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omments1.xml" ContentType="application/vnd.openxmlformats-officedocument.spreadsheetml.comments+xml"/>
  <Override PartName="/xl/drawings/drawing5.xml" ContentType="application/vnd.openxmlformats-officedocument.drawing+xml"/>
  <Override PartName="/xl/charts/chart3.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mc:AlternateContent xmlns:mc="http://schemas.openxmlformats.org/markup-compatibility/2006">
    <mc:Choice Requires="x15">
      <x15ac:absPath xmlns:x15ac="http://schemas.microsoft.com/office/spreadsheetml/2010/11/ac" url="A:\St_RoP\StatsTabs\FY21\Published\"/>
    </mc:Choice>
  </mc:AlternateContent>
  <xr:revisionPtr revIDLastSave="0" documentId="13_ncr:1_{21F0AC13-FD1D-4E57-919D-B9CC59691CEC}" xr6:coauthVersionLast="47" xr6:coauthVersionMax="47" xr10:uidLastSave="{00000000-0000-0000-0000-000000000000}"/>
  <bookViews>
    <workbookView xWindow="1050" yWindow="-120" windowWidth="27870" windowHeight="16440" tabRatio="892" activeTab="2" xr2:uid="{00000000-000D-0000-FFFF-FFFF00000000}"/>
  </bookViews>
  <sheets>
    <sheet name="Cover" sheetId="104" r:id="rId1"/>
    <sheet name="Ackn" sheetId="64" r:id="rId2"/>
    <sheet name="Index" sheetId="30" r:id="rId3"/>
    <sheet name="SumInd" sheetId="83" r:id="rId4"/>
    <sheet name="BriefInd " sheetId="84" state="hidden" r:id="rId5"/>
    <sheet name="Census" sheetId="2" r:id="rId6"/>
    <sheet name="NApc" sheetId="14" r:id="rId7"/>
    <sheet name="NAgni" sheetId="61" r:id="rId8"/>
    <sheet name="NAInd" sheetId="48" r:id="rId9"/>
    <sheet name="NAInst" sheetId="12" r:id="rId10"/>
    <sheet name="NAInc" sheetId="13" r:id="rId11"/>
    <sheet name="NAExp" sheetId="66" r:id="rId12"/>
    <sheet name="NAExpOth" sheetId="68" r:id="rId13"/>
    <sheet name="EmpInst" sheetId="26" r:id="rId14"/>
    <sheet name="EmpInd" sheetId="27" r:id="rId15"/>
    <sheet name="PR_Dept" sheetId="7" r:id="rId16"/>
    <sheet name="PR_Cofog" sheetId="52" r:id="rId17"/>
    <sheet name="Trsm" sheetId="28" r:id="rId18"/>
    <sheet name="MB" sheetId="88" r:id="rId19"/>
    <sheet name="MBInt" sheetId="65" r:id="rId20"/>
    <sheet name="Cpi" sheetId="100" r:id="rId21"/>
    <sheet name="CpiOld" sheetId="11" r:id="rId22"/>
    <sheet name="Imports" sheetId="55" r:id="rId23"/>
    <sheet name="BoPsum" sheetId="56" r:id="rId24"/>
    <sheet name="BoPdet" sheetId="101" r:id="rId25"/>
    <sheet name="IIP" sheetId="58" r:id="rId26"/>
    <sheet name="ExtD" sheetId="59" r:id="rId27"/>
    <sheet name="ExtDLoan" sheetId="60" r:id="rId28"/>
    <sheet name="GFSsum" sheetId="102" r:id="rId29"/>
    <sheet name="GFSdet" sheetId="103" r:id="rId30"/>
    <sheet name="DBLinks" sheetId="73" r:id="rId31"/>
    <sheet name="DBSourceFiles" sheetId="99" r:id="rId32"/>
    <sheet name="Sys" sheetId="85" r:id="rId33"/>
  </sheets>
  <externalReferences>
    <externalReference r:id="rId34"/>
    <externalReference r:id="rId35"/>
    <externalReference r:id="rId36"/>
    <externalReference r:id="rId37"/>
    <externalReference r:id="rId38"/>
    <externalReference r:id="rId39"/>
    <externalReference r:id="rId40"/>
  </externalReferences>
  <definedNames>
    <definedName name="__123Graph_A" hidden="1">[1]PYRAMID!$A$184:$A$263</definedName>
    <definedName name="__123Graph_AGRAPH1" hidden="1">[1]PYRAMID!$A$184:$A$263</definedName>
    <definedName name="__123Graph_AGRAPH2" hidden="1">[1]PYRAMID!$A$184:$A$263</definedName>
    <definedName name="__123Graph_AGRAPH3" hidden="1">[1]PYRAMID!$A$184:$A$263</definedName>
    <definedName name="__123Graph_AIBRD_LEND" hidden="1">[2]WB!$Q$13:$AK$13</definedName>
    <definedName name="__123Graph_APIPELINE" hidden="1">[2]BoP!$U$359:$AQ$359</definedName>
    <definedName name="__123Graph_BIBRD_LEND" hidden="1">[2]WB!$Q$61:$AK$61</definedName>
    <definedName name="__123Graph_BPIPELINE" hidden="1">[2]BoP!$U$358:$AQ$358</definedName>
    <definedName name="__123Graph_X" localSheetId="12" hidden="1">[1]PYRAMID!$D$184:$D$263</definedName>
    <definedName name="__123Graph_X" hidden="1">[1]PYRAMID!$D$184:$D$263</definedName>
    <definedName name="__123Graph_XGRAPH1" hidden="1">[1]PYRAMID!$B$184:$B$263</definedName>
    <definedName name="__123Graph_XGRAPH2" hidden="1">[1]PYRAMID!$C$184:$C$263</definedName>
    <definedName name="__123Graph_XGRAPH3" hidden="1">[1]PYRAMID!$D$184:$D$263</definedName>
    <definedName name="__123Graph_XIBRD_LEND" hidden="1">[2]WB!$Q$9:$AK$9</definedName>
    <definedName name="_3__123Graph_AIBA_IBRD" hidden="1">[2]WB!$Q$62:$AK$62</definedName>
    <definedName name="_4__123Graph_AWB_ADJ_PRJ" hidden="1">[2]WB!$Q$255:$AK$255</definedName>
    <definedName name="_9__123Graph_BWB_ADJ_PRJ" hidden="1">[2]WB!$Q$257:$AK$257</definedName>
    <definedName name="_Filler" hidden="1">[3]A!$A$43:$A$598</definedName>
    <definedName name="_xlnm._FilterDatabase" localSheetId="29" hidden="1">GFSdet!$A$2:$AL$719</definedName>
    <definedName name="_xlnm._FilterDatabase" localSheetId="18" hidden="1">MB!$A$1:$A$159</definedName>
    <definedName name="_xlnm._FilterDatabase" localSheetId="16" hidden="1">PR_Cofog!$A$1:$B$374</definedName>
    <definedName name="_Order1" hidden="1">255</definedName>
    <definedName name="_Order2" hidden="1">255</definedName>
    <definedName name="anscount" hidden="1">1</definedName>
    <definedName name="Cwvu.Print." localSheetId="4" hidden="1">[4]Indic!$A$109:$IV$109,[4]Indic!$A$196:$IV$197,[4]Indic!$A$208:$IV$209,[4]Indic!$A$217:$IV$218</definedName>
    <definedName name="Cwvu.Print." localSheetId="3" hidden="1">[4]Indic!$A$109:$IV$109,[4]Indic!$A$196:$IV$197,[4]Indic!$A$208:$IV$209,[4]Indic!$A$217:$IV$218</definedName>
    <definedName name="Cwvu.Print." hidden="1">[4]Indic!$A$109:$IV$109,[4]Indic!$A$196:$IV$197,[4]Indic!$A$208:$IV$209,[4]Indic!$A$217:$IV$218</definedName>
    <definedName name="DBDef_Cofog_E">DBLinks!$M$39:$O$48</definedName>
    <definedName name="DBDef_Fisc">DBLinks!$A$39:$C$48</definedName>
    <definedName name="DBDef_MB_Dcs">DBLinks!$A$51:$C$60</definedName>
    <definedName name="DBDef_MB_Dep">DBLinks!$E$51:$G$60</definedName>
    <definedName name="DBDef_MB_int">DBLinks!$M$51:$O$60</definedName>
    <definedName name="DBDef_MB_Lend">DBLinks!$I$51:$K$60</definedName>
    <definedName name="DBDef_MB_PL">DBLinks!$Q$51:$S$60</definedName>
    <definedName name="DBDef_PR_Cofog_E">DBLinks!$M$39:$O$48</definedName>
    <definedName name="DBDef_PR_Cofog_W">DBLinks!$Q$39:$S$48</definedName>
    <definedName name="DBDef_PR_Dept_E">DBLinks!$E$39:$G$48</definedName>
    <definedName name="DBDef_PR_Dept_W">DBLinks!$I$39:$K$48</definedName>
    <definedName name="DBDef_Sys">DBLinks!$N$3:$O$5</definedName>
    <definedName name="DBDefStatTab">DBLinks!$U$39:$W$48</definedName>
    <definedName name="DBDefStatTab2">DBLinks!$Y$39:$AA$49</definedName>
    <definedName name="DBLinks">DBLinks!$A$3:$H$35</definedName>
    <definedName name="dbsourcefiles">DBSourceFiles!$A$1:$B$13</definedName>
    <definedName name="Descriptions">DBLinks!$I$3:$I$36</definedName>
    <definedName name="Final_year_forTitles" localSheetId="24">Sys!#REF!</definedName>
    <definedName name="Final_year_forTitles">Sys!#REF!</definedName>
    <definedName name="Fisc">GFSdet!$E$3:$AL$736</definedName>
    <definedName name="FY">[5]DbLinks!$V$1</definedName>
    <definedName name="GDE_cp" localSheetId="4">[6]NAexp!#REF!</definedName>
    <definedName name="GDE_kp" localSheetId="4">[6]NAexp!#REF!</definedName>
    <definedName name="GDPE_cp">NAExp!$B$68:$AD$96</definedName>
    <definedName name="GDPE_KP">NAExp!$B$3:$AD$31</definedName>
    <definedName name="GDPE_kv">NAExp!$B$33:$AD$33</definedName>
    <definedName name="GDPIcpDet">NAInc!$C$37:$AJ$65</definedName>
    <definedName name="GDPIcpSum">NAInc!$C$3:$AJ$16</definedName>
    <definedName name="GDPPcpInd">NAInd!$C$63:$AJ$88</definedName>
    <definedName name="GDPPcpInst">NAInst!$C$41:$AJ$55</definedName>
    <definedName name="GDPPcvInd">NAInd!$C$3:$AJ$29</definedName>
    <definedName name="GDPPcvInst">NAInst!$C$3:$AJ$18</definedName>
    <definedName name="GFCE">NAExpOth!$B$32:$AD$69</definedName>
    <definedName name="Gfs" localSheetId="4">#REF!</definedName>
    <definedName name="Gfs">GFSdet!$E$3:$AL$734</definedName>
    <definedName name="Gfs_codes">[7]Gfs_codes!$E$3:$E$713</definedName>
    <definedName name="Gfs_codes_AL">[7]Gfs_codes!$A$448:$A$530</definedName>
    <definedName name="Gfs_codes_AL_descr">[7]Gfs_codes!$B$448:$B$530</definedName>
    <definedName name="Gfs_codes_descr">[7]Gfs_codes!$F$3:$F$713</definedName>
    <definedName name="Gfs_codes_holdingGains">[7]Gfs_codes!$A$278:$A$360</definedName>
    <definedName name="Gfs_codes_volumeChange">[7]Gfs_codes!$A$361:$A$445</definedName>
    <definedName name="Gfs_oldCodes">[7]Gfs_codes!#REF!</definedName>
    <definedName name="GNI">NAgni!$C$4:$AJ$59</definedName>
    <definedName name="HFCE">NAExpOth!$B$3:$AD$28</definedName>
    <definedName name="HTML_CodePage" hidden="1">1252</definedName>
    <definedName name="HTML_Control" localSheetId="4" hidden="1">{"'Sheet1'!$A$1:$I$48"}</definedName>
    <definedName name="HTML_Control" localSheetId="30" hidden="1">{"'Sheet1'!$A$1:$I$48"}</definedName>
    <definedName name="HTML_Control" localSheetId="25" hidden="1">{"'Sheet1'!$A$1:$I$48"}</definedName>
    <definedName name="HTML_Control" localSheetId="12" hidden="1">{"'Sheet1'!$A$1:$I$48"}</definedName>
    <definedName name="HTML_Control" localSheetId="3" hidden="1">{"'Sheet1'!$A$1:$I$48"}</definedName>
    <definedName name="HTML_Control" hidden="1">{"'Sheet1'!$A$1:$I$48"}</definedName>
    <definedName name="HTML_Description" hidden="1">"statistics"</definedName>
    <definedName name="HTML_Email" hidden="1">""</definedName>
    <definedName name="HTML_Header" hidden="1">"Sheet1"</definedName>
    <definedName name="HTML_LastUpdate" hidden="1">"8/22/2000"</definedName>
    <definedName name="HTML_LineAfter" hidden="1">FALSE</definedName>
    <definedName name="HTML_LineBefore" hidden="1">FALSE</definedName>
    <definedName name="HTML_Name" hidden="1">"windowsNT"</definedName>
    <definedName name="HTML_OBDlg2" hidden="1">TRUE</definedName>
    <definedName name="HTML_OBDlg4" hidden="1">TRUE</definedName>
    <definedName name="HTML_OS" hidden="1">0</definedName>
    <definedName name="HTML_PathFile" hidden="1">"A:\statsjuly.htm"</definedName>
    <definedName name="HTML_Title" hidden="1">"JULY SUMMARY"</definedName>
    <definedName name="MB_Dcs">MB!$D$3:$AA$85</definedName>
    <definedName name="MB_Dep">MB!$D$175:$AA$188</definedName>
    <definedName name="MB_Fcs">MB!$D$89:$AA$171</definedName>
    <definedName name="MB_int">MBInt!$B$3:$Y$28</definedName>
    <definedName name="MB_Lend">MB!$D$192:$AA$202</definedName>
    <definedName name="MB_PL">MBInt!$B$33:$Y$57</definedName>
    <definedName name="PR_Cofog_Emp">PR_Cofog!$E$3:$AB$122</definedName>
    <definedName name="PR_Cofog_WB">PR_Cofog!$E$128:$AB$247</definedName>
    <definedName name="PR_Dept_Emp">PR_Dept!$C$3:$Z$18</definedName>
    <definedName name="PR_Dept_WB">PR_Dept!$C$24:$Z$39</definedName>
    <definedName name="_xlnm.Print_Area" localSheetId="24">BoPdet!$A$1:$X$95</definedName>
    <definedName name="_xlnm.Print_Area" localSheetId="23">BoPsum!$A$1:$X$65</definedName>
    <definedName name="_xlnm.Print_Area" localSheetId="4">'BriefInd '!$A$1:$T$163</definedName>
    <definedName name="_xlnm.Print_Area" localSheetId="5">Census!$A$1:$N$28</definedName>
    <definedName name="_xlnm.Print_Area" localSheetId="21">CpiOld!$A$1:$AG$168</definedName>
    <definedName name="_xlnm.Print_Area" localSheetId="14">EmpInd!$A$1:$X$324</definedName>
    <definedName name="_xlnm.Print_Area" localSheetId="13">EmpInst!$A$1:$X$207</definedName>
    <definedName name="_xlnm.Print_Area" localSheetId="26">ExtD!$A$1:$Y$26</definedName>
    <definedName name="_xlnm.Print_Area" localSheetId="27">ExtDLoan!$A$1:$G$25</definedName>
    <definedName name="_xlnm.Print_Area" localSheetId="29">GFSdet!$A$1:$Z$736</definedName>
    <definedName name="_xlnm.Print_Area" localSheetId="25">IIP!$A$1:$X$38</definedName>
    <definedName name="_xlnm.Print_Area" localSheetId="22">Imports!$A$1:$Q$82</definedName>
    <definedName name="_xlnm.Print_Area" localSheetId="2">Index!$A$1:$C$106</definedName>
    <definedName name="_xlnm.Print_Area" localSheetId="11">NAExp!$A$1:$R$162</definedName>
    <definedName name="_xlnm.Print_Area" localSheetId="12">NAExpOth!$A$1:$R$70</definedName>
    <definedName name="_xlnm.Print_Area" localSheetId="7">NAgni!$A$1:$X$67</definedName>
    <definedName name="_xlnm.Print_Area" localSheetId="10">NAInc!$A$1:$X$66</definedName>
    <definedName name="_xlnm.Print_Area" localSheetId="8">NAInd!$A$1:$X$176</definedName>
    <definedName name="_xlnm.Print_Area" localSheetId="9">NAInst!$A$1:$X$110</definedName>
    <definedName name="_xlnm.Print_Area" localSheetId="6">NApc!$A$1:$I$45</definedName>
    <definedName name="_xlnm.Print_Area" localSheetId="16">PR_Cofog!$C$1:$P$373</definedName>
    <definedName name="_xlnm.Print_Area" localSheetId="15">PR_Dept!$A$1:$N$63</definedName>
    <definedName name="_xlnm.Print_Area" localSheetId="3">SumInd!$A$1:$X$167</definedName>
    <definedName name="_xlnm.Print_Area" localSheetId="17">Trsm!$A$1:$W$223</definedName>
    <definedName name="_xlnm.Print_Titles" localSheetId="29">GFSdet!$C:$C,GFSdet!$2:$2</definedName>
    <definedName name="Rwvu.Print." hidden="1">#N/A</definedName>
    <definedName name="sencount" hidden="1">2</definedName>
    <definedName name="SS_Ind">EmpInd!$C$3:$AJ$160</definedName>
    <definedName name="SS_Int">EmpInst!$C$3:$AJ$102</definedName>
    <definedName name="Sys">DBLinks!$L$3:$L$4</definedName>
    <definedName name="Tb_BopDet">BoPdet!$C$3:$AJ$95</definedName>
    <definedName name="Tb_BopSum">BoPsum!$C$3:$AJ$64</definedName>
    <definedName name="Tb_ExtDebt">ExtD!$C$3:$AJ$25</definedName>
    <definedName name="Tb_IIP">IIP!$C$3:$AJ$37</definedName>
    <definedName name="Tdef_BopDet">DBLinks!$E$1845:$AM$1938</definedName>
    <definedName name="Tdef_BopSum">DBLinks!$E$1780:$AM$1842</definedName>
    <definedName name="Tdef_ExtDebt1">DBLinks!$E$1979:$AM$2002</definedName>
    <definedName name="TDef_Fisc">DBLinks!$B$63:$AK$797</definedName>
    <definedName name="Tdef_GDPE_cp">DBLinks!$D$1674:$AG$1703</definedName>
    <definedName name="Tdef_GDPE_kp">DBLinks!$D$1642:$AG$1671</definedName>
    <definedName name="Tdef_GDPE_kv">DBLinks!$D$1706:$AG$1707</definedName>
    <definedName name="Tdef_GDPIcpDet">DBLinks!$D$1552:$AL$1581</definedName>
    <definedName name="Tdef_GDPIcpSum">DBLinks!$D$1535:$AL$1549</definedName>
    <definedName name="Tdef_GDPPcpInd">DBLinks!$D$1439:$AL$1465</definedName>
    <definedName name="Tdef_GDPPcpInst">DBLinks!$D$1468:$AL$1483</definedName>
    <definedName name="Tdef_GDPPcvInd">DBLinks!$D$1486:$AL$1513</definedName>
    <definedName name="Tdef_GDPPcvInst">DBLinks!$D$1516:$AL$1532</definedName>
    <definedName name="Tdef_GFCE">DBLinks!$E$1739:$AH$1777</definedName>
    <definedName name="Tdef_GNI">DBLinks!$D$1583:$AL$1639</definedName>
    <definedName name="Tdef_HFCE">DBLinks!$E$1710:$AH$1736</definedName>
    <definedName name="Tdef_IIP">DBLinks!$E$1941:$AM$1976</definedName>
    <definedName name="Tdef_MB_Dcs">DBLinks!$A$942:$Y$1025</definedName>
    <definedName name="TDef_MB_Dep">DBLinks!$A$1028:$Y$1042</definedName>
    <definedName name="TDef_MB_Int">DBLinks!$A$1059:$Y$1085</definedName>
    <definedName name="TDef_MB_Lend">DBLinks!$A$1045:$Y$1056</definedName>
    <definedName name="Tdef_MB_PL">DBLinks!$A$1088:$Y$1113</definedName>
    <definedName name="TDef_PR_Cofog">DBLinks!$A$819:$Y$939</definedName>
    <definedName name="TDef_PR_Dept">DBLinks!$A$800:$Y$816</definedName>
    <definedName name="Tdef_SS_ind">DBLinks!$D$1220:$AL$1378</definedName>
    <definedName name="Tdef_SS_inst">DBLinks!$D$1117:$AL$1217</definedName>
    <definedName name="TDef_Sys">DBLinks!$Q$3:$R$5</definedName>
    <definedName name="Tdef_Trsm1">DBLinks!$D$1381:$AL$1394</definedName>
    <definedName name="Tdef_Trsm2">DBLinks!$D$1397:$AL$1412</definedName>
    <definedName name="Tdef_Trsm3">DBLinks!$D$1415:$AL$1436</definedName>
    <definedName name="temp1" localSheetId="4" hidden="1">{"'Sheet1'!$A$1:$I$48"}</definedName>
    <definedName name="temp1" localSheetId="3" hidden="1">{"'Sheet1'!$A$1:$I$48"}</definedName>
    <definedName name="temp1" hidden="1">{"'Sheet1'!$A$1:$I$48"}</definedName>
    <definedName name="TrsmEmp">Trsm!$B$105:$AI$125</definedName>
    <definedName name="TrsmRev">Trsm!$B$40:$AI$52</definedName>
    <definedName name="TrsmVA">Trsm!$B$78:$AI$92</definedName>
    <definedName name="Up_Gfs">GFSdet!$E$3:$AL$736</definedName>
    <definedName name="yyy" localSheetId="4" hidden="1">{"'Sheet1'!$A$1:$I$48"}</definedName>
    <definedName name="yyy" localSheetId="30" hidden="1">{"'Sheet1'!$A$1:$I$48"}</definedName>
    <definedName name="yyy" localSheetId="25" hidden="1">{"'Sheet1'!$A$1:$I$48"}</definedName>
    <definedName name="yyy" localSheetId="12" hidden="1">{"'Sheet1'!$A$1:$I$48"}</definedName>
    <definedName name="yyy" localSheetId="3" hidden="1">{"'Sheet1'!$A$1:$I$48"}</definedName>
    <definedName name="yyy" hidden="1">{"'Sheet1'!$A$1:$I$48"}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26" i="83" l="1"/>
  <c r="E126" i="83"/>
  <c r="F126" i="83"/>
  <c r="G126" i="83"/>
  <c r="H126" i="83"/>
  <c r="I126" i="83"/>
  <c r="J126" i="83"/>
  <c r="K126" i="83"/>
  <c r="L126" i="83"/>
  <c r="M126" i="83"/>
  <c r="N126" i="83"/>
  <c r="O126" i="83"/>
  <c r="P126" i="83"/>
  <c r="Q126" i="83"/>
  <c r="R126" i="83"/>
  <c r="S126" i="83"/>
  <c r="T126" i="83"/>
  <c r="U126" i="83"/>
  <c r="V126" i="83"/>
  <c r="W126" i="83"/>
  <c r="X126" i="83"/>
  <c r="D127" i="83"/>
  <c r="E127" i="83"/>
  <c r="F127" i="83"/>
  <c r="G127" i="83"/>
  <c r="H127" i="83"/>
  <c r="I127" i="83"/>
  <c r="J127" i="83"/>
  <c r="K127" i="83"/>
  <c r="L127" i="83"/>
  <c r="M127" i="83"/>
  <c r="N127" i="83"/>
  <c r="O127" i="83"/>
  <c r="P127" i="83"/>
  <c r="Q127" i="83"/>
  <c r="R127" i="83"/>
  <c r="S127" i="83"/>
  <c r="T127" i="83"/>
  <c r="U127" i="83"/>
  <c r="V127" i="83"/>
  <c r="W127" i="83"/>
  <c r="X127" i="83"/>
  <c r="D128" i="83"/>
  <c r="E128" i="83"/>
  <c r="F128" i="83"/>
  <c r="G128" i="83"/>
  <c r="H128" i="83"/>
  <c r="I128" i="83"/>
  <c r="J128" i="83"/>
  <c r="K128" i="83"/>
  <c r="L128" i="83"/>
  <c r="M128" i="83"/>
  <c r="N128" i="83"/>
  <c r="O128" i="83"/>
  <c r="P128" i="83"/>
  <c r="Q128" i="83"/>
  <c r="R128" i="83"/>
  <c r="S128" i="83"/>
  <c r="T128" i="83"/>
  <c r="U128" i="83"/>
  <c r="V128" i="83"/>
  <c r="W128" i="83"/>
  <c r="X128" i="83"/>
  <c r="D129" i="83"/>
  <c r="E129" i="83"/>
  <c r="F129" i="83"/>
  <c r="G129" i="83"/>
  <c r="H129" i="83"/>
  <c r="I129" i="83"/>
  <c r="J129" i="83"/>
  <c r="K129" i="83"/>
  <c r="L129" i="83"/>
  <c r="M129" i="83"/>
  <c r="N129" i="83"/>
  <c r="O129" i="83"/>
  <c r="P129" i="83"/>
  <c r="Q129" i="83"/>
  <c r="R129" i="83"/>
  <c r="S129" i="83"/>
  <c r="T129" i="83"/>
  <c r="U129" i="83"/>
  <c r="V129" i="83"/>
  <c r="W129" i="83"/>
  <c r="X129" i="83"/>
  <c r="C129" i="83"/>
  <c r="C128" i="83"/>
  <c r="C127" i="83"/>
  <c r="D124" i="83"/>
  <c r="E124" i="83"/>
  <c r="F124" i="83"/>
  <c r="G124" i="83"/>
  <c r="H124" i="83"/>
  <c r="I124" i="83"/>
  <c r="J124" i="83"/>
  <c r="K124" i="83"/>
  <c r="L124" i="83"/>
  <c r="M124" i="83"/>
  <c r="N124" i="83"/>
  <c r="O124" i="83"/>
  <c r="P124" i="83"/>
  <c r="Q124" i="83"/>
  <c r="R124" i="83"/>
  <c r="S124" i="83"/>
  <c r="T124" i="83"/>
  <c r="U124" i="83"/>
  <c r="V124" i="83"/>
  <c r="W124" i="83"/>
  <c r="X124" i="83"/>
  <c r="C124" i="83"/>
  <c r="D112" i="83"/>
  <c r="E112" i="83"/>
  <c r="F112" i="83"/>
  <c r="G112" i="83"/>
  <c r="H112" i="83"/>
  <c r="I112" i="83"/>
  <c r="J112" i="83"/>
  <c r="K112" i="83"/>
  <c r="L112" i="83"/>
  <c r="M112" i="83"/>
  <c r="N112" i="83"/>
  <c r="O112" i="83"/>
  <c r="P112" i="83"/>
  <c r="Q112" i="83"/>
  <c r="R112" i="83"/>
  <c r="S112" i="83"/>
  <c r="T112" i="83"/>
  <c r="U112" i="83"/>
  <c r="V112" i="83"/>
  <c r="W112" i="83"/>
  <c r="X112" i="83"/>
  <c r="C112" i="83"/>
  <c r="D38" i="83" l="1" a="1"/>
  <c r="D38" i="83" s="1"/>
  <c r="U38" i="83" a="1"/>
  <c r="U38" i="83" s="1"/>
  <c r="D33" i="83"/>
  <c r="E33" i="83"/>
  <c r="F33" i="83"/>
  <c r="G33" i="83"/>
  <c r="H33" i="83"/>
  <c r="I33" i="83"/>
  <c r="J33" i="83"/>
  <c r="K33" i="83"/>
  <c r="L33" i="83"/>
  <c r="M33" i="83"/>
  <c r="N33" i="83"/>
  <c r="O33" i="83"/>
  <c r="P33" i="83"/>
  <c r="Q33" i="83"/>
  <c r="R33" i="83"/>
  <c r="S33" i="83"/>
  <c r="T33" i="83"/>
  <c r="U33" i="83"/>
  <c r="V33" i="83"/>
  <c r="W33" i="83"/>
  <c r="X33" i="83"/>
  <c r="C33" i="83"/>
  <c r="R38" i="83" l="1"/>
  <c r="F38" i="83"/>
  <c r="O38" i="83"/>
  <c r="G38" i="83"/>
  <c r="J38" i="83"/>
  <c r="Q38" i="83"/>
  <c r="M38" i="83"/>
  <c r="I38" i="83"/>
  <c r="E38" i="83"/>
  <c r="S38" i="83"/>
  <c r="K38" i="83"/>
  <c r="N38" i="83"/>
  <c r="T38" i="83"/>
  <c r="P38" i="83"/>
  <c r="L38" i="83"/>
  <c r="H38" i="83"/>
  <c r="V38" i="83"/>
  <c r="W38" i="83"/>
  <c r="X38" i="83"/>
  <c r="C50" i="102"/>
  <c r="D50" i="102"/>
  <c r="E50" i="102"/>
  <c r="F50" i="102"/>
  <c r="G50" i="102"/>
  <c r="H50" i="102"/>
  <c r="I50" i="102"/>
  <c r="J50" i="102"/>
  <c r="K50" i="102"/>
  <c r="L50" i="102"/>
  <c r="M50" i="102"/>
  <c r="N50" i="102"/>
  <c r="O50" i="102"/>
  <c r="P50" i="102"/>
  <c r="Q50" i="102"/>
  <c r="R50" i="102"/>
  <c r="S50" i="102"/>
  <c r="T50" i="102"/>
  <c r="U50" i="102"/>
  <c r="V50" i="102"/>
  <c r="W50" i="102"/>
  <c r="B50" i="102"/>
  <c r="I20" i="2" l="1"/>
  <c r="N24" i="2" s="1"/>
  <c r="I23" i="2"/>
  <c r="N19" i="2"/>
  <c r="N21" i="2"/>
  <c r="N22" i="2"/>
  <c r="N26" i="2"/>
  <c r="I11" i="2"/>
  <c r="J11" i="2"/>
  <c r="K11" i="2"/>
  <c r="F11" i="2"/>
  <c r="G11" i="2"/>
  <c r="E11" i="2"/>
  <c r="H11" i="2" s="1"/>
  <c r="N20" i="2" l="1"/>
  <c r="N23" i="2"/>
  <c r="L11" i="2"/>
  <c r="X7" i="83"/>
  <c r="X8" i="83"/>
  <c r="H3" i="14"/>
  <c r="I4" i="14" s="1"/>
  <c r="I5" i="14"/>
  <c r="I6" i="14"/>
  <c r="I7" i="14"/>
  <c r="H4" i="14"/>
  <c r="H5" i="14"/>
  <c r="H6" i="14"/>
  <c r="H7" i="14"/>
  <c r="D4" i="14" l="1"/>
  <c r="E4" i="14"/>
  <c r="D5" i="14"/>
  <c r="E5" i="14"/>
  <c r="D6" i="14"/>
  <c r="E6" i="14"/>
  <c r="D7" i="14"/>
  <c r="E7" i="14"/>
  <c r="H21" i="83" l="1"/>
  <c r="I21" i="83"/>
  <c r="J21" i="83"/>
  <c r="K21" i="83"/>
  <c r="L21" i="83"/>
  <c r="M21" i="83"/>
  <c r="N21" i="83"/>
  <c r="O21" i="83"/>
  <c r="P21" i="83"/>
  <c r="Q21" i="83"/>
  <c r="R21" i="83"/>
  <c r="S21" i="83"/>
  <c r="T21" i="83"/>
  <c r="U21" i="83"/>
  <c r="V21" i="83"/>
  <c r="W21" i="83"/>
  <c r="H22" i="83"/>
  <c r="I22" i="83"/>
  <c r="J22" i="83"/>
  <c r="K22" i="83"/>
  <c r="L22" i="83"/>
  <c r="M22" i="83"/>
  <c r="N22" i="83"/>
  <c r="O22" i="83"/>
  <c r="P22" i="83"/>
  <c r="Q22" i="83"/>
  <c r="R22" i="83"/>
  <c r="S22" i="83"/>
  <c r="T22" i="83"/>
  <c r="U22" i="83"/>
  <c r="V22" i="83"/>
  <c r="W22" i="83"/>
  <c r="H23" i="83"/>
  <c r="I23" i="83"/>
  <c r="J23" i="83"/>
  <c r="K23" i="83"/>
  <c r="L23" i="83"/>
  <c r="M23" i="83"/>
  <c r="N23" i="83"/>
  <c r="O23" i="83"/>
  <c r="P23" i="83"/>
  <c r="Q23" i="83"/>
  <c r="R23" i="83"/>
  <c r="S23" i="83"/>
  <c r="T23" i="83"/>
  <c r="U23" i="83"/>
  <c r="V23" i="83"/>
  <c r="W23" i="83"/>
  <c r="H24" i="83"/>
  <c r="I24" i="83"/>
  <c r="J24" i="83"/>
  <c r="K24" i="83"/>
  <c r="L24" i="83"/>
  <c r="M24" i="83"/>
  <c r="N24" i="83"/>
  <c r="O24" i="83"/>
  <c r="P24" i="83"/>
  <c r="Q24" i="83"/>
  <c r="R24" i="83"/>
  <c r="S24" i="83"/>
  <c r="T24" i="83"/>
  <c r="U24" i="83"/>
  <c r="V24" i="83"/>
  <c r="W24" i="83"/>
  <c r="H25" i="83"/>
  <c r="I25" i="83"/>
  <c r="J25" i="83"/>
  <c r="K25" i="83"/>
  <c r="L25" i="83"/>
  <c r="M25" i="83"/>
  <c r="N25" i="83"/>
  <c r="O25" i="83"/>
  <c r="P25" i="83"/>
  <c r="Q25" i="83"/>
  <c r="R25" i="83"/>
  <c r="S25" i="83"/>
  <c r="T25" i="83"/>
  <c r="U25" i="83"/>
  <c r="V25" i="83"/>
  <c r="W25" i="83"/>
  <c r="H26" i="83"/>
  <c r="I26" i="83"/>
  <c r="J26" i="83"/>
  <c r="K26" i="83"/>
  <c r="L26" i="83"/>
  <c r="M26" i="83"/>
  <c r="N26" i="83"/>
  <c r="O26" i="83"/>
  <c r="P26" i="83"/>
  <c r="Q26" i="83"/>
  <c r="R26" i="83"/>
  <c r="S26" i="83"/>
  <c r="T26" i="83"/>
  <c r="U26" i="83"/>
  <c r="V26" i="83"/>
  <c r="W26" i="83"/>
  <c r="H27" i="83"/>
  <c r="I27" i="83"/>
  <c r="J27" i="83"/>
  <c r="K27" i="83"/>
  <c r="L27" i="83"/>
  <c r="M27" i="83"/>
  <c r="N27" i="83"/>
  <c r="O27" i="83"/>
  <c r="P27" i="83"/>
  <c r="Q27" i="83"/>
  <c r="R27" i="83"/>
  <c r="S27" i="83"/>
  <c r="T27" i="83"/>
  <c r="U27" i="83"/>
  <c r="V27" i="83"/>
  <c r="W27" i="83"/>
  <c r="X27" i="83"/>
  <c r="X26" i="83"/>
  <c r="X25" i="83"/>
  <c r="X24" i="83"/>
  <c r="X23" i="83"/>
  <c r="X22" i="83"/>
  <c r="X21" i="83"/>
  <c r="C12" i="83"/>
  <c r="D12" i="83"/>
  <c r="E12" i="83"/>
  <c r="F12" i="83"/>
  <c r="G12" i="83"/>
  <c r="H12" i="83"/>
  <c r="I12" i="83"/>
  <c r="J12" i="83"/>
  <c r="K12" i="83"/>
  <c r="L12" i="83"/>
  <c r="M12" i="83"/>
  <c r="N12" i="83"/>
  <c r="O12" i="83"/>
  <c r="P12" i="83"/>
  <c r="Q12" i="83"/>
  <c r="R12" i="83"/>
  <c r="S12" i="83"/>
  <c r="T12" i="83"/>
  <c r="U12" i="83"/>
  <c r="V12" i="83"/>
  <c r="W12" i="83"/>
  <c r="C13" i="83"/>
  <c r="D13" i="83"/>
  <c r="E13" i="83"/>
  <c r="F13" i="83"/>
  <c r="G13" i="83"/>
  <c r="H13" i="83"/>
  <c r="I13" i="83"/>
  <c r="J13" i="83"/>
  <c r="K13" i="83"/>
  <c r="L13" i="83"/>
  <c r="M13" i="83"/>
  <c r="N13" i="83"/>
  <c r="O13" i="83"/>
  <c r="P13" i="83"/>
  <c r="Q13" i="83"/>
  <c r="R13" i="83"/>
  <c r="S13" i="83"/>
  <c r="T13" i="83"/>
  <c r="U13" i="83"/>
  <c r="V13" i="83"/>
  <c r="W13" i="83"/>
  <c r="C14" i="83"/>
  <c r="D14" i="83"/>
  <c r="E14" i="83"/>
  <c r="F14" i="83"/>
  <c r="G14" i="83"/>
  <c r="H14" i="83"/>
  <c r="I14" i="83"/>
  <c r="J14" i="83"/>
  <c r="K14" i="83"/>
  <c r="L14" i="83"/>
  <c r="M14" i="83"/>
  <c r="N14" i="83"/>
  <c r="O14" i="83"/>
  <c r="P14" i="83"/>
  <c r="Q14" i="83"/>
  <c r="R14" i="83"/>
  <c r="S14" i="83"/>
  <c r="T14" i="83"/>
  <c r="U14" i="83"/>
  <c r="V14" i="83"/>
  <c r="W14" i="83"/>
  <c r="C15" i="83"/>
  <c r="D15" i="83"/>
  <c r="E15" i="83"/>
  <c r="F15" i="83"/>
  <c r="G15" i="83"/>
  <c r="H15" i="83"/>
  <c r="I15" i="83"/>
  <c r="J15" i="83"/>
  <c r="K15" i="83"/>
  <c r="L15" i="83"/>
  <c r="M15" i="83"/>
  <c r="N15" i="83"/>
  <c r="O15" i="83"/>
  <c r="P15" i="83"/>
  <c r="Q15" i="83"/>
  <c r="R15" i="83"/>
  <c r="S15" i="83"/>
  <c r="T15" i="83"/>
  <c r="U15" i="83"/>
  <c r="V15" i="83"/>
  <c r="W15" i="83"/>
  <c r="C16" i="83"/>
  <c r="D16" i="83"/>
  <c r="E16" i="83"/>
  <c r="F16" i="83"/>
  <c r="G16" i="83"/>
  <c r="H16" i="83"/>
  <c r="I16" i="83"/>
  <c r="J16" i="83"/>
  <c r="K16" i="83"/>
  <c r="L16" i="83"/>
  <c r="M16" i="83"/>
  <c r="N16" i="83"/>
  <c r="O16" i="83"/>
  <c r="P16" i="83"/>
  <c r="Q16" i="83"/>
  <c r="R16" i="83"/>
  <c r="S16" i="83"/>
  <c r="T16" i="83"/>
  <c r="U16" i="83"/>
  <c r="V16" i="83"/>
  <c r="W16" i="83"/>
  <c r="C17" i="83"/>
  <c r="D17" i="83"/>
  <c r="E17" i="83"/>
  <c r="F17" i="83"/>
  <c r="G17" i="83"/>
  <c r="H17" i="83"/>
  <c r="I17" i="83"/>
  <c r="J17" i="83"/>
  <c r="K17" i="83"/>
  <c r="L17" i="83"/>
  <c r="M17" i="83"/>
  <c r="N17" i="83"/>
  <c r="O17" i="83"/>
  <c r="P17" i="83"/>
  <c r="Q17" i="83"/>
  <c r="R17" i="83"/>
  <c r="S17" i="83"/>
  <c r="T17" i="83"/>
  <c r="U17" i="83"/>
  <c r="V17" i="83"/>
  <c r="W17" i="83"/>
  <c r="C18" i="83"/>
  <c r="D18" i="83"/>
  <c r="E18" i="83"/>
  <c r="F18" i="83"/>
  <c r="G18" i="83"/>
  <c r="H18" i="83"/>
  <c r="I18" i="83"/>
  <c r="J18" i="83"/>
  <c r="K18" i="83"/>
  <c r="L18" i="83"/>
  <c r="M18" i="83"/>
  <c r="N18" i="83"/>
  <c r="O18" i="83"/>
  <c r="P18" i="83"/>
  <c r="Q18" i="83"/>
  <c r="R18" i="83"/>
  <c r="S18" i="83"/>
  <c r="T18" i="83"/>
  <c r="U18" i="83"/>
  <c r="V18" i="83"/>
  <c r="W18" i="83"/>
  <c r="C19" i="83"/>
  <c r="D19" i="83"/>
  <c r="E19" i="83"/>
  <c r="F19" i="83"/>
  <c r="G19" i="83"/>
  <c r="H19" i="83"/>
  <c r="I19" i="83"/>
  <c r="J19" i="83"/>
  <c r="K19" i="83"/>
  <c r="L19" i="83"/>
  <c r="M19" i="83"/>
  <c r="N19" i="83"/>
  <c r="O19" i="83"/>
  <c r="P19" i="83"/>
  <c r="Q19" i="83"/>
  <c r="R19" i="83"/>
  <c r="S19" i="83"/>
  <c r="T19" i="83"/>
  <c r="U19" i="83"/>
  <c r="V19" i="83"/>
  <c r="W19" i="83"/>
  <c r="X12" i="83"/>
  <c r="X13" i="83"/>
  <c r="X14" i="83"/>
  <c r="X15" i="83"/>
  <c r="X16" i="83"/>
  <c r="X17" i="83"/>
  <c r="X18" i="83"/>
  <c r="X19" i="83"/>
  <c r="V88" i="28"/>
  <c r="W88" i="28"/>
  <c r="W22" i="28"/>
  <c r="V22" i="28"/>
  <c r="U22" i="28"/>
  <c r="S22" i="28"/>
  <c r="R22" i="28"/>
  <c r="Q22" i="28"/>
  <c r="O22" i="28"/>
  <c r="N22" i="28"/>
  <c r="M22" i="28"/>
  <c r="K22" i="28"/>
  <c r="J22" i="28"/>
  <c r="W21" i="28"/>
  <c r="U21" i="28"/>
  <c r="T21" i="28"/>
  <c r="S21" i="28"/>
  <c r="Q21" i="28"/>
  <c r="P21" i="28"/>
  <c r="O21" i="28"/>
  <c r="M21" i="28"/>
  <c r="L21" i="28"/>
  <c r="K21" i="28"/>
  <c r="W20" i="28"/>
  <c r="V20" i="28"/>
  <c r="U20" i="28"/>
  <c r="S20" i="28"/>
  <c r="R20" i="28"/>
  <c r="Q20" i="28"/>
  <c r="O20" i="28"/>
  <c r="N20" i="28"/>
  <c r="M20" i="28"/>
  <c r="K20" i="28"/>
  <c r="J20" i="28"/>
  <c r="W19" i="28"/>
  <c r="U19" i="28"/>
  <c r="T19" i="28"/>
  <c r="S19" i="28"/>
  <c r="Q19" i="28"/>
  <c r="P19" i="28"/>
  <c r="O19" i="28"/>
  <c r="M19" i="28"/>
  <c r="L19" i="28"/>
  <c r="K19" i="28"/>
  <c r="W18" i="28"/>
  <c r="V18" i="28"/>
  <c r="U18" i="28"/>
  <c r="S18" i="28"/>
  <c r="R18" i="28"/>
  <c r="Q18" i="28"/>
  <c r="O18" i="28"/>
  <c r="N18" i="28"/>
  <c r="M18" i="28"/>
  <c r="K18" i="28"/>
  <c r="J18" i="28"/>
  <c r="W17" i="28"/>
  <c r="U17" i="28"/>
  <c r="T17" i="28"/>
  <c r="S17" i="28"/>
  <c r="Q17" i="28"/>
  <c r="P17" i="28"/>
  <c r="O17" i="28"/>
  <c r="M17" i="28"/>
  <c r="L17" i="28"/>
  <c r="K17" i="28"/>
  <c r="W16" i="28"/>
  <c r="V16" i="28"/>
  <c r="U16" i="28"/>
  <c r="S16" i="28"/>
  <c r="R16" i="28"/>
  <c r="Q16" i="28"/>
  <c r="O16" i="28"/>
  <c r="N16" i="28"/>
  <c r="M16" i="28"/>
  <c r="K16" i="28"/>
  <c r="J16" i="28"/>
  <c r="M32" i="65"/>
  <c r="N32" i="65"/>
  <c r="O32" i="65"/>
  <c r="P32" i="65"/>
  <c r="Q32" i="65"/>
  <c r="R32" i="65"/>
  <c r="S32" i="65"/>
  <c r="T32" i="65"/>
  <c r="U32" i="65"/>
  <c r="V32" i="65"/>
  <c r="W32" i="65"/>
  <c r="X32" i="65"/>
  <c r="Y32" i="65"/>
  <c r="M2" i="65"/>
  <c r="O2" i="88"/>
  <c r="O88" i="88" s="1"/>
  <c r="B108" i="100" l="1"/>
  <c r="F108" i="100"/>
  <c r="J108" i="100"/>
  <c r="N108" i="100"/>
  <c r="T108" i="100"/>
  <c r="X108" i="100"/>
  <c r="AB108" i="100"/>
  <c r="AH108" i="100"/>
  <c r="AL108" i="100"/>
  <c r="AR108" i="100"/>
  <c r="E109" i="100"/>
  <c r="I109" i="100"/>
  <c r="M109" i="100"/>
  <c r="S109" i="100"/>
  <c r="W109" i="100"/>
  <c r="AA109" i="100"/>
  <c r="AG109" i="100"/>
  <c r="AK109" i="100"/>
  <c r="AO109" i="100"/>
  <c r="C108" i="100"/>
  <c r="G108" i="100"/>
  <c r="K108" i="100"/>
  <c r="Q108" i="100"/>
  <c r="U108" i="100"/>
  <c r="Y108" i="100"/>
  <c r="AC108" i="100"/>
  <c r="AI108" i="100"/>
  <c r="AM108" i="100"/>
  <c r="B109" i="100"/>
  <c r="F109" i="100"/>
  <c r="J109" i="100"/>
  <c r="N109" i="100"/>
  <c r="T109" i="100"/>
  <c r="X109" i="100"/>
  <c r="AB109" i="100"/>
  <c r="AH109" i="100"/>
  <c r="AL109" i="100"/>
  <c r="AR109" i="100"/>
  <c r="D108" i="100"/>
  <c r="H108" i="100"/>
  <c r="L108" i="100"/>
  <c r="R108" i="100"/>
  <c r="V108" i="100"/>
  <c r="Z108" i="100"/>
  <c r="AF108" i="100"/>
  <c r="AJ108" i="100"/>
  <c r="AN108" i="100"/>
  <c r="C109" i="100"/>
  <c r="G109" i="100"/>
  <c r="K109" i="100"/>
  <c r="Q109" i="100"/>
  <c r="U109" i="100"/>
  <c r="Y109" i="100"/>
  <c r="AC109" i="100"/>
  <c r="AI109" i="100"/>
  <c r="AM109" i="100"/>
  <c r="L16" i="28"/>
  <c r="P16" i="28"/>
  <c r="T16" i="28"/>
  <c r="J17" i="28"/>
  <c r="N17" i="28"/>
  <c r="R17" i="28"/>
  <c r="V17" i="28"/>
  <c r="L18" i="28"/>
  <c r="P18" i="28"/>
  <c r="T18" i="28"/>
  <c r="J19" i="28"/>
  <c r="N19" i="28"/>
  <c r="R19" i="28"/>
  <c r="V19" i="28"/>
  <c r="L20" i="28"/>
  <c r="P20" i="28"/>
  <c r="T20" i="28"/>
  <c r="J21" i="28"/>
  <c r="N21" i="28"/>
  <c r="R21" i="28"/>
  <c r="V21" i="28"/>
  <c r="L22" i="28"/>
  <c r="P22" i="28"/>
  <c r="T22" i="28"/>
  <c r="E108" i="100"/>
  <c r="I108" i="100"/>
  <c r="M108" i="100"/>
  <c r="S108" i="100"/>
  <c r="W108" i="100"/>
  <c r="AA108" i="100"/>
  <c r="AG108" i="100"/>
  <c r="AK108" i="100"/>
  <c r="AO108" i="100"/>
  <c r="D109" i="100"/>
  <c r="H109" i="100"/>
  <c r="L109" i="100"/>
  <c r="R109" i="100"/>
  <c r="V109" i="100"/>
  <c r="Z109" i="100"/>
  <c r="AF109" i="100"/>
  <c r="AJ109" i="100"/>
  <c r="AN109" i="100"/>
  <c r="O191" i="88"/>
  <c r="O174" i="88"/>
  <c r="C111" i="83"/>
  <c r="D111" i="83"/>
  <c r="E111" i="83"/>
  <c r="F111" i="83"/>
  <c r="F110" i="83" s="1"/>
  <c r="G111" i="83"/>
  <c r="H111" i="83"/>
  <c r="I111" i="83"/>
  <c r="J111" i="83"/>
  <c r="J110" i="83" s="1"/>
  <c r="K111" i="83"/>
  <c r="L111" i="83"/>
  <c r="M111" i="83"/>
  <c r="N111" i="83"/>
  <c r="N110" i="83" s="1"/>
  <c r="O111" i="83"/>
  <c r="P111" i="83"/>
  <c r="Q111" i="83"/>
  <c r="R111" i="83"/>
  <c r="R110" i="83" s="1"/>
  <c r="S111" i="83"/>
  <c r="T111" i="83"/>
  <c r="U111" i="83"/>
  <c r="V111" i="83"/>
  <c r="V110" i="83" s="1"/>
  <c r="W111" i="83"/>
  <c r="C114" i="83"/>
  <c r="D114" i="83"/>
  <c r="E114" i="83"/>
  <c r="F114" i="83"/>
  <c r="G114" i="83"/>
  <c r="H114" i="83"/>
  <c r="I114" i="83"/>
  <c r="J114" i="83"/>
  <c r="K114" i="83"/>
  <c r="L114" i="83"/>
  <c r="M114" i="83"/>
  <c r="N114" i="83"/>
  <c r="O114" i="83"/>
  <c r="P114" i="83"/>
  <c r="Q114" i="83"/>
  <c r="R114" i="83"/>
  <c r="S114" i="83"/>
  <c r="T114" i="83"/>
  <c r="U114" i="83"/>
  <c r="V114" i="83"/>
  <c r="W114" i="83"/>
  <c r="C115" i="83"/>
  <c r="D115" i="83"/>
  <c r="E115" i="83"/>
  <c r="F115" i="83"/>
  <c r="G115" i="83"/>
  <c r="H115" i="83"/>
  <c r="I115" i="83"/>
  <c r="J115" i="83"/>
  <c r="K115" i="83"/>
  <c r="L115" i="83"/>
  <c r="M115" i="83"/>
  <c r="N115" i="83"/>
  <c r="O115" i="83"/>
  <c r="P115" i="83"/>
  <c r="Q115" i="83"/>
  <c r="R115" i="83"/>
  <c r="S115" i="83"/>
  <c r="T115" i="83"/>
  <c r="U115" i="83"/>
  <c r="V115" i="83"/>
  <c r="W115" i="83"/>
  <c r="C117" i="83"/>
  <c r="D117" i="83"/>
  <c r="E117" i="83"/>
  <c r="F117" i="83"/>
  <c r="G117" i="83"/>
  <c r="H117" i="83"/>
  <c r="I117" i="83"/>
  <c r="J117" i="83"/>
  <c r="K117" i="83"/>
  <c r="L117" i="83"/>
  <c r="M117" i="83"/>
  <c r="N117" i="83"/>
  <c r="O117" i="83"/>
  <c r="P117" i="83"/>
  <c r="Q117" i="83"/>
  <c r="R117" i="83"/>
  <c r="S117" i="83"/>
  <c r="T117" i="83"/>
  <c r="U117" i="83"/>
  <c r="V117" i="83"/>
  <c r="W117" i="83"/>
  <c r="C118" i="83"/>
  <c r="D118" i="83"/>
  <c r="E118" i="83"/>
  <c r="F118" i="83"/>
  <c r="G118" i="83"/>
  <c r="H118" i="83"/>
  <c r="I118" i="83"/>
  <c r="J118" i="83"/>
  <c r="K118" i="83"/>
  <c r="L118" i="83"/>
  <c r="M118" i="83"/>
  <c r="N118" i="83"/>
  <c r="O118" i="83"/>
  <c r="P118" i="83"/>
  <c r="Q118" i="83"/>
  <c r="R118" i="83"/>
  <c r="S118" i="83"/>
  <c r="T118" i="83"/>
  <c r="U118" i="83"/>
  <c r="V118" i="83"/>
  <c r="W118" i="83"/>
  <c r="C120" i="83"/>
  <c r="D120" i="83"/>
  <c r="E120" i="83"/>
  <c r="F120" i="83"/>
  <c r="G120" i="83"/>
  <c r="H120" i="83"/>
  <c r="I120" i="83"/>
  <c r="J120" i="83"/>
  <c r="K120" i="83"/>
  <c r="L120" i="83"/>
  <c r="M120" i="83"/>
  <c r="N120" i="83"/>
  <c r="O120" i="83"/>
  <c r="P120" i="83"/>
  <c r="Q120" i="83"/>
  <c r="R120" i="83"/>
  <c r="S120" i="83"/>
  <c r="T120" i="83"/>
  <c r="U120" i="83"/>
  <c r="V120" i="83"/>
  <c r="W120" i="83"/>
  <c r="C121" i="83"/>
  <c r="D121" i="83"/>
  <c r="E121" i="83"/>
  <c r="F121" i="83"/>
  <c r="G121" i="83"/>
  <c r="H121" i="83"/>
  <c r="I121" i="83"/>
  <c r="J121" i="83"/>
  <c r="K121" i="83"/>
  <c r="L121" i="83"/>
  <c r="M121" i="83"/>
  <c r="N121" i="83"/>
  <c r="O121" i="83"/>
  <c r="P121" i="83"/>
  <c r="Q121" i="83"/>
  <c r="R121" i="83"/>
  <c r="S121" i="83"/>
  <c r="T121" i="83"/>
  <c r="U121" i="83"/>
  <c r="V121" i="83"/>
  <c r="W121" i="83"/>
  <c r="X115" i="83"/>
  <c r="X114" i="83"/>
  <c r="X111" i="83"/>
  <c r="X117" i="83"/>
  <c r="X118" i="83"/>
  <c r="X120" i="83"/>
  <c r="X121" i="83"/>
  <c r="X122" i="83"/>
  <c r="X123" i="83"/>
  <c r="X130" i="83"/>
  <c r="X132" i="83"/>
  <c r="X133" i="83"/>
  <c r="X134" i="83"/>
  <c r="X136" i="83"/>
  <c r="W7" i="83"/>
  <c r="W8" i="83"/>
  <c r="X108" i="83"/>
  <c r="X141" i="83"/>
  <c r="X143" i="83"/>
  <c r="X144" i="83" s="1"/>
  <c r="X145" i="83"/>
  <c r="W141" i="83"/>
  <c r="W143" i="83"/>
  <c r="W144" i="83" s="1"/>
  <c r="W145" i="83"/>
  <c r="L116" i="83" l="1"/>
  <c r="H116" i="83"/>
  <c r="D116" i="83"/>
  <c r="S113" i="83"/>
  <c r="X116" i="83"/>
  <c r="Q113" i="83"/>
  <c r="M113" i="83"/>
  <c r="I113" i="83"/>
  <c r="E113" i="83"/>
  <c r="W110" i="83"/>
  <c r="S110" i="83"/>
  <c r="O110" i="83"/>
  <c r="K110" i="83"/>
  <c r="G110" i="83"/>
  <c r="C110" i="83"/>
  <c r="U119" i="83"/>
  <c r="Q119" i="83"/>
  <c r="M119" i="83"/>
  <c r="K116" i="83"/>
  <c r="G116" i="83"/>
  <c r="C116" i="83"/>
  <c r="P113" i="83"/>
  <c r="L113" i="83"/>
  <c r="H113" i="83"/>
  <c r="D113" i="83"/>
  <c r="J116" i="83"/>
  <c r="F116" i="83"/>
  <c r="O113" i="83"/>
  <c r="K113" i="83"/>
  <c r="G113" i="83"/>
  <c r="C113" i="83"/>
  <c r="U110" i="83"/>
  <c r="Q110" i="83"/>
  <c r="M110" i="83"/>
  <c r="I110" i="83"/>
  <c r="E110" i="83"/>
  <c r="X110" i="83"/>
  <c r="I116" i="83"/>
  <c r="E116" i="83"/>
  <c r="R113" i="83"/>
  <c r="N113" i="83"/>
  <c r="J113" i="83"/>
  <c r="F113" i="83"/>
  <c r="T110" i="83"/>
  <c r="P110" i="83"/>
  <c r="L110" i="83"/>
  <c r="H110" i="83"/>
  <c r="D110" i="83"/>
  <c r="I119" i="83"/>
  <c r="E119" i="83"/>
  <c r="X119" i="83"/>
  <c r="T119" i="83"/>
  <c r="P119" i="83"/>
  <c r="H119" i="83"/>
  <c r="W119" i="83"/>
  <c r="S119" i="83"/>
  <c r="O119" i="83"/>
  <c r="K119" i="83"/>
  <c r="G119" i="83"/>
  <c r="C119" i="83"/>
  <c r="L119" i="83"/>
  <c r="D119" i="83"/>
  <c r="X163" i="83"/>
  <c r="V119" i="83"/>
  <c r="R119" i="83"/>
  <c r="N119" i="83"/>
  <c r="J119" i="83"/>
  <c r="F119" i="83"/>
  <c r="T116" i="83"/>
  <c r="P116" i="83"/>
  <c r="T113" i="83"/>
  <c r="U116" i="83"/>
  <c r="Q116" i="83"/>
  <c r="M116" i="83"/>
  <c r="W116" i="83"/>
  <c r="S116" i="83"/>
  <c r="O116" i="83"/>
  <c r="X113" i="83"/>
  <c r="V116" i="83"/>
  <c r="R116" i="83"/>
  <c r="N116" i="83"/>
  <c r="U113" i="83"/>
  <c r="W113" i="83"/>
  <c r="V113" i="83"/>
  <c r="X152" i="83"/>
  <c r="X153" i="83"/>
  <c r="X154" i="83"/>
  <c r="X155" i="83"/>
  <c r="X156" i="83"/>
  <c r="X157" i="83"/>
  <c r="X158" i="83"/>
  <c r="X159" i="83"/>
  <c r="V93" i="28"/>
  <c r="V94" i="28" s="1"/>
  <c r="W161" i="83" s="1"/>
  <c r="W93" i="28"/>
  <c r="W94" i="28" s="1"/>
  <c r="X161" i="83" s="1"/>
  <c r="V95" i="28"/>
  <c r="W95" i="28"/>
  <c r="W55" i="28"/>
  <c r="W54" i="28" s="1"/>
  <c r="W58" i="28"/>
  <c r="W59" i="28"/>
  <c r="W60" i="28"/>
  <c r="W61" i="28"/>
  <c r="W69" i="28"/>
  <c r="V69" i="28"/>
  <c r="V55" i="28"/>
  <c r="V58" i="28"/>
  <c r="V59" i="28"/>
  <c r="V60" i="28"/>
  <c r="V61" i="28"/>
  <c r="W39" i="28"/>
  <c r="W152" i="28" l="1"/>
  <c r="W10" i="28"/>
  <c r="V99" i="28"/>
  <c r="V96" i="28"/>
  <c r="V97" i="28" s="1"/>
  <c r="V98" i="28" s="1"/>
  <c r="V56" i="28"/>
  <c r="W56" i="28"/>
  <c r="W204" i="28"/>
  <c r="X160" i="83" s="1"/>
  <c r="W151" i="28"/>
  <c r="W35" i="28"/>
  <c r="W96" i="28"/>
  <c r="W97" i="28" s="1"/>
  <c r="W99" i="28"/>
  <c r="V54" i="28"/>
  <c r="W31" i="102"/>
  <c r="W32" i="102"/>
  <c r="W33" i="102"/>
  <c r="W34" i="102"/>
  <c r="W4" i="102"/>
  <c r="W5" i="102"/>
  <c r="W6" i="102"/>
  <c r="W7" i="102"/>
  <c r="W10" i="102"/>
  <c r="W11" i="102"/>
  <c r="W13" i="102"/>
  <c r="W14" i="102"/>
  <c r="W15" i="102"/>
  <c r="W16" i="102"/>
  <c r="W17" i="102"/>
  <c r="X151" i="83" l="1"/>
  <c r="X147" i="83" s="1"/>
  <c r="W23" i="28"/>
  <c r="X150" i="83" s="1"/>
  <c r="W3" i="102"/>
  <c r="X13" i="59" s="1"/>
  <c r="X10" i="59" s="1"/>
  <c r="W9" i="102"/>
  <c r="W62" i="28"/>
  <c r="W63" i="28" s="1"/>
  <c r="W65" i="28"/>
  <c r="W66" i="28" s="1"/>
  <c r="X146" i="83"/>
  <c r="W98" i="28"/>
  <c r="Q3" i="55"/>
  <c r="Q30" i="55"/>
  <c r="Q64" i="55"/>
  <c r="W122" i="83"/>
  <c r="W123" i="83"/>
  <c r="W130" i="83"/>
  <c r="X73" i="83"/>
  <c r="X74" i="83"/>
  <c r="X75" i="83"/>
  <c r="X76" i="83"/>
  <c r="X77" i="83"/>
  <c r="X78" i="83"/>
  <c r="X84" i="83"/>
  <c r="X97" i="83"/>
  <c r="X98" i="83"/>
  <c r="X99" i="83"/>
  <c r="X100" i="83"/>
  <c r="X101" i="83"/>
  <c r="X102" i="83"/>
  <c r="X103" i="83"/>
  <c r="X104" i="83"/>
  <c r="X105" i="83"/>
  <c r="X106" i="83"/>
  <c r="X46" i="83"/>
  <c r="X48" i="83"/>
  <c r="X50" i="83"/>
  <c r="X59" i="83" s="1"/>
  <c r="X53" i="83"/>
  <c r="X40" i="83"/>
  <c r="X42" i="83"/>
  <c r="X43" i="83"/>
  <c r="X44" i="83"/>
  <c r="W42" i="83"/>
  <c r="W43" i="83"/>
  <c r="W44" i="83"/>
  <c r="X10" i="83"/>
  <c r="X29" i="83"/>
  <c r="X31" i="83"/>
  <c r="X32" i="83"/>
  <c r="X34" i="83"/>
  <c r="X35" i="83"/>
  <c r="X37" i="83"/>
  <c r="X4" i="83"/>
  <c r="X135" i="83" s="1"/>
  <c r="X5" i="83"/>
  <c r="X6" i="83"/>
  <c r="R97" i="66"/>
  <c r="R102" i="66"/>
  <c r="R103" i="66"/>
  <c r="R104" i="66"/>
  <c r="R105" i="66"/>
  <c r="R106" i="66"/>
  <c r="R107" i="66"/>
  <c r="R108" i="66"/>
  <c r="R109" i="66"/>
  <c r="R110" i="66"/>
  <c r="R111" i="66"/>
  <c r="R112" i="66"/>
  <c r="R113" i="66"/>
  <c r="R114" i="66"/>
  <c r="R115" i="66"/>
  <c r="R116" i="66"/>
  <c r="R117" i="66"/>
  <c r="R118" i="66"/>
  <c r="R119" i="66"/>
  <c r="R120" i="66"/>
  <c r="R121" i="66"/>
  <c r="R122" i="66"/>
  <c r="R123" i="66"/>
  <c r="R124" i="66"/>
  <c r="R125" i="66"/>
  <c r="R126" i="66"/>
  <c r="R127" i="66"/>
  <c r="R128" i="66"/>
  <c r="R133" i="66"/>
  <c r="R134" i="66"/>
  <c r="R135" i="66"/>
  <c r="R136" i="66"/>
  <c r="R137" i="66"/>
  <c r="R138" i="66"/>
  <c r="R139" i="66"/>
  <c r="R140" i="66"/>
  <c r="R141" i="66"/>
  <c r="R142" i="66"/>
  <c r="R143" i="66"/>
  <c r="R144" i="66"/>
  <c r="R145" i="66"/>
  <c r="R146" i="66"/>
  <c r="R147" i="66"/>
  <c r="R148" i="66"/>
  <c r="R149" i="66"/>
  <c r="R150" i="66"/>
  <c r="R151" i="66"/>
  <c r="R152" i="66"/>
  <c r="R153" i="66"/>
  <c r="R154" i="66"/>
  <c r="R155" i="66"/>
  <c r="R156" i="66"/>
  <c r="R157" i="66"/>
  <c r="R158" i="66"/>
  <c r="R159" i="66"/>
  <c r="R160" i="66"/>
  <c r="R161" i="66"/>
  <c r="R63" i="66"/>
  <c r="R40" i="66" s="1"/>
  <c r="R64" i="66"/>
  <c r="R32" i="66"/>
  <c r="X54" i="83" l="1"/>
  <c r="X62" i="83" s="1"/>
  <c r="X107" i="83"/>
  <c r="X72" i="83"/>
  <c r="X137" i="83" s="1"/>
  <c r="X89" i="83"/>
  <c r="X88" i="83"/>
  <c r="X61" i="83"/>
  <c r="X87" i="83"/>
  <c r="X57" i="83"/>
  <c r="X52" i="83"/>
  <c r="X79" i="83"/>
  <c r="X148" i="83"/>
  <c r="X149" i="83"/>
  <c r="X95" i="83"/>
  <c r="X12" i="59"/>
  <c r="X9" i="59" s="1"/>
  <c r="X93" i="83"/>
  <c r="X92" i="83"/>
  <c r="Q78" i="55"/>
  <c r="X91" i="83"/>
  <c r="Q25" i="55"/>
  <c r="R59" i="66"/>
  <c r="R55" i="66"/>
  <c r="R51" i="66"/>
  <c r="R47" i="66"/>
  <c r="R43" i="66"/>
  <c r="R39" i="66"/>
  <c r="R62" i="66"/>
  <c r="R58" i="66"/>
  <c r="R54" i="66"/>
  <c r="R50" i="66"/>
  <c r="R46" i="66"/>
  <c r="R42" i="66"/>
  <c r="R38" i="66"/>
  <c r="R61" i="66"/>
  <c r="R57" i="66"/>
  <c r="R53" i="66"/>
  <c r="R49" i="66"/>
  <c r="R45" i="66"/>
  <c r="R41" i="66"/>
  <c r="R37" i="66"/>
  <c r="R60" i="66"/>
  <c r="R56" i="66"/>
  <c r="R52" i="66"/>
  <c r="R48" i="66"/>
  <c r="R44" i="66"/>
  <c r="X20" i="13"/>
  <c r="X21" i="13"/>
  <c r="X22" i="13"/>
  <c r="X23" i="13"/>
  <c r="X24" i="13"/>
  <c r="X25" i="13"/>
  <c r="X26" i="13"/>
  <c r="X27" i="13"/>
  <c r="X29" i="13"/>
  <c r="X30" i="13"/>
  <c r="X31" i="13"/>
  <c r="X33" i="13"/>
  <c r="X59" i="12"/>
  <c r="X60" i="12"/>
  <c r="X61" i="12"/>
  <c r="X62" i="12"/>
  <c r="X63" i="12"/>
  <c r="X64" i="12"/>
  <c r="X65" i="12"/>
  <c r="X66" i="12"/>
  <c r="X67" i="12"/>
  <c r="X68" i="12"/>
  <c r="X69" i="12"/>
  <c r="X70" i="12"/>
  <c r="X71" i="12"/>
  <c r="X72" i="12"/>
  <c r="X73" i="12"/>
  <c r="X77" i="12"/>
  <c r="X78" i="12"/>
  <c r="X79" i="12"/>
  <c r="X80" i="12"/>
  <c r="X81" i="12"/>
  <c r="X82" i="12"/>
  <c r="X83" i="12"/>
  <c r="X84" i="12"/>
  <c r="X85" i="12"/>
  <c r="X86" i="12"/>
  <c r="X87" i="12"/>
  <c r="X88" i="12"/>
  <c r="X89" i="12"/>
  <c r="X90" i="12"/>
  <c r="X91" i="12"/>
  <c r="X36" i="12"/>
  <c r="X25" i="12" s="1"/>
  <c r="X92" i="48"/>
  <c r="X93" i="48"/>
  <c r="X94" i="48"/>
  <c r="X95" i="48"/>
  <c r="X96" i="48"/>
  <c r="X97" i="48"/>
  <c r="X98" i="48"/>
  <c r="X99" i="48"/>
  <c r="X100" i="48"/>
  <c r="X101" i="48"/>
  <c r="X102" i="48"/>
  <c r="X103" i="48"/>
  <c r="X104" i="48"/>
  <c r="X105" i="48"/>
  <c r="X106" i="48"/>
  <c r="X107" i="48"/>
  <c r="X108" i="48"/>
  <c r="X109" i="48"/>
  <c r="X110" i="48"/>
  <c r="X111" i="48"/>
  <c r="X112" i="48"/>
  <c r="X113" i="48"/>
  <c r="X114" i="48"/>
  <c r="X115" i="48"/>
  <c r="X116" i="48"/>
  <c r="X117" i="48"/>
  <c r="X121" i="48"/>
  <c r="X122" i="48"/>
  <c r="X123" i="48"/>
  <c r="X124" i="48"/>
  <c r="X125" i="48"/>
  <c r="X126" i="48"/>
  <c r="X127" i="48"/>
  <c r="X128" i="48"/>
  <c r="X129" i="48"/>
  <c r="X130" i="48"/>
  <c r="X131" i="48"/>
  <c r="X132" i="48"/>
  <c r="X133" i="48"/>
  <c r="X134" i="48"/>
  <c r="X135" i="48"/>
  <c r="X136" i="48"/>
  <c r="X137" i="48"/>
  <c r="X138" i="48"/>
  <c r="X139" i="48"/>
  <c r="X140" i="48"/>
  <c r="X141" i="48"/>
  <c r="X142" i="48"/>
  <c r="X143" i="48"/>
  <c r="X144" i="48"/>
  <c r="X145" i="48"/>
  <c r="X146" i="48"/>
  <c r="X58" i="48"/>
  <c r="X36" i="48" s="1"/>
  <c r="N253" i="52"/>
  <c r="O253" i="52"/>
  <c r="P253" i="52"/>
  <c r="N254" i="52"/>
  <c r="O254" i="52"/>
  <c r="P254" i="52"/>
  <c r="N255" i="52"/>
  <c r="O255" i="52"/>
  <c r="P255" i="52"/>
  <c r="N256" i="52"/>
  <c r="O256" i="52"/>
  <c r="P256" i="52"/>
  <c r="N257" i="52"/>
  <c r="O257" i="52"/>
  <c r="P257" i="52"/>
  <c r="N258" i="52"/>
  <c r="O258" i="52"/>
  <c r="P258" i="52"/>
  <c r="N259" i="52"/>
  <c r="O259" i="52"/>
  <c r="P259" i="52"/>
  <c r="N260" i="52"/>
  <c r="O260" i="52"/>
  <c r="P260" i="52"/>
  <c r="N261" i="52"/>
  <c r="O261" i="52"/>
  <c r="P261" i="52"/>
  <c r="N262" i="52"/>
  <c r="O262" i="52"/>
  <c r="P262" i="52"/>
  <c r="N263" i="52"/>
  <c r="O263" i="52"/>
  <c r="P263" i="52"/>
  <c r="N264" i="52"/>
  <c r="O264" i="52"/>
  <c r="P264" i="52"/>
  <c r="N265" i="52"/>
  <c r="O265" i="52"/>
  <c r="P265" i="52"/>
  <c r="N266" i="52"/>
  <c r="O266" i="52"/>
  <c r="P266" i="52"/>
  <c r="N267" i="52"/>
  <c r="O267" i="52"/>
  <c r="P267" i="52"/>
  <c r="N268" i="52"/>
  <c r="O268" i="52"/>
  <c r="P268" i="52"/>
  <c r="N269" i="52"/>
  <c r="O269" i="52"/>
  <c r="P269" i="52"/>
  <c r="N270" i="52"/>
  <c r="O270" i="52"/>
  <c r="P270" i="52"/>
  <c r="N271" i="52"/>
  <c r="O271" i="52"/>
  <c r="P271" i="52"/>
  <c r="N272" i="52"/>
  <c r="O272" i="52"/>
  <c r="P272" i="52"/>
  <c r="N273" i="52"/>
  <c r="O273" i="52"/>
  <c r="P273" i="52"/>
  <c r="N274" i="52"/>
  <c r="O274" i="52"/>
  <c r="P274" i="52"/>
  <c r="N275" i="52"/>
  <c r="O275" i="52"/>
  <c r="P275" i="52"/>
  <c r="N276" i="52"/>
  <c r="O276" i="52"/>
  <c r="P276" i="52"/>
  <c r="N277" i="52"/>
  <c r="O277" i="52"/>
  <c r="P277" i="52"/>
  <c r="N278" i="52"/>
  <c r="O278" i="52"/>
  <c r="P278" i="52"/>
  <c r="N279" i="52"/>
  <c r="O279" i="52"/>
  <c r="P279" i="52"/>
  <c r="N280" i="52"/>
  <c r="O280" i="52"/>
  <c r="P280" i="52"/>
  <c r="N281" i="52"/>
  <c r="O281" i="52"/>
  <c r="P281" i="52"/>
  <c r="N282" i="52"/>
  <c r="O282" i="52"/>
  <c r="P282" i="52"/>
  <c r="N283" i="52"/>
  <c r="O283" i="52"/>
  <c r="P283" i="52"/>
  <c r="N284" i="52"/>
  <c r="O284" i="52"/>
  <c r="P284" i="52"/>
  <c r="N285" i="52"/>
  <c r="O285" i="52"/>
  <c r="P285" i="52"/>
  <c r="N286" i="52"/>
  <c r="O286" i="52"/>
  <c r="P286" i="52"/>
  <c r="N287" i="52"/>
  <c r="O287" i="52"/>
  <c r="P287" i="52"/>
  <c r="N288" i="52"/>
  <c r="O288" i="52"/>
  <c r="P288" i="52"/>
  <c r="N289" i="52"/>
  <c r="O289" i="52"/>
  <c r="P289" i="52"/>
  <c r="N290" i="52"/>
  <c r="O290" i="52"/>
  <c r="P290" i="52"/>
  <c r="N291" i="52"/>
  <c r="O291" i="52"/>
  <c r="P291" i="52"/>
  <c r="N292" i="52"/>
  <c r="O292" i="52"/>
  <c r="P292" i="52"/>
  <c r="N293" i="52"/>
  <c r="O293" i="52"/>
  <c r="P293" i="52"/>
  <c r="N294" i="52"/>
  <c r="O294" i="52"/>
  <c r="P294" i="52"/>
  <c r="N295" i="52"/>
  <c r="O295" i="52"/>
  <c r="P295" i="52"/>
  <c r="N296" i="52"/>
  <c r="O296" i="52"/>
  <c r="P296" i="52"/>
  <c r="N297" i="52"/>
  <c r="O297" i="52"/>
  <c r="P297" i="52"/>
  <c r="N298" i="52"/>
  <c r="O298" i="52"/>
  <c r="P298" i="52"/>
  <c r="N299" i="52"/>
  <c r="O299" i="52"/>
  <c r="P299" i="52"/>
  <c r="N300" i="52"/>
  <c r="O300" i="52"/>
  <c r="P300" i="52"/>
  <c r="N301" i="52"/>
  <c r="O301" i="52"/>
  <c r="P301" i="52"/>
  <c r="N302" i="52"/>
  <c r="O302" i="52"/>
  <c r="P302" i="52"/>
  <c r="N303" i="52"/>
  <c r="O303" i="52"/>
  <c r="P303" i="52"/>
  <c r="N304" i="52"/>
  <c r="O304" i="52"/>
  <c r="P304" i="52"/>
  <c r="N305" i="52"/>
  <c r="O305" i="52"/>
  <c r="P305" i="52"/>
  <c r="N306" i="52"/>
  <c r="O306" i="52"/>
  <c r="P306" i="52"/>
  <c r="N307" i="52"/>
  <c r="O307" i="52"/>
  <c r="P307" i="52"/>
  <c r="N308" i="52"/>
  <c r="O308" i="52"/>
  <c r="P308" i="52"/>
  <c r="N309" i="52"/>
  <c r="O309" i="52"/>
  <c r="P309" i="52"/>
  <c r="N310" i="52"/>
  <c r="O310" i="52"/>
  <c r="P310" i="52"/>
  <c r="N311" i="52"/>
  <c r="O311" i="52"/>
  <c r="P311" i="52"/>
  <c r="N312" i="52"/>
  <c r="O312" i="52"/>
  <c r="P312" i="52"/>
  <c r="N313" i="52"/>
  <c r="O313" i="52"/>
  <c r="P313" i="52"/>
  <c r="N314" i="52"/>
  <c r="O314" i="52"/>
  <c r="P314" i="52"/>
  <c r="N315" i="52"/>
  <c r="O315" i="52"/>
  <c r="P315" i="52"/>
  <c r="N316" i="52"/>
  <c r="O316" i="52"/>
  <c r="P316" i="52"/>
  <c r="N317" i="52"/>
  <c r="O317" i="52"/>
  <c r="P317" i="52"/>
  <c r="N318" i="52"/>
  <c r="O318" i="52"/>
  <c r="P318" i="52"/>
  <c r="N319" i="52"/>
  <c r="O319" i="52"/>
  <c r="P319" i="52"/>
  <c r="N320" i="52"/>
  <c r="O320" i="52"/>
  <c r="P320" i="52"/>
  <c r="N321" i="52"/>
  <c r="O321" i="52"/>
  <c r="P321" i="52"/>
  <c r="N322" i="52"/>
  <c r="O322" i="52"/>
  <c r="P322" i="52"/>
  <c r="N323" i="52"/>
  <c r="O323" i="52"/>
  <c r="P323" i="52"/>
  <c r="N324" i="52"/>
  <c r="O324" i="52"/>
  <c r="P324" i="52"/>
  <c r="N325" i="52"/>
  <c r="O325" i="52"/>
  <c r="P325" i="52"/>
  <c r="N326" i="52"/>
  <c r="O326" i="52"/>
  <c r="P326" i="52"/>
  <c r="N327" i="52"/>
  <c r="O327" i="52"/>
  <c r="P327" i="52"/>
  <c r="N328" i="52"/>
  <c r="O328" i="52"/>
  <c r="P328" i="52"/>
  <c r="N329" i="52"/>
  <c r="O329" i="52"/>
  <c r="P329" i="52"/>
  <c r="N330" i="52"/>
  <c r="O330" i="52"/>
  <c r="P330" i="52"/>
  <c r="N331" i="52"/>
  <c r="O331" i="52"/>
  <c r="P331" i="52"/>
  <c r="N332" i="52"/>
  <c r="O332" i="52"/>
  <c r="P332" i="52"/>
  <c r="N333" i="52"/>
  <c r="O333" i="52"/>
  <c r="P333" i="52"/>
  <c r="N334" i="52"/>
  <c r="O334" i="52"/>
  <c r="P334" i="52"/>
  <c r="N335" i="52"/>
  <c r="O335" i="52"/>
  <c r="P335" i="52"/>
  <c r="N336" i="52"/>
  <c r="O336" i="52"/>
  <c r="P336" i="52"/>
  <c r="N337" i="52"/>
  <c r="O337" i="52"/>
  <c r="P337" i="52"/>
  <c r="N338" i="52"/>
  <c r="O338" i="52"/>
  <c r="P338" i="52"/>
  <c r="N339" i="52"/>
  <c r="O339" i="52"/>
  <c r="P339" i="52"/>
  <c r="N340" i="52"/>
  <c r="O340" i="52"/>
  <c r="P340" i="52"/>
  <c r="N341" i="52"/>
  <c r="O341" i="52"/>
  <c r="P341" i="52"/>
  <c r="N342" i="52"/>
  <c r="O342" i="52"/>
  <c r="P342" i="52"/>
  <c r="N343" i="52"/>
  <c r="O343" i="52"/>
  <c r="P343" i="52"/>
  <c r="N344" i="52"/>
  <c r="O344" i="52"/>
  <c r="P344" i="52"/>
  <c r="N345" i="52"/>
  <c r="O345" i="52"/>
  <c r="P345" i="52"/>
  <c r="N346" i="52"/>
  <c r="O346" i="52"/>
  <c r="P346" i="52"/>
  <c r="N347" i="52"/>
  <c r="O347" i="52"/>
  <c r="P347" i="52"/>
  <c r="N348" i="52"/>
  <c r="O348" i="52"/>
  <c r="P348" i="52"/>
  <c r="N349" i="52"/>
  <c r="O349" i="52"/>
  <c r="P349" i="52"/>
  <c r="N350" i="52"/>
  <c r="O350" i="52"/>
  <c r="P350" i="52"/>
  <c r="N351" i="52"/>
  <c r="O351" i="52"/>
  <c r="P351" i="52"/>
  <c r="N352" i="52"/>
  <c r="O352" i="52"/>
  <c r="P352" i="52"/>
  <c r="N353" i="52"/>
  <c r="O353" i="52"/>
  <c r="P353" i="52"/>
  <c r="N354" i="52"/>
  <c r="O354" i="52"/>
  <c r="P354" i="52"/>
  <c r="N355" i="52"/>
  <c r="O355" i="52"/>
  <c r="P355" i="52"/>
  <c r="N356" i="52"/>
  <c r="O356" i="52"/>
  <c r="P356" i="52"/>
  <c r="N357" i="52"/>
  <c r="O357" i="52"/>
  <c r="P357" i="52"/>
  <c r="N358" i="52"/>
  <c r="O358" i="52"/>
  <c r="P358" i="52"/>
  <c r="N359" i="52"/>
  <c r="O359" i="52"/>
  <c r="P359" i="52"/>
  <c r="N360" i="52"/>
  <c r="O360" i="52"/>
  <c r="P360" i="52"/>
  <c r="N361" i="52"/>
  <c r="O361" i="52"/>
  <c r="P361" i="52"/>
  <c r="N362" i="52"/>
  <c r="O362" i="52"/>
  <c r="P362" i="52"/>
  <c r="N363" i="52"/>
  <c r="O363" i="52"/>
  <c r="P363" i="52"/>
  <c r="N364" i="52"/>
  <c r="O364" i="52"/>
  <c r="P364" i="52"/>
  <c r="N365" i="52"/>
  <c r="O365" i="52"/>
  <c r="P365" i="52"/>
  <c r="N366" i="52"/>
  <c r="O366" i="52"/>
  <c r="P366" i="52"/>
  <c r="N367" i="52"/>
  <c r="O367" i="52"/>
  <c r="P367" i="52"/>
  <c r="N368" i="52"/>
  <c r="O368" i="52"/>
  <c r="P368" i="52"/>
  <c r="N369" i="52"/>
  <c r="O369" i="52"/>
  <c r="P369" i="52"/>
  <c r="N370" i="52"/>
  <c r="O370" i="52"/>
  <c r="P370" i="52"/>
  <c r="N371" i="52"/>
  <c r="O371" i="52"/>
  <c r="P371" i="52"/>
  <c r="N372" i="52"/>
  <c r="O372" i="52"/>
  <c r="P372" i="52"/>
  <c r="N40" i="7"/>
  <c r="N46" i="7"/>
  <c r="N47" i="7"/>
  <c r="N48" i="7"/>
  <c r="N49" i="7"/>
  <c r="N50" i="7"/>
  <c r="N51" i="7"/>
  <c r="N52" i="7"/>
  <c r="N53" i="7"/>
  <c r="N54" i="7"/>
  <c r="N55" i="7"/>
  <c r="N56" i="7"/>
  <c r="N57" i="7"/>
  <c r="N59" i="7"/>
  <c r="N60" i="7"/>
  <c r="N61" i="7"/>
  <c r="W29" i="27"/>
  <c r="X165" i="27"/>
  <c r="X192" i="27" s="1"/>
  <c r="X166" i="27"/>
  <c r="X167" i="27"/>
  <c r="X194" i="27" s="1"/>
  <c r="X168" i="27"/>
  <c r="X169" i="27"/>
  <c r="X196" i="27" s="1"/>
  <c r="X170" i="27"/>
  <c r="X171" i="27"/>
  <c r="X198" i="27" s="1"/>
  <c r="X172" i="27"/>
  <c r="X173" i="27"/>
  <c r="X200" i="27" s="1"/>
  <c r="X174" i="27"/>
  <c r="X175" i="27"/>
  <c r="X202" i="27" s="1"/>
  <c r="X176" i="27"/>
  <c r="X177" i="27"/>
  <c r="X204" i="27" s="1"/>
  <c r="X178" i="27"/>
  <c r="X179" i="27"/>
  <c r="X206" i="27" s="1"/>
  <c r="X180" i="27"/>
  <c r="X181" i="27"/>
  <c r="X208" i="27" s="1"/>
  <c r="X182" i="27"/>
  <c r="X183" i="27"/>
  <c r="X210" i="27" s="1"/>
  <c r="X184" i="27"/>
  <c r="X185" i="27"/>
  <c r="X212" i="27" s="1"/>
  <c r="X186" i="27"/>
  <c r="X187" i="27"/>
  <c r="X214" i="27" s="1"/>
  <c r="X193" i="27"/>
  <c r="X195" i="27"/>
  <c r="X197" i="27"/>
  <c r="X199" i="27"/>
  <c r="X201" i="27"/>
  <c r="X203" i="27"/>
  <c r="X205" i="27"/>
  <c r="X207" i="27"/>
  <c r="X209" i="27"/>
  <c r="X211" i="27"/>
  <c r="X213" i="27"/>
  <c r="X219" i="27"/>
  <c r="X273" i="27" s="1"/>
  <c r="X300" i="27" s="1"/>
  <c r="X220" i="27"/>
  <c r="X221" i="27"/>
  <c r="X275" i="27" s="1"/>
  <c r="X302" i="27" s="1"/>
  <c r="X222" i="27"/>
  <c r="X223" i="27"/>
  <c r="X277" i="27" s="1"/>
  <c r="X304" i="27" s="1"/>
  <c r="X224" i="27"/>
  <c r="X225" i="27"/>
  <c r="X279" i="27" s="1"/>
  <c r="X306" i="27" s="1"/>
  <c r="X226" i="27"/>
  <c r="X227" i="27"/>
  <c r="X281" i="27" s="1"/>
  <c r="X308" i="27" s="1"/>
  <c r="X228" i="27"/>
  <c r="X229" i="27"/>
  <c r="X283" i="27" s="1"/>
  <c r="X310" i="27" s="1"/>
  <c r="X230" i="27"/>
  <c r="X231" i="27"/>
  <c r="X285" i="27" s="1"/>
  <c r="X312" i="27" s="1"/>
  <c r="X232" i="27"/>
  <c r="X233" i="27"/>
  <c r="X287" i="27" s="1"/>
  <c r="X314" i="27" s="1"/>
  <c r="X234" i="27"/>
  <c r="X235" i="27"/>
  <c r="X289" i="27" s="1"/>
  <c r="X316" i="27" s="1"/>
  <c r="X236" i="27"/>
  <c r="X237" i="27"/>
  <c r="X291" i="27" s="1"/>
  <c r="X318" i="27" s="1"/>
  <c r="X238" i="27"/>
  <c r="X239" i="27"/>
  <c r="X293" i="27" s="1"/>
  <c r="X320" i="27" s="1"/>
  <c r="X240" i="27"/>
  <c r="X246" i="27"/>
  <c r="X247" i="27"/>
  <c r="X248" i="27"/>
  <c r="X249" i="27"/>
  <c r="X250" i="27"/>
  <c r="X251" i="27"/>
  <c r="X252" i="27"/>
  <c r="X253" i="27"/>
  <c r="X254" i="27"/>
  <c r="X255" i="27"/>
  <c r="X256" i="27"/>
  <c r="X257" i="27"/>
  <c r="X258" i="27"/>
  <c r="X259" i="27"/>
  <c r="X260" i="27"/>
  <c r="X261" i="27"/>
  <c r="X262" i="27"/>
  <c r="X263" i="27"/>
  <c r="X264" i="27"/>
  <c r="X265" i="27"/>
  <c r="X266" i="27"/>
  <c r="X267" i="27"/>
  <c r="X268" i="27"/>
  <c r="X274" i="27"/>
  <c r="X276" i="27"/>
  <c r="X278" i="27"/>
  <c r="X280" i="27"/>
  <c r="X282" i="27"/>
  <c r="X284" i="27"/>
  <c r="X286" i="27"/>
  <c r="X288" i="27"/>
  <c r="X290" i="27"/>
  <c r="X292" i="27"/>
  <c r="X294" i="27"/>
  <c r="X321" i="27" s="1"/>
  <c r="X301" i="27"/>
  <c r="X303" i="27"/>
  <c r="X305" i="27"/>
  <c r="X307" i="27"/>
  <c r="X309" i="27"/>
  <c r="X311" i="27"/>
  <c r="X313" i="27"/>
  <c r="X315" i="27"/>
  <c r="X317" i="27"/>
  <c r="X319" i="27"/>
  <c r="X57" i="27"/>
  <c r="X58" i="27"/>
  <c r="X59" i="27"/>
  <c r="X60" i="27"/>
  <c r="X87" i="27" s="1"/>
  <c r="X61" i="27"/>
  <c r="X62" i="27"/>
  <c r="X63" i="27"/>
  <c r="X64" i="27"/>
  <c r="X91" i="27" s="1"/>
  <c r="X65" i="27"/>
  <c r="X66" i="27"/>
  <c r="X93" i="27" s="1"/>
  <c r="X67" i="27"/>
  <c r="X68" i="27"/>
  <c r="X95" i="27" s="1"/>
  <c r="X69" i="27"/>
  <c r="X70" i="27"/>
  <c r="X97" i="27" s="1"/>
  <c r="X71" i="27"/>
  <c r="X72" i="27"/>
  <c r="X99" i="27" s="1"/>
  <c r="X73" i="27"/>
  <c r="X74" i="27"/>
  <c r="X75" i="27"/>
  <c r="X76" i="27"/>
  <c r="X103" i="27" s="1"/>
  <c r="X77" i="27"/>
  <c r="X78" i="27"/>
  <c r="X79" i="27"/>
  <c r="X84" i="27"/>
  <c r="X85" i="27"/>
  <c r="X86" i="27"/>
  <c r="X88" i="27"/>
  <c r="X89" i="27"/>
  <c r="X90" i="27"/>
  <c r="X92" i="27"/>
  <c r="X94" i="27"/>
  <c r="X96" i="27"/>
  <c r="X98" i="27"/>
  <c r="X100" i="27"/>
  <c r="X101" i="27"/>
  <c r="X102" i="27"/>
  <c r="X104" i="27"/>
  <c r="X105" i="27"/>
  <c r="X106" i="27"/>
  <c r="X110" i="27"/>
  <c r="X164" i="27" s="1"/>
  <c r="X106" i="26"/>
  <c r="X107" i="26"/>
  <c r="X108" i="26"/>
  <c r="X126" i="26" s="1"/>
  <c r="X109" i="26"/>
  <c r="X110" i="26"/>
  <c r="X111" i="26"/>
  <c r="X112" i="26"/>
  <c r="X130" i="26" s="1"/>
  <c r="X113" i="26"/>
  <c r="X114" i="26"/>
  <c r="X115" i="26"/>
  <c r="X116" i="26"/>
  <c r="X134" i="26" s="1"/>
  <c r="X117" i="26"/>
  <c r="X118" i="26"/>
  <c r="X119" i="26"/>
  <c r="X124" i="26"/>
  <c r="X125" i="26"/>
  <c r="X127" i="26"/>
  <c r="X128" i="26"/>
  <c r="X129" i="26"/>
  <c r="X131" i="26"/>
  <c r="X132" i="26"/>
  <c r="X133" i="26"/>
  <c r="X135" i="26"/>
  <c r="X136" i="26"/>
  <c r="X137" i="26"/>
  <c r="X65" i="83" s="1"/>
  <c r="X140" i="26"/>
  <c r="X141" i="26"/>
  <c r="X142" i="26"/>
  <c r="X143" i="26"/>
  <c r="X144" i="26"/>
  <c r="X145" i="26"/>
  <c r="X179" i="26" s="1"/>
  <c r="X197" i="26" s="1"/>
  <c r="X146" i="26"/>
  <c r="X147" i="26"/>
  <c r="X148" i="26"/>
  <c r="X149" i="26"/>
  <c r="X150" i="26"/>
  <c r="X184" i="26" s="1"/>
  <c r="X202" i="26" s="1"/>
  <c r="X151" i="26"/>
  <c r="X152" i="26"/>
  <c r="X153" i="26"/>
  <c r="X187" i="26" s="1"/>
  <c r="X205" i="26" s="1"/>
  <c r="X157" i="26"/>
  <c r="X158" i="26"/>
  <c r="X159" i="26"/>
  <c r="X160" i="26"/>
  <c r="X161" i="26"/>
  <c r="X162" i="26"/>
  <c r="X163" i="26"/>
  <c r="X164" i="26"/>
  <c r="X181" i="26" s="1"/>
  <c r="X199" i="26" s="1"/>
  <c r="X165" i="26"/>
  <c r="X166" i="26"/>
  <c r="X167" i="26"/>
  <c r="X168" i="26"/>
  <c r="X185" i="26" s="1"/>
  <c r="X203" i="26" s="1"/>
  <c r="X169" i="26"/>
  <c r="X186" i="26" s="1"/>
  <c r="X204" i="26" s="1"/>
  <c r="X170" i="26"/>
  <c r="X174" i="26"/>
  <c r="X177" i="26"/>
  <c r="X195" i="26" s="1"/>
  <c r="X178" i="26"/>
  <c r="X182" i="26"/>
  <c r="X200" i="26" s="1"/>
  <c r="X192" i="26"/>
  <c r="X196" i="26"/>
  <c r="X71" i="26"/>
  <c r="X123" i="26" s="1"/>
  <c r="X57" i="26"/>
  <c r="X58" i="26"/>
  <c r="X59" i="26"/>
  <c r="X61" i="26"/>
  <c r="X64" i="26"/>
  <c r="X67" i="26"/>
  <c r="X37" i="26"/>
  <c r="X55" i="26" s="1"/>
  <c r="X38" i="26"/>
  <c r="X56" i="26" s="1"/>
  <c r="X39" i="26"/>
  <c r="X40" i="26"/>
  <c r="X41" i="26"/>
  <c r="X42" i="26"/>
  <c r="X60" i="26" s="1"/>
  <c r="X43" i="26"/>
  <c r="X44" i="26"/>
  <c r="X62" i="26" s="1"/>
  <c r="X45" i="26"/>
  <c r="X63" i="26" s="1"/>
  <c r="X46" i="26"/>
  <c r="X47" i="26"/>
  <c r="X65" i="26" s="1"/>
  <c r="X48" i="26"/>
  <c r="X66" i="26" s="1"/>
  <c r="X49" i="26"/>
  <c r="X50" i="26"/>
  <c r="X55" i="83" s="1"/>
  <c r="X2" i="83"/>
  <c r="AL104" i="100"/>
  <c r="AN106" i="100"/>
  <c r="R105" i="100"/>
  <c r="U106" i="100"/>
  <c r="X107" i="100"/>
  <c r="AB107" i="100"/>
  <c r="T107" i="100"/>
  <c r="AJ106" i="100"/>
  <c r="AF106" i="100"/>
  <c r="AC106" i="100"/>
  <c r="Y106" i="100"/>
  <c r="Q106" i="100"/>
  <c r="Z105" i="100"/>
  <c r="V105" i="100"/>
  <c r="AH104" i="100"/>
  <c r="AA104" i="100"/>
  <c r="K77" i="100"/>
  <c r="G77" i="100"/>
  <c r="C77" i="100"/>
  <c r="AA261" i="103"/>
  <c r="AB261" i="103"/>
  <c r="AC261" i="103"/>
  <c r="AD261" i="103"/>
  <c r="AE261" i="103"/>
  <c r="AF261" i="103"/>
  <c r="AG261" i="103"/>
  <c r="AH261" i="103"/>
  <c r="AI261" i="103"/>
  <c r="AJ261" i="103"/>
  <c r="AK261" i="103"/>
  <c r="AL261" i="103"/>
  <c r="AA605" i="103"/>
  <c r="AB605" i="103"/>
  <c r="AC605" i="103"/>
  <c r="AD605" i="103"/>
  <c r="AE605" i="103"/>
  <c r="AF605" i="103"/>
  <c r="AG605" i="103"/>
  <c r="AH605" i="103"/>
  <c r="AI605" i="103"/>
  <c r="AJ605" i="103"/>
  <c r="AK605" i="103"/>
  <c r="AL605" i="103"/>
  <c r="Q32" i="66"/>
  <c r="Q67" i="66"/>
  <c r="Q132" i="66"/>
  <c r="Q101" i="66" s="1"/>
  <c r="Q102" i="66"/>
  <c r="Q103" i="66"/>
  <c r="Q104" i="66"/>
  <c r="Q105" i="66"/>
  <c r="Q106" i="66"/>
  <c r="Q107" i="66"/>
  <c r="Q108" i="66"/>
  <c r="Q109" i="66"/>
  <c r="Q110" i="66"/>
  <c r="Q111" i="66"/>
  <c r="Q112" i="66"/>
  <c r="Q113" i="66"/>
  <c r="Q114" i="66"/>
  <c r="Q115" i="66"/>
  <c r="Q116" i="66"/>
  <c r="Q117" i="66"/>
  <c r="Q118" i="66"/>
  <c r="Q119" i="66"/>
  <c r="Q120" i="66"/>
  <c r="Q121" i="66"/>
  <c r="Q122" i="66"/>
  <c r="Q123" i="66"/>
  <c r="Q124" i="66"/>
  <c r="Q125" i="66"/>
  <c r="Q126" i="66"/>
  <c r="Q127" i="66"/>
  <c r="Q128" i="66"/>
  <c r="Q133" i="66"/>
  <c r="Q134" i="66"/>
  <c r="Q135" i="66"/>
  <c r="Q136" i="66"/>
  <c r="Q137" i="66"/>
  <c r="Q138" i="66"/>
  <c r="Q139" i="66"/>
  <c r="Q140" i="66"/>
  <c r="Q141" i="66"/>
  <c r="Q142" i="66"/>
  <c r="Q143" i="66"/>
  <c r="Q144" i="66"/>
  <c r="Q145" i="66"/>
  <c r="Q146" i="66"/>
  <c r="Q147" i="66"/>
  <c r="Q148" i="66"/>
  <c r="Q149" i="66"/>
  <c r="Q150" i="66"/>
  <c r="Q151" i="66"/>
  <c r="Q152" i="66"/>
  <c r="Q153" i="66"/>
  <c r="Q154" i="66"/>
  <c r="Q155" i="66"/>
  <c r="Q156" i="66"/>
  <c r="Q157" i="66"/>
  <c r="Q158" i="66"/>
  <c r="Q159" i="66"/>
  <c r="Q160" i="66"/>
  <c r="Q161" i="66"/>
  <c r="Q97" i="66"/>
  <c r="Q36" i="66"/>
  <c r="Q63" i="66"/>
  <c r="Q40" i="66" s="1"/>
  <c r="Q64" i="66"/>
  <c r="X90" i="83" l="1"/>
  <c r="X241" i="27"/>
  <c r="X295" i="27" s="1"/>
  <c r="X322" i="27" s="1"/>
  <c r="X86" i="83"/>
  <c r="X139" i="83"/>
  <c r="X70" i="83"/>
  <c r="X180" i="26"/>
  <c r="X198" i="26" s="1"/>
  <c r="X176" i="26"/>
  <c r="X194" i="26" s="1"/>
  <c r="X183" i="26"/>
  <c r="X201" i="26" s="1"/>
  <c r="X68" i="26"/>
  <c r="X63" i="83" s="1"/>
  <c r="X171" i="26"/>
  <c r="X154" i="26"/>
  <c r="X43" i="48"/>
  <c r="AC104" i="100"/>
  <c r="B105" i="100"/>
  <c r="T105" i="100"/>
  <c r="AL105" i="100"/>
  <c r="I106" i="100"/>
  <c r="AG106" i="100"/>
  <c r="D107" i="100"/>
  <c r="R107" i="100"/>
  <c r="AF107" i="100"/>
  <c r="D77" i="100"/>
  <c r="H104" i="100"/>
  <c r="L77" i="100"/>
  <c r="R104" i="100"/>
  <c r="V77" i="100"/>
  <c r="Z104" i="100"/>
  <c r="AF104" i="100"/>
  <c r="AJ104" i="100"/>
  <c r="AN104" i="100"/>
  <c r="C105" i="100"/>
  <c r="G105" i="100"/>
  <c r="K105" i="100"/>
  <c r="Q105" i="100"/>
  <c r="U105" i="100"/>
  <c r="Y105" i="100"/>
  <c r="AC105" i="100"/>
  <c r="AI105" i="100"/>
  <c r="AM105" i="100"/>
  <c r="B106" i="100"/>
  <c r="F106" i="100"/>
  <c r="J106" i="100"/>
  <c r="N106" i="100"/>
  <c r="T106" i="100"/>
  <c r="X106" i="100"/>
  <c r="AB106" i="100"/>
  <c r="AH106" i="100"/>
  <c r="AL106" i="100"/>
  <c r="AR106" i="100"/>
  <c r="E107" i="100"/>
  <c r="I77" i="100"/>
  <c r="M107" i="100"/>
  <c r="S107" i="100"/>
  <c r="W107" i="100"/>
  <c r="AA107" i="100"/>
  <c r="AG107" i="100"/>
  <c r="AK107" i="100"/>
  <c r="AO107" i="100"/>
  <c r="Q104" i="100"/>
  <c r="Y104" i="100"/>
  <c r="AM104" i="100"/>
  <c r="J105" i="100"/>
  <c r="X105" i="100"/>
  <c r="AH105" i="100"/>
  <c r="E106" i="100"/>
  <c r="S106" i="100"/>
  <c r="W106" i="100"/>
  <c r="AK106" i="100"/>
  <c r="L107" i="100"/>
  <c r="Z107" i="100"/>
  <c r="AN107" i="100"/>
  <c r="E104" i="100"/>
  <c r="I104" i="100"/>
  <c r="M104" i="100"/>
  <c r="S77" i="100"/>
  <c r="W77" i="100"/>
  <c r="AA77" i="100"/>
  <c r="AG104" i="100"/>
  <c r="AK104" i="100"/>
  <c r="AO104" i="100"/>
  <c r="D105" i="100"/>
  <c r="H105" i="100"/>
  <c r="L105" i="100"/>
  <c r="AF105" i="100"/>
  <c r="AJ105" i="100"/>
  <c r="AN105" i="100"/>
  <c r="C106" i="100"/>
  <c r="G106" i="100"/>
  <c r="K106" i="100"/>
  <c r="AI106" i="100"/>
  <c r="AM106" i="100"/>
  <c r="B107" i="100"/>
  <c r="F107" i="100"/>
  <c r="J107" i="100"/>
  <c r="N107" i="100"/>
  <c r="AH107" i="100"/>
  <c r="AL107" i="100"/>
  <c r="AR107" i="100"/>
  <c r="W104" i="100"/>
  <c r="U104" i="100"/>
  <c r="AI104" i="100"/>
  <c r="F105" i="100"/>
  <c r="N105" i="100"/>
  <c r="AB105" i="100"/>
  <c r="AR105" i="100"/>
  <c r="M106" i="100"/>
  <c r="AA106" i="100"/>
  <c r="AO106" i="100"/>
  <c r="H107" i="100"/>
  <c r="V107" i="100"/>
  <c r="AJ107" i="100"/>
  <c r="B104" i="100"/>
  <c r="F104" i="100"/>
  <c r="J104" i="100"/>
  <c r="N104" i="100"/>
  <c r="T77" i="100"/>
  <c r="X77" i="100"/>
  <c r="AB77" i="100"/>
  <c r="AH77" i="100"/>
  <c r="AL77" i="100"/>
  <c r="AR77" i="100"/>
  <c r="E105" i="100"/>
  <c r="I105" i="100"/>
  <c r="M105" i="100"/>
  <c r="S105" i="100"/>
  <c r="W105" i="100"/>
  <c r="AA105" i="100"/>
  <c r="AG105" i="100"/>
  <c r="AK105" i="100"/>
  <c r="AO105" i="100"/>
  <c r="D106" i="100"/>
  <c r="H106" i="100"/>
  <c r="L106" i="100"/>
  <c r="R106" i="100"/>
  <c r="V106" i="100"/>
  <c r="Z106" i="100"/>
  <c r="C107" i="100"/>
  <c r="G107" i="100"/>
  <c r="K107" i="100"/>
  <c r="Q107" i="100"/>
  <c r="U107" i="100"/>
  <c r="Y107" i="100"/>
  <c r="AC107" i="100"/>
  <c r="AI107" i="100"/>
  <c r="AM107" i="100"/>
  <c r="S104" i="100"/>
  <c r="AR104" i="100"/>
  <c r="E77" i="100"/>
  <c r="AN77" i="100"/>
  <c r="N77" i="100"/>
  <c r="J77" i="100"/>
  <c r="F77" i="100"/>
  <c r="Q77" i="100"/>
  <c r="U77" i="100"/>
  <c r="Y77" i="100"/>
  <c r="AC77" i="100"/>
  <c r="AI77" i="100"/>
  <c r="AM77" i="100"/>
  <c r="AB104" i="100"/>
  <c r="X104" i="100"/>
  <c r="T104" i="100"/>
  <c r="M77" i="100"/>
  <c r="R77" i="100"/>
  <c r="Z77" i="100"/>
  <c r="AJ77" i="100"/>
  <c r="I107" i="100"/>
  <c r="L104" i="100"/>
  <c r="D104" i="100"/>
  <c r="H77" i="100"/>
  <c r="AG77" i="100"/>
  <c r="AK77" i="100"/>
  <c r="AO77" i="100"/>
  <c r="K104" i="100"/>
  <c r="G104" i="100"/>
  <c r="C104" i="100"/>
  <c r="V104" i="100"/>
  <c r="AF77" i="100"/>
  <c r="B77" i="100"/>
  <c r="X137" i="27"/>
  <c r="X191" i="27"/>
  <c r="X105" i="26"/>
  <c r="X88" i="26"/>
  <c r="X32" i="12"/>
  <c r="X28" i="12"/>
  <c r="X24" i="12"/>
  <c r="X35" i="12"/>
  <c r="X31" i="12"/>
  <c r="X27" i="12"/>
  <c r="X23" i="12"/>
  <c r="X34" i="12"/>
  <c r="X30" i="12"/>
  <c r="X26" i="12"/>
  <c r="X22" i="12"/>
  <c r="X33" i="12"/>
  <c r="X29" i="12"/>
  <c r="X55" i="48"/>
  <c r="X39" i="48"/>
  <c r="X51" i="48"/>
  <c r="X35" i="48"/>
  <c r="X59" i="48"/>
  <c r="X47" i="48"/>
  <c r="X54" i="48"/>
  <c r="X50" i="48"/>
  <c r="X46" i="48"/>
  <c r="X42" i="48"/>
  <c r="X38" i="48"/>
  <c r="X34" i="48"/>
  <c r="X57" i="48"/>
  <c r="X53" i="48"/>
  <c r="X49" i="48"/>
  <c r="X45" i="48"/>
  <c r="X41" i="48"/>
  <c r="X37" i="48"/>
  <c r="X33" i="48"/>
  <c r="X56" i="48"/>
  <c r="X52" i="48"/>
  <c r="X48" i="48"/>
  <c r="X44" i="48"/>
  <c r="X40" i="48"/>
  <c r="X175" i="26"/>
  <c r="X193" i="26" s="1"/>
  <c r="Q55" i="66"/>
  <c r="Q51" i="66"/>
  <c r="Q43" i="66"/>
  <c r="Q39" i="66"/>
  <c r="Q62" i="66"/>
  <c r="Q58" i="66"/>
  <c r="Q54" i="66"/>
  <c r="Q50" i="66"/>
  <c r="Q46" i="66"/>
  <c r="Q42" i="66"/>
  <c r="Q38" i="66"/>
  <c r="Q60" i="66"/>
  <c r="Q52" i="66"/>
  <c r="Q59" i="66"/>
  <c r="Q47" i="66"/>
  <c r="Q61" i="66"/>
  <c r="Q57" i="66"/>
  <c r="Q53" i="66"/>
  <c r="Q49" i="66"/>
  <c r="Q45" i="66"/>
  <c r="Q41" i="66"/>
  <c r="Q37" i="66"/>
  <c r="Q56" i="66"/>
  <c r="Q48" i="66"/>
  <c r="Q44" i="66"/>
  <c r="X188" i="26" l="1"/>
  <c r="X206" i="26" s="1"/>
  <c r="X67" i="83" s="1"/>
  <c r="V108" i="83"/>
  <c r="W108" i="83"/>
  <c r="U108" i="83"/>
  <c r="V33" i="13" l="1"/>
  <c r="W33" i="13"/>
  <c r="W19" i="13"/>
  <c r="W20" i="13"/>
  <c r="W21" i="13"/>
  <c r="W22" i="13"/>
  <c r="W23" i="13"/>
  <c r="W24" i="13"/>
  <c r="W25" i="13"/>
  <c r="W26" i="13"/>
  <c r="W27" i="13"/>
  <c r="W29" i="13"/>
  <c r="W30" i="13"/>
  <c r="W31" i="13"/>
  <c r="D84" i="83" l="1"/>
  <c r="E84" i="83"/>
  <c r="F84" i="83"/>
  <c r="G84" i="83"/>
  <c r="H84" i="83"/>
  <c r="I84" i="83"/>
  <c r="J84" i="83"/>
  <c r="K84" i="83"/>
  <c r="L84" i="83"/>
  <c r="M84" i="83"/>
  <c r="N84" i="83"/>
  <c r="O84" i="83"/>
  <c r="P84" i="83"/>
  <c r="Q84" i="83"/>
  <c r="R84" i="83"/>
  <c r="S84" i="83"/>
  <c r="T84" i="83"/>
  <c r="U84" i="83"/>
  <c r="E605" i="103"/>
  <c r="F605" i="103"/>
  <c r="G605" i="103"/>
  <c r="H605" i="103"/>
  <c r="I605" i="103"/>
  <c r="J605" i="103"/>
  <c r="K605" i="103"/>
  <c r="L605" i="103"/>
  <c r="M605" i="103"/>
  <c r="N605" i="103"/>
  <c r="O605" i="103"/>
  <c r="P605" i="103"/>
  <c r="Q605" i="103"/>
  <c r="R605" i="103"/>
  <c r="S605" i="103"/>
  <c r="T605" i="103"/>
  <c r="U605" i="103"/>
  <c r="V605" i="103"/>
  <c r="W605" i="103"/>
  <c r="X605" i="103"/>
  <c r="Y605" i="103"/>
  <c r="Z605" i="103"/>
  <c r="E137" i="103"/>
  <c r="F137" i="103"/>
  <c r="G137" i="103"/>
  <c r="H137" i="103"/>
  <c r="I137" i="103"/>
  <c r="J137" i="103"/>
  <c r="K137" i="103"/>
  <c r="L137" i="103"/>
  <c r="M137" i="103"/>
  <c r="N137" i="103"/>
  <c r="O137" i="103"/>
  <c r="P137" i="103"/>
  <c r="Q137" i="103"/>
  <c r="R137" i="103"/>
  <c r="S137" i="103"/>
  <c r="T137" i="103"/>
  <c r="U137" i="103"/>
  <c r="V137" i="103"/>
  <c r="W137" i="103"/>
  <c r="X137" i="103"/>
  <c r="Y137" i="103"/>
  <c r="Z137" i="103"/>
  <c r="AA137" i="103"/>
  <c r="AB137" i="103"/>
  <c r="AC137" i="103"/>
  <c r="AD137" i="103"/>
  <c r="AE137" i="103"/>
  <c r="AF137" i="103"/>
  <c r="AG137" i="103"/>
  <c r="AH137" i="103"/>
  <c r="AI137" i="103"/>
  <c r="AJ137" i="103"/>
  <c r="AK137" i="103"/>
  <c r="AL137" i="103"/>
  <c r="E261" i="103"/>
  <c r="F261" i="103"/>
  <c r="G261" i="103"/>
  <c r="H261" i="103"/>
  <c r="I261" i="103"/>
  <c r="J261" i="103"/>
  <c r="K261" i="103"/>
  <c r="L261" i="103"/>
  <c r="M261" i="103"/>
  <c r="N261" i="103"/>
  <c r="O261" i="103"/>
  <c r="P261" i="103"/>
  <c r="Q261" i="103"/>
  <c r="R261" i="103"/>
  <c r="S261" i="103"/>
  <c r="T261" i="103"/>
  <c r="U261" i="103"/>
  <c r="V261" i="103"/>
  <c r="W261" i="103"/>
  <c r="X261" i="103"/>
  <c r="Y261" i="103"/>
  <c r="Z261" i="103"/>
  <c r="A1" i="102" l="1"/>
  <c r="T48" i="102"/>
  <c r="P48" i="102"/>
  <c r="L48" i="102"/>
  <c r="H48" i="102"/>
  <c r="D48" i="102"/>
  <c r="B718" i="103"/>
  <c r="B686" i="103"/>
  <c r="B685" i="103"/>
  <c r="B684" i="103"/>
  <c r="B667" i="103"/>
  <c r="B666" i="103"/>
  <c r="B663" i="103"/>
  <c r="B662" i="103"/>
  <c r="B654" i="103"/>
  <c r="B635" i="103"/>
  <c r="T27" i="102"/>
  <c r="P27" i="102"/>
  <c r="L27" i="102"/>
  <c r="H27" i="102"/>
  <c r="B277" i="103"/>
  <c r="B255" i="103"/>
  <c r="B251" i="103"/>
  <c r="U16" i="102"/>
  <c r="S16" i="102"/>
  <c r="O16" i="102"/>
  <c r="K16" i="102"/>
  <c r="G16" i="102"/>
  <c r="C16" i="102"/>
  <c r="B213" i="103"/>
  <c r="B201" i="103"/>
  <c r="T15" i="102"/>
  <c r="P15" i="102"/>
  <c r="L15" i="102"/>
  <c r="H15" i="102"/>
  <c r="D15" i="102"/>
  <c r="B181" i="103"/>
  <c r="Q14" i="102"/>
  <c r="M14" i="102"/>
  <c r="I14" i="102"/>
  <c r="E14" i="102"/>
  <c r="S13" i="102"/>
  <c r="O13" i="102"/>
  <c r="K13" i="102"/>
  <c r="G13" i="102"/>
  <c r="C13" i="102"/>
  <c r="B165" i="103"/>
  <c r="T11" i="102"/>
  <c r="P11" i="102"/>
  <c r="L11" i="102"/>
  <c r="D11" i="102"/>
  <c r="B11" i="102"/>
  <c r="H11" i="102"/>
  <c r="K10" i="102"/>
  <c r="L77" i="83" s="1"/>
  <c r="B135" i="103"/>
  <c r="B122" i="103"/>
  <c r="B114" i="103"/>
  <c r="B91" i="103"/>
  <c r="B80" i="103"/>
  <c r="T6" i="102"/>
  <c r="S6" i="102"/>
  <c r="R6" i="102"/>
  <c r="Q6" i="102"/>
  <c r="O6" i="102"/>
  <c r="N6" i="102"/>
  <c r="M6" i="102"/>
  <c r="L6" i="102"/>
  <c r="K6" i="102"/>
  <c r="J6" i="102"/>
  <c r="I6" i="102"/>
  <c r="G6" i="102"/>
  <c r="F6" i="102"/>
  <c r="G74" i="83" s="1"/>
  <c r="E6" i="102"/>
  <c r="D6" i="102"/>
  <c r="C6" i="102"/>
  <c r="B6" i="102"/>
  <c r="B66" i="103"/>
  <c r="V5" i="102"/>
  <c r="Q5" i="102"/>
  <c r="O5" i="102"/>
  <c r="M5" i="102"/>
  <c r="I5" i="102"/>
  <c r="G5" i="102"/>
  <c r="E5" i="102"/>
  <c r="B41" i="103"/>
  <c r="B29" i="103"/>
  <c r="S4" i="102"/>
  <c r="Q4" i="102"/>
  <c r="R73" i="83" s="1"/>
  <c r="O4" i="102"/>
  <c r="M4" i="102"/>
  <c r="N73" i="83" s="1"/>
  <c r="K4" i="102"/>
  <c r="I4" i="102"/>
  <c r="J73" i="83" s="1"/>
  <c r="G4" i="102"/>
  <c r="E4" i="102"/>
  <c r="F73" i="83" s="1"/>
  <c r="C4" i="102"/>
  <c r="V49" i="102"/>
  <c r="U49" i="102"/>
  <c r="T49" i="102"/>
  <c r="S49" i="102"/>
  <c r="R49" i="102"/>
  <c r="Q49" i="102"/>
  <c r="P49" i="102"/>
  <c r="O49" i="102"/>
  <c r="N49" i="102"/>
  <c r="M49" i="102"/>
  <c r="L49" i="102"/>
  <c r="K49" i="102"/>
  <c r="J49" i="102"/>
  <c r="I49" i="102"/>
  <c r="H49" i="102"/>
  <c r="G49" i="102"/>
  <c r="F49" i="102"/>
  <c r="E49" i="102"/>
  <c r="D49" i="102"/>
  <c r="C49" i="102"/>
  <c r="B49" i="102"/>
  <c r="V48" i="102"/>
  <c r="U48" i="102"/>
  <c r="S48" i="102"/>
  <c r="R48" i="102"/>
  <c r="Q48" i="102"/>
  <c r="O48" i="102"/>
  <c r="N48" i="102"/>
  <c r="M48" i="102"/>
  <c r="K48" i="102"/>
  <c r="J48" i="102"/>
  <c r="I48" i="102"/>
  <c r="G48" i="102"/>
  <c r="F48" i="102"/>
  <c r="E48" i="102"/>
  <c r="C48" i="102"/>
  <c r="B48" i="102"/>
  <c r="V47" i="102"/>
  <c r="U47" i="102"/>
  <c r="T47" i="102"/>
  <c r="S47" i="102"/>
  <c r="R47" i="102"/>
  <c r="Q47" i="102"/>
  <c r="P47" i="102"/>
  <c r="O47" i="102"/>
  <c r="N47" i="102"/>
  <c r="M47" i="102"/>
  <c r="L47" i="102"/>
  <c r="K47" i="102"/>
  <c r="J47" i="102"/>
  <c r="I47" i="102"/>
  <c r="H47" i="102"/>
  <c r="G47" i="102"/>
  <c r="F47" i="102"/>
  <c r="E47" i="102"/>
  <c r="D47" i="102"/>
  <c r="C47" i="102"/>
  <c r="B47" i="102"/>
  <c r="V28" i="102"/>
  <c r="U28" i="102"/>
  <c r="T28" i="102"/>
  <c r="S28" i="102"/>
  <c r="R28" i="102"/>
  <c r="Q28" i="102"/>
  <c r="P28" i="102"/>
  <c r="O28" i="102"/>
  <c r="N28" i="102"/>
  <c r="M28" i="102"/>
  <c r="L28" i="102"/>
  <c r="K28" i="102"/>
  <c r="J28" i="102"/>
  <c r="I28" i="102"/>
  <c r="H28" i="102"/>
  <c r="G28" i="102"/>
  <c r="F28" i="102"/>
  <c r="E28" i="102"/>
  <c r="V27" i="102"/>
  <c r="U27" i="102"/>
  <c r="S27" i="102"/>
  <c r="R27" i="102"/>
  <c r="Q27" i="102"/>
  <c r="O27" i="102"/>
  <c r="N27" i="102"/>
  <c r="M27" i="102"/>
  <c r="K27" i="102"/>
  <c r="J27" i="102"/>
  <c r="I27" i="102"/>
  <c r="G27" i="102"/>
  <c r="F27" i="102"/>
  <c r="E27" i="102"/>
  <c r="V26" i="102"/>
  <c r="U26" i="102"/>
  <c r="V24" i="102"/>
  <c r="U24" i="102"/>
  <c r="V23" i="102"/>
  <c r="U23" i="102"/>
  <c r="T20" i="102"/>
  <c r="S20" i="102"/>
  <c r="R20" i="102"/>
  <c r="Q20" i="102"/>
  <c r="P20" i="102"/>
  <c r="Q81" i="83" s="1"/>
  <c r="O20" i="102"/>
  <c r="N20" i="102"/>
  <c r="M20" i="102"/>
  <c r="L20" i="102"/>
  <c r="K20" i="102"/>
  <c r="J20" i="102"/>
  <c r="I20" i="102"/>
  <c r="H20" i="102"/>
  <c r="I81" i="83" s="1"/>
  <c r="G20" i="102"/>
  <c r="F20" i="102"/>
  <c r="G81" i="83" s="1"/>
  <c r="E20" i="102"/>
  <c r="D20" i="102"/>
  <c r="C20" i="102"/>
  <c r="B20" i="102"/>
  <c r="T17" i="102"/>
  <c r="S17" i="102"/>
  <c r="R17" i="102"/>
  <c r="Q17" i="102"/>
  <c r="P17" i="102"/>
  <c r="O17" i="102"/>
  <c r="N17" i="102"/>
  <c r="M17" i="102"/>
  <c r="L17" i="102"/>
  <c r="K17" i="102"/>
  <c r="J17" i="102"/>
  <c r="I17" i="102"/>
  <c r="H17" i="102"/>
  <c r="G17" i="102"/>
  <c r="F17" i="102"/>
  <c r="E17" i="102"/>
  <c r="D17" i="102"/>
  <c r="C17" i="102"/>
  <c r="B17" i="102"/>
  <c r="T16" i="102"/>
  <c r="R16" i="102"/>
  <c r="Q16" i="102"/>
  <c r="P16" i="102"/>
  <c r="N16" i="102"/>
  <c r="M16" i="102"/>
  <c r="L16" i="102"/>
  <c r="J16" i="102"/>
  <c r="I16" i="102"/>
  <c r="H16" i="102"/>
  <c r="F16" i="102"/>
  <c r="E16" i="102"/>
  <c r="D16" i="102"/>
  <c r="B16" i="102"/>
  <c r="S15" i="102"/>
  <c r="R15" i="102"/>
  <c r="Q15" i="102"/>
  <c r="O15" i="102"/>
  <c r="N15" i="102"/>
  <c r="M15" i="102"/>
  <c r="K15" i="102"/>
  <c r="J15" i="102"/>
  <c r="I15" i="102"/>
  <c r="G15" i="102"/>
  <c r="F15" i="102"/>
  <c r="E15" i="102"/>
  <c r="C15" i="102"/>
  <c r="B15" i="102"/>
  <c r="T14" i="102"/>
  <c r="S14" i="102"/>
  <c r="R14" i="102"/>
  <c r="P14" i="102"/>
  <c r="O14" i="102"/>
  <c r="N14" i="102"/>
  <c r="L14" i="102"/>
  <c r="K14" i="102"/>
  <c r="J14" i="102"/>
  <c r="H14" i="102"/>
  <c r="G14" i="102"/>
  <c r="F14" i="102"/>
  <c r="D14" i="102"/>
  <c r="C14" i="102"/>
  <c r="B14" i="102"/>
  <c r="T13" i="102"/>
  <c r="R13" i="102"/>
  <c r="Q13" i="102"/>
  <c r="P13" i="102"/>
  <c r="N13" i="102"/>
  <c r="M13" i="102"/>
  <c r="L13" i="102"/>
  <c r="J13" i="102"/>
  <c r="I13" i="102"/>
  <c r="H13" i="102"/>
  <c r="F13" i="102"/>
  <c r="E13" i="102"/>
  <c r="D13" i="102"/>
  <c r="B13" i="102"/>
  <c r="V11" i="102"/>
  <c r="P6" i="102"/>
  <c r="H6" i="102"/>
  <c r="U5" i="102"/>
  <c r="T5" i="102"/>
  <c r="S5" i="102"/>
  <c r="R5" i="102"/>
  <c r="P5" i="102"/>
  <c r="N5" i="102"/>
  <c r="L5" i="102"/>
  <c r="K5" i="102"/>
  <c r="J5" i="102"/>
  <c r="H5" i="102"/>
  <c r="F5" i="102"/>
  <c r="D5" i="102"/>
  <c r="C5" i="102"/>
  <c r="B5" i="102"/>
  <c r="T4" i="102"/>
  <c r="U73" i="83" s="1"/>
  <c r="R4" i="102"/>
  <c r="P4" i="102"/>
  <c r="Q73" i="83" s="1"/>
  <c r="N4" i="102"/>
  <c r="O73" i="83" s="1"/>
  <c r="L4" i="102"/>
  <c r="M73" i="83" s="1"/>
  <c r="J4" i="102"/>
  <c r="K73" i="83" s="1"/>
  <c r="H4" i="102"/>
  <c r="I73" i="83" s="1"/>
  <c r="F4" i="102"/>
  <c r="G73" i="83" s="1"/>
  <c r="D4" i="102"/>
  <c r="E73" i="83" s="1"/>
  <c r="B4" i="102"/>
  <c r="D44" i="102" l="1"/>
  <c r="E81" i="83"/>
  <c r="L44" i="102"/>
  <c r="M81" i="83"/>
  <c r="E44" i="102"/>
  <c r="F81" i="83"/>
  <c r="I44" i="102"/>
  <c r="J81" i="83"/>
  <c r="M44" i="102"/>
  <c r="N81" i="83"/>
  <c r="Q44" i="102"/>
  <c r="R81" i="83"/>
  <c r="G37" i="102"/>
  <c r="H73" i="83"/>
  <c r="O37" i="102"/>
  <c r="P73" i="83"/>
  <c r="C39" i="102"/>
  <c r="D74" i="83"/>
  <c r="G39" i="102"/>
  <c r="H74" i="83"/>
  <c r="L39" i="102"/>
  <c r="M74" i="83"/>
  <c r="Q39" i="102"/>
  <c r="R74" i="83"/>
  <c r="T42" i="102"/>
  <c r="U78" i="83"/>
  <c r="P39" i="102"/>
  <c r="Q74" i="83"/>
  <c r="K39" i="102"/>
  <c r="L74" i="83"/>
  <c r="T39" i="102"/>
  <c r="U74" i="83"/>
  <c r="P42" i="102"/>
  <c r="Q78" i="83"/>
  <c r="J44" i="102"/>
  <c r="K81" i="83"/>
  <c r="N44" i="102"/>
  <c r="O81" i="83"/>
  <c r="R44" i="102"/>
  <c r="S81" i="83"/>
  <c r="V25" i="102"/>
  <c r="D39" i="102"/>
  <c r="E74" i="83"/>
  <c r="I39" i="102"/>
  <c r="J74" i="83"/>
  <c r="M39" i="102"/>
  <c r="N74" i="83"/>
  <c r="R39" i="102"/>
  <c r="S74" i="83"/>
  <c r="H42" i="102"/>
  <c r="I78" i="83"/>
  <c r="D42" i="102"/>
  <c r="E78" i="83"/>
  <c r="T44" i="102"/>
  <c r="U81" i="83"/>
  <c r="O39" i="102"/>
  <c r="P74" i="83"/>
  <c r="R37" i="102"/>
  <c r="S73" i="83"/>
  <c r="H39" i="102"/>
  <c r="I74" i="83"/>
  <c r="C44" i="102"/>
  <c r="D81" i="83"/>
  <c r="G44" i="102"/>
  <c r="H81" i="83"/>
  <c r="K44" i="102"/>
  <c r="L81" i="83"/>
  <c r="O44" i="102"/>
  <c r="P81" i="83"/>
  <c r="S44" i="102"/>
  <c r="T81" i="83"/>
  <c r="C37" i="102"/>
  <c r="D73" i="83"/>
  <c r="K37" i="102"/>
  <c r="L73" i="83"/>
  <c r="S37" i="102"/>
  <c r="T73" i="83"/>
  <c r="E39" i="102"/>
  <c r="F74" i="83"/>
  <c r="J39" i="102"/>
  <c r="K74" i="83"/>
  <c r="N39" i="102"/>
  <c r="O74" i="83"/>
  <c r="S39" i="102"/>
  <c r="T74" i="83"/>
  <c r="L42" i="102"/>
  <c r="M78" i="83"/>
  <c r="V42" i="102"/>
  <c r="W78" i="83"/>
  <c r="B44" i="102"/>
  <c r="C81" i="83"/>
  <c r="F44" i="102"/>
  <c r="B42" i="102"/>
  <c r="C78" i="83"/>
  <c r="F37" i="102"/>
  <c r="B37" i="102"/>
  <c r="C73" i="83"/>
  <c r="B39" i="102"/>
  <c r="C74" i="83"/>
  <c r="F39" i="102"/>
  <c r="F10" i="102"/>
  <c r="G77" i="83" s="1"/>
  <c r="B32" i="103"/>
  <c r="B46" i="103"/>
  <c r="B48" i="103"/>
  <c r="B62" i="103"/>
  <c r="B76" i="103"/>
  <c r="B109" i="103"/>
  <c r="B131" i="103"/>
  <c r="U13" i="102"/>
  <c r="B208" i="103"/>
  <c r="B212" i="103"/>
  <c r="B258" i="103"/>
  <c r="B289" i="103"/>
  <c r="B27" i="103"/>
  <c r="B33" i="103"/>
  <c r="B125" i="103"/>
  <c r="B129" i="103"/>
  <c r="J11" i="102"/>
  <c r="N11" i="102"/>
  <c r="R11" i="102"/>
  <c r="B171" i="103"/>
  <c r="B177" i="103"/>
  <c r="B8" i="103"/>
  <c r="B79" i="103"/>
  <c r="B113" i="103"/>
  <c r="B31" i="103"/>
  <c r="B39" i="103"/>
  <c r="B65" i="103"/>
  <c r="B68" i="103"/>
  <c r="B75" i="103"/>
  <c r="B83" i="103"/>
  <c r="B118" i="103"/>
  <c r="B188" i="103"/>
  <c r="B193" i="103"/>
  <c r="B216" i="103"/>
  <c r="B248" i="103"/>
  <c r="B230" i="103"/>
  <c r="B239" i="103"/>
  <c r="B272" i="103"/>
  <c r="B281" i="103"/>
  <c r="B244" i="103"/>
  <c r="B269" i="103"/>
  <c r="B275" i="103"/>
  <c r="B674" i="103"/>
  <c r="B638" i="103"/>
  <c r="B640" i="103"/>
  <c r="B643" i="103"/>
  <c r="B651" i="103"/>
  <c r="B652" i="103"/>
  <c r="B653" i="103"/>
  <c r="B702" i="103"/>
  <c r="B704" i="103"/>
  <c r="B705" i="103"/>
  <c r="B717" i="103"/>
  <c r="B634" i="103"/>
  <c r="B712" i="103"/>
  <c r="B670" i="103"/>
  <c r="B672" i="103"/>
  <c r="B673" i="103"/>
  <c r="B690" i="103"/>
  <c r="B691" i="103"/>
  <c r="B706" i="103"/>
  <c r="B707" i="103"/>
  <c r="U25" i="102"/>
  <c r="O10" i="102"/>
  <c r="P77" i="83" s="1"/>
  <c r="H10" i="102"/>
  <c r="L10" i="102"/>
  <c r="P10" i="102"/>
  <c r="T10" i="102"/>
  <c r="B60" i="103"/>
  <c r="B64" i="103"/>
  <c r="K41" i="102"/>
  <c r="O41" i="102"/>
  <c r="B37" i="103"/>
  <c r="B40" i="103"/>
  <c r="B121" i="103"/>
  <c r="B126" i="103"/>
  <c r="C10" i="102"/>
  <c r="D77" i="83" s="1"/>
  <c r="B9" i="103"/>
  <c r="B22" i="103"/>
  <c r="B24" i="103"/>
  <c r="B47" i="103"/>
  <c r="B63" i="103"/>
  <c r="B78" i="103"/>
  <c r="B88" i="103"/>
  <c r="B89" i="103"/>
  <c r="B102" i="103"/>
  <c r="B108" i="103"/>
  <c r="B182" i="103"/>
  <c r="B229" i="103"/>
  <c r="B73" i="103"/>
  <c r="B81" i="103"/>
  <c r="J37" i="102"/>
  <c r="B43" i="103"/>
  <c r="B45" i="103"/>
  <c r="B51" i="103"/>
  <c r="U6" i="102"/>
  <c r="B82" i="103"/>
  <c r="B86" i="103"/>
  <c r="B95" i="103"/>
  <c r="B127" i="103"/>
  <c r="B145" i="103"/>
  <c r="B186" i="103"/>
  <c r="S10" i="102"/>
  <c r="T77" i="83" s="1"/>
  <c r="B7" i="103"/>
  <c r="B55" i="103"/>
  <c r="B61" i="103"/>
  <c r="B69" i="103"/>
  <c r="B84" i="103"/>
  <c r="B116" i="103"/>
  <c r="B117" i="103"/>
  <c r="B128" i="103"/>
  <c r="N37" i="102"/>
  <c r="B18" i="103"/>
  <c r="B38" i="103"/>
  <c r="B59" i="103"/>
  <c r="B67" i="103"/>
  <c r="B104" i="103"/>
  <c r="B110" i="103"/>
  <c r="F7" i="102"/>
  <c r="G75" i="83" s="1"/>
  <c r="B123" i="103"/>
  <c r="B150" i="103"/>
  <c r="B153" i="103"/>
  <c r="B154" i="103"/>
  <c r="B158" i="103"/>
  <c r="B163" i="103"/>
  <c r="B167" i="103"/>
  <c r="U15" i="102"/>
  <c r="B219" i="103"/>
  <c r="B233" i="103"/>
  <c r="B285" i="103"/>
  <c r="T7" i="102"/>
  <c r="U75" i="83" s="1"/>
  <c r="B120" i="103"/>
  <c r="B124" i="103"/>
  <c r="B130" i="103"/>
  <c r="E11" i="102"/>
  <c r="I11" i="102"/>
  <c r="M11" i="102"/>
  <c r="Q11" i="102"/>
  <c r="U11" i="102"/>
  <c r="B149" i="103"/>
  <c r="B152" i="103"/>
  <c r="B157" i="103"/>
  <c r="B161" i="103"/>
  <c r="B162" i="103"/>
  <c r="F11" i="102"/>
  <c r="B166" i="103"/>
  <c r="B170" i="103"/>
  <c r="B192" i="103"/>
  <c r="B200" i="103"/>
  <c r="B204" i="103"/>
  <c r="B207" i="103"/>
  <c r="B211" i="103"/>
  <c r="B215" i="103"/>
  <c r="U17" i="102"/>
  <c r="B238" i="103"/>
  <c r="B247" i="103"/>
  <c r="B250" i="103"/>
  <c r="B254" i="103"/>
  <c r="B257" i="103"/>
  <c r="B274" i="103"/>
  <c r="B279" i="103"/>
  <c r="B284" i="103"/>
  <c r="B169" i="103"/>
  <c r="B173" i="103"/>
  <c r="B183" i="103"/>
  <c r="B184" i="103"/>
  <c r="B191" i="103"/>
  <c r="B195" i="103"/>
  <c r="B218" i="103"/>
  <c r="B227" i="103"/>
  <c r="B240" i="103"/>
  <c r="B246" i="103"/>
  <c r="B253" i="103"/>
  <c r="B267" i="103"/>
  <c r="B264" i="103"/>
  <c r="B270" i="103"/>
  <c r="B142" i="103"/>
  <c r="V10" i="102"/>
  <c r="C11" i="102"/>
  <c r="G11" i="102"/>
  <c r="K11" i="102"/>
  <c r="O11" i="102"/>
  <c r="S11" i="102"/>
  <c r="B164" i="103"/>
  <c r="B168" i="103"/>
  <c r="B172" i="103"/>
  <c r="B175" i="103"/>
  <c r="V13" i="102"/>
  <c r="V14" i="102"/>
  <c r="B194" i="103"/>
  <c r="B217" i="103"/>
  <c r="B220" i="103"/>
  <c r="B222" i="103"/>
  <c r="V16" i="102"/>
  <c r="B237" i="103"/>
  <c r="B245" i="103"/>
  <c r="B252" i="103"/>
  <c r="B259" i="103"/>
  <c r="B276" i="103"/>
  <c r="B288" i="103"/>
  <c r="B694" i="103"/>
  <c r="B695" i="103"/>
  <c r="B698" i="103"/>
  <c r="B646" i="103"/>
  <c r="B647" i="103"/>
  <c r="B650" i="103"/>
  <c r="B656" i="103"/>
  <c r="B659" i="103"/>
  <c r="B688" i="103"/>
  <c r="B689" i="103"/>
  <c r="B710" i="103"/>
  <c r="B714" i="103"/>
  <c r="B622" i="103"/>
  <c r="B636" i="103"/>
  <c r="B637" i="103"/>
  <c r="B668" i="103"/>
  <c r="B669" i="103"/>
  <c r="B675" i="103"/>
  <c r="B678" i="103"/>
  <c r="B679" i="103"/>
  <c r="B682" i="103"/>
  <c r="B700" i="103"/>
  <c r="B701" i="103"/>
  <c r="B711" i="103"/>
  <c r="B716" i="103"/>
  <c r="B644" i="103"/>
  <c r="B645" i="103"/>
  <c r="B660" i="103"/>
  <c r="B661" i="103"/>
  <c r="B677" i="103"/>
  <c r="B683" i="103"/>
  <c r="B693" i="103"/>
  <c r="B699" i="103"/>
  <c r="B709" i="103"/>
  <c r="B715" i="103"/>
  <c r="B639" i="103"/>
  <c r="B642" i="103"/>
  <c r="B648" i="103"/>
  <c r="B655" i="103"/>
  <c r="B658" i="103"/>
  <c r="B664" i="103"/>
  <c r="B671" i="103"/>
  <c r="B681" i="103"/>
  <c r="B687" i="103"/>
  <c r="B697" i="103"/>
  <c r="B703" i="103"/>
  <c r="B713" i="103"/>
  <c r="B719" i="103"/>
  <c r="D37" i="102"/>
  <c r="H37" i="102"/>
  <c r="L37" i="102"/>
  <c r="P37" i="102"/>
  <c r="T37" i="102"/>
  <c r="H44" i="102"/>
  <c r="P44" i="102"/>
  <c r="B10" i="103"/>
  <c r="B16" i="103"/>
  <c r="B19" i="103"/>
  <c r="B20" i="103"/>
  <c r="B21" i="103"/>
  <c r="B26" i="103"/>
  <c r="B44" i="103"/>
  <c r="B50" i="103"/>
  <c r="B54" i="103"/>
  <c r="B74" i="103"/>
  <c r="B90" i="103"/>
  <c r="B98" i="103"/>
  <c r="B107" i="103"/>
  <c r="B111" i="103"/>
  <c r="B115" i="103"/>
  <c r="B132" i="103"/>
  <c r="B133" i="103"/>
  <c r="B134" i="103"/>
  <c r="B151" i="103"/>
  <c r="B155" i="103"/>
  <c r="B159" i="103"/>
  <c r="B179" i="103"/>
  <c r="B190" i="103"/>
  <c r="B202" i="103"/>
  <c r="B205" i="103"/>
  <c r="B209" i="103"/>
  <c r="B214" i="103"/>
  <c r="B223" i="103"/>
  <c r="B226" i="103"/>
  <c r="B235" i="103"/>
  <c r="B243" i="103"/>
  <c r="E37" i="102"/>
  <c r="I37" i="102"/>
  <c r="M37" i="102"/>
  <c r="Q37" i="102"/>
  <c r="B11" i="103"/>
  <c r="B12" i="103"/>
  <c r="B13" i="103"/>
  <c r="B14" i="103"/>
  <c r="B15" i="103"/>
  <c r="B58" i="103"/>
  <c r="B87" i="103"/>
  <c r="E7" i="102"/>
  <c r="B99" i="103"/>
  <c r="B143" i="103"/>
  <c r="B196" i="103"/>
  <c r="B198" i="103"/>
  <c r="B242" i="103"/>
  <c r="B57" i="103"/>
  <c r="B100" i="103"/>
  <c r="B228" i="103"/>
  <c r="B231" i="103"/>
  <c r="B241" i="103"/>
  <c r="B249" i="103"/>
  <c r="H9" i="102"/>
  <c r="P9" i="102"/>
  <c r="B6" i="103"/>
  <c r="B5" i="103"/>
  <c r="B23" i="103"/>
  <c r="B25" i="103"/>
  <c r="B30" i="103"/>
  <c r="B34" i="103"/>
  <c r="B42" i="103"/>
  <c r="B77" i="103"/>
  <c r="B94" i="103"/>
  <c r="G7" i="102"/>
  <c r="K7" i="102"/>
  <c r="O7" i="102"/>
  <c r="S7" i="102"/>
  <c r="B97" i="103"/>
  <c r="B101" i="103"/>
  <c r="B103" i="103"/>
  <c r="B105" i="103"/>
  <c r="B119" i="103"/>
  <c r="B141" i="103"/>
  <c r="B144" i="103"/>
  <c r="B148" i="103"/>
  <c r="B156" i="103"/>
  <c r="B160" i="103"/>
  <c r="B176" i="103"/>
  <c r="B185" i="103"/>
  <c r="B187" i="103"/>
  <c r="B197" i="103"/>
  <c r="B199" i="103"/>
  <c r="B203" i="103"/>
  <c r="B206" i="103"/>
  <c r="B210" i="103"/>
  <c r="B221" i="103"/>
  <c r="B232" i="103"/>
  <c r="B236" i="103"/>
  <c r="B256" i="103"/>
  <c r="B266" i="103"/>
  <c r="B265" i="103"/>
  <c r="B140" i="103"/>
  <c r="B147" i="103"/>
  <c r="B268" i="103"/>
  <c r="B271" i="103"/>
  <c r="B278" i="103"/>
  <c r="B287" i="103"/>
  <c r="B273" i="103"/>
  <c r="B282" i="103"/>
  <c r="B286" i="103"/>
  <c r="B696" i="103"/>
  <c r="B641" i="103"/>
  <c r="B649" i="103"/>
  <c r="B657" i="103"/>
  <c r="B665" i="103"/>
  <c r="B676" i="103"/>
  <c r="B692" i="103"/>
  <c r="B708" i="103"/>
  <c r="B680" i="103"/>
  <c r="G42" i="102" l="1"/>
  <c r="H78" i="83"/>
  <c r="I42" i="102"/>
  <c r="J78" i="83"/>
  <c r="G3" i="102"/>
  <c r="H75" i="83"/>
  <c r="S42" i="102"/>
  <c r="T78" i="83"/>
  <c r="E42" i="102"/>
  <c r="F78" i="83"/>
  <c r="P41" i="102"/>
  <c r="Q77" i="83"/>
  <c r="R42" i="102"/>
  <c r="S78" i="83"/>
  <c r="H40" i="102"/>
  <c r="I76" i="83"/>
  <c r="C42" i="102"/>
  <c r="D78" i="83"/>
  <c r="S3" i="102"/>
  <c r="T75" i="83"/>
  <c r="O42" i="102"/>
  <c r="P78" i="83"/>
  <c r="Q42" i="102"/>
  <c r="R78" i="83"/>
  <c r="L41" i="102"/>
  <c r="M77" i="83"/>
  <c r="N42" i="102"/>
  <c r="O78" i="83"/>
  <c r="K38" i="102"/>
  <c r="L75" i="83"/>
  <c r="P40" i="102"/>
  <c r="Q76" i="83"/>
  <c r="T41" i="102"/>
  <c r="U77" i="83"/>
  <c r="E38" i="102"/>
  <c r="F75" i="83"/>
  <c r="F9" i="102"/>
  <c r="G76" i="83" s="1"/>
  <c r="O3" i="102"/>
  <c r="O36" i="102" s="1"/>
  <c r="P75" i="83"/>
  <c r="T9" i="102"/>
  <c r="K42" i="102"/>
  <c r="L78" i="83"/>
  <c r="F42" i="102"/>
  <c r="G78" i="83"/>
  <c r="M42" i="102"/>
  <c r="N78" i="83"/>
  <c r="H41" i="102"/>
  <c r="I77" i="83"/>
  <c r="J42" i="102"/>
  <c r="K78" i="83"/>
  <c r="U42" i="102"/>
  <c r="V78" i="83"/>
  <c r="U39" i="102"/>
  <c r="V74" i="83"/>
  <c r="V41" i="102"/>
  <c r="W77" i="83"/>
  <c r="F41" i="102"/>
  <c r="F38" i="102"/>
  <c r="L9" i="102"/>
  <c r="B10" i="102"/>
  <c r="D10" i="102"/>
  <c r="E77" i="83" s="1"/>
  <c r="R10" i="102"/>
  <c r="S77" i="83" s="1"/>
  <c r="J10" i="102"/>
  <c r="K77" i="83" s="1"/>
  <c r="B283" i="103"/>
  <c r="B146" i="103"/>
  <c r="U7" i="102"/>
  <c r="V75" i="83" s="1"/>
  <c r="T3" i="102"/>
  <c r="T38" i="102"/>
  <c r="B603" i="103"/>
  <c r="U22" i="102"/>
  <c r="V83" i="83" s="1"/>
  <c r="M7" i="102"/>
  <c r="B180" i="103"/>
  <c r="B28" i="103"/>
  <c r="B398" i="103"/>
  <c r="B594" i="103"/>
  <c r="B453" i="103"/>
  <c r="B556" i="103"/>
  <c r="B554" i="103"/>
  <c r="B527" i="103"/>
  <c r="B503" i="103"/>
  <c r="B461" i="103"/>
  <c r="K9" i="102"/>
  <c r="R7" i="102"/>
  <c r="S75" i="83" s="1"/>
  <c r="P7" i="102"/>
  <c r="Q75" i="83" s="1"/>
  <c r="N7" i="102"/>
  <c r="O75" i="83" s="1"/>
  <c r="H7" i="102"/>
  <c r="I75" i="83" s="1"/>
  <c r="G10" i="102"/>
  <c r="H77" i="83" s="1"/>
  <c r="J7" i="102"/>
  <c r="K75" i="83" s="1"/>
  <c r="D7" i="102"/>
  <c r="E75" i="83" s="1"/>
  <c r="B489" i="103"/>
  <c r="B451" i="103"/>
  <c r="B438" i="103"/>
  <c r="B432" i="103"/>
  <c r="B418" i="103"/>
  <c r="B582" i="103"/>
  <c r="B599" i="103"/>
  <c r="B597" i="103"/>
  <c r="B595" i="103"/>
  <c r="B593" i="103"/>
  <c r="B602" i="103"/>
  <c r="B570" i="103"/>
  <c r="B596" i="103"/>
  <c r="B548" i="103"/>
  <c r="B546" i="103"/>
  <c r="B559" i="103"/>
  <c r="B541" i="103"/>
  <c r="B533" i="103"/>
  <c r="B483" i="103"/>
  <c r="B469" i="103"/>
  <c r="B459" i="103"/>
  <c r="B444" i="103"/>
  <c r="B430" i="103"/>
  <c r="B224" i="103"/>
  <c r="S9" i="102"/>
  <c r="S41" i="102"/>
  <c r="B225" i="103"/>
  <c r="B53" i="103"/>
  <c r="B587" i="103"/>
  <c r="B576" i="103"/>
  <c r="B566" i="103"/>
  <c r="B532" i="103"/>
  <c r="B530" i="103"/>
  <c r="B528" i="103"/>
  <c r="B539" i="103"/>
  <c r="B531" i="103"/>
  <c r="B523" i="103"/>
  <c r="B517" i="103"/>
  <c r="B495" i="103"/>
  <c r="B442" i="103"/>
  <c r="B428" i="103"/>
  <c r="B414" i="103"/>
  <c r="B392" i="103"/>
  <c r="B390" i="103"/>
  <c r="B174" i="103"/>
  <c r="B49" i="103"/>
  <c r="O9" i="102"/>
  <c r="B589" i="103"/>
  <c r="B628" i="103"/>
  <c r="B574" i="103"/>
  <c r="B516" i="103"/>
  <c r="B514" i="103"/>
  <c r="B506" i="103"/>
  <c r="B555" i="103"/>
  <c r="B509" i="103"/>
  <c r="B481" i="103"/>
  <c r="B479" i="103"/>
  <c r="B473" i="103"/>
  <c r="B465" i="103"/>
  <c r="B445" i="103"/>
  <c r="B440" i="103"/>
  <c r="B420" i="103"/>
  <c r="U21" i="102"/>
  <c r="V82" i="83" s="1"/>
  <c r="B85" i="103"/>
  <c r="B17" i="103"/>
  <c r="F3" i="102"/>
  <c r="N10" i="102"/>
  <c r="O77" i="83" s="1"/>
  <c r="C9" i="102"/>
  <c r="C41" i="102"/>
  <c r="B616" i="103"/>
  <c r="B612" i="103"/>
  <c r="B623" i="103"/>
  <c r="B601" i="103"/>
  <c r="B280" i="103"/>
  <c r="C7" i="102"/>
  <c r="D75" i="83" s="1"/>
  <c r="G36" i="102"/>
  <c r="S36" i="102"/>
  <c r="B189" i="103"/>
  <c r="V15" i="102"/>
  <c r="B592" i="103"/>
  <c r="B586" i="103"/>
  <c r="B565" i="103"/>
  <c r="B631" i="103"/>
  <c r="B630" i="103"/>
  <c r="B633" i="103"/>
  <c r="B620" i="103"/>
  <c r="B618" i="103"/>
  <c r="B611" i="103"/>
  <c r="B615" i="103"/>
  <c r="B567" i="103"/>
  <c r="B569" i="103"/>
  <c r="B572" i="103"/>
  <c r="B553" i="103"/>
  <c r="B549" i="103"/>
  <c r="B525" i="103"/>
  <c r="B545" i="103"/>
  <c r="B537" i="103"/>
  <c r="B502" i="103"/>
  <c r="B501" i="103"/>
  <c r="B456" i="103"/>
  <c r="B410" i="103"/>
  <c r="B393" i="103"/>
  <c r="B385" i="103"/>
  <c r="B439" i="103"/>
  <c r="B437" i="103"/>
  <c r="B435" i="103"/>
  <c r="B433" i="103"/>
  <c r="B431" i="103"/>
  <c r="B427" i="103"/>
  <c r="B425" i="103"/>
  <c r="B423" i="103"/>
  <c r="B421" i="103"/>
  <c r="B419" i="103"/>
  <c r="B417" i="103"/>
  <c r="B412" i="103"/>
  <c r="B413" i="103"/>
  <c r="B411" i="103"/>
  <c r="B409" i="103"/>
  <c r="B407" i="103"/>
  <c r="B400" i="103"/>
  <c r="B381" i="103"/>
  <c r="B395" i="103"/>
  <c r="B386" i="103"/>
  <c r="B402" i="103"/>
  <c r="B178" i="103"/>
  <c r="U14" i="102"/>
  <c r="U10" i="102"/>
  <c r="V77" i="83" s="1"/>
  <c r="E10" i="102"/>
  <c r="F77" i="83" s="1"/>
  <c r="V7" i="102"/>
  <c r="W75" i="83" s="1"/>
  <c r="I7" i="102"/>
  <c r="J75" i="83" s="1"/>
  <c r="K3" i="102"/>
  <c r="B139" i="103"/>
  <c r="B72" i="103"/>
  <c r="G38" i="102"/>
  <c r="B588" i="103"/>
  <c r="B547" i="103"/>
  <c r="B562" i="103"/>
  <c r="B521" i="103"/>
  <c r="B520" i="103"/>
  <c r="B513" i="103"/>
  <c r="B494" i="103"/>
  <c r="B485" i="103"/>
  <c r="B475" i="103"/>
  <c r="B467" i="103"/>
  <c r="B464" i="103"/>
  <c r="B499" i="103"/>
  <c r="B463" i="103"/>
  <c r="B452" i="103"/>
  <c r="B487" i="103"/>
  <c r="B488" i="103"/>
  <c r="B486" i="103"/>
  <c r="B484" i="103"/>
  <c r="B482" i="103"/>
  <c r="B480" i="103"/>
  <c r="B478" i="103"/>
  <c r="B476" i="103"/>
  <c r="B474" i="103"/>
  <c r="B472" i="103"/>
  <c r="B468" i="103"/>
  <c r="B458" i="103"/>
  <c r="B455" i="103"/>
  <c r="B447" i="103"/>
  <c r="B406" i="103"/>
  <c r="Q10" i="102"/>
  <c r="R77" i="83" s="1"/>
  <c r="T32" i="102"/>
  <c r="T31" i="102"/>
  <c r="T43" i="102" s="1"/>
  <c r="D32" i="102"/>
  <c r="D31" i="102"/>
  <c r="D43" i="102" s="1"/>
  <c r="B56" i="103"/>
  <c r="S38" i="102"/>
  <c r="B36" i="103"/>
  <c r="B613" i="103"/>
  <c r="B590" i="103"/>
  <c r="B625" i="103"/>
  <c r="B610" i="103"/>
  <c r="B600" i="103"/>
  <c r="B626" i="103"/>
  <c r="B598" i="103"/>
  <c r="B619" i="103"/>
  <c r="B585" i="103"/>
  <c r="B583" i="103"/>
  <c r="B581" i="103"/>
  <c r="B579" i="103"/>
  <c r="B577" i="103"/>
  <c r="B575" i="103"/>
  <c r="B573" i="103"/>
  <c r="B558" i="103"/>
  <c r="B552" i="103"/>
  <c r="B544" i="103"/>
  <c r="B542" i="103"/>
  <c r="B536" i="103"/>
  <c r="B534" i="103"/>
  <c r="B526" i="103"/>
  <c r="B524" i="103"/>
  <c r="B512" i="103"/>
  <c r="B510" i="103"/>
  <c r="B504" i="103"/>
  <c r="B568" i="103"/>
  <c r="B561" i="103"/>
  <c r="B560" i="103"/>
  <c r="B507" i="103"/>
  <c r="B496" i="103"/>
  <c r="B460" i="103"/>
  <c r="B497" i="103"/>
  <c r="B416" i="103"/>
  <c r="B448" i="103"/>
  <c r="B399" i="103"/>
  <c r="B391" i="103"/>
  <c r="B382" i="103"/>
  <c r="M10" i="102"/>
  <c r="N77" i="83" s="1"/>
  <c r="B112" i="103"/>
  <c r="Q7" i="102"/>
  <c r="R75" i="83" s="1"/>
  <c r="B383" i="103"/>
  <c r="B234" i="103"/>
  <c r="V17" i="102"/>
  <c r="O38" i="102"/>
  <c r="B71" i="103"/>
  <c r="B632" i="103"/>
  <c r="B629" i="103"/>
  <c r="B621" i="103"/>
  <c r="B578" i="103"/>
  <c r="B551" i="103"/>
  <c r="B519" i="103"/>
  <c r="B505" i="103"/>
  <c r="B500" i="103"/>
  <c r="B471" i="103"/>
  <c r="B462" i="103"/>
  <c r="B434" i="103"/>
  <c r="B422" i="103"/>
  <c r="B441" i="103"/>
  <c r="B396" i="103"/>
  <c r="B388" i="103"/>
  <c r="B380" i="103"/>
  <c r="B389" i="103"/>
  <c r="B387" i="103"/>
  <c r="B403" i="103"/>
  <c r="I10" i="102"/>
  <c r="J77" i="83" s="1"/>
  <c r="P32" i="102"/>
  <c r="P31" i="102"/>
  <c r="P43" i="102" s="1"/>
  <c r="H32" i="102"/>
  <c r="H31" i="102"/>
  <c r="H43" i="102" s="1"/>
  <c r="B106" i="103"/>
  <c r="B70" i="103"/>
  <c r="V6" i="102"/>
  <c r="B96" i="103"/>
  <c r="J32" i="102"/>
  <c r="J31" i="102"/>
  <c r="J43" i="102" s="1"/>
  <c r="B52" i="103"/>
  <c r="E3" i="102"/>
  <c r="F40" i="102" l="1"/>
  <c r="M38" i="102"/>
  <c r="N75" i="83"/>
  <c r="L40" i="102"/>
  <c r="M76" i="83"/>
  <c r="M79" i="83" s="1"/>
  <c r="I79" i="83"/>
  <c r="K40" i="102"/>
  <c r="L76" i="83"/>
  <c r="L79" i="83" s="1"/>
  <c r="T36" i="102"/>
  <c r="U13" i="59"/>
  <c r="U10" i="59" s="1"/>
  <c r="U72" i="83"/>
  <c r="F13" i="59"/>
  <c r="F10" i="59" s="1"/>
  <c r="F72" i="83"/>
  <c r="S40" i="102"/>
  <c r="T76" i="83"/>
  <c r="T79" i="83" s="1"/>
  <c r="T13" i="59"/>
  <c r="T10" i="59" s="1"/>
  <c r="T72" i="83"/>
  <c r="M3" i="102"/>
  <c r="M36" i="102" s="1"/>
  <c r="L13" i="59"/>
  <c r="L10" i="59" s="1"/>
  <c r="L72" i="83"/>
  <c r="C40" i="102"/>
  <c r="D76" i="83"/>
  <c r="D79" i="83" s="1"/>
  <c r="P13" i="59"/>
  <c r="P10" i="59" s="1"/>
  <c r="P72" i="83"/>
  <c r="G13" i="59"/>
  <c r="G10" i="59" s="1"/>
  <c r="G72" i="83"/>
  <c r="T40" i="102"/>
  <c r="U76" i="83"/>
  <c r="U79" i="83" s="1"/>
  <c r="Q79" i="83"/>
  <c r="O40" i="102"/>
  <c r="P76" i="83"/>
  <c r="P79" i="83" s="1"/>
  <c r="G79" i="83"/>
  <c r="H13" i="59"/>
  <c r="H10" i="59" s="1"/>
  <c r="H72" i="83"/>
  <c r="V39" i="102"/>
  <c r="W74" i="83"/>
  <c r="C77" i="83"/>
  <c r="F36" i="102"/>
  <c r="R41" i="102"/>
  <c r="R9" i="102"/>
  <c r="D41" i="102"/>
  <c r="D9" i="102"/>
  <c r="B405" i="103"/>
  <c r="J41" i="102"/>
  <c r="J9" i="102"/>
  <c r="B41" i="102"/>
  <c r="B9" i="102"/>
  <c r="B498" i="103"/>
  <c r="B614" i="103"/>
  <c r="H3" i="102"/>
  <c r="H38" i="102"/>
  <c r="P3" i="102"/>
  <c r="P38" i="102"/>
  <c r="B397" i="103"/>
  <c r="D3" i="102"/>
  <c r="D38" i="102"/>
  <c r="B384" i="103"/>
  <c r="N41" i="102"/>
  <c r="N9" i="102"/>
  <c r="O24" i="102"/>
  <c r="L7" i="102"/>
  <c r="M75" i="83" s="1"/>
  <c r="G41" i="102"/>
  <c r="G9" i="102"/>
  <c r="N38" i="102"/>
  <c r="N3" i="102"/>
  <c r="B454" i="103"/>
  <c r="I23" i="102"/>
  <c r="B401" i="103"/>
  <c r="B591" i="103"/>
  <c r="J3" i="102"/>
  <c r="J38" i="102"/>
  <c r="R38" i="102"/>
  <c r="R3" i="102"/>
  <c r="J26" i="102"/>
  <c r="J25" i="102" s="1"/>
  <c r="B608" i="103"/>
  <c r="K26" i="102"/>
  <c r="K25" i="102" s="1"/>
  <c r="E26" i="102"/>
  <c r="E25" i="102" s="1"/>
  <c r="P24" i="102"/>
  <c r="N26" i="102"/>
  <c r="N25" i="102" s="1"/>
  <c r="P26" i="102"/>
  <c r="P25" i="102" s="1"/>
  <c r="B35" i="103"/>
  <c r="R26" i="102"/>
  <c r="R25" i="102" s="1"/>
  <c r="E36" i="102"/>
  <c r="B93" i="103"/>
  <c r="B446" i="103"/>
  <c r="B617" i="103"/>
  <c r="B627" i="103"/>
  <c r="B624" i="103"/>
  <c r="N32" i="102"/>
  <c r="N31" i="102"/>
  <c r="N43" i="102" s="1"/>
  <c r="V44" i="102"/>
  <c r="M41" i="102"/>
  <c r="M9" i="102"/>
  <c r="B557" i="103"/>
  <c r="B540" i="103"/>
  <c r="B538" i="103"/>
  <c r="B571" i="103"/>
  <c r="M26" i="102"/>
  <c r="M25" i="102" s="1"/>
  <c r="D34" i="102"/>
  <c r="D33" i="102"/>
  <c r="D45" i="102" s="1"/>
  <c r="T34" i="102"/>
  <c r="T33" i="102"/>
  <c r="T45" i="102" s="1"/>
  <c r="B466" i="103"/>
  <c r="B477" i="103"/>
  <c r="K36" i="102"/>
  <c r="U41" i="102"/>
  <c r="U9" i="102"/>
  <c r="B436" i="103"/>
  <c r="B535" i="103"/>
  <c r="R24" i="102"/>
  <c r="U20" i="102"/>
  <c r="V81" i="83" s="1"/>
  <c r="B263" i="103"/>
  <c r="F24" i="102"/>
  <c r="B379" i="103"/>
  <c r="B584" i="103"/>
  <c r="B415" i="103"/>
  <c r="B529" i="103"/>
  <c r="H34" i="102"/>
  <c r="H33" i="102"/>
  <c r="H45" i="102" s="1"/>
  <c r="P34" i="102"/>
  <c r="P33" i="102"/>
  <c r="P45" i="102" s="1"/>
  <c r="Q26" i="102"/>
  <c r="Q25" i="102" s="1"/>
  <c r="B511" i="103"/>
  <c r="B508" i="103"/>
  <c r="F32" i="102"/>
  <c r="F31" i="102"/>
  <c r="F43" i="102" s="1"/>
  <c r="Q41" i="102"/>
  <c r="Q9" i="102"/>
  <c r="B443" i="103"/>
  <c r="E24" i="102"/>
  <c r="E41" i="102"/>
  <c r="E9" i="102"/>
  <c r="B426" i="103"/>
  <c r="B457" i="103"/>
  <c r="B515" i="103"/>
  <c r="L26" i="102"/>
  <c r="L25" i="102" s="1"/>
  <c r="K23" i="102"/>
  <c r="T24" i="102"/>
  <c r="G24" i="102"/>
  <c r="K24" i="102"/>
  <c r="I41" i="102"/>
  <c r="I9" i="102"/>
  <c r="V4" i="102"/>
  <c r="W73" i="83" s="1"/>
  <c r="H26" i="102"/>
  <c r="H25" i="102" s="1"/>
  <c r="B493" i="103"/>
  <c r="S26" i="102"/>
  <c r="S25" i="102" s="1"/>
  <c r="F26" i="102"/>
  <c r="F25" i="102" s="1"/>
  <c r="J34" i="102"/>
  <c r="J33" i="102"/>
  <c r="J45" i="102" s="1"/>
  <c r="M23" i="102"/>
  <c r="I24" i="102"/>
  <c r="B550" i="103"/>
  <c r="Q38" i="102"/>
  <c r="Q3" i="102"/>
  <c r="L23" i="102"/>
  <c r="B580" i="103"/>
  <c r="R32" i="102"/>
  <c r="R31" i="102"/>
  <c r="R43" i="102" s="1"/>
  <c r="B470" i="103"/>
  <c r="I38" i="102"/>
  <c r="I3" i="102"/>
  <c r="B138" i="103"/>
  <c r="B424" i="103"/>
  <c r="B429" i="103"/>
  <c r="Q23" i="102"/>
  <c r="B543" i="103"/>
  <c r="V9" i="102"/>
  <c r="N23" i="102"/>
  <c r="C3" i="102"/>
  <c r="C38" i="102"/>
  <c r="R23" i="102"/>
  <c r="N24" i="102"/>
  <c r="L24" i="102"/>
  <c r="I26" i="102"/>
  <c r="I25" i="102" s="1"/>
  <c r="J24" i="102"/>
  <c r="H36" i="102" l="1"/>
  <c r="I13" i="59"/>
  <c r="I10" i="59" s="1"/>
  <c r="I72" i="83"/>
  <c r="Q40" i="102"/>
  <c r="R76" i="83"/>
  <c r="R79" i="83" s="1"/>
  <c r="R36" i="102"/>
  <c r="S13" i="59"/>
  <c r="S10" i="59" s="1"/>
  <c r="S72" i="83"/>
  <c r="N36" i="102"/>
  <c r="O13" i="59"/>
  <c r="O10" i="59" s="1"/>
  <c r="O72" i="83"/>
  <c r="J40" i="102"/>
  <c r="K76" i="83"/>
  <c r="K79" i="83" s="1"/>
  <c r="R13" i="59"/>
  <c r="R10" i="59" s="1"/>
  <c r="R72" i="83"/>
  <c r="P36" i="102"/>
  <c r="Q13" i="59"/>
  <c r="Q10" i="59" s="1"/>
  <c r="Q72" i="83"/>
  <c r="R40" i="102"/>
  <c r="S76" i="83"/>
  <c r="S79" i="83" s="1"/>
  <c r="M40" i="102"/>
  <c r="N76" i="83"/>
  <c r="N79" i="83" s="1"/>
  <c r="J36" i="102"/>
  <c r="K13" i="59"/>
  <c r="K10" i="59" s="1"/>
  <c r="K72" i="83"/>
  <c r="D40" i="102"/>
  <c r="E76" i="83"/>
  <c r="E79" i="83" s="1"/>
  <c r="N13" i="59"/>
  <c r="N10" i="59" s="1"/>
  <c r="N72" i="83"/>
  <c r="E40" i="102"/>
  <c r="F76" i="83"/>
  <c r="F79" i="83" s="1"/>
  <c r="D13" i="59"/>
  <c r="D10" i="59" s="1"/>
  <c r="D72" i="83"/>
  <c r="J13" i="59"/>
  <c r="J10" i="59" s="1"/>
  <c r="J72" i="83"/>
  <c r="I40" i="102"/>
  <c r="J76" i="83"/>
  <c r="J79" i="83" s="1"/>
  <c r="G40" i="102"/>
  <c r="H76" i="83"/>
  <c r="H79" i="83" s="1"/>
  <c r="N40" i="102"/>
  <c r="O76" i="83"/>
  <c r="O79" i="83" s="1"/>
  <c r="D36" i="102"/>
  <c r="E13" i="59"/>
  <c r="E10" i="59" s="1"/>
  <c r="E72" i="83"/>
  <c r="U40" i="102"/>
  <c r="V76" i="83"/>
  <c r="V79" i="83" s="1"/>
  <c r="V40" i="102"/>
  <c r="W76" i="83"/>
  <c r="W79" i="83" s="1"/>
  <c r="B40" i="102"/>
  <c r="C76" i="83"/>
  <c r="C79" i="83" s="1"/>
  <c r="B449" i="103"/>
  <c r="B450" i="103"/>
  <c r="L32" i="102"/>
  <c r="L31" i="102"/>
  <c r="L43" i="102" s="1"/>
  <c r="L3" i="102"/>
  <c r="L38" i="102"/>
  <c r="I36" i="102"/>
  <c r="B609" i="103"/>
  <c r="Q32" i="102"/>
  <c r="Q31" i="102"/>
  <c r="Q43" i="102" s="1"/>
  <c r="S24" i="102"/>
  <c r="T26" i="102"/>
  <c r="T25" i="102" s="1"/>
  <c r="B92" i="103"/>
  <c r="B7" i="102"/>
  <c r="O26" i="102"/>
  <c r="O25" i="102" s="1"/>
  <c r="R34" i="102"/>
  <c r="R33" i="102"/>
  <c r="R45" i="102" s="1"/>
  <c r="H24" i="102"/>
  <c r="G32" i="102"/>
  <c r="G31" i="102"/>
  <c r="G43" i="102" s="1"/>
  <c r="S32" i="102"/>
  <c r="S31" i="102"/>
  <c r="S43" i="102" s="1"/>
  <c r="V38" i="102"/>
  <c r="V3" i="102"/>
  <c r="V37" i="102"/>
  <c r="M24" i="102"/>
  <c r="U44" i="102"/>
  <c r="U19" i="102"/>
  <c r="V80" i="83" s="1"/>
  <c r="P23" i="102"/>
  <c r="O32" i="102"/>
  <c r="O31" i="102"/>
  <c r="O43" i="102" s="1"/>
  <c r="M32" i="102"/>
  <c r="M31" i="102"/>
  <c r="M43" i="102" s="1"/>
  <c r="G26" i="102"/>
  <c r="G25" i="102" s="1"/>
  <c r="U4" i="102"/>
  <c r="V73" i="83" s="1"/>
  <c r="B4" i="103"/>
  <c r="C36" i="102"/>
  <c r="Q36" i="102"/>
  <c r="K32" i="102"/>
  <c r="K31" i="102"/>
  <c r="K43" i="102" s="1"/>
  <c r="B492" i="103"/>
  <c r="C32" i="102"/>
  <c r="C31" i="102"/>
  <c r="C43" i="102" s="1"/>
  <c r="E23" i="102"/>
  <c r="I32" i="102"/>
  <c r="I31" i="102"/>
  <c r="I43" i="102" s="1"/>
  <c r="B378" i="103"/>
  <c r="T23" i="102"/>
  <c r="G23" i="102"/>
  <c r="J23" i="102"/>
  <c r="F23" i="102"/>
  <c r="H23" i="102"/>
  <c r="Q24" i="102"/>
  <c r="B564" i="103"/>
  <c r="B563" i="103"/>
  <c r="F34" i="102"/>
  <c r="F33" i="102"/>
  <c r="F45" i="102" s="1"/>
  <c r="O23" i="102"/>
  <c r="N34" i="102"/>
  <c r="N33" i="102"/>
  <c r="N45" i="102" s="1"/>
  <c r="B394" i="103"/>
  <c r="E32" i="102"/>
  <c r="E31" i="102"/>
  <c r="E43" i="102" s="1"/>
  <c r="S23" i="102"/>
  <c r="L36" i="102" l="1"/>
  <c r="M13" i="59"/>
  <c r="M10" i="59" s="1"/>
  <c r="M72" i="83"/>
  <c r="W13" i="59"/>
  <c r="W10" i="59" s="1"/>
  <c r="W72" i="83"/>
  <c r="C75" i="83"/>
  <c r="L34" i="102"/>
  <c r="L33" i="102"/>
  <c r="L45" i="102" s="1"/>
  <c r="I34" i="102"/>
  <c r="I33" i="102"/>
  <c r="I45" i="102" s="1"/>
  <c r="M34" i="102"/>
  <c r="M33" i="102"/>
  <c r="M45" i="102" s="1"/>
  <c r="B3" i="102"/>
  <c r="C13" i="59" s="1"/>
  <c r="C10" i="59" s="1"/>
  <c r="B38" i="102"/>
  <c r="B607" i="103"/>
  <c r="B606" i="103"/>
  <c r="E34" i="102"/>
  <c r="E33" i="102"/>
  <c r="E45" i="102" s="1"/>
  <c r="S34" i="102"/>
  <c r="S33" i="102"/>
  <c r="S45" i="102" s="1"/>
  <c r="G34" i="102"/>
  <c r="G33" i="102"/>
  <c r="G45" i="102" s="1"/>
  <c r="B408" i="103"/>
  <c r="B404" i="103"/>
  <c r="V32" i="102"/>
  <c r="V31" i="102"/>
  <c r="V43" i="102" s="1"/>
  <c r="K34" i="102"/>
  <c r="K33" i="102"/>
  <c r="K45" i="102" s="1"/>
  <c r="U3" i="102"/>
  <c r="U37" i="102"/>
  <c r="U38" i="102"/>
  <c r="O34" i="102"/>
  <c r="O33" i="102"/>
  <c r="O45" i="102" s="1"/>
  <c r="V52" i="102"/>
  <c r="V36" i="102"/>
  <c r="Q34" i="102"/>
  <c r="Q33" i="102"/>
  <c r="Q45" i="102" s="1"/>
  <c r="B377" i="103"/>
  <c r="C34" i="102"/>
  <c r="C33" i="102"/>
  <c r="C45" i="102" s="1"/>
  <c r="B491" i="103"/>
  <c r="B522" i="103"/>
  <c r="B3" i="103"/>
  <c r="V13" i="59" l="1"/>
  <c r="V10" i="59" s="1"/>
  <c r="V72" i="83"/>
  <c r="C72" i="83"/>
  <c r="B32" i="102"/>
  <c r="B31" i="102"/>
  <c r="B43" i="102" s="1"/>
  <c r="B376" i="103"/>
  <c r="V34" i="102"/>
  <c r="V33" i="102"/>
  <c r="U32" i="102"/>
  <c r="U31" i="102"/>
  <c r="U43" i="102" s="1"/>
  <c r="U52" i="102"/>
  <c r="U36" i="102"/>
  <c r="B490" i="103"/>
  <c r="B518" i="103"/>
  <c r="B36" i="102"/>
  <c r="V45" i="102" l="1"/>
  <c r="W84" i="83"/>
  <c r="U34" i="102"/>
  <c r="U33" i="102"/>
  <c r="B34" i="102"/>
  <c r="B33" i="102"/>
  <c r="U45" i="102" l="1"/>
  <c r="V84" i="83"/>
  <c r="B45" i="102"/>
  <c r="C84" i="83"/>
  <c r="B355" i="103"/>
  <c r="B314" i="103"/>
  <c r="B313" i="103"/>
  <c r="B369" i="103"/>
  <c r="B328" i="103"/>
  <c r="B312" i="103" l="1"/>
  <c r="T22" i="102" l="1"/>
  <c r="U83" i="83" s="1"/>
  <c r="T21" i="102" l="1"/>
  <c r="T19" i="102" l="1"/>
  <c r="U80" i="83" s="1"/>
  <c r="U82" i="83"/>
  <c r="T52" i="102" l="1"/>
  <c r="T54" i="102"/>
  <c r="O22" i="102"/>
  <c r="P83" i="83" s="1"/>
  <c r="P22" i="102"/>
  <c r="Q83" i="83" s="1"/>
  <c r="F22" i="102"/>
  <c r="G83" i="83" s="1"/>
  <c r="D22" i="102"/>
  <c r="E83" i="83" s="1"/>
  <c r="H22" i="102"/>
  <c r="I83" i="83" s="1"/>
  <c r="C22" i="102"/>
  <c r="D83" i="83" s="1"/>
  <c r="G22" i="102"/>
  <c r="H83" i="83" s="1"/>
  <c r="L22" i="102"/>
  <c r="M83" i="83" s="1"/>
  <c r="N22" i="102"/>
  <c r="O83" i="83" s="1"/>
  <c r="J22" i="102"/>
  <c r="K83" i="83" s="1"/>
  <c r="E22" i="102"/>
  <c r="F83" i="83" s="1"/>
  <c r="M22" i="102"/>
  <c r="N83" i="83" s="1"/>
  <c r="K22" i="102"/>
  <c r="L83" i="83" s="1"/>
  <c r="Q22" i="102"/>
  <c r="R83" i="83" s="1"/>
  <c r="I22" i="102"/>
  <c r="J83" i="83" s="1"/>
  <c r="Q21" i="102" l="1"/>
  <c r="Q19" i="102" l="1"/>
  <c r="R80" i="83" s="1"/>
  <c r="R82" i="83"/>
  <c r="P21" i="102"/>
  <c r="O21" i="102"/>
  <c r="B22" i="102"/>
  <c r="Q52" i="102" l="1"/>
  <c r="Q54" i="102"/>
  <c r="P19" i="102"/>
  <c r="Q80" i="83" s="1"/>
  <c r="Q82" i="83"/>
  <c r="O19" i="102"/>
  <c r="P80" i="83" s="1"/>
  <c r="P82" i="83"/>
  <c r="C83" i="83"/>
  <c r="P54" i="102"/>
  <c r="C21" i="102"/>
  <c r="P52" i="102" l="1"/>
  <c r="C19" i="102"/>
  <c r="D82" i="83"/>
  <c r="O52" i="102"/>
  <c r="O54" i="102"/>
  <c r="N21" i="102"/>
  <c r="D21" i="102"/>
  <c r="D19" i="102" l="1"/>
  <c r="E82" i="83"/>
  <c r="N19" i="102"/>
  <c r="O80" i="83" s="1"/>
  <c r="O82" i="83"/>
  <c r="C52" i="102"/>
  <c r="D80" i="83"/>
  <c r="F21" i="102"/>
  <c r="M21" i="102"/>
  <c r="G21" i="102"/>
  <c r="L21" i="102"/>
  <c r="N54" i="102"/>
  <c r="N52" i="102"/>
  <c r="J21" i="102"/>
  <c r="H21" i="102"/>
  <c r="K21" i="102"/>
  <c r="I21" i="102"/>
  <c r="E21" i="102"/>
  <c r="I19" i="102" l="1"/>
  <c r="J80" i="83" s="1"/>
  <c r="J82" i="83"/>
  <c r="K19" i="102"/>
  <c r="L80" i="83" s="1"/>
  <c r="L82" i="83"/>
  <c r="F19" i="102"/>
  <c r="G80" i="83" s="1"/>
  <c r="G82" i="83"/>
  <c r="L19" i="102"/>
  <c r="M80" i="83" s="1"/>
  <c r="M82" i="83"/>
  <c r="M19" i="102"/>
  <c r="N80" i="83" s="1"/>
  <c r="N82" i="83"/>
  <c r="H19" i="102"/>
  <c r="I80" i="83" s="1"/>
  <c r="I82" i="83"/>
  <c r="E19" i="102"/>
  <c r="F82" i="83"/>
  <c r="J19" i="102"/>
  <c r="K80" i="83" s="1"/>
  <c r="K82" i="83"/>
  <c r="G19" i="102"/>
  <c r="H80" i="83" s="1"/>
  <c r="H82" i="83"/>
  <c r="D52" i="102"/>
  <c r="E80" i="83"/>
  <c r="K54" i="102"/>
  <c r="B21" i="102"/>
  <c r="G52" i="102"/>
  <c r="J52" i="102"/>
  <c r="H52" i="102"/>
  <c r="L54" i="102"/>
  <c r="L52" i="102"/>
  <c r="I54" i="102"/>
  <c r="I52" i="102"/>
  <c r="F54" i="102"/>
  <c r="G54" i="102" l="1"/>
  <c r="M52" i="102"/>
  <c r="F52" i="102"/>
  <c r="M54" i="102"/>
  <c r="H54" i="102"/>
  <c r="J54" i="102"/>
  <c r="K52" i="102"/>
  <c r="E52" i="102"/>
  <c r="F80" i="83"/>
  <c r="B19" i="102"/>
  <c r="C82" i="83"/>
  <c r="B327" i="103"/>
  <c r="B324" i="103"/>
  <c r="B320" i="103"/>
  <c r="B311" i="103"/>
  <c r="B348" i="103"/>
  <c r="B346" i="103"/>
  <c r="B337" i="103"/>
  <c r="B304" i="103"/>
  <c r="B351" i="103"/>
  <c r="B357" i="103"/>
  <c r="B372" i="103"/>
  <c r="B323" i="103"/>
  <c r="B325" i="103"/>
  <c r="B316" i="103"/>
  <c r="B321" i="103"/>
  <c r="B347" i="103"/>
  <c r="B300" i="103"/>
  <c r="B317" i="103"/>
  <c r="B333" i="103"/>
  <c r="B302" i="103"/>
  <c r="B374" i="103"/>
  <c r="B359" i="103"/>
  <c r="B364" i="103"/>
  <c r="B353" i="103"/>
  <c r="B365" i="103"/>
  <c r="B371" i="103"/>
  <c r="B297" i="103"/>
  <c r="B318" i="103"/>
  <c r="B305" i="103"/>
  <c r="B334" i="103"/>
  <c r="B341" i="103"/>
  <c r="B326" i="103"/>
  <c r="B344" i="103"/>
  <c r="B366" i="103"/>
  <c r="B367" i="103"/>
  <c r="B330" i="103"/>
  <c r="B342" i="103"/>
  <c r="B339" i="103"/>
  <c r="B345" i="103"/>
  <c r="B338" i="103"/>
  <c r="B306" i="103"/>
  <c r="B331" i="103"/>
  <c r="B375" i="103"/>
  <c r="B358" i="103"/>
  <c r="B362" i="103"/>
  <c r="B350" i="103"/>
  <c r="B354" i="103"/>
  <c r="B361" i="103"/>
  <c r="B52" i="102" l="1"/>
  <c r="C80" i="83"/>
  <c r="B332" i="103"/>
  <c r="B309" i="103"/>
  <c r="B303" i="103"/>
  <c r="B308" i="103"/>
  <c r="B368" i="103"/>
  <c r="B295" i="103"/>
  <c r="B352" i="103"/>
  <c r="B310" i="103"/>
  <c r="B292" i="103"/>
  <c r="B293" i="103"/>
  <c r="B343" i="103"/>
  <c r="B319" i="103"/>
  <c r="B349" i="103"/>
  <c r="B373" i="103"/>
  <c r="B340" i="103"/>
  <c r="B360" i="103"/>
  <c r="B299" i="103"/>
  <c r="B296" i="103"/>
  <c r="B322" i="103"/>
  <c r="B370" i="103"/>
  <c r="B329" i="103"/>
  <c r="B336" i="103"/>
  <c r="B301" i="103" l="1"/>
  <c r="B315" i="103"/>
  <c r="B291" i="103"/>
  <c r="B363" i="103"/>
  <c r="B307" i="103"/>
  <c r="B294" i="103"/>
  <c r="B298" i="103"/>
  <c r="B356" i="103"/>
  <c r="S22" i="102" l="1"/>
  <c r="T83" i="83" s="1"/>
  <c r="R22" i="102" l="1"/>
  <c r="S83" i="83" s="1"/>
  <c r="B335" i="103"/>
  <c r="S21" i="102"/>
  <c r="R21" i="102"/>
  <c r="S82" i="83" s="1"/>
  <c r="B290" i="103"/>
  <c r="S19" i="102" l="1"/>
  <c r="T80" i="83" s="1"/>
  <c r="T82" i="83"/>
  <c r="R19" i="102"/>
  <c r="S80" i="83" s="1"/>
  <c r="B262" i="103"/>
  <c r="S52" i="102" l="1"/>
  <c r="S54" i="102"/>
  <c r="R52" i="102"/>
  <c r="R54" i="102"/>
  <c r="V39" i="28"/>
  <c r="V203" i="28"/>
  <c r="V202" i="28"/>
  <c r="V201" i="28"/>
  <c r="V200" i="28"/>
  <c r="V199" i="28"/>
  <c r="T204" i="28"/>
  <c r="S204" i="28"/>
  <c r="R204" i="28"/>
  <c r="Q204" i="28"/>
  <c r="P204" i="28"/>
  <c r="O204" i="28"/>
  <c r="N204" i="28"/>
  <c r="M204" i="28"/>
  <c r="L204" i="28"/>
  <c r="K204" i="28"/>
  <c r="J204" i="28"/>
  <c r="V152" i="28" l="1"/>
  <c r="V151" i="28"/>
  <c r="V198" i="28"/>
  <c r="V204" i="28" s="1"/>
  <c r="U204" i="28"/>
  <c r="V35" i="28"/>
  <c r="V65" i="28" s="1"/>
  <c r="V10" i="28"/>
  <c r="V23" i="28" s="1"/>
  <c r="W72" i="28" l="1"/>
  <c r="W67" i="28"/>
  <c r="V66" i="28"/>
  <c r="W73" i="28" s="1"/>
  <c r="V62" i="28"/>
  <c r="W70" i="28" l="1"/>
  <c r="W64" i="28"/>
  <c r="V63" i="28"/>
  <c r="W71" i="28" s="1"/>
  <c r="AR76" i="100"/>
  <c r="AR135" i="100" s="1"/>
  <c r="AL76" i="100"/>
  <c r="AL135" i="100" s="1"/>
  <c r="AH76" i="100"/>
  <c r="AH135" i="100" s="1"/>
  <c r="AB76" i="100"/>
  <c r="AB135" i="100" s="1"/>
  <c r="X76" i="100"/>
  <c r="X135" i="100" s="1"/>
  <c r="B76" i="100" l="1"/>
  <c r="B135" i="100" s="1"/>
  <c r="F29" i="14" s="1"/>
  <c r="F76" i="100"/>
  <c r="F135" i="100" s="1"/>
  <c r="J76" i="100"/>
  <c r="J135" i="100" s="1"/>
  <c r="N76" i="100"/>
  <c r="N135" i="100" s="1"/>
  <c r="T76" i="100"/>
  <c r="T135" i="100" s="1"/>
  <c r="C76" i="100"/>
  <c r="C135" i="100" s="1"/>
  <c r="G76" i="100"/>
  <c r="G135" i="100" s="1"/>
  <c r="K76" i="100"/>
  <c r="K135" i="100" s="1"/>
  <c r="Q76" i="100"/>
  <c r="Q135" i="100" s="1"/>
  <c r="U76" i="100"/>
  <c r="U135" i="100" s="1"/>
  <c r="Y76" i="100"/>
  <c r="Y135" i="100" s="1"/>
  <c r="AC76" i="100"/>
  <c r="AC135" i="100" s="1"/>
  <c r="AI76" i="100"/>
  <c r="AI135" i="100" s="1"/>
  <c r="D76" i="100"/>
  <c r="D135" i="100" s="1"/>
  <c r="H76" i="100"/>
  <c r="H135" i="100" s="1"/>
  <c r="L76" i="100"/>
  <c r="L135" i="100" s="1"/>
  <c r="R76" i="100"/>
  <c r="R135" i="100" s="1"/>
  <c r="V76" i="100"/>
  <c r="V135" i="100" s="1"/>
  <c r="Z76" i="100"/>
  <c r="Z135" i="100" s="1"/>
  <c r="AF76" i="100"/>
  <c r="AF135" i="100" s="1"/>
  <c r="AJ76" i="100"/>
  <c r="AJ135" i="100" s="1"/>
  <c r="AN76" i="100"/>
  <c r="AN135" i="100" s="1"/>
  <c r="E76" i="100"/>
  <c r="E135" i="100" s="1"/>
  <c r="I76" i="100"/>
  <c r="I135" i="100" s="1"/>
  <c r="M76" i="100"/>
  <c r="M135" i="100" s="1"/>
  <c r="S76" i="100"/>
  <c r="S135" i="100" s="1"/>
  <c r="W76" i="100"/>
  <c r="W135" i="100" s="1"/>
  <c r="AG76" i="100"/>
  <c r="AG135" i="100" s="1"/>
  <c r="AO76" i="100"/>
  <c r="AO135" i="100" s="1"/>
  <c r="E101" i="100"/>
  <c r="M101" i="100"/>
  <c r="W101" i="100"/>
  <c r="AG101" i="100"/>
  <c r="AO101" i="100"/>
  <c r="H102" i="100"/>
  <c r="R102" i="100"/>
  <c r="Z102" i="100"/>
  <c r="AJ102" i="100"/>
  <c r="C103" i="100"/>
  <c r="K103" i="100"/>
  <c r="U103" i="100"/>
  <c r="AC103" i="100"/>
  <c r="AM103" i="100"/>
  <c r="AM76" i="100"/>
  <c r="AM135" i="100" s="1"/>
  <c r="F101" i="100"/>
  <c r="N101" i="100"/>
  <c r="X101" i="100"/>
  <c r="AH101" i="100"/>
  <c r="AR101" i="100"/>
  <c r="I102" i="100"/>
  <c r="S102" i="100"/>
  <c r="AA102" i="100"/>
  <c r="AK102" i="100"/>
  <c r="D103" i="100"/>
  <c r="L103" i="100"/>
  <c r="V103" i="100"/>
  <c r="AF103" i="100"/>
  <c r="AN103" i="100"/>
  <c r="G101" i="100"/>
  <c r="Q101" i="100"/>
  <c r="Y101" i="100"/>
  <c r="AI101" i="100"/>
  <c r="B102" i="100"/>
  <c r="J102" i="100"/>
  <c r="T102" i="100"/>
  <c r="AB102" i="100"/>
  <c r="AL102" i="100"/>
  <c r="E103" i="100"/>
  <c r="M103" i="100"/>
  <c r="W103" i="100"/>
  <c r="AG103" i="100"/>
  <c r="AO103" i="100"/>
  <c r="H101" i="100"/>
  <c r="R101" i="100"/>
  <c r="Z101" i="100"/>
  <c r="AJ101" i="100"/>
  <c r="C102" i="100"/>
  <c r="K102" i="100"/>
  <c r="U102" i="100"/>
  <c r="AC102" i="100"/>
  <c r="AM102" i="100"/>
  <c r="F103" i="100"/>
  <c r="N103" i="100"/>
  <c r="X103" i="100"/>
  <c r="AH103" i="100"/>
  <c r="AR103" i="100"/>
  <c r="I101" i="100"/>
  <c r="S101" i="100"/>
  <c r="AA101" i="100"/>
  <c r="AK101" i="100"/>
  <c r="D102" i="100"/>
  <c r="L102" i="100"/>
  <c r="V102" i="100"/>
  <c r="AF102" i="100"/>
  <c r="AN102" i="100"/>
  <c r="G103" i="100"/>
  <c r="Q103" i="100"/>
  <c r="Y103" i="100"/>
  <c r="AI103" i="100"/>
  <c r="B101" i="100"/>
  <c r="J101" i="100"/>
  <c r="T101" i="100"/>
  <c r="AB101" i="100"/>
  <c r="AL101" i="100"/>
  <c r="E102" i="100"/>
  <c r="M102" i="100"/>
  <c r="W102" i="100"/>
  <c r="AG102" i="100"/>
  <c r="AO102" i="100"/>
  <c r="H103" i="100"/>
  <c r="R103" i="100"/>
  <c r="Z103" i="100"/>
  <c r="AJ103" i="100"/>
  <c r="C101" i="100"/>
  <c r="K101" i="100"/>
  <c r="U101" i="100"/>
  <c r="AC101" i="100"/>
  <c r="AM101" i="100"/>
  <c r="F102" i="100"/>
  <c r="N102" i="100"/>
  <c r="X102" i="100"/>
  <c r="AH102" i="100"/>
  <c r="AR102" i="100"/>
  <c r="I103" i="100"/>
  <c r="S103" i="100"/>
  <c r="AA103" i="100"/>
  <c r="AK103" i="100"/>
  <c r="AA76" i="100"/>
  <c r="AA135" i="100" s="1"/>
  <c r="AK76" i="100"/>
  <c r="AK135" i="100" s="1"/>
  <c r="D101" i="100"/>
  <c r="L101" i="100"/>
  <c r="V101" i="100"/>
  <c r="AF101" i="100"/>
  <c r="AN101" i="100"/>
  <c r="G102" i="100"/>
  <c r="Q102" i="100"/>
  <c r="Y102" i="100"/>
  <c r="AI102" i="100"/>
  <c r="B103" i="100"/>
  <c r="J103" i="100"/>
  <c r="T103" i="100"/>
  <c r="AB103" i="100"/>
  <c r="AL103" i="100"/>
  <c r="P3" i="55"/>
  <c r="P30" i="55"/>
  <c r="P64" i="55"/>
  <c r="P78" i="55" l="1"/>
  <c r="P25" i="55"/>
  <c r="W2" i="83" l="1"/>
  <c r="W70" i="83" s="1"/>
  <c r="W4" i="83"/>
  <c r="W5" i="83"/>
  <c r="W6" i="83"/>
  <c r="W10" i="83"/>
  <c r="X11" i="83" s="1"/>
  <c r="W29" i="83"/>
  <c r="W31" i="83"/>
  <c r="W32" i="83"/>
  <c r="W34" i="83"/>
  <c r="W35" i="83"/>
  <c r="W37" i="83"/>
  <c r="W40" i="83"/>
  <c r="W46" i="83"/>
  <c r="X47" i="83" s="1"/>
  <c r="W48" i="83"/>
  <c r="X49" i="83" s="1"/>
  <c r="W50" i="83"/>
  <c r="X51" i="83" s="1"/>
  <c r="W53" i="83"/>
  <c r="W61" i="83" s="1"/>
  <c r="W97" i="83"/>
  <c r="W98" i="83"/>
  <c r="W99" i="83"/>
  <c r="W100" i="83"/>
  <c r="W101" i="83"/>
  <c r="W102" i="83"/>
  <c r="W103" i="83"/>
  <c r="W104" i="83"/>
  <c r="W105" i="83"/>
  <c r="W106" i="83"/>
  <c r="W132" i="83"/>
  <c r="W133" i="83"/>
  <c r="W134" i="83"/>
  <c r="W136" i="83"/>
  <c r="W137" i="83" s="1"/>
  <c r="W139" i="83"/>
  <c r="W146" i="83"/>
  <c r="W150" i="83"/>
  <c r="W151" i="83"/>
  <c r="W152" i="83"/>
  <c r="W153" i="83"/>
  <c r="W154" i="83"/>
  <c r="W155" i="83"/>
  <c r="W156" i="83"/>
  <c r="W157" i="83"/>
  <c r="W158" i="83"/>
  <c r="W159" i="83"/>
  <c r="W160" i="83"/>
  <c r="W121" i="48"/>
  <c r="W122" i="48"/>
  <c r="W123" i="48"/>
  <c r="W124" i="48"/>
  <c r="W125" i="48"/>
  <c r="W126" i="48"/>
  <c r="W127" i="48"/>
  <c r="W128" i="48"/>
  <c r="W129" i="48"/>
  <c r="W130" i="48"/>
  <c r="W131" i="48"/>
  <c r="W132" i="48"/>
  <c r="W133" i="48"/>
  <c r="W134" i="48"/>
  <c r="W135" i="48"/>
  <c r="W136" i="48"/>
  <c r="W137" i="48"/>
  <c r="W138" i="48"/>
  <c r="W139" i="48"/>
  <c r="W140" i="48"/>
  <c r="W141" i="48"/>
  <c r="W142" i="48"/>
  <c r="W143" i="48"/>
  <c r="W144" i="48"/>
  <c r="W145" i="48"/>
  <c r="W146" i="48"/>
  <c r="W92" i="48"/>
  <c r="W93" i="48"/>
  <c r="W94" i="48"/>
  <c r="W95" i="48"/>
  <c r="W96" i="48"/>
  <c r="W97" i="48"/>
  <c r="W98" i="48"/>
  <c r="W99" i="48"/>
  <c r="W100" i="48"/>
  <c r="W101" i="48"/>
  <c r="W102" i="48"/>
  <c r="W103" i="48"/>
  <c r="W104" i="48"/>
  <c r="W105" i="48"/>
  <c r="W106" i="48"/>
  <c r="W107" i="48"/>
  <c r="W108" i="48"/>
  <c r="W109" i="48"/>
  <c r="W110" i="48"/>
  <c r="W111" i="48"/>
  <c r="W112" i="48"/>
  <c r="W113" i="48"/>
  <c r="W114" i="48"/>
  <c r="W115" i="48"/>
  <c r="W116" i="48"/>
  <c r="W117" i="48"/>
  <c r="W58" i="48"/>
  <c r="W36" i="48" s="1"/>
  <c r="W59" i="12"/>
  <c r="W60" i="12"/>
  <c r="W61" i="12"/>
  <c r="W62" i="12"/>
  <c r="W63" i="12"/>
  <c r="W64" i="12"/>
  <c r="W65" i="12"/>
  <c r="W66" i="12"/>
  <c r="W67" i="12"/>
  <c r="W68" i="12"/>
  <c r="W69" i="12"/>
  <c r="W70" i="12"/>
  <c r="W71" i="12"/>
  <c r="W72" i="12"/>
  <c r="W73" i="12"/>
  <c r="W77" i="12"/>
  <c r="W78" i="12"/>
  <c r="W79" i="12"/>
  <c r="W80" i="12"/>
  <c r="W81" i="12"/>
  <c r="W82" i="12"/>
  <c r="W83" i="12"/>
  <c r="W84" i="12"/>
  <c r="W85" i="12"/>
  <c r="W86" i="12"/>
  <c r="W87" i="12"/>
  <c r="W88" i="12"/>
  <c r="W89" i="12"/>
  <c r="W90" i="12"/>
  <c r="W91" i="12"/>
  <c r="W36" i="12"/>
  <c r="W25" i="12" s="1"/>
  <c r="W106" i="26"/>
  <c r="W124" i="26" s="1"/>
  <c r="W107" i="26"/>
  <c r="W125" i="26" s="1"/>
  <c r="W108" i="26"/>
  <c r="W126" i="26" s="1"/>
  <c r="W109" i="26"/>
  <c r="W110" i="26"/>
  <c r="W128" i="26" s="1"/>
  <c r="W111" i="26"/>
  <c r="W129" i="26" s="1"/>
  <c r="W112" i="26"/>
  <c r="W130" i="26" s="1"/>
  <c r="W113" i="26"/>
  <c r="W114" i="26"/>
  <c r="W115" i="26"/>
  <c r="W116" i="26"/>
  <c r="W134" i="26" s="1"/>
  <c r="W117" i="26"/>
  <c r="W135" i="26" s="1"/>
  <c r="W118" i="26"/>
  <c r="W119" i="26"/>
  <c r="W137" i="26" s="1"/>
  <c r="W65" i="83" s="1"/>
  <c r="X66" i="83" s="1"/>
  <c r="W127" i="26"/>
  <c r="W131" i="26"/>
  <c r="W132" i="26"/>
  <c r="W133" i="26"/>
  <c r="W136" i="26"/>
  <c r="W140" i="26"/>
  <c r="W141" i="26"/>
  <c r="W142" i="26"/>
  <c r="W143" i="26"/>
  <c r="W144" i="26"/>
  <c r="W145" i="26"/>
  <c r="W179" i="26" s="1"/>
  <c r="W197" i="26" s="1"/>
  <c r="W146" i="26"/>
  <c r="W147" i="26"/>
  <c r="W148" i="26"/>
  <c r="W182" i="26" s="1"/>
  <c r="W200" i="26" s="1"/>
  <c r="W149" i="26"/>
  <c r="W150" i="26"/>
  <c r="W151" i="26"/>
  <c r="W152" i="26"/>
  <c r="W186" i="26" s="1"/>
  <c r="W204" i="26" s="1"/>
  <c r="W153" i="26"/>
  <c r="W187" i="26" s="1"/>
  <c r="W205" i="26" s="1"/>
  <c r="W157" i="26"/>
  <c r="W158" i="26"/>
  <c r="W159" i="26"/>
  <c r="W160" i="26"/>
  <c r="W161" i="26"/>
  <c r="W162" i="26"/>
  <c r="W163" i="26"/>
  <c r="W164" i="26"/>
  <c r="W181" i="26" s="1"/>
  <c r="W199" i="26" s="1"/>
  <c r="W165" i="26"/>
  <c r="W166" i="26"/>
  <c r="W167" i="26"/>
  <c r="W168" i="26"/>
  <c r="W169" i="26"/>
  <c r="W170" i="26"/>
  <c r="W174" i="26"/>
  <c r="W177" i="26"/>
  <c r="W195" i="26" s="1"/>
  <c r="W178" i="26"/>
  <c r="W184" i="26"/>
  <c r="W202" i="26" s="1"/>
  <c r="W192" i="26"/>
  <c r="W196" i="26"/>
  <c r="W88" i="26"/>
  <c r="W71" i="26"/>
  <c r="W123" i="26" s="1"/>
  <c r="W37" i="26"/>
  <c r="W55" i="26" s="1"/>
  <c r="W38" i="26"/>
  <c r="W56" i="26" s="1"/>
  <c r="W39" i="26"/>
  <c r="W57" i="26" s="1"/>
  <c r="W40" i="26"/>
  <c r="W41" i="26"/>
  <c r="W42" i="26"/>
  <c r="W60" i="26" s="1"/>
  <c r="W43" i="26"/>
  <c r="W61" i="26" s="1"/>
  <c r="W44" i="26"/>
  <c r="W45" i="26"/>
  <c r="W63" i="26" s="1"/>
  <c r="W46" i="26"/>
  <c r="W47" i="26"/>
  <c r="W65" i="26" s="1"/>
  <c r="W48" i="26"/>
  <c r="W49" i="26"/>
  <c r="W50" i="26"/>
  <c r="W55" i="83" s="1"/>
  <c r="W58" i="26"/>
  <c r="W59" i="26"/>
  <c r="W62" i="26"/>
  <c r="W64" i="26"/>
  <c r="W66" i="26"/>
  <c r="W67" i="26"/>
  <c r="W219" i="27"/>
  <c r="W220" i="27"/>
  <c r="W221" i="27"/>
  <c r="W222" i="27"/>
  <c r="W223" i="27"/>
  <c r="W224" i="27"/>
  <c r="W225" i="27"/>
  <c r="W226" i="27"/>
  <c r="W227" i="27"/>
  <c r="W228" i="27"/>
  <c r="W229" i="27"/>
  <c r="W230" i="27"/>
  <c r="W231" i="27"/>
  <c r="W232" i="27"/>
  <c r="W233" i="27"/>
  <c r="W234" i="27"/>
  <c r="W235" i="27"/>
  <c r="W236" i="27"/>
  <c r="W237" i="27"/>
  <c r="W238" i="27"/>
  <c r="W239" i="27"/>
  <c r="W240" i="27"/>
  <c r="W294" i="27" s="1"/>
  <c r="W321" i="27" s="1"/>
  <c r="W246" i="27"/>
  <c r="W247" i="27"/>
  <c r="W248" i="27"/>
  <c r="W249" i="27"/>
  <c r="W250" i="27"/>
  <c r="W251" i="27"/>
  <c r="W252" i="27"/>
  <c r="W253" i="27"/>
  <c r="W254" i="27"/>
  <c r="W255" i="27"/>
  <c r="W282" i="27" s="1"/>
  <c r="W309" i="27" s="1"/>
  <c r="W256" i="27"/>
  <c r="W257" i="27"/>
  <c r="W258" i="27"/>
  <c r="W259" i="27"/>
  <c r="W260" i="27"/>
  <c r="W261" i="27"/>
  <c r="W262" i="27"/>
  <c r="W263" i="27"/>
  <c r="W290" i="27" s="1"/>
  <c r="W317" i="27" s="1"/>
  <c r="W264" i="27"/>
  <c r="W265" i="27"/>
  <c r="W266" i="27"/>
  <c r="W267" i="27"/>
  <c r="W274" i="27"/>
  <c r="W301" i="27" s="1"/>
  <c r="W278" i="27"/>
  <c r="W305" i="27"/>
  <c r="W164" i="27"/>
  <c r="W165" i="27"/>
  <c r="W166" i="27"/>
  <c r="W167" i="27"/>
  <c r="W168" i="27"/>
  <c r="W169" i="27"/>
  <c r="W170" i="27"/>
  <c r="W171" i="27"/>
  <c r="W172" i="27"/>
  <c r="W173" i="27"/>
  <c r="W174" i="27"/>
  <c r="W175" i="27"/>
  <c r="W176" i="27"/>
  <c r="W177" i="27"/>
  <c r="W178" i="27"/>
  <c r="W179" i="27"/>
  <c r="W180" i="27"/>
  <c r="W181" i="27"/>
  <c r="W182" i="27"/>
  <c r="W183" i="27"/>
  <c r="W184" i="27"/>
  <c r="W185" i="27"/>
  <c r="W186" i="27"/>
  <c r="W187" i="27"/>
  <c r="W191" i="27"/>
  <c r="W192" i="27"/>
  <c r="W193" i="27"/>
  <c r="W194" i="27"/>
  <c r="W195" i="27"/>
  <c r="W196" i="27"/>
  <c r="W197" i="27"/>
  <c r="W198" i="27"/>
  <c r="W199" i="27"/>
  <c r="W200" i="27"/>
  <c r="W201" i="27"/>
  <c r="W202" i="27"/>
  <c r="W203" i="27"/>
  <c r="W204" i="27"/>
  <c r="W205" i="27"/>
  <c r="W206" i="27"/>
  <c r="W207" i="27"/>
  <c r="W208" i="27"/>
  <c r="W209" i="27"/>
  <c r="W210" i="27"/>
  <c r="W211" i="27"/>
  <c r="W212" i="27"/>
  <c r="W213" i="27"/>
  <c r="W214" i="27"/>
  <c r="W137" i="27"/>
  <c r="W110" i="27"/>
  <c r="W57" i="27"/>
  <c r="W58" i="27"/>
  <c r="W85" i="27" s="1"/>
  <c r="W59" i="27"/>
  <c r="W60" i="27"/>
  <c r="W61" i="27"/>
  <c r="W62" i="27"/>
  <c r="W63" i="27"/>
  <c r="W90" i="27" s="1"/>
  <c r="W64" i="27"/>
  <c r="W91" i="27" s="1"/>
  <c r="W65" i="27"/>
  <c r="W66" i="27"/>
  <c r="W67" i="27"/>
  <c r="W68" i="27"/>
  <c r="W69" i="27"/>
  <c r="W70" i="27"/>
  <c r="W97" i="27" s="1"/>
  <c r="W71" i="27"/>
  <c r="W98" i="27" s="1"/>
  <c r="W72" i="27"/>
  <c r="W99" i="27" s="1"/>
  <c r="W73" i="27"/>
  <c r="W74" i="27"/>
  <c r="W101" i="27" s="1"/>
  <c r="W75" i="27"/>
  <c r="W102" i="27" s="1"/>
  <c r="W76" i="27"/>
  <c r="W103" i="27" s="1"/>
  <c r="W77" i="27"/>
  <c r="W78" i="27"/>
  <c r="W79" i="27"/>
  <c r="W84" i="27"/>
  <c r="W86" i="27"/>
  <c r="W87" i="27"/>
  <c r="W88" i="27"/>
  <c r="W89" i="27"/>
  <c r="W92" i="27"/>
  <c r="W93" i="27"/>
  <c r="W94" i="27"/>
  <c r="W95" i="27"/>
  <c r="W96" i="27"/>
  <c r="W100" i="27"/>
  <c r="W104" i="27"/>
  <c r="W105" i="27"/>
  <c r="W106" i="27"/>
  <c r="M40" i="7"/>
  <c r="M19" i="7"/>
  <c r="N19" i="7"/>
  <c r="O19" i="7"/>
  <c r="P19" i="7"/>
  <c r="Q19" i="7"/>
  <c r="R19" i="7"/>
  <c r="S19" i="7"/>
  <c r="T19" i="7"/>
  <c r="U19" i="7"/>
  <c r="V19" i="7"/>
  <c r="W19" i="7"/>
  <c r="X19" i="7"/>
  <c r="Y19" i="7"/>
  <c r="Z19" i="7"/>
  <c r="W107" i="83" l="1"/>
  <c r="W89" i="83"/>
  <c r="W88" i="83"/>
  <c r="W54" i="83"/>
  <c r="W62" i="83" s="1"/>
  <c r="W12" i="59"/>
  <c r="W9" i="59" s="1"/>
  <c r="W87" i="83"/>
  <c r="W90" i="83" s="1"/>
  <c r="W291" i="27"/>
  <c r="W318" i="27" s="1"/>
  <c r="W287" i="27"/>
  <c r="W314" i="27" s="1"/>
  <c r="W283" i="27"/>
  <c r="W310" i="27" s="1"/>
  <c r="X106" i="12"/>
  <c r="W279" i="27"/>
  <c r="W306" i="27" s="1"/>
  <c r="W180" i="26"/>
  <c r="W198" i="26" s="1"/>
  <c r="W68" i="26"/>
  <c r="W63" i="83" s="1"/>
  <c r="X64" i="83" s="1"/>
  <c r="X104" i="12"/>
  <c r="X41" i="83"/>
  <c r="X56" i="83"/>
  <c r="X97" i="12"/>
  <c r="X101" i="12"/>
  <c r="X105" i="12"/>
  <c r="X109" i="12"/>
  <c r="X98" i="12"/>
  <c r="X102" i="12"/>
  <c r="X95" i="12"/>
  <c r="X99" i="12"/>
  <c r="X103" i="12"/>
  <c r="X107" i="12"/>
  <c r="X96" i="12"/>
  <c r="X100" i="12"/>
  <c r="X108" i="12"/>
  <c r="X162" i="48"/>
  <c r="X150" i="48"/>
  <c r="X172" i="48"/>
  <c r="X154" i="48"/>
  <c r="X170" i="48"/>
  <c r="X155" i="48"/>
  <c r="X163" i="48"/>
  <c r="X171" i="48"/>
  <c r="X158" i="48"/>
  <c r="X166" i="48"/>
  <c r="X174" i="48"/>
  <c r="X159" i="48"/>
  <c r="X175" i="48"/>
  <c r="X164" i="48"/>
  <c r="X161" i="48"/>
  <c r="X167" i="48"/>
  <c r="X160" i="48"/>
  <c r="X173" i="48"/>
  <c r="X157" i="48"/>
  <c r="X156" i="48"/>
  <c r="X169" i="48"/>
  <c r="X153" i="48"/>
  <c r="X168" i="48"/>
  <c r="X152" i="48"/>
  <c r="X165" i="48"/>
  <c r="X151" i="48"/>
  <c r="W148" i="83"/>
  <c r="W149" i="83"/>
  <c r="X165" i="83"/>
  <c r="W147" i="83"/>
  <c r="X164" i="83"/>
  <c r="W292" i="27"/>
  <c r="W319" i="27" s="1"/>
  <c r="W288" i="27"/>
  <c r="W315" i="27" s="1"/>
  <c r="W284" i="27"/>
  <c r="W311" i="27" s="1"/>
  <c r="W280" i="27"/>
  <c r="W307" i="27" s="1"/>
  <c r="W276" i="27"/>
  <c r="W303" i="27" s="1"/>
  <c r="W275" i="27"/>
  <c r="W302" i="27" s="1"/>
  <c r="W286" i="27"/>
  <c r="W313" i="27" s="1"/>
  <c r="W183" i="26"/>
  <c r="W201" i="26" s="1"/>
  <c r="W135" i="83"/>
  <c r="W268" i="27"/>
  <c r="W293" i="27"/>
  <c r="W320" i="27" s="1"/>
  <c r="W289" i="27"/>
  <c r="W316" i="27" s="1"/>
  <c r="W285" i="27"/>
  <c r="W312" i="27" s="1"/>
  <c r="W281" i="27"/>
  <c r="W308" i="27" s="1"/>
  <c r="W277" i="27"/>
  <c r="W304" i="27" s="1"/>
  <c r="W273" i="27"/>
  <c r="W300" i="27" s="1"/>
  <c r="W176" i="26"/>
  <c r="W194" i="26" s="1"/>
  <c r="W241" i="27"/>
  <c r="W295" i="27" s="1"/>
  <c r="W322" i="27" s="1"/>
  <c r="W171" i="26"/>
  <c r="W154" i="26"/>
  <c r="W185" i="26"/>
  <c r="W203" i="26" s="1"/>
  <c r="W59" i="48"/>
  <c r="W47" i="48"/>
  <c r="W43" i="48"/>
  <c r="W55" i="48"/>
  <c r="W39" i="48"/>
  <c r="W51" i="48"/>
  <c r="W35" i="48"/>
  <c r="W93" i="83"/>
  <c r="W95" i="83"/>
  <c r="W86" i="83"/>
  <c r="W91" i="83"/>
  <c r="W92" i="83"/>
  <c r="W52" i="83"/>
  <c r="W59" i="83"/>
  <c r="X60" i="83" s="1"/>
  <c r="W57" i="83"/>
  <c r="X58" i="83" s="1"/>
  <c r="W105" i="26"/>
  <c r="W54" i="48"/>
  <c r="W50" i="48"/>
  <c r="W46" i="48"/>
  <c r="W42" i="48"/>
  <c r="W38" i="48"/>
  <c r="W34" i="48"/>
  <c r="W57" i="48"/>
  <c r="W53" i="48"/>
  <c r="W49" i="48"/>
  <c r="W45" i="48"/>
  <c r="W41" i="48"/>
  <c r="W37" i="48"/>
  <c r="W33" i="48"/>
  <c r="W56" i="48"/>
  <c r="W52" i="48"/>
  <c r="W48" i="48"/>
  <c r="W44" i="48"/>
  <c r="W40" i="48"/>
  <c r="W32" i="12"/>
  <c r="W24" i="12"/>
  <c r="W35" i="12"/>
  <c r="W31" i="12"/>
  <c r="W27" i="12"/>
  <c r="W23" i="12"/>
  <c r="W28" i="12"/>
  <c r="W34" i="12"/>
  <c r="W30" i="12"/>
  <c r="W26" i="12"/>
  <c r="W22" i="12"/>
  <c r="W33" i="12"/>
  <c r="W29" i="12"/>
  <c r="W175" i="26"/>
  <c r="W193" i="26" s="1"/>
  <c r="M46" i="7"/>
  <c r="M47" i="7"/>
  <c r="M48" i="7"/>
  <c r="M49" i="7"/>
  <c r="M50" i="7"/>
  <c r="M51" i="7"/>
  <c r="M52" i="7"/>
  <c r="M53" i="7"/>
  <c r="M54" i="7"/>
  <c r="M55" i="7"/>
  <c r="M56" i="7"/>
  <c r="M57" i="7"/>
  <c r="M59" i="7"/>
  <c r="M60" i="7"/>
  <c r="M61" i="7"/>
  <c r="N2" i="88"/>
  <c r="N88" i="88" s="1"/>
  <c r="L2" i="65"/>
  <c r="L32" i="65" s="1"/>
  <c r="W188" i="26" l="1"/>
  <c r="W206" i="26" s="1"/>
  <c r="W67" i="83" s="1"/>
  <c r="X68" i="83" s="1"/>
  <c r="X166" i="83"/>
  <c r="X167" i="83"/>
  <c r="N174" i="88"/>
  <c r="N191" i="88"/>
  <c r="G21" i="60"/>
  <c r="G22" i="60" s="1"/>
  <c r="P32" i="66" l="1"/>
  <c r="O3" i="55" l="1"/>
  <c r="O30" i="55"/>
  <c r="O64" i="55"/>
  <c r="O78" i="55" l="1"/>
  <c r="O25" i="55"/>
  <c r="K2" i="65" l="1"/>
  <c r="K32" i="65" s="1"/>
  <c r="M191" i="88"/>
  <c r="M174" i="88"/>
  <c r="M88" i="88"/>
  <c r="M2" i="88"/>
  <c r="U93" i="28"/>
  <c r="U95" i="28"/>
  <c r="U88" i="28"/>
  <c r="U55" i="28"/>
  <c r="U58" i="28"/>
  <c r="U59" i="28"/>
  <c r="U60" i="28"/>
  <c r="U61" i="28"/>
  <c r="U69" i="28"/>
  <c r="U39" i="28"/>
  <c r="N252" i="52"/>
  <c r="L40" i="7"/>
  <c r="L45" i="7"/>
  <c r="L46" i="7"/>
  <c r="L47" i="7"/>
  <c r="L48" i="7"/>
  <c r="L49" i="7"/>
  <c r="L50" i="7"/>
  <c r="L51" i="7"/>
  <c r="L52" i="7"/>
  <c r="L53" i="7"/>
  <c r="L54" i="7"/>
  <c r="L55" i="7"/>
  <c r="L56" i="7"/>
  <c r="L57" i="7"/>
  <c r="L59" i="7"/>
  <c r="L60" i="7"/>
  <c r="L61" i="7"/>
  <c r="L19" i="7"/>
  <c r="L23" i="7"/>
  <c r="V29" i="27"/>
  <c r="V164" i="27"/>
  <c r="V165" i="27"/>
  <c r="V166" i="27"/>
  <c r="V167" i="27"/>
  <c r="V168" i="27"/>
  <c r="V169" i="27"/>
  <c r="V170" i="27"/>
  <c r="V171" i="27"/>
  <c r="V172" i="27"/>
  <c r="V173" i="27"/>
  <c r="V174" i="27"/>
  <c r="V175" i="27"/>
  <c r="V176" i="27"/>
  <c r="V177" i="27"/>
  <c r="V178" i="27"/>
  <c r="V179" i="27"/>
  <c r="V180" i="27"/>
  <c r="V181" i="27"/>
  <c r="V182" i="27"/>
  <c r="V183" i="27"/>
  <c r="V184" i="27"/>
  <c r="V185" i="27"/>
  <c r="V186" i="27"/>
  <c r="V187" i="27"/>
  <c r="V191" i="27"/>
  <c r="V192" i="27"/>
  <c r="V193" i="27"/>
  <c r="V194" i="27"/>
  <c r="V195" i="27"/>
  <c r="V196" i="27"/>
  <c r="V197" i="27"/>
  <c r="V198" i="27"/>
  <c r="V199" i="27"/>
  <c r="V200" i="27"/>
  <c r="V201" i="27"/>
  <c r="V202" i="27"/>
  <c r="V203" i="27"/>
  <c r="V204" i="27"/>
  <c r="V205" i="27"/>
  <c r="V206" i="27"/>
  <c r="V207" i="27"/>
  <c r="V208" i="27"/>
  <c r="V209" i="27"/>
  <c r="V210" i="27"/>
  <c r="V211" i="27"/>
  <c r="V212" i="27"/>
  <c r="V213" i="27"/>
  <c r="V214" i="27"/>
  <c r="V218" i="27"/>
  <c r="V219" i="27"/>
  <c r="V220" i="27"/>
  <c r="V221" i="27"/>
  <c r="V222" i="27"/>
  <c r="V223" i="27"/>
  <c r="V224" i="27"/>
  <c r="V225" i="27"/>
  <c r="V226" i="27"/>
  <c r="V227" i="27"/>
  <c r="V228" i="27"/>
  <c r="V229" i="27"/>
  <c r="V230" i="27"/>
  <c r="V231" i="27"/>
  <c r="V232" i="27"/>
  <c r="V233" i="27"/>
  <c r="V234" i="27"/>
  <c r="V235" i="27"/>
  <c r="V236" i="27"/>
  <c r="V237" i="27"/>
  <c r="V238" i="27"/>
  <c r="V239" i="27"/>
  <c r="V240" i="27"/>
  <c r="V294" i="27" s="1"/>
  <c r="V321" i="27" s="1"/>
  <c r="V245" i="27"/>
  <c r="V246" i="27"/>
  <c r="V247" i="27"/>
  <c r="V248" i="27"/>
  <c r="V249" i="27"/>
  <c r="V250" i="27"/>
  <c r="V251" i="27"/>
  <c r="V252" i="27"/>
  <c r="V253" i="27"/>
  <c r="V280" i="27" s="1"/>
  <c r="V307" i="27" s="1"/>
  <c r="V254" i="27"/>
  <c r="V255" i="27"/>
  <c r="V256" i="27"/>
  <c r="V257" i="27"/>
  <c r="V284" i="27" s="1"/>
  <c r="V311" i="27" s="1"/>
  <c r="V258" i="27"/>
  <c r="V259" i="27"/>
  <c r="V260" i="27"/>
  <c r="V261" i="27"/>
  <c r="V288" i="27" s="1"/>
  <c r="V315" i="27" s="1"/>
  <c r="V262" i="27"/>
  <c r="V263" i="27"/>
  <c r="V264" i="27"/>
  <c r="V265" i="27"/>
  <c r="V292" i="27" s="1"/>
  <c r="V319" i="27" s="1"/>
  <c r="V266" i="27"/>
  <c r="V267" i="27"/>
  <c r="V272" i="27"/>
  <c r="V273" i="27"/>
  <c r="V300" i="27" s="1"/>
  <c r="V277" i="27"/>
  <c r="V304" i="27" s="1"/>
  <c r="V278" i="27"/>
  <c r="V281" i="27"/>
  <c r="V308" i="27" s="1"/>
  <c r="V299" i="27"/>
  <c r="V305" i="27"/>
  <c r="V137" i="27"/>
  <c r="V56" i="27"/>
  <c r="V57" i="27"/>
  <c r="V58" i="27"/>
  <c r="V59" i="27"/>
  <c r="V60" i="27"/>
  <c r="V61" i="27"/>
  <c r="V62" i="27"/>
  <c r="V63" i="27"/>
  <c r="V64" i="27"/>
  <c r="V65" i="27"/>
  <c r="V66" i="27"/>
  <c r="V67" i="27"/>
  <c r="V68" i="27"/>
  <c r="V69" i="27"/>
  <c r="V70" i="27"/>
  <c r="V71" i="27"/>
  <c r="V72" i="27"/>
  <c r="V73" i="27"/>
  <c r="V74" i="27"/>
  <c r="V75" i="27"/>
  <c r="V76" i="27"/>
  <c r="V77" i="27"/>
  <c r="V78" i="27"/>
  <c r="V79" i="27"/>
  <c r="V83" i="27"/>
  <c r="V84" i="27"/>
  <c r="V85" i="27"/>
  <c r="V86" i="27"/>
  <c r="V87" i="27"/>
  <c r="V88" i="27"/>
  <c r="V89" i="27"/>
  <c r="V90" i="27"/>
  <c r="V91" i="27"/>
  <c r="V92" i="27"/>
  <c r="V93" i="27"/>
  <c r="V94" i="27"/>
  <c r="V95" i="27"/>
  <c r="V96" i="27"/>
  <c r="V97" i="27"/>
  <c r="V98" i="27"/>
  <c r="V99" i="27"/>
  <c r="V100" i="27"/>
  <c r="V101" i="27"/>
  <c r="V102" i="27"/>
  <c r="V103" i="27"/>
  <c r="V104" i="27"/>
  <c r="V105" i="27"/>
  <c r="V106" i="27"/>
  <c r="V110" i="27"/>
  <c r="V105" i="26"/>
  <c r="V106" i="26"/>
  <c r="V124" i="26" s="1"/>
  <c r="V107" i="26"/>
  <c r="V125" i="26" s="1"/>
  <c r="V108" i="26"/>
  <c r="V126" i="26" s="1"/>
  <c r="V109" i="26"/>
  <c r="V110" i="26"/>
  <c r="V128" i="26" s="1"/>
  <c r="V111" i="26"/>
  <c r="V129" i="26" s="1"/>
  <c r="V112" i="26"/>
  <c r="V130" i="26" s="1"/>
  <c r="V113" i="26"/>
  <c r="V131" i="26" s="1"/>
  <c r="V114" i="26"/>
  <c r="V132" i="26" s="1"/>
  <c r="V115" i="26"/>
  <c r="V133" i="26" s="1"/>
  <c r="V116" i="26"/>
  <c r="V134" i="26" s="1"/>
  <c r="V117" i="26"/>
  <c r="V135" i="26" s="1"/>
  <c r="V118" i="26"/>
  <c r="V119" i="26"/>
  <c r="V137" i="26" s="1"/>
  <c r="V123" i="26"/>
  <c r="V127" i="26"/>
  <c r="V136" i="26"/>
  <c r="V140" i="26"/>
  <c r="V141" i="26"/>
  <c r="V142" i="26"/>
  <c r="V143" i="26"/>
  <c r="V144" i="26"/>
  <c r="V145" i="26"/>
  <c r="V146" i="26"/>
  <c r="V147" i="26"/>
  <c r="V148" i="26"/>
  <c r="V149" i="26"/>
  <c r="V150" i="26"/>
  <c r="V151" i="26"/>
  <c r="V152" i="26"/>
  <c r="V153" i="26"/>
  <c r="V187" i="26" s="1"/>
  <c r="V205" i="26" s="1"/>
  <c r="V157" i="26"/>
  <c r="V158" i="26"/>
  <c r="V159" i="26"/>
  <c r="V160" i="26"/>
  <c r="V161" i="26"/>
  <c r="V162" i="26"/>
  <c r="V163" i="26"/>
  <c r="V164" i="26"/>
  <c r="V181" i="26" s="1"/>
  <c r="V199" i="26" s="1"/>
  <c r="V165" i="26"/>
  <c r="V182" i="26" s="1"/>
  <c r="V200" i="26" s="1"/>
  <c r="V166" i="26"/>
  <c r="V167" i="26"/>
  <c r="V168" i="26"/>
  <c r="V185" i="26" s="1"/>
  <c r="V203" i="26" s="1"/>
  <c r="V169" i="26"/>
  <c r="V170" i="26"/>
  <c r="V174" i="26"/>
  <c r="V177" i="26"/>
  <c r="V195" i="26" s="1"/>
  <c r="V178" i="26"/>
  <c r="V184" i="26"/>
  <c r="V202" i="26" s="1"/>
  <c r="V192" i="26"/>
  <c r="V196" i="26"/>
  <c r="V88" i="26"/>
  <c r="V36" i="26"/>
  <c r="V37" i="26"/>
  <c r="V55" i="26" s="1"/>
  <c r="V38" i="26"/>
  <c r="V56" i="26" s="1"/>
  <c r="V39" i="26"/>
  <c r="V57" i="26" s="1"/>
  <c r="V40" i="26"/>
  <c r="V41" i="26"/>
  <c r="V42" i="26"/>
  <c r="V60" i="26" s="1"/>
  <c r="V43" i="26"/>
  <c r="V61" i="26" s="1"/>
  <c r="V44" i="26"/>
  <c r="V62" i="26" s="1"/>
  <c r="V45" i="26"/>
  <c r="V63" i="26" s="1"/>
  <c r="V46" i="26"/>
  <c r="V47" i="26"/>
  <c r="V65" i="26" s="1"/>
  <c r="V48" i="26"/>
  <c r="V66" i="26" s="1"/>
  <c r="V49" i="26"/>
  <c r="V50" i="26"/>
  <c r="V68" i="26" s="1"/>
  <c r="V54" i="26"/>
  <c r="V58" i="26"/>
  <c r="V59" i="26"/>
  <c r="V64" i="26"/>
  <c r="V67" i="26"/>
  <c r="V71" i="26"/>
  <c r="V19" i="26"/>
  <c r="V290" i="27" l="1"/>
  <c r="V317" i="27" s="1"/>
  <c r="V286" i="27"/>
  <c r="V313" i="27" s="1"/>
  <c r="V274" i="27"/>
  <c r="V301" i="27" s="1"/>
  <c r="V293" i="27"/>
  <c r="V320" i="27" s="1"/>
  <c r="V289" i="27"/>
  <c r="V316" i="27" s="1"/>
  <c r="V285" i="27"/>
  <c r="V312" i="27" s="1"/>
  <c r="V282" i="27"/>
  <c r="V309" i="27" s="1"/>
  <c r="V268" i="27"/>
  <c r="V291" i="27"/>
  <c r="V318" i="27" s="1"/>
  <c r="V287" i="27"/>
  <c r="V314" i="27" s="1"/>
  <c r="V283" i="27"/>
  <c r="V310" i="27" s="1"/>
  <c r="V279" i="27"/>
  <c r="V306" i="27" s="1"/>
  <c r="V183" i="26"/>
  <c r="V201" i="26" s="1"/>
  <c r="V179" i="26"/>
  <c r="V197" i="26" s="1"/>
  <c r="V276" i="27"/>
  <c r="V303" i="27" s="1"/>
  <c r="V241" i="27"/>
  <c r="V295" i="27" s="1"/>
  <c r="V322" i="27" s="1"/>
  <c r="V186" i="26"/>
  <c r="V204" i="26" s="1"/>
  <c r="V275" i="27"/>
  <c r="V302" i="27" s="1"/>
  <c r="V154" i="26"/>
  <c r="V171" i="26"/>
  <c r="V180" i="26"/>
  <c r="V198" i="26" s="1"/>
  <c r="V176" i="26"/>
  <c r="V194" i="26" s="1"/>
  <c r="U94" i="28"/>
  <c r="U96" i="28" s="1"/>
  <c r="U97" i="28" s="1"/>
  <c r="U98" i="28" s="1"/>
  <c r="U54" i="28"/>
  <c r="U56" i="28"/>
  <c r="V175" i="26"/>
  <c r="V193" i="26" s="1"/>
  <c r="P102" i="66"/>
  <c r="P103" i="66"/>
  <c r="P104" i="66"/>
  <c r="P105" i="66"/>
  <c r="P106" i="66"/>
  <c r="P107" i="66"/>
  <c r="P108" i="66"/>
  <c r="P109" i="66"/>
  <c r="P110" i="66"/>
  <c r="P111" i="66"/>
  <c r="P112" i="66"/>
  <c r="P113" i="66"/>
  <c r="P114" i="66"/>
  <c r="P115" i="66"/>
  <c r="P116" i="66"/>
  <c r="P117" i="66"/>
  <c r="P118" i="66"/>
  <c r="P119" i="66"/>
  <c r="P120" i="66"/>
  <c r="P121" i="66"/>
  <c r="P122" i="66"/>
  <c r="P123" i="66"/>
  <c r="P124" i="66"/>
  <c r="P125" i="66"/>
  <c r="P126" i="66"/>
  <c r="P127" i="66"/>
  <c r="P128" i="66"/>
  <c r="P132" i="66"/>
  <c r="P101" i="66" s="1"/>
  <c r="P133" i="66"/>
  <c r="P134" i="66"/>
  <c r="P135" i="66"/>
  <c r="P136" i="66"/>
  <c r="P137" i="66"/>
  <c r="P138" i="66"/>
  <c r="P139" i="66"/>
  <c r="P140" i="66"/>
  <c r="P141" i="66"/>
  <c r="P142" i="66"/>
  <c r="P143" i="66"/>
  <c r="P144" i="66"/>
  <c r="P145" i="66"/>
  <c r="P146" i="66"/>
  <c r="P147" i="66"/>
  <c r="P148" i="66"/>
  <c r="P149" i="66"/>
  <c r="P150" i="66"/>
  <c r="P151" i="66"/>
  <c r="P152" i="66"/>
  <c r="P153" i="66"/>
  <c r="P154" i="66"/>
  <c r="P155" i="66"/>
  <c r="P156" i="66"/>
  <c r="P157" i="66"/>
  <c r="P158" i="66"/>
  <c r="P159" i="66"/>
  <c r="P160" i="66"/>
  <c r="P161" i="66"/>
  <c r="P97" i="66"/>
  <c r="P67" i="66"/>
  <c r="P36" i="66"/>
  <c r="P63" i="66"/>
  <c r="P40" i="66" s="1"/>
  <c r="P64" i="66"/>
  <c r="V19" i="13"/>
  <c r="V20" i="13"/>
  <c r="V21" i="13"/>
  <c r="V22" i="13"/>
  <c r="V23" i="13"/>
  <c r="V24" i="13"/>
  <c r="V25" i="13"/>
  <c r="V26" i="13"/>
  <c r="V27" i="13"/>
  <c r="V29" i="13"/>
  <c r="V30" i="13"/>
  <c r="V31" i="13"/>
  <c r="V58" i="12"/>
  <c r="V59" i="12"/>
  <c r="V60" i="12"/>
  <c r="V61" i="12"/>
  <c r="V62" i="12"/>
  <c r="V63" i="12"/>
  <c r="V64" i="12"/>
  <c r="V65" i="12"/>
  <c r="V66" i="12"/>
  <c r="V67" i="12"/>
  <c r="V68" i="12"/>
  <c r="V69" i="12"/>
  <c r="V70" i="12"/>
  <c r="V71" i="12"/>
  <c r="V72" i="12"/>
  <c r="V73" i="12"/>
  <c r="V76" i="12"/>
  <c r="V77" i="12"/>
  <c r="V78" i="12"/>
  <c r="V79" i="12"/>
  <c r="V80" i="12"/>
  <c r="V81" i="12"/>
  <c r="V82" i="12"/>
  <c r="V83" i="12"/>
  <c r="V84" i="12"/>
  <c r="V85" i="12"/>
  <c r="V86" i="12"/>
  <c r="V87" i="12"/>
  <c r="V88" i="12"/>
  <c r="V89" i="12"/>
  <c r="V90" i="12"/>
  <c r="V91" i="12"/>
  <c r="V94" i="12"/>
  <c r="V40" i="12"/>
  <c r="V21" i="12"/>
  <c r="V36" i="12"/>
  <c r="V22" i="12" s="1"/>
  <c r="V91" i="48"/>
  <c r="V92" i="48"/>
  <c r="V93" i="48"/>
  <c r="V94" i="48"/>
  <c r="V95" i="48"/>
  <c r="V96" i="48"/>
  <c r="V97" i="48"/>
  <c r="V98" i="48"/>
  <c r="V99" i="48"/>
  <c r="V100" i="48"/>
  <c r="V101" i="48"/>
  <c r="V102" i="48"/>
  <c r="V103" i="48"/>
  <c r="V104" i="48"/>
  <c r="V105" i="48"/>
  <c r="V106" i="48"/>
  <c r="V107" i="48"/>
  <c r="V108" i="48"/>
  <c r="V109" i="48"/>
  <c r="V110" i="48"/>
  <c r="V111" i="48"/>
  <c r="V112" i="48"/>
  <c r="V113" i="48"/>
  <c r="V114" i="48"/>
  <c r="V115" i="48"/>
  <c r="V116" i="48"/>
  <c r="V117" i="48"/>
  <c r="V120" i="48"/>
  <c r="V121" i="48"/>
  <c r="V122" i="48"/>
  <c r="V123" i="48"/>
  <c r="V124" i="48"/>
  <c r="V125" i="48"/>
  <c r="V126" i="48"/>
  <c r="V127" i="48"/>
  <c r="V128" i="48"/>
  <c r="V129" i="48"/>
  <c r="V130" i="48"/>
  <c r="V131" i="48"/>
  <c r="V132" i="48"/>
  <c r="V133" i="48"/>
  <c r="V134" i="48"/>
  <c r="V135" i="48"/>
  <c r="V136" i="48"/>
  <c r="V137" i="48"/>
  <c r="V138" i="48"/>
  <c r="V139" i="48"/>
  <c r="V140" i="48"/>
  <c r="V141" i="48"/>
  <c r="V142" i="48"/>
  <c r="V143" i="48"/>
  <c r="V144" i="48"/>
  <c r="V145" i="48"/>
  <c r="V146" i="48"/>
  <c r="V149" i="48"/>
  <c r="V32" i="48"/>
  <c r="V58" i="48"/>
  <c r="V36" i="48" s="1"/>
  <c r="V62" i="48"/>
  <c r="V2" i="83"/>
  <c r="V4" i="83"/>
  <c r="V5" i="83"/>
  <c r="V6" i="83"/>
  <c r="V7" i="83"/>
  <c r="V8" i="83"/>
  <c r="V10" i="83"/>
  <c r="W11" i="83" s="1"/>
  <c r="V29" i="83"/>
  <c r="V31" i="83"/>
  <c r="V32" i="83"/>
  <c r="V34" i="83"/>
  <c r="V35" i="83"/>
  <c r="V37" i="83"/>
  <c r="V40" i="83"/>
  <c r="V42" i="83"/>
  <c r="V43" i="83"/>
  <c r="V44" i="83"/>
  <c r="V46" i="83"/>
  <c r="W47" i="83" s="1"/>
  <c r="V48" i="83"/>
  <c r="W49" i="83" s="1"/>
  <c r="V50" i="83"/>
  <c r="W51" i="83" s="1"/>
  <c r="V53" i="83"/>
  <c r="V55" i="83"/>
  <c r="V63" i="83"/>
  <c r="W64" i="83" s="1"/>
  <c r="V65" i="83"/>
  <c r="W66" i="83" s="1"/>
  <c r="V70" i="83"/>
  <c r="V97" i="83"/>
  <c r="V98" i="83"/>
  <c r="V99" i="83"/>
  <c r="V100" i="83"/>
  <c r="V101" i="83"/>
  <c r="V102" i="83"/>
  <c r="V103" i="83"/>
  <c r="V104" i="83"/>
  <c r="V105" i="83"/>
  <c r="V106" i="83"/>
  <c r="V122" i="83"/>
  <c r="V123" i="83"/>
  <c r="V130" i="83"/>
  <c r="V132" i="83"/>
  <c r="V133" i="83"/>
  <c r="V134" i="83"/>
  <c r="V136" i="83"/>
  <c r="V137" i="83" s="1"/>
  <c r="V139" i="83"/>
  <c r="V141" i="83"/>
  <c r="W163" i="83" s="1"/>
  <c r="V143" i="83"/>
  <c r="V144" i="83" s="1"/>
  <c r="V145" i="83"/>
  <c r="V152" i="83"/>
  <c r="V153" i="83"/>
  <c r="V154" i="83"/>
  <c r="V155" i="83"/>
  <c r="V156" i="83"/>
  <c r="V157" i="83"/>
  <c r="V158" i="83"/>
  <c r="V159" i="83"/>
  <c r="V160" i="83"/>
  <c r="V161" i="83"/>
  <c r="V94" i="83" l="1"/>
  <c r="V88" i="83"/>
  <c r="V89" i="83"/>
  <c r="V107" i="83"/>
  <c r="V12" i="59"/>
  <c r="V9" i="59" s="1"/>
  <c r="V87" i="83"/>
  <c r="V54" i="83"/>
  <c r="V62" i="83" s="1"/>
  <c r="W169" i="48"/>
  <c r="V188" i="26"/>
  <c r="V206" i="26" s="1"/>
  <c r="V67" i="83" s="1"/>
  <c r="W68" i="83" s="1"/>
  <c r="W174" i="48"/>
  <c r="W165" i="48"/>
  <c r="W170" i="48"/>
  <c r="W154" i="48"/>
  <c r="W166" i="48"/>
  <c r="W171" i="48"/>
  <c r="W173" i="48"/>
  <c r="W175" i="48"/>
  <c r="W167" i="48"/>
  <c r="W163" i="48"/>
  <c r="W159" i="48"/>
  <c r="W155" i="48"/>
  <c r="W151" i="48"/>
  <c r="W103" i="12"/>
  <c r="W95" i="12"/>
  <c r="W162" i="48"/>
  <c r="W158" i="48"/>
  <c r="W150" i="48"/>
  <c r="W106" i="12"/>
  <c r="V93" i="83"/>
  <c r="V92" i="83"/>
  <c r="V86" i="83"/>
  <c r="V91" i="83"/>
  <c r="V95" i="83"/>
  <c r="W161" i="48"/>
  <c r="W157" i="48"/>
  <c r="W153" i="48"/>
  <c r="W99" i="12"/>
  <c r="W109" i="12"/>
  <c r="W100" i="12"/>
  <c r="W104" i="12"/>
  <c r="W101" i="12"/>
  <c r="W105" i="12"/>
  <c r="W98" i="12"/>
  <c r="W102" i="12"/>
  <c r="W107" i="12"/>
  <c r="W97" i="12"/>
  <c r="W172" i="48"/>
  <c r="W168" i="48"/>
  <c r="W164" i="48"/>
  <c r="W160" i="48"/>
  <c r="W156" i="48"/>
  <c r="W152" i="48"/>
  <c r="W108" i="12"/>
  <c r="W96" i="12"/>
  <c r="V61" i="83"/>
  <c r="W56" i="83"/>
  <c r="W41" i="83"/>
  <c r="U99" i="28"/>
  <c r="P55" i="66"/>
  <c r="V35" i="12"/>
  <c r="V33" i="12"/>
  <c r="V31" i="12"/>
  <c r="V29" i="12"/>
  <c r="V27" i="12"/>
  <c r="V25" i="12"/>
  <c r="V23" i="12"/>
  <c r="V34" i="12"/>
  <c r="V32" i="12"/>
  <c r="V30" i="12"/>
  <c r="V28" i="12"/>
  <c r="V26" i="12"/>
  <c r="V24" i="12"/>
  <c r="V55" i="48"/>
  <c r="V39" i="48"/>
  <c r="V59" i="48"/>
  <c r="V51" i="48"/>
  <c r="V35" i="48"/>
  <c r="V47" i="48"/>
  <c r="V56" i="48"/>
  <c r="V43" i="48"/>
  <c r="P51" i="66"/>
  <c r="P39" i="66"/>
  <c r="P62" i="66"/>
  <c r="P58" i="66"/>
  <c r="P54" i="66"/>
  <c r="P50" i="66"/>
  <c r="P46" i="66"/>
  <c r="P42" i="66"/>
  <c r="P38" i="66"/>
  <c r="P59" i="66"/>
  <c r="P47" i="66"/>
  <c r="P43" i="66"/>
  <c r="P61" i="66"/>
  <c r="P57" i="66"/>
  <c r="P53" i="66"/>
  <c r="P49" i="66"/>
  <c r="P45" i="66"/>
  <c r="P41" i="66"/>
  <c r="P37" i="66"/>
  <c r="P60" i="66"/>
  <c r="P56" i="66"/>
  <c r="P52" i="66"/>
  <c r="P48" i="66"/>
  <c r="P44" i="66"/>
  <c r="V54" i="48"/>
  <c r="V50" i="48"/>
  <c r="V46" i="48"/>
  <c r="V42" i="48"/>
  <c r="V38" i="48"/>
  <c r="V34" i="48"/>
  <c r="V57" i="48"/>
  <c r="V53" i="48"/>
  <c r="V49" i="48"/>
  <c r="V45" i="48"/>
  <c r="V41" i="48"/>
  <c r="V37" i="48"/>
  <c r="V33" i="48"/>
  <c r="V52" i="48"/>
  <c r="V48" i="48"/>
  <c r="V44" i="48"/>
  <c r="V40" i="48"/>
  <c r="V135" i="83"/>
  <c r="V52" i="83"/>
  <c r="V59" i="83"/>
  <c r="W60" i="83" s="1"/>
  <c r="V57" i="83"/>
  <c r="W58" i="83" s="1"/>
  <c r="V90" i="83" l="1"/>
  <c r="U151" i="28"/>
  <c r="U152" i="28"/>
  <c r="U35" i="28"/>
  <c r="U10" i="28"/>
  <c r="U23" i="28" s="1"/>
  <c r="V151" i="83" l="1"/>
  <c r="W164" i="83" s="1"/>
  <c r="U62" i="28"/>
  <c r="V146" i="83"/>
  <c r="W165" i="83" s="1"/>
  <c r="U65" i="28"/>
  <c r="V150" i="83"/>
  <c r="V67" i="28" l="1"/>
  <c r="V72" i="28"/>
  <c r="V70" i="28"/>
  <c r="V64" i="28"/>
  <c r="V147" i="83"/>
  <c r="W166" i="83" s="1"/>
  <c r="V148" i="83"/>
  <c r="W167" i="83" s="1"/>
  <c r="V149" i="83"/>
  <c r="U66" i="28"/>
  <c r="V73" i="28" s="1"/>
  <c r="U63" i="28"/>
  <c r="V71" i="28" s="1"/>
  <c r="C121" i="48"/>
  <c r="D121" i="48"/>
  <c r="E121" i="48"/>
  <c r="F121" i="48"/>
  <c r="G121" i="48"/>
  <c r="H121" i="48"/>
  <c r="I121" i="48"/>
  <c r="J121" i="48"/>
  <c r="K121" i="48"/>
  <c r="L121" i="48"/>
  <c r="M121" i="48"/>
  <c r="N121" i="48"/>
  <c r="O121" i="48"/>
  <c r="P121" i="48"/>
  <c r="Q121" i="48"/>
  <c r="R121" i="48"/>
  <c r="S121" i="48"/>
  <c r="T121" i="48"/>
  <c r="C122" i="48"/>
  <c r="D122" i="48"/>
  <c r="E122" i="48"/>
  <c r="F122" i="48"/>
  <c r="G122" i="48"/>
  <c r="H122" i="48"/>
  <c r="I122" i="48"/>
  <c r="J122" i="48"/>
  <c r="K122" i="48"/>
  <c r="L122" i="48"/>
  <c r="M122" i="48"/>
  <c r="N122" i="48"/>
  <c r="O122" i="48"/>
  <c r="P122" i="48"/>
  <c r="Q122" i="48"/>
  <c r="R122" i="48"/>
  <c r="S122" i="48"/>
  <c r="T122" i="48"/>
  <c r="C123" i="48"/>
  <c r="D123" i="48"/>
  <c r="E123" i="48"/>
  <c r="F123" i="48"/>
  <c r="G123" i="48"/>
  <c r="H123" i="48"/>
  <c r="I123" i="48"/>
  <c r="J123" i="48"/>
  <c r="K123" i="48"/>
  <c r="L123" i="48"/>
  <c r="M123" i="48"/>
  <c r="N123" i="48"/>
  <c r="O123" i="48"/>
  <c r="P123" i="48"/>
  <c r="Q123" i="48"/>
  <c r="R123" i="48"/>
  <c r="S123" i="48"/>
  <c r="T123" i="48"/>
  <c r="C124" i="48"/>
  <c r="D124" i="48"/>
  <c r="E124" i="48"/>
  <c r="F124" i="48"/>
  <c r="G124" i="48"/>
  <c r="H124" i="48"/>
  <c r="I124" i="48"/>
  <c r="J124" i="48"/>
  <c r="K124" i="48"/>
  <c r="L124" i="48"/>
  <c r="M124" i="48"/>
  <c r="N124" i="48"/>
  <c r="O124" i="48"/>
  <c r="P124" i="48"/>
  <c r="Q124" i="48"/>
  <c r="R124" i="48"/>
  <c r="S124" i="48"/>
  <c r="T124" i="48"/>
  <c r="C125" i="48"/>
  <c r="D125" i="48"/>
  <c r="E125" i="48"/>
  <c r="F125" i="48"/>
  <c r="G125" i="48"/>
  <c r="H125" i="48"/>
  <c r="I125" i="48"/>
  <c r="J125" i="48"/>
  <c r="K125" i="48"/>
  <c r="L125" i="48"/>
  <c r="M125" i="48"/>
  <c r="N125" i="48"/>
  <c r="O125" i="48"/>
  <c r="P125" i="48"/>
  <c r="Q125" i="48"/>
  <c r="R125" i="48"/>
  <c r="S125" i="48"/>
  <c r="T125" i="48"/>
  <c r="C126" i="48"/>
  <c r="D126" i="48"/>
  <c r="E126" i="48"/>
  <c r="F126" i="48"/>
  <c r="G126" i="48"/>
  <c r="H126" i="48"/>
  <c r="I126" i="48"/>
  <c r="J126" i="48"/>
  <c r="K126" i="48"/>
  <c r="L126" i="48"/>
  <c r="M126" i="48"/>
  <c r="N126" i="48"/>
  <c r="O126" i="48"/>
  <c r="P126" i="48"/>
  <c r="Q126" i="48"/>
  <c r="R126" i="48"/>
  <c r="S126" i="48"/>
  <c r="T126" i="48"/>
  <c r="C127" i="48"/>
  <c r="D127" i="48"/>
  <c r="E127" i="48"/>
  <c r="F127" i="48"/>
  <c r="G127" i="48"/>
  <c r="H127" i="48"/>
  <c r="I127" i="48"/>
  <c r="J127" i="48"/>
  <c r="K127" i="48"/>
  <c r="L127" i="48"/>
  <c r="M127" i="48"/>
  <c r="N127" i="48"/>
  <c r="O127" i="48"/>
  <c r="P127" i="48"/>
  <c r="Q127" i="48"/>
  <c r="R127" i="48"/>
  <c r="S127" i="48"/>
  <c r="T127" i="48"/>
  <c r="C128" i="48"/>
  <c r="D128" i="48"/>
  <c r="E128" i="48"/>
  <c r="F128" i="48"/>
  <c r="G128" i="48"/>
  <c r="H128" i="48"/>
  <c r="I128" i="48"/>
  <c r="J128" i="48"/>
  <c r="K128" i="48"/>
  <c r="L128" i="48"/>
  <c r="M128" i="48"/>
  <c r="N128" i="48"/>
  <c r="O128" i="48"/>
  <c r="P128" i="48"/>
  <c r="Q128" i="48"/>
  <c r="R128" i="48"/>
  <c r="S128" i="48"/>
  <c r="T128" i="48"/>
  <c r="C129" i="48"/>
  <c r="D129" i="48"/>
  <c r="E129" i="48"/>
  <c r="F129" i="48"/>
  <c r="G129" i="48"/>
  <c r="H129" i="48"/>
  <c r="I129" i="48"/>
  <c r="J129" i="48"/>
  <c r="K129" i="48"/>
  <c r="L129" i="48"/>
  <c r="M129" i="48"/>
  <c r="N129" i="48"/>
  <c r="O129" i="48"/>
  <c r="P129" i="48"/>
  <c r="Q129" i="48"/>
  <c r="R129" i="48"/>
  <c r="S129" i="48"/>
  <c r="T129" i="48"/>
  <c r="C130" i="48"/>
  <c r="D130" i="48"/>
  <c r="E130" i="48"/>
  <c r="F130" i="48"/>
  <c r="G130" i="48"/>
  <c r="H130" i="48"/>
  <c r="I130" i="48"/>
  <c r="J130" i="48"/>
  <c r="K130" i="48"/>
  <c r="L130" i="48"/>
  <c r="M130" i="48"/>
  <c r="N130" i="48"/>
  <c r="O130" i="48"/>
  <c r="P130" i="48"/>
  <c r="Q130" i="48"/>
  <c r="R130" i="48"/>
  <c r="S130" i="48"/>
  <c r="T130" i="48"/>
  <c r="C131" i="48"/>
  <c r="D131" i="48"/>
  <c r="E131" i="48"/>
  <c r="F131" i="48"/>
  <c r="G131" i="48"/>
  <c r="H131" i="48"/>
  <c r="I131" i="48"/>
  <c r="J131" i="48"/>
  <c r="K131" i="48"/>
  <c r="L131" i="48"/>
  <c r="M131" i="48"/>
  <c r="N131" i="48"/>
  <c r="O131" i="48"/>
  <c r="P131" i="48"/>
  <c r="Q131" i="48"/>
  <c r="R131" i="48"/>
  <c r="S131" i="48"/>
  <c r="T131" i="48"/>
  <c r="C132" i="48"/>
  <c r="D132" i="48"/>
  <c r="E132" i="48"/>
  <c r="F132" i="48"/>
  <c r="G132" i="48"/>
  <c r="H132" i="48"/>
  <c r="I132" i="48"/>
  <c r="J132" i="48"/>
  <c r="K132" i="48"/>
  <c r="L132" i="48"/>
  <c r="M132" i="48"/>
  <c r="N132" i="48"/>
  <c r="O132" i="48"/>
  <c r="P132" i="48"/>
  <c r="Q132" i="48"/>
  <c r="R132" i="48"/>
  <c r="S132" i="48"/>
  <c r="T132" i="48"/>
  <c r="C133" i="48"/>
  <c r="D133" i="48"/>
  <c r="E133" i="48"/>
  <c r="F133" i="48"/>
  <c r="G133" i="48"/>
  <c r="H133" i="48"/>
  <c r="I133" i="48"/>
  <c r="J133" i="48"/>
  <c r="K133" i="48"/>
  <c r="L133" i="48"/>
  <c r="M133" i="48"/>
  <c r="N133" i="48"/>
  <c r="O133" i="48"/>
  <c r="P133" i="48"/>
  <c r="Q133" i="48"/>
  <c r="R133" i="48"/>
  <c r="S133" i="48"/>
  <c r="T133" i="48"/>
  <c r="C134" i="48"/>
  <c r="D134" i="48"/>
  <c r="E134" i="48"/>
  <c r="F134" i="48"/>
  <c r="G134" i="48"/>
  <c r="H134" i="48"/>
  <c r="I134" i="48"/>
  <c r="J134" i="48"/>
  <c r="K134" i="48"/>
  <c r="L134" i="48"/>
  <c r="M134" i="48"/>
  <c r="N134" i="48"/>
  <c r="O134" i="48"/>
  <c r="P134" i="48"/>
  <c r="Q134" i="48"/>
  <c r="R134" i="48"/>
  <c r="S134" i="48"/>
  <c r="T134" i="48"/>
  <c r="C135" i="48"/>
  <c r="D135" i="48"/>
  <c r="E135" i="48"/>
  <c r="F135" i="48"/>
  <c r="G135" i="48"/>
  <c r="H135" i="48"/>
  <c r="I135" i="48"/>
  <c r="J135" i="48"/>
  <c r="K135" i="48"/>
  <c r="L135" i="48"/>
  <c r="M135" i="48"/>
  <c r="N135" i="48"/>
  <c r="O135" i="48"/>
  <c r="P135" i="48"/>
  <c r="Q135" i="48"/>
  <c r="R135" i="48"/>
  <c r="S135" i="48"/>
  <c r="T135" i="48"/>
  <c r="C136" i="48"/>
  <c r="D136" i="48"/>
  <c r="E136" i="48"/>
  <c r="F136" i="48"/>
  <c r="G136" i="48"/>
  <c r="H136" i="48"/>
  <c r="I136" i="48"/>
  <c r="J136" i="48"/>
  <c r="K136" i="48"/>
  <c r="L136" i="48"/>
  <c r="M136" i="48"/>
  <c r="N136" i="48"/>
  <c r="O136" i="48"/>
  <c r="P136" i="48"/>
  <c r="Q136" i="48"/>
  <c r="R136" i="48"/>
  <c r="S136" i="48"/>
  <c r="T136" i="48"/>
  <c r="C137" i="48"/>
  <c r="D137" i="48"/>
  <c r="E137" i="48"/>
  <c r="F137" i="48"/>
  <c r="G137" i="48"/>
  <c r="H137" i="48"/>
  <c r="I137" i="48"/>
  <c r="J137" i="48"/>
  <c r="K137" i="48"/>
  <c r="L137" i="48"/>
  <c r="M137" i="48"/>
  <c r="N137" i="48"/>
  <c r="O137" i="48"/>
  <c r="P137" i="48"/>
  <c r="Q137" i="48"/>
  <c r="R137" i="48"/>
  <c r="S137" i="48"/>
  <c r="T137" i="48"/>
  <c r="C138" i="48"/>
  <c r="D138" i="48"/>
  <c r="E138" i="48"/>
  <c r="F138" i="48"/>
  <c r="G138" i="48"/>
  <c r="H138" i="48"/>
  <c r="I138" i="48"/>
  <c r="J138" i="48"/>
  <c r="K138" i="48"/>
  <c r="L138" i="48"/>
  <c r="M138" i="48"/>
  <c r="N138" i="48"/>
  <c r="O138" i="48"/>
  <c r="P138" i="48"/>
  <c r="Q138" i="48"/>
  <c r="R138" i="48"/>
  <c r="S138" i="48"/>
  <c r="T138" i="48"/>
  <c r="C139" i="48"/>
  <c r="D139" i="48"/>
  <c r="E139" i="48"/>
  <c r="F139" i="48"/>
  <c r="G139" i="48"/>
  <c r="H139" i="48"/>
  <c r="I139" i="48"/>
  <c r="J139" i="48"/>
  <c r="K139" i="48"/>
  <c r="L139" i="48"/>
  <c r="M139" i="48"/>
  <c r="N139" i="48"/>
  <c r="O139" i="48"/>
  <c r="P139" i="48"/>
  <c r="Q139" i="48"/>
  <c r="R139" i="48"/>
  <c r="S139" i="48"/>
  <c r="T139" i="48"/>
  <c r="C140" i="48"/>
  <c r="D140" i="48"/>
  <c r="E140" i="48"/>
  <c r="F140" i="48"/>
  <c r="G140" i="48"/>
  <c r="H140" i="48"/>
  <c r="I140" i="48"/>
  <c r="J140" i="48"/>
  <c r="K140" i="48"/>
  <c r="L140" i="48"/>
  <c r="M140" i="48"/>
  <c r="N140" i="48"/>
  <c r="O140" i="48"/>
  <c r="P140" i="48"/>
  <c r="Q140" i="48"/>
  <c r="R140" i="48"/>
  <c r="S140" i="48"/>
  <c r="T140" i="48"/>
  <c r="C141" i="48"/>
  <c r="D141" i="48"/>
  <c r="E141" i="48"/>
  <c r="F141" i="48"/>
  <c r="G141" i="48"/>
  <c r="H141" i="48"/>
  <c r="I141" i="48"/>
  <c r="J141" i="48"/>
  <c r="K141" i="48"/>
  <c r="L141" i="48"/>
  <c r="M141" i="48"/>
  <c r="N141" i="48"/>
  <c r="O141" i="48"/>
  <c r="P141" i="48"/>
  <c r="Q141" i="48"/>
  <c r="R141" i="48"/>
  <c r="S141" i="48"/>
  <c r="T141" i="48"/>
  <c r="C142" i="48"/>
  <c r="D142" i="48"/>
  <c r="E142" i="48"/>
  <c r="F142" i="48"/>
  <c r="G142" i="48"/>
  <c r="H142" i="48"/>
  <c r="I142" i="48"/>
  <c r="J142" i="48"/>
  <c r="K142" i="48"/>
  <c r="L142" i="48"/>
  <c r="M142" i="48"/>
  <c r="N142" i="48"/>
  <c r="O142" i="48"/>
  <c r="P142" i="48"/>
  <c r="Q142" i="48"/>
  <c r="R142" i="48"/>
  <c r="S142" i="48"/>
  <c r="T142" i="48"/>
  <c r="C143" i="48"/>
  <c r="D143" i="48"/>
  <c r="E143" i="48"/>
  <c r="F143" i="48"/>
  <c r="G143" i="48"/>
  <c r="H143" i="48"/>
  <c r="I143" i="48"/>
  <c r="J143" i="48"/>
  <c r="K143" i="48"/>
  <c r="L143" i="48"/>
  <c r="M143" i="48"/>
  <c r="N143" i="48"/>
  <c r="O143" i="48"/>
  <c r="P143" i="48"/>
  <c r="Q143" i="48"/>
  <c r="R143" i="48"/>
  <c r="S143" i="48"/>
  <c r="T143" i="48"/>
  <c r="C144" i="48"/>
  <c r="D144" i="48"/>
  <c r="E144" i="48"/>
  <c r="F144" i="48"/>
  <c r="G144" i="48"/>
  <c r="H144" i="48"/>
  <c r="I144" i="48"/>
  <c r="J144" i="48"/>
  <c r="K144" i="48"/>
  <c r="L144" i="48"/>
  <c r="M144" i="48"/>
  <c r="N144" i="48"/>
  <c r="O144" i="48"/>
  <c r="P144" i="48"/>
  <c r="Q144" i="48"/>
  <c r="R144" i="48"/>
  <c r="S144" i="48"/>
  <c r="T144" i="48"/>
  <c r="C145" i="48"/>
  <c r="D145" i="48"/>
  <c r="E145" i="48"/>
  <c r="F145" i="48"/>
  <c r="G145" i="48"/>
  <c r="H145" i="48"/>
  <c r="I145" i="48"/>
  <c r="J145" i="48"/>
  <c r="K145" i="48"/>
  <c r="L145" i="48"/>
  <c r="M145" i="48"/>
  <c r="N145" i="48"/>
  <c r="O145" i="48"/>
  <c r="P145" i="48"/>
  <c r="Q145" i="48"/>
  <c r="R145" i="48"/>
  <c r="S145" i="48"/>
  <c r="T145" i="48"/>
  <c r="C146" i="48"/>
  <c r="D146" i="48"/>
  <c r="E146" i="48"/>
  <c r="F146" i="48"/>
  <c r="G146" i="48"/>
  <c r="H146" i="48"/>
  <c r="I146" i="48"/>
  <c r="J146" i="48"/>
  <c r="K146" i="48"/>
  <c r="L146" i="48"/>
  <c r="M146" i="48"/>
  <c r="N146" i="48"/>
  <c r="O146" i="48"/>
  <c r="P146" i="48"/>
  <c r="Q146" i="48"/>
  <c r="R146" i="48"/>
  <c r="S146" i="48"/>
  <c r="T146" i="48"/>
  <c r="U122" i="48"/>
  <c r="U123" i="48"/>
  <c r="U124" i="48"/>
  <c r="U125" i="48"/>
  <c r="U126" i="48"/>
  <c r="U127" i="48"/>
  <c r="U128" i="48"/>
  <c r="U129" i="48"/>
  <c r="U130" i="48"/>
  <c r="U131" i="48"/>
  <c r="U132" i="48"/>
  <c r="U133" i="48"/>
  <c r="U134" i="48"/>
  <c r="U135" i="48"/>
  <c r="U136" i="48"/>
  <c r="U137" i="48"/>
  <c r="U138" i="48"/>
  <c r="U139" i="48"/>
  <c r="U140" i="48"/>
  <c r="U141" i="48"/>
  <c r="U142" i="48"/>
  <c r="U143" i="48"/>
  <c r="U144" i="48"/>
  <c r="U145" i="48"/>
  <c r="U146" i="48"/>
  <c r="U121" i="48"/>
  <c r="V173" i="48" l="1"/>
  <c r="V171" i="48"/>
  <c r="V161" i="48"/>
  <c r="V172" i="48"/>
  <c r="V154" i="48"/>
  <c r="V159" i="48"/>
  <c r="V164" i="48"/>
  <c r="V170" i="48"/>
  <c r="V175" i="48"/>
  <c r="V150" i="48"/>
  <c r="V155" i="48"/>
  <c r="V160" i="48"/>
  <c r="V166" i="48"/>
  <c r="V151" i="48"/>
  <c r="V156" i="48"/>
  <c r="V162" i="48"/>
  <c r="V167" i="48"/>
  <c r="V152" i="48"/>
  <c r="V158" i="48"/>
  <c r="V163" i="48"/>
  <c r="V168" i="48"/>
  <c r="V174" i="48"/>
  <c r="V165" i="48"/>
  <c r="V157" i="48"/>
  <c r="V169" i="48"/>
  <c r="V153" i="48"/>
  <c r="D130" i="83"/>
  <c r="E130" i="83"/>
  <c r="F130" i="83"/>
  <c r="G130" i="83"/>
  <c r="H130" i="83"/>
  <c r="I130" i="83"/>
  <c r="J130" i="83"/>
  <c r="K130" i="83"/>
  <c r="L130" i="83"/>
  <c r="M130" i="83"/>
  <c r="N130" i="83"/>
  <c r="O130" i="83"/>
  <c r="P130" i="83"/>
  <c r="Q130" i="83"/>
  <c r="R130" i="83"/>
  <c r="S130" i="83"/>
  <c r="T130" i="83"/>
  <c r="U130" i="83"/>
  <c r="C130" i="83"/>
  <c r="Z40" i="73" l="1"/>
  <c r="V40" i="73" l="1"/>
  <c r="N108" i="83" l="1"/>
  <c r="O108" i="83"/>
  <c r="P108" i="83"/>
  <c r="Q108" i="83"/>
  <c r="R108" i="83"/>
  <c r="S108" i="83"/>
  <c r="T108" i="83"/>
  <c r="M108" i="83"/>
  <c r="N103" i="83"/>
  <c r="O103" i="83"/>
  <c r="P103" i="83"/>
  <c r="Q103" i="83"/>
  <c r="R103" i="83"/>
  <c r="S103" i="83"/>
  <c r="T103" i="83"/>
  <c r="U103" i="83"/>
  <c r="N104" i="83"/>
  <c r="O104" i="83"/>
  <c r="P104" i="83"/>
  <c r="Q104" i="83"/>
  <c r="R104" i="83"/>
  <c r="S104" i="83"/>
  <c r="T104" i="83"/>
  <c r="U104" i="83"/>
  <c r="N105" i="83"/>
  <c r="O105" i="83"/>
  <c r="P105" i="83"/>
  <c r="Q105" i="83"/>
  <c r="R105" i="83"/>
  <c r="S105" i="83"/>
  <c r="T105" i="83"/>
  <c r="U105" i="83"/>
  <c r="N106" i="83"/>
  <c r="O106" i="83"/>
  <c r="P106" i="83"/>
  <c r="Q106" i="83"/>
  <c r="R106" i="83"/>
  <c r="S106" i="83"/>
  <c r="T106" i="83"/>
  <c r="U106" i="83"/>
  <c r="M106" i="83"/>
  <c r="M105" i="83"/>
  <c r="M104" i="83"/>
  <c r="M103" i="83"/>
  <c r="N97" i="83"/>
  <c r="O97" i="83"/>
  <c r="P97" i="83"/>
  <c r="Q97" i="83"/>
  <c r="R97" i="83"/>
  <c r="S97" i="83"/>
  <c r="T97" i="83"/>
  <c r="U97" i="83"/>
  <c r="N98" i="83"/>
  <c r="O98" i="83"/>
  <c r="P98" i="83"/>
  <c r="Q98" i="83"/>
  <c r="R98" i="83"/>
  <c r="S98" i="83"/>
  <c r="T98" i="83"/>
  <c r="U98" i="83"/>
  <c r="N99" i="83"/>
  <c r="O99" i="83"/>
  <c r="P99" i="83"/>
  <c r="Q99" i="83"/>
  <c r="R99" i="83"/>
  <c r="S99" i="83"/>
  <c r="T99" i="83"/>
  <c r="U99" i="83"/>
  <c r="N100" i="83"/>
  <c r="N107" i="83" s="1"/>
  <c r="O100" i="83"/>
  <c r="O107" i="83" s="1"/>
  <c r="P100" i="83"/>
  <c r="P107" i="83" s="1"/>
  <c r="Q100" i="83"/>
  <c r="R100" i="83"/>
  <c r="S100" i="83"/>
  <c r="S107" i="83" s="1"/>
  <c r="T100" i="83"/>
  <c r="T107" i="83" s="1"/>
  <c r="U100" i="83"/>
  <c r="U107" i="83" s="1"/>
  <c r="N101" i="83"/>
  <c r="O101" i="83"/>
  <c r="P101" i="83"/>
  <c r="Q101" i="83"/>
  <c r="R101" i="83"/>
  <c r="S101" i="83"/>
  <c r="T101" i="83"/>
  <c r="U101" i="83"/>
  <c r="N102" i="83"/>
  <c r="O102" i="83"/>
  <c r="P102" i="83"/>
  <c r="Q102" i="83"/>
  <c r="R102" i="83"/>
  <c r="S102" i="83"/>
  <c r="T102" i="83"/>
  <c r="U102" i="83"/>
  <c r="M102" i="83"/>
  <c r="M100" i="83"/>
  <c r="M101" i="83"/>
  <c r="M99" i="83"/>
  <c r="M98" i="83"/>
  <c r="M97" i="83"/>
  <c r="M107" i="83" l="1"/>
  <c r="R107" i="83"/>
  <c r="Q107" i="83"/>
  <c r="C5" i="30"/>
  <c r="T35" i="28" l="1"/>
  <c r="T10" i="28"/>
  <c r="T23" i="28" s="1"/>
  <c r="C40" i="26"/>
  <c r="C58" i="26" s="1"/>
  <c r="D40" i="26"/>
  <c r="D58" i="26" s="1"/>
  <c r="D46" i="26"/>
  <c r="D64" i="26" s="1"/>
  <c r="H46" i="26"/>
  <c r="H64" i="26" s="1"/>
  <c r="I46" i="26"/>
  <c r="I64" i="26" s="1"/>
  <c r="F49" i="26"/>
  <c r="F67" i="26" s="1"/>
  <c r="G49" i="26"/>
  <c r="G67" i="26" s="1"/>
  <c r="G37" i="26"/>
  <c r="K37" i="26"/>
  <c r="O37" i="26"/>
  <c r="E38" i="26"/>
  <c r="M38" i="26"/>
  <c r="K39" i="26"/>
  <c r="S39" i="26"/>
  <c r="I40" i="26"/>
  <c r="Q40" i="26"/>
  <c r="G41" i="26"/>
  <c r="O41" i="26"/>
  <c r="M42" i="26"/>
  <c r="C43" i="26"/>
  <c r="K43" i="26"/>
  <c r="I44" i="26"/>
  <c r="Q44" i="26"/>
  <c r="O45" i="26"/>
  <c r="M46" i="26"/>
  <c r="K47" i="26"/>
  <c r="S47" i="26"/>
  <c r="Q48" i="26"/>
  <c r="E50" i="26"/>
  <c r="M50" i="26"/>
  <c r="E46" i="26"/>
  <c r="E64" i="26" s="1"/>
  <c r="C49" i="26"/>
  <c r="C67" i="26" s="1"/>
  <c r="C141" i="26"/>
  <c r="G141" i="26"/>
  <c r="K141" i="26"/>
  <c r="L106" i="26"/>
  <c r="O141" i="26"/>
  <c r="P106" i="26"/>
  <c r="S141" i="26"/>
  <c r="E142" i="26"/>
  <c r="F107" i="26"/>
  <c r="I142" i="26"/>
  <c r="J107" i="26"/>
  <c r="M142" i="26"/>
  <c r="Q142" i="26"/>
  <c r="R107" i="26"/>
  <c r="C143" i="26"/>
  <c r="G143" i="26"/>
  <c r="H108" i="26"/>
  <c r="K143" i="26"/>
  <c r="L108" i="26"/>
  <c r="O143" i="26"/>
  <c r="S143" i="26"/>
  <c r="D109" i="26"/>
  <c r="D127" i="26" s="1"/>
  <c r="F109" i="26"/>
  <c r="F127" i="26" s="1"/>
  <c r="H109" i="26"/>
  <c r="H127" i="26" s="1"/>
  <c r="I109" i="26"/>
  <c r="I127" i="26" s="1"/>
  <c r="J109" i="26"/>
  <c r="J127" i="26" s="1"/>
  <c r="M144" i="26"/>
  <c r="N109" i="26"/>
  <c r="Q144" i="26"/>
  <c r="R109" i="26"/>
  <c r="C145" i="26"/>
  <c r="G145" i="26"/>
  <c r="H110" i="26"/>
  <c r="K145" i="26"/>
  <c r="O145" i="26"/>
  <c r="P110" i="26"/>
  <c r="S145" i="26"/>
  <c r="E146" i="26"/>
  <c r="I146" i="26"/>
  <c r="J111" i="26"/>
  <c r="M146" i="26"/>
  <c r="N111" i="26"/>
  <c r="Q146" i="26"/>
  <c r="R111" i="26"/>
  <c r="C147" i="26"/>
  <c r="G147" i="26"/>
  <c r="H112" i="26"/>
  <c r="K147" i="26"/>
  <c r="L112" i="26"/>
  <c r="O147" i="26"/>
  <c r="S147" i="26"/>
  <c r="T112" i="26"/>
  <c r="E148" i="26"/>
  <c r="I148" i="26"/>
  <c r="M148" i="26"/>
  <c r="Q148" i="26"/>
  <c r="R113" i="26"/>
  <c r="C149" i="26"/>
  <c r="G149" i="26"/>
  <c r="K149" i="26"/>
  <c r="L114" i="26"/>
  <c r="O149" i="26"/>
  <c r="S149" i="26"/>
  <c r="T114" i="26"/>
  <c r="D115" i="26"/>
  <c r="D133" i="26" s="1"/>
  <c r="F115" i="26"/>
  <c r="F133" i="26" s="1"/>
  <c r="H115" i="26"/>
  <c r="H133" i="26" s="1"/>
  <c r="I115" i="26"/>
  <c r="I133" i="26" s="1"/>
  <c r="J115" i="26"/>
  <c r="M150" i="26"/>
  <c r="M184" i="26" s="1"/>
  <c r="M202" i="26" s="1"/>
  <c r="N115" i="26"/>
  <c r="Q150" i="26"/>
  <c r="Q184" i="26" s="1"/>
  <c r="Q202" i="26" s="1"/>
  <c r="C151" i="26"/>
  <c r="G151" i="26"/>
  <c r="H116" i="26"/>
  <c r="K151" i="26"/>
  <c r="L116" i="26"/>
  <c r="O151" i="26"/>
  <c r="P116" i="26"/>
  <c r="S151" i="26"/>
  <c r="T116" i="26"/>
  <c r="E152" i="26"/>
  <c r="I152" i="26"/>
  <c r="J117" i="26"/>
  <c r="M152" i="26"/>
  <c r="Q152" i="26"/>
  <c r="R117" i="26"/>
  <c r="D118" i="26"/>
  <c r="D136" i="26" s="1"/>
  <c r="H118" i="26"/>
  <c r="H136" i="26" s="1"/>
  <c r="L118" i="26"/>
  <c r="O153" i="26"/>
  <c r="O187" i="26" s="1"/>
  <c r="O205" i="26" s="1"/>
  <c r="S153" i="26"/>
  <c r="S187" i="26" s="1"/>
  <c r="S205" i="26" s="1"/>
  <c r="E158" i="26"/>
  <c r="G158" i="26"/>
  <c r="I158" i="26"/>
  <c r="M106" i="26"/>
  <c r="O158" i="26"/>
  <c r="Q158" i="26"/>
  <c r="C107" i="26"/>
  <c r="E159" i="26"/>
  <c r="G107" i="26"/>
  <c r="I159" i="26"/>
  <c r="K107" i="26"/>
  <c r="O159" i="26"/>
  <c r="Q159" i="26"/>
  <c r="S107" i="26"/>
  <c r="E108" i="26"/>
  <c r="G160" i="26"/>
  <c r="M160" i="26"/>
  <c r="N108" i="26"/>
  <c r="O160" i="26"/>
  <c r="Q108" i="26"/>
  <c r="S160" i="26"/>
  <c r="C161" i="26"/>
  <c r="I161" i="26"/>
  <c r="K109" i="26"/>
  <c r="O109" i="26"/>
  <c r="Q161" i="26"/>
  <c r="S161" i="26"/>
  <c r="E162" i="26"/>
  <c r="G162" i="26"/>
  <c r="I162" i="26"/>
  <c r="M110" i="26"/>
  <c r="N110" i="26"/>
  <c r="O162" i="26"/>
  <c r="O179" i="26" s="1"/>
  <c r="Q162" i="26"/>
  <c r="G111" i="26"/>
  <c r="M163" i="26"/>
  <c r="C164" i="26"/>
  <c r="E112" i="26"/>
  <c r="F112" i="26"/>
  <c r="I112" i="26"/>
  <c r="K164" i="26"/>
  <c r="M164" i="26"/>
  <c r="Q164" i="26"/>
  <c r="R112" i="26"/>
  <c r="C113" i="26"/>
  <c r="I165" i="26"/>
  <c r="K165" i="26"/>
  <c r="Q165" i="26"/>
  <c r="S165" i="26"/>
  <c r="E114" i="26"/>
  <c r="F114" i="26"/>
  <c r="I166" i="26"/>
  <c r="M166" i="26"/>
  <c r="O166" i="26"/>
  <c r="Q114" i="26"/>
  <c r="C167" i="26"/>
  <c r="E167" i="26"/>
  <c r="K115" i="26"/>
  <c r="M167" i="26"/>
  <c r="O167" i="26"/>
  <c r="P115" i="26"/>
  <c r="Q167" i="26"/>
  <c r="E116" i="26"/>
  <c r="G168" i="26"/>
  <c r="M168" i="26"/>
  <c r="O168" i="26"/>
  <c r="Q168" i="26"/>
  <c r="E169" i="26"/>
  <c r="G117" i="26"/>
  <c r="K169" i="26"/>
  <c r="M169" i="26"/>
  <c r="O169" i="26"/>
  <c r="S117" i="26"/>
  <c r="G170" i="26"/>
  <c r="I170" i="26"/>
  <c r="K170" i="26"/>
  <c r="M118" i="26"/>
  <c r="Q118" i="26"/>
  <c r="R118" i="26"/>
  <c r="S170" i="26"/>
  <c r="I106" i="26"/>
  <c r="C109" i="26"/>
  <c r="C127" i="26" s="1"/>
  <c r="G109" i="26"/>
  <c r="G127" i="26" s="1"/>
  <c r="L110" i="26"/>
  <c r="N113" i="26"/>
  <c r="C115" i="26"/>
  <c r="C133" i="26" s="1"/>
  <c r="G115" i="26"/>
  <c r="G133" i="26" s="1"/>
  <c r="F117" i="26"/>
  <c r="E118" i="26"/>
  <c r="E136" i="26" s="1"/>
  <c r="I118" i="26"/>
  <c r="I136" i="26" s="1"/>
  <c r="J118" i="26"/>
  <c r="J136" i="26" s="1"/>
  <c r="I141" i="26"/>
  <c r="C142" i="26"/>
  <c r="Q143" i="26"/>
  <c r="C144" i="26"/>
  <c r="C178" i="26" s="1"/>
  <c r="C196" i="26" s="1"/>
  <c r="M145" i="26"/>
  <c r="K146" i="26"/>
  <c r="I147" i="26"/>
  <c r="E149" i="26"/>
  <c r="M151" i="26"/>
  <c r="M153" i="26"/>
  <c r="M187" i="26" s="1"/>
  <c r="M205" i="26" s="1"/>
  <c r="M158" i="26"/>
  <c r="P158" i="26"/>
  <c r="C159" i="26"/>
  <c r="R159" i="26"/>
  <c r="G161" i="26"/>
  <c r="O161" i="26"/>
  <c r="M162" i="26"/>
  <c r="C163" i="26"/>
  <c r="S163" i="26"/>
  <c r="I164" i="26"/>
  <c r="O165" i="26"/>
  <c r="P166" i="26"/>
  <c r="S167" i="26"/>
  <c r="G169" i="26"/>
  <c r="E170" i="26"/>
  <c r="D123" i="83"/>
  <c r="E123" i="83"/>
  <c r="F123" i="83"/>
  <c r="G123" i="83"/>
  <c r="H123" i="83"/>
  <c r="I123" i="83"/>
  <c r="J123" i="83"/>
  <c r="K123" i="83"/>
  <c r="L123" i="83"/>
  <c r="M123" i="83"/>
  <c r="N123" i="83"/>
  <c r="O123" i="83"/>
  <c r="P123" i="83"/>
  <c r="Q123" i="83"/>
  <c r="R123" i="83"/>
  <c r="S123" i="83"/>
  <c r="T123" i="83"/>
  <c r="U123" i="83"/>
  <c r="D122" i="83"/>
  <c r="E122" i="83"/>
  <c r="F122" i="83"/>
  <c r="G122" i="83"/>
  <c r="H122" i="83"/>
  <c r="I122" i="83"/>
  <c r="J122" i="83"/>
  <c r="K122" i="83"/>
  <c r="L122" i="83"/>
  <c r="M122" i="83"/>
  <c r="N122" i="83"/>
  <c r="O122" i="83"/>
  <c r="P122" i="83"/>
  <c r="Q122" i="83"/>
  <c r="R122" i="83"/>
  <c r="S122" i="83"/>
  <c r="T122" i="83"/>
  <c r="U122" i="83"/>
  <c r="G175" i="26" l="1"/>
  <c r="O175" i="26"/>
  <c r="M180" i="26"/>
  <c r="O183" i="26"/>
  <c r="T170" i="26"/>
  <c r="P170" i="26"/>
  <c r="L170" i="26"/>
  <c r="H170" i="26"/>
  <c r="D170" i="26"/>
  <c r="R169" i="26"/>
  <c r="N169" i="26"/>
  <c r="J169" i="26"/>
  <c r="F169" i="26"/>
  <c r="T168" i="26"/>
  <c r="P168" i="26"/>
  <c r="L168" i="26"/>
  <c r="H168" i="26"/>
  <c r="D168" i="26"/>
  <c r="R167" i="26"/>
  <c r="N167" i="26"/>
  <c r="J167" i="26"/>
  <c r="F167" i="26"/>
  <c r="T166" i="26"/>
  <c r="L166" i="26"/>
  <c r="H166" i="26"/>
  <c r="D166" i="26"/>
  <c r="R165" i="26"/>
  <c r="N165" i="26"/>
  <c r="J165" i="26"/>
  <c r="F165" i="26"/>
  <c r="T164" i="26"/>
  <c r="P164" i="26"/>
  <c r="L164" i="26"/>
  <c r="H164" i="26"/>
  <c r="D164" i="26"/>
  <c r="R163" i="26"/>
  <c r="N163" i="26"/>
  <c r="H160" i="26"/>
  <c r="F149" i="26"/>
  <c r="K167" i="26"/>
  <c r="S50" i="26"/>
  <c r="E166" i="26"/>
  <c r="J163" i="26"/>
  <c r="F163" i="26"/>
  <c r="T162" i="26"/>
  <c r="P162" i="26"/>
  <c r="L162" i="26"/>
  <c r="H162" i="26"/>
  <c r="D162" i="26"/>
  <c r="R161" i="26"/>
  <c r="N161" i="26"/>
  <c r="J161" i="26"/>
  <c r="F161" i="26"/>
  <c r="T160" i="26"/>
  <c r="P160" i="26"/>
  <c r="L160" i="26"/>
  <c r="D160" i="26"/>
  <c r="N159" i="26"/>
  <c r="J159" i="26"/>
  <c r="F159" i="26"/>
  <c r="T158" i="26"/>
  <c r="L158" i="26"/>
  <c r="H158" i="26"/>
  <c r="D158" i="26"/>
  <c r="T152" i="26"/>
  <c r="P152" i="26"/>
  <c r="T150" i="26"/>
  <c r="T184" i="26" s="1"/>
  <c r="T202" i="26" s="1"/>
  <c r="J147" i="26"/>
  <c r="R145" i="26"/>
  <c r="N145" i="26"/>
  <c r="F145" i="26"/>
  <c r="T144" i="26"/>
  <c r="J143" i="26"/>
  <c r="N141" i="26"/>
  <c r="Q178" i="26"/>
  <c r="C170" i="26"/>
  <c r="I167" i="26"/>
  <c r="S166" i="26"/>
  <c r="K166" i="26"/>
  <c r="C166" i="26"/>
  <c r="C183" i="26" s="1"/>
  <c r="M165" i="26"/>
  <c r="M182" i="26" s="1"/>
  <c r="E165" i="26"/>
  <c r="O164" i="26"/>
  <c r="G164" i="26"/>
  <c r="G181" i="26" s="1"/>
  <c r="Q163" i="26"/>
  <c r="Q180" i="26" s="1"/>
  <c r="I163" i="26"/>
  <c r="S162" i="26"/>
  <c r="S179" i="26" s="1"/>
  <c r="K162" i="26"/>
  <c r="K179" i="26" s="1"/>
  <c r="C162" i="26"/>
  <c r="M161" i="26"/>
  <c r="E161" i="26"/>
  <c r="S158" i="26"/>
  <c r="S175" i="26" s="1"/>
  <c r="C158" i="26"/>
  <c r="C175" i="26" s="1"/>
  <c r="K50" i="26"/>
  <c r="C50" i="26"/>
  <c r="M49" i="26"/>
  <c r="S48" i="26"/>
  <c r="O48" i="26"/>
  <c r="S46" i="26"/>
  <c r="K46" i="26"/>
  <c r="Q149" i="26"/>
  <c r="S44" i="26"/>
  <c r="G148" i="26"/>
  <c r="C148" i="26"/>
  <c r="E43" i="26"/>
  <c r="G146" i="26"/>
  <c r="S144" i="26"/>
  <c r="S178" i="26" s="1"/>
  <c r="Q39" i="26"/>
  <c r="E143" i="26"/>
  <c r="G142" i="26"/>
  <c r="C38" i="26"/>
  <c r="M170" i="26"/>
  <c r="S169" i="26"/>
  <c r="E183" i="26"/>
  <c r="C176" i="26"/>
  <c r="T118" i="26"/>
  <c r="N117" i="26"/>
  <c r="R115" i="26"/>
  <c r="H114" i="26"/>
  <c r="F113" i="26"/>
  <c r="D112" i="26"/>
  <c r="T110" i="26"/>
  <c r="D110" i="26"/>
  <c r="T108" i="26"/>
  <c r="T106" i="26"/>
  <c r="D106" i="26"/>
  <c r="O181" i="26"/>
  <c r="C181" i="26"/>
  <c r="C179" i="26"/>
  <c r="O49" i="26"/>
  <c r="O170" i="26"/>
  <c r="I48" i="26"/>
  <c r="I169" i="26"/>
  <c r="I186" i="26" s="1"/>
  <c r="C47" i="26"/>
  <c r="C168" i="26"/>
  <c r="C185" i="26" s="1"/>
  <c r="G45" i="26"/>
  <c r="G166" i="26"/>
  <c r="S43" i="26"/>
  <c r="S164" i="26"/>
  <c r="S181" i="26" s="1"/>
  <c r="E42" i="26"/>
  <c r="E163" i="26"/>
  <c r="E180" i="26" s="1"/>
  <c r="C39" i="26"/>
  <c r="C160" i="26"/>
  <c r="C177" i="26" s="1"/>
  <c r="Q47" i="26"/>
  <c r="Q151" i="26"/>
  <c r="Q185" i="26" s="1"/>
  <c r="S168" i="26"/>
  <c r="S185" i="26" s="1"/>
  <c r="K168" i="26"/>
  <c r="M185" i="26"/>
  <c r="I108" i="26"/>
  <c r="I160" i="26"/>
  <c r="R153" i="26"/>
  <c r="R187" i="26" s="1"/>
  <c r="R205" i="26" s="1"/>
  <c r="N153" i="26"/>
  <c r="N187" i="26" s="1"/>
  <c r="N205" i="26" s="1"/>
  <c r="J153" i="26"/>
  <c r="J187" i="26" s="1"/>
  <c r="J205" i="26" s="1"/>
  <c r="F153" i="26"/>
  <c r="F187" i="26" s="1"/>
  <c r="F205" i="26" s="1"/>
  <c r="F118" i="26"/>
  <c r="F136" i="26" s="1"/>
  <c r="L152" i="26"/>
  <c r="R151" i="26"/>
  <c r="R116" i="26"/>
  <c r="J151" i="26"/>
  <c r="F151" i="26"/>
  <c r="P150" i="26"/>
  <c r="P184" i="26" s="1"/>
  <c r="P202" i="26" s="1"/>
  <c r="N149" i="26"/>
  <c r="J149" i="26"/>
  <c r="T148" i="26"/>
  <c r="R147" i="26"/>
  <c r="N147" i="26"/>
  <c r="F147" i="26"/>
  <c r="P146" i="26"/>
  <c r="D146" i="26"/>
  <c r="J145" i="26"/>
  <c r="R143" i="26"/>
  <c r="N143" i="26"/>
  <c r="F143" i="26"/>
  <c r="T142" i="26"/>
  <c r="P142" i="26"/>
  <c r="P107" i="26"/>
  <c r="D142" i="26"/>
  <c r="J141" i="26"/>
  <c r="M179" i="26"/>
  <c r="I49" i="26"/>
  <c r="I67" i="26" s="1"/>
  <c r="I153" i="26"/>
  <c r="I187" i="26" s="1"/>
  <c r="I205" i="26" s="1"/>
  <c r="C46" i="26"/>
  <c r="C64" i="26" s="1"/>
  <c r="C150" i="26"/>
  <c r="C184" i="26" s="1"/>
  <c r="C202" i="26" s="1"/>
  <c r="Q169" i="26"/>
  <c r="Q186" i="26" s="1"/>
  <c r="M159" i="26"/>
  <c r="S150" i="26"/>
  <c r="S184" i="26" s="1"/>
  <c r="S202" i="26" s="1"/>
  <c r="C117" i="26"/>
  <c r="C169" i="26"/>
  <c r="C186" i="26" s="1"/>
  <c r="I116" i="26"/>
  <c r="I168" i="26"/>
  <c r="G113" i="26"/>
  <c r="G165" i="26"/>
  <c r="K111" i="26"/>
  <c r="K163" i="26"/>
  <c r="K180" i="26" s="1"/>
  <c r="I175" i="26"/>
  <c r="K160" i="26"/>
  <c r="K177" i="26" s="1"/>
  <c r="S159" i="26"/>
  <c r="O152" i="26"/>
  <c r="O186" i="26" s="1"/>
  <c r="I144" i="26"/>
  <c r="I178" i="26" s="1"/>
  <c r="O107" i="26"/>
  <c r="P118" i="26"/>
  <c r="D116" i="26"/>
  <c r="P114" i="26"/>
  <c r="D114" i="26"/>
  <c r="J113" i="26"/>
  <c r="P112" i="26"/>
  <c r="F111" i="26"/>
  <c r="P108" i="26"/>
  <c r="D108" i="26"/>
  <c r="N107" i="26"/>
  <c r="H106" i="26"/>
  <c r="T50" i="26"/>
  <c r="P50" i="26"/>
  <c r="L50" i="26"/>
  <c r="H50" i="26"/>
  <c r="D50" i="26"/>
  <c r="R50" i="26"/>
  <c r="J50" i="26"/>
  <c r="G177" i="26"/>
  <c r="I176" i="26"/>
  <c r="G167" i="26"/>
  <c r="O163" i="26"/>
  <c r="S40" i="26"/>
  <c r="E160" i="26"/>
  <c r="E177" i="26" s="1"/>
  <c r="G47" i="26"/>
  <c r="K41" i="26"/>
  <c r="G39" i="26"/>
  <c r="Q160" i="26"/>
  <c r="K159" i="26"/>
  <c r="I150" i="26"/>
  <c r="I184" i="26" s="1"/>
  <c r="I202" i="26" s="1"/>
  <c r="O185" i="26"/>
  <c r="S113" i="26"/>
  <c r="M108" i="26"/>
  <c r="O50" i="26"/>
  <c r="G50" i="26"/>
  <c r="S152" i="26"/>
  <c r="K48" i="26"/>
  <c r="C152" i="26"/>
  <c r="M47" i="26"/>
  <c r="O46" i="26"/>
  <c r="Q45" i="26"/>
  <c r="S148" i="26"/>
  <c r="S182" i="26" s="1"/>
  <c r="C44" i="26"/>
  <c r="E147" i="26"/>
  <c r="G42" i="26"/>
  <c r="I41" i="26"/>
  <c r="E39" i="26"/>
  <c r="G38" i="26"/>
  <c r="I37" i="26"/>
  <c r="F119" i="26"/>
  <c r="G183" i="26"/>
  <c r="Q182" i="26"/>
  <c r="I182" i="26"/>
  <c r="K181" i="26"/>
  <c r="G179" i="26"/>
  <c r="S177" i="26"/>
  <c r="M176" i="26"/>
  <c r="E176" i="26"/>
  <c r="N50" i="26"/>
  <c r="F50" i="26"/>
  <c r="H149" i="26"/>
  <c r="P145" i="26"/>
  <c r="P179" i="26" s="1"/>
  <c r="E182" i="26"/>
  <c r="G159" i="26"/>
  <c r="G176" i="26" s="1"/>
  <c r="F116" i="26"/>
  <c r="Q170" i="26"/>
  <c r="M186" i="26"/>
  <c r="G185" i="26"/>
  <c r="I181" i="26"/>
  <c r="I110" i="26"/>
  <c r="Q106" i="26"/>
  <c r="E168" i="26"/>
  <c r="P111" i="26"/>
  <c r="Q50" i="26"/>
  <c r="I50" i="26"/>
  <c r="S49" i="26"/>
  <c r="K49" i="26"/>
  <c r="M48" i="26"/>
  <c r="E48" i="26"/>
  <c r="O47" i="26"/>
  <c r="Q46" i="26"/>
  <c r="S45" i="26"/>
  <c r="K45" i="26"/>
  <c r="C45" i="26"/>
  <c r="M44" i="26"/>
  <c r="E44" i="26"/>
  <c r="O43" i="26"/>
  <c r="G43" i="26"/>
  <c r="Q42" i="26"/>
  <c r="I42" i="26"/>
  <c r="S41" i="26"/>
  <c r="C41" i="26"/>
  <c r="M40" i="26"/>
  <c r="E40" i="26"/>
  <c r="O39" i="26"/>
  <c r="Q38" i="26"/>
  <c r="I38" i="26"/>
  <c r="S37" i="26"/>
  <c r="K158" i="26"/>
  <c r="K175" i="26" s="1"/>
  <c r="C37" i="26"/>
  <c r="I151" i="26"/>
  <c r="I185" i="26" s="1"/>
  <c r="K150" i="26"/>
  <c r="K184" i="26" s="1"/>
  <c r="K202" i="26" s="1"/>
  <c r="E45" i="26"/>
  <c r="G44" i="26"/>
  <c r="I43" i="26"/>
  <c r="K42" i="26"/>
  <c r="M41" i="26"/>
  <c r="O40" i="26"/>
  <c r="S38" i="26"/>
  <c r="E37" i="26"/>
  <c r="M178" i="26"/>
  <c r="P119" i="26"/>
  <c r="H119" i="26"/>
  <c r="R119" i="26"/>
  <c r="G118" i="26"/>
  <c r="G136" i="26" s="1"/>
  <c r="G153" i="26"/>
  <c r="G187" i="26" s="1"/>
  <c r="G205" i="26" s="1"/>
  <c r="C118" i="26"/>
  <c r="C136" i="26" s="1"/>
  <c r="C153" i="26"/>
  <c r="C187" i="26" s="1"/>
  <c r="C205" i="26" s="1"/>
  <c r="E144" i="26"/>
  <c r="E178" i="26" s="1"/>
  <c r="E196" i="26" s="1"/>
  <c r="E109" i="26"/>
  <c r="E127" i="26" s="1"/>
  <c r="E186" i="26"/>
  <c r="K185" i="26"/>
  <c r="S183" i="26"/>
  <c r="I180" i="26"/>
  <c r="Q177" i="26"/>
  <c r="T117" i="26"/>
  <c r="L113" i="26"/>
  <c r="J112" i="26"/>
  <c r="T109" i="26"/>
  <c r="J106" i="26"/>
  <c r="T119" i="26"/>
  <c r="D119" i="26"/>
  <c r="N119" i="26"/>
  <c r="J119" i="26"/>
  <c r="K118" i="26"/>
  <c r="K136" i="26" s="1"/>
  <c r="K153" i="26"/>
  <c r="K187" i="26" s="1"/>
  <c r="K205" i="26" s="1"/>
  <c r="E150" i="26"/>
  <c r="E184" i="26" s="1"/>
  <c r="E202" i="26" s="1"/>
  <c r="E115" i="26"/>
  <c r="E133" i="26" s="1"/>
  <c r="K183" i="26"/>
  <c r="L119" i="26"/>
  <c r="P117" i="26"/>
  <c r="H117" i="26"/>
  <c r="H152" i="26"/>
  <c r="D117" i="26"/>
  <c r="N116" i="26"/>
  <c r="N151" i="26"/>
  <c r="T115" i="26"/>
  <c r="L115" i="26"/>
  <c r="L150" i="26"/>
  <c r="L184" i="26" s="1"/>
  <c r="L202" i="26" s="1"/>
  <c r="R149" i="26"/>
  <c r="R114" i="26"/>
  <c r="J114" i="26"/>
  <c r="P113" i="26"/>
  <c r="P148" i="26"/>
  <c r="H113" i="26"/>
  <c r="D148" i="26"/>
  <c r="D113" i="26"/>
  <c r="N112" i="26"/>
  <c r="T111" i="26"/>
  <c r="T146" i="26"/>
  <c r="L111" i="26"/>
  <c r="H146" i="26"/>
  <c r="H111" i="26"/>
  <c r="R110" i="26"/>
  <c r="F110" i="26"/>
  <c r="P109" i="26"/>
  <c r="P144" i="26"/>
  <c r="L109" i="26"/>
  <c r="L144" i="26"/>
  <c r="J108" i="26"/>
  <c r="F108" i="26"/>
  <c r="L107" i="26"/>
  <c r="H107" i="26"/>
  <c r="R106" i="26"/>
  <c r="R141" i="26"/>
  <c r="N106" i="26"/>
  <c r="F106" i="26"/>
  <c r="F141" i="26"/>
  <c r="Q49" i="26"/>
  <c r="Q153" i="26"/>
  <c r="Q187" i="26" s="1"/>
  <c r="Q205" i="26" s="1"/>
  <c r="E49" i="26"/>
  <c r="E67" i="26" s="1"/>
  <c r="E153" i="26"/>
  <c r="E187" i="26" s="1"/>
  <c r="E205" i="26" s="1"/>
  <c r="G48" i="26"/>
  <c r="G152" i="26"/>
  <c r="G186" i="26" s="1"/>
  <c r="E47" i="26"/>
  <c r="E151" i="26"/>
  <c r="G46" i="26"/>
  <c r="G64" i="26" s="1"/>
  <c r="G150" i="26"/>
  <c r="G184" i="26" s="1"/>
  <c r="G202" i="26" s="1"/>
  <c r="M45" i="26"/>
  <c r="M149" i="26"/>
  <c r="M183" i="26" s="1"/>
  <c r="I45" i="26"/>
  <c r="I149" i="26"/>
  <c r="I183" i="26" s="1"/>
  <c r="O44" i="26"/>
  <c r="O148" i="26"/>
  <c r="O182" i="26" s="1"/>
  <c r="K44" i="26"/>
  <c r="K148" i="26"/>
  <c r="K182" i="26" s="1"/>
  <c r="Q43" i="26"/>
  <c r="Q147" i="26"/>
  <c r="Q181" i="26" s="1"/>
  <c r="M43" i="26"/>
  <c r="M147" i="26"/>
  <c r="M181" i="26" s="1"/>
  <c r="S42" i="26"/>
  <c r="S146" i="26"/>
  <c r="S180" i="26" s="1"/>
  <c r="O42" i="26"/>
  <c r="O146" i="26"/>
  <c r="C42" i="26"/>
  <c r="C146" i="26"/>
  <c r="C180" i="26" s="1"/>
  <c r="Q41" i="26"/>
  <c r="Q145" i="26"/>
  <c r="Q179" i="26" s="1"/>
  <c r="E41" i="26"/>
  <c r="E145" i="26"/>
  <c r="E179" i="26" s="1"/>
  <c r="K144" i="26"/>
  <c r="K40" i="26"/>
  <c r="G40" i="26"/>
  <c r="G144" i="26"/>
  <c r="M39" i="26"/>
  <c r="M143" i="26"/>
  <c r="M177" i="26" s="1"/>
  <c r="I39" i="26"/>
  <c r="I143" i="26"/>
  <c r="I177" i="26" s="1"/>
  <c r="O38" i="26"/>
  <c r="O142" i="26"/>
  <c r="O176" i="26" s="1"/>
  <c r="K38" i="26"/>
  <c r="K142" i="26"/>
  <c r="Q37" i="26"/>
  <c r="Q141" i="26"/>
  <c r="Q175" i="26" s="1"/>
  <c r="M37" i="26"/>
  <c r="M141" i="26"/>
  <c r="M175" i="26" s="1"/>
  <c r="Q166" i="26"/>
  <c r="C165" i="26"/>
  <c r="E164" i="26"/>
  <c r="G163" i="26"/>
  <c r="G180" i="26" s="1"/>
  <c r="K161" i="26"/>
  <c r="D152" i="26"/>
  <c r="H150" i="26"/>
  <c r="H184" i="26" s="1"/>
  <c r="H202" i="26" s="1"/>
  <c r="L148" i="26"/>
  <c r="H144" i="26"/>
  <c r="L142" i="26"/>
  <c r="N118" i="26"/>
  <c r="N114" i="26"/>
  <c r="D111" i="26"/>
  <c r="R108" i="26"/>
  <c r="T107" i="26"/>
  <c r="D107" i="26"/>
  <c r="E106" i="26"/>
  <c r="F170" i="26"/>
  <c r="H167" i="26"/>
  <c r="D167" i="26"/>
  <c r="D161" i="26"/>
  <c r="L151" i="26"/>
  <c r="L47" i="26"/>
  <c r="D141" i="26"/>
  <c r="D37" i="26"/>
  <c r="K152" i="26"/>
  <c r="K186" i="26" s="1"/>
  <c r="O150" i="26"/>
  <c r="O184" i="26" s="1"/>
  <c r="O202" i="26" s="1"/>
  <c r="D150" i="26"/>
  <c r="D184" i="26" s="1"/>
  <c r="D202" i="26" s="1"/>
  <c r="H148" i="26"/>
  <c r="L146" i="26"/>
  <c r="O144" i="26"/>
  <c r="O178" i="26" s="1"/>
  <c r="D144" i="26"/>
  <c r="D178" i="26" s="1"/>
  <c r="D196" i="26" s="1"/>
  <c r="S142" i="26"/>
  <c r="H142" i="26"/>
  <c r="E141" i="26"/>
  <c r="E175" i="26" s="1"/>
  <c r="L117" i="26"/>
  <c r="J116" i="26"/>
  <c r="T113" i="26"/>
  <c r="J110" i="26"/>
  <c r="C48" i="26"/>
  <c r="I47" i="26"/>
  <c r="P41" i="26"/>
  <c r="O117" i="26"/>
  <c r="K117" i="26"/>
  <c r="Q116" i="26"/>
  <c r="M116" i="26"/>
  <c r="S115" i="26"/>
  <c r="O115" i="26"/>
  <c r="M114" i="26"/>
  <c r="I114" i="26"/>
  <c r="O113" i="26"/>
  <c r="K113" i="26"/>
  <c r="Q112" i="26"/>
  <c r="M112" i="26"/>
  <c r="S111" i="26"/>
  <c r="O111" i="26"/>
  <c r="C111" i="26"/>
  <c r="Q110" i="26"/>
  <c r="I145" i="26"/>
  <c r="I179" i="26" s="1"/>
  <c r="E110" i="26"/>
  <c r="S109" i="26"/>
  <c r="S118" i="26"/>
  <c r="O118" i="26"/>
  <c r="Q117" i="26"/>
  <c r="M117" i="26"/>
  <c r="I117" i="26"/>
  <c r="E117" i="26"/>
  <c r="S116" i="26"/>
  <c r="O116" i="26"/>
  <c r="K116" i="26"/>
  <c r="G116" i="26"/>
  <c r="C116" i="26"/>
  <c r="Q115" i="26"/>
  <c r="M115" i="26"/>
  <c r="S114" i="26"/>
  <c r="O114" i="26"/>
  <c r="K114" i="26"/>
  <c r="G114" i="26"/>
  <c r="C114" i="26"/>
  <c r="Q113" i="26"/>
  <c r="M113" i="26"/>
  <c r="I113" i="26"/>
  <c r="E113" i="26"/>
  <c r="S112" i="26"/>
  <c r="O112" i="26"/>
  <c r="K112" i="26"/>
  <c r="G112" i="26"/>
  <c r="C112" i="26"/>
  <c r="Q111" i="26"/>
  <c r="M111" i="26"/>
  <c r="I111" i="26"/>
  <c r="E111" i="26"/>
  <c r="S110" i="26"/>
  <c r="O110" i="26"/>
  <c r="K110" i="26"/>
  <c r="G110" i="26"/>
  <c r="C110" i="26"/>
  <c r="Q109" i="26"/>
  <c r="M109" i="26"/>
  <c r="S108" i="26"/>
  <c r="O108" i="26"/>
  <c r="K108" i="26"/>
  <c r="G108" i="26"/>
  <c r="C108" i="26"/>
  <c r="Q107" i="26"/>
  <c r="R49" i="26"/>
  <c r="R170" i="26"/>
  <c r="N49" i="26"/>
  <c r="N170" i="26"/>
  <c r="J49" i="26"/>
  <c r="J170" i="26"/>
  <c r="T48" i="26"/>
  <c r="T169" i="26"/>
  <c r="L48" i="26"/>
  <c r="L169" i="26"/>
  <c r="D48" i="26"/>
  <c r="D169" i="26"/>
  <c r="D186" i="26" s="1"/>
  <c r="N47" i="26"/>
  <c r="N168" i="26"/>
  <c r="F47" i="26"/>
  <c r="F168" i="26"/>
  <c r="P46" i="26"/>
  <c r="P167" i="26"/>
  <c r="R45" i="26"/>
  <c r="R166" i="26"/>
  <c r="J45" i="26"/>
  <c r="J166" i="26"/>
  <c r="T44" i="26"/>
  <c r="T165" i="26"/>
  <c r="L44" i="26"/>
  <c r="L165" i="26"/>
  <c r="L182" i="26" s="1"/>
  <c r="R43" i="26"/>
  <c r="R164" i="26"/>
  <c r="J43" i="26"/>
  <c r="J164" i="26"/>
  <c r="T42" i="26"/>
  <c r="T163" i="26"/>
  <c r="L42" i="26"/>
  <c r="L163" i="26"/>
  <c r="D42" i="26"/>
  <c r="D163" i="26"/>
  <c r="R41" i="26"/>
  <c r="R162" i="26"/>
  <c r="J41" i="26"/>
  <c r="J162" i="26"/>
  <c r="J179" i="26" s="1"/>
  <c r="F41" i="26"/>
  <c r="F162" i="26"/>
  <c r="T40" i="26"/>
  <c r="T161" i="26"/>
  <c r="P40" i="26"/>
  <c r="P161" i="26"/>
  <c r="P178" i="26" s="1"/>
  <c r="L40" i="26"/>
  <c r="L161" i="26"/>
  <c r="H40" i="26"/>
  <c r="H161" i="26"/>
  <c r="R39" i="26"/>
  <c r="R160" i="26"/>
  <c r="J39" i="26"/>
  <c r="J160" i="26"/>
  <c r="T38" i="26"/>
  <c r="T159" i="26"/>
  <c r="T176" i="26" s="1"/>
  <c r="L38" i="26"/>
  <c r="L159" i="26"/>
  <c r="R37" i="26"/>
  <c r="R158" i="26"/>
  <c r="J37" i="26"/>
  <c r="J158" i="26"/>
  <c r="T49" i="26"/>
  <c r="T153" i="26"/>
  <c r="T187" i="26" s="1"/>
  <c r="T205" i="26" s="1"/>
  <c r="L49" i="26"/>
  <c r="L153" i="26"/>
  <c r="L187" i="26" s="1"/>
  <c r="L205" i="26" s="1"/>
  <c r="D49" i="26"/>
  <c r="D67" i="26" s="1"/>
  <c r="D153" i="26"/>
  <c r="D187" i="26" s="1"/>
  <c r="D205" i="26" s="1"/>
  <c r="R48" i="26"/>
  <c r="R152" i="26"/>
  <c r="R186" i="26" s="1"/>
  <c r="N48" i="26"/>
  <c r="N152" i="26"/>
  <c r="F48" i="26"/>
  <c r="F152" i="26"/>
  <c r="T47" i="26"/>
  <c r="T151" i="26"/>
  <c r="T185" i="26" s="1"/>
  <c r="P47" i="26"/>
  <c r="P151" i="26"/>
  <c r="P185" i="26" s="1"/>
  <c r="H47" i="26"/>
  <c r="H151" i="26"/>
  <c r="D47" i="26"/>
  <c r="D151" i="26"/>
  <c r="D185" i="26" s="1"/>
  <c r="R46" i="26"/>
  <c r="R150" i="26"/>
  <c r="R184" i="26" s="1"/>
  <c r="R202" i="26" s="1"/>
  <c r="N46" i="26"/>
  <c r="N150" i="26"/>
  <c r="N184" i="26" s="1"/>
  <c r="N202" i="26" s="1"/>
  <c r="J46" i="26"/>
  <c r="J150" i="26"/>
  <c r="J184" i="26" s="1"/>
  <c r="J202" i="26" s="1"/>
  <c r="F46" i="26"/>
  <c r="F64" i="26" s="1"/>
  <c r="F150" i="26"/>
  <c r="F184" i="26" s="1"/>
  <c r="F202" i="26" s="1"/>
  <c r="T45" i="26"/>
  <c r="T149" i="26"/>
  <c r="P45" i="26"/>
  <c r="P149" i="26"/>
  <c r="P183" i="26" s="1"/>
  <c r="L45" i="26"/>
  <c r="L149" i="26"/>
  <c r="D45" i="26"/>
  <c r="D149" i="26"/>
  <c r="D183" i="26" s="1"/>
  <c r="R44" i="26"/>
  <c r="R148" i="26"/>
  <c r="N44" i="26"/>
  <c r="N148" i="26"/>
  <c r="J44" i="26"/>
  <c r="J148" i="26"/>
  <c r="F44" i="26"/>
  <c r="F148" i="26"/>
  <c r="F182" i="26" s="1"/>
  <c r="T43" i="26"/>
  <c r="T147" i="26"/>
  <c r="P43" i="26"/>
  <c r="P147" i="26"/>
  <c r="L43" i="26"/>
  <c r="L147" i="26"/>
  <c r="H43" i="26"/>
  <c r="H147" i="26"/>
  <c r="H181" i="26" s="1"/>
  <c r="D43" i="26"/>
  <c r="D147" i="26"/>
  <c r="R42" i="26"/>
  <c r="R146" i="26"/>
  <c r="R180" i="26" s="1"/>
  <c r="N42" i="26"/>
  <c r="N146" i="26"/>
  <c r="J42" i="26"/>
  <c r="J146" i="26"/>
  <c r="J180" i="26" s="1"/>
  <c r="F42" i="26"/>
  <c r="F146" i="26"/>
  <c r="T41" i="26"/>
  <c r="T145" i="26"/>
  <c r="L41" i="26"/>
  <c r="L145" i="26"/>
  <c r="L179" i="26" s="1"/>
  <c r="H41" i="26"/>
  <c r="H145" i="26"/>
  <c r="D41" i="26"/>
  <c r="D145" i="26"/>
  <c r="R144" i="26"/>
  <c r="R178" i="26" s="1"/>
  <c r="R40" i="26"/>
  <c r="N40" i="26"/>
  <c r="N144" i="26"/>
  <c r="N178" i="26" s="1"/>
  <c r="J40" i="26"/>
  <c r="J144" i="26"/>
  <c r="F40" i="26"/>
  <c r="F144" i="26"/>
  <c r="F178" i="26" s="1"/>
  <c r="F196" i="26" s="1"/>
  <c r="T39" i="26"/>
  <c r="T143" i="26"/>
  <c r="T177" i="26" s="1"/>
  <c r="P143" i="26"/>
  <c r="P39" i="26"/>
  <c r="H39" i="26"/>
  <c r="H143" i="26"/>
  <c r="H177" i="26" s="1"/>
  <c r="D39" i="26"/>
  <c r="D143" i="26"/>
  <c r="R142" i="26"/>
  <c r="R38" i="26"/>
  <c r="N38" i="26"/>
  <c r="N142" i="26"/>
  <c r="J38" i="26"/>
  <c r="J142" i="26"/>
  <c r="F38" i="26"/>
  <c r="F142" i="26"/>
  <c r="T141" i="26"/>
  <c r="T37" i="26"/>
  <c r="P37" i="26"/>
  <c r="P141" i="26"/>
  <c r="L37" i="26"/>
  <c r="L141" i="26"/>
  <c r="H37" i="26"/>
  <c r="H141" i="26"/>
  <c r="O177" i="26"/>
  <c r="Q176" i="26"/>
  <c r="P48" i="26"/>
  <c r="P169" i="26"/>
  <c r="P186" i="26" s="1"/>
  <c r="H48" i="26"/>
  <c r="H169" i="26"/>
  <c r="R47" i="26"/>
  <c r="R168" i="26"/>
  <c r="J47" i="26"/>
  <c r="J168" i="26"/>
  <c r="T46" i="26"/>
  <c r="T167" i="26"/>
  <c r="L46" i="26"/>
  <c r="L167" i="26"/>
  <c r="N45" i="26"/>
  <c r="N166" i="26"/>
  <c r="N183" i="26" s="1"/>
  <c r="F45" i="26"/>
  <c r="F166" i="26"/>
  <c r="P44" i="26"/>
  <c r="P165" i="26"/>
  <c r="H44" i="26"/>
  <c r="H165" i="26"/>
  <c r="D44" i="26"/>
  <c r="D165" i="26"/>
  <c r="N43" i="26"/>
  <c r="N164" i="26"/>
  <c r="N181" i="26" s="1"/>
  <c r="F43" i="26"/>
  <c r="F164" i="26"/>
  <c r="P42" i="26"/>
  <c r="P163" i="26"/>
  <c r="H42" i="26"/>
  <c r="H163" i="26"/>
  <c r="N41" i="26"/>
  <c r="N162" i="26"/>
  <c r="N179" i="26" s="1"/>
  <c r="N39" i="26"/>
  <c r="N160" i="26"/>
  <c r="F39" i="26"/>
  <c r="F160" i="26"/>
  <c r="P38" i="26"/>
  <c r="P159" i="26"/>
  <c r="H38" i="26"/>
  <c r="H159" i="26"/>
  <c r="D38" i="26"/>
  <c r="D159" i="26"/>
  <c r="N37" i="26"/>
  <c r="N158" i="26"/>
  <c r="F37" i="26"/>
  <c r="F158" i="26"/>
  <c r="P49" i="26"/>
  <c r="P153" i="26"/>
  <c r="P187" i="26" s="1"/>
  <c r="P205" i="26" s="1"/>
  <c r="H49" i="26"/>
  <c r="H67" i="26" s="1"/>
  <c r="H153" i="26"/>
  <c r="H187" i="26" s="1"/>
  <c r="H205" i="26" s="1"/>
  <c r="J48" i="26"/>
  <c r="J152" i="26"/>
  <c r="L39" i="26"/>
  <c r="L143" i="26"/>
  <c r="Q119" i="26"/>
  <c r="M107" i="26"/>
  <c r="M119" i="26"/>
  <c r="I107" i="26"/>
  <c r="I119" i="26"/>
  <c r="E107" i="26"/>
  <c r="E119" i="26"/>
  <c r="S119" i="26"/>
  <c r="S106" i="26"/>
  <c r="O119" i="26"/>
  <c r="O106" i="26"/>
  <c r="K119" i="26"/>
  <c r="K106" i="26"/>
  <c r="G119" i="26"/>
  <c r="G106" i="26"/>
  <c r="C119" i="26"/>
  <c r="C106" i="26"/>
  <c r="H45" i="26"/>
  <c r="A1" i="101"/>
  <c r="A47" i="101" s="1"/>
  <c r="E185" i="26" l="1"/>
  <c r="J186" i="26"/>
  <c r="P181" i="26"/>
  <c r="N182" i="26"/>
  <c r="D181" i="26"/>
  <c r="T181" i="26"/>
  <c r="R182" i="26"/>
  <c r="T183" i="26"/>
  <c r="N186" i="26"/>
  <c r="N180" i="26"/>
  <c r="H185" i="26"/>
  <c r="H183" i="26"/>
  <c r="D177" i="26"/>
  <c r="D179" i="26"/>
  <c r="L181" i="26"/>
  <c r="J182" i="26"/>
  <c r="L178" i="26"/>
  <c r="T179" i="26"/>
  <c r="F186" i="26"/>
  <c r="J177" i="26"/>
  <c r="R179" i="26"/>
  <c r="H180" i="26"/>
  <c r="P182" i="26"/>
  <c r="L183" i="26"/>
  <c r="R183" i="26"/>
  <c r="L185" i="26"/>
  <c r="P177" i="26"/>
  <c r="S186" i="26"/>
  <c r="N185" i="26"/>
  <c r="D176" i="26"/>
  <c r="R185" i="26"/>
  <c r="T186" i="26"/>
  <c r="I171" i="26"/>
  <c r="T171" i="26"/>
  <c r="D180" i="26"/>
  <c r="R181" i="26"/>
  <c r="Q183" i="26"/>
  <c r="E171" i="26"/>
  <c r="F183" i="26"/>
  <c r="J185" i="26"/>
  <c r="F179" i="26"/>
  <c r="J183" i="26"/>
  <c r="G182" i="26"/>
  <c r="P176" i="26"/>
  <c r="F181" i="26"/>
  <c r="R177" i="26"/>
  <c r="M171" i="26"/>
  <c r="H179" i="26"/>
  <c r="P180" i="26"/>
  <c r="J178" i="26"/>
  <c r="J181" i="26"/>
  <c r="L186" i="26"/>
  <c r="D175" i="26"/>
  <c r="S171" i="26"/>
  <c r="L177" i="26"/>
  <c r="N177" i="26"/>
  <c r="F180" i="26"/>
  <c r="T178" i="26"/>
  <c r="T182" i="26"/>
  <c r="F185" i="26"/>
  <c r="C182" i="26"/>
  <c r="O171" i="26"/>
  <c r="K171" i="26"/>
  <c r="L176" i="26"/>
  <c r="L180" i="26"/>
  <c r="K176" i="26"/>
  <c r="H176" i="26"/>
  <c r="F177" i="26"/>
  <c r="D154" i="26"/>
  <c r="C171" i="26"/>
  <c r="I154" i="26"/>
  <c r="D171" i="26"/>
  <c r="G171" i="26"/>
  <c r="S176" i="26"/>
  <c r="S154" i="26"/>
  <c r="D182" i="26"/>
  <c r="G154" i="26"/>
  <c r="G178" i="26"/>
  <c r="G196" i="26" s="1"/>
  <c r="C154" i="26"/>
  <c r="M154" i="26"/>
  <c r="P171" i="26"/>
  <c r="Q171" i="26"/>
  <c r="K154" i="26"/>
  <c r="K188" i="26" s="1"/>
  <c r="E181" i="26"/>
  <c r="K178" i="26"/>
  <c r="E154" i="26"/>
  <c r="E188" i="26" s="1"/>
  <c r="H178" i="26"/>
  <c r="Q154" i="26"/>
  <c r="H182" i="26"/>
  <c r="H186" i="26"/>
  <c r="L171" i="26"/>
  <c r="T180" i="26"/>
  <c r="O154" i="26"/>
  <c r="O180" i="26"/>
  <c r="N175" i="26"/>
  <c r="N171" i="26"/>
  <c r="H171" i="26"/>
  <c r="H175" i="26"/>
  <c r="H154" i="26"/>
  <c r="P175" i="26"/>
  <c r="P154" i="26"/>
  <c r="F154" i="26"/>
  <c r="F176" i="26"/>
  <c r="N154" i="26"/>
  <c r="N188" i="26" s="1"/>
  <c r="N176" i="26"/>
  <c r="R175" i="26"/>
  <c r="R171" i="26"/>
  <c r="F175" i="26"/>
  <c r="F171" i="26"/>
  <c r="L175" i="26"/>
  <c r="L154" i="26"/>
  <c r="L188" i="26" s="1"/>
  <c r="J154" i="26"/>
  <c r="J176" i="26"/>
  <c r="T175" i="26"/>
  <c r="T154" i="26"/>
  <c r="R154" i="26"/>
  <c r="R176" i="26"/>
  <c r="J171" i="26"/>
  <c r="J175" i="26"/>
  <c r="O126" i="66"/>
  <c r="O124" i="66"/>
  <c r="O122" i="66"/>
  <c r="O120" i="66"/>
  <c r="O118" i="66"/>
  <c r="O114" i="66"/>
  <c r="O112" i="66"/>
  <c r="O110" i="66"/>
  <c r="O108" i="66"/>
  <c r="O106" i="66"/>
  <c r="O104" i="66"/>
  <c r="O102" i="66"/>
  <c r="U29" i="83"/>
  <c r="U35" i="83"/>
  <c r="U27" i="13"/>
  <c r="U23" i="13"/>
  <c r="U117" i="48"/>
  <c r="U113" i="48"/>
  <c r="U109" i="48"/>
  <c r="U105" i="48"/>
  <c r="U101" i="48"/>
  <c r="U100" i="48"/>
  <c r="U97" i="48"/>
  <c r="U93" i="48"/>
  <c r="U158" i="83"/>
  <c r="U157" i="83"/>
  <c r="U156" i="83"/>
  <c r="U155" i="83"/>
  <c r="U154" i="83"/>
  <c r="U153" i="83"/>
  <c r="U152" i="83"/>
  <c r="U151" i="83"/>
  <c r="V164" i="83" s="1"/>
  <c r="U150" i="83"/>
  <c r="U146" i="83"/>
  <c r="V165" i="83" s="1"/>
  <c r="U136" i="83"/>
  <c r="U134" i="83"/>
  <c r="U133" i="83"/>
  <c r="U132" i="83"/>
  <c r="W1" i="11"/>
  <c r="L1" i="11"/>
  <c r="A1" i="11"/>
  <c r="B91" i="100"/>
  <c r="C91" i="100"/>
  <c r="F91" i="100"/>
  <c r="G91" i="100"/>
  <c r="H91" i="100"/>
  <c r="I91" i="100"/>
  <c r="J91" i="100"/>
  <c r="K91" i="100"/>
  <c r="N91" i="100"/>
  <c r="B94" i="100"/>
  <c r="C94" i="100"/>
  <c r="D94" i="100"/>
  <c r="G94" i="100"/>
  <c r="H94" i="100"/>
  <c r="I94" i="100"/>
  <c r="J94" i="100"/>
  <c r="K94" i="100"/>
  <c r="L94" i="100"/>
  <c r="B95" i="100"/>
  <c r="C95" i="100"/>
  <c r="D95" i="100"/>
  <c r="E95" i="100"/>
  <c r="F95" i="100"/>
  <c r="G95" i="100"/>
  <c r="J95" i="100"/>
  <c r="K95" i="100"/>
  <c r="L95" i="100"/>
  <c r="M95" i="100"/>
  <c r="N95" i="100"/>
  <c r="B97" i="100"/>
  <c r="C97" i="100"/>
  <c r="D97" i="100"/>
  <c r="E97" i="100"/>
  <c r="F97" i="100"/>
  <c r="G97" i="100"/>
  <c r="H97" i="100"/>
  <c r="I97" i="100"/>
  <c r="J97" i="100"/>
  <c r="K97" i="100"/>
  <c r="L97" i="100"/>
  <c r="M97" i="100"/>
  <c r="N97" i="100"/>
  <c r="B98" i="100"/>
  <c r="C98" i="100"/>
  <c r="D98" i="100"/>
  <c r="E98" i="100"/>
  <c r="F98" i="100"/>
  <c r="G98" i="100"/>
  <c r="H98" i="100"/>
  <c r="I98" i="100"/>
  <c r="J98" i="100"/>
  <c r="K98" i="100"/>
  <c r="L98" i="100"/>
  <c r="M98" i="100"/>
  <c r="N98" i="100"/>
  <c r="B99" i="100"/>
  <c r="C99" i="100"/>
  <c r="D99" i="100"/>
  <c r="E99" i="100"/>
  <c r="F99" i="100"/>
  <c r="G99" i="100"/>
  <c r="H99" i="100"/>
  <c r="I99" i="100"/>
  <c r="J99" i="100"/>
  <c r="K99" i="100"/>
  <c r="L99" i="100"/>
  <c r="M99" i="100"/>
  <c r="N99" i="100"/>
  <c r="B100" i="100"/>
  <c r="C100" i="100"/>
  <c r="D100" i="100"/>
  <c r="E100" i="100"/>
  <c r="F100" i="100"/>
  <c r="G100" i="100"/>
  <c r="H100" i="100"/>
  <c r="I100" i="100"/>
  <c r="J100" i="100"/>
  <c r="K100" i="100"/>
  <c r="L100" i="100"/>
  <c r="M100" i="100"/>
  <c r="N100" i="100"/>
  <c r="X76" i="11"/>
  <c r="Y76" i="11"/>
  <c r="Z76" i="11"/>
  <c r="AA76" i="11"/>
  <c r="AB76" i="11"/>
  <c r="AC76" i="11"/>
  <c r="AD76" i="11"/>
  <c r="AE76" i="11"/>
  <c r="AF76" i="11"/>
  <c r="AF151" i="11" s="1"/>
  <c r="X77" i="11"/>
  <c r="Y77" i="11"/>
  <c r="Y151" i="11" s="1"/>
  <c r="Z77" i="11"/>
  <c r="AA77" i="11"/>
  <c r="AB77" i="11"/>
  <c r="AC77" i="11"/>
  <c r="AC151" i="11" s="1"/>
  <c r="AD77" i="11"/>
  <c r="AE77" i="11"/>
  <c r="AF77" i="11"/>
  <c r="X78" i="11"/>
  <c r="X152" i="11" s="1"/>
  <c r="Y78" i="11"/>
  <c r="Z78" i="11"/>
  <c r="AA78" i="11"/>
  <c r="AB78" i="11"/>
  <c r="AB152" i="11" s="1"/>
  <c r="AC78" i="11"/>
  <c r="AD78" i="11"/>
  <c r="AE78" i="11"/>
  <c r="AF78" i="11"/>
  <c r="AF152" i="11" s="1"/>
  <c r="X79" i="11"/>
  <c r="Y79" i="11"/>
  <c r="Z79" i="11"/>
  <c r="AA79" i="11"/>
  <c r="AA153" i="11" s="1"/>
  <c r="AB79" i="11"/>
  <c r="AC79" i="11"/>
  <c r="AD79" i="11"/>
  <c r="AE79" i="11"/>
  <c r="AE153" i="11" s="1"/>
  <c r="AF79" i="11"/>
  <c r="X80" i="11"/>
  <c r="Y80" i="11"/>
  <c r="Z80" i="11"/>
  <c r="Z154" i="11" s="1"/>
  <c r="AA80" i="11"/>
  <c r="AB80" i="11"/>
  <c r="AC80" i="11"/>
  <c r="AD80" i="11"/>
  <c r="AD154" i="11" s="1"/>
  <c r="AE80" i="11"/>
  <c r="AF80" i="11"/>
  <c r="X81" i="11"/>
  <c r="Y81" i="11"/>
  <c r="Y155" i="11" s="1"/>
  <c r="Z81" i="11"/>
  <c r="AA81" i="11"/>
  <c r="AB81" i="11"/>
  <c r="AC81" i="11"/>
  <c r="AC155" i="11" s="1"/>
  <c r="AD81" i="11"/>
  <c r="AE81" i="11"/>
  <c r="AF81" i="11"/>
  <c r="X82" i="11"/>
  <c r="X156" i="11" s="1"/>
  <c r="Y82" i="11"/>
  <c r="Z82" i="11"/>
  <c r="AA82" i="11"/>
  <c r="AB82" i="11"/>
  <c r="AB156" i="11" s="1"/>
  <c r="AC82" i="11"/>
  <c r="AD82" i="11"/>
  <c r="AE82" i="11"/>
  <c r="AF82" i="11"/>
  <c r="AF156" i="11" s="1"/>
  <c r="X83" i="11"/>
  <c r="Y83" i="11"/>
  <c r="Z83" i="11"/>
  <c r="AA83" i="11"/>
  <c r="AA157" i="11" s="1"/>
  <c r="AB83" i="11"/>
  <c r="AC83" i="11"/>
  <c r="AD83" i="11"/>
  <c r="AE83" i="11"/>
  <c r="AE157" i="11" s="1"/>
  <c r="AF83" i="11"/>
  <c r="X84" i="11"/>
  <c r="Y84" i="11"/>
  <c r="Z84" i="11"/>
  <c r="Z158" i="11" s="1"/>
  <c r="AA84" i="11"/>
  <c r="AB84" i="11"/>
  <c r="AC84" i="11"/>
  <c r="AD84" i="11"/>
  <c r="AD158" i="11" s="1"/>
  <c r="AE84" i="11"/>
  <c r="AF84" i="11"/>
  <c r="X85" i="11"/>
  <c r="Y85" i="11"/>
  <c r="Y159" i="11" s="1"/>
  <c r="Z85" i="11"/>
  <c r="AA85" i="11"/>
  <c r="AB85" i="11"/>
  <c r="AC85" i="11"/>
  <c r="AC159" i="11" s="1"/>
  <c r="AD85" i="11"/>
  <c r="AE85" i="11"/>
  <c r="AF85" i="11"/>
  <c r="X86" i="11"/>
  <c r="X160" i="11" s="1"/>
  <c r="Y86" i="11"/>
  <c r="Z86" i="11"/>
  <c r="AA86" i="11"/>
  <c r="AB86" i="11"/>
  <c r="AB160" i="11" s="1"/>
  <c r="AC86" i="11"/>
  <c r="AD86" i="11"/>
  <c r="AE86" i="11"/>
  <c r="AF86" i="11"/>
  <c r="AF160" i="11" s="1"/>
  <c r="X87" i="11"/>
  <c r="Y87" i="11"/>
  <c r="Z87" i="11"/>
  <c r="AA87" i="11"/>
  <c r="AA161" i="11" s="1"/>
  <c r="AB87" i="11"/>
  <c r="AC87" i="11"/>
  <c r="AD87" i="11"/>
  <c r="AE87" i="11"/>
  <c r="AE161" i="11" s="1"/>
  <c r="AF87" i="11"/>
  <c r="X88" i="11"/>
  <c r="Y88" i="11"/>
  <c r="Z88" i="11"/>
  <c r="Z162" i="11" s="1"/>
  <c r="AA88" i="11"/>
  <c r="AB88" i="11"/>
  <c r="AC88" i="11"/>
  <c r="AD88" i="11"/>
  <c r="AD162" i="11" s="1"/>
  <c r="AE88" i="11"/>
  <c r="AF88" i="11"/>
  <c r="X89" i="11"/>
  <c r="Y89" i="11"/>
  <c r="Y163" i="11" s="1"/>
  <c r="Z89" i="11"/>
  <c r="AA89" i="11"/>
  <c r="AB89" i="11"/>
  <c r="AC89" i="11"/>
  <c r="AC163" i="11" s="1"/>
  <c r="AD89" i="11"/>
  <c r="AE89" i="11"/>
  <c r="AF89" i="11"/>
  <c r="X90" i="11"/>
  <c r="X164" i="11" s="1"/>
  <c r="Y90" i="11"/>
  <c r="Z90" i="11"/>
  <c r="AA90" i="11"/>
  <c r="AB90" i="11"/>
  <c r="AB164" i="11" s="1"/>
  <c r="AC90" i="11"/>
  <c r="AD90" i="11"/>
  <c r="AE90" i="11"/>
  <c r="AF90" i="11"/>
  <c r="AF164" i="11" s="1"/>
  <c r="X91" i="11"/>
  <c r="Y91" i="11"/>
  <c r="Z91" i="11"/>
  <c r="AA91" i="11"/>
  <c r="AA165" i="11" s="1"/>
  <c r="AB91" i="11"/>
  <c r="AC91" i="11"/>
  <c r="AD91" i="11"/>
  <c r="AE91" i="11"/>
  <c r="AE165" i="11" s="1"/>
  <c r="AF91" i="11"/>
  <c r="X92" i="11"/>
  <c r="Y92" i="11"/>
  <c r="Z92" i="11"/>
  <c r="Z166" i="11" s="1"/>
  <c r="AA92" i="11"/>
  <c r="AB92" i="11"/>
  <c r="AC92" i="11"/>
  <c r="AD92" i="11"/>
  <c r="AD166" i="11" s="1"/>
  <c r="AE92" i="11"/>
  <c r="AF92" i="11"/>
  <c r="X93" i="11"/>
  <c r="Y93" i="11"/>
  <c r="Y167" i="11" s="1"/>
  <c r="Z93" i="11"/>
  <c r="AA93" i="11"/>
  <c r="AB93" i="11"/>
  <c r="AC93" i="11"/>
  <c r="AC167" i="11" s="1"/>
  <c r="AD93" i="11"/>
  <c r="AE93" i="11"/>
  <c r="AF93" i="11"/>
  <c r="X95" i="11"/>
  <c r="Y95" i="11"/>
  <c r="Z95" i="11"/>
  <c r="AA95" i="11"/>
  <c r="AB95" i="11"/>
  <c r="AC95" i="11"/>
  <c r="AD95" i="11"/>
  <c r="AE95" i="11"/>
  <c r="AF95" i="11"/>
  <c r="X96" i="11"/>
  <c r="Y96" i="11"/>
  <c r="Z96" i="11"/>
  <c r="AA96" i="11"/>
  <c r="AB96" i="11"/>
  <c r="AC96" i="11"/>
  <c r="AD96" i="11"/>
  <c r="AE96" i="11"/>
  <c r="AF96" i="11"/>
  <c r="X97" i="11"/>
  <c r="Y97" i="11"/>
  <c r="Z97" i="11"/>
  <c r="AA97" i="11"/>
  <c r="AB97" i="11"/>
  <c r="AC97" i="11"/>
  <c r="AD97" i="11"/>
  <c r="AE97" i="11"/>
  <c r="AF97" i="11"/>
  <c r="X98" i="11"/>
  <c r="Y98" i="11"/>
  <c r="Z98" i="11"/>
  <c r="AA98" i="11"/>
  <c r="AB98" i="11"/>
  <c r="AC98" i="11"/>
  <c r="AD98" i="11"/>
  <c r="AE98" i="11"/>
  <c r="AF98" i="11"/>
  <c r="X99" i="11"/>
  <c r="Y99" i="11"/>
  <c r="Z99" i="11"/>
  <c r="AA99" i="11"/>
  <c r="AB99" i="11"/>
  <c r="AC99" i="11"/>
  <c r="AD99" i="11"/>
  <c r="AE99" i="11"/>
  <c r="AF99" i="11"/>
  <c r="X100" i="11"/>
  <c r="Y100" i="11"/>
  <c r="Z100" i="11"/>
  <c r="AA100" i="11"/>
  <c r="AB100" i="11"/>
  <c r="AC100" i="11"/>
  <c r="AD100" i="11"/>
  <c r="AE100" i="11"/>
  <c r="AF100" i="11"/>
  <c r="X101" i="11"/>
  <c r="Y101" i="11"/>
  <c r="Z101" i="11"/>
  <c r="AA101" i="11"/>
  <c r="AB101" i="11"/>
  <c r="AC101" i="11"/>
  <c r="AD101" i="11"/>
  <c r="AE101" i="11"/>
  <c r="AF101" i="11"/>
  <c r="X102" i="11"/>
  <c r="Y102" i="11"/>
  <c r="Z102" i="11"/>
  <c r="AA102" i="11"/>
  <c r="AB102" i="11"/>
  <c r="AC102" i="11"/>
  <c r="AD102" i="11"/>
  <c r="AE102" i="11"/>
  <c r="AF102" i="11"/>
  <c r="X103" i="11"/>
  <c r="Y103" i="11"/>
  <c r="Z103" i="11"/>
  <c r="AA103" i="11"/>
  <c r="AB103" i="11"/>
  <c r="AC103" i="11"/>
  <c r="AD103" i="11"/>
  <c r="AE103" i="11"/>
  <c r="AF103" i="11"/>
  <c r="X104" i="11"/>
  <c r="Y104" i="11"/>
  <c r="Z104" i="11"/>
  <c r="AA104" i="11"/>
  <c r="AB104" i="11"/>
  <c r="AC104" i="11"/>
  <c r="AD104" i="11"/>
  <c r="AE104" i="11"/>
  <c r="AF104" i="11"/>
  <c r="X105" i="11"/>
  <c r="Y105" i="11"/>
  <c r="Z105" i="11"/>
  <c r="AA105" i="11"/>
  <c r="AB105" i="11"/>
  <c r="AC105" i="11"/>
  <c r="AD105" i="11"/>
  <c r="AE105" i="11"/>
  <c r="AF105" i="11"/>
  <c r="X106" i="11"/>
  <c r="Y106" i="11"/>
  <c r="Z106" i="11"/>
  <c r="AA106" i="11"/>
  <c r="AB106" i="11"/>
  <c r="AC106" i="11"/>
  <c r="AD106" i="11"/>
  <c r="AE106" i="11"/>
  <c r="AF106" i="11"/>
  <c r="X107" i="11"/>
  <c r="Y107" i="11"/>
  <c r="Z107" i="11"/>
  <c r="AA107" i="11"/>
  <c r="AB107" i="11"/>
  <c r="AC107" i="11"/>
  <c r="AD107" i="11"/>
  <c r="AE107" i="11"/>
  <c r="AF107" i="11"/>
  <c r="X108" i="11"/>
  <c r="Y108" i="11"/>
  <c r="Z108" i="11"/>
  <c r="AA108" i="11"/>
  <c r="AB108" i="11"/>
  <c r="AC108" i="11"/>
  <c r="AD108" i="11"/>
  <c r="AE108" i="11"/>
  <c r="AF108" i="11"/>
  <c r="X109" i="11"/>
  <c r="Y109" i="11"/>
  <c r="Z109" i="11"/>
  <c r="AA109" i="11"/>
  <c r="AB109" i="11"/>
  <c r="AC109" i="11"/>
  <c r="AD109" i="11"/>
  <c r="AE109" i="11"/>
  <c r="AF109" i="11"/>
  <c r="X110" i="11"/>
  <c r="Y110" i="11"/>
  <c r="Z110" i="11"/>
  <c r="AA110" i="11"/>
  <c r="AB110" i="11"/>
  <c r="AC110" i="11"/>
  <c r="AD110" i="11"/>
  <c r="AE110" i="11"/>
  <c r="AF110" i="11"/>
  <c r="X111" i="11"/>
  <c r="Y111" i="11"/>
  <c r="Z111" i="11"/>
  <c r="AA111" i="11"/>
  <c r="AB111" i="11"/>
  <c r="AC111" i="11"/>
  <c r="AD111" i="11"/>
  <c r="AE111" i="11"/>
  <c r="AF111" i="11"/>
  <c r="X112" i="11"/>
  <c r="Y112" i="11"/>
  <c r="Z112" i="11"/>
  <c r="AA112" i="11"/>
  <c r="AB112" i="11"/>
  <c r="AC112" i="11"/>
  <c r="AD112" i="11"/>
  <c r="AE112" i="11"/>
  <c r="AF112" i="11"/>
  <c r="X113" i="11"/>
  <c r="Y113" i="11"/>
  <c r="Z113" i="11"/>
  <c r="AA113" i="11"/>
  <c r="AB113" i="11"/>
  <c r="AC113" i="11"/>
  <c r="AD113" i="11"/>
  <c r="AE113" i="11"/>
  <c r="AF113" i="11"/>
  <c r="X114" i="11"/>
  <c r="Y114" i="11"/>
  <c r="Z114" i="11"/>
  <c r="AA114" i="11"/>
  <c r="AB114" i="11"/>
  <c r="AC114" i="11"/>
  <c r="AD114" i="11"/>
  <c r="AE114" i="11"/>
  <c r="AF114" i="11"/>
  <c r="X115" i="11"/>
  <c r="Y115" i="11"/>
  <c r="Z115" i="11"/>
  <c r="AA115" i="11"/>
  <c r="AB115" i="11"/>
  <c r="AC115" i="11"/>
  <c r="AD115" i="11"/>
  <c r="AE115" i="11"/>
  <c r="AF115" i="11"/>
  <c r="X116" i="11"/>
  <c r="Y116" i="11"/>
  <c r="Z116" i="11"/>
  <c r="AA116" i="11"/>
  <c r="AB116" i="11"/>
  <c r="AC116" i="11"/>
  <c r="AD116" i="11"/>
  <c r="AE116" i="11"/>
  <c r="AF116" i="11"/>
  <c r="X117" i="11"/>
  <c r="Y117" i="11"/>
  <c r="Z117" i="11"/>
  <c r="AA117" i="11"/>
  <c r="AB117" i="11"/>
  <c r="AC117" i="11"/>
  <c r="AD117" i="11"/>
  <c r="AE117" i="11"/>
  <c r="AF117" i="11"/>
  <c r="X118" i="11"/>
  <c r="Y118" i="11"/>
  <c r="Z118" i="11"/>
  <c r="AA118" i="11"/>
  <c r="AB118" i="11"/>
  <c r="AC118" i="11"/>
  <c r="AD118" i="11"/>
  <c r="AE118" i="11"/>
  <c r="AF118" i="11"/>
  <c r="X119" i="11"/>
  <c r="Y119" i="11"/>
  <c r="Z119" i="11"/>
  <c r="AA119" i="11"/>
  <c r="AB119" i="11"/>
  <c r="AC119" i="11"/>
  <c r="AD119" i="11"/>
  <c r="AE119" i="11"/>
  <c r="AF119" i="11"/>
  <c r="X120" i="11"/>
  <c r="Y120" i="11"/>
  <c r="Z120" i="11"/>
  <c r="AA120" i="11"/>
  <c r="AB120" i="11"/>
  <c r="AC120" i="11"/>
  <c r="AD120" i="11"/>
  <c r="AE120" i="11"/>
  <c r="AF120" i="11"/>
  <c r="X121" i="11"/>
  <c r="Y121" i="11"/>
  <c r="Z121" i="11"/>
  <c r="AA121" i="11"/>
  <c r="AB121" i="11"/>
  <c r="AC121" i="11"/>
  <c r="AD121" i="11"/>
  <c r="AE121" i="11"/>
  <c r="AF121" i="11"/>
  <c r="X122" i="11"/>
  <c r="Y122" i="11"/>
  <c r="Z122" i="11"/>
  <c r="AA122" i="11"/>
  <c r="AB122" i="11"/>
  <c r="AC122" i="11"/>
  <c r="AD122" i="11"/>
  <c r="AE122" i="11"/>
  <c r="AF122" i="11"/>
  <c r="X123" i="11"/>
  <c r="Y123" i="11"/>
  <c r="Z123" i="11"/>
  <c r="AA123" i="11"/>
  <c r="AB123" i="11"/>
  <c r="AC123" i="11"/>
  <c r="AD123" i="11"/>
  <c r="AE123" i="11"/>
  <c r="AF123" i="11"/>
  <c r="X124" i="11"/>
  <c r="Y124" i="11"/>
  <c r="Z124" i="11"/>
  <c r="AA124" i="11"/>
  <c r="AB124" i="11"/>
  <c r="AC124" i="11"/>
  <c r="AD124" i="11"/>
  <c r="AE124" i="11"/>
  <c r="AF124" i="11"/>
  <c r="X125" i="11"/>
  <c r="Y125" i="11"/>
  <c r="Z125" i="11"/>
  <c r="AA125" i="11"/>
  <c r="AB125" i="11"/>
  <c r="AC125" i="11"/>
  <c r="AD125" i="11"/>
  <c r="AE125" i="11"/>
  <c r="AF125" i="11"/>
  <c r="X126" i="11"/>
  <c r="Y126" i="11"/>
  <c r="Z126" i="11"/>
  <c r="AA126" i="11"/>
  <c r="AB126" i="11"/>
  <c r="AC126" i="11"/>
  <c r="AD126" i="11"/>
  <c r="AE126" i="11"/>
  <c r="AF126" i="11"/>
  <c r="X127" i="11"/>
  <c r="Y127" i="11"/>
  <c r="Z127" i="11"/>
  <c r="AA127" i="11"/>
  <c r="AB127" i="11"/>
  <c r="AC127" i="11"/>
  <c r="AD127" i="11"/>
  <c r="AE127" i="11"/>
  <c r="AF127" i="11"/>
  <c r="X128" i="11"/>
  <c r="Y128" i="11"/>
  <c r="Z128" i="11"/>
  <c r="AA128" i="11"/>
  <c r="AB128" i="11"/>
  <c r="AC128" i="11"/>
  <c r="AD128" i="11"/>
  <c r="AE128" i="11"/>
  <c r="AF128" i="11"/>
  <c r="X129" i="11"/>
  <c r="Y129" i="11"/>
  <c r="Z129" i="11"/>
  <c r="AA129" i="11"/>
  <c r="AB129" i="11"/>
  <c r="AC129" i="11"/>
  <c r="AD129" i="11"/>
  <c r="AE129" i="11"/>
  <c r="AF129" i="11"/>
  <c r="X130" i="11"/>
  <c r="Y130" i="11"/>
  <c r="Z130" i="11"/>
  <c r="AA130" i="11"/>
  <c r="AB130" i="11"/>
  <c r="AC130" i="11"/>
  <c r="AD130" i="11"/>
  <c r="AE130" i="11"/>
  <c r="AF130" i="11"/>
  <c r="X131" i="11"/>
  <c r="Y131" i="11"/>
  <c r="Z131" i="11"/>
  <c r="AA131" i="11"/>
  <c r="AB131" i="11"/>
  <c r="AC131" i="11"/>
  <c r="AD131" i="11"/>
  <c r="AE131" i="11"/>
  <c r="AF131" i="11"/>
  <c r="X132" i="11"/>
  <c r="Y132" i="11"/>
  <c r="Z132" i="11"/>
  <c r="AA132" i="11"/>
  <c r="AB132" i="11"/>
  <c r="AC132" i="11"/>
  <c r="AD132" i="11"/>
  <c r="AE132" i="11"/>
  <c r="AF132" i="11"/>
  <c r="X133" i="11"/>
  <c r="Y133" i="11"/>
  <c r="Z133" i="11"/>
  <c r="AA133" i="11"/>
  <c r="AB133" i="11"/>
  <c r="AC133" i="11"/>
  <c r="AD133" i="11"/>
  <c r="AE133" i="11"/>
  <c r="AF133" i="11"/>
  <c r="X134" i="11"/>
  <c r="Y134" i="11"/>
  <c r="Z134" i="11"/>
  <c r="AA134" i="11"/>
  <c r="AB134" i="11"/>
  <c r="AC134" i="11"/>
  <c r="AD134" i="11"/>
  <c r="AE134" i="11"/>
  <c r="AF134" i="11"/>
  <c r="X135" i="11"/>
  <c r="Y135" i="11"/>
  <c r="Z135" i="11"/>
  <c r="AA135" i="11"/>
  <c r="AB135" i="11"/>
  <c r="AC135" i="11"/>
  <c r="AD135" i="11"/>
  <c r="AE135" i="11"/>
  <c r="AF135" i="11"/>
  <c r="X136" i="11"/>
  <c r="Y136" i="11"/>
  <c r="Z136" i="11"/>
  <c r="AA136" i="11"/>
  <c r="AB136" i="11"/>
  <c r="AC136" i="11"/>
  <c r="AD136" i="11"/>
  <c r="AE136" i="11"/>
  <c r="AF136" i="11"/>
  <c r="X137" i="11"/>
  <c r="Y137" i="11"/>
  <c r="Z137" i="11"/>
  <c r="AA137" i="11"/>
  <c r="AB137" i="11"/>
  <c r="AC137" i="11"/>
  <c r="AD137" i="11"/>
  <c r="AE137" i="11"/>
  <c r="AF137" i="11"/>
  <c r="X138" i="11"/>
  <c r="Y138" i="11"/>
  <c r="Z138" i="11"/>
  <c r="AA138" i="11"/>
  <c r="AB138" i="11"/>
  <c r="AC138" i="11"/>
  <c r="AD138" i="11"/>
  <c r="AE138" i="11"/>
  <c r="AF138" i="11"/>
  <c r="X139" i="11"/>
  <c r="Y139" i="11"/>
  <c r="Z139" i="11"/>
  <c r="AA139" i="11"/>
  <c r="AB139" i="11"/>
  <c r="AC139" i="11"/>
  <c r="AD139" i="11"/>
  <c r="AE139" i="11"/>
  <c r="AF139" i="11"/>
  <c r="X140" i="11"/>
  <c r="Y140" i="11"/>
  <c r="Z140" i="11"/>
  <c r="AA140" i="11"/>
  <c r="AB140" i="11"/>
  <c r="AC140" i="11"/>
  <c r="AD140" i="11"/>
  <c r="AE140" i="11"/>
  <c r="AF140" i="11"/>
  <c r="X141" i="11"/>
  <c r="Y141" i="11"/>
  <c r="Z141" i="11"/>
  <c r="AA141" i="11"/>
  <c r="AB141" i="11"/>
  <c r="AC141" i="11"/>
  <c r="AD141" i="11"/>
  <c r="AE141" i="11"/>
  <c r="AF141" i="11"/>
  <c r="X142" i="11"/>
  <c r="Y142" i="11"/>
  <c r="Z142" i="11"/>
  <c r="AA142" i="11"/>
  <c r="AB142" i="11"/>
  <c r="AC142" i="11"/>
  <c r="AD142" i="11"/>
  <c r="AE142" i="11"/>
  <c r="AF142" i="11"/>
  <c r="X143" i="11"/>
  <c r="Y143" i="11"/>
  <c r="Z143" i="11"/>
  <c r="AA143" i="11"/>
  <c r="AB143" i="11"/>
  <c r="AC143" i="11"/>
  <c r="AD143" i="11"/>
  <c r="AE143" i="11"/>
  <c r="AF143" i="11"/>
  <c r="X144" i="11"/>
  <c r="Y144" i="11"/>
  <c r="Z144" i="11"/>
  <c r="AA144" i="11"/>
  <c r="AB144" i="11"/>
  <c r="AC144" i="11"/>
  <c r="AD144" i="11"/>
  <c r="AE144" i="11"/>
  <c r="AF144" i="11"/>
  <c r="X145" i="11"/>
  <c r="Y145" i="11"/>
  <c r="Z145" i="11"/>
  <c r="AA145" i="11"/>
  <c r="AB145" i="11"/>
  <c r="AC145" i="11"/>
  <c r="AD145" i="11"/>
  <c r="AE145" i="11"/>
  <c r="AF145" i="11"/>
  <c r="X146" i="11"/>
  <c r="Y146" i="11"/>
  <c r="Z146" i="11"/>
  <c r="AA146" i="11"/>
  <c r="AB146" i="11"/>
  <c r="AC146" i="11"/>
  <c r="AD146" i="11"/>
  <c r="AE146" i="11"/>
  <c r="AF146" i="11"/>
  <c r="X147" i="11"/>
  <c r="Y147" i="11"/>
  <c r="Z147" i="11"/>
  <c r="AA147" i="11"/>
  <c r="AB147" i="11"/>
  <c r="AC147" i="11"/>
  <c r="AD147" i="11"/>
  <c r="AE147" i="11"/>
  <c r="AF147" i="11"/>
  <c r="X148" i="11"/>
  <c r="Y148" i="11"/>
  <c r="Z148" i="11"/>
  <c r="AA148" i="11"/>
  <c r="AB148" i="11"/>
  <c r="AC148" i="11"/>
  <c r="AD148" i="11"/>
  <c r="AE148" i="11"/>
  <c r="AF148" i="11"/>
  <c r="X149" i="11"/>
  <c r="Y149" i="11"/>
  <c r="Z149" i="11"/>
  <c r="AA149" i="11"/>
  <c r="AB149" i="11"/>
  <c r="AC149" i="11"/>
  <c r="AD149" i="11"/>
  <c r="AE149" i="11"/>
  <c r="AF149" i="11"/>
  <c r="X150" i="11"/>
  <c r="Y150" i="11"/>
  <c r="Z150" i="11"/>
  <c r="AA150" i="11"/>
  <c r="AB150" i="11"/>
  <c r="AC150" i="11"/>
  <c r="AD150" i="11"/>
  <c r="AE150" i="11"/>
  <c r="AF150" i="11"/>
  <c r="AB151" i="11"/>
  <c r="AA152" i="11"/>
  <c r="Z153" i="11"/>
  <c r="Y154" i="11"/>
  <c r="X155" i="11"/>
  <c r="AF155" i="11"/>
  <c r="AE156" i="11"/>
  <c r="AD157" i="11"/>
  <c r="AC158" i="11"/>
  <c r="AB159" i="11"/>
  <c r="AA160" i="11"/>
  <c r="Z161" i="11"/>
  <c r="Y162" i="11"/>
  <c r="X163" i="11"/>
  <c r="AF163" i="11"/>
  <c r="AE164" i="11"/>
  <c r="AD165" i="11"/>
  <c r="AC166" i="11"/>
  <c r="AB167" i="11"/>
  <c r="M76" i="11"/>
  <c r="N76" i="11"/>
  <c r="O76" i="11"/>
  <c r="Q76" i="11"/>
  <c r="R76" i="11"/>
  <c r="S76" i="11"/>
  <c r="T76" i="11"/>
  <c r="U76" i="11"/>
  <c r="M77" i="11"/>
  <c r="M151" i="11" s="1"/>
  <c r="N77" i="11"/>
  <c r="N151" i="11" s="1"/>
  <c r="O77" i="11"/>
  <c r="O151" i="11" s="1"/>
  <c r="Q77" i="11"/>
  <c r="R77" i="11"/>
  <c r="S77" i="11"/>
  <c r="S151" i="11" s="1"/>
  <c r="T77" i="11"/>
  <c r="T151" i="11" s="1"/>
  <c r="U77" i="11"/>
  <c r="M78" i="11"/>
  <c r="N78" i="11"/>
  <c r="O78" i="11"/>
  <c r="O152" i="11" s="1"/>
  <c r="Q78" i="11"/>
  <c r="Q152" i="11" s="1"/>
  <c r="R78" i="11"/>
  <c r="R152" i="11" s="1"/>
  <c r="S78" i="11"/>
  <c r="S152" i="11" s="1"/>
  <c r="T78" i="11"/>
  <c r="T152" i="11" s="1"/>
  <c r="U78" i="11"/>
  <c r="M79" i="11"/>
  <c r="M153" i="11" s="1"/>
  <c r="N79" i="11"/>
  <c r="N153" i="11" s="1"/>
  <c r="O79" i="11"/>
  <c r="O153" i="11" s="1"/>
  <c r="Q79" i="11"/>
  <c r="R79" i="11"/>
  <c r="S79" i="11"/>
  <c r="S153" i="11" s="1"/>
  <c r="T79" i="11"/>
  <c r="T153" i="11" s="1"/>
  <c r="U79" i="11"/>
  <c r="M80" i="11"/>
  <c r="N80" i="11"/>
  <c r="O80" i="11"/>
  <c r="O154" i="11" s="1"/>
  <c r="Q80" i="11"/>
  <c r="Q154" i="11" s="1"/>
  <c r="R80" i="11"/>
  <c r="R154" i="11" s="1"/>
  <c r="S80" i="11"/>
  <c r="S154" i="11" s="1"/>
  <c r="T80" i="11"/>
  <c r="T154" i="11" s="1"/>
  <c r="U80" i="11"/>
  <c r="M81" i="11"/>
  <c r="M155" i="11" s="1"/>
  <c r="N81" i="11"/>
  <c r="N155" i="11" s="1"/>
  <c r="O81" i="11"/>
  <c r="O155" i="11" s="1"/>
  <c r="Q81" i="11"/>
  <c r="R81" i="11"/>
  <c r="S81" i="11"/>
  <c r="S155" i="11" s="1"/>
  <c r="T81" i="11"/>
  <c r="T155" i="11" s="1"/>
  <c r="U81" i="11"/>
  <c r="M82" i="11"/>
  <c r="N82" i="11"/>
  <c r="O82" i="11"/>
  <c r="O156" i="11" s="1"/>
  <c r="Q82" i="11"/>
  <c r="Q156" i="11" s="1"/>
  <c r="R82" i="11"/>
  <c r="R156" i="11" s="1"/>
  <c r="S82" i="11"/>
  <c r="S156" i="11" s="1"/>
  <c r="T82" i="11"/>
  <c r="T156" i="11" s="1"/>
  <c r="U82" i="11"/>
  <c r="M83" i="11"/>
  <c r="M157" i="11" s="1"/>
  <c r="N83" i="11"/>
  <c r="N157" i="11" s="1"/>
  <c r="O83" i="11"/>
  <c r="O157" i="11" s="1"/>
  <c r="Q83" i="11"/>
  <c r="R83" i="11"/>
  <c r="S83" i="11"/>
  <c r="S157" i="11" s="1"/>
  <c r="T83" i="11"/>
  <c r="T157" i="11" s="1"/>
  <c r="U83" i="11"/>
  <c r="M84" i="11"/>
  <c r="N84" i="11"/>
  <c r="O84" i="11"/>
  <c r="O158" i="11" s="1"/>
  <c r="Q84" i="11"/>
  <c r="Q158" i="11" s="1"/>
  <c r="R84" i="11"/>
  <c r="R158" i="11" s="1"/>
  <c r="S84" i="11"/>
  <c r="S158" i="11" s="1"/>
  <c r="T84" i="11"/>
  <c r="T158" i="11" s="1"/>
  <c r="U84" i="11"/>
  <c r="M85" i="11"/>
  <c r="M159" i="11" s="1"/>
  <c r="N85" i="11"/>
  <c r="N159" i="11" s="1"/>
  <c r="O85" i="11"/>
  <c r="O159" i="11" s="1"/>
  <c r="Q85" i="11"/>
  <c r="R85" i="11"/>
  <c r="S85" i="11"/>
  <c r="S159" i="11" s="1"/>
  <c r="T85" i="11"/>
  <c r="T159" i="11" s="1"/>
  <c r="U85" i="11"/>
  <c r="M86" i="11"/>
  <c r="N86" i="11"/>
  <c r="O86" i="11"/>
  <c r="O160" i="11" s="1"/>
  <c r="Q86" i="11"/>
  <c r="Q160" i="11" s="1"/>
  <c r="R86" i="11"/>
  <c r="R160" i="11" s="1"/>
  <c r="S86" i="11"/>
  <c r="S160" i="11" s="1"/>
  <c r="T86" i="11"/>
  <c r="T160" i="11" s="1"/>
  <c r="U86" i="11"/>
  <c r="M87" i="11"/>
  <c r="M161" i="11" s="1"/>
  <c r="N87" i="11"/>
  <c r="N161" i="11" s="1"/>
  <c r="O87" i="11"/>
  <c r="O161" i="11" s="1"/>
  <c r="Q87" i="11"/>
  <c r="R87" i="11"/>
  <c r="S87" i="11"/>
  <c r="S161" i="11" s="1"/>
  <c r="T87" i="11"/>
  <c r="T161" i="11" s="1"/>
  <c r="U87" i="11"/>
  <c r="M88" i="11"/>
  <c r="N88" i="11"/>
  <c r="O88" i="11"/>
  <c r="O162" i="11" s="1"/>
  <c r="Q88" i="11"/>
  <c r="Q162" i="11" s="1"/>
  <c r="R88" i="11"/>
  <c r="R162" i="11" s="1"/>
  <c r="S88" i="11"/>
  <c r="S162" i="11" s="1"/>
  <c r="T88" i="11"/>
  <c r="T162" i="11" s="1"/>
  <c r="U88" i="11"/>
  <c r="M89" i="11"/>
  <c r="M163" i="11" s="1"/>
  <c r="N89" i="11"/>
  <c r="N163" i="11" s="1"/>
  <c r="O89" i="11"/>
  <c r="O163" i="11" s="1"/>
  <c r="Q89" i="11"/>
  <c r="R89" i="11"/>
  <c r="S89" i="11"/>
  <c r="S163" i="11" s="1"/>
  <c r="T89" i="11"/>
  <c r="T163" i="11" s="1"/>
  <c r="U89" i="11"/>
  <c r="M90" i="11"/>
  <c r="N90" i="11"/>
  <c r="O90" i="11"/>
  <c r="O164" i="11" s="1"/>
  <c r="Q90" i="11"/>
  <c r="Q164" i="11" s="1"/>
  <c r="R90" i="11"/>
  <c r="R164" i="11" s="1"/>
  <c r="S90" i="11"/>
  <c r="S164" i="11" s="1"/>
  <c r="T90" i="11"/>
  <c r="T164" i="11" s="1"/>
  <c r="U90" i="11"/>
  <c r="M91" i="11"/>
  <c r="M165" i="11" s="1"/>
  <c r="N91" i="11"/>
  <c r="N165" i="11" s="1"/>
  <c r="O91" i="11"/>
  <c r="O165" i="11" s="1"/>
  <c r="Q91" i="11"/>
  <c r="R91" i="11"/>
  <c r="S91" i="11"/>
  <c r="S165" i="11" s="1"/>
  <c r="T91" i="11"/>
  <c r="T165" i="11" s="1"/>
  <c r="U91" i="11"/>
  <c r="M92" i="11"/>
  <c r="N92" i="11"/>
  <c r="O92" i="11"/>
  <c r="O166" i="11" s="1"/>
  <c r="Q92" i="11"/>
  <c r="Q166" i="11" s="1"/>
  <c r="R92" i="11"/>
  <c r="R166" i="11" s="1"/>
  <c r="S92" i="11"/>
  <c r="S166" i="11" s="1"/>
  <c r="T92" i="11"/>
  <c r="T166" i="11" s="1"/>
  <c r="U92" i="11"/>
  <c r="M93" i="11"/>
  <c r="M167" i="11" s="1"/>
  <c r="N93" i="11"/>
  <c r="N167" i="11" s="1"/>
  <c r="O93" i="11"/>
  <c r="O167" i="11" s="1"/>
  <c r="Q93" i="11"/>
  <c r="R93" i="11"/>
  <c r="S93" i="11"/>
  <c r="S167" i="11" s="1"/>
  <c r="T93" i="11"/>
  <c r="T167" i="11" s="1"/>
  <c r="U93" i="11"/>
  <c r="M95" i="11"/>
  <c r="N95" i="11"/>
  <c r="O95" i="11"/>
  <c r="P95" i="11"/>
  <c r="Q95" i="11"/>
  <c r="R95" i="11"/>
  <c r="S95" i="11"/>
  <c r="T95" i="11"/>
  <c r="U95" i="11"/>
  <c r="M96" i="11"/>
  <c r="N96" i="11"/>
  <c r="O96" i="11"/>
  <c r="P96" i="11"/>
  <c r="Q96" i="11"/>
  <c r="R96" i="11"/>
  <c r="S96" i="11"/>
  <c r="T96" i="11"/>
  <c r="U96" i="11"/>
  <c r="M97" i="11"/>
  <c r="N97" i="11"/>
  <c r="O97" i="11"/>
  <c r="P97" i="11"/>
  <c r="Q97" i="11"/>
  <c r="R97" i="11"/>
  <c r="S97" i="11"/>
  <c r="T97" i="11"/>
  <c r="U97" i="11"/>
  <c r="M98" i="11"/>
  <c r="N98" i="11"/>
  <c r="O98" i="11"/>
  <c r="P98" i="11"/>
  <c r="Q98" i="11"/>
  <c r="R98" i="11"/>
  <c r="S98" i="11"/>
  <c r="T98" i="11"/>
  <c r="U98" i="11"/>
  <c r="M99" i="11"/>
  <c r="N99" i="11"/>
  <c r="O99" i="11"/>
  <c r="P99" i="11"/>
  <c r="Q99" i="11"/>
  <c r="R99" i="11"/>
  <c r="S99" i="11"/>
  <c r="T99" i="11"/>
  <c r="U99" i="11"/>
  <c r="M100" i="11"/>
  <c r="N100" i="11"/>
  <c r="O100" i="11"/>
  <c r="P100" i="11"/>
  <c r="Q100" i="11"/>
  <c r="R100" i="11"/>
  <c r="S100" i="11"/>
  <c r="T100" i="11"/>
  <c r="U100" i="11"/>
  <c r="M101" i="11"/>
  <c r="N101" i="11"/>
  <c r="O101" i="11"/>
  <c r="P101" i="11"/>
  <c r="Q101" i="11"/>
  <c r="R101" i="11"/>
  <c r="S101" i="11"/>
  <c r="T101" i="11"/>
  <c r="U101" i="11"/>
  <c r="M102" i="11"/>
  <c r="N102" i="11"/>
  <c r="O102" i="11"/>
  <c r="P102" i="11"/>
  <c r="Q102" i="11"/>
  <c r="R102" i="11"/>
  <c r="S102" i="11"/>
  <c r="T102" i="11"/>
  <c r="U102" i="11"/>
  <c r="M103" i="11"/>
  <c r="N103" i="11"/>
  <c r="O103" i="11"/>
  <c r="P103" i="11"/>
  <c r="Q103" i="11"/>
  <c r="R103" i="11"/>
  <c r="S103" i="11"/>
  <c r="T103" i="11"/>
  <c r="U103" i="11"/>
  <c r="M104" i="11"/>
  <c r="N104" i="11"/>
  <c r="O104" i="11"/>
  <c r="P104" i="11"/>
  <c r="Q104" i="11"/>
  <c r="R104" i="11"/>
  <c r="S104" i="11"/>
  <c r="T104" i="11"/>
  <c r="U104" i="11"/>
  <c r="M105" i="11"/>
  <c r="N105" i="11"/>
  <c r="O105" i="11"/>
  <c r="P105" i="11"/>
  <c r="Q105" i="11"/>
  <c r="R105" i="11"/>
  <c r="S105" i="11"/>
  <c r="T105" i="11"/>
  <c r="U105" i="11"/>
  <c r="M106" i="11"/>
  <c r="N106" i="11"/>
  <c r="O106" i="11"/>
  <c r="P106" i="11"/>
  <c r="Q106" i="11"/>
  <c r="R106" i="11"/>
  <c r="S106" i="11"/>
  <c r="T106" i="11"/>
  <c r="U106" i="11"/>
  <c r="M107" i="11"/>
  <c r="N107" i="11"/>
  <c r="O107" i="11"/>
  <c r="P107" i="11"/>
  <c r="Q107" i="11"/>
  <c r="R107" i="11"/>
  <c r="S107" i="11"/>
  <c r="T107" i="11"/>
  <c r="U107" i="11"/>
  <c r="M108" i="11"/>
  <c r="N108" i="11"/>
  <c r="O108" i="11"/>
  <c r="P108" i="11"/>
  <c r="Q108" i="11"/>
  <c r="R108" i="11"/>
  <c r="S108" i="11"/>
  <c r="T108" i="11"/>
  <c r="U108" i="11"/>
  <c r="M109" i="11"/>
  <c r="N109" i="11"/>
  <c r="O109" i="11"/>
  <c r="P109" i="11"/>
  <c r="Q109" i="11"/>
  <c r="R109" i="11"/>
  <c r="S109" i="11"/>
  <c r="T109" i="11"/>
  <c r="U109" i="11"/>
  <c r="M110" i="11"/>
  <c r="N110" i="11"/>
  <c r="O110" i="11"/>
  <c r="P110" i="11"/>
  <c r="Q110" i="11"/>
  <c r="R110" i="11"/>
  <c r="S110" i="11"/>
  <c r="T110" i="11"/>
  <c r="U110" i="11"/>
  <c r="M111" i="11"/>
  <c r="N111" i="11"/>
  <c r="O111" i="11"/>
  <c r="P111" i="11"/>
  <c r="Q111" i="11"/>
  <c r="R111" i="11"/>
  <c r="S111" i="11"/>
  <c r="T111" i="11"/>
  <c r="U111" i="11"/>
  <c r="M112" i="11"/>
  <c r="N112" i="11"/>
  <c r="O112" i="11"/>
  <c r="P112" i="11"/>
  <c r="Q112" i="11"/>
  <c r="R112" i="11"/>
  <c r="S112" i="11"/>
  <c r="T112" i="11"/>
  <c r="U112" i="11"/>
  <c r="M113" i="11"/>
  <c r="N113" i="11"/>
  <c r="O113" i="11"/>
  <c r="P113" i="11"/>
  <c r="Q113" i="11"/>
  <c r="R113" i="11"/>
  <c r="S113" i="11"/>
  <c r="T113" i="11"/>
  <c r="U113" i="11"/>
  <c r="M114" i="11"/>
  <c r="N114" i="11"/>
  <c r="O114" i="11"/>
  <c r="P114" i="11"/>
  <c r="Q114" i="11"/>
  <c r="R114" i="11"/>
  <c r="S114" i="11"/>
  <c r="T114" i="11"/>
  <c r="U114" i="11"/>
  <c r="M115" i="11"/>
  <c r="N115" i="11"/>
  <c r="O115" i="11"/>
  <c r="P115" i="11"/>
  <c r="Q115" i="11"/>
  <c r="R115" i="11"/>
  <c r="S115" i="11"/>
  <c r="T115" i="11"/>
  <c r="U115" i="11"/>
  <c r="M116" i="11"/>
  <c r="N116" i="11"/>
  <c r="O116" i="11"/>
  <c r="P116" i="11"/>
  <c r="Q116" i="11"/>
  <c r="R116" i="11"/>
  <c r="S116" i="11"/>
  <c r="T116" i="11"/>
  <c r="U116" i="11"/>
  <c r="M117" i="11"/>
  <c r="N117" i="11"/>
  <c r="O117" i="11"/>
  <c r="P117" i="11"/>
  <c r="Q117" i="11"/>
  <c r="R117" i="11"/>
  <c r="S117" i="11"/>
  <c r="T117" i="11"/>
  <c r="U117" i="11"/>
  <c r="M118" i="11"/>
  <c r="N118" i="11"/>
  <c r="O118" i="11"/>
  <c r="P118" i="11"/>
  <c r="Q118" i="11"/>
  <c r="R118" i="11"/>
  <c r="S118" i="11"/>
  <c r="T118" i="11"/>
  <c r="U118" i="11"/>
  <c r="M119" i="11"/>
  <c r="N119" i="11"/>
  <c r="O119" i="11"/>
  <c r="P119" i="11"/>
  <c r="Q119" i="11"/>
  <c r="R119" i="11"/>
  <c r="S119" i="11"/>
  <c r="T119" i="11"/>
  <c r="U119" i="11"/>
  <c r="M120" i="11"/>
  <c r="N120" i="11"/>
  <c r="O120" i="11"/>
  <c r="P120" i="11"/>
  <c r="Q120" i="11"/>
  <c r="R120" i="11"/>
  <c r="S120" i="11"/>
  <c r="T120" i="11"/>
  <c r="U120" i="11"/>
  <c r="M121" i="11"/>
  <c r="N121" i="11"/>
  <c r="O121" i="11"/>
  <c r="Q121" i="11"/>
  <c r="R121" i="11"/>
  <c r="S121" i="11"/>
  <c r="T121" i="11"/>
  <c r="U121" i="11"/>
  <c r="M122" i="11"/>
  <c r="N122" i="11"/>
  <c r="O122" i="11"/>
  <c r="Q122" i="11"/>
  <c r="R122" i="11"/>
  <c r="S122" i="11"/>
  <c r="T122" i="11"/>
  <c r="U122" i="11"/>
  <c r="M123" i="11"/>
  <c r="N123" i="11"/>
  <c r="O123" i="11"/>
  <c r="Q123" i="11"/>
  <c r="R123" i="11"/>
  <c r="S123" i="11"/>
  <c r="T123" i="11"/>
  <c r="U123" i="11"/>
  <c r="M124" i="11"/>
  <c r="N124" i="11"/>
  <c r="O124" i="11"/>
  <c r="Q124" i="11"/>
  <c r="R124" i="11"/>
  <c r="S124" i="11"/>
  <c r="T124" i="11"/>
  <c r="U124" i="11"/>
  <c r="M125" i="11"/>
  <c r="N125" i="11"/>
  <c r="O125" i="11"/>
  <c r="Q125" i="11"/>
  <c r="R125" i="11"/>
  <c r="S125" i="11"/>
  <c r="T125" i="11"/>
  <c r="U125" i="11"/>
  <c r="M126" i="11"/>
  <c r="N126" i="11"/>
  <c r="O126" i="11"/>
  <c r="Q126" i="11"/>
  <c r="R126" i="11"/>
  <c r="S126" i="11"/>
  <c r="T126" i="11"/>
  <c r="U126" i="11"/>
  <c r="M127" i="11"/>
  <c r="N127" i="11"/>
  <c r="O127" i="11"/>
  <c r="Q127" i="11"/>
  <c r="R127" i="11"/>
  <c r="S127" i="11"/>
  <c r="T127" i="11"/>
  <c r="U127" i="11"/>
  <c r="M128" i="11"/>
  <c r="N128" i="11"/>
  <c r="O128" i="11"/>
  <c r="Q128" i="11"/>
  <c r="R128" i="11"/>
  <c r="S128" i="11"/>
  <c r="T128" i="11"/>
  <c r="U128" i="11"/>
  <c r="M129" i="11"/>
  <c r="N129" i="11"/>
  <c r="O129" i="11"/>
  <c r="Q129" i="11"/>
  <c r="R129" i="11"/>
  <c r="S129" i="11"/>
  <c r="T129" i="11"/>
  <c r="U129" i="11"/>
  <c r="M130" i="11"/>
  <c r="N130" i="11"/>
  <c r="O130" i="11"/>
  <c r="Q130" i="11"/>
  <c r="R130" i="11"/>
  <c r="S130" i="11"/>
  <c r="T130" i="11"/>
  <c r="U130" i="11"/>
  <c r="M131" i="11"/>
  <c r="N131" i="11"/>
  <c r="O131" i="11"/>
  <c r="Q131" i="11"/>
  <c r="R131" i="11"/>
  <c r="S131" i="11"/>
  <c r="T131" i="11"/>
  <c r="U131" i="11"/>
  <c r="M132" i="11"/>
  <c r="N132" i="11"/>
  <c r="O132" i="11"/>
  <c r="Q132" i="11"/>
  <c r="R132" i="11"/>
  <c r="S132" i="11"/>
  <c r="T132" i="11"/>
  <c r="U132" i="11"/>
  <c r="M133" i="11"/>
  <c r="N133" i="11"/>
  <c r="O133" i="11"/>
  <c r="Q133" i="11"/>
  <c r="R133" i="11"/>
  <c r="S133" i="11"/>
  <c r="T133" i="11"/>
  <c r="U133" i="11"/>
  <c r="M134" i="11"/>
  <c r="N134" i="11"/>
  <c r="O134" i="11"/>
  <c r="Q134" i="11"/>
  <c r="R134" i="11"/>
  <c r="S134" i="11"/>
  <c r="T134" i="11"/>
  <c r="U134" i="11"/>
  <c r="M135" i="11"/>
  <c r="N135" i="11"/>
  <c r="O135" i="11"/>
  <c r="Q135" i="11"/>
  <c r="R135" i="11"/>
  <c r="S135" i="11"/>
  <c r="T135" i="11"/>
  <c r="U135" i="11"/>
  <c r="M136" i="11"/>
  <c r="N136" i="11"/>
  <c r="O136" i="11"/>
  <c r="Q136" i="11"/>
  <c r="R136" i="11"/>
  <c r="S136" i="11"/>
  <c r="T136" i="11"/>
  <c r="U136" i="11"/>
  <c r="M137" i="11"/>
  <c r="N137" i="11"/>
  <c r="O137" i="11"/>
  <c r="Q137" i="11"/>
  <c r="R137" i="11"/>
  <c r="S137" i="11"/>
  <c r="T137" i="11"/>
  <c r="U137" i="11"/>
  <c r="M138" i="11"/>
  <c r="N138" i="11"/>
  <c r="O138" i="11"/>
  <c r="Q138" i="11"/>
  <c r="R138" i="11"/>
  <c r="S138" i="11"/>
  <c r="T138" i="11"/>
  <c r="U138" i="11"/>
  <c r="M139" i="11"/>
  <c r="N139" i="11"/>
  <c r="O139" i="11"/>
  <c r="Q139" i="11"/>
  <c r="R139" i="11"/>
  <c r="S139" i="11"/>
  <c r="T139" i="11"/>
  <c r="U139" i="11"/>
  <c r="M140" i="11"/>
  <c r="N140" i="11"/>
  <c r="O140" i="11"/>
  <c r="Q140" i="11"/>
  <c r="R140" i="11"/>
  <c r="S140" i="11"/>
  <c r="T140" i="11"/>
  <c r="U140" i="11"/>
  <c r="M141" i="11"/>
  <c r="N141" i="11"/>
  <c r="O141" i="11"/>
  <c r="Q141" i="11"/>
  <c r="R141" i="11"/>
  <c r="S141" i="11"/>
  <c r="T141" i="11"/>
  <c r="U141" i="11"/>
  <c r="M142" i="11"/>
  <c r="N142" i="11"/>
  <c r="O142" i="11"/>
  <c r="Q142" i="11"/>
  <c r="R142" i="11"/>
  <c r="S142" i="11"/>
  <c r="T142" i="11"/>
  <c r="U142" i="11"/>
  <c r="M143" i="11"/>
  <c r="N143" i="11"/>
  <c r="O143" i="11"/>
  <c r="Q143" i="11"/>
  <c r="R143" i="11"/>
  <c r="S143" i="11"/>
  <c r="T143" i="11"/>
  <c r="U143" i="11"/>
  <c r="M144" i="11"/>
  <c r="N144" i="11"/>
  <c r="O144" i="11"/>
  <c r="Q144" i="11"/>
  <c r="R144" i="11"/>
  <c r="S144" i="11"/>
  <c r="T144" i="11"/>
  <c r="U144" i="11"/>
  <c r="M145" i="11"/>
  <c r="N145" i="11"/>
  <c r="O145" i="11"/>
  <c r="Q145" i="11"/>
  <c r="R145" i="11"/>
  <c r="S145" i="11"/>
  <c r="T145" i="11"/>
  <c r="U145" i="11"/>
  <c r="M146" i="11"/>
  <c r="N146" i="11"/>
  <c r="O146" i="11"/>
  <c r="Q146" i="11"/>
  <c r="R146" i="11"/>
  <c r="S146" i="11"/>
  <c r="T146" i="11"/>
  <c r="U146" i="11"/>
  <c r="M147" i="11"/>
  <c r="N147" i="11"/>
  <c r="O147" i="11"/>
  <c r="Q147" i="11"/>
  <c r="R147" i="11"/>
  <c r="S147" i="11"/>
  <c r="T147" i="11"/>
  <c r="U147" i="11"/>
  <c r="M148" i="11"/>
  <c r="N148" i="11"/>
  <c r="O148" i="11"/>
  <c r="Q148" i="11"/>
  <c r="R148" i="11"/>
  <c r="S148" i="11"/>
  <c r="T148" i="11"/>
  <c r="U148" i="11"/>
  <c r="M149" i="11"/>
  <c r="N149" i="11"/>
  <c r="O149" i="11"/>
  <c r="Q149" i="11"/>
  <c r="R149" i="11"/>
  <c r="S149" i="11"/>
  <c r="T149" i="11"/>
  <c r="U149" i="11"/>
  <c r="M150" i="11"/>
  <c r="N150" i="11"/>
  <c r="O150" i="11"/>
  <c r="Q150" i="11"/>
  <c r="R150" i="11"/>
  <c r="S150" i="11"/>
  <c r="T150" i="11"/>
  <c r="U150" i="11"/>
  <c r="Q151" i="11"/>
  <c r="R151" i="11"/>
  <c r="U151" i="11"/>
  <c r="M152" i="11"/>
  <c r="N152" i="11"/>
  <c r="U152" i="11"/>
  <c r="Q153" i="11"/>
  <c r="R153" i="11"/>
  <c r="U153" i="11"/>
  <c r="M154" i="11"/>
  <c r="N154" i="11"/>
  <c r="U154" i="11"/>
  <c r="Q155" i="11"/>
  <c r="R155" i="11"/>
  <c r="U155" i="11"/>
  <c r="M156" i="11"/>
  <c r="N156" i="11"/>
  <c r="U156" i="11"/>
  <c r="Q157" i="11"/>
  <c r="R157" i="11"/>
  <c r="U157" i="11"/>
  <c r="M158" i="11"/>
  <c r="N158" i="11"/>
  <c r="U158" i="11"/>
  <c r="Q159" i="11"/>
  <c r="R159" i="11"/>
  <c r="U159" i="11"/>
  <c r="M160" i="11"/>
  <c r="N160" i="11"/>
  <c r="U160" i="11"/>
  <c r="Q161" i="11"/>
  <c r="R161" i="11"/>
  <c r="U161" i="11"/>
  <c r="M162" i="11"/>
  <c r="N162" i="11"/>
  <c r="U162" i="11"/>
  <c r="Q163" i="11"/>
  <c r="R163" i="11"/>
  <c r="U163" i="11"/>
  <c r="M164" i="11"/>
  <c r="N164" i="11"/>
  <c r="U164" i="11"/>
  <c r="Q165" i="11"/>
  <c r="R165" i="11"/>
  <c r="U165" i="11"/>
  <c r="M166" i="11"/>
  <c r="N166" i="11"/>
  <c r="U166" i="11"/>
  <c r="Q167" i="11"/>
  <c r="R167" i="11"/>
  <c r="U167" i="11"/>
  <c r="AE1" i="100"/>
  <c r="P1" i="100"/>
  <c r="A1" i="100"/>
  <c r="K75" i="100" l="1"/>
  <c r="K134" i="100" s="1"/>
  <c r="C75" i="100"/>
  <c r="C134" i="100" s="1"/>
  <c r="G96" i="100"/>
  <c r="G75" i="100"/>
  <c r="G134" i="100" s="1"/>
  <c r="J96" i="100"/>
  <c r="J75" i="100"/>
  <c r="J134" i="100" s="1"/>
  <c r="F96" i="100"/>
  <c r="F75" i="100"/>
  <c r="F134" i="100" s="1"/>
  <c r="R75" i="100"/>
  <c r="R134" i="100" s="1"/>
  <c r="Z75" i="100"/>
  <c r="Z134" i="100" s="1"/>
  <c r="AL75" i="100"/>
  <c r="AL134" i="100" s="1"/>
  <c r="M96" i="100"/>
  <c r="M75" i="100"/>
  <c r="M134" i="100" s="1"/>
  <c r="I96" i="100"/>
  <c r="I75" i="100"/>
  <c r="I134" i="100" s="1"/>
  <c r="E96" i="100"/>
  <c r="E75" i="100"/>
  <c r="E134" i="100" s="1"/>
  <c r="N96" i="100"/>
  <c r="N75" i="100"/>
  <c r="N134" i="100" s="1"/>
  <c r="V75" i="100"/>
  <c r="V134" i="100" s="1"/>
  <c r="AH75" i="100"/>
  <c r="AH134" i="100" s="1"/>
  <c r="AR75" i="100"/>
  <c r="AR134" i="100" s="1"/>
  <c r="L75" i="100"/>
  <c r="L134" i="100" s="1"/>
  <c r="H96" i="100"/>
  <c r="H75" i="100"/>
  <c r="H134" i="100" s="1"/>
  <c r="D75" i="100"/>
  <c r="D134" i="100" s="1"/>
  <c r="S75" i="100"/>
  <c r="S134" i="100" s="1"/>
  <c r="W75" i="100"/>
  <c r="W134" i="100" s="1"/>
  <c r="AA75" i="100"/>
  <c r="AA134" i="100" s="1"/>
  <c r="AI75" i="100"/>
  <c r="AI134" i="100" s="1"/>
  <c r="AM75" i="100"/>
  <c r="AM134" i="100" s="1"/>
  <c r="T75" i="100"/>
  <c r="T134" i="100" s="1"/>
  <c r="X75" i="100"/>
  <c r="X134" i="100" s="1"/>
  <c r="AB75" i="100"/>
  <c r="AB134" i="100" s="1"/>
  <c r="AF75" i="100"/>
  <c r="AF134" i="100" s="1"/>
  <c r="AJ75" i="100"/>
  <c r="AJ134" i="100" s="1"/>
  <c r="AN75" i="100"/>
  <c r="AN134" i="100" s="1"/>
  <c r="Q75" i="100"/>
  <c r="Q134" i="100" s="1"/>
  <c r="U75" i="100"/>
  <c r="U134" i="100" s="1"/>
  <c r="Y75" i="100"/>
  <c r="Y134" i="100" s="1"/>
  <c r="AC75" i="100"/>
  <c r="AC134" i="100" s="1"/>
  <c r="AG75" i="100"/>
  <c r="AG134" i="100" s="1"/>
  <c r="AK75" i="100"/>
  <c r="AK134" i="100" s="1"/>
  <c r="AO75" i="100"/>
  <c r="AO134" i="100" s="1"/>
  <c r="B96" i="100"/>
  <c r="B75" i="100"/>
  <c r="B134" i="100" s="1"/>
  <c r="F28" i="14" s="1"/>
  <c r="M93" i="100"/>
  <c r="I93" i="100"/>
  <c r="E93" i="100"/>
  <c r="Q97" i="100"/>
  <c r="U97" i="100"/>
  <c r="Y97" i="100"/>
  <c r="AC97" i="100"/>
  <c r="T98" i="100"/>
  <c r="X98" i="100"/>
  <c r="AB98" i="100"/>
  <c r="S99" i="100"/>
  <c r="W99" i="100"/>
  <c r="AA99" i="100"/>
  <c r="R100" i="100"/>
  <c r="V100" i="100"/>
  <c r="Z100" i="100"/>
  <c r="AI97" i="100"/>
  <c r="AM97" i="100"/>
  <c r="AF98" i="100"/>
  <c r="AJ98" i="100"/>
  <c r="AN98" i="100"/>
  <c r="AG99" i="100"/>
  <c r="AK99" i="100"/>
  <c r="AO99" i="100"/>
  <c r="AH100" i="100"/>
  <c r="AL100" i="100"/>
  <c r="AR100" i="100"/>
  <c r="L93" i="100"/>
  <c r="H93" i="100"/>
  <c r="D93" i="100"/>
  <c r="R97" i="100"/>
  <c r="V97" i="100"/>
  <c r="Z97" i="100"/>
  <c r="Q98" i="100"/>
  <c r="U98" i="100"/>
  <c r="Y98" i="100"/>
  <c r="AC98" i="100"/>
  <c r="T99" i="100"/>
  <c r="X99" i="100"/>
  <c r="AB99" i="100"/>
  <c r="S100" i="100"/>
  <c r="W100" i="100"/>
  <c r="AA100" i="100"/>
  <c r="AF97" i="100"/>
  <c r="AJ97" i="100"/>
  <c r="AN97" i="100"/>
  <c r="AG98" i="100"/>
  <c r="AK98" i="100"/>
  <c r="AO98" i="100"/>
  <c r="AH99" i="100"/>
  <c r="AL99" i="100"/>
  <c r="AR99" i="100"/>
  <c r="AI100" i="100"/>
  <c r="AM100" i="100"/>
  <c r="G93" i="100"/>
  <c r="S97" i="100"/>
  <c r="W97" i="100"/>
  <c r="AA97" i="100"/>
  <c r="R98" i="100"/>
  <c r="V98" i="100"/>
  <c r="Z98" i="100"/>
  <c r="Q99" i="100"/>
  <c r="U99" i="100"/>
  <c r="Y99" i="100"/>
  <c r="AC99" i="100"/>
  <c r="T100" i="100"/>
  <c r="X100" i="100"/>
  <c r="AB100" i="100"/>
  <c r="AG97" i="100"/>
  <c r="AK97" i="100"/>
  <c r="AO97" i="100"/>
  <c r="AH98" i="100"/>
  <c r="AL98" i="100"/>
  <c r="AR98" i="100"/>
  <c r="AI99" i="100"/>
  <c r="AM99" i="100"/>
  <c r="AF100" i="100"/>
  <c r="AJ100" i="100"/>
  <c r="AN100" i="100"/>
  <c r="N93" i="100"/>
  <c r="F93" i="100"/>
  <c r="T97" i="100"/>
  <c r="X97" i="100"/>
  <c r="AB97" i="100"/>
  <c r="S98" i="100"/>
  <c r="W98" i="100"/>
  <c r="AA98" i="100"/>
  <c r="R99" i="100"/>
  <c r="V99" i="100"/>
  <c r="Z99" i="100"/>
  <c r="Q100" i="100"/>
  <c r="U100" i="100"/>
  <c r="Y100" i="100"/>
  <c r="AC100" i="100"/>
  <c r="AH97" i="100"/>
  <c r="AL97" i="100"/>
  <c r="AR97" i="100"/>
  <c r="AI98" i="100"/>
  <c r="AM98" i="100"/>
  <c r="AF99" i="100"/>
  <c r="AJ99" i="100"/>
  <c r="AN99" i="100"/>
  <c r="AG100" i="100"/>
  <c r="AK100" i="100"/>
  <c r="AO100" i="100"/>
  <c r="AE167" i="11"/>
  <c r="AA167" i="11"/>
  <c r="AF166" i="11"/>
  <c r="AB166" i="11"/>
  <c r="X166" i="11"/>
  <c r="AC165" i="11"/>
  <c r="Y165" i="11"/>
  <c r="AD164" i="11"/>
  <c r="Z164" i="11"/>
  <c r="AE163" i="11"/>
  <c r="AA163" i="11"/>
  <c r="AF162" i="11"/>
  <c r="AB162" i="11"/>
  <c r="X162" i="11"/>
  <c r="AC161" i="11"/>
  <c r="Y161" i="11"/>
  <c r="AD160" i="11"/>
  <c r="Z160" i="11"/>
  <c r="AE159" i="11"/>
  <c r="AA159" i="11"/>
  <c r="AF158" i="11"/>
  <c r="AB158" i="11"/>
  <c r="X158" i="11"/>
  <c r="AC157" i="11"/>
  <c r="Y157" i="11"/>
  <c r="AD156" i="11"/>
  <c r="Z156" i="11"/>
  <c r="AE155" i="11"/>
  <c r="AA155" i="11"/>
  <c r="AF154" i="11"/>
  <c r="AB154" i="11"/>
  <c r="X154" i="11"/>
  <c r="AC153" i="11"/>
  <c r="Y153" i="11"/>
  <c r="AD152" i="11"/>
  <c r="Z152" i="11"/>
  <c r="AE151" i="11"/>
  <c r="AA151" i="11"/>
  <c r="X151" i="11"/>
  <c r="AF167" i="11"/>
  <c r="X167" i="11"/>
  <c r="Y166" i="11"/>
  <c r="Z165" i="11"/>
  <c r="AA164" i="11"/>
  <c r="AB163" i="11"/>
  <c r="AC162" i="11"/>
  <c r="AD161" i="11"/>
  <c r="AE160" i="11"/>
  <c r="AF159" i="11"/>
  <c r="X159" i="11"/>
  <c r="Y158" i="11"/>
  <c r="Z157" i="11"/>
  <c r="AA156" i="11"/>
  <c r="AB155" i="11"/>
  <c r="AC154" i="11"/>
  <c r="AD153" i="11"/>
  <c r="AE152" i="11"/>
  <c r="AD151" i="11"/>
  <c r="Z151" i="11"/>
  <c r="I188" i="26"/>
  <c r="D188" i="26"/>
  <c r="T188" i="26"/>
  <c r="S188" i="26"/>
  <c r="O188" i="26"/>
  <c r="M188" i="26"/>
  <c r="L73" i="100"/>
  <c r="D73" i="100"/>
  <c r="AB74" i="100"/>
  <c r="AN73" i="100"/>
  <c r="AF74" i="100"/>
  <c r="AN74" i="100"/>
  <c r="R96" i="100"/>
  <c r="H74" i="100"/>
  <c r="H73" i="100"/>
  <c r="X73" i="100"/>
  <c r="T74" i="100"/>
  <c r="AF73" i="100"/>
  <c r="AJ73" i="100"/>
  <c r="AJ74" i="100"/>
  <c r="T73" i="100"/>
  <c r="AB73" i="100"/>
  <c r="X74" i="100"/>
  <c r="K96" i="100"/>
  <c r="C96" i="100"/>
  <c r="H95" i="100"/>
  <c r="M94" i="100"/>
  <c r="E94" i="100"/>
  <c r="J93" i="100"/>
  <c r="B93" i="100"/>
  <c r="L91" i="100"/>
  <c r="D91" i="100"/>
  <c r="L92" i="100"/>
  <c r="L74" i="100"/>
  <c r="K92" i="100"/>
  <c r="K74" i="100"/>
  <c r="K73" i="100"/>
  <c r="C73" i="100"/>
  <c r="U73" i="100"/>
  <c r="AC73" i="100"/>
  <c r="U74" i="100"/>
  <c r="AC74" i="100"/>
  <c r="AK73" i="100"/>
  <c r="AG74" i="100"/>
  <c r="AO74" i="100"/>
  <c r="N92" i="100"/>
  <c r="N74" i="100"/>
  <c r="J92" i="100"/>
  <c r="J74" i="100"/>
  <c r="F92" i="100"/>
  <c r="F74" i="100"/>
  <c r="B92" i="100"/>
  <c r="B74" i="100"/>
  <c r="N73" i="100"/>
  <c r="J73" i="100"/>
  <c r="F73" i="100"/>
  <c r="B73" i="100"/>
  <c r="R73" i="100"/>
  <c r="V73" i="100"/>
  <c r="Z73" i="100"/>
  <c r="S91" i="100"/>
  <c r="R74" i="100"/>
  <c r="V74" i="100"/>
  <c r="Z74" i="100"/>
  <c r="Z133" i="100" s="1"/>
  <c r="AH73" i="100"/>
  <c r="AL73" i="100"/>
  <c r="AR73" i="100"/>
  <c r="AH74" i="100"/>
  <c r="AL74" i="100"/>
  <c r="AL133" i="100" s="1"/>
  <c r="AR74" i="100"/>
  <c r="D92" i="100"/>
  <c r="D74" i="100"/>
  <c r="G92" i="100"/>
  <c r="G74" i="100"/>
  <c r="C92" i="100"/>
  <c r="C74" i="100"/>
  <c r="G73" i="100"/>
  <c r="Q73" i="100"/>
  <c r="Y73" i="100"/>
  <c r="Q74" i="100"/>
  <c r="Y74" i="100"/>
  <c r="AG73" i="100"/>
  <c r="AO73" i="100"/>
  <c r="AK74" i="100"/>
  <c r="M92" i="100"/>
  <c r="M74" i="100"/>
  <c r="I92" i="100"/>
  <c r="I74" i="100"/>
  <c r="E92" i="100"/>
  <c r="E74" i="100"/>
  <c r="M73" i="100"/>
  <c r="I73" i="100"/>
  <c r="E73" i="100"/>
  <c r="S73" i="100"/>
  <c r="W73" i="100"/>
  <c r="AA73" i="100"/>
  <c r="S74" i="100"/>
  <c r="W74" i="100"/>
  <c r="AA74" i="100"/>
  <c r="AI73" i="100"/>
  <c r="AM73" i="100"/>
  <c r="AI74" i="100"/>
  <c r="AM74" i="100"/>
  <c r="O32" i="66"/>
  <c r="H188" i="26"/>
  <c r="W91" i="100"/>
  <c r="V92" i="100"/>
  <c r="Z92" i="100"/>
  <c r="Y93" i="100"/>
  <c r="AC93" i="100"/>
  <c r="AB94" i="100"/>
  <c r="S95" i="100"/>
  <c r="V96" i="100"/>
  <c r="U62" i="12"/>
  <c r="U66" i="12"/>
  <c r="U70" i="12"/>
  <c r="U20" i="13"/>
  <c r="U24" i="13"/>
  <c r="U29" i="13"/>
  <c r="U34" i="83"/>
  <c r="U21" i="13"/>
  <c r="U25" i="13"/>
  <c r="Q188" i="26"/>
  <c r="C188" i="26"/>
  <c r="AO96" i="100"/>
  <c r="AA91" i="100"/>
  <c r="Q93" i="100"/>
  <c r="T94" i="100"/>
  <c r="W95" i="100"/>
  <c r="Z96" i="100"/>
  <c r="L96" i="100"/>
  <c r="D96" i="100"/>
  <c r="I95" i="100"/>
  <c r="N94" i="100"/>
  <c r="F94" i="100"/>
  <c r="K93" i="100"/>
  <c r="M91" i="100"/>
  <c r="E91" i="100"/>
  <c r="R92" i="100"/>
  <c r="U93" i="100"/>
  <c r="X94" i="100"/>
  <c r="AA95" i="100"/>
  <c r="P188" i="26"/>
  <c r="G188" i="26"/>
  <c r="O138" i="66"/>
  <c r="O142" i="66"/>
  <c r="O150" i="66"/>
  <c r="O152" i="66"/>
  <c r="AB91" i="100"/>
  <c r="W92" i="100"/>
  <c r="R93" i="100"/>
  <c r="Z93" i="100"/>
  <c r="U94" i="100"/>
  <c r="AC94" i="100"/>
  <c r="X95" i="100"/>
  <c r="S96" i="100"/>
  <c r="AA96" i="100"/>
  <c r="AH91" i="100"/>
  <c r="AR91" i="100"/>
  <c r="AI92" i="100"/>
  <c r="AF93" i="100"/>
  <c r="AN93" i="100"/>
  <c r="AK94" i="100"/>
  <c r="AH95" i="100"/>
  <c r="AR95" i="100"/>
  <c r="AI96" i="100"/>
  <c r="Q91" i="100"/>
  <c r="U91" i="100"/>
  <c r="Y91" i="100"/>
  <c r="AC91" i="100"/>
  <c r="T92" i="100"/>
  <c r="X92" i="100"/>
  <c r="AB92" i="100"/>
  <c r="S93" i="100"/>
  <c r="W93" i="100"/>
  <c r="AA93" i="100"/>
  <c r="R94" i="100"/>
  <c r="V94" i="100"/>
  <c r="Z94" i="100"/>
  <c r="Q95" i="100"/>
  <c r="U95" i="100"/>
  <c r="Y95" i="100"/>
  <c r="AC95" i="100"/>
  <c r="T96" i="100"/>
  <c r="S92" i="100"/>
  <c r="AA92" i="100"/>
  <c r="V93" i="100"/>
  <c r="Q94" i="100"/>
  <c r="Y94" i="100"/>
  <c r="T95" i="100"/>
  <c r="AB95" i="100"/>
  <c r="W96" i="100"/>
  <c r="AL91" i="100"/>
  <c r="AM92" i="100"/>
  <c r="AJ93" i="100"/>
  <c r="AG94" i="100"/>
  <c r="AO94" i="100"/>
  <c r="AL95" i="100"/>
  <c r="AM96" i="100"/>
  <c r="AB96" i="100"/>
  <c r="AI91" i="100"/>
  <c r="AM91" i="100"/>
  <c r="AF92" i="100"/>
  <c r="AJ92" i="100"/>
  <c r="AN92" i="100"/>
  <c r="AG93" i="100"/>
  <c r="AK93" i="100"/>
  <c r="AO93" i="100"/>
  <c r="AH94" i="100"/>
  <c r="AL94" i="100"/>
  <c r="AR94" i="100"/>
  <c r="AI95" i="100"/>
  <c r="AM95" i="100"/>
  <c r="AF96" i="100"/>
  <c r="AJ96" i="100"/>
  <c r="AN96" i="100"/>
  <c r="R91" i="100"/>
  <c r="V91" i="100"/>
  <c r="Q92" i="100"/>
  <c r="Y92" i="100"/>
  <c r="T93" i="100"/>
  <c r="AB93" i="100"/>
  <c r="W94" i="100"/>
  <c r="V95" i="100"/>
  <c r="Q96" i="100"/>
  <c r="U96" i="100"/>
  <c r="AC96" i="100"/>
  <c r="AG91" i="100"/>
  <c r="AK91" i="100"/>
  <c r="AO91" i="100"/>
  <c r="AH92" i="100"/>
  <c r="AL92" i="100"/>
  <c r="AR92" i="100"/>
  <c r="AI93" i="100"/>
  <c r="AM93" i="100"/>
  <c r="AF94" i="100"/>
  <c r="AJ94" i="100"/>
  <c r="AN94" i="100"/>
  <c r="AG95" i="100"/>
  <c r="AK95" i="100"/>
  <c r="AO95" i="100"/>
  <c r="AH96" i="100"/>
  <c r="AL96" i="100"/>
  <c r="AR96" i="100"/>
  <c r="R188" i="26"/>
  <c r="X96" i="100"/>
  <c r="Z91" i="100"/>
  <c r="U92" i="100"/>
  <c r="AC92" i="100"/>
  <c r="X93" i="100"/>
  <c r="S94" i="100"/>
  <c r="AA94" i="100"/>
  <c r="R95" i="100"/>
  <c r="Z95" i="100"/>
  <c r="Y96" i="100"/>
  <c r="AF91" i="100"/>
  <c r="AJ91" i="100"/>
  <c r="AN91" i="100"/>
  <c r="AG92" i="100"/>
  <c r="AK92" i="100"/>
  <c r="AO92" i="100"/>
  <c r="AH93" i="100"/>
  <c r="AL93" i="100"/>
  <c r="AR93" i="100"/>
  <c r="AI94" i="100"/>
  <c r="AM94" i="100"/>
  <c r="AF95" i="100"/>
  <c r="AJ95" i="100"/>
  <c r="AN95" i="100"/>
  <c r="AG96" i="100"/>
  <c r="AK96" i="100"/>
  <c r="O133" i="66"/>
  <c r="O137" i="66"/>
  <c r="O141" i="66"/>
  <c r="O145" i="66"/>
  <c r="O147" i="66"/>
  <c r="O149" i="66"/>
  <c r="O151" i="66"/>
  <c r="O155" i="66"/>
  <c r="O159" i="66"/>
  <c r="O160" i="66"/>
  <c r="O103" i="66"/>
  <c r="O161" i="66"/>
  <c r="O116" i="66"/>
  <c r="O128" i="66"/>
  <c r="U77" i="12"/>
  <c r="U81" i="12"/>
  <c r="U85" i="12"/>
  <c r="U89" i="12"/>
  <c r="O121" i="66"/>
  <c r="O156" i="66"/>
  <c r="O64" i="66"/>
  <c r="O105" i="66"/>
  <c r="O107" i="66"/>
  <c r="O117" i="66"/>
  <c r="O119" i="66"/>
  <c r="O123" i="66"/>
  <c r="F188" i="26"/>
  <c r="J188" i="26"/>
  <c r="U94" i="48"/>
  <c r="U98" i="48"/>
  <c r="U102" i="48"/>
  <c r="U106" i="48"/>
  <c r="U110" i="48"/>
  <c r="U114" i="48"/>
  <c r="U78" i="12"/>
  <c r="U82" i="12"/>
  <c r="U86" i="12"/>
  <c r="U90" i="12"/>
  <c r="O136" i="66"/>
  <c r="O140" i="66"/>
  <c r="O144" i="66"/>
  <c r="O148" i="66"/>
  <c r="O154" i="66"/>
  <c r="O158" i="66"/>
  <c r="O135" i="66"/>
  <c r="O139" i="66"/>
  <c r="O143" i="66"/>
  <c r="O153" i="66"/>
  <c r="O157" i="66"/>
  <c r="U95" i="48"/>
  <c r="U99" i="48"/>
  <c r="U103" i="48"/>
  <c r="U107" i="48"/>
  <c r="U111" i="48"/>
  <c r="U115" i="48"/>
  <c r="U79" i="12"/>
  <c r="U83" i="12"/>
  <c r="U87" i="12"/>
  <c r="U91" i="12"/>
  <c r="U30" i="13"/>
  <c r="O115" i="66"/>
  <c r="O97" i="66"/>
  <c r="U92" i="48"/>
  <c r="U96" i="48"/>
  <c r="U104" i="48"/>
  <c r="U108" i="48"/>
  <c r="U112" i="48"/>
  <c r="U116" i="48"/>
  <c r="O113" i="66"/>
  <c r="O111" i="66"/>
  <c r="O127" i="66"/>
  <c r="O109" i="66"/>
  <c r="O125" i="66"/>
  <c r="O134" i="66"/>
  <c r="O146" i="66"/>
  <c r="O63" i="66"/>
  <c r="O54" i="66" s="1"/>
  <c r="U22" i="13"/>
  <c r="U31" i="13"/>
  <c r="U31" i="83"/>
  <c r="U33" i="13"/>
  <c r="U26" i="13"/>
  <c r="U32" i="83"/>
  <c r="U80" i="12"/>
  <c r="V98" i="12" s="1"/>
  <c r="U84" i="12"/>
  <c r="U88" i="12"/>
  <c r="U59" i="12"/>
  <c r="U63" i="12"/>
  <c r="U67" i="12"/>
  <c r="U71" i="12"/>
  <c r="U60" i="12"/>
  <c r="U64" i="12"/>
  <c r="U68" i="12"/>
  <c r="U72" i="12"/>
  <c r="U61" i="12"/>
  <c r="U65" i="12"/>
  <c r="U69" i="12"/>
  <c r="U73" i="12"/>
  <c r="T91" i="100"/>
  <c r="X91" i="100"/>
  <c r="H92" i="100"/>
  <c r="C93" i="100"/>
  <c r="AD167" i="11"/>
  <c r="Z167" i="11"/>
  <c r="AE166" i="11"/>
  <c r="AA166" i="11"/>
  <c r="AF165" i="11"/>
  <c r="AB165" i="11"/>
  <c r="X165" i="11"/>
  <c r="AC164" i="11"/>
  <c r="Y164" i="11"/>
  <c r="AD163" i="11"/>
  <c r="Z163" i="11"/>
  <c r="AE162" i="11"/>
  <c r="AA162" i="11"/>
  <c r="AF161" i="11"/>
  <c r="AB161" i="11"/>
  <c r="X161" i="11"/>
  <c r="AC160" i="11"/>
  <c r="Y160" i="11"/>
  <c r="AD159" i="11"/>
  <c r="Z159" i="11"/>
  <c r="AE158" i="11"/>
  <c r="AA158" i="11"/>
  <c r="AF157" i="11"/>
  <c r="AB157" i="11"/>
  <c r="X157" i="11"/>
  <c r="AC156" i="11"/>
  <c r="Y156" i="11"/>
  <c r="AD155" i="11"/>
  <c r="Z155" i="11"/>
  <c r="AE154" i="11"/>
  <c r="AA154" i="11"/>
  <c r="AF153" i="11"/>
  <c r="AB153" i="11"/>
  <c r="X153" i="11"/>
  <c r="AC152" i="11"/>
  <c r="Y152" i="11"/>
  <c r="AH133" i="100" l="1"/>
  <c r="V106" i="12"/>
  <c r="V133" i="100"/>
  <c r="AR133" i="100"/>
  <c r="R133" i="100"/>
  <c r="V105" i="12"/>
  <c r="N133" i="100"/>
  <c r="AO133" i="100"/>
  <c r="Y133" i="100"/>
  <c r="AB133" i="100"/>
  <c r="V107" i="12"/>
  <c r="V96" i="12"/>
  <c r="V100" i="12"/>
  <c r="V104" i="12"/>
  <c r="V108" i="12"/>
  <c r="V97" i="12"/>
  <c r="V101" i="12"/>
  <c r="V109" i="12"/>
  <c r="V102" i="12"/>
  <c r="V95" i="12"/>
  <c r="V99" i="12"/>
  <c r="V103" i="12"/>
  <c r="H133" i="100"/>
  <c r="E133" i="100"/>
  <c r="M133" i="100"/>
  <c r="W133" i="100"/>
  <c r="F133" i="100"/>
  <c r="K133" i="100"/>
  <c r="AK133" i="100"/>
  <c r="U133" i="100"/>
  <c r="AN133" i="100"/>
  <c r="X133" i="100"/>
  <c r="AM133" i="100"/>
  <c r="S133" i="100"/>
  <c r="C133" i="100"/>
  <c r="D133" i="100"/>
  <c r="L133" i="100"/>
  <c r="I133" i="100"/>
  <c r="B133" i="100"/>
  <c r="F27" i="14" s="1"/>
  <c r="AG133" i="100"/>
  <c r="Q133" i="100"/>
  <c r="AJ133" i="100"/>
  <c r="T133" i="100"/>
  <c r="AI133" i="100"/>
  <c r="J133" i="100"/>
  <c r="G133" i="100"/>
  <c r="AC133" i="100"/>
  <c r="AF133" i="100"/>
  <c r="AA133" i="100"/>
  <c r="AJ132" i="100"/>
  <c r="Y132" i="100"/>
  <c r="T132" i="100"/>
  <c r="B132" i="100"/>
  <c r="AM132" i="100"/>
  <c r="D39" i="83" a="1"/>
  <c r="O39" i="83" s="1"/>
  <c r="AA132" i="100"/>
  <c r="AC132" i="100"/>
  <c r="X132" i="100"/>
  <c r="L132" i="100"/>
  <c r="AL132" i="100"/>
  <c r="U132" i="100"/>
  <c r="AI132" i="100"/>
  <c r="AK132" i="100"/>
  <c r="Q132" i="100"/>
  <c r="C132" i="100"/>
  <c r="AH132" i="100"/>
  <c r="AG132" i="100"/>
  <c r="K132" i="100"/>
  <c r="AR132" i="100"/>
  <c r="V132" i="100"/>
  <c r="W132" i="100"/>
  <c r="J132" i="100"/>
  <c r="AO132" i="100"/>
  <c r="G132" i="100"/>
  <c r="O53" i="66"/>
  <c r="Z132" i="100"/>
  <c r="O48" i="66"/>
  <c r="AF132" i="100"/>
  <c r="U39" i="83" s="1" a="1"/>
  <c r="S132" i="100"/>
  <c r="AN132" i="100"/>
  <c r="AB132" i="100"/>
  <c r="O45" i="66"/>
  <c r="O40" i="66"/>
  <c r="O55" i="66"/>
  <c r="O58" i="66"/>
  <c r="M132" i="100"/>
  <c r="R132" i="100"/>
  <c r="O61" i="66"/>
  <c r="O41" i="66"/>
  <c r="O60" i="66"/>
  <c r="O57" i="66"/>
  <c r="O37" i="66"/>
  <c r="O56" i="66"/>
  <c r="O42" i="66"/>
  <c r="O39" i="66"/>
  <c r="O44" i="66"/>
  <c r="O46" i="66"/>
  <c r="O51" i="66"/>
  <c r="O50" i="66"/>
  <c r="O47" i="66"/>
  <c r="O38" i="66"/>
  <c r="O49" i="66"/>
  <c r="O52" i="66"/>
  <c r="O59" i="66"/>
  <c r="O43" i="66"/>
  <c r="O62" i="66"/>
  <c r="H132" i="100"/>
  <c r="F132" i="100"/>
  <c r="E132" i="100"/>
  <c r="D132" i="100"/>
  <c r="N132" i="100"/>
  <c r="I132" i="100"/>
  <c r="U39" i="83" l="1"/>
  <c r="X39" i="83"/>
  <c r="W39" i="83"/>
  <c r="V39" i="83"/>
  <c r="F26" i="14"/>
  <c r="Q39" i="83"/>
  <c r="G39" i="83"/>
  <c r="J39" i="83"/>
  <c r="N39" i="83"/>
  <c r="S39" i="83"/>
  <c r="L39" i="83"/>
  <c r="P39" i="83"/>
  <c r="R39" i="83"/>
  <c r="F39" i="83"/>
  <c r="H39" i="83"/>
  <c r="I39" i="83"/>
  <c r="M39" i="83"/>
  <c r="D39" i="83"/>
  <c r="T39" i="83"/>
  <c r="E39" i="83"/>
  <c r="K39" i="83"/>
  <c r="U137" i="83" l="1"/>
  <c r="N78" i="55" l="1"/>
  <c r="N25" i="55"/>
  <c r="B150" i="11" l="1"/>
  <c r="C150" i="11"/>
  <c r="D150" i="11"/>
  <c r="E150" i="11"/>
  <c r="F150" i="11"/>
  <c r="G150" i="11"/>
  <c r="H150" i="11"/>
  <c r="I150" i="11"/>
  <c r="J150" i="11"/>
  <c r="U160" i="83" l="1"/>
  <c r="U159" i="83"/>
  <c r="U143" i="83" l="1"/>
  <c r="U141" i="83"/>
  <c r="V163" i="83" s="1"/>
  <c r="T55" i="28"/>
  <c r="T62" i="28"/>
  <c r="T65" i="28"/>
  <c r="T58" i="28"/>
  <c r="T59" i="28"/>
  <c r="T60" i="28"/>
  <c r="T151" i="28"/>
  <c r="T152" i="28"/>
  <c r="S60" i="28"/>
  <c r="R60" i="28"/>
  <c r="Q60" i="28"/>
  <c r="P60" i="28"/>
  <c r="O60" i="28"/>
  <c r="N60" i="28"/>
  <c r="M60" i="28"/>
  <c r="L60" i="28"/>
  <c r="K60" i="28"/>
  <c r="J60" i="28"/>
  <c r="I60" i="28"/>
  <c r="H60" i="28"/>
  <c r="G60" i="28"/>
  <c r="S59" i="28"/>
  <c r="R59" i="28"/>
  <c r="Q59" i="28"/>
  <c r="P59" i="28"/>
  <c r="O59" i="28"/>
  <c r="N59" i="28"/>
  <c r="M59" i="28"/>
  <c r="L59" i="28"/>
  <c r="K59" i="28"/>
  <c r="J59" i="28"/>
  <c r="I59" i="28"/>
  <c r="H59" i="28"/>
  <c r="G59" i="28"/>
  <c r="S58" i="28"/>
  <c r="R58" i="28"/>
  <c r="Q58" i="28"/>
  <c r="P58" i="28"/>
  <c r="O58" i="28"/>
  <c r="N58" i="28"/>
  <c r="M58" i="28"/>
  <c r="L58" i="28"/>
  <c r="K58" i="28"/>
  <c r="J58" i="28"/>
  <c r="I58" i="28"/>
  <c r="H58" i="28"/>
  <c r="G58" i="28"/>
  <c r="U70" i="28" l="1"/>
  <c r="U64" i="28"/>
  <c r="U67" i="28"/>
  <c r="U72" i="28"/>
  <c r="T66" i="28"/>
  <c r="U73" i="28" s="1"/>
  <c r="T63" i="28"/>
  <c r="U71" i="28" s="1"/>
  <c r="T93" i="28"/>
  <c r="T88" i="28"/>
  <c r="T61" i="28"/>
  <c r="T56" i="28" s="1"/>
  <c r="U145" i="83"/>
  <c r="U147" i="83"/>
  <c r="V166" i="83" s="1"/>
  <c r="U148" i="83"/>
  <c r="V167" i="83" s="1"/>
  <c r="U144" i="83"/>
  <c r="T69" i="28"/>
  <c r="T54" i="28"/>
  <c r="U46" i="83"/>
  <c r="V47" i="83" s="1"/>
  <c r="U47" i="26"/>
  <c r="U39" i="26"/>
  <c r="U146" i="26"/>
  <c r="U151" i="26"/>
  <c r="U53" i="83"/>
  <c r="U162" i="26"/>
  <c r="U165" i="26"/>
  <c r="U166" i="26"/>
  <c r="U170" i="26"/>
  <c r="U144" i="26"/>
  <c r="U147" i="26"/>
  <c r="U148" i="26"/>
  <c r="U152" i="26"/>
  <c r="U159" i="26"/>
  <c r="U163" i="26"/>
  <c r="U167" i="26"/>
  <c r="U62" i="27"/>
  <c r="U89" i="27" s="1"/>
  <c r="U71" i="27"/>
  <c r="U75" i="27"/>
  <c r="U79" i="27"/>
  <c r="U221" i="27"/>
  <c r="U222" i="27"/>
  <c r="U170" i="27"/>
  <c r="U197" i="27" s="1"/>
  <c r="U225" i="27"/>
  <c r="U229" i="27"/>
  <c r="U230" i="27"/>
  <c r="U233" i="27"/>
  <c r="U234" i="27"/>
  <c r="U237" i="27"/>
  <c r="U185" i="27"/>
  <c r="U212" i="27" s="1"/>
  <c r="U246" i="27"/>
  <c r="U247" i="27"/>
  <c r="U249" i="27"/>
  <c r="U250" i="27"/>
  <c r="U253" i="27"/>
  <c r="U261" i="27"/>
  <c r="U262" i="27"/>
  <c r="U263" i="27"/>
  <c r="U265" i="27"/>
  <c r="U266" i="27"/>
  <c r="U231" i="27"/>
  <c r="U238" i="27"/>
  <c r="U77" i="27" l="1"/>
  <c r="U64" i="27"/>
  <c r="U177" i="27"/>
  <c r="U173" i="27"/>
  <c r="U186" i="27"/>
  <c r="U182" i="27"/>
  <c r="U178" i="27"/>
  <c r="U174" i="27"/>
  <c r="U72" i="27"/>
  <c r="U169" i="27"/>
  <c r="U166" i="27"/>
  <c r="U112" i="26"/>
  <c r="U183" i="27"/>
  <c r="U179" i="27"/>
  <c r="U175" i="27"/>
  <c r="U171" i="27"/>
  <c r="U167" i="27"/>
  <c r="U267" i="27"/>
  <c r="U259" i="27"/>
  <c r="U168" i="26"/>
  <c r="U185" i="26" s="1"/>
  <c r="U160" i="26"/>
  <c r="U292" i="27"/>
  <c r="U69" i="27"/>
  <c r="U76" i="27"/>
  <c r="U60" i="27"/>
  <c r="U45" i="26"/>
  <c r="U158" i="26"/>
  <c r="U43" i="26"/>
  <c r="U143" i="26"/>
  <c r="U172" i="27"/>
  <c r="U276" i="27"/>
  <c r="U108" i="26"/>
  <c r="U165" i="27"/>
  <c r="U288" i="27"/>
  <c r="U251" i="27"/>
  <c r="U239" i="27"/>
  <c r="U293" i="27" s="1"/>
  <c r="U61" i="27"/>
  <c r="U226" i="27"/>
  <c r="U280" i="27" s="1"/>
  <c r="U49" i="26"/>
  <c r="U41" i="26"/>
  <c r="U181" i="27"/>
  <c r="U169" i="26"/>
  <c r="U186" i="26" s="1"/>
  <c r="U161" i="26"/>
  <c r="U178" i="26" s="1"/>
  <c r="U150" i="26"/>
  <c r="U184" i="26" s="1"/>
  <c r="U202" i="26" s="1"/>
  <c r="U142" i="26"/>
  <c r="U176" i="26" s="1"/>
  <c r="U180" i="27"/>
  <c r="U258" i="27"/>
  <c r="U285" i="27" s="1"/>
  <c r="U184" i="27"/>
  <c r="U176" i="27"/>
  <c r="U168" i="27"/>
  <c r="U255" i="27"/>
  <c r="U73" i="27"/>
  <c r="U65" i="27"/>
  <c r="U57" i="27"/>
  <c r="U254" i="27"/>
  <c r="U257" i="27"/>
  <c r="U284" i="27" s="1"/>
  <c r="U235" i="27"/>
  <c r="U289" i="27" s="1"/>
  <c r="U219" i="27"/>
  <c r="U273" i="27" s="1"/>
  <c r="U68" i="27"/>
  <c r="U180" i="26"/>
  <c r="U118" i="26"/>
  <c r="U114" i="26"/>
  <c r="U110" i="26"/>
  <c r="U106" i="26"/>
  <c r="U223" i="27"/>
  <c r="U277" i="27" s="1"/>
  <c r="U182" i="26"/>
  <c r="U115" i="26"/>
  <c r="U111" i="26"/>
  <c r="U107" i="26"/>
  <c r="U117" i="26"/>
  <c r="U113" i="26"/>
  <c r="U109" i="26"/>
  <c r="U50" i="26"/>
  <c r="U46" i="26"/>
  <c r="U42" i="26"/>
  <c r="U38" i="26"/>
  <c r="U48" i="26"/>
  <c r="U44" i="26"/>
  <c r="U40" i="26"/>
  <c r="U227" i="27"/>
  <c r="U256" i="27"/>
  <c r="U283" i="27" s="1"/>
  <c r="U252" i="27"/>
  <c r="U279" i="27" s="1"/>
  <c r="U248" i="27"/>
  <c r="U275" i="27" s="1"/>
  <c r="U78" i="27"/>
  <c r="U74" i="27"/>
  <c r="U70" i="27"/>
  <c r="U66" i="27"/>
  <c r="U58" i="27"/>
  <c r="T94" i="28"/>
  <c r="U161" i="83" s="1"/>
  <c r="U149" i="83" s="1"/>
  <c r="U177" i="26"/>
  <c r="U240" i="27"/>
  <c r="U236" i="27"/>
  <c r="U290" i="27" s="1"/>
  <c r="U232" i="27"/>
  <c r="U228" i="27"/>
  <c r="U224" i="27"/>
  <c r="U278" i="27" s="1"/>
  <c r="U305" i="27" s="1"/>
  <c r="U220" i="27"/>
  <c r="U274" i="27" s="1"/>
  <c r="U67" i="27"/>
  <c r="U63" i="27"/>
  <c r="U59" i="27"/>
  <c r="U119" i="26"/>
  <c r="U37" i="26"/>
  <c r="U50" i="83"/>
  <c r="V51" i="83" s="1"/>
  <c r="U264" i="27"/>
  <c r="U291" i="27" s="1"/>
  <c r="U260" i="27"/>
  <c r="U287" i="27" s="1"/>
  <c r="U116" i="26"/>
  <c r="U54" i="83"/>
  <c r="U62" i="83" s="1"/>
  <c r="U164" i="26"/>
  <c r="U181" i="26" s="1"/>
  <c r="U153" i="26"/>
  <c r="U187" i="26" s="1"/>
  <c r="U205" i="26" s="1"/>
  <c r="U149" i="26"/>
  <c r="U183" i="26" s="1"/>
  <c r="U145" i="26"/>
  <c r="U179" i="26" s="1"/>
  <c r="U141" i="26"/>
  <c r="U61" i="83"/>
  <c r="U48" i="83"/>
  <c r="U286" i="27" l="1"/>
  <c r="U57" i="83"/>
  <c r="V58" i="83" s="1"/>
  <c r="V49" i="83"/>
  <c r="T99" i="28"/>
  <c r="U294" i="27"/>
  <c r="U321" i="27" s="1"/>
  <c r="U282" i="27"/>
  <c r="U171" i="26"/>
  <c r="U281" i="27"/>
  <c r="U55" i="83"/>
  <c r="U268" i="27"/>
  <c r="U154" i="26"/>
  <c r="U175" i="26"/>
  <c r="U59" i="83"/>
  <c r="V60" i="83" s="1"/>
  <c r="U52" i="83"/>
  <c r="U241" i="27"/>
  <c r="U187" i="27"/>
  <c r="A31" i="65"/>
  <c r="A1" i="65"/>
  <c r="C190" i="88"/>
  <c r="C173" i="88"/>
  <c r="C87" i="88"/>
  <c r="C1" i="88"/>
  <c r="R52" i="73"/>
  <c r="N52" i="73"/>
  <c r="J52" i="73"/>
  <c r="F52" i="73"/>
  <c r="U188" i="26" l="1"/>
  <c r="V41" i="83"/>
  <c r="V56" i="83"/>
  <c r="U295" i="27"/>
  <c r="B52" i="73"/>
  <c r="A4" i="88"/>
  <c r="A5" i="88"/>
  <c r="A6" i="88"/>
  <c r="A7" i="88"/>
  <c r="A8" i="88"/>
  <c r="A9" i="88"/>
  <c r="A10" i="88"/>
  <c r="A11" i="88"/>
  <c r="A12" i="88"/>
  <c r="A13" i="88"/>
  <c r="A14" i="88"/>
  <c r="A15" i="88"/>
  <c r="A16" i="88"/>
  <c r="A17" i="88"/>
  <c r="A18" i="88"/>
  <c r="A19" i="88"/>
  <c r="A20" i="88"/>
  <c r="A21" i="88"/>
  <c r="A22" i="88"/>
  <c r="A23" i="88"/>
  <c r="A24" i="88"/>
  <c r="A25" i="88"/>
  <c r="A26" i="88"/>
  <c r="A27" i="88"/>
  <c r="A28" i="88"/>
  <c r="A29" i="88"/>
  <c r="A30" i="88"/>
  <c r="A31" i="88"/>
  <c r="A32" i="88"/>
  <c r="A33" i="88"/>
  <c r="A34" i="88"/>
  <c r="A35" i="88"/>
  <c r="A36" i="88"/>
  <c r="A37" i="88"/>
  <c r="A38" i="88"/>
  <c r="A39" i="88"/>
  <c r="A40" i="88"/>
  <c r="A41" i="88"/>
  <c r="A42" i="88"/>
  <c r="A43" i="88"/>
  <c r="A44" i="88"/>
  <c r="A45" i="88"/>
  <c r="A46" i="88"/>
  <c r="A47" i="88"/>
  <c r="A48" i="88"/>
  <c r="A49" i="88"/>
  <c r="A50" i="88"/>
  <c r="A51" i="88"/>
  <c r="A52" i="88"/>
  <c r="A53" i="88"/>
  <c r="A54" i="88"/>
  <c r="A55" i="88"/>
  <c r="A56" i="88"/>
  <c r="A57" i="88"/>
  <c r="A58" i="88"/>
  <c r="A59" i="88"/>
  <c r="A60" i="88"/>
  <c r="A61" i="88"/>
  <c r="A62" i="88"/>
  <c r="A63" i="88"/>
  <c r="A64" i="88"/>
  <c r="A65" i="88"/>
  <c r="A66" i="88"/>
  <c r="A67" i="88"/>
  <c r="A68" i="88"/>
  <c r="A69" i="88"/>
  <c r="A70" i="88"/>
  <c r="A71" i="88"/>
  <c r="A72" i="88"/>
  <c r="A73" i="88"/>
  <c r="A74" i="88"/>
  <c r="A75" i="88"/>
  <c r="A76" i="88"/>
  <c r="A77" i="88"/>
  <c r="A78" i="88"/>
  <c r="A79" i="88"/>
  <c r="A80" i="88"/>
  <c r="A81" i="88"/>
  <c r="A82" i="88"/>
  <c r="A83" i="88"/>
  <c r="A84" i="88"/>
  <c r="A85" i="88"/>
  <c r="A3" i="88"/>
  <c r="A372" i="52" l="1"/>
  <c r="A371" i="52"/>
  <c r="A370" i="52"/>
  <c r="A369" i="52"/>
  <c r="A368" i="52"/>
  <c r="A367" i="52"/>
  <c r="A366" i="52"/>
  <c r="A365" i="52"/>
  <c r="A364" i="52"/>
  <c r="A363" i="52"/>
  <c r="A362" i="52"/>
  <c r="A361" i="52"/>
  <c r="A360" i="52"/>
  <c r="A359" i="52"/>
  <c r="A358" i="52"/>
  <c r="A357" i="52"/>
  <c r="A356" i="52"/>
  <c r="A355" i="52"/>
  <c r="A354" i="52"/>
  <c r="A353" i="52"/>
  <c r="A352" i="52"/>
  <c r="A351" i="52"/>
  <c r="A350" i="52"/>
  <c r="A349" i="52"/>
  <c r="A348" i="52"/>
  <c r="A347" i="52"/>
  <c r="A346" i="52"/>
  <c r="A345" i="52"/>
  <c r="A344" i="52"/>
  <c r="A343" i="52"/>
  <c r="A342" i="52"/>
  <c r="A341" i="52"/>
  <c r="A340" i="52"/>
  <c r="A339" i="52"/>
  <c r="A338" i="52"/>
  <c r="A337" i="52"/>
  <c r="A336" i="52"/>
  <c r="A335" i="52"/>
  <c r="A334" i="52"/>
  <c r="A333" i="52"/>
  <c r="A332" i="52"/>
  <c r="A331" i="52"/>
  <c r="A330" i="52"/>
  <c r="A329" i="52"/>
  <c r="A328" i="52"/>
  <c r="A327" i="52"/>
  <c r="A326" i="52"/>
  <c r="A325" i="52"/>
  <c r="A324" i="52"/>
  <c r="A323" i="52"/>
  <c r="A322" i="52"/>
  <c r="A321" i="52"/>
  <c r="A320" i="52"/>
  <c r="A319" i="52"/>
  <c r="A318" i="52"/>
  <c r="A317" i="52"/>
  <c r="A316" i="52"/>
  <c r="A315" i="52"/>
  <c r="A314" i="52"/>
  <c r="A313" i="52"/>
  <c r="A312" i="52"/>
  <c r="A311" i="52"/>
  <c r="A310" i="52"/>
  <c r="A309" i="52"/>
  <c r="A308" i="52"/>
  <c r="A307" i="52"/>
  <c r="A306" i="52"/>
  <c r="A305" i="52"/>
  <c r="A304" i="52"/>
  <c r="A303" i="52"/>
  <c r="A302" i="52"/>
  <c r="A301" i="52"/>
  <c r="A300" i="52"/>
  <c r="A299" i="52"/>
  <c r="A298" i="52"/>
  <c r="A297" i="52"/>
  <c r="A296" i="52"/>
  <c r="A295" i="52"/>
  <c r="A294" i="52"/>
  <c r="A293" i="52"/>
  <c r="A292" i="52"/>
  <c r="A291" i="52"/>
  <c r="A290" i="52"/>
  <c r="A289" i="52"/>
  <c r="A288" i="52"/>
  <c r="A287" i="52"/>
  <c r="A286" i="52"/>
  <c r="A285" i="52"/>
  <c r="A284" i="52"/>
  <c r="A283" i="52"/>
  <c r="A282" i="52"/>
  <c r="A281" i="52"/>
  <c r="A280" i="52"/>
  <c r="A279" i="52"/>
  <c r="A278" i="52"/>
  <c r="A277" i="52"/>
  <c r="A276" i="52"/>
  <c r="A275" i="52"/>
  <c r="A274" i="52"/>
  <c r="A273" i="52"/>
  <c r="A272" i="52"/>
  <c r="A271" i="52"/>
  <c r="A270" i="52"/>
  <c r="A269" i="52"/>
  <c r="A268" i="52"/>
  <c r="A267" i="52"/>
  <c r="A266" i="52"/>
  <c r="A265" i="52"/>
  <c r="A264" i="52"/>
  <c r="A263" i="52"/>
  <c r="A262" i="52"/>
  <c r="A261" i="52"/>
  <c r="A260" i="52"/>
  <c r="A259" i="52"/>
  <c r="A258" i="52"/>
  <c r="A257" i="52"/>
  <c r="A256" i="52"/>
  <c r="A255" i="52"/>
  <c r="A254" i="52"/>
  <c r="A253" i="52"/>
  <c r="B247" i="52"/>
  <c r="A247" i="52"/>
  <c r="B246" i="52"/>
  <c r="A246" i="52"/>
  <c r="B245" i="52"/>
  <c r="A245" i="52"/>
  <c r="B244" i="52"/>
  <c r="A244" i="52"/>
  <c r="B243" i="52"/>
  <c r="A243" i="52"/>
  <c r="B242" i="52"/>
  <c r="A242" i="52"/>
  <c r="B241" i="52"/>
  <c r="A241" i="52"/>
  <c r="B240" i="52"/>
  <c r="A240" i="52"/>
  <c r="B239" i="52"/>
  <c r="A239" i="52"/>
  <c r="B238" i="52"/>
  <c r="A238" i="52"/>
  <c r="B237" i="52"/>
  <c r="A237" i="52"/>
  <c r="B236" i="52"/>
  <c r="A236" i="52"/>
  <c r="B235" i="52"/>
  <c r="A235" i="52"/>
  <c r="B234" i="52"/>
  <c r="A234" i="52"/>
  <c r="B233" i="52"/>
  <c r="A233" i="52"/>
  <c r="B232" i="52"/>
  <c r="A232" i="52"/>
  <c r="B231" i="52"/>
  <c r="A231" i="52"/>
  <c r="B230" i="52"/>
  <c r="A230" i="52"/>
  <c r="B229" i="52"/>
  <c r="A229" i="52"/>
  <c r="B228" i="52"/>
  <c r="A228" i="52"/>
  <c r="B227" i="52"/>
  <c r="A227" i="52"/>
  <c r="B226" i="52"/>
  <c r="A226" i="52"/>
  <c r="B225" i="52"/>
  <c r="A225" i="52"/>
  <c r="B224" i="52"/>
  <c r="A224" i="52"/>
  <c r="B223" i="52"/>
  <c r="A223" i="52"/>
  <c r="B222" i="52"/>
  <c r="A222" i="52"/>
  <c r="B221" i="52"/>
  <c r="A221" i="52"/>
  <c r="B220" i="52"/>
  <c r="A220" i="52"/>
  <c r="B219" i="52"/>
  <c r="A219" i="52"/>
  <c r="B218" i="52"/>
  <c r="A218" i="52"/>
  <c r="B217" i="52"/>
  <c r="A217" i="52"/>
  <c r="B216" i="52"/>
  <c r="A216" i="52"/>
  <c r="B215" i="52"/>
  <c r="A215" i="52"/>
  <c r="B214" i="52"/>
  <c r="A214" i="52"/>
  <c r="B213" i="52"/>
  <c r="A213" i="52"/>
  <c r="B212" i="52"/>
  <c r="A212" i="52"/>
  <c r="B211" i="52"/>
  <c r="A211" i="52"/>
  <c r="B210" i="52"/>
  <c r="A210" i="52"/>
  <c r="B209" i="52"/>
  <c r="A209" i="52"/>
  <c r="B208" i="52"/>
  <c r="A208" i="52"/>
  <c r="B207" i="52"/>
  <c r="A207" i="52"/>
  <c r="B206" i="52"/>
  <c r="A206" i="52"/>
  <c r="B205" i="52"/>
  <c r="A205" i="52"/>
  <c r="B204" i="52"/>
  <c r="A204" i="52"/>
  <c r="B203" i="52"/>
  <c r="A203" i="52"/>
  <c r="B202" i="52"/>
  <c r="A202" i="52"/>
  <c r="B201" i="52"/>
  <c r="A201" i="52"/>
  <c r="B200" i="52"/>
  <c r="A200" i="52"/>
  <c r="B199" i="52"/>
  <c r="A199" i="52"/>
  <c r="B198" i="52"/>
  <c r="A198" i="52"/>
  <c r="B197" i="52"/>
  <c r="A197" i="52"/>
  <c r="B196" i="52"/>
  <c r="A196" i="52"/>
  <c r="B195" i="52"/>
  <c r="A195" i="52"/>
  <c r="B194" i="52"/>
  <c r="A194" i="52"/>
  <c r="B193" i="52"/>
  <c r="A193" i="52"/>
  <c r="B192" i="52"/>
  <c r="A192" i="52"/>
  <c r="B191" i="52"/>
  <c r="A191" i="52"/>
  <c r="B190" i="52"/>
  <c r="A190" i="52"/>
  <c r="B189" i="52"/>
  <c r="A189" i="52"/>
  <c r="B188" i="52"/>
  <c r="A188" i="52"/>
  <c r="B187" i="52"/>
  <c r="A187" i="52"/>
  <c r="B186" i="52"/>
  <c r="A186" i="52"/>
  <c r="B185" i="52"/>
  <c r="A185" i="52"/>
  <c r="B184" i="52"/>
  <c r="A184" i="52"/>
  <c r="B183" i="52"/>
  <c r="A183" i="52"/>
  <c r="B182" i="52"/>
  <c r="A182" i="52"/>
  <c r="B181" i="52"/>
  <c r="A181" i="52"/>
  <c r="B180" i="52"/>
  <c r="A180" i="52"/>
  <c r="B179" i="52"/>
  <c r="A179" i="52"/>
  <c r="B178" i="52"/>
  <c r="A178" i="52"/>
  <c r="B177" i="52"/>
  <c r="A177" i="52"/>
  <c r="B176" i="52"/>
  <c r="A176" i="52"/>
  <c r="B175" i="52"/>
  <c r="A175" i="52"/>
  <c r="B174" i="52"/>
  <c r="A174" i="52"/>
  <c r="B173" i="52"/>
  <c r="A173" i="52"/>
  <c r="B172" i="52"/>
  <c r="A172" i="52"/>
  <c r="B171" i="52"/>
  <c r="A171" i="52"/>
  <c r="B170" i="52"/>
  <c r="A170" i="52"/>
  <c r="B169" i="52"/>
  <c r="A169" i="52"/>
  <c r="B168" i="52"/>
  <c r="A168" i="52"/>
  <c r="B167" i="52"/>
  <c r="A167" i="52"/>
  <c r="B166" i="52"/>
  <c r="A166" i="52"/>
  <c r="B165" i="52"/>
  <c r="A165" i="52"/>
  <c r="B164" i="52"/>
  <c r="A164" i="52"/>
  <c r="B163" i="52"/>
  <c r="A163" i="52"/>
  <c r="B162" i="52"/>
  <c r="A162" i="52"/>
  <c r="B161" i="52"/>
  <c r="A161" i="52"/>
  <c r="B160" i="52"/>
  <c r="A160" i="52"/>
  <c r="B159" i="52"/>
  <c r="A159" i="52"/>
  <c r="B158" i="52"/>
  <c r="A158" i="52"/>
  <c r="B157" i="52"/>
  <c r="A157" i="52"/>
  <c r="B156" i="52"/>
  <c r="A156" i="52"/>
  <c r="B155" i="52"/>
  <c r="A155" i="52"/>
  <c r="B154" i="52"/>
  <c r="A154" i="52"/>
  <c r="B153" i="52"/>
  <c r="A153" i="52"/>
  <c r="B152" i="52"/>
  <c r="A152" i="52"/>
  <c r="B151" i="52"/>
  <c r="A151" i="52"/>
  <c r="B150" i="52"/>
  <c r="A150" i="52"/>
  <c r="B149" i="52"/>
  <c r="A149" i="52"/>
  <c r="B148" i="52"/>
  <c r="A148" i="52"/>
  <c r="B147" i="52"/>
  <c r="A147" i="52"/>
  <c r="B146" i="52"/>
  <c r="A146" i="52"/>
  <c r="B145" i="52"/>
  <c r="A145" i="52"/>
  <c r="B144" i="52"/>
  <c r="A144" i="52"/>
  <c r="B143" i="52"/>
  <c r="A143" i="52"/>
  <c r="B142" i="52"/>
  <c r="A142" i="52"/>
  <c r="B141" i="52"/>
  <c r="A141" i="52"/>
  <c r="B140" i="52"/>
  <c r="A140" i="52"/>
  <c r="B139" i="52"/>
  <c r="A139" i="52"/>
  <c r="B138" i="52"/>
  <c r="A138" i="52"/>
  <c r="B137" i="52"/>
  <c r="A137" i="52"/>
  <c r="B136" i="52"/>
  <c r="A136" i="52"/>
  <c r="B135" i="52"/>
  <c r="A135" i="52"/>
  <c r="B134" i="52"/>
  <c r="A134" i="52"/>
  <c r="B133" i="52"/>
  <c r="A133" i="52"/>
  <c r="B132" i="52"/>
  <c r="A132" i="52"/>
  <c r="B131" i="52"/>
  <c r="A131" i="52"/>
  <c r="B130" i="52"/>
  <c r="A130" i="52"/>
  <c r="B129" i="52"/>
  <c r="A129" i="52"/>
  <c r="A128" i="52"/>
  <c r="A4" i="52"/>
  <c r="B4" i="52"/>
  <c r="A5" i="52"/>
  <c r="B5" i="52"/>
  <c r="A6" i="52"/>
  <c r="B6" i="52"/>
  <c r="A7" i="52"/>
  <c r="B7" i="52"/>
  <c r="A8" i="52"/>
  <c r="B8" i="52"/>
  <c r="A9" i="52"/>
  <c r="B9" i="52"/>
  <c r="A10" i="52"/>
  <c r="B10" i="52"/>
  <c r="A11" i="52"/>
  <c r="B11" i="52"/>
  <c r="A12" i="52"/>
  <c r="B12" i="52"/>
  <c r="A13" i="52"/>
  <c r="B13" i="52"/>
  <c r="A14" i="52"/>
  <c r="B14" i="52"/>
  <c r="A15" i="52"/>
  <c r="B15" i="52"/>
  <c r="A16" i="52"/>
  <c r="B16" i="52"/>
  <c r="A17" i="52"/>
  <c r="B17" i="52"/>
  <c r="A18" i="52"/>
  <c r="B18" i="52"/>
  <c r="A19" i="52"/>
  <c r="B19" i="52"/>
  <c r="A20" i="52"/>
  <c r="B20" i="52"/>
  <c r="A21" i="52"/>
  <c r="B21" i="52"/>
  <c r="A22" i="52"/>
  <c r="B22" i="52"/>
  <c r="A23" i="52"/>
  <c r="B23" i="52"/>
  <c r="A24" i="52"/>
  <c r="B24" i="52"/>
  <c r="A25" i="52"/>
  <c r="B25" i="52"/>
  <c r="A26" i="52"/>
  <c r="B26" i="52"/>
  <c r="A27" i="52"/>
  <c r="B27" i="52"/>
  <c r="A28" i="52"/>
  <c r="B28" i="52"/>
  <c r="A29" i="52"/>
  <c r="B29" i="52"/>
  <c r="A30" i="52"/>
  <c r="B30" i="52"/>
  <c r="A31" i="52"/>
  <c r="B31" i="52"/>
  <c r="A32" i="52"/>
  <c r="B32" i="52"/>
  <c r="A33" i="52"/>
  <c r="B33" i="52"/>
  <c r="A34" i="52"/>
  <c r="B34" i="52"/>
  <c r="A35" i="52"/>
  <c r="B35" i="52"/>
  <c r="A36" i="52"/>
  <c r="B36" i="52"/>
  <c r="A37" i="52"/>
  <c r="B37" i="52"/>
  <c r="A38" i="52"/>
  <c r="B38" i="52"/>
  <c r="A39" i="52"/>
  <c r="B39" i="52"/>
  <c r="A40" i="52"/>
  <c r="B40" i="52"/>
  <c r="A41" i="52"/>
  <c r="B41" i="52"/>
  <c r="A42" i="52"/>
  <c r="B42" i="52"/>
  <c r="A43" i="52"/>
  <c r="B43" i="52"/>
  <c r="A44" i="52"/>
  <c r="B44" i="52"/>
  <c r="A45" i="52"/>
  <c r="B45" i="52"/>
  <c r="A46" i="52"/>
  <c r="B46" i="52"/>
  <c r="A47" i="52"/>
  <c r="B47" i="52"/>
  <c r="A48" i="52"/>
  <c r="B48" i="52"/>
  <c r="A49" i="52"/>
  <c r="B49" i="52"/>
  <c r="A50" i="52"/>
  <c r="B50" i="52"/>
  <c r="A51" i="52"/>
  <c r="B51" i="52"/>
  <c r="A52" i="52"/>
  <c r="B52" i="52"/>
  <c r="A53" i="52"/>
  <c r="B53" i="52"/>
  <c r="A54" i="52"/>
  <c r="B54" i="52"/>
  <c r="A55" i="52"/>
  <c r="B55" i="52"/>
  <c r="A56" i="52"/>
  <c r="B56" i="52"/>
  <c r="A57" i="52"/>
  <c r="B57" i="52"/>
  <c r="A58" i="52"/>
  <c r="B58" i="52"/>
  <c r="A59" i="52"/>
  <c r="B59" i="52"/>
  <c r="A60" i="52"/>
  <c r="B60" i="52"/>
  <c r="A61" i="52"/>
  <c r="B61" i="52"/>
  <c r="A62" i="52"/>
  <c r="B62" i="52"/>
  <c r="A63" i="52"/>
  <c r="B63" i="52"/>
  <c r="A64" i="52"/>
  <c r="B64" i="52"/>
  <c r="A65" i="52"/>
  <c r="B65" i="52"/>
  <c r="A66" i="52"/>
  <c r="B66" i="52"/>
  <c r="A67" i="52"/>
  <c r="B67" i="52"/>
  <c r="A68" i="52"/>
  <c r="B68" i="52"/>
  <c r="A69" i="52"/>
  <c r="B69" i="52"/>
  <c r="A70" i="52"/>
  <c r="B70" i="52"/>
  <c r="A71" i="52"/>
  <c r="B71" i="52"/>
  <c r="A72" i="52"/>
  <c r="B72" i="52"/>
  <c r="A73" i="52"/>
  <c r="B73" i="52"/>
  <c r="A74" i="52"/>
  <c r="B74" i="52"/>
  <c r="A75" i="52"/>
  <c r="B75" i="52"/>
  <c r="A76" i="52"/>
  <c r="B76" i="52"/>
  <c r="A77" i="52"/>
  <c r="B77" i="52"/>
  <c r="A78" i="52"/>
  <c r="B78" i="52"/>
  <c r="A79" i="52"/>
  <c r="B79" i="52"/>
  <c r="A80" i="52"/>
  <c r="B80" i="52"/>
  <c r="A81" i="52"/>
  <c r="B81" i="52"/>
  <c r="A82" i="52"/>
  <c r="B82" i="52"/>
  <c r="A83" i="52"/>
  <c r="B83" i="52"/>
  <c r="A84" i="52"/>
  <c r="B84" i="52"/>
  <c r="A85" i="52"/>
  <c r="B85" i="52"/>
  <c r="A86" i="52"/>
  <c r="B86" i="52"/>
  <c r="A87" i="52"/>
  <c r="B87" i="52"/>
  <c r="A88" i="52"/>
  <c r="B88" i="52"/>
  <c r="A89" i="52"/>
  <c r="B89" i="52"/>
  <c r="A90" i="52"/>
  <c r="B90" i="52"/>
  <c r="A91" i="52"/>
  <c r="B91" i="52"/>
  <c r="A92" i="52"/>
  <c r="B92" i="52"/>
  <c r="A93" i="52"/>
  <c r="B93" i="52"/>
  <c r="A94" i="52"/>
  <c r="B94" i="52"/>
  <c r="A95" i="52"/>
  <c r="B95" i="52"/>
  <c r="A96" i="52"/>
  <c r="B96" i="52"/>
  <c r="A97" i="52"/>
  <c r="B97" i="52"/>
  <c r="A98" i="52"/>
  <c r="B98" i="52"/>
  <c r="A99" i="52"/>
  <c r="B99" i="52"/>
  <c r="A100" i="52"/>
  <c r="B100" i="52"/>
  <c r="A101" i="52"/>
  <c r="B101" i="52"/>
  <c r="A102" i="52"/>
  <c r="B102" i="52"/>
  <c r="A103" i="52"/>
  <c r="B103" i="52"/>
  <c r="A104" i="52"/>
  <c r="B104" i="52"/>
  <c r="A105" i="52"/>
  <c r="B105" i="52"/>
  <c r="A106" i="52"/>
  <c r="B106" i="52"/>
  <c r="A107" i="52"/>
  <c r="B107" i="52"/>
  <c r="A108" i="52"/>
  <c r="B108" i="52"/>
  <c r="A109" i="52"/>
  <c r="B109" i="52"/>
  <c r="A110" i="52"/>
  <c r="B110" i="52"/>
  <c r="A111" i="52"/>
  <c r="B111" i="52"/>
  <c r="A112" i="52"/>
  <c r="B112" i="52"/>
  <c r="A113" i="52"/>
  <c r="B113" i="52"/>
  <c r="A114" i="52"/>
  <c r="B114" i="52"/>
  <c r="A115" i="52"/>
  <c r="B115" i="52"/>
  <c r="A116" i="52"/>
  <c r="B116" i="52"/>
  <c r="A117" i="52"/>
  <c r="B117" i="52"/>
  <c r="A118" i="52"/>
  <c r="B118" i="52"/>
  <c r="A119" i="52"/>
  <c r="B119" i="52"/>
  <c r="A120" i="52"/>
  <c r="B120" i="52"/>
  <c r="A121" i="52"/>
  <c r="B121" i="52"/>
  <c r="A122" i="52"/>
  <c r="B122" i="52"/>
  <c r="A3" i="52"/>
  <c r="M372" i="52" l="1"/>
  <c r="L372" i="52"/>
  <c r="K372" i="52"/>
  <c r="J372" i="52"/>
  <c r="I372" i="52"/>
  <c r="H372" i="52"/>
  <c r="G372" i="52"/>
  <c r="F372" i="52"/>
  <c r="E372" i="52"/>
  <c r="M371" i="52"/>
  <c r="L371" i="52"/>
  <c r="K371" i="52"/>
  <c r="J371" i="52"/>
  <c r="I371" i="52"/>
  <c r="H371" i="52"/>
  <c r="G371" i="52"/>
  <c r="F371" i="52"/>
  <c r="E371" i="52"/>
  <c r="M370" i="52"/>
  <c r="L370" i="52"/>
  <c r="K370" i="52"/>
  <c r="J370" i="52"/>
  <c r="I370" i="52"/>
  <c r="H370" i="52"/>
  <c r="G370" i="52"/>
  <c r="F370" i="52"/>
  <c r="E370" i="52"/>
  <c r="M369" i="52"/>
  <c r="L369" i="52"/>
  <c r="K369" i="52"/>
  <c r="J369" i="52"/>
  <c r="I369" i="52"/>
  <c r="H369" i="52"/>
  <c r="G369" i="52"/>
  <c r="F369" i="52"/>
  <c r="E369" i="52"/>
  <c r="M368" i="52"/>
  <c r="L368" i="52"/>
  <c r="K368" i="52"/>
  <c r="J368" i="52"/>
  <c r="I368" i="52"/>
  <c r="H368" i="52"/>
  <c r="G368" i="52"/>
  <c r="F368" i="52"/>
  <c r="E368" i="52"/>
  <c r="M367" i="52"/>
  <c r="L367" i="52"/>
  <c r="K367" i="52"/>
  <c r="J367" i="52"/>
  <c r="I367" i="52"/>
  <c r="H367" i="52"/>
  <c r="G367" i="52"/>
  <c r="F367" i="52"/>
  <c r="E367" i="52"/>
  <c r="M366" i="52"/>
  <c r="L366" i="52"/>
  <c r="K366" i="52"/>
  <c r="J366" i="52"/>
  <c r="I366" i="52"/>
  <c r="H366" i="52"/>
  <c r="G366" i="52"/>
  <c r="F366" i="52"/>
  <c r="E366" i="52"/>
  <c r="M365" i="52"/>
  <c r="L365" i="52"/>
  <c r="K365" i="52"/>
  <c r="J365" i="52"/>
  <c r="I365" i="52"/>
  <c r="H365" i="52"/>
  <c r="G365" i="52"/>
  <c r="F365" i="52"/>
  <c r="E365" i="52"/>
  <c r="M364" i="52"/>
  <c r="L364" i="52"/>
  <c r="K364" i="52"/>
  <c r="J364" i="52"/>
  <c r="I364" i="52"/>
  <c r="H364" i="52"/>
  <c r="G364" i="52"/>
  <c r="F364" i="52"/>
  <c r="E364" i="52"/>
  <c r="M363" i="52"/>
  <c r="L363" i="52"/>
  <c r="K363" i="52"/>
  <c r="J363" i="52"/>
  <c r="I363" i="52"/>
  <c r="H363" i="52"/>
  <c r="G363" i="52"/>
  <c r="F363" i="52"/>
  <c r="E363" i="52"/>
  <c r="M362" i="52"/>
  <c r="L362" i="52"/>
  <c r="K362" i="52"/>
  <c r="J362" i="52"/>
  <c r="I362" i="52"/>
  <c r="H362" i="52"/>
  <c r="G362" i="52"/>
  <c r="F362" i="52"/>
  <c r="E362" i="52"/>
  <c r="M361" i="52"/>
  <c r="L361" i="52"/>
  <c r="K361" i="52"/>
  <c r="J361" i="52"/>
  <c r="I361" i="52"/>
  <c r="H361" i="52"/>
  <c r="G361" i="52"/>
  <c r="F361" i="52"/>
  <c r="E361" i="52"/>
  <c r="M360" i="52"/>
  <c r="L360" i="52"/>
  <c r="K360" i="52"/>
  <c r="J360" i="52"/>
  <c r="I360" i="52"/>
  <c r="H360" i="52"/>
  <c r="G360" i="52"/>
  <c r="F360" i="52"/>
  <c r="E360" i="52"/>
  <c r="M359" i="52"/>
  <c r="L359" i="52"/>
  <c r="K359" i="52"/>
  <c r="J359" i="52"/>
  <c r="I359" i="52"/>
  <c r="H359" i="52"/>
  <c r="G359" i="52"/>
  <c r="F359" i="52"/>
  <c r="E359" i="52"/>
  <c r="M358" i="52"/>
  <c r="L358" i="52"/>
  <c r="K358" i="52"/>
  <c r="J358" i="52"/>
  <c r="I358" i="52"/>
  <c r="H358" i="52"/>
  <c r="G358" i="52"/>
  <c r="F358" i="52"/>
  <c r="E358" i="52"/>
  <c r="M357" i="52"/>
  <c r="L357" i="52"/>
  <c r="K357" i="52"/>
  <c r="J357" i="52"/>
  <c r="I357" i="52"/>
  <c r="H357" i="52"/>
  <c r="G357" i="52"/>
  <c r="F357" i="52"/>
  <c r="E357" i="52"/>
  <c r="M356" i="52"/>
  <c r="L356" i="52"/>
  <c r="K356" i="52"/>
  <c r="J356" i="52"/>
  <c r="I356" i="52"/>
  <c r="H356" i="52"/>
  <c r="G356" i="52"/>
  <c r="F356" i="52"/>
  <c r="E356" i="52"/>
  <c r="M355" i="52"/>
  <c r="L355" i="52"/>
  <c r="K355" i="52"/>
  <c r="J355" i="52"/>
  <c r="I355" i="52"/>
  <c r="H355" i="52"/>
  <c r="G355" i="52"/>
  <c r="F355" i="52"/>
  <c r="E355" i="52"/>
  <c r="M354" i="52"/>
  <c r="L354" i="52"/>
  <c r="K354" i="52"/>
  <c r="J354" i="52"/>
  <c r="I354" i="52"/>
  <c r="H354" i="52"/>
  <c r="G354" i="52"/>
  <c r="F354" i="52"/>
  <c r="E354" i="52"/>
  <c r="M353" i="52"/>
  <c r="L353" i="52"/>
  <c r="K353" i="52"/>
  <c r="J353" i="52"/>
  <c r="I353" i="52"/>
  <c r="H353" i="52"/>
  <c r="G353" i="52"/>
  <c r="F353" i="52"/>
  <c r="E353" i="52"/>
  <c r="M352" i="52"/>
  <c r="L352" i="52"/>
  <c r="K352" i="52"/>
  <c r="J352" i="52"/>
  <c r="I352" i="52"/>
  <c r="H352" i="52"/>
  <c r="G352" i="52"/>
  <c r="F352" i="52"/>
  <c r="E352" i="52"/>
  <c r="M351" i="52"/>
  <c r="L351" i="52"/>
  <c r="K351" i="52"/>
  <c r="J351" i="52"/>
  <c r="I351" i="52"/>
  <c r="H351" i="52"/>
  <c r="G351" i="52"/>
  <c r="F351" i="52"/>
  <c r="E351" i="52"/>
  <c r="M350" i="52"/>
  <c r="L350" i="52"/>
  <c r="K350" i="52"/>
  <c r="J350" i="52"/>
  <c r="I350" i="52"/>
  <c r="H350" i="52"/>
  <c r="G350" i="52"/>
  <c r="F350" i="52"/>
  <c r="E350" i="52"/>
  <c r="M349" i="52"/>
  <c r="L349" i="52"/>
  <c r="K349" i="52"/>
  <c r="J349" i="52"/>
  <c r="I349" i="52"/>
  <c r="H349" i="52"/>
  <c r="G349" i="52"/>
  <c r="F349" i="52"/>
  <c r="E349" i="52"/>
  <c r="M348" i="52"/>
  <c r="L348" i="52"/>
  <c r="K348" i="52"/>
  <c r="J348" i="52"/>
  <c r="I348" i="52"/>
  <c r="H348" i="52"/>
  <c r="G348" i="52"/>
  <c r="F348" i="52"/>
  <c r="E348" i="52"/>
  <c r="M347" i="52"/>
  <c r="L347" i="52"/>
  <c r="K347" i="52"/>
  <c r="J347" i="52"/>
  <c r="I347" i="52"/>
  <c r="H347" i="52"/>
  <c r="G347" i="52"/>
  <c r="F347" i="52"/>
  <c r="E347" i="52"/>
  <c r="M346" i="52"/>
  <c r="L346" i="52"/>
  <c r="K346" i="52"/>
  <c r="J346" i="52"/>
  <c r="I346" i="52"/>
  <c r="H346" i="52"/>
  <c r="G346" i="52"/>
  <c r="F346" i="52"/>
  <c r="E346" i="52"/>
  <c r="M345" i="52"/>
  <c r="L345" i="52"/>
  <c r="K345" i="52"/>
  <c r="J345" i="52"/>
  <c r="I345" i="52"/>
  <c r="H345" i="52"/>
  <c r="G345" i="52"/>
  <c r="F345" i="52"/>
  <c r="E345" i="52"/>
  <c r="M344" i="52"/>
  <c r="L344" i="52"/>
  <c r="K344" i="52"/>
  <c r="J344" i="52"/>
  <c r="I344" i="52"/>
  <c r="H344" i="52"/>
  <c r="G344" i="52"/>
  <c r="F344" i="52"/>
  <c r="E344" i="52"/>
  <c r="M343" i="52"/>
  <c r="L343" i="52"/>
  <c r="K343" i="52"/>
  <c r="J343" i="52"/>
  <c r="I343" i="52"/>
  <c r="H343" i="52"/>
  <c r="G343" i="52"/>
  <c r="F343" i="52"/>
  <c r="E343" i="52"/>
  <c r="M342" i="52"/>
  <c r="L342" i="52"/>
  <c r="K342" i="52"/>
  <c r="J342" i="52"/>
  <c r="I342" i="52"/>
  <c r="H342" i="52"/>
  <c r="G342" i="52"/>
  <c r="F342" i="52"/>
  <c r="E342" i="52"/>
  <c r="M341" i="52"/>
  <c r="L341" i="52"/>
  <c r="K341" i="52"/>
  <c r="J341" i="52"/>
  <c r="I341" i="52"/>
  <c r="H341" i="52"/>
  <c r="G341" i="52"/>
  <c r="F341" i="52"/>
  <c r="E341" i="52"/>
  <c r="M340" i="52"/>
  <c r="L340" i="52"/>
  <c r="K340" i="52"/>
  <c r="J340" i="52"/>
  <c r="I340" i="52"/>
  <c r="H340" i="52"/>
  <c r="G340" i="52"/>
  <c r="F340" i="52"/>
  <c r="E340" i="52"/>
  <c r="M339" i="52"/>
  <c r="L339" i="52"/>
  <c r="K339" i="52"/>
  <c r="J339" i="52"/>
  <c r="I339" i="52"/>
  <c r="H339" i="52"/>
  <c r="G339" i="52"/>
  <c r="F339" i="52"/>
  <c r="E339" i="52"/>
  <c r="M338" i="52"/>
  <c r="L338" i="52"/>
  <c r="K338" i="52"/>
  <c r="J338" i="52"/>
  <c r="I338" i="52"/>
  <c r="H338" i="52"/>
  <c r="G338" i="52"/>
  <c r="F338" i="52"/>
  <c r="E338" i="52"/>
  <c r="M337" i="52"/>
  <c r="L337" i="52"/>
  <c r="K337" i="52"/>
  <c r="J337" i="52"/>
  <c r="I337" i="52"/>
  <c r="H337" i="52"/>
  <c r="G337" i="52"/>
  <c r="F337" i="52"/>
  <c r="E337" i="52"/>
  <c r="M336" i="52"/>
  <c r="L336" i="52"/>
  <c r="K336" i="52"/>
  <c r="J336" i="52"/>
  <c r="I336" i="52"/>
  <c r="H336" i="52"/>
  <c r="G336" i="52"/>
  <c r="F336" i="52"/>
  <c r="E336" i="52"/>
  <c r="M335" i="52"/>
  <c r="L335" i="52"/>
  <c r="K335" i="52"/>
  <c r="J335" i="52"/>
  <c r="I335" i="52"/>
  <c r="H335" i="52"/>
  <c r="G335" i="52"/>
  <c r="F335" i="52"/>
  <c r="E335" i="52"/>
  <c r="M334" i="52"/>
  <c r="L334" i="52"/>
  <c r="K334" i="52"/>
  <c r="J334" i="52"/>
  <c r="I334" i="52"/>
  <c r="H334" i="52"/>
  <c r="G334" i="52"/>
  <c r="F334" i="52"/>
  <c r="E334" i="52"/>
  <c r="M333" i="52"/>
  <c r="L333" i="52"/>
  <c r="K333" i="52"/>
  <c r="J333" i="52"/>
  <c r="I333" i="52"/>
  <c r="H333" i="52"/>
  <c r="G333" i="52"/>
  <c r="F333" i="52"/>
  <c r="E333" i="52"/>
  <c r="M332" i="52"/>
  <c r="L332" i="52"/>
  <c r="K332" i="52"/>
  <c r="J332" i="52"/>
  <c r="I332" i="52"/>
  <c r="H332" i="52"/>
  <c r="G332" i="52"/>
  <c r="F332" i="52"/>
  <c r="E332" i="52"/>
  <c r="M331" i="52"/>
  <c r="L331" i="52"/>
  <c r="K331" i="52"/>
  <c r="J331" i="52"/>
  <c r="I331" i="52"/>
  <c r="H331" i="52"/>
  <c r="G331" i="52"/>
  <c r="F331" i="52"/>
  <c r="E331" i="52"/>
  <c r="M330" i="52"/>
  <c r="L330" i="52"/>
  <c r="K330" i="52"/>
  <c r="J330" i="52"/>
  <c r="I330" i="52"/>
  <c r="H330" i="52"/>
  <c r="G330" i="52"/>
  <c r="F330" i="52"/>
  <c r="E330" i="52"/>
  <c r="M329" i="52"/>
  <c r="L329" i="52"/>
  <c r="K329" i="52"/>
  <c r="J329" i="52"/>
  <c r="I329" i="52"/>
  <c r="H329" i="52"/>
  <c r="G329" i="52"/>
  <c r="F329" i="52"/>
  <c r="E329" i="52"/>
  <c r="M328" i="52"/>
  <c r="L328" i="52"/>
  <c r="K328" i="52"/>
  <c r="J328" i="52"/>
  <c r="I328" i="52"/>
  <c r="H328" i="52"/>
  <c r="G328" i="52"/>
  <c r="F328" i="52"/>
  <c r="E328" i="52"/>
  <c r="M327" i="52"/>
  <c r="L327" i="52"/>
  <c r="K327" i="52"/>
  <c r="J327" i="52"/>
  <c r="I327" i="52"/>
  <c r="H327" i="52"/>
  <c r="G327" i="52"/>
  <c r="F327" i="52"/>
  <c r="E327" i="52"/>
  <c r="M326" i="52"/>
  <c r="L326" i="52"/>
  <c r="K326" i="52"/>
  <c r="J326" i="52"/>
  <c r="I326" i="52"/>
  <c r="H326" i="52"/>
  <c r="G326" i="52"/>
  <c r="F326" i="52"/>
  <c r="E326" i="52"/>
  <c r="M325" i="52"/>
  <c r="L325" i="52"/>
  <c r="K325" i="52"/>
  <c r="J325" i="52"/>
  <c r="I325" i="52"/>
  <c r="H325" i="52"/>
  <c r="G325" i="52"/>
  <c r="F325" i="52"/>
  <c r="E325" i="52"/>
  <c r="M324" i="52"/>
  <c r="L324" i="52"/>
  <c r="K324" i="52"/>
  <c r="J324" i="52"/>
  <c r="I324" i="52"/>
  <c r="H324" i="52"/>
  <c r="G324" i="52"/>
  <c r="F324" i="52"/>
  <c r="E324" i="52"/>
  <c r="M323" i="52"/>
  <c r="L323" i="52"/>
  <c r="K323" i="52"/>
  <c r="J323" i="52"/>
  <c r="I323" i="52"/>
  <c r="H323" i="52"/>
  <c r="G323" i="52"/>
  <c r="F323" i="52"/>
  <c r="E323" i="52"/>
  <c r="M322" i="52"/>
  <c r="L322" i="52"/>
  <c r="K322" i="52"/>
  <c r="J322" i="52"/>
  <c r="I322" i="52"/>
  <c r="H322" i="52"/>
  <c r="G322" i="52"/>
  <c r="F322" i="52"/>
  <c r="E322" i="52"/>
  <c r="M321" i="52"/>
  <c r="L321" i="52"/>
  <c r="K321" i="52"/>
  <c r="J321" i="52"/>
  <c r="I321" i="52"/>
  <c r="H321" i="52"/>
  <c r="G321" i="52"/>
  <c r="F321" i="52"/>
  <c r="E321" i="52"/>
  <c r="M320" i="52"/>
  <c r="L320" i="52"/>
  <c r="K320" i="52"/>
  <c r="J320" i="52"/>
  <c r="I320" i="52"/>
  <c r="H320" i="52"/>
  <c r="G320" i="52"/>
  <c r="F320" i="52"/>
  <c r="E320" i="52"/>
  <c r="M319" i="52"/>
  <c r="L319" i="52"/>
  <c r="K319" i="52"/>
  <c r="J319" i="52"/>
  <c r="I319" i="52"/>
  <c r="H319" i="52"/>
  <c r="G319" i="52"/>
  <c r="F319" i="52"/>
  <c r="E319" i="52"/>
  <c r="M318" i="52"/>
  <c r="L318" i="52"/>
  <c r="K318" i="52"/>
  <c r="J318" i="52"/>
  <c r="I318" i="52"/>
  <c r="H318" i="52"/>
  <c r="G318" i="52"/>
  <c r="F318" i="52"/>
  <c r="E318" i="52"/>
  <c r="M317" i="52"/>
  <c r="L317" i="52"/>
  <c r="K317" i="52"/>
  <c r="J317" i="52"/>
  <c r="I317" i="52"/>
  <c r="H317" i="52"/>
  <c r="G317" i="52"/>
  <c r="F317" i="52"/>
  <c r="E317" i="52"/>
  <c r="M316" i="52"/>
  <c r="L316" i="52"/>
  <c r="K316" i="52"/>
  <c r="J316" i="52"/>
  <c r="I316" i="52"/>
  <c r="H316" i="52"/>
  <c r="G316" i="52"/>
  <c r="F316" i="52"/>
  <c r="E316" i="52"/>
  <c r="M315" i="52"/>
  <c r="L315" i="52"/>
  <c r="K315" i="52"/>
  <c r="J315" i="52"/>
  <c r="I315" i="52"/>
  <c r="H315" i="52"/>
  <c r="G315" i="52"/>
  <c r="F315" i="52"/>
  <c r="E315" i="52"/>
  <c r="M314" i="52"/>
  <c r="L314" i="52"/>
  <c r="K314" i="52"/>
  <c r="J314" i="52"/>
  <c r="I314" i="52"/>
  <c r="H314" i="52"/>
  <c r="G314" i="52"/>
  <c r="F314" i="52"/>
  <c r="E314" i="52"/>
  <c r="M313" i="52"/>
  <c r="L313" i="52"/>
  <c r="K313" i="52"/>
  <c r="J313" i="52"/>
  <c r="I313" i="52"/>
  <c r="H313" i="52"/>
  <c r="G313" i="52"/>
  <c r="F313" i="52"/>
  <c r="E313" i="52"/>
  <c r="M312" i="52"/>
  <c r="L312" i="52"/>
  <c r="K312" i="52"/>
  <c r="J312" i="52"/>
  <c r="I312" i="52"/>
  <c r="H312" i="52"/>
  <c r="G312" i="52"/>
  <c r="F312" i="52"/>
  <c r="E312" i="52"/>
  <c r="M311" i="52"/>
  <c r="L311" i="52"/>
  <c r="K311" i="52"/>
  <c r="J311" i="52"/>
  <c r="I311" i="52"/>
  <c r="H311" i="52"/>
  <c r="G311" i="52"/>
  <c r="F311" i="52"/>
  <c r="E311" i="52"/>
  <c r="M310" i="52"/>
  <c r="L310" i="52"/>
  <c r="K310" i="52"/>
  <c r="J310" i="52"/>
  <c r="I310" i="52"/>
  <c r="H310" i="52"/>
  <c r="G310" i="52"/>
  <c r="F310" i="52"/>
  <c r="E310" i="52"/>
  <c r="M254" i="52"/>
  <c r="M255" i="52"/>
  <c r="M256" i="52"/>
  <c r="M257" i="52"/>
  <c r="M258" i="52"/>
  <c r="M259" i="52"/>
  <c r="M260" i="52"/>
  <c r="M261" i="52"/>
  <c r="M262" i="52"/>
  <c r="M263" i="52"/>
  <c r="M264" i="52"/>
  <c r="M265" i="52"/>
  <c r="M266" i="52"/>
  <c r="M267" i="52"/>
  <c r="M268" i="52"/>
  <c r="M269" i="52"/>
  <c r="M270" i="52"/>
  <c r="M271" i="52"/>
  <c r="M272" i="52"/>
  <c r="M273" i="52"/>
  <c r="M274" i="52"/>
  <c r="M275" i="52"/>
  <c r="M276" i="52"/>
  <c r="M277" i="52"/>
  <c r="M278" i="52"/>
  <c r="M279" i="52"/>
  <c r="M280" i="52"/>
  <c r="M281" i="52"/>
  <c r="M282" i="52"/>
  <c r="M283" i="52"/>
  <c r="M284" i="52"/>
  <c r="M285" i="52"/>
  <c r="M286" i="52"/>
  <c r="M287" i="52"/>
  <c r="M288" i="52"/>
  <c r="M289" i="52"/>
  <c r="M290" i="52"/>
  <c r="M291" i="52"/>
  <c r="M292" i="52"/>
  <c r="M293" i="52"/>
  <c r="M294" i="52"/>
  <c r="M295" i="52"/>
  <c r="M296" i="52"/>
  <c r="M297" i="52"/>
  <c r="M298" i="52"/>
  <c r="M299" i="52"/>
  <c r="M300" i="52"/>
  <c r="M301" i="52"/>
  <c r="M302" i="52"/>
  <c r="M303" i="52"/>
  <c r="M304" i="52"/>
  <c r="M305" i="52"/>
  <c r="M306" i="52"/>
  <c r="M307" i="52"/>
  <c r="M308" i="52"/>
  <c r="M309" i="52"/>
  <c r="K61" i="7"/>
  <c r="J61" i="7"/>
  <c r="I61" i="7"/>
  <c r="H61" i="7"/>
  <c r="G61" i="7"/>
  <c r="F61" i="7"/>
  <c r="E61" i="7"/>
  <c r="D61" i="7"/>
  <c r="C61" i="7"/>
  <c r="K60" i="7"/>
  <c r="J60" i="7"/>
  <c r="I60" i="7"/>
  <c r="H60" i="7"/>
  <c r="G60" i="7"/>
  <c r="F60" i="7"/>
  <c r="E60" i="7"/>
  <c r="D60" i="7"/>
  <c r="C60" i="7"/>
  <c r="K59" i="7"/>
  <c r="J59" i="7"/>
  <c r="I59" i="7"/>
  <c r="H59" i="7"/>
  <c r="G59" i="7"/>
  <c r="F59" i="7"/>
  <c r="E59" i="7"/>
  <c r="D59" i="7"/>
  <c r="C59" i="7"/>
  <c r="K57" i="7"/>
  <c r="J57" i="7"/>
  <c r="I57" i="7"/>
  <c r="H57" i="7"/>
  <c r="G57" i="7"/>
  <c r="F57" i="7"/>
  <c r="E57" i="7"/>
  <c r="D57" i="7"/>
  <c r="C57" i="7"/>
  <c r="K56" i="7"/>
  <c r="J56" i="7"/>
  <c r="I56" i="7"/>
  <c r="H56" i="7"/>
  <c r="G56" i="7"/>
  <c r="F56" i="7"/>
  <c r="E56" i="7"/>
  <c r="D56" i="7"/>
  <c r="C56" i="7"/>
  <c r="K55" i="7"/>
  <c r="J55" i="7"/>
  <c r="I55" i="7"/>
  <c r="H55" i="7"/>
  <c r="G55" i="7"/>
  <c r="F55" i="7"/>
  <c r="E55" i="7"/>
  <c r="D55" i="7"/>
  <c r="C55" i="7"/>
  <c r="K54" i="7"/>
  <c r="J54" i="7"/>
  <c r="I54" i="7"/>
  <c r="H54" i="7"/>
  <c r="G54" i="7"/>
  <c r="F54" i="7"/>
  <c r="E54" i="7"/>
  <c r="D54" i="7"/>
  <c r="C54" i="7"/>
  <c r="K53" i="7"/>
  <c r="J53" i="7"/>
  <c r="I53" i="7"/>
  <c r="H53" i="7"/>
  <c r="G53" i="7"/>
  <c r="F53" i="7"/>
  <c r="E53" i="7"/>
  <c r="D53" i="7"/>
  <c r="C53" i="7"/>
  <c r="K52" i="7"/>
  <c r="J52" i="7"/>
  <c r="I52" i="7"/>
  <c r="H52" i="7"/>
  <c r="G52" i="7"/>
  <c r="F52" i="7"/>
  <c r="E52" i="7"/>
  <c r="D52" i="7"/>
  <c r="C52" i="7"/>
  <c r="K51" i="7"/>
  <c r="J51" i="7"/>
  <c r="I51" i="7"/>
  <c r="H51" i="7"/>
  <c r="G51" i="7"/>
  <c r="F51" i="7"/>
  <c r="E51" i="7"/>
  <c r="D51" i="7"/>
  <c r="C51" i="7"/>
  <c r="K50" i="7"/>
  <c r="J50" i="7"/>
  <c r="I50" i="7"/>
  <c r="H50" i="7"/>
  <c r="G50" i="7"/>
  <c r="F50" i="7"/>
  <c r="E50" i="7"/>
  <c r="D50" i="7"/>
  <c r="C50" i="7"/>
  <c r="K49" i="7"/>
  <c r="J49" i="7"/>
  <c r="I49" i="7"/>
  <c r="H49" i="7"/>
  <c r="G49" i="7"/>
  <c r="F49" i="7"/>
  <c r="E49" i="7"/>
  <c r="D49" i="7"/>
  <c r="C49" i="7"/>
  <c r="K48" i="7"/>
  <c r="J48" i="7"/>
  <c r="I48" i="7"/>
  <c r="H48" i="7"/>
  <c r="G48" i="7"/>
  <c r="F48" i="7"/>
  <c r="E48" i="7"/>
  <c r="D48" i="7"/>
  <c r="C48" i="7"/>
  <c r="K47" i="7"/>
  <c r="J47" i="7"/>
  <c r="I47" i="7"/>
  <c r="H47" i="7"/>
  <c r="G47" i="7"/>
  <c r="F47" i="7"/>
  <c r="E47" i="7"/>
  <c r="D47" i="7"/>
  <c r="C47" i="7"/>
  <c r="K46" i="7"/>
  <c r="J46" i="7"/>
  <c r="I46" i="7"/>
  <c r="H46" i="7"/>
  <c r="G46" i="7"/>
  <c r="F46" i="7"/>
  <c r="E46" i="7"/>
  <c r="D46" i="7"/>
  <c r="C46" i="7"/>
  <c r="K40" i="7"/>
  <c r="K19" i="7"/>
  <c r="R40" i="73"/>
  <c r="N40" i="73"/>
  <c r="J40" i="73"/>
  <c r="M253" i="52" l="1"/>
  <c r="F253" i="52"/>
  <c r="B311" i="52"/>
  <c r="B327" i="52"/>
  <c r="B335" i="52"/>
  <c r="B351" i="52"/>
  <c r="B359" i="52"/>
  <c r="B367" i="52"/>
  <c r="B319" i="52"/>
  <c r="B310" i="52"/>
  <c r="B318" i="52"/>
  <c r="B326" i="52"/>
  <c r="B334" i="52"/>
  <c r="B342" i="52"/>
  <c r="B350" i="52"/>
  <c r="B358" i="52"/>
  <c r="B366" i="52"/>
  <c r="E253" i="52"/>
  <c r="B3" i="52"/>
  <c r="B320" i="52"/>
  <c r="B328" i="52"/>
  <c r="B336" i="52"/>
  <c r="B344" i="52"/>
  <c r="B352" i="52"/>
  <c r="B360" i="52"/>
  <c r="B368" i="52"/>
  <c r="B313" i="52"/>
  <c r="B321" i="52"/>
  <c r="B329" i="52"/>
  <c r="B337" i="52"/>
  <c r="B345" i="52"/>
  <c r="B353" i="52"/>
  <c r="B361" i="52"/>
  <c r="B369" i="52"/>
  <c r="B312" i="52"/>
  <c r="B314" i="52"/>
  <c r="B322" i="52"/>
  <c r="B330" i="52"/>
  <c r="B338" i="52"/>
  <c r="B346" i="52"/>
  <c r="B354" i="52"/>
  <c r="B362" i="52"/>
  <c r="B370" i="52"/>
  <c r="B343" i="52"/>
  <c r="B315" i="52"/>
  <c r="B323" i="52"/>
  <c r="B331" i="52"/>
  <c r="B339" i="52"/>
  <c r="B347" i="52"/>
  <c r="B355" i="52"/>
  <c r="B363" i="52"/>
  <c r="B371" i="52"/>
  <c r="B316" i="52"/>
  <c r="B324" i="52"/>
  <c r="B332" i="52"/>
  <c r="B340" i="52"/>
  <c r="B348" i="52"/>
  <c r="B356" i="52"/>
  <c r="B364" i="52"/>
  <c r="B372" i="52"/>
  <c r="B128" i="52"/>
  <c r="B317" i="52"/>
  <c r="B325" i="52"/>
  <c r="B333" i="52"/>
  <c r="B341" i="52"/>
  <c r="B349" i="52"/>
  <c r="B357" i="52"/>
  <c r="B365" i="52"/>
  <c r="J40" i="7"/>
  <c r="I40" i="7"/>
  <c r="H40" i="7"/>
  <c r="G40" i="7"/>
  <c r="F40" i="7"/>
  <c r="E40" i="7"/>
  <c r="D40" i="7"/>
  <c r="C40" i="7"/>
  <c r="D19" i="7"/>
  <c r="E19" i="7"/>
  <c r="F19" i="7"/>
  <c r="G19" i="7"/>
  <c r="H19" i="7"/>
  <c r="I19" i="7"/>
  <c r="J19" i="7"/>
  <c r="C19" i="7"/>
  <c r="F40" i="73" l="1"/>
  <c r="U36" i="12" l="1"/>
  <c r="U58" i="48"/>
  <c r="U36" i="48" s="1"/>
  <c r="U22" i="12" l="1"/>
  <c r="U24" i="12"/>
  <c r="U26" i="12"/>
  <c r="U28" i="12"/>
  <c r="U30" i="12"/>
  <c r="U32" i="12"/>
  <c r="U34" i="12"/>
  <c r="U23" i="12"/>
  <c r="U25" i="12"/>
  <c r="U27" i="12"/>
  <c r="U29" i="12"/>
  <c r="U31" i="12"/>
  <c r="U33" i="12"/>
  <c r="U35" i="12"/>
  <c r="U51" i="48"/>
  <c r="U57" i="48"/>
  <c r="U55" i="48"/>
  <c r="U47" i="48"/>
  <c r="U35" i="48"/>
  <c r="U43" i="48"/>
  <c r="U41" i="48"/>
  <c r="D126" i="26"/>
  <c r="D130" i="26"/>
  <c r="D135" i="26"/>
  <c r="D137" i="26"/>
  <c r="D124" i="26"/>
  <c r="D129" i="26"/>
  <c r="D125" i="26"/>
  <c r="D128" i="26"/>
  <c r="D132" i="26"/>
  <c r="D134" i="26"/>
  <c r="D131" i="26"/>
  <c r="D68" i="26"/>
  <c r="D193" i="26"/>
  <c r="D55" i="26"/>
  <c r="D194" i="26"/>
  <c r="D201" i="26"/>
  <c r="D56" i="26"/>
  <c r="D61" i="26"/>
  <c r="D60" i="26"/>
  <c r="D57" i="26"/>
  <c r="D59" i="26"/>
  <c r="D199" i="26"/>
  <c r="D200" i="26"/>
  <c r="D62" i="26"/>
  <c r="D198" i="26"/>
  <c r="D66" i="26"/>
  <c r="D63" i="26"/>
  <c r="D204" i="26"/>
  <c r="D203" i="26"/>
  <c r="D197" i="26"/>
  <c r="D65" i="26"/>
  <c r="D195" i="26"/>
  <c r="D206" i="26"/>
  <c r="C61" i="26"/>
  <c r="C55" i="26"/>
  <c r="C62" i="26"/>
  <c r="C56" i="26"/>
  <c r="C59" i="26"/>
  <c r="C63" i="26"/>
  <c r="C65" i="26"/>
  <c r="C68" i="26"/>
  <c r="C128" i="26"/>
  <c r="C66" i="26"/>
  <c r="C134" i="26"/>
  <c r="C203" i="26"/>
  <c r="C57" i="26"/>
  <c r="C126" i="26"/>
  <c r="C197" i="26"/>
  <c r="C60" i="26"/>
  <c r="C195" i="26"/>
  <c r="C201" i="26"/>
  <c r="C135" i="26"/>
  <c r="C129" i="26"/>
  <c r="C206" i="26"/>
  <c r="C130" i="26"/>
  <c r="C131" i="26"/>
  <c r="C199" i="26"/>
  <c r="C200" i="26"/>
  <c r="C125" i="26"/>
  <c r="C194" i="26"/>
  <c r="C204" i="26"/>
  <c r="C132" i="26"/>
  <c r="C193" i="26"/>
  <c r="C198" i="26"/>
  <c r="C137" i="26"/>
  <c r="C124" i="26"/>
  <c r="U34" i="48"/>
  <c r="U46" i="48"/>
  <c r="U59" i="48"/>
  <c r="U54" i="48"/>
  <c r="U33" i="48"/>
  <c r="U37" i="48"/>
  <c r="U50" i="48"/>
  <c r="U42" i="48"/>
  <c r="U38" i="48"/>
  <c r="U53" i="48"/>
  <c r="U49" i="48"/>
  <c r="U45" i="48"/>
  <c r="U39" i="48"/>
  <c r="U56" i="48"/>
  <c r="U52" i="48"/>
  <c r="U48" i="48"/>
  <c r="U44" i="48"/>
  <c r="U40" i="48"/>
  <c r="A18" i="13"/>
  <c r="A93" i="12" l="1"/>
  <c r="A148" i="48"/>
  <c r="C97" i="66" l="1"/>
  <c r="D97" i="66"/>
  <c r="E97" i="66"/>
  <c r="F97" i="66"/>
  <c r="G97" i="66"/>
  <c r="H97" i="66"/>
  <c r="I97" i="66"/>
  <c r="J97" i="66"/>
  <c r="K97" i="66"/>
  <c r="L97" i="66"/>
  <c r="M97" i="66"/>
  <c r="N97" i="66"/>
  <c r="M64" i="66"/>
  <c r="N63" i="66"/>
  <c r="J63" i="66"/>
  <c r="G63" i="66"/>
  <c r="D64" i="66"/>
  <c r="C63" i="66"/>
  <c r="F63" i="66" l="1"/>
  <c r="F58" i="66" s="1"/>
  <c r="D161" i="66"/>
  <c r="I64" i="66"/>
  <c r="E64" i="66"/>
  <c r="M161" i="66"/>
  <c r="I161" i="66"/>
  <c r="E161" i="66"/>
  <c r="N161" i="66"/>
  <c r="J161" i="66"/>
  <c r="F161" i="66"/>
  <c r="L161" i="66"/>
  <c r="H64" i="66"/>
  <c r="H161" i="66"/>
  <c r="L64" i="66"/>
  <c r="L63" i="66"/>
  <c r="L52" i="66" s="1"/>
  <c r="N64" i="66"/>
  <c r="J64" i="66"/>
  <c r="F64" i="66"/>
  <c r="K161" i="66"/>
  <c r="G161" i="66"/>
  <c r="K63" i="66"/>
  <c r="K49" i="66" s="1"/>
  <c r="J39" i="66"/>
  <c r="G57" i="66"/>
  <c r="D63" i="66"/>
  <c r="D60" i="66" s="1"/>
  <c r="N39" i="66"/>
  <c r="H63" i="66"/>
  <c r="H56" i="66" s="1"/>
  <c r="G41" i="66"/>
  <c r="G45" i="66"/>
  <c r="G49" i="66"/>
  <c r="G53" i="66"/>
  <c r="J54" i="66"/>
  <c r="N54" i="66"/>
  <c r="J58" i="66"/>
  <c r="N58" i="66"/>
  <c r="G61" i="66"/>
  <c r="J62" i="66"/>
  <c r="N62" i="66"/>
  <c r="J40" i="66"/>
  <c r="N52" i="66"/>
  <c r="G40" i="66"/>
  <c r="K64" i="66"/>
  <c r="G64" i="66"/>
  <c r="M63" i="66"/>
  <c r="M38" i="66" s="1"/>
  <c r="I63" i="66"/>
  <c r="I38" i="66" s="1"/>
  <c r="E63" i="66"/>
  <c r="E38" i="66" s="1"/>
  <c r="J60" i="66"/>
  <c r="N56" i="66"/>
  <c r="J52" i="66"/>
  <c r="N48" i="66"/>
  <c r="N44" i="66"/>
  <c r="N40" i="66"/>
  <c r="N60" i="66"/>
  <c r="J56" i="66"/>
  <c r="J48" i="66"/>
  <c r="J44" i="66"/>
  <c r="G37" i="66"/>
  <c r="K62" i="66"/>
  <c r="G62" i="66"/>
  <c r="N61" i="66"/>
  <c r="J61" i="66"/>
  <c r="K58" i="66"/>
  <c r="G58" i="66"/>
  <c r="N57" i="66"/>
  <c r="J57" i="66"/>
  <c r="K54" i="66"/>
  <c r="G54" i="66"/>
  <c r="N53" i="66"/>
  <c r="J53" i="66"/>
  <c r="G50" i="66"/>
  <c r="N49" i="66"/>
  <c r="J49" i="66"/>
  <c r="G46" i="66"/>
  <c r="N45" i="66"/>
  <c r="J45" i="66"/>
  <c r="G42" i="66"/>
  <c r="N41" i="66"/>
  <c r="J41" i="66"/>
  <c r="G38" i="66"/>
  <c r="N37" i="66"/>
  <c r="J37" i="66"/>
  <c r="K59" i="66"/>
  <c r="G59" i="66"/>
  <c r="G51" i="66"/>
  <c r="N50" i="66"/>
  <c r="J50" i="66"/>
  <c r="G47" i="66"/>
  <c r="N46" i="66"/>
  <c r="J46" i="66"/>
  <c r="G43" i="66"/>
  <c r="N42" i="66"/>
  <c r="J42" i="66"/>
  <c r="G39" i="66"/>
  <c r="N38" i="66"/>
  <c r="J38" i="66"/>
  <c r="G55" i="66"/>
  <c r="K60" i="66"/>
  <c r="G60" i="66"/>
  <c r="N59" i="66"/>
  <c r="J59" i="66"/>
  <c r="G56" i="66"/>
  <c r="N55" i="66"/>
  <c r="J55" i="66"/>
  <c r="G52" i="66"/>
  <c r="N51" i="66"/>
  <c r="J51" i="66"/>
  <c r="G48" i="66"/>
  <c r="N47" i="66"/>
  <c r="J47" i="66"/>
  <c r="G44" i="66"/>
  <c r="N43" i="66"/>
  <c r="J43" i="66"/>
  <c r="H40" i="66" l="1"/>
  <c r="H57" i="66"/>
  <c r="K40" i="66"/>
  <c r="F59" i="66"/>
  <c r="F61" i="66"/>
  <c r="F42" i="66"/>
  <c r="F50" i="66"/>
  <c r="F49" i="66"/>
  <c r="F48" i="66"/>
  <c r="F46" i="66"/>
  <c r="F55" i="66"/>
  <c r="F41" i="66"/>
  <c r="F44" i="66"/>
  <c r="F47" i="66"/>
  <c r="K61" i="66"/>
  <c r="M37" i="66"/>
  <c r="F60" i="66"/>
  <c r="F56" i="66"/>
  <c r="F62" i="66"/>
  <c r="F54" i="66"/>
  <c r="F43" i="66"/>
  <c r="F51" i="66"/>
  <c r="F38" i="66"/>
  <c r="F57" i="66"/>
  <c r="F39" i="66"/>
  <c r="F37" i="66"/>
  <c r="F45" i="66"/>
  <c r="F53" i="66"/>
  <c r="F40" i="66"/>
  <c r="F52" i="66"/>
  <c r="L49" i="66"/>
  <c r="M51" i="66"/>
  <c r="I41" i="66"/>
  <c r="L43" i="66"/>
  <c r="M39" i="66"/>
  <c r="L42" i="66"/>
  <c r="I61" i="66"/>
  <c r="L55" i="66"/>
  <c r="H41" i="66"/>
  <c r="L41" i="66"/>
  <c r="L61" i="66"/>
  <c r="I37" i="66"/>
  <c r="I49" i="66"/>
  <c r="H51" i="66"/>
  <c r="I60" i="66"/>
  <c r="L58" i="66"/>
  <c r="I50" i="66"/>
  <c r="L57" i="66"/>
  <c r="I62" i="66"/>
  <c r="I53" i="66"/>
  <c r="I44" i="66"/>
  <c r="L51" i="66"/>
  <c r="L37" i="66"/>
  <c r="L54" i="66"/>
  <c r="L45" i="66"/>
  <c r="L53" i="66"/>
  <c r="I58" i="66"/>
  <c r="I55" i="66"/>
  <c r="I45" i="66"/>
  <c r="M53" i="66"/>
  <c r="L39" i="66"/>
  <c r="L47" i="66"/>
  <c r="I52" i="66"/>
  <c r="I51" i="66"/>
  <c r="L50" i="66"/>
  <c r="L56" i="66"/>
  <c r="L62" i="66"/>
  <c r="L38" i="66"/>
  <c r="I42" i="66"/>
  <c r="L44" i="66"/>
  <c r="I47" i="66"/>
  <c r="I56" i="66"/>
  <c r="I43" i="66"/>
  <c r="L46" i="66"/>
  <c r="I46" i="66"/>
  <c r="I54" i="66"/>
  <c r="I57" i="66"/>
  <c r="I59" i="66"/>
  <c r="L40" i="66"/>
  <c r="L48" i="66"/>
  <c r="I40" i="66"/>
  <c r="I48" i="66"/>
  <c r="L59" i="66"/>
  <c r="I39" i="66"/>
  <c r="M55" i="66"/>
  <c r="M49" i="66"/>
  <c r="M61" i="66"/>
  <c r="M59" i="66"/>
  <c r="K39" i="66"/>
  <c r="K55" i="66"/>
  <c r="M42" i="66"/>
  <c r="M46" i="66"/>
  <c r="M50" i="66"/>
  <c r="M54" i="66"/>
  <c r="K43" i="66"/>
  <c r="K47" i="66"/>
  <c r="K51" i="66"/>
  <c r="M57" i="66"/>
  <c r="M40" i="66"/>
  <c r="M44" i="66"/>
  <c r="M48" i="66"/>
  <c r="K37" i="66"/>
  <c r="M43" i="66"/>
  <c r="H60" i="66"/>
  <c r="K57" i="66"/>
  <c r="M41" i="66"/>
  <c r="M45" i="66"/>
  <c r="K44" i="66"/>
  <c r="K48" i="66"/>
  <c r="K52" i="66"/>
  <c r="K56" i="66"/>
  <c r="M58" i="66"/>
  <c r="M62" i="66"/>
  <c r="M47" i="66"/>
  <c r="K38" i="66"/>
  <c r="K42" i="66"/>
  <c r="K46" i="66"/>
  <c r="K50" i="66"/>
  <c r="M52" i="66"/>
  <c r="M56" i="66"/>
  <c r="M60" i="66"/>
  <c r="H62" i="66"/>
  <c r="K53" i="66"/>
  <c r="L60" i="66"/>
  <c r="H45" i="66"/>
  <c r="H61" i="66"/>
  <c r="H44" i="66"/>
  <c r="H39" i="66"/>
  <c r="H55" i="66"/>
  <c r="H42" i="66"/>
  <c r="H50" i="66"/>
  <c r="H37" i="66"/>
  <c r="H49" i="66"/>
  <c r="D48" i="66"/>
  <c r="H43" i="66"/>
  <c r="D46" i="66"/>
  <c r="H54" i="66"/>
  <c r="H53" i="66"/>
  <c r="D40" i="66"/>
  <c r="H48" i="66"/>
  <c r="H47" i="66"/>
  <c r="E56" i="66"/>
  <c r="H59" i="66"/>
  <c r="H38" i="66"/>
  <c r="H46" i="66"/>
  <c r="H52" i="66"/>
  <c r="D45" i="66"/>
  <c r="D53" i="66"/>
  <c r="D61" i="66"/>
  <c r="D43" i="66"/>
  <c r="D51" i="66"/>
  <c r="D38" i="66"/>
  <c r="D37" i="66"/>
  <c r="D54" i="66"/>
  <c r="H58" i="66"/>
  <c r="D52" i="66"/>
  <c r="D44" i="66"/>
  <c r="D59" i="66"/>
  <c r="D42" i="66"/>
  <c r="D50" i="66"/>
  <c r="D58" i="66"/>
  <c r="D62" i="66"/>
  <c r="K45" i="66"/>
  <c r="D41" i="66"/>
  <c r="D49" i="66"/>
  <c r="D57" i="66"/>
  <c r="D39" i="66"/>
  <c r="D47" i="66"/>
  <c r="D55" i="66"/>
  <c r="D56" i="66"/>
  <c r="K41" i="66"/>
  <c r="E46" i="66"/>
  <c r="E62" i="66"/>
  <c r="E57" i="66"/>
  <c r="E43" i="66"/>
  <c r="E41" i="66"/>
  <c r="E40" i="66"/>
  <c r="E42" i="66"/>
  <c r="E58" i="66"/>
  <c r="E37" i="66"/>
  <c r="E52" i="66"/>
  <c r="E39" i="66"/>
  <c r="E54" i="66"/>
  <c r="E61" i="66"/>
  <c r="E55" i="66"/>
  <c r="E49" i="66"/>
  <c r="E53" i="66"/>
  <c r="E48" i="66"/>
  <c r="E59" i="66"/>
  <c r="E50" i="66"/>
  <c r="E45" i="66"/>
  <c r="E51" i="66"/>
  <c r="E44" i="66"/>
  <c r="E60" i="66"/>
  <c r="E47" i="66"/>
  <c r="C20" i="13" l="1"/>
  <c r="A1" i="13"/>
  <c r="P33" i="13" l="1"/>
  <c r="P29" i="83"/>
  <c r="D33" i="13"/>
  <c r="D29" i="83"/>
  <c r="C33" i="13"/>
  <c r="C29" i="83"/>
  <c r="S33" i="13"/>
  <c r="S29" i="83"/>
  <c r="O33" i="13"/>
  <c r="O29" i="83"/>
  <c r="K33" i="13"/>
  <c r="K29" i="83"/>
  <c r="G33" i="13"/>
  <c r="G29" i="83"/>
  <c r="T33" i="13"/>
  <c r="T29" i="83"/>
  <c r="H33" i="13"/>
  <c r="H29" i="83"/>
  <c r="R33" i="13"/>
  <c r="R29" i="83"/>
  <c r="N33" i="13"/>
  <c r="N29" i="83"/>
  <c r="J33" i="13"/>
  <c r="J29" i="83"/>
  <c r="F33" i="13"/>
  <c r="F29" i="83"/>
  <c r="L33" i="13"/>
  <c r="L29" i="83"/>
  <c r="Q33" i="13"/>
  <c r="Q29" i="83"/>
  <c r="M33" i="13"/>
  <c r="M29" i="83"/>
  <c r="I33" i="13"/>
  <c r="I29" i="83"/>
  <c r="E33" i="13"/>
  <c r="E29" i="83"/>
  <c r="C29" i="13"/>
  <c r="C24" i="13"/>
  <c r="Q31" i="13"/>
  <c r="M31" i="13"/>
  <c r="I31" i="13"/>
  <c r="E31" i="13"/>
  <c r="R30" i="13"/>
  <c r="N30" i="13"/>
  <c r="J30" i="13"/>
  <c r="F30" i="13"/>
  <c r="S29" i="13"/>
  <c r="O29" i="13"/>
  <c r="K29" i="13"/>
  <c r="G29" i="13"/>
  <c r="T27" i="13"/>
  <c r="P27" i="13"/>
  <c r="L27" i="13"/>
  <c r="H27" i="13"/>
  <c r="D27" i="13"/>
  <c r="Q26" i="13"/>
  <c r="M26" i="13"/>
  <c r="I26" i="13"/>
  <c r="E26" i="13"/>
  <c r="R25" i="13"/>
  <c r="N25" i="13"/>
  <c r="J25" i="13"/>
  <c r="F25" i="13"/>
  <c r="S24" i="13"/>
  <c r="O24" i="13"/>
  <c r="K24" i="13"/>
  <c r="G24" i="13"/>
  <c r="T23" i="13"/>
  <c r="P23" i="13"/>
  <c r="L23" i="13"/>
  <c r="H23" i="13"/>
  <c r="D23" i="13"/>
  <c r="Q22" i="13"/>
  <c r="M22" i="13"/>
  <c r="I22" i="13"/>
  <c r="E22" i="13"/>
  <c r="R21" i="13"/>
  <c r="N21" i="13"/>
  <c r="J21" i="13"/>
  <c r="F21" i="13"/>
  <c r="S20" i="13"/>
  <c r="O20" i="13"/>
  <c r="K20" i="13"/>
  <c r="G20" i="13"/>
  <c r="C27" i="13"/>
  <c r="C23" i="13"/>
  <c r="T31" i="13"/>
  <c r="P31" i="13"/>
  <c r="L31" i="13"/>
  <c r="H31" i="13"/>
  <c r="D31" i="13"/>
  <c r="Q30" i="13"/>
  <c r="M30" i="13"/>
  <c r="I30" i="13"/>
  <c r="E30" i="13"/>
  <c r="R29" i="13"/>
  <c r="N29" i="13"/>
  <c r="J29" i="13"/>
  <c r="F29" i="13"/>
  <c r="S27" i="13"/>
  <c r="O27" i="13"/>
  <c r="K27" i="13"/>
  <c r="G27" i="13"/>
  <c r="T26" i="13"/>
  <c r="P26" i="13"/>
  <c r="L26" i="13"/>
  <c r="H26" i="13"/>
  <c r="D26" i="13"/>
  <c r="Q25" i="13"/>
  <c r="M25" i="13"/>
  <c r="I25" i="13"/>
  <c r="E25" i="13"/>
  <c r="R24" i="13"/>
  <c r="N24" i="13"/>
  <c r="J24" i="13"/>
  <c r="F24" i="13"/>
  <c r="S23" i="13"/>
  <c r="O23" i="13"/>
  <c r="K23" i="13"/>
  <c r="G23" i="13"/>
  <c r="T22" i="13"/>
  <c r="P22" i="13"/>
  <c r="L22" i="13"/>
  <c r="H22" i="13"/>
  <c r="D22" i="13"/>
  <c r="Q21" i="13"/>
  <c r="M21" i="13"/>
  <c r="I21" i="13"/>
  <c r="E21" i="13"/>
  <c r="R20" i="13"/>
  <c r="N20" i="13"/>
  <c r="J20" i="13"/>
  <c r="F20" i="13"/>
  <c r="C31" i="13"/>
  <c r="C26" i="13"/>
  <c r="C22" i="13"/>
  <c r="S31" i="13"/>
  <c r="O31" i="13"/>
  <c r="K31" i="13"/>
  <c r="G31" i="13"/>
  <c r="T30" i="13"/>
  <c r="P30" i="13"/>
  <c r="L30" i="13"/>
  <c r="H30" i="13"/>
  <c r="D30" i="13"/>
  <c r="Q29" i="13"/>
  <c r="M29" i="13"/>
  <c r="I29" i="13"/>
  <c r="E29" i="13"/>
  <c r="R27" i="13"/>
  <c r="N27" i="13"/>
  <c r="J27" i="13"/>
  <c r="F27" i="13"/>
  <c r="S26" i="13"/>
  <c r="O26" i="13"/>
  <c r="K26" i="13"/>
  <c r="G26" i="13"/>
  <c r="T25" i="13"/>
  <c r="P25" i="13"/>
  <c r="L25" i="13"/>
  <c r="H25" i="13"/>
  <c r="D25" i="13"/>
  <c r="Q24" i="13"/>
  <c r="M24" i="13"/>
  <c r="I24" i="13"/>
  <c r="E24" i="13"/>
  <c r="R23" i="13"/>
  <c r="N23" i="13"/>
  <c r="J23" i="13"/>
  <c r="F23" i="13"/>
  <c r="S22" i="13"/>
  <c r="O22" i="13"/>
  <c r="K22" i="13"/>
  <c r="G22" i="13"/>
  <c r="T21" i="13"/>
  <c r="P21" i="13"/>
  <c r="L21" i="13"/>
  <c r="H21" i="13"/>
  <c r="D21" i="13"/>
  <c r="Q20" i="13"/>
  <c r="M20" i="13"/>
  <c r="I20" i="13"/>
  <c r="E20" i="13"/>
  <c r="C30" i="13"/>
  <c r="C25" i="13"/>
  <c r="C21" i="13"/>
  <c r="R31" i="13"/>
  <c r="N31" i="13"/>
  <c r="J31" i="13"/>
  <c r="F31" i="13"/>
  <c r="S30" i="13"/>
  <c r="O30" i="13"/>
  <c r="K30" i="13"/>
  <c r="G30" i="13"/>
  <c r="T29" i="13"/>
  <c r="P29" i="13"/>
  <c r="L29" i="13"/>
  <c r="H29" i="13"/>
  <c r="D29" i="13"/>
  <c r="Q27" i="13"/>
  <c r="M27" i="13"/>
  <c r="I27" i="13"/>
  <c r="E27" i="13"/>
  <c r="R26" i="13"/>
  <c r="N26" i="13"/>
  <c r="J26" i="13"/>
  <c r="F26" i="13"/>
  <c r="S25" i="13"/>
  <c r="O25" i="13"/>
  <c r="K25" i="13"/>
  <c r="G25" i="13"/>
  <c r="T24" i="13"/>
  <c r="P24" i="13"/>
  <c r="L24" i="13"/>
  <c r="H24" i="13"/>
  <c r="D24" i="13"/>
  <c r="Q23" i="13"/>
  <c r="M23" i="13"/>
  <c r="I23" i="13"/>
  <c r="E23" i="13"/>
  <c r="R22" i="13"/>
  <c r="N22" i="13"/>
  <c r="J22" i="13"/>
  <c r="F22" i="13"/>
  <c r="S21" i="13"/>
  <c r="O21" i="13"/>
  <c r="K21" i="13"/>
  <c r="G21" i="13"/>
  <c r="T20" i="13"/>
  <c r="P20" i="13"/>
  <c r="L20" i="13"/>
  <c r="H20" i="13"/>
  <c r="D20" i="13"/>
  <c r="T58" i="48" l="1"/>
  <c r="T45" i="48" s="1"/>
  <c r="L58" i="48"/>
  <c r="L54" i="48" s="1"/>
  <c r="H58" i="48"/>
  <c r="H33" i="48" s="1"/>
  <c r="P58" i="48"/>
  <c r="P47" i="48" s="1"/>
  <c r="D58" i="48"/>
  <c r="D34" i="48" s="1"/>
  <c r="I58" i="48"/>
  <c r="I36" i="48" s="1"/>
  <c r="Q58" i="48"/>
  <c r="Q33" i="48" s="1"/>
  <c r="E58" i="48"/>
  <c r="E34" i="48" s="1"/>
  <c r="R58" i="48"/>
  <c r="R34" i="48" s="1"/>
  <c r="N58" i="48"/>
  <c r="N50" i="48" s="1"/>
  <c r="J58" i="48"/>
  <c r="J36" i="48" s="1"/>
  <c r="M58" i="48"/>
  <c r="M35" i="48" s="1"/>
  <c r="S58" i="48"/>
  <c r="S56" i="48" s="1"/>
  <c r="K58" i="48"/>
  <c r="K36" i="48" s="1"/>
  <c r="O58" i="48"/>
  <c r="O34" i="48" s="1"/>
  <c r="G58" i="48"/>
  <c r="G56" i="48" s="1"/>
  <c r="F58" i="48"/>
  <c r="F54" i="48" s="1"/>
  <c r="L53" i="48"/>
  <c r="L52" i="48"/>
  <c r="L51" i="48"/>
  <c r="L49" i="48"/>
  <c r="L48" i="48"/>
  <c r="L46" i="48"/>
  <c r="L42" i="48"/>
  <c r="L40" i="48"/>
  <c r="L38" i="48"/>
  <c r="L34" i="48"/>
  <c r="H43" i="48"/>
  <c r="L36" i="48" l="1"/>
  <c r="L44" i="48"/>
  <c r="L50" i="48"/>
  <c r="D37" i="48"/>
  <c r="H47" i="48"/>
  <c r="N45" i="48"/>
  <c r="I51" i="48"/>
  <c r="I43" i="48"/>
  <c r="I39" i="48"/>
  <c r="I35" i="48"/>
  <c r="I37" i="48"/>
  <c r="I33" i="48"/>
  <c r="I56" i="48"/>
  <c r="I54" i="48"/>
  <c r="D47" i="48"/>
  <c r="I53" i="48"/>
  <c r="I49" i="48"/>
  <c r="Q36" i="48"/>
  <c r="I47" i="48"/>
  <c r="D57" i="48"/>
  <c r="I45" i="48"/>
  <c r="D36" i="48"/>
  <c r="T57" i="48"/>
  <c r="R48" i="48"/>
  <c r="I41" i="48"/>
  <c r="R52" i="48"/>
  <c r="R44" i="48"/>
  <c r="R33" i="48"/>
  <c r="R39" i="48"/>
  <c r="Q40" i="48"/>
  <c r="R57" i="48"/>
  <c r="R49" i="48"/>
  <c r="T49" i="48"/>
  <c r="T53" i="48"/>
  <c r="R43" i="48"/>
  <c r="D38" i="48"/>
  <c r="D54" i="48"/>
  <c r="D41" i="48"/>
  <c r="D42" i="48"/>
  <c r="R50" i="48"/>
  <c r="R54" i="48"/>
  <c r="R41" i="48"/>
  <c r="D35" i="48"/>
  <c r="D40" i="48"/>
  <c r="D45" i="48"/>
  <c r="T35" i="48"/>
  <c r="T36" i="48"/>
  <c r="R51" i="48"/>
  <c r="M45" i="48"/>
  <c r="T50" i="48"/>
  <c r="R56" i="48"/>
  <c r="R40" i="48"/>
  <c r="D43" i="48"/>
  <c r="D48" i="48"/>
  <c r="D53" i="48"/>
  <c r="T39" i="48"/>
  <c r="T40" i="48"/>
  <c r="R53" i="48"/>
  <c r="T51" i="48"/>
  <c r="R37" i="48"/>
  <c r="D51" i="48"/>
  <c r="D50" i="48"/>
  <c r="T34" i="48"/>
  <c r="T33" i="48"/>
  <c r="T44" i="48"/>
  <c r="T54" i="48"/>
  <c r="R47" i="48"/>
  <c r="R36" i="48"/>
  <c r="D44" i="48"/>
  <c r="T42" i="48"/>
  <c r="T37" i="48"/>
  <c r="T43" i="48"/>
  <c r="T55" i="48"/>
  <c r="T56" i="48"/>
  <c r="T48" i="48"/>
  <c r="T52" i="48"/>
  <c r="R45" i="48"/>
  <c r="R35" i="48"/>
  <c r="D52" i="48"/>
  <c r="T46" i="48"/>
  <c r="T41" i="48"/>
  <c r="F45" i="48"/>
  <c r="L56" i="48"/>
  <c r="L33" i="48"/>
  <c r="L37" i="48"/>
  <c r="L41" i="48"/>
  <c r="L45" i="48"/>
  <c r="I57" i="48"/>
  <c r="I50" i="48"/>
  <c r="I46" i="48"/>
  <c r="I42" i="48"/>
  <c r="I38" i="48"/>
  <c r="I34" i="48"/>
  <c r="M37" i="48"/>
  <c r="R55" i="48"/>
  <c r="F41" i="48"/>
  <c r="R46" i="48"/>
  <c r="R42" i="48"/>
  <c r="R38" i="48"/>
  <c r="D39" i="48"/>
  <c r="D55" i="48"/>
  <c r="D46" i="48"/>
  <c r="D56" i="48"/>
  <c r="D49" i="48"/>
  <c r="T38" i="48"/>
  <c r="T47" i="48"/>
  <c r="D33" i="48"/>
  <c r="L55" i="48"/>
  <c r="L57" i="48"/>
  <c r="L35" i="48"/>
  <c r="L39" i="48"/>
  <c r="L43" i="48"/>
  <c r="L47" i="48"/>
  <c r="I55" i="48"/>
  <c r="I52" i="48"/>
  <c r="I48" i="48"/>
  <c r="I44" i="48"/>
  <c r="I40" i="48"/>
  <c r="M53" i="48"/>
  <c r="N37" i="48"/>
  <c r="E53" i="48"/>
  <c r="H52" i="48"/>
  <c r="G47" i="48"/>
  <c r="E37" i="48"/>
  <c r="P36" i="48"/>
  <c r="O42" i="48"/>
  <c r="H35" i="48"/>
  <c r="H54" i="48"/>
  <c r="S40" i="48"/>
  <c r="Q52" i="48"/>
  <c r="P51" i="48"/>
  <c r="G43" i="48"/>
  <c r="E49" i="48"/>
  <c r="E33" i="48"/>
  <c r="K51" i="48"/>
  <c r="P40" i="48"/>
  <c r="K56" i="48"/>
  <c r="G39" i="48"/>
  <c r="E57" i="48"/>
  <c r="E45" i="48"/>
  <c r="K47" i="48"/>
  <c r="P44" i="48"/>
  <c r="G51" i="48"/>
  <c r="G35" i="48"/>
  <c r="E55" i="48"/>
  <c r="E41" i="48"/>
  <c r="K35" i="48"/>
  <c r="S36" i="48"/>
  <c r="E48" i="48"/>
  <c r="E44" i="48"/>
  <c r="E40" i="48"/>
  <c r="E36" i="48"/>
  <c r="P37" i="48"/>
  <c r="P41" i="48"/>
  <c r="O37" i="48"/>
  <c r="P48" i="48"/>
  <c r="H39" i="48"/>
  <c r="H50" i="48"/>
  <c r="P52" i="48"/>
  <c r="P56" i="48"/>
  <c r="S48" i="48"/>
  <c r="E56" i="48"/>
  <c r="Q57" i="48"/>
  <c r="E51" i="48"/>
  <c r="E47" i="48"/>
  <c r="E43" i="48"/>
  <c r="E39" i="48"/>
  <c r="E35" i="48"/>
  <c r="Q48" i="48"/>
  <c r="P34" i="48"/>
  <c r="P38" i="48"/>
  <c r="P42" i="48"/>
  <c r="P46" i="48"/>
  <c r="J35" i="48"/>
  <c r="P49" i="48"/>
  <c r="P54" i="48"/>
  <c r="P57" i="48"/>
  <c r="S52" i="48"/>
  <c r="E52" i="48"/>
  <c r="P33" i="48"/>
  <c r="P45" i="48"/>
  <c r="P50" i="48"/>
  <c r="P53" i="48"/>
  <c r="P55" i="48"/>
  <c r="S44" i="48"/>
  <c r="E54" i="48"/>
  <c r="E50" i="48"/>
  <c r="E46" i="48"/>
  <c r="E42" i="48"/>
  <c r="E38" i="48"/>
  <c r="Q44" i="48"/>
  <c r="P35" i="48"/>
  <c r="P39" i="48"/>
  <c r="P43" i="48"/>
  <c r="H40" i="48"/>
  <c r="Q56" i="48"/>
  <c r="Q51" i="48"/>
  <c r="Q47" i="48"/>
  <c r="Q43" i="48"/>
  <c r="Q39" i="48"/>
  <c r="Q35" i="48"/>
  <c r="J47" i="48"/>
  <c r="H36" i="48"/>
  <c r="H48" i="48"/>
  <c r="H37" i="48"/>
  <c r="H41" i="48"/>
  <c r="H45" i="48"/>
  <c r="H49" i="48"/>
  <c r="H51" i="48"/>
  <c r="H53" i="48"/>
  <c r="H55" i="48"/>
  <c r="H56" i="48"/>
  <c r="H57" i="48"/>
  <c r="Q55" i="48"/>
  <c r="Q50" i="48"/>
  <c r="Q46" i="48"/>
  <c r="Q42" i="48"/>
  <c r="Q38" i="48"/>
  <c r="Q34" i="48"/>
  <c r="J54" i="48"/>
  <c r="J43" i="48"/>
  <c r="H44" i="48"/>
  <c r="H34" i="48"/>
  <c r="H38" i="48"/>
  <c r="H42" i="48"/>
  <c r="H46" i="48"/>
  <c r="Q54" i="48"/>
  <c r="Q53" i="48"/>
  <c r="Q49" i="48"/>
  <c r="Q45" i="48"/>
  <c r="Q41" i="48"/>
  <c r="Q37" i="48"/>
  <c r="J39" i="48"/>
  <c r="M50" i="48"/>
  <c r="M42" i="48"/>
  <c r="M34" i="48"/>
  <c r="N55" i="48"/>
  <c r="N42" i="48"/>
  <c r="N34" i="48"/>
  <c r="N53" i="48"/>
  <c r="M49" i="48"/>
  <c r="M41" i="48"/>
  <c r="M33" i="48"/>
  <c r="N41" i="48"/>
  <c r="N33" i="48"/>
  <c r="N51" i="48"/>
  <c r="M54" i="48"/>
  <c r="M55" i="48"/>
  <c r="M56" i="48"/>
  <c r="M57" i="48"/>
  <c r="M46" i="48"/>
  <c r="M38" i="48"/>
  <c r="N54" i="48"/>
  <c r="N46" i="48"/>
  <c r="N38" i="48"/>
  <c r="N52" i="48"/>
  <c r="G38" i="48"/>
  <c r="G50" i="48"/>
  <c r="G42" i="48"/>
  <c r="J51" i="48"/>
  <c r="J42" i="48"/>
  <c r="J34" i="48"/>
  <c r="G57" i="48"/>
  <c r="G53" i="48"/>
  <c r="G49" i="48"/>
  <c r="G45" i="48"/>
  <c r="G41" i="48"/>
  <c r="G37" i="48"/>
  <c r="G33" i="48"/>
  <c r="M52" i="48"/>
  <c r="M48" i="48"/>
  <c r="M44" i="48"/>
  <c r="M40" i="48"/>
  <c r="M36" i="48"/>
  <c r="K43" i="48"/>
  <c r="J56" i="48"/>
  <c r="N57" i="48"/>
  <c r="F37" i="48"/>
  <c r="J45" i="48"/>
  <c r="J41" i="48"/>
  <c r="J37" i="48"/>
  <c r="J33" i="48"/>
  <c r="N44" i="48"/>
  <c r="N40" i="48"/>
  <c r="N36" i="48"/>
  <c r="O50" i="48"/>
  <c r="N48" i="48"/>
  <c r="G54" i="48"/>
  <c r="G46" i="48"/>
  <c r="G34" i="48"/>
  <c r="J49" i="48"/>
  <c r="J53" i="48"/>
  <c r="J57" i="48"/>
  <c r="J46" i="48"/>
  <c r="J38" i="48"/>
  <c r="G55" i="48"/>
  <c r="G52" i="48"/>
  <c r="G48" i="48"/>
  <c r="G44" i="48"/>
  <c r="G40" i="48"/>
  <c r="G36" i="48"/>
  <c r="J48" i="48"/>
  <c r="J50" i="48"/>
  <c r="J52" i="48"/>
  <c r="M51" i="48"/>
  <c r="M47" i="48"/>
  <c r="M43" i="48"/>
  <c r="M39" i="48"/>
  <c r="K55" i="48"/>
  <c r="K39" i="48"/>
  <c r="J55" i="48"/>
  <c r="N56" i="48"/>
  <c r="F33" i="48"/>
  <c r="J44" i="48"/>
  <c r="J40" i="48"/>
  <c r="N47" i="48"/>
  <c r="N43" i="48"/>
  <c r="N39" i="48"/>
  <c r="N35" i="48"/>
  <c r="O46" i="48"/>
  <c r="N49" i="48"/>
  <c r="K54" i="48"/>
  <c r="K57" i="48"/>
  <c r="O57" i="48"/>
  <c r="K50" i="48"/>
  <c r="K46" i="48"/>
  <c r="K42" i="48"/>
  <c r="K38" i="48"/>
  <c r="K34" i="48"/>
  <c r="F55" i="48"/>
  <c r="F56" i="48"/>
  <c r="F57" i="48"/>
  <c r="F48" i="48"/>
  <c r="F44" i="48"/>
  <c r="F40" i="48"/>
  <c r="F36" i="48"/>
  <c r="O53" i="48"/>
  <c r="O49" i="48"/>
  <c r="O45" i="48"/>
  <c r="O41" i="48"/>
  <c r="O36" i="48"/>
  <c r="O54" i="48"/>
  <c r="K53" i="48"/>
  <c r="K49" i="48"/>
  <c r="K45" i="48"/>
  <c r="K41" i="48"/>
  <c r="K37" i="48"/>
  <c r="K33" i="48"/>
  <c r="F47" i="48"/>
  <c r="F43" i="48"/>
  <c r="F39" i="48"/>
  <c r="F35" i="48"/>
  <c r="O55" i="48"/>
  <c r="O52" i="48"/>
  <c r="O48" i="48"/>
  <c r="O44" i="48"/>
  <c r="O40" i="48"/>
  <c r="O35" i="48"/>
  <c r="F49" i="48"/>
  <c r="F50" i="48"/>
  <c r="K52" i="48"/>
  <c r="K48" i="48"/>
  <c r="K44" i="48"/>
  <c r="K40" i="48"/>
  <c r="F46" i="48"/>
  <c r="F42" i="48"/>
  <c r="F38" i="48"/>
  <c r="F34" i="48"/>
  <c r="O56" i="48"/>
  <c r="O51" i="48"/>
  <c r="O47" i="48"/>
  <c r="O43" i="48"/>
  <c r="O39" i="48"/>
  <c r="O33" i="48"/>
  <c r="F53" i="48"/>
  <c r="S51" i="48"/>
  <c r="S47" i="48"/>
  <c r="S43" i="48"/>
  <c r="S39" i="48"/>
  <c r="S35" i="48"/>
  <c r="S54" i="48"/>
  <c r="S57" i="48"/>
  <c r="O38" i="48"/>
  <c r="F52" i="48"/>
  <c r="F51" i="48"/>
  <c r="S55" i="48"/>
  <c r="S50" i="48"/>
  <c r="S46" i="48"/>
  <c r="S42" i="48"/>
  <c r="S38" i="48"/>
  <c r="S34" i="48"/>
  <c r="S53" i="48"/>
  <c r="S49" i="48"/>
  <c r="S45" i="48"/>
  <c r="S41" i="48"/>
  <c r="S37" i="48"/>
  <c r="S33" i="48"/>
  <c r="E59" i="48" l="1"/>
  <c r="I59" i="48"/>
  <c r="M59" i="48"/>
  <c r="U175" i="48"/>
  <c r="U173" i="48"/>
  <c r="U171" i="48"/>
  <c r="U169" i="48"/>
  <c r="U167" i="48"/>
  <c r="U165" i="48"/>
  <c r="U163" i="48"/>
  <c r="U161" i="48"/>
  <c r="U159" i="48"/>
  <c r="U157" i="48"/>
  <c r="U155" i="48"/>
  <c r="U153" i="48"/>
  <c r="U151" i="48"/>
  <c r="U150" i="48" l="1"/>
  <c r="U152" i="48"/>
  <c r="U154" i="48"/>
  <c r="U156" i="48"/>
  <c r="U158" i="48"/>
  <c r="U160" i="48"/>
  <c r="U162" i="48"/>
  <c r="U164" i="48"/>
  <c r="U166" i="48"/>
  <c r="U168" i="48"/>
  <c r="U170" i="48"/>
  <c r="U172" i="48"/>
  <c r="U174" i="48"/>
  <c r="K153" i="48"/>
  <c r="S153" i="48"/>
  <c r="I154" i="48"/>
  <c r="Q154" i="48"/>
  <c r="G155" i="48"/>
  <c r="O155" i="48"/>
  <c r="E156" i="48"/>
  <c r="M156" i="48"/>
  <c r="K157" i="48"/>
  <c r="S157" i="48"/>
  <c r="I158" i="48"/>
  <c r="Q158" i="48"/>
  <c r="G159" i="48"/>
  <c r="O159" i="48"/>
  <c r="E160" i="48"/>
  <c r="M160" i="48"/>
  <c r="K161" i="48"/>
  <c r="S161" i="48"/>
  <c r="I162" i="48"/>
  <c r="Q162" i="48"/>
  <c r="K163" i="48"/>
  <c r="S163" i="48"/>
  <c r="I164" i="48"/>
  <c r="Q164" i="48"/>
  <c r="G165" i="48"/>
  <c r="O165" i="48"/>
  <c r="E166" i="48"/>
  <c r="M166" i="48"/>
  <c r="K167" i="48"/>
  <c r="O167" i="48"/>
  <c r="E168" i="48"/>
  <c r="M168" i="48"/>
  <c r="K169" i="48"/>
  <c r="S169" i="48"/>
  <c r="I170" i="48"/>
  <c r="G171" i="48"/>
  <c r="O171" i="48"/>
  <c r="E172" i="48"/>
  <c r="M172" i="48"/>
  <c r="K173" i="48"/>
  <c r="S173" i="48"/>
  <c r="G153" i="48"/>
  <c r="O153" i="48"/>
  <c r="E154" i="48"/>
  <c r="M154" i="48"/>
  <c r="K155" i="48"/>
  <c r="S155" i="48"/>
  <c r="I156" i="48"/>
  <c r="Q156" i="48"/>
  <c r="G157" i="48"/>
  <c r="O157" i="48"/>
  <c r="E158" i="48"/>
  <c r="M158" i="48"/>
  <c r="K159" i="48"/>
  <c r="S159" i="48"/>
  <c r="I160" i="48"/>
  <c r="Q160" i="48"/>
  <c r="G161" i="48"/>
  <c r="O161" i="48"/>
  <c r="E162" i="48"/>
  <c r="M162" i="48"/>
  <c r="G163" i="48"/>
  <c r="O163" i="48"/>
  <c r="E164" i="48"/>
  <c r="M164" i="48"/>
  <c r="K165" i="48"/>
  <c r="S165" i="48"/>
  <c r="I166" i="48"/>
  <c r="Q166" i="48"/>
  <c r="G167" i="48"/>
  <c r="S167" i="48"/>
  <c r="I168" i="48"/>
  <c r="Q168" i="48"/>
  <c r="G169" i="48"/>
  <c r="O169" i="48"/>
  <c r="E170" i="48"/>
  <c r="M170" i="48"/>
  <c r="K171" i="48"/>
  <c r="S171" i="48"/>
  <c r="I172" i="48"/>
  <c r="Q172" i="48"/>
  <c r="G173" i="48"/>
  <c r="O173" i="48"/>
  <c r="D150" i="48"/>
  <c r="H150" i="48"/>
  <c r="L150" i="48"/>
  <c r="P150" i="48"/>
  <c r="T150" i="48"/>
  <c r="F151" i="48"/>
  <c r="J151" i="48"/>
  <c r="N151" i="48"/>
  <c r="R151" i="48"/>
  <c r="D152" i="48"/>
  <c r="H152" i="48"/>
  <c r="L152" i="48"/>
  <c r="P152" i="48"/>
  <c r="T152" i="48"/>
  <c r="F153" i="48"/>
  <c r="J153" i="48"/>
  <c r="N153" i="48"/>
  <c r="R153" i="48"/>
  <c r="D154" i="48"/>
  <c r="H154" i="48"/>
  <c r="L154" i="48"/>
  <c r="P154" i="48"/>
  <c r="T154" i="48"/>
  <c r="F155" i="48"/>
  <c r="J155" i="48"/>
  <c r="N155" i="48"/>
  <c r="R155" i="48"/>
  <c r="F157" i="48"/>
  <c r="J157" i="48"/>
  <c r="N157" i="48"/>
  <c r="R157" i="48"/>
  <c r="F159" i="48"/>
  <c r="J159" i="48"/>
  <c r="N159" i="48"/>
  <c r="R159" i="48"/>
  <c r="F161" i="48"/>
  <c r="J161" i="48"/>
  <c r="G174" i="48"/>
  <c r="K174" i="48"/>
  <c r="O174" i="48"/>
  <c r="N161" i="48"/>
  <c r="R161" i="48"/>
  <c r="F163" i="48"/>
  <c r="J163" i="48"/>
  <c r="N163" i="48"/>
  <c r="R163" i="48"/>
  <c r="D156" i="48"/>
  <c r="H156" i="48"/>
  <c r="L156" i="48"/>
  <c r="P156" i="48"/>
  <c r="T156" i="48"/>
  <c r="D158" i="48"/>
  <c r="H158" i="48"/>
  <c r="L158" i="48"/>
  <c r="P158" i="48"/>
  <c r="T158" i="48"/>
  <c r="D160" i="48"/>
  <c r="H160" i="48"/>
  <c r="L160" i="48"/>
  <c r="P160" i="48"/>
  <c r="T160" i="48"/>
  <c r="D162" i="48"/>
  <c r="H162" i="48"/>
  <c r="L162" i="48"/>
  <c r="P162" i="48"/>
  <c r="T162" i="48"/>
  <c r="D164" i="48"/>
  <c r="H164" i="48"/>
  <c r="L164" i="48"/>
  <c r="P164" i="48"/>
  <c r="T164" i="48"/>
  <c r="F165" i="48"/>
  <c r="J165" i="48"/>
  <c r="N165" i="48"/>
  <c r="R165" i="48"/>
  <c r="D166" i="48"/>
  <c r="H166" i="48"/>
  <c r="L166" i="48"/>
  <c r="P166" i="48"/>
  <c r="T166" i="48"/>
  <c r="F167" i="48"/>
  <c r="J167" i="48"/>
  <c r="N167" i="48"/>
  <c r="R167" i="48"/>
  <c r="D168" i="48"/>
  <c r="H168" i="48"/>
  <c r="L168" i="48"/>
  <c r="P168" i="48"/>
  <c r="T168" i="48"/>
  <c r="F169" i="48"/>
  <c r="J169" i="48"/>
  <c r="N169" i="48"/>
  <c r="R169" i="48"/>
  <c r="D170" i="48"/>
  <c r="H170" i="48"/>
  <c r="L170" i="48"/>
  <c r="P170" i="48"/>
  <c r="T170" i="48"/>
  <c r="F171" i="48"/>
  <c r="J171" i="48"/>
  <c r="N171" i="48"/>
  <c r="R171" i="48"/>
  <c r="D172" i="48"/>
  <c r="H172" i="48"/>
  <c r="L172" i="48"/>
  <c r="P172" i="48"/>
  <c r="T172" i="48"/>
  <c r="F173" i="48"/>
  <c r="J173" i="48"/>
  <c r="N173" i="48"/>
  <c r="R173" i="48"/>
  <c r="D174" i="48"/>
  <c r="H174" i="48"/>
  <c r="L174" i="48"/>
  <c r="P174" i="48"/>
  <c r="T174" i="48"/>
  <c r="M150" i="48"/>
  <c r="G151" i="48"/>
  <c r="S151" i="48"/>
  <c r="Q170" i="48"/>
  <c r="F174" i="48"/>
  <c r="E174" i="48"/>
  <c r="J174" i="48"/>
  <c r="I174" i="48"/>
  <c r="N174" i="48"/>
  <c r="M174" i="48"/>
  <c r="R174" i="48"/>
  <c r="Q174" i="48"/>
  <c r="O151" i="48"/>
  <c r="Q150" i="48"/>
  <c r="K151" i="48"/>
  <c r="S174" i="48"/>
  <c r="K36" i="12"/>
  <c r="O36" i="12"/>
  <c r="G36" i="12"/>
  <c r="S36" i="12"/>
  <c r="R36" i="12"/>
  <c r="F152" i="48"/>
  <c r="E152" i="48"/>
  <c r="J152" i="48"/>
  <c r="I152" i="48"/>
  <c r="N152" i="48"/>
  <c r="M152" i="48"/>
  <c r="R152" i="48"/>
  <c r="Q152" i="48"/>
  <c r="G175" i="48"/>
  <c r="K175" i="48"/>
  <c r="O175" i="48"/>
  <c r="S175" i="48"/>
  <c r="E150" i="48"/>
  <c r="F150" i="48"/>
  <c r="J150" i="48"/>
  <c r="N150" i="48"/>
  <c r="R150" i="48"/>
  <c r="D151" i="48"/>
  <c r="H151" i="48"/>
  <c r="L151" i="48"/>
  <c r="P151" i="48"/>
  <c r="T151" i="48"/>
  <c r="D153" i="48"/>
  <c r="H153" i="48"/>
  <c r="L153" i="48"/>
  <c r="P153" i="48"/>
  <c r="T153" i="48"/>
  <c r="F154" i="48"/>
  <c r="J154" i="48"/>
  <c r="N154" i="48"/>
  <c r="R154" i="48"/>
  <c r="D155" i="48"/>
  <c r="H155" i="48"/>
  <c r="L155" i="48"/>
  <c r="P155" i="48"/>
  <c r="T155" i="48"/>
  <c r="F156" i="48"/>
  <c r="J156" i="48"/>
  <c r="N156" i="48"/>
  <c r="R156" i="48"/>
  <c r="D157" i="48"/>
  <c r="H157" i="48"/>
  <c r="L157" i="48"/>
  <c r="P157" i="48"/>
  <c r="T157" i="48"/>
  <c r="F158" i="48"/>
  <c r="J158" i="48"/>
  <c r="N158" i="48"/>
  <c r="R158" i="48"/>
  <c r="D159" i="48"/>
  <c r="H159" i="48"/>
  <c r="L159" i="48"/>
  <c r="P159" i="48"/>
  <c r="T159" i="48"/>
  <c r="F160" i="48"/>
  <c r="J160" i="48"/>
  <c r="N160" i="48"/>
  <c r="R160" i="48"/>
  <c r="D161" i="48"/>
  <c r="H161" i="48"/>
  <c r="L161" i="48"/>
  <c r="P161" i="48"/>
  <c r="T161" i="48"/>
  <c r="F162" i="48"/>
  <c r="J162" i="48"/>
  <c r="N162" i="48"/>
  <c r="R162" i="48"/>
  <c r="D163" i="48"/>
  <c r="H163" i="48"/>
  <c r="L163" i="48"/>
  <c r="P163" i="48"/>
  <c r="T163" i="48"/>
  <c r="F164" i="48"/>
  <c r="J164" i="48"/>
  <c r="N164" i="48"/>
  <c r="R164" i="48"/>
  <c r="D165" i="48"/>
  <c r="H165" i="48"/>
  <c r="L165" i="48"/>
  <c r="P165" i="48"/>
  <c r="T165" i="48"/>
  <c r="F166" i="48"/>
  <c r="J166" i="48"/>
  <c r="N166" i="48"/>
  <c r="R166" i="48"/>
  <c r="D167" i="48"/>
  <c r="H167" i="48"/>
  <c r="L167" i="48"/>
  <c r="P167" i="48"/>
  <c r="T167" i="48"/>
  <c r="F168" i="48"/>
  <c r="J168" i="48"/>
  <c r="N168" i="48"/>
  <c r="R168" i="48"/>
  <c r="D169" i="48"/>
  <c r="H169" i="48"/>
  <c r="L169" i="48"/>
  <c r="P169" i="48"/>
  <c r="T169" i="48"/>
  <c r="F170" i="48"/>
  <c r="J170" i="48"/>
  <c r="N170" i="48"/>
  <c r="R170" i="48"/>
  <c r="D171" i="48"/>
  <c r="H171" i="48"/>
  <c r="L171" i="48"/>
  <c r="P171" i="48"/>
  <c r="T171" i="48"/>
  <c r="F172" i="48"/>
  <c r="J172" i="48"/>
  <c r="N172" i="48"/>
  <c r="R172" i="48"/>
  <c r="D173" i="48"/>
  <c r="H173" i="48"/>
  <c r="L173" i="48"/>
  <c r="P173" i="48"/>
  <c r="T173" i="48"/>
  <c r="D175" i="48"/>
  <c r="H175" i="48"/>
  <c r="L175" i="48"/>
  <c r="P175" i="48"/>
  <c r="T175" i="48"/>
  <c r="I150" i="48"/>
  <c r="G150" i="48"/>
  <c r="K150" i="48"/>
  <c r="O150" i="48"/>
  <c r="S150" i="48"/>
  <c r="E151" i="48"/>
  <c r="I151" i="48"/>
  <c r="M151" i="48"/>
  <c r="Q151" i="48"/>
  <c r="G152" i="48"/>
  <c r="K152" i="48"/>
  <c r="O152" i="48"/>
  <c r="S152" i="48"/>
  <c r="E153" i="48"/>
  <c r="I153" i="48"/>
  <c r="M153" i="48"/>
  <c r="Q153" i="48"/>
  <c r="G154" i="48"/>
  <c r="K154" i="48"/>
  <c r="O154" i="48"/>
  <c r="S154" i="48"/>
  <c r="E155" i="48"/>
  <c r="I155" i="48"/>
  <c r="M155" i="48"/>
  <c r="Q155" i="48"/>
  <c r="G156" i="48"/>
  <c r="K156" i="48"/>
  <c r="O156" i="48"/>
  <c r="S156" i="48"/>
  <c r="E157" i="48"/>
  <c r="I157" i="48"/>
  <c r="M157" i="48"/>
  <c r="Q157" i="48"/>
  <c r="G158" i="48"/>
  <c r="K158" i="48"/>
  <c r="O158" i="48"/>
  <c r="S158" i="48"/>
  <c r="E159" i="48"/>
  <c r="I159" i="48"/>
  <c r="M159" i="48"/>
  <c r="Q159" i="48"/>
  <c r="G160" i="48"/>
  <c r="K160" i="48"/>
  <c r="O160" i="48"/>
  <c r="S160" i="48"/>
  <c r="E161" i="48"/>
  <c r="I161" i="48"/>
  <c r="M161" i="48"/>
  <c r="Q161" i="48"/>
  <c r="G162" i="48"/>
  <c r="K162" i="48"/>
  <c r="O162" i="48"/>
  <c r="S162" i="48"/>
  <c r="E163" i="48"/>
  <c r="I163" i="48"/>
  <c r="M163" i="48"/>
  <c r="Q163" i="48"/>
  <c r="G164" i="48"/>
  <c r="K164" i="48"/>
  <c r="O164" i="48"/>
  <c r="S164" i="48"/>
  <c r="E165" i="48"/>
  <c r="I165" i="48"/>
  <c r="M165" i="48"/>
  <c r="Q165" i="48"/>
  <c r="G166" i="48"/>
  <c r="K166" i="48"/>
  <c r="O166" i="48"/>
  <c r="S166" i="48"/>
  <c r="E167" i="48"/>
  <c r="I167" i="48"/>
  <c r="M167" i="48"/>
  <c r="Q167" i="48"/>
  <c r="G168" i="48"/>
  <c r="K168" i="48"/>
  <c r="O168" i="48"/>
  <c r="S168" i="48"/>
  <c r="E169" i="48"/>
  <c r="I169" i="48"/>
  <c r="M169" i="48"/>
  <c r="Q169" i="48"/>
  <c r="G170" i="48"/>
  <c r="K170" i="48"/>
  <c r="O170" i="48"/>
  <c r="S170" i="48"/>
  <c r="E171" i="48"/>
  <c r="I171" i="48"/>
  <c r="M171" i="48"/>
  <c r="Q171" i="48"/>
  <c r="G172" i="48"/>
  <c r="K172" i="48"/>
  <c r="O172" i="48"/>
  <c r="S172" i="48"/>
  <c r="E173" i="48"/>
  <c r="I173" i="48"/>
  <c r="M173" i="48"/>
  <c r="Q173" i="48"/>
  <c r="E175" i="48"/>
  <c r="I175" i="48"/>
  <c r="M175" i="48"/>
  <c r="Q175" i="48"/>
  <c r="F175" i="48"/>
  <c r="J175" i="48"/>
  <c r="N175" i="48"/>
  <c r="R175" i="48"/>
  <c r="R59" i="48"/>
  <c r="N59" i="48"/>
  <c r="J59" i="48"/>
  <c r="F59" i="48"/>
  <c r="T59" i="48"/>
  <c r="P59" i="48"/>
  <c r="L59" i="48"/>
  <c r="H59" i="48"/>
  <c r="H36" i="12"/>
  <c r="L36" i="12"/>
  <c r="P36" i="12"/>
  <c r="T36" i="12"/>
  <c r="E36" i="12"/>
  <c r="I36" i="12"/>
  <c r="M36" i="12"/>
  <c r="Q36" i="12"/>
  <c r="F36" i="12"/>
  <c r="J36" i="12"/>
  <c r="N36" i="12"/>
  <c r="Q59" i="48"/>
  <c r="D59" i="48"/>
  <c r="S59" i="48"/>
  <c r="O59" i="48"/>
  <c r="K59" i="48"/>
  <c r="G59" i="48"/>
  <c r="C154" i="84"/>
  <c r="D154" i="84"/>
  <c r="E154" i="84"/>
  <c r="F154" i="84"/>
  <c r="G154" i="84"/>
  <c r="H154" i="84"/>
  <c r="I154" i="84"/>
  <c r="J154" i="84"/>
  <c r="C149" i="84"/>
  <c r="D149" i="84"/>
  <c r="E149" i="84"/>
  <c r="F149" i="84"/>
  <c r="G149" i="84"/>
  <c r="H149" i="84"/>
  <c r="I149" i="84"/>
  <c r="J149" i="84"/>
  <c r="C150" i="84"/>
  <c r="D150" i="84"/>
  <c r="E150" i="84"/>
  <c r="F150" i="84"/>
  <c r="G150" i="84"/>
  <c r="H150" i="84"/>
  <c r="I150" i="84"/>
  <c r="J150" i="84"/>
  <c r="C151" i="84"/>
  <c r="D151" i="84"/>
  <c r="E151" i="84"/>
  <c r="F151" i="84"/>
  <c r="G151" i="84"/>
  <c r="H151" i="84"/>
  <c r="I151" i="84"/>
  <c r="J151" i="84"/>
  <c r="C152" i="84"/>
  <c r="D152" i="84"/>
  <c r="E152" i="84"/>
  <c r="F152" i="84"/>
  <c r="G152" i="84"/>
  <c r="H152" i="84"/>
  <c r="I152" i="84"/>
  <c r="J152" i="84"/>
  <c r="C153" i="84"/>
  <c r="D153" i="84"/>
  <c r="E153" i="84"/>
  <c r="F153" i="84"/>
  <c r="G153" i="84"/>
  <c r="H153" i="84"/>
  <c r="I153" i="84"/>
  <c r="J153" i="84"/>
  <c r="D148" i="84"/>
  <c r="E148" i="84"/>
  <c r="F148" i="84"/>
  <c r="G148" i="84"/>
  <c r="H148" i="84"/>
  <c r="I148" i="84"/>
  <c r="J148" i="84"/>
  <c r="AI3" i="85"/>
  <c r="AH3" i="85"/>
  <c r="AG3" i="85"/>
  <c r="AF3" i="85"/>
  <c r="AE3" i="85"/>
  <c r="AD3" i="85"/>
  <c r="AC3" i="85"/>
  <c r="AB3" i="85"/>
  <c r="AA3" i="85"/>
  <c r="Z3" i="85"/>
  <c r="Y3" i="85"/>
  <c r="X3" i="85"/>
  <c r="W3" i="85"/>
  <c r="V3" i="85"/>
  <c r="U3" i="85"/>
  <c r="T3" i="85"/>
  <c r="S3" i="85"/>
  <c r="R3" i="85"/>
  <c r="Q3" i="85"/>
  <c r="P3" i="85"/>
  <c r="O3" i="85"/>
  <c r="N3" i="85"/>
  <c r="M3" i="85"/>
  <c r="L3" i="85"/>
  <c r="K3" i="85"/>
  <c r="J3" i="85"/>
  <c r="I3" i="85"/>
  <c r="H3" i="85"/>
  <c r="G3" i="85"/>
  <c r="F3" i="85"/>
  <c r="E3" i="85"/>
  <c r="D3" i="85"/>
  <c r="C3" i="85"/>
  <c r="B3" i="85"/>
  <c r="C148" i="84"/>
  <c r="A1" i="84"/>
  <c r="A69" i="84" s="1"/>
  <c r="Q22" i="12" l="1"/>
  <c r="Q24" i="12"/>
  <c r="Q26" i="12"/>
  <c r="Q28" i="12"/>
  <c r="Q30" i="12"/>
  <c r="Q32" i="12"/>
  <c r="Q34" i="12"/>
  <c r="Q23" i="12"/>
  <c r="Q25" i="12"/>
  <c r="Q27" i="12"/>
  <c r="Q29" i="12"/>
  <c r="Q31" i="12"/>
  <c r="Q33" i="12"/>
  <c r="Q35" i="12"/>
  <c r="T23" i="12"/>
  <c r="T25" i="12"/>
  <c r="T27" i="12"/>
  <c r="T29" i="12"/>
  <c r="T31" i="12"/>
  <c r="T33" i="12"/>
  <c r="T35" i="12"/>
  <c r="T22" i="12"/>
  <c r="T24" i="12"/>
  <c r="T26" i="12"/>
  <c r="T28" i="12"/>
  <c r="T30" i="12"/>
  <c r="T32" i="12"/>
  <c r="T34" i="12"/>
  <c r="S23" i="12"/>
  <c r="S25" i="12"/>
  <c r="S27" i="12"/>
  <c r="S29" i="12"/>
  <c r="S31" i="12"/>
  <c r="S33" i="12"/>
  <c r="S35" i="12"/>
  <c r="S22" i="12"/>
  <c r="S24" i="12"/>
  <c r="S26" i="12"/>
  <c r="S28" i="12"/>
  <c r="S30" i="12"/>
  <c r="S32" i="12"/>
  <c r="S34" i="12"/>
  <c r="N22" i="12"/>
  <c r="N24" i="12"/>
  <c r="N26" i="12"/>
  <c r="N28" i="12"/>
  <c r="N30" i="12"/>
  <c r="N32" i="12"/>
  <c r="N34" i="12"/>
  <c r="N23" i="12"/>
  <c r="N25" i="12"/>
  <c r="N27" i="12"/>
  <c r="N29" i="12"/>
  <c r="N31" i="12"/>
  <c r="N33" i="12"/>
  <c r="N35" i="12"/>
  <c r="M22" i="12"/>
  <c r="M24" i="12"/>
  <c r="M26" i="12"/>
  <c r="M28" i="12"/>
  <c r="M30" i="12"/>
  <c r="M32" i="12"/>
  <c r="M34" i="12"/>
  <c r="M23" i="12"/>
  <c r="M25" i="12"/>
  <c r="M27" i="12"/>
  <c r="M29" i="12"/>
  <c r="M31" i="12"/>
  <c r="M33" i="12"/>
  <c r="M35" i="12"/>
  <c r="P23" i="12"/>
  <c r="P25" i="12"/>
  <c r="P27" i="12"/>
  <c r="P29" i="12"/>
  <c r="P31" i="12"/>
  <c r="P33" i="12"/>
  <c r="P35" i="12"/>
  <c r="P22" i="12"/>
  <c r="P24" i="12"/>
  <c r="P26" i="12"/>
  <c r="P28" i="12"/>
  <c r="P30" i="12"/>
  <c r="P32" i="12"/>
  <c r="P34" i="12"/>
  <c r="G23" i="12"/>
  <c r="G25" i="12"/>
  <c r="G27" i="12"/>
  <c r="G29" i="12"/>
  <c r="G31" i="12"/>
  <c r="G33" i="12"/>
  <c r="G35" i="12"/>
  <c r="G22" i="12"/>
  <c r="G24" i="12"/>
  <c r="G26" i="12"/>
  <c r="G28" i="12"/>
  <c r="G30" i="12"/>
  <c r="G32" i="12"/>
  <c r="G34" i="12"/>
  <c r="J22" i="12"/>
  <c r="J24" i="12"/>
  <c r="J26" i="12"/>
  <c r="J28" i="12"/>
  <c r="J30" i="12"/>
  <c r="J32" i="12"/>
  <c r="J34" i="12"/>
  <c r="J23" i="12"/>
  <c r="J25" i="12"/>
  <c r="J27" i="12"/>
  <c r="J29" i="12"/>
  <c r="J31" i="12"/>
  <c r="J33" i="12"/>
  <c r="J35" i="12"/>
  <c r="I22" i="12"/>
  <c r="I24" i="12"/>
  <c r="I26" i="12"/>
  <c r="I28" i="12"/>
  <c r="I30" i="12"/>
  <c r="I32" i="12"/>
  <c r="I34" i="12"/>
  <c r="I23" i="12"/>
  <c r="I25" i="12"/>
  <c r="I27" i="12"/>
  <c r="I29" i="12"/>
  <c r="I31" i="12"/>
  <c r="I33" i="12"/>
  <c r="I35" i="12"/>
  <c r="L23" i="12"/>
  <c r="L25" i="12"/>
  <c r="L27" i="12"/>
  <c r="L29" i="12"/>
  <c r="L31" i="12"/>
  <c r="L33" i="12"/>
  <c r="L35" i="12"/>
  <c r="L22" i="12"/>
  <c r="L24" i="12"/>
  <c r="L26" i="12"/>
  <c r="L28" i="12"/>
  <c r="L30" i="12"/>
  <c r="L32" i="12"/>
  <c r="L34" i="12"/>
  <c r="O23" i="12"/>
  <c r="O25" i="12"/>
  <c r="O27" i="12"/>
  <c r="O29" i="12"/>
  <c r="O31" i="12"/>
  <c r="O33" i="12"/>
  <c r="O35" i="12"/>
  <c r="O22" i="12"/>
  <c r="O24" i="12"/>
  <c r="O26" i="12"/>
  <c r="O28" i="12"/>
  <c r="O30" i="12"/>
  <c r="O32" i="12"/>
  <c r="O34" i="12"/>
  <c r="F22" i="12"/>
  <c r="F24" i="12"/>
  <c r="F26" i="12"/>
  <c r="F28" i="12"/>
  <c r="F30" i="12"/>
  <c r="F32" i="12"/>
  <c r="F34" i="12"/>
  <c r="F23" i="12"/>
  <c r="F25" i="12"/>
  <c r="F27" i="12"/>
  <c r="F29" i="12"/>
  <c r="F31" i="12"/>
  <c r="F33" i="12"/>
  <c r="F35" i="12"/>
  <c r="E22" i="12"/>
  <c r="E24" i="12"/>
  <c r="E26" i="12"/>
  <c r="E28" i="12"/>
  <c r="E30" i="12"/>
  <c r="E32" i="12"/>
  <c r="E34" i="12"/>
  <c r="E23" i="12"/>
  <c r="E25" i="12"/>
  <c r="E27" i="12"/>
  <c r="E29" i="12"/>
  <c r="E31" i="12"/>
  <c r="E33" i="12"/>
  <c r="E35" i="12"/>
  <c r="H23" i="12"/>
  <c r="H25" i="12"/>
  <c r="H27" i="12"/>
  <c r="H29" i="12"/>
  <c r="H31" i="12"/>
  <c r="H33" i="12"/>
  <c r="H35" i="12"/>
  <c r="H22" i="12"/>
  <c r="H24" i="12"/>
  <c r="H26" i="12"/>
  <c r="H28" i="12"/>
  <c r="H30" i="12"/>
  <c r="H32" i="12"/>
  <c r="H34" i="12"/>
  <c r="R22" i="12"/>
  <c r="R24" i="12"/>
  <c r="R26" i="12"/>
  <c r="R28" i="12"/>
  <c r="R30" i="12"/>
  <c r="R32" i="12"/>
  <c r="R34" i="12"/>
  <c r="R23" i="12"/>
  <c r="R25" i="12"/>
  <c r="R27" i="12"/>
  <c r="R29" i="12"/>
  <c r="R31" i="12"/>
  <c r="R33" i="12"/>
  <c r="R35" i="12"/>
  <c r="K23" i="12"/>
  <c r="K25" i="12"/>
  <c r="K27" i="12"/>
  <c r="K29" i="12"/>
  <c r="K31" i="12"/>
  <c r="K33" i="12"/>
  <c r="K35" i="12"/>
  <c r="K22" i="12"/>
  <c r="K24" i="12"/>
  <c r="K26" i="12"/>
  <c r="K28" i="12"/>
  <c r="K30" i="12"/>
  <c r="K32" i="12"/>
  <c r="K34" i="12"/>
  <c r="T132" i="84"/>
  <c r="S132" i="84"/>
  <c r="R132" i="84"/>
  <c r="Q132" i="84"/>
  <c r="P132" i="84"/>
  <c r="O132" i="84"/>
  <c r="N132" i="84"/>
  <c r="M132" i="84"/>
  <c r="L132" i="84"/>
  <c r="K132" i="84"/>
  <c r="J132" i="84"/>
  <c r="I132" i="84"/>
  <c r="H132" i="84"/>
  <c r="G132" i="84"/>
  <c r="F132" i="84"/>
  <c r="E132" i="84"/>
  <c r="D132" i="84"/>
  <c r="C132" i="84"/>
  <c r="T131" i="84"/>
  <c r="S131" i="84"/>
  <c r="R131" i="84"/>
  <c r="Q131" i="84"/>
  <c r="P131" i="84"/>
  <c r="O131" i="84"/>
  <c r="N131" i="84"/>
  <c r="M131" i="84"/>
  <c r="L131" i="84"/>
  <c r="K131" i="84"/>
  <c r="J131" i="84"/>
  <c r="I131" i="84"/>
  <c r="H131" i="84"/>
  <c r="G131" i="84"/>
  <c r="F131" i="84"/>
  <c r="E131" i="84"/>
  <c r="D131" i="84"/>
  <c r="C131" i="84"/>
  <c r="T130" i="84"/>
  <c r="S130" i="84"/>
  <c r="R130" i="84"/>
  <c r="Q130" i="84"/>
  <c r="P130" i="84"/>
  <c r="O130" i="84"/>
  <c r="N130" i="84"/>
  <c r="M130" i="84"/>
  <c r="L130" i="84"/>
  <c r="K130" i="84"/>
  <c r="J130" i="84"/>
  <c r="I130" i="84"/>
  <c r="H130" i="84"/>
  <c r="G130" i="84"/>
  <c r="F130" i="84"/>
  <c r="E130" i="84"/>
  <c r="D130" i="84"/>
  <c r="C130" i="84"/>
  <c r="T134" i="84"/>
  <c r="S134" i="84"/>
  <c r="R134" i="84"/>
  <c r="Q134" i="84"/>
  <c r="P134" i="84"/>
  <c r="O134" i="84"/>
  <c r="N134" i="84"/>
  <c r="M134" i="84"/>
  <c r="L134" i="84"/>
  <c r="K134" i="84"/>
  <c r="J134" i="84"/>
  <c r="I134" i="84"/>
  <c r="H134" i="84"/>
  <c r="G134" i="84"/>
  <c r="F134" i="84"/>
  <c r="E134" i="84"/>
  <c r="D134" i="84"/>
  <c r="C134" i="84"/>
  <c r="T128" i="84"/>
  <c r="S128" i="84"/>
  <c r="R128" i="84"/>
  <c r="Q128" i="84"/>
  <c r="P128" i="84"/>
  <c r="O128" i="84"/>
  <c r="N128" i="84"/>
  <c r="M128" i="84"/>
  <c r="L128" i="84"/>
  <c r="K128" i="84"/>
  <c r="J128" i="84"/>
  <c r="I128" i="84"/>
  <c r="H128" i="84"/>
  <c r="G128" i="84"/>
  <c r="F128" i="84"/>
  <c r="E128" i="84"/>
  <c r="D128" i="84"/>
  <c r="C128" i="84"/>
  <c r="T127" i="84"/>
  <c r="S127" i="84"/>
  <c r="R127" i="84"/>
  <c r="Q127" i="84"/>
  <c r="P127" i="84"/>
  <c r="O127" i="84"/>
  <c r="N127" i="84"/>
  <c r="M127" i="84"/>
  <c r="L127" i="84"/>
  <c r="K127" i="84"/>
  <c r="J127" i="84"/>
  <c r="I127" i="84"/>
  <c r="H127" i="84"/>
  <c r="G127" i="84"/>
  <c r="F127" i="84"/>
  <c r="E127" i="84"/>
  <c r="D127" i="84"/>
  <c r="C127" i="84"/>
  <c r="T126" i="84"/>
  <c r="S126" i="84"/>
  <c r="R126" i="84"/>
  <c r="Q126" i="84"/>
  <c r="P126" i="84"/>
  <c r="O126" i="84"/>
  <c r="N126" i="84"/>
  <c r="M126" i="84"/>
  <c r="L126" i="84"/>
  <c r="K126" i="84"/>
  <c r="J126" i="84"/>
  <c r="I126" i="84"/>
  <c r="H126" i="84"/>
  <c r="G126" i="84"/>
  <c r="F126" i="84"/>
  <c r="E126" i="84"/>
  <c r="D126" i="84"/>
  <c r="C126" i="84"/>
  <c r="T125" i="84"/>
  <c r="S125" i="84"/>
  <c r="R125" i="84"/>
  <c r="Q125" i="84"/>
  <c r="P125" i="84"/>
  <c r="O125" i="84"/>
  <c r="N125" i="84"/>
  <c r="M125" i="84"/>
  <c r="L125" i="84"/>
  <c r="K125" i="84"/>
  <c r="J125" i="84"/>
  <c r="I125" i="84"/>
  <c r="H125" i="84"/>
  <c r="G125" i="84"/>
  <c r="F125" i="84"/>
  <c r="E125" i="84"/>
  <c r="D125" i="84"/>
  <c r="C125" i="84"/>
  <c r="T124" i="84"/>
  <c r="S124" i="84"/>
  <c r="R124" i="84"/>
  <c r="Q124" i="84"/>
  <c r="P124" i="84"/>
  <c r="O124" i="84"/>
  <c r="N124" i="84"/>
  <c r="M124" i="84"/>
  <c r="L124" i="84"/>
  <c r="K124" i="84"/>
  <c r="J124" i="84"/>
  <c r="I124" i="84"/>
  <c r="H124" i="84"/>
  <c r="G124" i="84"/>
  <c r="F124" i="84"/>
  <c r="E124" i="84"/>
  <c r="D124" i="84"/>
  <c r="T122" i="84"/>
  <c r="S122" i="84"/>
  <c r="R122" i="84"/>
  <c r="Q122" i="84"/>
  <c r="P122" i="84"/>
  <c r="O122" i="84"/>
  <c r="N122" i="84"/>
  <c r="M122" i="84"/>
  <c r="L122" i="84"/>
  <c r="K122" i="84"/>
  <c r="J122" i="84"/>
  <c r="I122" i="84"/>
  <c r="H122" i="84"/>
  <c r="G122" i="84"/>
  <c r="F122" i="84"/>
  <c r="E122" i="84"/>
  <c r="D122" i="84"/>
  <c r="T121" i="84"/>
  <c r="S121" i="84"/>
  <c r="R121" i="84"/>
  <c r="Q121" i="84"/>
  <c r="P121" i="84"/>
  <c r="O121" i="84"/>
  <c r="N121" i="84"/>
  <c r="M121" i="84"/>
  <c r="L121" i="84"/>
  <c r="K121" i="84"/>
  <c r="J121" i="84"/>
  <c r="I121" i="84"/>
  <c r="H121" i="84"/>
  <c r="G121" i="84"/>
  <c r="F121" i="84"/>
  <c r="E121" i="84"/>
  <c r="D121" i="84"/>
  <c r="T119" i="84"/>
  <c r="S119" i="84"/>
  <c r="R119" i="84"/>
  <c r="Q119" i="84"/>
  <c r="P119" i="84"/>
  <c r="O119" i="84"/>
  <c r="N119" i="84"/>
  <c r="M119" i="84"/>
  <c r="L119" i="84"/>
  <c r="K119" i="84"/>
  <c r="J119" i="84"/>
  <c r="I119" i="84"/>
  <c r="H119" i="84"/>
  <c r="G119" i="84"/>
  <c r="F119" i="84"/>
  <c r="E119" i="84"/>
  <c r="D119" i="84"/>
  <c r="T118" i="84"/>
  <c r="S118" i="84"/>
  <c r="R118" i="84"/>
  <c r="Q118" i="84"/>
  <c r="P118" i="84"/>
  <c r="O118" i="84"/>
  <c r="N118" i="84"/>
  <c r="M118" i="84"/>
  <c r="L118" i="84"/>
  <c r="K118" i="84"/>
  <c r="J118" i="84"/>
  <c r="I118" i="84"/>
  <c r="H118" i="84"/>
  <c r="G118" i="84"/>
  <c r="F118" i="84"/>
  <c r="E118" i="84"/>
  <c r="D118" i="84"/>
  <c r="T116" i="84"/>
  <c r="S116" i="84"/>
  <c r="R116" i="84"/>
  <c r="Q116" i="84"/>
  <c r="P116" i="84"/>
  <c r="O116" i="84"/>
  <c r="N116" i="84"/>
  <c r="M116" i="84"/>
  <c r="L116" i="84"/>
  <c r="K116" i="84"/>
  <c r="J116" i="84"/>
  <c r="I116" i="84"/>
  <c r="H116" i="84"/>
  <c r="G116" i="84"/>
  <c r="F116" i="84"/>
  <c r="E116" i="84"/>
  <c r="D116" i="84"/>
  <c r="C116" i="84"/>
  <c r="T115" i="84"/>
  <c r="S115" i="84"/>
  <c r="R115" i="84"/>
  <c r="Q115" i="84"/>
  <c r="P115" i="84"/>
  <c r="O115" i="84"/>
  <c r="N115" i="84"/>
  <c r="M115" i="84"/>
  <c r="L115" i="84"/>
  <c r="K115" i="84"/>
  <c r="J115" i="84"/>
  <c r="I115" i="84"/>
  <c r="H115" i="84"/>
  <c r="G115" i="84"/>
  <c r="F115" i="84"/>
  <c r="E115" i="84"/>
  <c r="D115" i="84"/>
  <c r="C115" i="84"/>
  <c r="T113" i="84"/>
  <c r="S113" i="84"/>
  <c r="R113" i="84"/>
  <c r="Q113" i="84"/>
  <c r="P113" i="84"/>
  <c r="O113" i="84"/>
  <c r="N113" i="84"/>
  <c r="M113" i="84"/>
  <c r="L113" i="84"/>
  <c r="K113" i="84"/>
  <c r="J113" i="84"/>
  <c r="I113" i="84"/>
  <c r="H113" i="84"/>
  <c r="G113" i="84"/>
  <c r="F113" i="84"/>
  <c r="E113" i="84"/>
  <c r="D113" i="84"/>
  <c r="T112" i="84"/>
  <c r="S112" i="84"/>
  <c r="R112" i="84"/>
  <c r="Q112" i="84"/>
  <c r="P112" i="84"/>
  <c r="O112" i="84"/>
  <c r="N112" i="84"/>
  <c r="M112" i="84"/>
  <c r="L112" i="84"/>
  <c r="K112" i="84"/>
  <c r="J112" i="84"/>
  <c r="I112" i="84"/>
  <c r="H112" i="84"/>
  <c r="G112" i="84"/>
  <c r="F112" i="84"/>
  <c r="E112" i="84"/>
  <c r="D112" i="84"/>
  <c r="T110" i="84"/>
  <c r="S110" i="84"/>
  <c r="R110" i="84"/>
  <c r="Q110" i="84"/>
  <c r="P110" i="84"/>
  <c r="O110" i="84"/>
  <c r="N110" i="84"/>
  <c r="M110" i="84"/>
  <c r="L110" i="84"/>
  <c r="K110" i="84"/>
  <c r="J110" i="84"/>
  <c r="I110" i="84"/>
  <c r="H110" i="84"/>
  <c r="G110" i="84"/>
  <c r="F110" i="84"/>
  <c r="E110" i="84"/>
  <c r="D110" i="84"/>
  <c r="T109" i="84"/>
  <c r="S109" i="84"/>
  <c r="R109" i="84"/>
  <c r="Q109" i="84"/>
  <c r="P109" i="84"/>
  <c r="O109" i="84"/>
  <c r="N109" i="84"/>
  <c r="M109" i="84"/>
  <c r="L109" i="84"/>
  <c r="K109" i="84"/>
  <c r="J109" i="84"/>
  <c r="I109" i="84"/>
  <c r="H109" i="84"/>
  <c r="G109" i="84"/>
  <c r="F109" i="84"/>
  <c r="E109" i="84"/>
  <c r="D109" i="84"/>
  <c r="D111" i="84" l="1"/>
  <c r="L111" i="84"/>
  <c r="T111" i="84"/>
  <c r="H114" i="84"/>
  <c r="E111" i="84"/>
  <c r="I111" i="84"/>
  <c r="M111" i="84"/>
  <c r="Q111" i="84"/>
  <c r="E114" i="84"/>
  <c r="I114" i="84"/>
  <c r="M114" i="84"/>
  <c r="M120" i="84" s="1"/>
  <c r="Q114" i="84"/>
  <c r="E117" i="84"/>
  <c r="I117" i="84"/>
  <c r="M117" i="84"/>
  <c r="Q117" i="84"/>
  <c r="P114" i="84"/>
  <c r="D117" i="84"/>
  <c r="L117" i="84"/>
  <c r="T117" i="84"/>
  <c r="H111" i="84"/>
  <c r="P111" i="84"/>
  <c r="D114" i="84"/>
  <c r="L114" i="84"/>
  <c r="L120" i="84" s="1"/>
  <c r="T114" i="84"/>
  <c r="H117" i="84"/>
  <c r="P117" i="84"/>
  <c r="F111" i="84"/>
  <c r="J111" i="84"/>
  <c r="N111" i="84"/>
  <c r="R111" i="84"/>
  <c r="F114" i="84"/>
  <c r="J114" i="84"/>
  <c r="N114" i="84"/>
  <c r="R114" i="84"/>
  <c r="F117" i="84"/>
  <c r="J117" i="84"/>
  <c r="N117" i="84"/>
  <c r="R117" i="84"/>
  <c r="G111" i="84"/>
  <c r="K111" i="84"/>
  <c r="O111" i="84"/>
  <c r="S111" i="84"/>
  <c r="C114" i="84"/>
  <c r="G114" i="84"/>
  <c r="K114" i="84"/>
  <c r="O114" i="84"/>
  <c r="S114" i="84"/>
  <c r="G117" i="84"/>
  <c r="K117" i="84"/>
  <c r="O117" i="84"/>
  <c r="S117" i="84"/>
  <c r="E108" i="84"/>
  <c r="I108" i="84"/>
  <c r="Q108" i="84"/>
  <c r="F108" i="84"/>
  <c r="R108" i="84"/>
  <c r="J108" i="84"/>
  <c r="N108" i="84"/>
  <c r="D108" i="84"/>
  <c r="H108" i="84"/>
  <c r="L108" i="84"/>
  <c r="P108" i="84"/>
  <c r="T108" i="84"/>
  <c r="G108" i="84"/>
  <c r="K108" i="84"/>
  <c r="O108" i="84"/>
  <c r="S108" i="84"/>
  <c r="E120" i="84"/>
  <c r="M108" i="84"/>
  <c r="I120" i="84" l="1"/>
  <c r="Q120" i="84"/>
  <c r="H120" i="84"/>
  <c r="O120" i="84"/>
  <c r="P120" i="84"/>
  <c r="D120" i="84"/>
  <c r="T120" i="84"/>
  <c r="F120" i="84"/>
  <c r="G120" i="84"/>
  <c r="N120" i="84"/>
  <c r="J120" i="84"/>
  <c r="K120" i="84"/>
  <c r="S120" i="84"/>
  <c r="R120" i="84"/>
  <c r="M78" i="55"/>
  <c r="L25" i="55"/>
  <c r="L78" i="55"/>
  <c r="M25" i="55"/>
  <c r="C25" i="55"/>
  <c r="D25" i="55"/>
  <c r="E25" i="55"/>
  <c r="F25" i="55"/>
  <c r="G25" i="55"/>
  <c r="H25" i="55"/>
  <c r="I25" i="55"/>
  <c r="J25" i="55"/>
  <c r="K25" i="55"/>
  <c r="C78" i="55"/>
  <c r="D78" i="55"/>
  <c r="E78" i="55"/>
  <c r="F78" i="55"/>
  <c r="G78" i="55"/>
  <c r="H78" i="55"/>
  <c r="I78" i="55"/>
  <c r="J78" i="55"/>
  <c r="K78" i="55"/>
  <c r="B65" i="30"/>
  <c r="A1" i="60" l="1"/>
  <c r="A1" i="59"/>
  <c r="A1" i="58"/>
  <c r="A1" i="56"/>
  <c r="A32" i="56" s="1"/>
  <c r="A62" i="55"/>
  <c r="A28" i="55"/>
  <c r="A1" i="55"/>
  <c r="A210" i="28"/>
  <c r="A196" i="28"/>
  <c r="A186" i="28"/>
  <c r="A175" i="28"/>
  <c r="A165" i="28"/>
  <c r="A154" i="28"/>
  <c r="A129" i="28"/>
  <c r="A101" i="28"/>
  <c r="A76" i="28"/>
  <c r="A38" i="28"/>
  <c r="A26" i="28"/>
  <c r="A14" i="28"/>
  <c r="A1" i="28"/>
  <c r="C251" i="52"/>
  <c r="C126" i="52"/>
  <c r="C1" i="52"/>
  <c r="A44" i="7"/>
  <c r="A22" i="7"/>
  <c r="A1" i="7"/>
  <c r="A298" i="27"/>
  <c r="A271" i="27"/>
  <c r="A244" i="27"/>
  <c r="A217" i="27"/>
  <c r="A190" i="27"/>
  <c r="A163" i="27"/>
  <c r="A136" i="27"/>
  <c r="A109" i="27"/>
  <c r="A82" i="27"/>
  <c r="A55" i="27"/>
  <c r="A28" i="27"/>
  <c r="A1" i="27"/>
  <c r="A191" i="26"/>
  <c r="A173" i="26"/>
  <c r="A156" i="26"/>
  <c r="A139" i="26"/>
  <c r="A122" i="26"/>
  <c r="A104" i="26"/>
  <c r="A87" i="26"/>
  <c r="A18" i="26"/>
  <c r="A35" i="26"/>
  <c r="A53" i="26"/>
  <c r="A70" i="26"/>
  <c r="A1" i="26"/>
  <c r="A43" i="68"/>
  <c r="A30" i="68"/>
  <c r="A1" i="68"/>
  <c r="A100" i="66"/>
  <c r="A131" i="66"/>
  <c r="A66" i="66"/>
  <c r="A35" i="66"/>
  <c r="A1" i="66"/>
  <c r="A35" i="13"/>
  <c r="A57" i="12"/>
  <c r="A75" i="12"/>
  <c r="A39" i="12"/>
  <c r="A20" i="12"/>
  <c r="A1" i="12"/>
  <c r="A90" i="48"/>
  <c r="A119" i="48"/>
  <c r="A61" i="48"/>
  <c r="A31" i="48"/>
  <c r="A1" i="48"/>
  <c r="A1" i="61"/>
  <c r="A1" i="14"/>
  <c r="A15" i="2"/>
  <c r="A1" i="2"/>
  <c r="A1" i="83"/>
  <c r="A69" i="83" s="1"/>
  <c r="A138" i="83" l="1"/>
  <c r="T137" i="84" l="1"/>
  <c r="S137" i="84"/>
  <c r="R137" i="84"/>
  <c r="Q137" i="84"/>
  <c r="P137" i="84"/>
  <c r="O137" i="84"/>
  <c r="N137" i="84"/>
  <c r="M137" i="84"/>
  <c r="L137" i="84"/>
  <c r="K137" i="84"/>
  <c r="J137" i="84"/>
  <c r="I137" i="84"/>
  <c r="H137" i="84"/>
  <c r="G137" i="84"/>
  <c r="F137" i="84"/>
  <c r="E137" i="84"/>
  <c r="D137" i="84"/>
  <c r="C137" i="84"/>
  <c r="T141" i="84"/>
  <c r="S141" i="84"/>
  <c r="R141" i="84"/>
  <c r="Q141" i="84"/>
  <c r="P141" i="84"/>
  <c r="O141" i="84"/>
  <c r="N141" i="84"/>
  <c r="M141" i="84"/>
  <c r="L141" i="84"/>
  <c r="K141" i="84"/>
  <c r="T139" i="84"/>
  <c r="T140" i="84" s="1"/>
  <c r="S139" i="84"/>
  <c r="S140" i="84" s="1"/>
  <c r="R139" i="84"/>
  <c r="R140" i="84" s="1"/>
  <c r="Q139" i="84"/>
  <c r="Q140" i="84" s="1"/>
  <c r="P139" i="84"/>
  <c r="P140" i="84" s="1"/>
  <c r="O139" i="84"/>
  <c r="O140" i="84" s="1"/>
  <c r="N139" i="84"/>
  <c r="N140" i="84" s="1"/>
  <c r="M139" i="84"/>
  <c r="M140" i="84" s="1"/>
  <c r="L139" i="84"/>
  <c r="L140" i="84" s="1"/>
  <c r="K139" i="84"/>
  <c r="K140" i="84" s="1"/>
  <c r="I159" i="84" l="1"/>
  <c r="G159" i="84"/>
  <c r="H159" i="84"/>
  <c r="L159" i="84"/>
  <c r="P159" i="84"/>
  <c r="T159" i="84"/>
  <c r="M159" i="84"/>
  <c r="Q159" i="84"/>
  <c r="J159" i="84"/>
  <c r="N159" i="84"/>
  <c r="R159" i="84"/>
  <c r="K159" i="84"/>
  <c r="O159" i="84"/>
  <c r="S159" i="84"/>
  <c r="D6" i="84"/>
  <c r="C6" i="84"/>
  <c r="D5" i="84"/>
  <c r="C5" i="84"/>
  <c r="D10" i="84"/>
  <c r="C10" i="84"/>
  <c r="C4" i="84"/>
  <c r="C133" i="84" s="1"/>
  <c r="T35" i="84"/>
  <c r="S35" i="84"/>
  <c r="R35" i="84"/>
  <c r="Q35" i="84"/>
  <c r="P35" i="84"/>
  <c r="O35" i="84"/>
  <c r="N35" i="84"/>
  <c r="M35" i="84"/>
  <c r="L35" i="84"/>
  <c r="K35" i="84"/>
  <c r="J35" i="84"/>
  <c r="I35" i="84"/>
  <c r="H35" i="84"/>
  <c r="G35" i="84"/>
  <c r="F35" i="84"/>
  <c r="E35" i="84"/>
  <c r="D35" i="84"/>
  <c r="C35" i="84"/>
  <c r="T34" i="84"/>
  <c r="S34" i="84"/>
  <c r="R34" i="84"/>
  <c r="Q34" i="84"/>
  <c r="P34" i="84"/>
  <c r="O34" i="84"/>
  <c r="N34" i="84"/>
  <c r="M34" i="84"/>
  <c r="L34" i="84"/>
  <c r="K34" i="84"/>
  <c r="J34" i="84"/>
  <c r="I34" i="84"/>
  <c r="H34" i="84"/>
  <c r="G34" i="84"/>
  <c r="F34" i="84"/>
  <c r="E34" i="84"/>
  <c r="D34" i="84"/>
  <c r="C34" i="84"/>
  <c r="T33" i="84"/>
  <c r="S33" i="84"/>
  <c r="R33" i="84"/>
  <c r="Q33" i="84"/>
  <c r="P33" i="84"/>
  <c r="O33" i="84"/>
  <c r="N33" i="84"/>
  <c r="M33" i="84"/>
  <c r="L33" i="84"/>
  <c r="K33" i="84"/>
  <c r="J33" i="84"/>
  <c r="I33" i="84"/>
  <c r="H33" i="84"/>
  <c r="G33" i="84"/>
  <c r="F33" i="84"/>
  <c r="E33" i="84"/>
  <c r="D33" i="84"/>
  <c r="C33" i="84"/>
  <c r="T32" i="84"/>
  <c r="S32" i="84"/>
  <c r="R32" i="84"/>
  <c r="Q32" i="84"/>
  <c r="P32" i="84"/>
  <c r="O32" i="84"/>
  <c r="N32" i="84"/>
  <c r="M32" i="84"/>
  <c r="L32" i="84"/>
  <c r="K32" i="84"/>
  <c r="J32" i="84"/>
  <c r="I32" i="84"/>
  <c r="H32" i="84"/>
  <c r="G32" i="84"/>
  <c r="F32" i="84"/>
  <c r="E32" i="84"/>
  <c r="D32" i="84"/>
  <c r="C32" i="84"/>
  <c r="T31" i="84"/>
  <c r="S31" i="84"/>
  <c r="R31" i="84"/>
  <c r="Q31" i="84"/>
  <c r="P31" i="84"/>
  <c r="O31" i="84"/>
  <c r="N31" i="84"/>
  <c r="M31" i="84"/>
  <c r="L31" i="84"/>
  <c r="K31" i="84"/>
  <c r="J31" i="84"/>
  <c r="I31" i="84"/>
  <c r="H31" i="84"/>
  <c r="G31" i="84"/>
  <c r="F31" i="84"/>
  <c r="E31" i="84"/>
  <c r="D31" i="84"/>
  <c r="C31" i="84"/>
  <c r="T12" i="84"/>
  <c r="S12" i="84"/>
  <c r="R12" i="84"/>
  <c r="Q12" i="84"/>
  <c r="P12" i="84"/>
  <c r="O12" i="84"/>
  <c r="N12" i="84"/>
  <c r="M12" i="84"/>
  <c r="L12" i="84"/>
  <c r="K12" i="84"/>
  <c r="J12" i="84"/>
  <c r="I12" i="84"/>
  <c r="H12" i="84"/>
  <c r="G12" i="84"/>
  <c r="F12" i="84"/>
  <c r="E12" i="84"/>
  <c r="D12" i="84"/>
  <c r="C12" i="84"/>
  <c r="T19" i="84"/>
  <c r="R19" i="84"/>
  <c r="Q19" i="84"/>
  <c r="P19" i="84"/>
  <c r="N19" i="84"/>
  <c r="M19" i="84"/>
  <c r="L19" i="84"/>
  <c r="J19" i="84"/>
  <c r="I19" i="84"/>
  <c r="H19" i="84"/>
  <c r="F19" i="84"/>
  <c r="E19" i="84"/>
  <c r="D19" i="84"/>
  <c r="T17" i="84"/>
  <c r="R17" i="84"/>
  <c r="Q17" i="84"/>
  <c r="P17" i="84"/>
  <c r="N17" i="84"/>
  <c r="M17" i="84"/>
  <c r="L17" i="84"/>
  <c r="J17" i="84"/>
  <c r="I17" i="84"/>
  <c r="H17" i="84"/>
  <c r="F17" i="84"/>
  <c r="E17" i="84"/>
  <c r="D17" i="84"/>
  <c r="T18" i="84"/>
  <c r="S18" i="84"/>
  <c r="R18" i="84"/>
  <c r="P18" i="84"/>
  <c r="O18" i="84"/>
  <c r="N18" i="84"/>
  <c r="L18" i="84"/>
  <c r="K18" i="84"/>
  <c r="J18" i="84"/>
  <c r="H18" i="84"/>
  <c r="G18" i="84"/>
  <c r="F18" i="84"/>
  <c r="D18" i="84"/>
  <c r="C18" i="84"/>
  <c r="T16" i="84"/>
  <c r="S16" i="84"/>
  <c r="R16" i="84"/>
  <c r="P16" i="84"/>
  <c r="O16" i="84"/>
  <c r="N16" i="84"/>
  <c r="L16" i="84"/>
  <c r="K16" i="84"/>
  <c r="J16" i="84"/>
  <c r="H16" i="84"/>
  <c r="G16" i="84"/>
  <c r="F16" i="84"/>
  <c r="D16" i="84"/>
  <c r="C16" i="84"/>
  <c r="T15" i="84"/>
  <c r="S15" i="84"/>
  <c r="R15" i="84"/>
  <c r="Q15" i="84"/>
  <c r="P15" i="84"/>
  <c r="O15" i="84"/>
  <c r="N15" i="84"/>
  <c r="M15" i="84"/>
  <c r="L15" i="84"/>
  <c r="K15" i="84"/>
  <c r="J15" i="84"/>
  <c r="I15" i="84"/>
  <c r="H15" i="84"/>
  <c r="G15" i="84"/>
  <c r="F15" i="84"/>
  <c r="E15" i="84"/>
  <c r="D15" i="84"/>
  <c r="C15" i="84"/>
  <c r="T14" i="84"/>
  <c r="S14" i="84"/>
  <c r="R14" i="84"/>
  <c r="P14" i="84"/>
  <c r="O14" i="84"/>
  <c r="N14" i="84"/>
  <c r="L14" i="84"/>
  <c r="K14" i="84"/>
  <c r="J14" i="84"/>
  <c r="H14" i="84"/>
  <c r="G14" i="84"/>
  <c r="F14" i="84"/>
  <c r="D14" i="84"/>
  <c r="C14" i="84"/>
  <c r="T13" i="84"/>
  <c r="S13" i="84"/>
  <c r="R13" i="84"/>
  <c r="P13" i="84"/>
  <c r="O13" i="84"/>
  <c r="N13" i="84"/>
  <c r="L13" i="84"/>
  <c r="K13" i="84"/>
  <c r="J13" i="84"/>
  <c r="H13" i="84"/>
  <c r="G13" i="84"/>
  <c r="F13" i="84"/>
  <c r="D13" i="84"/>
  <c r="C13" i="84"/>
  <c r="S21" i="84"/>
  <c r="R21" i="84"/>
  <c r="Q21" i="84"/>
  <c r="P21" i="84"/>
  <c r="O21" i="84"/>
  <c r="N21" i="84"/>
  <c r="M21" i="84"/>
  <c r="L21" i="84"/>
  <c r="K21" i="84"/>
  <c r="J21" i="84"/>
  <c r="I21" i="84"/>
  <c r="H21" i="84"/>
  <c r="S27" i="84"/>
  <c r="R27" i="84"/>
  <c r="Q27" i="84"/>
  <c r="P27" i="84"/>
  <c r="O27" i="84"/>
  <c r="N27" i="84"/>
  <c r="M27" i="84"/>
  <c r="L27" i="84"/>
  <c r="K27" i="84"/>
  <c r="J27" i="84"/>
  <c r="I27" i="84"/>
  <c r="H27" i="84"/>
  <c r="S26" i="84"/>
  <c r="R26" i="84"/>
  <c r="Q26" i="84"/>
  <c r="P26" i="84"/>
  <c r="O26" i="84"/>
  <c r="N26" i="84"/>
  <c r="M26" i="84"/>
  <c r="L26" i="84"/>
  <c r="K26" i="84"/>
  <c r="J26" i="84"/>
  <c r="I26" i="84"/>
  <c r="H26" i="84"/>
  <c r="S25" i="84"/>
  <c r="R25" i="84"/>
  <c r="Q25" i="84"/>
  <c r="P25" i="84"/>
  <c r="O25" i="84"/>
  <c r="N25" i="84"/>
  <c r="M25" i="84"/>
  <c r="L25" i="84"/>
  <c r="K25" i="84"/>
  <c r="J25" i="84"/>
  <c r="I25" i="84"/>
  <c r="H25" i="84"/>
  <c r="S24" i="84"/>
  <c r="R24" i="84"/>
  <c r="Q24" i="84"/>
  <c r="P24" i="84"/>
  <c r="O24" i="84"/>
  <c r="N24" i="84"/>
  <c r="M24" i="84"/>
  <c r="L24" i="84"/>
  <c r="K24" i="84"/>
  <c r="J24" i="84"/>
  <c r="I24" i="84"/>
  <c r="H24" i="84"/>
  <c r="S23" i="84"/>
  <c r="R23" i="84"/>
  <c r="Q23" i="84"/>
  <c r="P23" i="84"/>
  <c r="O23" i="84"/>
  <c r="N23" i="84"/>
  <c r="M23" i="84"/>
  <c r="L23" i="84"/>
  <c r="K23" i="84"/>
  <c r="J23" i="84"/>
  <c r="I23" i="84"/>
  <c r="H23" i="84"/>
  <c r="S22" i="84"/>
  <c r="R22" i="84"/>
  <c r="Q22" i="84"/>
  <c r="P22" i="84"/>
  <c r="O22" i="84"/>
  <c r="N22" i="84"/>
  <c r="M22" i="84"/>
  <c r="L22" i="84"/>
  <c r="K22" i="84"/>
  <c r="J22" i="84"/>
  <c r="I22" i="84"/>
  <c r="H22" i="84"/>
  <c r="T27" i="84" l="1"/>
  <c r="T24" i="84"/>
  <c r="T25" i="84"/>
  <c r="T21" i="84"/>
  <c r="T26" i="84"/>
  <c r="T22" i="84"/>
  <c r="T23" i="84"/>
  <c r="E13" i="84"/>
  <c r="I13" i="84"/>
  <c r="M13" i="84"/>
  <c r="Q13" i="84"/>
  <c r="E14" i="84"/>
  <c r="I14" i="84"/>
  <c r="M14" i="84"/>
  <c r="Q14" i="84"/>
  <c r="E16" i="84"/>
  <c r="I16" i="84"/>
  <c r="M16" i="84"/>
  <c r="Q16" i="84"/>
  <c r="E18" i="84"/>
  <c r="I18" i="84"/>
  <c r="M18" i="84"/>
  <c r="Q18" i="84"/>
  <c r="C17" i="84"/>
  <c r="G17" i="84"/>
  <c r="K17" i="84"/>
  <c r="O17" i="84"/>
  <c r="S17" i="84"/>
  <c r="C19" i="84"/>
  <c r="G19" i="84"/>
  <c r="K19" i="84"/>
  <c r="O19" i="84"/>
  <c r="S19" i="84"/>
  <c r="D11" i="84"/>
  <c r="D37" i="84"/>
  <c r="D4" i="84"/>
  <c r="D133" i="84" s="1"/>
  <c r="D40" i="84"/>
  <c r="C152" i="83"/>
  <c r="D152" i="83"/>
  <c r="E152" i="83"/>
  <c r="F152" i="83"/>
  <c r="G152" i="83"/>
  <c r="H152" i="83"/>
  <c r="I152" i="83"/>
  <c r="J152" i="83"/>
  <c r="C153" i="83"/>
  <c r="D153" i="83"/>
  <c r="E153" i="83"/>
  <c r="F153" i="83"/>
  <c r="G153" i="83"/>
  <c r="H153" i="83"/>
  <c r="I153" i="83"/>
  <c r="J153" i="83"/>
  <c r="C154" i="83"/>
  <c r="D154" i="83"/>
  <c r="E154" i="83"/>
  <c r="F154" i="83"/>
  <c r="G154" i="83"/>
  <c r="H154" i="83"/>
  <c r="I154" i="83"/>
  <c r="J154" i="83"/>
  <c r="C155" i="83"/>
  <c r="D155" i="83"/>
  <c r="E155" i="83"/>
  <c r="F155" i="83"/>
  <c r="G155" i="83"/>
  <c r="H155" i="83"/>
  <c r="I155" i="83"/>
  <c r="J155" i="83"/>
  <c r="C156" i="83"/>
  <c r="D156" i="83"/>
  <c r="E156" i="83"/>
  <c r="F156" i="83"/>
  <c r="G156" i="83"/>
  <c r="H156" i="83"/>
  <c r="I156" i="83"/>
  <c r="J156" i="83"/>
  <c r="C157" i="83"/>
  <c r="D157" i="83"/>
  <c r="E157" i="83"/>
  <c r="F157" i="83"/>
  <c r="G157" i="83"/>
  <c r="H157" i="83"/>
  <c r="I157" i="83"/>
  <c r="J157" i="83"/>
  <c r="C158" i="83"/>
  <c r="D158" i="83"/>
  <c r="E158" i="83"/>
  <c r="F158" i="83"/>
  <c r="G158" i="83"/>
  <c r="H158" i="83"/>
  <c r="I158" i="83"/>
  <c r="J158" i="83"/>
  <c r="T134" i="83" l="1"/>
  <c r="S134" i="83"/>
  <c r="R134" i="83"/>
  <c r="Q134" i="83"/>
  <c r="P134" i="83"/>
  <c r="O134" i="83"/>
  <c r="N134" i="83"/>
  <c r="M134" i="83"/>
  <c r="L134" i="83"/>
  <c r="K134" i="83"/>
  <c r="J134" i="83"/>
  <c r="I134" i="83"/>
  <c r="H134" i="83"/>
  <c r="G134" i="83"/>
  <c r="F134" i="83"/>
  <c r="E134" i="83"/>
  <c r="D134" i="83"/>
  <c r="C134" i="83"/>
  <c r="T133" i="83"/>
  <c r="S133" i="83"/>
  <c r="R133" i="83"/>
  <c r="Q133" i="83"/>
  <c r="P133" i="83"/>
  <c r="O133" i="83"/>
  <c r="N133" i="83"/>
  <c r="M133" i="83"/>
  <c r="L133" i="83"/>
  <c r="K133" i="83"/>
  <c r="J133" i="83"/>
  <c r="I133" i="83"/>
  <c r="H133" i="83"/>
  <c r="G133" i="83"/>
  <c r="F133" i="83"/>
  <c r="E133" i="83"/>
  <c r="D133" i="83"/>
  <c r="C133" i="83"/>
  <c r="T132" i="83"/>
  <c r="S132" i="83"/>
  <c r="R132" i="83"/>
  <c r="Q132" i="83"/>
  <c r="P132" i="83"/>
  <c r="O132" i="83"/>
  <c r="N132" i="83"/>
  <c r="M132" i="83"/>
  <c r="L132" i="83"/>
  <c r="K132" i="83"/>
  <c r="J132" i="83"/>
  <c r="I132" i="83"/>
  <c r="H132" i="83"/>
  <c r="G132" i="83"/>
  <c r="F132" i="83"/>
  <c r="E132" i="83"/>
  <c r="D132" i="83"/>
  <c r="C132" i="83"/>
  <c r="T136" i="83"/>
  <c r="S136" i="83"/>
  <c r="R136" i="83"/>
  <c r="Q136" i="83"/>
  <c r="P136" i="83"/>
  <c r="O136" i="83"/>
  <c r="N136" i="83"/>
  <c r="M136" i="83"/>
  <c r="L136" i="83"/>
  <c r="K136" i="83"/>
  <c r="J136" i="83"/>
  <c r="I136" i="83"/>
  <c r="H136" i="83"/>
  <c r="G136" i="83"/>
  <c r="F136" i="83"/>
  <c r="F137" i="83" s="1"/>
  <c r="E136" i="83"/>
  <c r="E137" i="83" s="1"/>
  <c r="D136" i="83"/>
  <c r="D137" i="83" s="1"/>
  <c r="C136" i="83"/>
  <c r="C137" i="83" s="1"/>
  <c r="C146" i="66" l="1"/>
  <c r="D146" i="66"/>
  <c r="E146" i="66"/>
  <c r="F146" i="66"/>
  <c r="G146" i="66"/>
  <c r="H146" i="66"/>
  <c r="I146" i="66"/>
  <c r="J146" i="66"/>
  <c r="K146" i="66"/>
  <c r="C150" i="66"/>
  <c r="D150" i="66"/>
  <c r="E150" i="66"/>
  <c r="F150" i="66"/>
  <c r="G150" i="66"/>
  <c r="H150" i="66"/>
  <c r="I150" i="66"/>
  <c r="K150" i="66"/>
  <c r="L150" i="66"/>
  <c r="M150" i="66"/>
  <c r="N150" i="66"/>
  <c r="D159" i="66"/>
  <c r="D160" i="66"/>
  <c r="L160" i="66"/>
  <c r="J150" i="66" l="1"/>
  <c r="L159" i="66"/>
  <c r="H158" i="66"/>
  <c r="D157" i="66"/>
  <c r="L155" i="66"/>
  <c r="H154" i="66"/>
  <c r="L153" i="66"/>
  <c r="H152" i="66"/>
  <c r="D151" i="66"/>
  <c r="L149" i="66"/>
  <c r="D149" i="66"/>
  <c r="H148" i="66"/>
  <c r="D147" i="66"/>
  <c r="L145" i="66"/>
  <c r="D145" i="66"/>
  <c r="H144" i="66"/>
  <c r="L143" i="66"/>
  <c r="D143" i="66"/>
  <c r="H142" i="66"/>
  <c r="L141" i="66"/>
  <c r="D141" i="66"/>
  <c r="H140" i="66"/>
  <c r="L139" i="66"/>
  <c r="D139" i="66"/>
  <c r="H138" i="66"/>
  <c r="L137" i="66"/>
  <c r="D137" i="66"/>
  <c r="H136" i="66"/>
  <c r="L135" i="66"/>
  <c r="D135" i="66"/>
  <c r="H134" i="66"/>
  <c r="L133" i="66"/>
  <c r="D133" i="66"/>
  <c r="L157" i="66"/>
  <c r="H156" i="66"/>
  <c r="D155" i="66"/>
  <c r="D153" i="66"/>
  <c r="L151" i="66"/>
  <c r="L147" i="66"/>
  <c r="N152" i="66"/>
  <c r="N144" i="66"/>
  <c r="N136" i="66"/>
  <c r="H160" i="66"/>
  <c r="L158" i="66"/>
  <c r="H157" i="66"/>
  <c r="D156" i="66"/>
  <c r="L154" i="66"/>
  <c r="H153" i="66"/>
  <c r="D152" i="66"/>
  <c r="H149" i="66"/>
  <c r="L148" i="66"/>
  <c r="H147" i="66"/>
  <c r="L146" i="66"/>
  <c r="H145" i="66"/>
  <c r="L144" i="66"/>
  <c r="D144" i="66"/>
  <c r="H143" i="66"/>
  <c r="L142" i="66"/>
  <c r="D142" i="66"/>
  <c r="H141" i="66"/>
  <c r="L140" i="66"/>
  <c r="D140" i="66"/>
  <c r="H139" i="66"/>
  <c r="L138" i="66"/>
  <c r="D138" i="66"/>
  <c r="H137" i="66"/>
  <c r="L136" i="66"/>
  <c r="D136" i="66"/>
  <c r="H135" i="66"/>
  <c r="L134" i="66"/>
  <c r="D134" i="66"/>
  <c r="H133" i="66"/>
  <c r="H159" i="66"/>
  <c r="D158" i="66"/>
  <c r="L156" i="66"/>
  <c r="H155" i="66"/>
  <c r="D154" i="66"/>
  <c r="L152" i="66"/>
  <c r="H151" i="66"/>
  <c r="D148" i="66"/>
  <c r="K158" i="66"/>
  <c r="I160" i="66"/>
  <c r="I159" i="66"/>
  <c r="M158" i="66"/>
  <c r="E158" i="66"/>
  <c r="I157" i="66"/>
  <c r="M156" i="66"/>
  <c r="E156" i="66"/>
  <c r="I155" i="66"/>
  <c r="M154" i="66"/>
  <c r="E154" i="66"/>
  <c r="I153" i="66"/>
  <c r="M152" i="66"/>
  <c r="E152" i="66"/>
  <c r="I151" i="66"/>
  <c r="I149" i="66"/>
  <c r="M148" i="66"/>
  <c r="E148" i="66"/>
  <c r="I147" i="66"/>
  <c r="M146" i="66"/>
  <c r="M144" i="66"/>
  <c r="E144" i="66"/>
  <c r="M136" i="66"/>
  <c r="E136" i="66"/>
  <c r="C158" i="66"/>
  <c r="K142" i="66"/>
  <c r="C142" i="66"/>
  <c r="K134" i="66"/>
  <c r="C134" i="66"/>
  <c r="F160" i="66"/>
  <c r="F159" i="66"/>
  <c r="J156" i="66"/>
  <c r="F155" i="66"/>
  <c r="N153" i="66"/>
  <c r="J152" i="66"/>
  <c r="N147" i="66"/>
  <c r="F145" i="66"/>
  <c r="J144" i="66"/>
  <c r="N143" i="66"/>
  <c r="F143" i="66"/>
  <c r="J142" i="66"/>
  <c r="J140" i="66"/>
  <c r="N139" i="66"/>
  <c r="F139" i="66"/>
  <c r="J138" i="66"/>
  <c r="N137" i="66"/>
  <c r="F137" i="66"/>
  <c r="J136" i="66"/>
  <c r="N135" i="66"/>
  <c r="F135" i="66"/>
  <c r="J134" i="66"/>
  <c r="B97" i="66"/>
  <c r="N160" i="66"/>
  <c r="N159" i="66"/>
  <c r="J158" i="66"/>
  <c r="N155" i="66"/>
  <c r="J154" i="66"/>
  <c r="F153" i="66"/>
  <c r="N151" i="66"/>
  <c r="F151" i="66"/>
  <c r="J148" i="66"/>
  <c r="F147" i="66"/>
  <c r="N145" i="66"/>
  <c r="K160" i="66"/>
  <c r="C160" i="66"/>
  <c r="K159" i="66"/>
  <c r="C159" i="66"/>
  <c r="G158" i="66"/>
  <c r="K157" i="66"/>
  <c r="C157" i="66"/>
  <c r="G156" i="66"/>
  <c r="K155" i="66"/>
  <c r="C155" i="66"/>
  <c r="G154" i="66"/>
  <c r="K153" i="66"/>
  <c r="C153" i="66"/>
  <c r="G152" i="66"/>
  <c r="K151" i="66"/>
  <c r="C151" i="66"/>
  <c r="K149" i="66"/>
  <c r="C149" i="66"/>
  <c r="G148" i="66"/>
  <c r="K147" i="66"/>
  <c r="C147" i="66"/>
  <c r="K145" i="66"/>
  <c r="C145" i="66"/>
  <c r="G144" i="66"/>
  <c r="K143" i="66"/>
  <c r="C143" i="66"/>
  <c r="G142" i="66"/>
  <c r="K141" i="66"/>
  <c r="C141" i="66"/>
  <c r="G140" i="66"/>
  <c r="K139" i="66"/>
  <c r="C139" i="66"/>
  <c r="G138" i="66"/>
  <c r="K137" i="66"/>
  <c r="C137" i="66"/>
  <c r="G136" i="66"/>
  <c r="K135" i="66"/>
  <c r="C135" i="66"/>
  <c r="G134" i="66"/>
  <c r="K133" i="66"/>
  <c r="C133" i="66"/>
  <c r="N141" i="66"/>
  <c r="I156" i="66"/>
  <c r="G160" i="66"/>
  <c r="G159" i="66"/>
  <c r="G157" i="66"/>
  <c r="K156" i="66"/>
  <c r="C156" i="66"/>
  <c r="G155" i="66"/>
  <c r="K154" i="66"/>
  <c r="C154" i="66"/>
  <c r="G153" i="66"/>
  <c r="K152" i="66"/>
  <c r="C152" i="66"/>
  <c r="G151" i="66"/>
  <c r="G149" i="66"/>
  <c r="K148" i="66"/>
  <c r="C148" i="66"/>
  <c r="G147" i="66"/>
  <c r="G145" i="66"/>
  <c r="K144" i="66"/>
  <c r="C144" i="66"/>
  <c r="G143" i="66"/>
  <c r="G141" i="66"/>
  <c r="K140" i="66"/>
  <c r="C140" i="66"/>
  <c r="G139" i="66"/>
  <c r="K138" i="66"/>
  <c r="C138" i="66"/>
  <c r="G137" i="66"/>
  <c r="K136" i="66"/>
  <c r="C136" i="66"/>
  <c r="G135" i="66"/>
  <c r="G133" i="66"/>
  <c r="F149" i="66"/>
  <c r="F141" i="66"/>
  <c r="I140" i="66"/>
  <c r="F133" i="66"/>
  <c r="M160" i="66"/>
  <c r="E160" i="66"/>
  <c r="M159" i="66"/>
  <c r="E159" i="66"/>
  <c r="I158" i="66"/>
  <c r="M157" i="66"/>
  <c r="E157" i="66"/>
  <c r="M155" i="66"/>
  <c r="E155" i="66"/>
  <c r="I154" i="66"/>
  <c r="M153" i="66"/>
  <c r="E153" i="66"/>
  <c r="I152" i="66"/>
  <c r="M151" i="66"/>
  <c r="E151" i="66"/>
  <c r="M149" i="66"/>
  <c r="E149" i="66"/>
  <c r="M147" i="66"/>
  <c r="E147" i="66"/>
  <c r="M145" i="66"/>
  <c r="E145" i="66"/>
  <c r="I144" i="66"/>
  <c r="M143" i="66"/>
  <c r="E143" i="66"/>
  <c r="I142" i="66"/>
  <c r="M141" i="66"/>
  <c r="E141" i="66"/>
  <c r="M139" i="66"/>
  <c r="E139" i="66"/>
  <c r="I138" i="66"/>
  <c r="M137" i="66"/>
  <c r="E137" i="66"/>
  <c r="I136" i="66"/>
  <c r="M135" i="66"/>
  <c r="E135" i="66"/>
  <c r="I134" i="66"/>
  <c r="M133" i="66"/>
  <c r="E133" i="66"/>
  <c r="N157" i="66"/>
  <c r="F157" i="66"/>
  <c r="I148" i="66"/>
  <c r="J159" i="66"/>
  <c r="N158" i="66"/>
  <c r="F158" i="66"/>
  <c r="J157" i="66"/>
  <c r="N156" i="66"/>
  <c r="F156" i="66"/>
  <c r="J155" i="66"/>
  <c r="N154" i="66"/>
  <c r="F154" i="66"/>
  <c r="F152" i="66"/>
  <c r="J151" i="66"/>
  <c r="J149" i="66"/>
  <c r="N148" i="66"/>
  <c r="F148" i="66"/>
  <c r="J147" i="66"/>
  <c r="N146" i="66"/>
  <c r="F144" i="66"/>
  <c r="J143" i="66"/>
  <c r="N142" i="66"/>
  <c r="F142" i="66"/>
  <c r="J141" i="66"/>
  <c r="N140" i="66"/>
  <c r="F140" i="66"/>
  <c r="J139" i="66"/>
  <c r="N138" i="66"/>
  <c r="F138" i="66"/>
  <c r="F136" i="66"/>
  <c r="J135" i="66"/>
  <c r="N134" i="66"/>
  <c r="F134" i="66"/>
  <c r="J133" i="66"/>
  <c r="I145" i="66"/>
  <c r="I143" i="66"/>
  <c r="M142" i="66"/>
  <c r="E142" i="66"/>
  <c r="I141" i="66"/>
  <c r="M140" i="66"/>
  <c r="E140" i="66"/>
  <c r="I139" i="66"/>
  <c r="M138" i="66"/>
  <c r="E138" i="66"/>
  <c r="I137" i="66"/>
  <c r="I135" i="66"/>
  <c r="M134" i="66"/>
  <c r="E134" i="66"/>
  <c r="I133" i="66"/>
  <c r="N149" i="66"/>
  <c r="N133" i="66"/>
  <c r="J160" i="66"/>
  <c r="J145" i="66"/>
  <c r="J153" i="66"/>
  <c r="J137" i="66"/>
  <c r="D37" i="83"/>
  <c r="D6" i="83"/>
  <c r="C6" i="83"/>
  <c r="D5" i="83"/>
  <c r="C5" i="83"/>
  <c r="D10" i="83"/>
  <c r="C10" i="83"/>
  <c r="C4" i="83"/>
  <c r="C94" i="83" l="1"/>
  <c r="C89" i="83"/>
  <c r="C12" i="59"/>
  <c r="C9" i="59" s="1"/>
  <c r="C88" i="83"/>
  <c r="C135" i="83"/>
  <c r="C87" i="83"/>
  <c r="C90" i="83" s="1"/>
  <c r="C92" i="83"/>
  <c r="C86" i="83"/>
  <c r="C93" i="83"/>
  <c r="C95" i="83"/>
  <c r="C91" i="83"/>
  <c r="D11" i="83"/>
  <c r="D4" i="83"/>
  <c r="D40" i="83"/>
  <c r="D94" i="83" l="1"/>
  <c r="D88" i="83"/>
  <c r="D89" i="83"/>
  <c r="D12" i="59"/>
  <c r="D9" i="59" s="1"/>
  <c r="D87" i="83"/>
  <c r="D135" i="83"/>
  <c r="D86" i="83"/>
  <c r="D91" i="83"/>
  <c r="D95" i="83"/>
  <c r="D92" i="83"/>
  <c r="D93" i="83"/>
  <c r="L83" i="84"/>
  <c r="S82" i="84"/>
  <c r="T81" i="84"/>
  <c r="Q80" i="84"/>
  <c r="R79" i="84"/>
  <c r="Q77" i="84"/>
  <c r="R76" i="84"/>
  <c r="K75" i="84"/>
  <c r="H74" i="84"/>
  <c r="S72" i="84"/>
  <c r="G72" i="84"/>
  <c r="H137" i="83"/>
  <c r="H71" i="84"/>
  <c r="G83" i="84"/>
  <c r="N82" i="84"/>
  <c r="J82" i="84"/>
  <c r="S81" i="84"/>
  <c r="O81" i="84"/>
  <c r="K81" i="84"/>
  <c r="G81" i="84"/>
  <c r="T80" i="84"/>
  <c r="P80" i="84"/>
  <c r="L80" i="84"/>
  <c r="H80" i="84"/>
  <c r="Q79" i="84"/>
  <c r="M79" i="84"/>
  <c r="I79" i="84"/>
  <c r="T77" i="84"/>
  <c r="P77" i="84"/>
  <c r="L77" i="84"/>
  <c r="H77" i="84"/>
  <c r="Q76" i="84"/>
  <c r="M76" i="84"/>
  <c r="I76" i="84"/>
  <c r="R75" i="84"/>
  <c r="N75" i="84"/>
  <c r="J75" i="84"/>
  <c r="S74" i="84"/>
  <c r="O74" i="84"/>
  <c r="K74" i="84"/>
  <c r="G74" i="84"/>
  <c r="T73" i="84"/>
  <c r="P73" i="84"/>
  <c r="L73" i="84"/>
  <c r="H73" i="84"/>
  <c r="R72" i="84"/>
  <c r="N72" i="84"/>
  <c r="J72" i="84"/>
  <c r="S137" i="83"/>
  <c r="S71" i="84"/>
  <c r="O137" i="83"/>
  <c r="O71" i="84"/>
  <c r="K137" i="83"/>
  <c r="K71" i="84"/>
  <c r="G137" i="83"/>
  <c r="G71" i="84"/>
  <c r="T83" i="84"/>
  <c r="H83" i="84"/>
  <c r="O82" i="84"/>
  <c r="G82" i="84"/>
  <c r="L81" i="84"/>
  <c r="I80" i="84"/>
  <c r="N79" i="84"/>
  <c r="M77" i="84"/>
  <c r="J76" i="84"/>
  <c r="S75" i="84"/>
  <c r="G75" i="84"/>
  <c r="L74" i="84"/>
  <c r="Q73" i="84"/>
  <c r="I73" i="84"/>
  <c r="O72" i="84"/>
  <c r="T137" i="83"/>
  <c r="T71" i="84"/>
  <c r="L137" i="83"/>
  <c r="L71" i="84"/>
  <c r="K83" i="84"/>
  <c r="R83" i="84"/>
  <c r="N83" i="84"/>
  <c r="J83" i="84"/>
  <c r="Q82" i="84"/>
  <c r="M82" i="84"/>
  <c r="I82" i="84"/>
  <c r="R81" i="84"/>
  <c r="N81" i="84"/>
  <c r="J81" i="84"/>
  <c r="S80" i="84"/>
  <c r="O80" i="84"/>
  <c r="K80" i="84"/>
  <c r="G80" i="84"/>
  <c r="T79" i="84"/>
  <c r="P79" i="84"/>
  <c r="L79" i="84"/>
  <c r="H79" i="84"/>
  <c r="S77" i="84"/>
  <c r="O77" i="84"/>
  <c r="K77" i="84"/>
  <c r="G77" i="84"/>
  <c r="T76" i="84"/>
  <c r="P76" i="84"/>
  <c r="L76" i="84"/>
  <c r="H76" i="84"/>
  <c r="Q75" i="84"/>
  <c r="M75" i="84"/>
  <c r="I75" i="84"/>
  <c r="R74" i="84"/>
  <c r="N74" i="84"/>
  <c r="J74" i="84"/>
  <c r="S73" i="84"/>
  <c r="O73" i="84"/>
  <c r="K73" i="84"/>
  <c r="G73" i="84"/>
  <c r="Q72" i="84"/>
  <c r="M72" i="84"/>
  <c r="I72" i="84"/>
  <c r="R137" i="83"/>
  <c r="R71" i="84"/>
  <c r="N137" i="83"/>
  <c r="N71" i="84"/>
  <c r="J137" i="83"/>
  <c r="J71" i="84"/>
  <c r="P83" i="84"/>
  <c r="K82" i="84"/>
  <c r="P81" i="84"/>
  <c r="H81" i="84"/>
  <c r="M80" i="84"/>
  <c r="J79" i="84"/>
  <c r="I77" i="84"/>
  <c r="N76" i="84"/>
  <c r="O75" i="84"/>
  <c r="T74" i="84"/>
  <c r="P74" i="84"/>
  <c r="M73" i="84"/>
  <c r="K72" i="84"/>
  <c r="P137" i="83"/>
  <c r="P71" i="84"/>
  <c r="S83" i="84"/>
  <c r="O83" i="84"/>
  <c r="R82" i="84"/>
  <c r="Q83" i="84"/>
  <c r="M83" i="84"/>
  <c r="I83" i="84"/>
  <c r="T82" i="84"/>
  <c r="P82" i="84"/>
  <c r="L82" i="84"/>
  <c r="H82" i="84"/>
  <c r="Q81" i="84"/>
  <c r="M81" i="84"/>
  <c r="I81" i="84"/>
  <c r="R80" i="84"/>
  <c r="N80" i="84"/>
  <c r="J80" i="84"/>
  <c r="S79" i="84"/>
  <c r="O79" i="84"/>
  <c r="K79" i="84"/>
  <c r="G79" i="84"/>
  <c r="R77" i="84"/>
  <c r="N77" i="84"/>
  <c r="J77" i="84"/>
  <c r="S76" i="84"/>
  <c r="O76" i="84"/>
  <c r="K76" i="84"/>
  <c r="G76" i="84"/>
  <c r="T75" i="84"/>
  <c r="P75" i="84"/>
  <c r="L75" i="84"/>
  <c r="H75" i="84"/>
  <c r="Q74" i="84"/>
  <c r="M74" i="84"/>
  <c r="I74" i="84"/>
  <c r="R73" i="84"/>
  <c r="N73" i="84"/>
  <c r="J73" i="84"/>
  <c r="T72" i="84"/>
  <c r="P72" i="84"/>
  <c r="L72" i="84"/>
  <c r="H72" i="84"/>
  <c r="Q137" i="83"/>
  <c r="Q71" i="84"/>
  <c r="M137" i="83"/>
  <c r="M71" i="84"/>
  <c r="I137" i="83"/>
  <c r="I71" i="84"/>
  <c r="AJ2" i="61"/>
  <c r="AI2" i="61"/>
  <c r="AH2" i="61"/>
  <c r="AG2" i="61"/>
  <c r="AF2" i="61"/>
  <c r="AE2" i="61"/>
  <c r="AD2" i="61"/>
  <c r="AC2" i="61"/>
  <c r="AB2" i="61"/>
  <c r="AA2" i="61"/>
  <c r="Z2" i="61"/>
  <c r="Y2" i="61"/>
  <c r="X2" i="61"/>
  <c r="W2" i="61"/>
  <c r="V2" i="61"/>
  <c r="U2" i="61"/>
  <c r="B40" i="73"/>
  <c r="D90" i="83" l="1"/>
  <c r="X2" i="101"/>
  <c r="X48" i="101" s="1"/>
  <c r="X2" i="58"/>
  <c r="X2" i="59"/>
  <c r="X2" i="56"/>
  <c r="X33" i="56" s="1"/>
  <c r="R2" i="66"/>
  <c r="R2" i="68"/>
  <c r="X2" i="12"/>
  <c r="X2" i="48"/>
  <c r="X36" i="13"/>
  <c r="W2" i="28"/>
  <c r="X2" i="26"/>
  <c r="X2" i="27"/>
  <c r="AB2" i="101"/>
  <c r="AB48" i="101" s="1"/>
  <c r="AB2" i="58"/>
  <c r="AB2" i="56"/>
  <c r="AB33" i="56" s="1"/>
  <c r="AB2" i="59"/>
  <c r="V2" i="66"/>
  <c r="V2" i="68"/>
  <c r="AB2" i="12"/>
  <c r="AB2" i="13" s="1"/>
  <c r="AB2" i="48"/>
  <c r="AB36" i="13"/>
  <c r="AA2" i="28"/>
  <c r="AB2" i="26"/>
  <c r="AB2" i="27"/>
  <c r="AF2" i="101"/>
  <c r="AF48" i="101" s="1"/>
  <c r="AF2" i="56"/>
  <c r="AF33" i="56" s="1"/>
  <c r="AF2" i="59"/>
  <c r="AF2" i="58"/>
  <c r="Z2" i="66"/>
  <c r="Z2" i="68"/>
  <c r="AF2" i="12"/>
  <c r="AF2" i="13" s="1"/>
  <c r="AF2" i="48"/>
  <c r="AF36" i="13"/>
  <c r="AE2" i="28"/>
  <c r="AF2" i="26"/>
  <c r="AF2" i="27"/>
  <c r="AJ2" i="101"/>
  <c r="AJ48" i="101" s="1"/>
  <c r="AJ2" i="58"/>
  <c r="AJ2" i="59"/>
  <c r="AJ2" i="56"/>
  <c r="AJ33" i="56" s="1"/>
  <c r="AD2" i="66"/>
  <c r="AD2" i="68"/>
  <c r="AJ2" i="12"/>
  <c r="AJ2" i="13" s="1"/>
  <c r="AJ2" i="48"/>
  <c r="AJ36" i="13"/>
  <c r="AI2" i="28"/>
  <c r="AJ2" i="26"/>
  <c r="AJ2" i="27"/>
  <c r="J2" i="65"/>
  <c r="J32" i="65" s="1"/>
  <c r="U2" i="101"/>
  <c r="U48" i="101" s="1"/>
  <c r="U2" i="56"/>
  <c r="U33" i="56" s="1"/>
  <c r="U2" i="12"/>
  <c r="U2" i="83"/>
  <c r="O2" i="66"/>
  <c r="U2" i="48"/>
  <c r="U36" i="13"/>
  <c r="O2" i="68"/>
  <c r="U2" i="59"/>
  <c r="U2" i="58"/>
  <c r="N3" i="55"/>
  <c r="T2" i="28"/>
  <c r="T197" i="28" s="1"/>
  <c r="T39" i="28"/>
  <c r="U157" i="26"/>
  <c r="U174" i="26"/>
  <c r="U2" i="27"/>
  <c r="U192" i="26"/>
  <c r="U2" i="26"/>
  <c r="U71" i="26"/>
  <c r="U110" i="27"/>
  <c r="U140" i="26"/>
  <c r="AG2" i="56"/>
  <c r="AG33" i="56" s="1"/>
  <c r="AG2" i="101"/>
  <c r="AG48" i="101" s="1"/>
  <c r="AG2" i="58"/>
  <c r="AG2" i="59"/>
  <c r="AA2" i="66"/>
  <c r="AA2" i="68"/>
  <c r="AG2" i="12"/>
  <c r="AG2" i="13" s="1"/>
  <c r="AG36" i="13"/>
  <c r="AG2" i="48"/>
  <c r="AF2" i="28"/>
  <c r="AG2" i="26"/>
  <c r="AG2" i="27"/>
  <c r="AC2" i="56"/>
  <c r="AC33" i="56" s="1"/>
  <c r="AC2" i="59"/>
  <c r="AC2" i="101"/>
  <c r="AC48" i="101" s="1"/>
  <c r="AC2" i="58"/>
  <c r="W2" i="66"/>
  <c r="W2" i="68"/>
  <c r="AC2" i="12"/>
  <c r="AC2" i="13" s="1"/>
  <c r="AC2" i="48"/>
  <c r="AC36" i="13"/>
  <c r="AB2" i="28"/>
  <c r="AC2" i="26"/>
  <c r="AC2" i="27"/>
  <c r="V2" i="59"/>
  <c r="V2" i="58"/>
  <c r="V2" i="56"/>
  <c r="V33" i="56" s="1"/>
  <c r="V2" i="101"/>
  <c r="V48" i="101" s="1"/>
  <c r="P2" i="66"/>
  <c r="P2" i="68"/>
  <c r="V36" i="13"/>
  <c r="V2" i="12"/>
  <c r="V2" i="13" s="1"/>
  <c r="V2" i="48"/>
  <c r="U2" i="28"/>
  <c r="V2" i="27"/>
  <c r="V2" i="26"/>
  <c r="Z2" i="59"/>
  <c r="Z2" i="58"/>
  <c r="Z2" i="101"/>
  <c r="Z48" i="101" s="1"/>
  <c r="Z2" i="56"/>
  <c r="Z33" i="56" s="1"/>
  <c r="T2" i="66"/>
  <c r="T2" i="68"/>
  <c r="Z36" i="13"/>
  <c r="Z2" i="12"/>
  <c r="Z2" i="13" s="1"/>
  <c r="Z2" i="48"/>
  <c r="Y2" i="28"/>
  <c r="Z2" i="27"/>
  <c r="Z2" i="26"/>
  <c r="AD2" i="59"/>
  <c r="AD2" i="58"/>
  <c r="AD2" i="56"/>
  <c r="AD33" i="56" s="1"/>
  <c r="AD2" i="101"/>
  <c r="AD48" i="101" s="1"/>
  <c r="X2" i="66"/>
  <c r="X2" i="68"/>
  <c r="AD36" i="13"/>
  <c r="AD2" i="48"/>
  <c r="AD2" i="12"/>
  <c r="AD2" i="13" s="1"/>
  <c r="AC2" i="28"/>
  <c r="AD2" i="27"/>
  <c r="AD2" i="26"/>
  <c r="AH2" i="59"/>
  <c r="AH2" i="58"/>
  <c r="AH2" i="101"/>
  <c r="AH48" i="101" s="1"/>
  <c r="AH2" i="56"/>
  <c r="AH33" i="56" s="1"/>
  <c r="AB2" i="66"/>
  <c r="AB2" i="68"/>
  <c r="AH36" i="13"/>
  <c r="AH2" i="12"/>
  <c r="AH2" i="13" s="1"/>
  <c r="AH2" i="48"/>
  <c r="AG2" i="28"/>
  <c r="AH2" i="27"/>
  <c r="AH2" i="26"/>
  <c r="Y2" i="56"/>
  <c r="Y33" i="56" s="1"/>
  <c r="Y2" i="101"/>
  <c r="Y48" i="101" s="1"/>
  <c r="Y2" i="59"/>
  <c r="Y2" i="58"/>
  <c r="S2" i="66"/>
  <c r="S2" i="68"/>
  <c r="Y2" i="12"/>
  <c r="Y2" i="13" s="1"/>
  <c r="Y2" i="48"/>
  <c r="Y36" i="13"/>
  <c r="X2" i="28"/>
  <c r="Y2" i="26"/>
  <c r="Y2" i="27"/>
  <c r="W2" i="101"/>
  <c r="W48" i="101" s="1"/>
  <c r="W2" i="59"/>
  <c r="W2" i="58"/>
  <c r="W2" i="56"/>
  <c r="W33" i="56" s="1"/>
  <c r="Q2" i="66"/>
  <c r="Q2" i="68"/>
  <c r="W2" i="48"/>
  <c r="W36" i="13"/>
  <c r="W2" i="12"/>
  <c r="V2" i="28"/>
  <c r="W2" i="27"/>
  <c r="W2" i="26"/>
  <c r="AA2" i="59"/>
  <c r="AA2" i="58"/>
  <c r="AA2" i="56"/>
  <c r="AA33" i="56" s="1"/>
  <c r="AA2" i="101"/>
  <c r="AA48" i="101" s="1"/>
  <c r="U2" i="66"/>
  <c r="U2" i="68"/>
  <c r="AA2" i="48"/>
  <c r="AA36" i="13"/>
  <c r="AA2" i="12"/>
  <c r="AA2" i="13" s="1"/>
  <c r="Z2" i="28"/>
  <c r="AA2" i="27"/>
  <c r="AA2" i="26"/>
  <c r="AE2" i="56"/>
  <c r="AE33" i="56" s="1"/>
  <c r="AE2" i="59"/>
  <c r="AE2" i="58"/>
  <c r="AE2" i="101"/>
  <c r="AE48" i="101" s="1"/>
  <c r="Y2" i="66"/>
  <c r="Y2" i="68"/>
  <c r="AE2" i="48"/>
  <c r="AE36" i="13"/>
  <c r="AE2" i="12"/>
  <c r="AE2" i="13" s="1"/>
  <c r="AD2" i="28"/>
  <c r="AE2" i="27"/>
  <c r="AE2" i="26"/>
  <c r="AI2" i="56"/>
  <c r="AI33" i="56" s="1"/>
  <c r="AI2" i="101"/>
  <c r="AI48" i="101" s="1"/>
  <c r="AI2" i="59"/>
  <c r="AI2" i="58"/>
  <c r="AC2" i="66"/>
  <c r="AC2" i="68"/>
  <c r="AI2" i="48"/>
  <c r="AI36" i="13"/>
  <c r="AI2" i="12"/>
  <c r="AI2" i="13" s="1"/>
  <c r="AH2" i="28"/>
  <c r="AI2" i="26"/>
  <c r="AI2" i="27"/>
  <c r="O2" i="52"/>
  <c r="O127" i="52"/>
  <c r="O252" i="52"/>
  <c r="M2" i="7"/>
  <c r="W2" i="52"/>
  <c r="W127" i="52"/>
  <c r="W252" i="52"/>
  <c r="U2" i="7"/>
  <c r="P2" i="52"/>
  <c r="P127" i="52"/>
  <c r="P252" i="52"/>
  <c r="N2" i="7"/>
  <c r="X127" i="52"/>
  <c r="X252" i="52"/>
  <c r="X2" i="52"/>
  <c r="V2" i="7"/>
  <c r="Q2" i="52"/>
  <c r="Q127" i="52"/>
  <c r="Q252" i="52"/>
  <c r="O2" i="7"/>
  <c r="Y2" i="52"/>
  <c r="Y127" i="52"/>
  <c r="Y252" i="52"/>
  <c r="W2" i="7"/>
  <c r="N2" i="52"/>
  <c r="N127" i="52"/>
  <c r="L2" i="7"/>
  <c r="R127" i="52"/>
  <c r="R252" i="52"/>
  <c r="R2" i="52"/>
  <c r="P2" i="7"/>
  <c r="Z127" i="52"/>
  <c r="Z252" i="52"/>
  <c r="Z2" i="52"/>
  <c r="X2" i="7"/>
  <c r="S252" i="52"/>
  <c r="S2" i="52"/>
  <c r="S127" i="52"/>
  <c r="Q2" i="7"/>
  <c r="AA252" i="52"/>
  <c r="AA2" i="52"/>
  <c r="AA127" i="52"/>
  <c r="Y2" i="7"/>
  <c r="T252" i="52"/>
  <c r="T2" i="52"/>
  <c r="T127" i="52"/>
  <c r="R2" i="7"/>
  <c r="AB252" i="52"/>
  <c r="AB127" i="52"/>
  <c r="AB2" i="52"/>
  <c r="Z2" i="7"/>
  <c r="V2" i="52"/>
  <c r="V127" i="52"/>
  <c r="V252" i="52"/>
  <c r="T2" i="7"/>
  <c r="L2" i="88"/>
  <c r="L88" i="88" s="1"/>
  <c r="M127" i="52"/>
  <c r="M252" i="52"/>
  <c r="M2" i="52"/>
  <c r="K2" i="7"/>
  <c r="U252" i="52"/>
  <c r="U127" i="52"/>
  <c r="U2" i="52"/>
  <c r="S2" i="7"/>
  <c r="I135" i="84"/>
  <c r="L78" i="84"/>
  <c r="P135" i="84"/>
  <c r="J135" i="84"/>
  <c r="L135" i="84"/>
  <c r="G78" i="84"/>
  <c r="K135" i="84"/>
  <c r="S135" i="84"/>
  <c r="J78" i="84"/>
  <c r="R78" i="84"/>
  <c r="H135" i="84"/>
  <c r="K78" i="84"/>
  <c r="Q135" i="84"/>
  <c r="T78" i="84"/>
  <c r="R135" i="84"/>
  <c r="M78" i="84"/>
  <c r="M135" i="84"/>
  <c r="H78" i="84"/>
  <c r="P78" i="84"/>
  <c r="O78" i="84"/>
  <c r="N135" i="84"/>
  <c r="I78" i="84"/>
  <c r="Q78" i="84"/>
  <c r="T135" i="84"/>
  <c r="S78" i="84"/>
  <c r="G135" i="84"/>
  <c r="O135" i="84"/>
  <c r="N78" i="84"/>
  <c r="V27" i="28" l="1"/>
  <c r="V130" i="28"/>
  <c r="V155" i="28"/>
  <c r="V197" i="28"/>
  <c r="V77" i="28"/>
  <c r="V166" i="28"/>
  <c r="V15" i="28"/>
  <c r="V102" i="28"/>
  <c r="V176" i="28"/>
  <c r="U102" i="28"/>
  <c r="U77" i="28"/>
  <c r="U211" i="28"/>
  <c r="W102" i="28"/>
  <c r="W15" i="28"/>
  <c r="W197" i="28"/>
  <c r="W130" i="28"/>
  <c r="W27" i="28"/>
  <c r="W155" i="28"/>
  <c r="W166" i="28"/>
  <c r="W176" i="28"/>
  <c r="W77" i="28"/>
  <c r="X29" i="27"/>
  <c r="X218" i="27"/>
  <c r="X245" i="27"/>
  <c r="X272" i="27"/>
  <c r="X299" i="27"/>
  <c r="X56" i="27"/>
  <c r="X83" i="27"/>
  <c r="X149" i="48"/>
  <c r="X120" i="48"/>
  <c r="X62" i="48"/>
  <c r="X91" i="48"/>
  <c r="X32" i="48"/>
  <c r="X19" i="26"/>
  <c r="X36" i="26"/>
  <c r="X54" i="26"/>
  <c r="X2" i="13"/>
  <c r="X19" i="13" s="1"/>
  <c r="X40" i="12"/>
  <c r="X58" i="12"/>
  <c r="X76" i="12"/>
  <c r="X94" i="12"/>
  <c r="X21" i="12"/>
  <c r="N45" i="7"/>
  <c r="N23" i="7"/>
  <c r="R36" i="66"/>
  <c r="R67" i="66"/>
  <c r="R132" i="66" s="1"/>
  <c r="R101" i="66" s="1"/>
  <c r="M45" i="7"/>
  <c r="M23" i="7"/>
  <c r="W2" i="13"/>
  <c r="W40" i="12"/>
  <c r="W58" i="12"/>
  <c r="W76" i="12"/>
  <c r="W94" i="12"/>
  <c r="W21" i="12"/>
  <c r="W36" i="26"/>
  <c r="W54" i="26"/>
  <c r="W19" i="26"/>
  <c r="W272" i="27"/>
  <c r="W299" i="27"/>
  <c r="W56" i="27"/>
  <c r="W83" i="27"/>
  <c r="W218" i="27"/>
  <c r="W245" i="27"/>
  <c r="W120" i="48"/>
  <c r="W91" i="48"/>
  <c r="W62" i="48"/>
  <c r="W149" i="48"/>
  <c r="W32" i="48"/>
  <c r="U187" i="28"/>
  <c r="U176" i="28"/>
  <c r="U197" i="28"/>
  <c r="U166" i="28"/>
  <c r="U130" i="28"/>
  <c r="U15" i="28"/>
  <c r="U155" i="28"/>
  <c r="U27" i="28"/>
  <c r="U54" i="26"/>
  <c r="U19" i="26"/>
  <c r="U36" i="26"/>
  <c r="U21" i="12"/>
  <c r="U94" i="12"/>
  <c r="U76" i="12"/>
  <c r="U58" i="12"/>
  <c r="U2" i="13"/>
  <c r="U19" i="13" s="1"/>
  <c r="U40" i="12"/>
  <c r="U91" i="48"/>
  <c r="U62" i="48"/>
  <c r="U120" i="48"/>
  <c r="U149" i="48"/>
  <c r="U32" i="48"/>
  <c r="U164" i="27"/>
  <c r="U137" i="27"/>
  <c r="U191" i="27"/>
  <c r="U29" i="27"/>
  <c r="U299" i="27"/>
  <c r="U245" i="27"/>
  <c r="U56" i="27"/>
  <c r="U83" i="27"/>
  <c r="U218" i="27"/>
  <c r="U272" i="27"/>
  <c r="T15" i="28"/>
  <c r="T155" i="28"/>
  <c r="T187" i="28"/>
  <c r="T211" i="28"/>
  <c r="T77" i="28"/>
  <c r="T102" i="28"/>
  <c r="T166" i="28"/>
  <c r="T27" i="28"/>
  <c r="T130" i="28"/>
  <c r="T176" i="28"/>
  <c r="O67" i="66"/>
  <c r="O132" i="66" s="1"/>
  <c r="O101" i="66" s="1"/>
  <c r="O36" i="66"/>
  <c r="AD31" i="68"/>
  <c r="AD44" i="68"/>
  <c r="Z31" i="68"/>
  <c r="Z44" i="68"/>
  <c r="V31" i="68"/>
  <c r="V44" i="68"/>
  <c r="R31" i="68"/>
  <c r="R44" i="68"/>
  <c r="L174" i="88"/>
  <c r="L191" i="88"/>
  <c r="AC31" i="68"/>
  <c r="AC44" i="68"/>
  <c r="Y31" i="68"/>
  <c r="Y44" i="68"/>
  <c r="U31" i="68"/>
  <c r="U44" i="68"/>
  <c r="Q31" i="68"/>
  <c r="Q44" i="68"/>
  <c r="S44" i="68"/>
  <c r="S31" i="68"/>
  <c r="AB44" i="68"/>
  <c r="AB31" i="68"/>
  <c r="X44" i="68"/>
  <c r="X31" i="68"/>
  <c r="T44" i="68"/>
  <c r="T31" i="68"/>
  <c r="P44" i="68"/>
  <c r="P31" i="68"/>
  <c r="W31" i="68"/>
  <c r="W44" i="68"/>
  <c r="AA44" i="68"/>
  <c r="AA31" i="68"/>
  <c r="U105" i="26"/>
  <c r="U123" i="26"/>
  <c r="U88" i="26"/>
  <c r="N64" i="55"/>
  <c r="N30" i="55"/>
  <c r="O44" i="68"/>
  <c r="O31" i="68"/>
  <c r="U139" i="83"/>
  <c r="U70" i="83"/>
  <c r="K45" i="7"/>
  <c r="K23" i="7"/>
  <c r="T105" i="84" l="1"/>
  <c r="T103" i="84"/>
  <c r="T102" i="84"/>
  <c r="T100" i="84"/>
  <c r="T99" i="84"/>
  <c r="T98" i="84"/>
  <c r="T97" i="84"/>
  <c r="T96" i="84"/>
  <c r="T104" i="84" l="1"/>
  <c r="L96" i="84"/>
  <c r="L97" i="84"/>
  <c r="L98" i="84"/>
  <c r="L99" i="84"/>
  <c r="L100" i="84"/>
  <c r="L102" i="84"/>
  <c r="L103" i="84"/>
  <c r="L105" i="84"/>
  <c r="M96" i="84"/>
  <c r="N96" i="84"/>
  <c r="O96" i="84"/>
  <c r="P96" i="84"/>
  <c r="Q96" i="84"/>
  <c r="R96" i="84"/>
  <c r="S96" i="84"/>
  <c r="M97" i="84"/>
  <c r="N97" i="84"/>
  <c r="O97" i="84"/>
  <c r="P97" i="84"/>
  <c r="Q97" i="84"/>
  <c r="R97" i="84"/>
  <c r="S97" i="84"/>
  <c r="M98" i="84"/>
  <c r="N98" i="84"/>
  <c r="O98" i="84"/>
  <c r="P98" i="84"/>
  <c r="Q98" i="84"/>
  <c r="R98" i="84"/>
  <c r="S98" i="84"/>
  <c r="M99" i="84"/>
  <c r="N99" i="84"/>
  <c r="O99" i="84"/>
  <c r="P99" i="84"/>
  <c r="Q99" i="84"/>
  <c r="R99" i="84"/>
  <c r="S99" i="84"/>
  <c r="M100" i="84"/>
  <c r="N100" i="84"/>
  <c r="O100" i="84"/>
  <c r="P100" i="84"/>
  <c r="Q100" i="84"/>
  <c r="R100" i="84"/>
  <c r="S100" i="84"/>
  <c r="M102" i="84"/>
  <c r="N102" i="84"/>
  <c r="O102" i="84"/>
  <c r="P102" i="84"/>
  <c r="Q102" i="84"/>
  <c r="R102" i="84"/>
  <c r="S102" i="84"/>
  <c r="M103" i="84"/>
  <c r="N103" i="84"/>
  <c r="O103" i="84"/>
  <c r="P103" i="84"/>
  <c r="Q103" i="84"/>
  <c r="R103" i="84"/>
  <c r="S103" i="84"/>
  <c r="M105" i="84"/>
  <c r="N105" i="84"/>
  <c r="O105" i="84"/>
  <c r="P105" i="84"/>
  <c r="Q105" i="84"/>
  <c r="R105" i="84"/>
  <c r="S105" i="84"/>
  <c r="T106" i="84"/>
  <c r="T101" i="84"/>
  <c r="R104" i="84" l="1"/>
  <c r="P104" i="84"/>
  <c r="N104" i="84"/>
  <c r="S104" i="84"/>
  <c r="Q104" i="84"/>
  <c r="O104" i="84"/>
  <c r="M104" i="84"/>
  <c r="R106" i="84"/>
  <c r="R101" i="84"/>
  <c r="P106" i="84"/>
  <c r="P101" i="84"/>
  <c r="N106" i="84"/>
  <c r="N101" i="84"/>
  <c r="L104" i="84"/>
  <c r="S101" i="84"/>
  <c r="S106" i="84"/>
  <c r="Q101" i="84"/>
  <c r="Q106" i="84"/>
  <c r="O106" i="84"/>
  <c r="O101" i="84"/>
  <c r="M106" i="84"/>
  <c r="M101" i="84"/>
  <c r="L106" i="84"/>
  <c r="L101" i="84"/>
  <c r="C147" i="11" l="1"/>
  <c r="B148" i="11"/>
  <c r="J148" i="11"/>
  <c r="I149" i="11"/>
  <c r="D149" i="11"/>
  <c r="E148" i="11"/>
  <c r="F147" i="11"/>
  <c r="G93" i="11"/>
  <c r="H93" i="11"/>
  <c r="H149" i="11"/>
  <c r="I148" i="11"/>
  <c r="J147" i="11"/>
  <c r="B147" i="11"/>
  <c r="G149" i="11"/>
  <c r="H148" i="11"/>
  <c r="I147" i="11"/>
  <c r="I93" i="11"/>
  <c r="B93" i="11"/>
  <c r="J93" i="11"/>
  <c r="F149" i="11"/>
  <c r="G148" i="11"/>
  <c r="H147" i="11"/>
  <c r="E149" i="11"/>
  <c r="F148" i="11"/>
  <c r="G147" i="11"/>
  <c r="E93" i="11"/>
  <c r="C149" i="11"/>
  <c r="D148" i="11"/>
  <c r="E147" i="11"/>
  <c r="F93" i="11"/>
  <c r="J149" i="11"/>
  <c r="B149" i="11"/>
  <c r="C148" i="11"/>
  <c r="D147" i="11"/>
  <c r="C93" i="11"/>
  <c r="D93" i="11"/>
  <c r="K143" i="83" l="1"/>
  <c r="L143" i="83"/>
  <c r="M143" i="83"/>
  <c r="N143" i="83"/>
  <c r="O143" i="83"/>
  <c r="P143" i="83"/>
  <c r="Q143" i="83"/>
  <c r="R143" i="83"/>
  <c r="S143" i="83"/>
  <c r="G55" i="28"/>
  <c r="H55" i="28"/>
  <c r="G61" i="28"/>
  <c r="H61" i="28"/>
  <c r="K145" i="83"/>
  <c r="L145" i="83"/>
  <c r="M145" i="83"/>
  <c r="N145" i="83"/>
  <c r="O145" i="83"/>
  <c r="P145" i="83"/>
  <c r="Q145" i="83"/>
  <c r="R145" i="83"/>
  <c r="S145" i="83"/>
  <c r="C141" i="83"/>
  <c r="D141" i="83"/>
  <c r="E141" i="83"/>
  <c r="F141" i="83"/>
  <c r="G141" i="83"/>
  <c r="H141" i="83"/>
  <c r="I141" i="83"/>
  <c r="J141" i="83"/>
  <c r="K141" i="83"/>
  <c r="L141" i="83"/>
  <c r="M141" i="83"/>
  <c r="N141" i="83"/>
  <c r="O141" i="83"/>
  <c r="P141" i="83"/>
  <c r="Q141" i="83"/>
  <c r="R141" i="83"/>
  <c r="S141" i="83"/>
  <c r="S55" i="28"/>
  <c r="J163" i="83" l="1"/>
  <c r="R144" i="83"/>
  <c r="M144" i="83"/>
  <c r="I163" i="83"/>
  <c r="R163" i="83"/>
  <c r="Q163" i="83"/>
  <c r="N163" i="83"/>
  <c r="M163" i="83"/>
  <c r="S163" i="83"/>
  <c r="K163" i="83"/>
  <c r="T143" i="83"/>
  <c r="T144" i="83" s="1"/>
  <c r="P163" i="83"/>
  <c r="H163" i="83"/>
  <c r="L144" i="83"/>
  <c r="O163" i="83"/>
  <c r="G163" i="83"/>
  <c r="S144" i="83"/>
  <c r="K144" i="83"/>
  <c r="T145" i="83"/>
  <c r="O144" i="83"/>
  <c r="Q144" i="83"/>
  <c r="T141" i="83"/>
  <c r="U163" i="83" s="1"/>
  <c r="L163" i="83"/>
  <c r="N144" i="83"/>
  <c r="P144" i="83"/>
  <c r="S93" i="28"/>
  <c r="I93" i="28"/>
  <c r="S88" i="28"/>
  <c r="K93" i="28"/>
  <c r="I88" i="28"/>
  <c r="K88" i="28"/>
  <c r="M88" i="28"/>
  <c r="S54" i="28"/>
  <c r="H54" i="28"/>
  <c r="G54" i="28"/>
  <c r="M93" i="28"/>
  <c r="O93" i="28"/>
  <c r="Q93" i="28"/>
  <c r="Q88" i="28"/>
  <c r="G56" i="28"/>
  <c r="G93" i="28"/>
  <c r="G88" i="28"/>
  <c r="S69" i="28"/>
  <c r="P93" i="28"/>
  <c r="R93" i="28"/>
  <c r="J93" i="28"/>
  <c r="L93" i="28"/>
  <c r="N93" i="28"/>
  <c r="H93" i="28"/>
  <c r="H88" i="28"/>
  <c r="S61" i="28"/>
  <c r="S56" i="28" s="1"/>
  <c r="R88" i="28"/>
  <c r="J88" i="28"/>
  <c r="L88" i="28"/>
  <c r="N88" i="28"/>
  <c r="P88" i="28"/>
  <c r="H56" i="28"/>
  <c r="O88" i="28"/>
  <c r="H94" i="28" l="1"/>
  <c r="H99" i="28" s="1"/>
  <c r="G94" i="28"/>
  <c r="G99" i="28" s="1"/>
  <c r="Q94" i="28"/>
  <c r="M94" i="28"/>
  <c r="T163" i="83"/>
  <c r="S94" i="28"/>
  <c r="S99" i="28" s="1"/>
  <c r="I94" i="28"/>
  <c r="I99" i="28" s="1"/>
  <c r="P94" i="28"/>
  <c r="K94" i="28"/>
  <c r="N94" i="28"/>
  <c r="J94" i="28"/>
  <c r="L94" i="28"/>
  <c r="O94" i="28"/>
  <c r="R94" i="28"/>
  <c r="M161" i="83" l="1"/>
  <c r="M157" i="84"/>
  <c r="Q161" i="83"/>
  <c r="Q157" i="84"/>
  <c r="N161" i="83"/>
  <c r="N157" i="84"/>
  <c r="K161" i="83"/>
  <c r="K157" i="84"/>
  <c r="R161" i="83"/>
  <c r="R157" i="84"/>
  <c r="O161" i="83"/>
  <c r="O157" i="84"/>
  <c r="T161" i="83"/>
  <c r="T157" i="84"/>
  <c r="S161" i="83"/>
  <c r="S157" i="84"/>
  <c r="P161" i="83"/>
  <c r="P157" i="84"/>
  <c r="L161" i="83"/>
  <c r="L157" i="84"/>
  <c r="Q99" i="28"/>
  <c r="M99" i="28"/>
  <c r="K99" i="28"/>
  <c r="J99" i="28"/>
  <c r="N99" i="28"/>
  <c r="R99" i="28"/>
  <c r="O99" i="28"/>
  <c r="P99" i="28"/>
  <c r="L99" i="28"/>
  <c r="T156" i="84"/>
  <c r="T155" i="84"/>
  <c r="T154" i="84"/>
  <c r="T153" i="84"/>
  <c r="T152" i="84"/>
  <c r="T151" i="84"/>
  <c r="T150" i="84"/>
  <c r="T149" i="84"/>
  <c r="T148" i="84"/>
  <c r="N153" i="83" l="1"/>
  <c r="N149" i="84"/>
  <c r="Q152" i="83"/>
  <c r="Q148" i="84"/>
  <c r="K152" i="83"/>
  <c r="K148" i="84"/>
  <c r="O152" i="83"/>
  <c r="O148" i="84"/>
  <c r="S152" i="83"/>
  <c r="S148" i="84"/>
  <c r="M153" i="83"/>
  <c r="M149" i="84"/>
  <c r="Q153" i="83"/>
  <c r="Q149" i="84"/>
  <c r="K154" i="83"/>
  <c r="K150" i="84"/>
  <c r="O154" i="83"/>
  <c r="O150" i="84"/>
  <c r="S154" i="83"/>
  <c r="S150" i="84"/>
  <c r="M155" i="83"/>
  <c r="M151" i="84"/>
  <c r="Q155" i="83"/>
  <c r="Q151" i="84"/>
  <c r="K156" i="83"/>
  <c r="K152" i="84"/>
  <c r="O156" i="83"/>
  <c r="O152" i="84"/>
  <c r="S156" i="83"/>
  <c r="S152" i="84"/>
  <c r="M157" i="83"/>
  <c r="M153" i="84"/>
  <c r="Q157" i="83"/>
  <c r="Q153" i="84"/>
  <c r="K158" i="83"/>
  <c r="K154" i="84"/>
  <c r="O158" i="83"/>
  <c r="O154" i="84"/>
  <c r="S158" i="83"/>
  <c r="S154" i="84"/>
  <c r="K159" i="83"/>
  <c r="K155" i="84"/>
  <c r="O159" i="83"/>
  <c r="O155" i="84"/>
  <c r="S159" i="83"/>
  <c r="S155" i="84"/>
  <c r="K160" i="83"/>
  <c r="K156" i="84"/>
  <c r="O160" i="83"/>
  <c r="O156" i="84"/>
  <c r="S160" i="83"/>
  <c r="S156" i="84"/>
  <c r="L152" i="83"/>
  <c r="L148" i="84"/>
  <c r="R153" i="83"/>
  <c r="R149" i="84"/>
  <c r="L154" i="83"/>
  <c r="L150" i="84"/>
  <c r="P154" i="83"/>
  <c r="P150" i="84"/>
  <c r="N155" i="83"/>
  <c r="N151" i="84"/>
  <c r="R155" i="83"/>
  <c r="R151" i="84"/>
  <c r="L156" i="83"/>
  <c r="L152" i="84"/>
  <c r="P156" i="83"/>
  <c r="P152" i="84"/>
  <c r="N157" i="83"/>
  <c r="N153" i="84"/>
  <c r="R157" i="83"/>
  <c r="R153" i="84"/>
  <c r="L158" i="83"/>
  <c r="L154" i="84"/>
  <c r="P158" i="83"/>
  <c r="P154" i="84"/>
  <c r="L159" i="83"/>
  <c r="L155" i="84"/>
  <c r="P159" i="83"/>
  <c r="P155" i="84"/>
  <c r="L160" i="83"/>
  <c r="L156" i="84"/>
  <c r="P160" i="83"/>
  <c r="P156" i="84"/>
  <c r="K153" i="83"/>
  <c r="K149" i="84"/>
  <c r="O153" i="83"/>
  <c r="O149" i="84"/>
  <c r="S153" i="83"/>
  <c r="S149" i="84"/>
  <c r="M154" i="83"/>
  <c r="M150" i="84"/>
  <c r="Q154" i="83"/>
  <c r="Q150" i="84"/>
  <c r="K155" i="83"/>
  <c r="K151" i="84"/>
  <c r="O155" i="83"/>
  <c r="O151" i="84"/>
  <c r="S155" i="83"/>
  <c r="S151" i="84"/>
  <c r="M156" i="83"/>
  <c r="M152" i="84"/>
  <c r="Q156" i="83"/>
  <c r="Q152" i="84"/>
  <c r="K157" i="83"/>
  <c r="K153" i="84"/>
  <c r="O157" i="83"/>
  <c r="O153" i="84"/>
  <c r="S157" i="83"/>
  <c r="S153" i="84"/>
  <c r="M158" i="83"/>
  <c r="M154" i="84"/>
  <c r="Q158" i="83"/>
  <c r="Q154" i="84"/>
  <c r="M159" i="83"/>
  <c r="M155" i="84"/>
  <c r="Q159" i="83"/>
  <c r="Q155" i="84"/>
  <c r="M160" i="83"/>
  <c r="M156" i="84"/>
  <c r="Q160" i="83"/>
  <c r="Q156" i="84"/>
  <c r="P152" i="83"/>
  <c r="P148" i="84"/>
  <c r="M152" i="83"/>
  <c r="M148" i="84"/>
  <c r="N152" i="83"/>
  <c r="N148" i="84"/>
  <c r="R152" i="83"/>
  <c r="R148" i="84"/>
  <c r="L153" i="83"/>
  <c r="L149" i="84"/>
  <c r="P153" i="83"/>
  <c r="P149" i="84"/>
  <c r="N154" i="83"/>
  <c r="N150" i="84"/>
  <c r="R154" i="83"/>
  <c r="R150" i="84"/>
  <c r="L155" i="83"/>
  <c r="L151" i="84"/>
  <c r="P155" i="83"/>
  <c r="P151" i="84"/>
  <c r="N156" i="83"/>
  <c r="N152" i="84"/>
  <c r="R156" i="83"/>
  <c r="R152" i="84"/>
  <c r="L157" i="83"/>
  <c r="L153" i="84"/>
  <c r="P157" i="83"/>
  <c r="P153" i="84"/>
  <c r="N158" i="83"/>
  <c r="N154" i="84"/>
  <c r="R158" i="83"/>
  <c r="R154" i="84"/>
  <c r="N159" i="83"/>
  <c r="N155" i="84"/>
  <c r="R159" i="83"/>
  <c r="R155" i="84"/>
  <c r="N160" i="83"/>
  <c r="N156" i="84"/>
  <c r="R160" i="83"/>
  <c r="R156" i="84"/>
  <c r="T152" i="83"/>
  <c r="T156" i="83"/>
  <c r="T160" i="83"/>
  <c r="T153" i="83"/>
  <c r="T157" i="83"/>
  <c r="T154" i="83"/>
  <c r="T158" i="83"/>
  <c r="T159" i="83"/>
  <c r="T155" i="83"/>
  <c r="L254" i="52"/>
  <c r="L255" i="52"/>
  <c r="L259" i="52"/>
  <c r="L260" i="52"/>
  <c r="L261" i="52"/>
  <c r="L262" i="52"/>
  <c r="L263" i="52"/>
  <c r="L267" i="52"/>
  <c r="L269" i="52"/>
  <c r="L270" i="52"/>
  <c r="L272" i="52"/>
  <c r="L275" i="52"/>
  <c r="L277" i="52"/>
  <c r="L278" i="52"/>
  <c r="L279" i="52"/>
  <c r="L283" i="52"/>
  <c r="L285" i="52"/>
  <c r="L286" i="52"/>
  <c r="L287" i="52"/>
  <c r="L291" i="52"/>
  <c r="L293" i="52"/>
  <c r="L294" i="52"/>
  <c r="L295" i="52"/>
  <c r="L297" i="52"/>
  <c r="L299" i="52"/>
  <c r="L302" i="52"/>
  <c r="L303" i="52"/>
  <c r="L307" i="52"/>
  <c r="L308" i="52"/>
  <c r="L309" i="52"/>
  <c r="L253" i="52"/>
  <c r="L271" i="52"/>
  <c r="L274" i="52" l="1"/>
  <c r="S152" i="28"/>
  <c r="S151" i="28"/>
  <c r="S10" i="28"/>
  <c r="S23" i="28" s="1"/>
  <c r="S35" i="28"/>
  <c r="L300" i="52"/>
  <c r="L292" i="52"/>
  <c r="L284" i="52"/>
  <c r="L276" i="52"/>
  <c r="L268" i="52"/>
  <c r="L301" i="52"/>
  <c r="L257" i="52"/>
  <c r="L265" i="52"/>
  <c r="L273" i="52"/>
  <c r="L281" i="52"/>
  <c r="L289" i="52"/>
  <c r="L305" i="52"/>
  <c r="L258" i="52"/>
  <c r="L266" i="52"/>
  <c r="L282" i="52"/>
  <c r="L290" i="52"/>
  <c r="L298" i="52"/>
  <c r="L306" i="52"/>
  <c r="L256" i="52"/>
  <c r="L264" i="52"/>
  <c r="L280" i="52"/>
  <c r="L288" i="52"/>
  <c r="L296" i="52"/>
  <c r="L304" i="52"/>
  <c r="T151" i="83" l="1"/>
  <c r="T147" i="84"/>
  <c r="T146" i="83"/>
  <c r="T142" i="84"/>
  <c r="S65" i="28"/>
  <c r="S62" i="28"/>
  <c r="T146" i="84"/>
  <c r="T79" i="27"/>
  <c r="Q79" i="27"/>
  <c r="P79" i="27"/>
  <c r="M79" i="27"/>
  <c r="L79" i="27"/>
  <c r="I79" i="27"/>
  <c r="H79" i="27"/>
  <c r="E79" i="27"/>
  <c r="D79" i="27"/>
  <c r="D106" i="27" s="1"/>
  <c r="S78" i="27"/>
  <c r="R78" i="27"/>
  <c r="O78" i="27"/>
  <c r="N78" i="27"/>
  <c r="K78" i="27"/>
  <c r="J78" i="27"/>
  <c r="I78" i="27"/>
  <c r="I105" i="27" s="1"/>
  <c r="H78" i="27"/>
  <c r="H105" i="27" s="1"/>
  <c r="G78" i="27"/>
  <c r="G105" i="27" s="1"/>
  <c r="F78" i="27"/>
  <c r="F105" i="27" s="1"/>
  <c r="E78" i="27"/>
  <c r="E105" i="27" s="1"/>
  <c r="D78" i="27"/>
  <c r="D105" i="27" s="1"/>
  <c r="C78" i="27"/>
  <c r="C105" i="27" s="1"/>
  <c r="T77" i="27"/>
  <c r="Q77" i="27"/>
  <c r="P77" i="27"/>
  <c r="M77" i="27"/>
  <c r="L77" i="27"/>
  <c r="I77" i="27"/>
  <c r="H77" i="27"/>
  <c r="E77" i="27"/>
  <c r="D77" i="27"/>
  <c r="D104" i="27" s="1"/>
  <c r="S76" i="27"/>
  <c r="R76" i="27"/>
  <c r="O76" i="27"/>
  <c r="N76" i="27"/>
  <c r="K76" i="27"/>
  <c r="J76" i="27"/>
  <c r="G76" i="27"/>
  <c r="F76" i="27"/>
  <c r="C76" i="27"/>
  <c r="C103" i="27" s="1"/>
  <c r="T75" i="27"/>
  <c r="Q75" i="27"/>
  <c r="P75" i="27"/>
  <c r="M75" i="27"/>
  <c r="L75" i="27"/>
  <c r="I75" i="27"/>
  <c r="H75" i="27"/>
  <c r="E75" i="27"/>
  <c r="D75" i="27"/>
  <c r="D102" i="27" s="1"/>
  <c r="S74" i="27"/>
  <c r="R74" i="27"/>
  <c r="O74" i="27"/>
  <c r="N74" i="27"/>
  <c r="K74" i="27"/>
  <c r="J74" i="27"/>
  <c r="G74" i="27"/>
  <c r="F74" i="27"/>
  <c r="C74" i="27"/>
  <c r="C101" i="27" s="1"/>
  <c r="T73" i="27"/>
  <c r="Q73" i="27"/>
  <c r="P73" i="27"/>
  <c r="M73" i="27"/>
  <c r="L73" i="27"/>
  <c r="I73" i="27"/>
  <c r="H73" i="27"/>
  <c r="E73" i="27"/>
  <c r="D73" i="27"/>
  <c r="D100" i="27" s="1"/>
  <c r="S72" i="27"/>
  <c r="R72" i="27"/>
  <c r="O72" i="27"/>
  <c r="N72" i="27"/>
  <c r="K72" i="27"/>
  <c r="J72" i="27"/>
  <c r="G72" i="27"/>
  <c r="F72" i="27"/>
  <c r="C72" i="27"/>
  <c r="C99" i="27" s="1"/>
  <c r="T71" i="27"/>
  <c r="Q71" i="27"/>
  <c r="P71" i="27"/>
  <c r="M71" i="27"/>
  <c r="L71" i="27"/>
  <c r="I71" i="27"/>
  <c r="H71" i="27"/>
  <c r="E71" i="27"/>
  <c r="D71" i="27"/>
  <c r="D98" i="27" s="1"/>
  <c r="S70" i="27"/>
  <c r="R70" i="27"/>
  <c r="O70" i="27"/>
  <c r="N70" i="27"/>
  <c r="K70" i="27"/>
  <c r="J70" i="27"/>
  <c r="G70" i="27"/>
  <c r="F70" i="27"/>
  <c r="C70" i="27"/>
  <c r="C97" i="27" s="1"/>
  <c r="T69" i="27"/>
  <c r="Q69" i="27"/>
  <c r="P69" i="27"/>
  <c r="M69" i="27"/>
  <c r="L69" i="27"/>
  <c r="I69" i="27"/>
  <c r="H69" i="27"/>
  <c r="E69" i="27"/>
  <c r="D69" i="27"/>
  <c r="D96" i="27" s="1"/>
  <c r="S68" i="27"/>
  <c r="R68" i="27"/>
  <c r="O68" i="27"/>
  <c r="N68" i="27"/>
  <c r="K68" i="27"/>
  <c r="J68" i="27"/>
  <c r="G68" i="27"/>
  <c r="F68" i="27"/>
  <c r="C68" i="27"/>
  <c r="C95" i="27" s="1"/>
  <c r="T67" i="27"/>
  <c r="Q67" i="27"/>
  <c r="P67" i="27"/>
  <c r="M67" i="27"/>
  <c r="L67" i="27"/>
  <c r="I67" i="27"/>
  <c r="H67" i="27"/>
  <c r="E67" i="27"/>
  <c r="D67" i="27"/>
  <c r="D94" i="27" s="1"/>
  <c r="S66" i="27"/>
  <c r="R66" i="27"/>
  <c r="O66" i="27"/>
  <c r="N66" i="27"/>
  <c r="K66" i="27"/>
  <c r="J66" i="27"/>
  <c r="G66" i="27"/>
  <c r="F66" i="27"/>
  <c r="C66" i="27"/>
  <c r="C93" i="27" s="1"/>
  <c r="T65" i="27"/>
  <c r="Q65" i="27"/>
  <c r="P65" i="27"/>
  <c r="M65" i="27"/>
  <c r="L65" i="27"/>
  <c r="I65" i="27"/>
  <c r="H65" i="27"/>
  <c r="E65" i="27"/>
  <c r="D65" i="27"/>
  <c r="D92" i="27" s="1"/>
  <c r="S64" i="27"/>
  <c r="R64" i="27"/>
  <c r="O64" i="27"/>
  <c r="N64" i="27"/>
  <c r="K64" i="27"/>
  <c r="J64" i="27"/>
  <c r="G64" i="27"/>
  <c r="F64" i="27"/>
  <c r="C64" i="27"/>
  <c r="C91" i="27" s="1"/>
  <c r="T63" i="27"/>
  <c r="Q63" i="27"/>
  <c r="P63" i="27"/>
  <c r="M63" i="27"/>
  <c r="L63" i="27"/>
  <c r="I63" i="27"/>
  <c r="H63" i="27"/>
  <c r="E63" i="27"/>
  <c r="D63" i="27"/>
  <c r="D90" i="27" s="1"/>
  <c r="T62" i="27"/>
  <c r="T89" i="27" s="1"/>
  <c r="S62" i="27"/>
  <c r="S89" i="27" s="1"/>
  <c r="R62" i="27"/>
  <c r="R89" i="27" s="1"/>
  <c r="Q62" i="27"/>
  <c r="Q89" i="27" s="1"/>
  <c r="P62" i="27"/>
  <c r="P89" i="27" s="1"/>
  <c r="O62" i="27"/>
  <c r="O89" i="27" s="1"/>
  <c r="N62" i="27"/>
  <c r="N89" i="27" s="1"/>
  <c r="M62" i="27"/>
  <c r="M89" i="27" s="1"/>
  <c r="L62" i="27"/>
  <c r="L89" i="27" s="1"/>
  <c r="K62" i="27"/>
  <c r="K89" i="27" s="1"/>
  <c r="J62" i="27"/>
  <c r="J89" i="27" s="1"/>
  <c r="I62" i="27"/>
  <c r="I89" i="27" s="1"/>
  <c r="H62" i="27"/>
  <c r="H89" i="27" s="1"/>
  <c r="G62" i="27"/>
  <c r="G89" i="27" s="1"/>
  <c r="F62" i="27"/>
  <c r="F89" i="27" s="1"/>
  <c r="E62" i="27"/>
  <c r="E89" i="27" s="1"/>
  <c r="D62" i="27"/>
  <c r="D89" i="27" s="1"/>
  <c r="C62" i="27"/>
  <c r="C89" i="27" s="1"/>
  <c r="T61" i="27"/>
  <c r="Q61" i="27"/>
  <c r="P61" i="27"/>
  <c r="M61" i="27"/>
  <c r="L61" i="27"/>
  <c r="I61" i="27"/>
  <c r="H61" i="27"/>
  <c r="E61" i="27"/>
  <c r="D61" i="27"/>
  <c r="D88" i="27" s="1"/>
  <c r="S60" i="27"/>
  <c r="R60" i="27"/>
  <c r="O60" i="27"/>
  <c r="N60" i="27"/>
  <c r="K60" i="27"/>
  <c r="J60" i="27"/>
  <c r="G60" i="27"/>
  <c r="F60" i="27"/>
  <c r="C60" i="27"/>
  <c r="C87" i="27" s="1"/>
  <c r="T59" i="27"/>
  <c r="Q59" i="27"/>
  <c r="P59" i="27"/>
  <c r="M59" i="27"/>
  <c r="L59" i="27"/>
  <c r="I59" i="27"/>
  <c r="H59" i="27"/>
  <c r="E59" i="27"/>
  <c r="D59" i="27"/>
  <c r="D86" i="27" s="1"/>
  <c r="S58" i="27"/>
  <c r="R58" i="27"/>
  <c r="O58" i="27"/>
  <c r="N58" i="27"/>
  <c r="K58" i="27"/>
  <c r="J58" i="27"/>
  <c r="G58" i="27"/>
  <c r="F58" i="27"/>
  <c r="C58" i="27"/>
  <c r="C85" i="27" s="1"/>
  <c r="T57" i="27"/>
  <c r="Q57" i="27"/>
  <c r="P57" i="27"/>
  <c r="M57" i="27"/>
  <c r="L57" i="27"/>
  <c r="I57" i="27"/>
  <c r="H57" i="27"/>
  <c r="E57" i="27"/>
  <c r="D57" i="27"/>
  <c r="D84" i="27" s="1"/>
  <c r="S46" i="84"/>
  <c r="R46" i="84"/>
  <c r="Q46" i="84"/>
  <c r="P46" i="84"/>
  <c r="O46" i="84"/>
  <c r="N46" i="84"/>
  <c r="M46" i="84"/>
  <c r="L46" i="84"/>
  <c r="K46" i="84"/>
  <c r="J46" i="84"/>
  <c r="I46" i="84"/>
  <c r="H46" i="84"/>
  <c r="G46" i="84"/>
  <c r="F46" i="84"/>
  <c r="E46" i="84"/>
  <c r="D46" i="84"/>
  <c r="C46" i="84"/>
  <c r="T48" i="84"/>
  <c r="Q48" i="84"/>
  <c r="P48" i="84"/>
  <c r="M48" i="84"/>
  <c r="L48" i="84"/>
  <c r="I48" i="84"/>
  <c r="H48" i="84"/>
  <c r="E48" i="84"/>
  <c r="D48" i="84"/>
  <c r="T148" i="83" l="1"/>
  <c r="U167" i="83" s="1"/>
  <c r="U165" i="83"/>
  <c r="T147" i="83"/>
  <c r="U166" i="83" s="1"/>
  <c r="U164" i="83"/>
  <c r="T70" i="28"/>
  <c r="T64" i="28"/>
  <c r="T72" i="28"/>
  <c r="T67" i="28"/>
  <c r="Q57" i="84"/>
  <c r="Q49" i="84"/>
  <c r="I50" i="84"/>
  <c r="I52" i="84" s="1"/>
  <c r="O47" i="84"/>
  <c r="P57" i="84"/>
  <c r="L50" i="84"/>
  <c r="T50" i="84"/>
  <c r="F47" i="84"/>
  <c r="N47" i="84"/>
  <c r="R47" i="84"/>
  <c r="T57" i="84"/>
  <c r="M57" i="84"/>
  <c r="M49" i="84"/>
  <c r="M50" i="84"/>
  <c r="K47" i="84"/>
  <c r="F48" i="84"/>
  <c r="F49" i="84" s="1"/>
  <c r="R48" i="84"/>
  <c r="R49" i="84" s="1"/>
  <c r="F50" i="84"/>
  <c r="R50" i="84"/>
  <c r="D47" i="84"/>
  <c r="H47" i="84"/>
  <c r="L52" i="84"/>
  <c r="L47" i="84"/>
  <c r="P47" i="84"/>
  <c r="T46" i="84"/>
  <c r="F57" i="27"/>
  <c r="J57" i="27"/>
  <c r="N57" i="27"/>
  <c r="R57" i="27"/>
  <c r="D58" i="27"/>
  <c r="D85" i="27" s="1"/>
  <c r="H58" i="27"/>
  <c r="L58" i="27"/>
  <c r="P58" i="27"/>
  <c r="T58" i="27"/>
  <c r="F59" i="27"/>
  <c r="J59" i="27"/>
  <c r="N59" i="27"/>
  <c r="H57" i="84"/>
  <c r="D50" i="84"/>
  <c r="D52" i="84" s="1"/>
  <c r="H50" i="84"/>
  <c r="P50" i="84"/>
  <c r="P52" i="84" s="1"/>
  <c r="J47" i="84"/>
  <c r="D57" i="84"/>
  <c r="L57" i="84"/>
  <c r="E57" i="84"/>
  <c r="E49" i="84"/>
  <c r="I57" i="84"/>
  <c r="I49" i="84"/>
  <c r="E50" i="84"/>
  <c r="E52" i="84" s="1"/>
  <c r="Q50" i="84"/>
  <c r="Q52" i="84" s="1"/>
  <c r="G47" i="84"/>
  <c r="S47" i="84"/>
  <c r="J48" i="84"/>
  <c r="J49" i="84" s="1"/>
  <c r="N48" i="84"/>
  <c r="N49" i="84" s="1"/>
  <c r="J50" i="84"/>
  <c r="N50" i="84"/>
  <c r="C48" i="84"/>
  <c r="C57" i="84" s="1"/>
  <c r="G48" i="84"/>
  <c r="K48" i="84"/>
  <c r="L49" i="84" s="1"/>
  <c r="O48" i="84"/>
  <c r="P49" i="84" s="1"/>
  <c r="S48" i="84"/>
  <c r="C50" i="84"/>
  <c r="C59" i="84" s="1"/>
  <c r="G50" i="84"/>
  <c r="K50" i="84"/>
  <c r="O50" i="84"/>
  <c r="S50" i="84"/>
  <c r="E47" i="84"/>
  <c r="I47" i="84"/>
  <c r="R59" i="27"/>
  <c r="D60" i="27"/>
  <c r="D87" i="27" s="1"/>
  <c r="H60" i="27"/>
  <c r="L60" i="27"/>
  <c r="P60" i="27"/>
  <c r="T60" i="27"/>
  <c r="F61" i="27"/>
  <c r="J61" i="27"/>
  <c r="N61" i="27"/>
  <c r="R61" i="27"/>
  <c r="F63" i="27"/>
  <c r="J63" i="27"/>
  <c r="N63" i="27"/>
  <c r="R63" i="27"/>
  <c r="D64" i="27"/>
  <c r="D91" i="27" s="1"/>
  <c r="H64" i="27"/>
  <c r="L64" i="27"/>
  <c r="P64" i="27"/>
  <c r="T64" i="27"/>
  <c r="F65" i="27"/>
  <c r="J65" i="27"/>
  <c r="N65" i="27"/>
  <c r="R65" i="27"/>
  <c r="D66" i="27"/>
  <c r="D93" i="27" s="1"/>
  <c r="H66" i="27"/>
  <c r="L66" i="27"/>
  <c r="P66" i="27"/>
  <c r="T66" i="27"/>
  <c r="F67" i="27"/>
  <c r="J67" i="27"/>
  <c r="N67" i="27"/>
  <c r="R67" i="27"/>
  <c r="D68" i="27"/>
  <c r="D95" i="27" s="1"/>
  <c r="H68" i="27"/>
  <c r="L68" i="27"/>
  <c r="P68" i="27"/>
  <c r="T68" i="27"/>
  <c r="F69" i="27"/>
  <c r="J69" i="27"/>
  <c r="N69" i="27"/>
  <c r="R69" i="27"/>
  <c r="D70" i="27"/>
  <c r="D97" i="27" s="1"/>
  <c r="H70" i="27"/>
  <c r="L70" i="27"/>
  <c r="P70" i="27"/>
  <c r="T70" i="27"/>
  <c r="F71" i="27"/>
  <c r="J71" i="27"/>
  <c r="N71" i="27"/>
  <c r="R71" i="27"/>
  <c r="D72" i="27"/>
  <c r="D99" i="27" s="1"/>
  <c r="H72" i="27"/>
  <c r="L72" i="27"/>
  <c r="P72" i="27"/>
  <c r="T72" i="27"/>
  <c r="F73" i="27"/>
  <c r="J73" i="27"/>
  <c r="N73" i="27"/>
  <c r="R73" i="27"/>
  <c r="D74" i="27"/>
  <c r="D101" i="27" s="1"/>
  <c r="H74" i="27"/>
  <c r="L74" i="27"/>
  <c r="P74" i="27"/>
  <c r="T74" i="27"/>
  <c r="F75" i="27"/>
  <c r="J75" i="27"/>
  <c r="N75" i="27"/>
  <c r="R75" i="27"/>
  <c r="D76" i="27"/>
  <c r="D103" i="27" s="1"/>
  <c r="H76" i="27"/>
  <c r="L76" i="27"/>
  <c r="P76" i="27"/>
  <c r="T76" i="27"/>
  <c r="F77" i="27"/>
  <c r="J77" i="27"/>
  <c r="N77" i="27"/>
  <c r="R77" i="27"/>
  <c r="L78" i="27"/>
  <c r="P78" i="27"/>
  <c r="T78" i="27"/>
  <c r="F79" i="27"/>
  <c r="J79" i="27"/>
  <c r="N79" i="27"/>
  <c r="R79" i="27"/>
  <c r="T149" i="83"/>
  <c r="M47" i="84"/>
  <c r="Q47" i="84"/>
  <c r="O57" i="84"/>
  <c r="T144" i="84"/>
  <c r="T145" i="84"/>
  <c r="T143" i="84"/>
  <c r="C57" i="27"/>
  <c r="C84" i="27" s="1"/>
  <c r="G57" i="27"/>
  <c r="K57" i="27"/>
  <c r="O57" i="27"/>
  <c r="S57" i="27"/>
  <c r="E58" i="27"/>
  <c r="I58" i="27"/>
  <c r="M58" i="27"/>
  <c r="Q58" i="27"/>
  <c r="C59" i="27"/>
  <c r="C86" i="27" s="1"/>
  <c r="G59" i="27"/>
  <c r="K59" i="27"/>
  <c r="O59" i="27"/>
  <c r="S59" i="27"/>
  <c r="E60" i="27"/>
  <c r="I60" i="27"/>
  <c r="M60" i="27"/>
  <c r="Q60" i="27"/>
  <c r="C61" i="27"/>
  <c r="C88" i="27" s="1"/>
  <c r="G61" i="27"/>
  <c r="K61" i="27"/>
  <c r="O61" i="27"/>
  <c r="S61" i="27"/>
  <c r="C63" i="27"/>
  <c r="C90" i="27" s="1"/>
  <c r="G63" i="27"/>
  <c r="K63" i="27"/>
  <c r="O63" i="27"/>
  <c r="S63" i="27"/>
  <c r="E64" i="27"/>
  <c r="I64" i="27"/>
  <c r="M64" i="27"/>
  <c r="Q64" i="27"/>
  <c r="C65" i="27"/>
  <c r="C92" i="27" s="1"/>
  <c r="G65" i="27"/>
  <c r="K65" i="27"/>
  <c r="O65" i="27"/>
  <c r="S65" i="27"/>
  <c r="E66" i="27"/>
  <c r="I66" i="27"/>
  <c r="M66" i="27"/>
  <c r="Q66" i="27"/>
  <c r="C67" i="27"/>
  <c r="C94" i="27" s="1"/>
  <c r="G67" i="27"/>
  <c r="K67" i="27"/>
  <c r="O67" i="27"/>
  <c r="S67" i="27"/>
  <c r="E68" i="27"/>
  <c r="I68" i="27"/>
  <c r="M68" i="27"/>
  <c r="Q68" i="27"/>
  <c r="C69" i="27"/>
  <c r="C96" i="27" s="1"/>
  <c r="G69" i="27"/>
  <c r="K69" i="27"/>
  <c r="O69" i="27"/>
  <c r="S69" i="27"/>
  <c r="E70" i="27"/>
  <c r="I70" i="27"/>
  <c r="M70" i="27"/>
  <c r="Q70" i="27"/>
  <c r="C71" i="27"/>
  <c r="C98" i="27" s="1"/>
  <c r="G71" i="27"/>
  <c r="K71" i="27"/>
  <c r="O71" i="27"/>
  <c r="S71" i="27"/>
  <c r="E72" i="27"/>
  <c r="I72" i="27"/>
  <c r="M72" i="27"/>
  <c r="Q72" i="27"/>
  <c r="C73" i="27"/>
  <c r="C100" i="27" s="1"/>
  <c r="G73" i="27"/>
  <c r="K73" i="27"/>
  <c r="O73" i="27"/>
  <c r="S73" i="27"/>
  <c r="E74" i="27"/>
  <c r="I74" i="27"/>
  <c r="M74" i="27"/>
  <c r="Q74" i="27"/>
  <c r="C75" i="27"/>
  <c r="C102" i="27" s="1"/>
  <c r="G75" i="27"/>
  <c r="K75" i="27"/>
  <c r="O75" i="27"/>
  <c r="S75" i="27"/>
  <c r="E76" i="27"/>
  <c r="I76" i="27"/>
  <c r="M76" i="27"/>
  <c r="Q76" i="27"/>
  <c r="C77" i="27"/>
  <c r="C104" i="27" s="1"/>
  <c r="G77" i="27"/>
  <c r="K77" i="27"/>
  <c r="O77" i="27"/>
  <c r="S77" i="27"/>
  <c r="M78" i="27"/>
  <c r="Q78" i="27"/>
  <c r="C79" i="27"/>
  <c r="C106" i="27" s="1"/>
  <c r="G79" i="27"/>
  <c r="K79" i="27"/>
  <c r="O79" i="27"/>
  <c r="S79" i="27"/>
  <c r="D46" i="83"/>
  <c r="D55" i="84"/>
  <c r="H46" i="83"/>
  <c r="H55" i="84"/>
  <c r="L46" i="83"/>
  <c r="L55" i="84"/>
  <c r="P46" i="83"/>
  <c r="P55" i="84"/>
  <c r="E46" i="83"/>
  <c r="E55" i="84"/>
  <c r="I46" i="83"/>
  <c r="I47" i="83" s="1"/>
  <c r="I55" i="84"/>
  <c r="M46" i="83"/>
  <c r="M47" i="83" s="1"/>
  <c r="M55" i="84"/>
  <c r="Q46" i="83"/>
  <c r="Q47" i="83" s="1"/>
  <c r="Q55" i="84"/>
  <c r="H48" i="83"/>
  <c r="H57" i="83" s="1"/>
  <c r="P48" i="83"/>
  <c r="P57" i="83" s="1"/>
  <c r="F46" i="83"/>
  <c r="F55" i="84"/>
  <c r="J46" i="83"/>
  <c r="J55" i="84"/>
  <c r="N46" i="83"/>
  <c r="N55" i="84"/>
  <c r="R46" i="83"/>
  <c r="R55" i="84"/>
  <c r="C46" i="83"/>
  <c r="C55" i="84"/>
  <c r="G46" i="83"/>
  <c r="G55" i="84"/>
  <c r="K46" i="83"/>
  <c r="K55" i="84"/>
  <c r="O46" i="83"/>
  <c r="O55" i="84"/>
  <c r="S46" i="83"/>
  <c r="S55" i="84"/>
  <c r="E48" i="83"/>
  <c r="E57" i="83" s="1"/>
  <c r="M48" i="83"/>
  <c r="M57" i="83" s="1"/>
  <c r="I48" i="83"/>
  <c r="Q48" i="83"/>
  <c r="C48" i="83"/>
  <c r="C57" i="83" s="1"/>
  <c r="G48" i="83"/>
  <c r="K48" i="83"/>
  <c r="K57" i="83" s="1"/>
  <c r="O48" i="83"/>
  <c r="O57" i="83" s="1"/>
  <c r="S48" i="83"/>
  <c r="S57" i="83" s="1"/>
  <c r="D48" i="83"/>
  <c r="L48" i="83"/>
  <c r="T48" i="83"/>
  <c r="U49" i="83" s="1"/>
  <c r="D50" i="83"/>
  <c r="D59" i="83" s="1"/>
  <c r="E50" i="83"/>
  <c r="M50" i="83"/>
  <c r="M59" i="83" s="1"/>
  <c r="J48" i="83"/>
  <c r="R48" i="83"/>
  <c r="F50" i="83"/>
  <c r="N50" i="83"/>
  <c r="N59" i="83" s="1"/>
  <c r="G50" i="83"/>
  <c r="G59" i="83" s="1"/>
  <c r="O50" i="83"/>
  <c r="H50" i="83"/>
  <c r="H59" i="83" s="1"/>
  <c r="P50" i="83"/>
  <c r="L50" i="83"/>
  <c r="I50" i="83"/>
  <c r="Q50" i="83"/>
  <c r="I57" i="83"/>
  <c r="T50" i="83"/>
  <c r="U51" i="83" s="1"/>
  <c r="F48" i="83"/>
  <c r="N48" i="83"/>
  <c r="J50" i="83"/>
  <c r="R50" i="83"/>
  <c r="T46" i="83"/>
  <c r="U47" i="83" s="1"/>
  <c r="C50" i="83"/>
  <c r="C59" i="83" s="1"/>
  <c r="K50" i="83"/>
  <c r="S50" i="83"/>
  <c r="T150" i="83"/>
  <c r="S63" i="28"/>
  <c r="T71" i="28" s="1"/>
  <c r="S66" i="28"/>
  <c r="T73" i="28" s="1"/>
  <c r="R57" i="84" l="1"/>
  <c r="R58" i="84" s="1"/>
  <c r="E47" i="83"/>
  <c r="D47" i="83"/>
  <c r="N47" i="83"/>
  <c r="G47" i="83"/>
  <c r="P47" i="83"/>
  <c r="R47" i="83"/>
  <c r="K47" i="83"/>
  <c r="G49" i="84"/>
  <c r="F47" i="83"/>
  <c r="K52" i="83"/>
  <c r="J47" i="83"/>
  <c r="S47" i="83"/>
  <c r="H47" i="83"/>
  <c r="L47" i="83"/>
  <c r="J49" i="83"/>
  <c r="Q49" i="83"/>
  <c r="H49" i="83"/>
  <c r="M52" i="83"/>
  <c r="I58" i="84"/>
  <c r="O52" i="84"/>
  <c r="I58" i="83"/>
  <c r="K52" i="84"/>
  <c r="P58" i="84"/>
  <c r="O51" i="84"/>
  <c r="O59" i="84"/>
  <c r="S57" i="84"/>
  <c r="S58" i="84" s="1"/>
  <c r="S49" i="84"/>
  <c r="G52" i="84"/>
  <c r="D58" i="84"/>
  <c r="H59" i="84"/>
  <c r="H51" i="84"/>
  <c r="J57" i="84"/>
  <c r="J58" i="84" s="1"/>
  <c r="H52" i="84"/>
  <c r="R59" i="84"/>
  <c r="R51" i="84"/>
  <c r="R52" i="84"/>
  <c r="I51" i="84"/>
  <c r="I59" i="84"/>
  <c r="I60" i="84" s="1"/>
  <c r="K41" i="84"/>
  <c r="J56" i="84"/>
  <c r="J41" i="84"/>
  <c r="Q56" i="84"/>
  <c r="Q41" i="84"/>
  <c r="P41" i="84"/>
  <c r="P56" i="84"/>
  <c r="H56" i="84"/>
  <c r="H41" i="84"/>
  <c r="S51" i="84"/>
  <c r="S59" i="84"/>
  <c r="P59" i="84"/>
  <c r="P51" i="84"/>
  <c r="N57" i="84"/>
  <c r="N58" i="84" s="1"/>
  <c r="M59" i="84"/>
  <c r="M51" i="84"/>
  <c r="S41" i="84"/>
  <c r="S56" i="84"/>
  <c r="N41" i="84"/>
  <c r="N56" i="84"/>
  <c r="F41" i="84"/>
  <c r="F56" i="84"/>
  <c r="M41" i="84"/>
  <c r="M56" i="84"/>
  <c r="E41" i="84"/>
  <c r="E56" i="84"/>
  <c r="L56" i="84"/>
  <c r="L41" i="84"/>
  <c r="D56" i="84"/>
  <c r="D41" i="84"/>
  <c r="G57" i="84"/>
  <c r="M52" i="84"/>
  <c r="K59" i="84"/>
  <c r="K51" i="84"/>
  <c r="O49" i="84"/>
  <c r="N59" i="84"/>
  <c r="N51" i="84"/>
  <c r="S52" i="84"/>
  <c r="Q59" i="84"/>
  <c r="Q51" i="84"/>
  <c r="D59" i="84"/>
  <c r="D60" i="84" s="1"/>
  <c r="D51" i="84"/>
  <c r="D49" i="84"/>
  <c r="F57" i="84"/>
  <c r="F58" i="84" s="1"/>
  <c r="F59" i="84"/>
  <c r="F51" i="84"/>
  <c r="M58" i="84"/>
  <c r="T51" i="84"/>
  <c r="T59" i="84"/>
  <c r="R56" i="84"/>
  <c r="R41" i="84"/>
  <c r="I41" i="84"/>
  <c r="I56" i="84"/>
  <c r="H49" i="84"/>
  <c r="T55" i="84"/>
  <c r="F52" i="84"/>
  <c r="O47" i="83"/>
  <c r="K56" i="84"/>
  <c r="O41" i="84"/>
  <c r="O56" i="84"/>
  <c r="G41" i="84"/>
  <c r="G56" i="84"/>
  <c r="T55" i="83"/>
  <c r="G51" i="84"/>
  <c r="G59" i="84"/>
  <c r="K57" i="84"/>
  <c r="K49" i="84"/>
  <c r="J59" i="84"/>
  <c r="J51" i="84"/>
  <c r="E59" i="84"/>
  <c r="E51" i="84"/>
  <c r="E58" i="84"/>
  <c r="J52" i="84"/>
  <c r="T49" i="84"/>
  <c r="T47" i="84"/>
  <c r="T52" i="84"/>
  <c r="C52" i="84"/>
  <c r="N52" i="84"/>
  <c r="L59" i="84"/>
  <c r="L51" i="84"/>
  <c r="Q58" i="84"/>
  <c r="I49" i="83"/>
  <c r="E52" i="83"/>
  <c r="T57" i="83"/>
  <c r="U58" i="83" s="1"/>
  <c r="T59" i="83"/>
  <c r="U60" i="83" s="1"/>
  <c r="R55" i="83"/>
  <c r="J55" i="83"/>
  <c r="Q55" i="83"/>
  <c r="I55" i="83"/>
  <c r="P55" i="83"/>
  <c r="H55" i="83"/>
  <c r="S55" i="83"/>
  <c r="K55" i="83"/>
  <c r="C63" i="84"/>
  <c r="C55" i="83"/>
  <c r="N55" i="83"/>
  <c r="F55" i="83"/>
  <c r="M55" i="83"/>
  <c r="E55" i="83"/>
  <c r="L55" i="83"/>
  <c r="D63" i="84"/>
  <c r="D55" i="83"/>
  <c r="O55" i="83"/>
  <c r="G55" i="83"/>
  <c r="E59" i="83"/>
  <c r="E60" i="83" s="1"/>
  <c r="Q57" i="83"/>
  <c r="Q58" i="83" s="1"/>
  <c r="G57" i="83"/>
  <c r="H58" i="83" s="1"/>
  <c r="N49" i="83"/>
  <c r="F51" i="83"/>
  <c r="F49" i="83"/>
  <c r="L49" i="83"/>
  <c r="D49" i="83"/>
  <c r="O49" i="83"/>
  <c r="P49" i="83"/>
  <c r="M49" i="83"/>
  <c r="S52" i="83"/>
  <c r="O51" i="83"/>
  <c r="R49" i="83"/>
  <c r="F59" i="83"/>
  <c r="D52" i="83"/>
  <c r="Q51" i="83"/>
  <c r="G51" i="83"/>
  <c r="D57" i="83"/>
  <c r="D58" i="83" s="1"/>
  <c r="O59" i="83"/>
  <c r="O60" i="83" s="1"/>
  <c r="E49" i="83"/>
  <c r="J57" i="83"/>
  <c r="K58" i="83" s="1"/>
  <c r="I51" i="83"/>
  <c r="K49" i="83"/>
  <c r="O52" i="83"/>
  <c r="L57" i="83"/>
  <c r="M58" i="83" s="1"/>
  <c r="G49" i="83"/>
  <c r="F57" i="83"/>
  <c r="F58" i="83" s="1"/>
  <c r="S51" i="83"/>
  <c r="R57" i="83"/>
  <c r="R58" i="83" s="1"/>
  <c r="J51" i="83"/>
  <c r="P51" i="83"/>
  <c r="S49" i="83"/>
  <c r="L51" i="83"/>
  <c r="D60" i="83"/>
  <c r="L59" i="83"/>
  <c r="M60" i="83" s="1"/>
  <c r="P58" i="83"/>
  <c r="H51" i="83"/>
  <c r="G52" i="83"/>
  <c r="P52" i="83"/>
  <c r="P59" i="83"/>
  <c r="T52" i="83"/>
  <c r="R52" i="83"/>
  <c r="R51" i="83"/>
  <c r="Q52" i="83"/>
  <c r="H60" i="83"/>
  <c r="Q59" i="83"/>
  <c r="R59" i="83"/>
  <c r="H52" i="83"/>
  <c r="I59" i="83"/>
  <c r="I60" i="83" s="1"/>
  <c r="M51" i="83"/>
  <c r="J52" i="83"/>
  <c r="S59" i="83"/>
  <c r="I52" i="83"/>
  <c r="J59" i="83"/>
  <c r="F52" i="83"/>
  <c r="E51" i="83"/>
  <c r="K51" i="83"/>
  <c r="N60" i="83"/>
  <c r="L52" i="83"/>
  <c r="K59" i="83"/>
  <c r="N52" i="83"/>
  <c r="N57" i="83"/>
  <c r="N58" i="83" s="1"/>
  <c r="N51" i="83"/>
  <c r="C52" i="83"/>
  <c r="D51" i="83"/>
  <c r="O56" i="83" l="1"/>
  <c r="K56" i="83"/>
  <c r="U41" i="83"/>
  <c r="U56" i="83"/>
  <c r="K58" i="84"/>
  <c r="D56" i="83"/>
  <c r="S56" i="83"/>
  <c r="L56" i="83"/>
  <c r="G56" i="83"/>
  <c r="L60" i="84"/>
  <c r="E60" i="84"/>
  <c r="T58" i="84"/>
  <c r="Q60" i="84"/>
  <c r="J60" i="84"/>
  <c r="G60" i="84"/>
  <c r="M60" i="84"/>
  <c r="S60" i="84"/>
  <c r="O60" i="84"/>
  <c r="L58" i="84"/>
  <c r="H58" i="84"/>
  <c r="G58" i="84"/>
  <c r="T56" i="84"/>
  <c r="T41" i="84"/>
  <c r="T60" i="84"/>
  <c r="F60" i="84"/>
  <c r="K60" i="84"/>
  <c r="O58" i="84"/>
  <c r="N60" i="84"/>
  <c r="P60" i="84"/>
  <c r="R60" i="84"/>
  <c r="H60" i="84"/>
  <c r="D64" i="84"/>
  <c r="F60" i="83"/>
  <c r="M56" i="83"/>
  <c r="N56" i="83"/>
  <c r="H56" i="83"/>
  <c r="I56" i="83"/>
  <c r="J56" i="83"/>
  <c r="E56" i="83"/>
  <c r="F56" i="83"/>
  <c r="P56" i="83"/>
  <c r="Q56" i="83"/>
  <c r="R56" i="83"/>
  <c r="P60" i="83"/>
  <c r="G60" i="83"/>
  <c r="E58" i="83"/>
  <c r="S60" i="83"/>
  <c r="G58" i="83"/>
  <c r="J60" i="83"/>
  <c r="J58" i="83"/>
  <c r="S58" i="83"/>
  <c r="L58" i="83"/>
  <c r="Q60" i="83"/>
  <c r="O58" i="83"/>
  <c r="L60" i="83"/>
  <c r="K60" i="83"/>
  <c r="R60" i="83"/>
  <c r="G29" i="84"/>
  <c r="O29" i="84"/>
  <c r="C31" i="83"/>
  <c r="D31" i="83"/>
  <c r="E31" i="83"/>
  <c r="F31" i="83"/>
  <c r="G31" i="83"/>
  <c r="H31" i="83"/>
  <c r="I31" i="83"/>
  <c r="J31" i="83"/>
  <c r="K31" i="83"/>
  <c r="L31" i="83"/>
  <c r="M31" i="83"/>
  <c r="N31" i="83"/>
  <c r="O31" i="83"/>
  <c r="P31" i="83"/>
  <c r="Q31" i="83"/>
  <c r="R31" i="83"/>
  <c r="S31" i="83"/>
  <c r="C34" i="83"/>
  <c r="D34" i="83"/>
  <c r="E34" i="83"/>
  <c r="F34" i="83"/>
  <c r="G34" i="83"/>
  <c r="H34" i="83"/>
  <c r="I34" i="83"/>
  <c r="J34" i="83"/>
  <c r="K34" i="83"/>
  <c r="L34" i="83"/>
  <c r="M34" i="83"/>
  <c r="N34" i="83"/>
  <c r="O34" i="83"/>
  <c r="P34" i="83"/>
  <c r="Q34" i="83"/>
  <c r="R34" i="83"/>
  <c r="S34" i="83"/>
  <c r="C35" i="83"/>
  <c r="D35" i="83"/>
  <c r="E35" i="83"/>
  <c r="F35" i="83"/>
  <c r="G35" i="83"/>
  <c r="H35" i="83"/>
  <c r="I35" i="83"/>
  <c r="J35" i="83"/>
  <c r="K35" i="83"/>
  <c r="L35" i="83"/>
  <c r="M35" i="83"/>
  <c r="N35" i="83"/>
  <c r="O35" i="83"/>
  <c r="P35" i="83"/>
  <c r="Q35" i="83"/>
  <c r="R35" i="83"/>
  <c r="S35" i="83"/>
  <c r="T32" i="83"/>
  <c r="T64" i="12"/>
  <c r="T73" i="12"/>
  <c r="T108" i="48"/>
  <c r="T110" i="48"/>
  <c r="T113" i="48"/>
  <c r="T116" i="48"/>
  <c r="T117" i="48"/>
  <c r="T109" i="48"/>
  <c r="T101" i="48"/>
  <c r="T93" i="48"/>
  <c r="T102" i="48" l="1"/>
  <c r="M32" i="83"/>
  <c r="E32" i="83"/>
  <c r="Q32" i="83"/>
  <c r="I32" i="83"/>
  <c r="T111" i="48"/>
  <c r="L32" i="83"/>
  <c r="D32" i="83"/>
  <c r="S32" i="83"/>
  <c r="K32" i="83"/>
  <c r="C32" i="83"/>
  <c r="R32" i="83"/>
  <c r="J32" i="83"/>
  <c r="T35" i="83"/>
  <c r="P32" i="83"/>
  <c r="H32" i="83"/>
  <c r="O32" i="83"/>
  <c r="G32" i="83"/>
  <c r="T31" i="83"/>
  <c r="N32" i="83"/>
  <c r="F32" i="83"/>
  <c r="T34" i="83"/>
  <c r="N29" i="84"/>
  <c r="L29" i="84"/>
  <c r="M29" i="84"/>
  <c r="E29" i="84"/>
  <c r="T112" i="48"/>
  <c r="T104" i="48"/>
  <c r="Q29" i="84"/>
  <c r="I29" i="84"/>
  <c r="T114" i="48"/>
  <c r="T96" i="48"/>
  <c r="T103" i="48"/>
  <c r="T94" i="48"/>
  <c r="T70" i="12"/>
  <c r="T100" i="48"/>
  <c r="T61" i="12"/>
  <c r="T92" i="48"/>
  <c r="T106" i="48"/>
  <c r="T98" i="48"/>
  <c r="T105" i="48"/>
  <c r="P29" i="84"/>
  <c r="H29" i="84"/>
  <c r="T95" i="48"/>
  <c r="F29" i="84"/>
  <c r="R29" i="84"/>
  <c r="J29" i="84"/>
  <c r="D29" i="84"/>
  <c r="T97" i="48"/>
  <c r="T71" i="12"/>
  <c r="T29" i="84"/>
  <c r="S29" i="84"/>
  <c r="K29" i="84"/>
  <c r="C29" i="84"/>
  <c r="T65" i="12"/>
  <c r="T88" i="12"/>
  <c r="T62" i="12"/>
  <c r="T63" i="12"/>
  <c r="T72" i="12"/>
  <c r="T80" i="12"/>
  <c r="T66" i="12"/>
  <c r="T68" i="12"/>
  <c r="T67" i="12"/>
  <c r="T60" i="12"/>
  <c r="T69" i="12"/>
  <c r="T59" i="12"/>
  <c r="T78" i="12"/>
  <c r="T86" i="12"/>
  <c r="T79" i="12"/>
  <c r="T87" i="12"/>
  <c r="T81" i="12"/>
  <c r="T89" i="12"/>
  <c r="T82" i="12"/>
  <c r="T90" i="12"/>
  <c r="T83" i="12"/>
  <c r="T91" i="12"/>
  <c r="U109" i="12" s="1"/>
  <c r="T84" i="12"/>
  <c r="T77" i="12"/>
  <c r="T85" i="12"/>
  <c r="T99" i="48"/>
  <c r="T107" i="48"/>
  <c r="T115" i="48"/>
  <c r="U102" i="12" l="1"/>
  <c r="U100" i="12"/>
  <c r="U97" i="12"/>
  <c r="U103" i="12"/>
  <c r="U99" i="12"/>
  <c r="U107" i="12"/>
  <c r="U104" i="12"/>
  <c r="U98" i="12"/>
  <c r="U106" i="12"/>
  <c r="U101" i="12"/>
  <c r="U96" i="12"/>
  <c r="U95" i="12"/>
  <c r="U108" i="12"/>
  <c r="U105" i="12"/>
  <c r="N128" i="66"/>
  <c r="N114" i="66"/>
  <c r="B32" i="66" l="1"/>
  <c r="C32" i="66"/>
  <c r="N102" i="66"/>
  <c r="N32" i="66"/>
  <c r="N127" i="66"/>
  <c r="J32" i="66"/>
  <c r="C105" i="66"/>
  <c r="F32" i="66"/>
  <c r="M32" i="66"/>
  <c r="E32" i="66"/>
  <c r="N120" i="66"/>
  <c r="N112" i="66"/>
  <c r="N104" i="66"/>
  <c r="C124" i="66"/>
  <c r="C122" i="66"/>
  <c r="C116" i="66"/>
  <c r="C114" i="66"/>
  <c r="C108" i="66"/>
  <c r="C106" i="66"/>
  <c r="C104" i="66"/>
  <c r="C125" i="66"/>
  <c r="C123" i="66"/>
  <c r="C117" i="66"/>
  <c r="C115" i="66"/>
  <c r="C109" i="66"/>
  <c r="C107" i="66"/>
  <c r="C113" i="66"/>
  <c r="N118" i="66"/>
  <c r="C128" i="66"/>
  <c r="C120" i="66"/>
  <c r="C112" i="66"/>
  <c r="C121" i="66"/>
  <c r="N105" i="66"/>
  <c r="N119" i="66"/>
  <c r="L32" i="66"/>
  <c r="D32" i="66"/>
  <c r="C127" i="66"/>
  <c r="C119" i="66"/>
  <c r="C111" i="66"/>
  <c r="C103" i="66"/>
  <c r="N103" i="66"/>
  <c r="N106" i="66"/>
  <c r="K32" i="66"/>
  <c r="C126" i="66"/>
  <c r="C118" i="66"/>
  <c r="C110" i="66"/>
  <c r="C102" i="66"/>
  <c r="N121" i="66"/>
  <c r="N110" i="66"/>
  <c r="N111" i="66"/>
  <c r="N122" i="66"/>
  <c r="I32" i="66"/>
  <c r="H32" i="66"/>
  <c r="N126" i="66"/>
  <c r="N113" i="66"/>
  <c r="G32" i="66"/>
  <c r="N107" i="66"/>
  <c r="N115" i="66"/>
  <c r="N123" i="66"/>
  <c r="N108" i="66"/>
  <c r="N116" i="66"/>
  <c r="N124" i="66"/>
  <c r="N109" i="66"/>
  <c r="N117" i="66"/>
  <c r="N125" i="66"/>
  <c r="T2" i="61" l="1"/>
  <c r="I2" i="65" l="1"/>
  <c r="I32" i="65" s="1"/>
  <c r="T2" i="26"/>
  <c r="T71" i="26"/>
  <c r="T192" i="26"/>
  <c r="T140" i="26"/>
  <c r="T157" i="26"/>
  <c r="T174" i="26"/>
  <c r="T2" i="101"/>
  <c r="T48" i="101" s="1"/>
  <c r="K2" i="88"/>
  <c r="L127" i="52"/>
  <c r="L2" i="52"/>
  <c r="L252" i="52"/>
  <c r="T2" i="83"/>
  <c r="T70" i="83" s="1"/>
  <c r="T2" i="59"/>
  <c r="T2" i="58"/>
  <c r="T2" i="56"/>
  <c r="T33" i="56" s="1"/>
  <c r="T2" i="84"/>
  <c r="T94" i="84" s="1"/>
  <c r="M3" i="55"/>
  <c r="S39" i="28"/>
  <c r="S2" i="28"/>
  <c r="S197" i="28" s="1"/>
  <c r="J2" i="7"/>
  <c r="T36" i="13"/>
  <c r="T2" i="12"/>
  <c r="T94" i="12" s="1"/>
  <c r="T2" i="48"/>
  <c r="T149" i="48" s="1"/>
  <c r="N2" i="68"/>
  <c r="N2" i="66"/>
  <c r="N36" i="66" s="1"/>
  <c r="T2" i="27"/>
  <c r="T110" i="27"/>
  <c r="T191" i="27" s="1"/>
  <c r="T105" i="26" l="1"/>
  <c r="T88" i="26"/>
  <c r="T123" i="26"/>
  <c r="T36" i="26"/>
  <c r="T54" i="26"/>
  <c r="T19" i="26"/>
  <c r="K88" i="88"/>
  <c r="K174" i="88"/>
  <c r="K191" i="88"/>
  <c r="S211" i="28"/>
  <c r="T299" i="27"/>
  <c r="T29" i="27"/>
  <c r="T139" i="83"/>
  <c r="T218" i="27"/>
  <c r="T83" i="27"/>
  <c r="T2" i="13"/>
  <c r="T19" i="13" s="1"/>
  <c r="T56" i="27"/>
  <c r="T164" i="27"/>
  <c r="T137" i="27"/>
  <c r="T58" i="12"/>
  <c r="T21" i="12"/>
  <c r="T40" i="12"/>
  <c r="T76" i="12"/>
  <c r="T62" i="48"/>
  <c r="T120" i="48"/>
  <c r="T32" i="48"/>
  <c r="T91" i="48"/>
  <c r="S176" i="28"/>
  <c r="S27" i="28"/>
  <c r="S155" i="28"/>
  <c r="S77" i="28"/>
  <c r="S166" i="28"/>
  <c r="S130" i="28"/>
  <c r="S102" i="28"/>
  <c r="S187" i="28"/>
  <c r="S15" i="28"/>
  <c r="T272" i="27"/>
  <c r="N67" i="66"/>
  <c r="N132" i="66" s="1"/>
  <c r="N101" i="66" s="1"/>
  <c r="M64" i="55"/>
  <c r="M30" i="55"/>
  <c r="J45" i="7"/>
  <c r="J23" i="7"/>
  <c r="T245" i="27"/>
  <c r="N44" i="68"/>
  <c r="N31" i="68"/>
  <c r="C126" i="83" l="1"/>
  <c r="C124" i="84"/>
  <c r="D41" i="83" l="1"/>
  <c r="T47" i="83"/>
  <c r="E41" i="83"/>
  <c r="L41" i="83" l="1"/>
  <c r="R41" i="83"/>
  <c r="G41" i="83"/>
  <c r="I41" i="83"/>
  <c r="T51" i="83"/>
  <c r="T58" i="83"/>
  <c r="H41" i="83"/>
  <c r="Q41" i="83"/>
  <c r="F41" i="83"/>
  <c r="M41" i="83"/>
  <c r="S41" i="83"/>
  <c r="T56" i="83"/>
  <c r="T41" i="83"/>
  <c r="K41" i="83"/>
  <c r="P41" i="83"/>
  <c r="O41" i="83"/>
  <c r="J41" i="83"/>
  <c r="N41" i="83"/>
  <c r="T49" i="83"/>
  <c r="T60" i="83" l="1"/>
  <c r="R152" i="28" l="1"/>
  <c r="R151" i="28" l="1"/>
  <c r="O152" i="28"/>
  <c r="O151" i="28"/>
  <c r="N152" i="28"/>
  <c r="N151" i="28"/>
  <c r="M152" i="28"/>
  <c r="M151" i="28"/>
  <c r="L152" i="28"/>
  <c r="L151" i="28"/>
  <c r="K152" i="28"/>
  <c r="K151" i="28"/>
  <c r="J152" i="28"/>
  <c r="J151" i="28"/>
  <c r="Q152" i="28"/>
  <c r="Q151" i="28"/>
  <c r="P152" i="28"/>
  <c r="P151" i="28"/>
  <c r="R35" i="28" l="1"/>
  <c r="R10" i="28"/>
  <c r="S147" i="84" l="1"/>
  <c r="R23" i="28"/>
  <c r="S143" i="84"/>
  <c r="T160" i="84"/>
  <c r="S146" i="83"/>
  <c r="S149" i="83" s="1"/>
  <c r="S142" i="84"/>
  <c r="S151" i="83"/>
  <c r="S147" i="83" s="1"/>
  <c r="R65" i="28"/>
  <c r="S146" i="84"/>
  <c r="R62" i="28"/>
  <c r="T165" i="83" l="1"/>
  <c r="S148" i="83"/>
  <c r="T167" i="83" s="1"/>
  <c r="T162" i="84"/>
  <c r="S144" i="84"/>
  <c r="S145" i="84"/>
  <c r="T161" i="84"/>
  <c r="T166" i="83"/>
  <c r="S150" i="83"/>
  <c r="T164" i="83"/>
  <c r="S64" i="28"/>
  <c r="S70" i="28"/>
  <c r="S67" i="28"/>
  <c r="S72" i="28"/>
  <c r="T163" i="84" l="1"/>
  <c r="K307" i="52"/>
  <c r="K306" i="52"/>
  <c r="K300" i="52"/>
  <c r="K297" i="52"/>
  <c r="K286" i="52"/>
  <c r="K285" i="52"/>
  <c r="K283" i="52"/>
  <c r="K278" i="52"/>
  <c r="K277" i="52"/>
  <c r="K273" i="52"/>
  <c r="K269" i="52"/>
  <c r="K268" i="52"/>
  <c r="K261" i="52"/>
  <c r="K260" i="52"/>
  <c r="K253" i="52"/>
  <c r="K276" i="52" l="1"/>
  <c r="K284" i="52"/>
  <c r="K292" i="52"/>
  <c r="K259" i="52"/>
  <c r="K267" i="52"/>
  <c r="K275" i="52"/>
  <c r="K291" i="52"/>
  <c r="K299" i="52"/>
  <c r="K257" i="52"/>
  <c r="K281" i="52"/>
  <c r="K289" i="52"/>
  <c r="K305" i="52"/>
  <c r="K265" i="52"/>
  <c r="K258" i="52"/>
  <c r="K266" i="52"/>
  <c r="K274" i="52"/>
  <c r="K282" i="52"/>
  <c r="K290" i="52"/>
  <c r="K298" i="52"/>
  <c r="K263" i="52"/>
  <c r="K279" i="52"/>
  <c r="K287" i="52"/>
  <c r="K295" i="52"/>
  <c r="K303" i="52"/>
  <c r="K255" i="52"/>
  <c r="K271" i="52"/>
  <c r="K256" i="52"/>
  <c r="K264" i="52"/>
  <c r="K272" i="52"/>
  <c r="K280" i="52"/>
  <c r="K288" i="52"/>
  <c r="K296" i="52"/>
  <c r="K304" i="52"/>
  <c r="K308" i="52"/>
  <c r="K293" i="52"/>
  <c r="K301" i="52"/>
  <c r="K309" i="52"/>
  <c r="K254" i="52"/>
  <c r="K262" i="52"/>
  <c r="K270" i="52"/>
  <c r="K294" i="52"/>
  <c r="K302" i="52"/>
  <c r="F254" i="52"/>
  <c r="G254" i="52"/>
  <c r="H254" i="52"/>
  <c r="I254" i="52"/>
  <c r="J254" i="52"/>
  <c r="J258" i="52"/>
  <c r="F259" i="52"/>
  <c r="G259" i="52"/>
  <c r="H259" i="52"/>
  <c r="F260" i="52"/>
  <c r="G260" i="52"/>
  <c r="I260" i="52"/>
  <c r="J260" i="52"/>
  <c r="F262" i="52"/>
  <c r="G262" i="52"/>
  <c r="H262" i="52"/>
  <c r="I262" i="52"/>
  <c r="J262" i="52"/>
  <c r="F264" i="52"/>
  <c r="J266" i="52"/>
  <c r="G267" i="52"/>
  <c r="I268" i="52"/>
  <c r="F270" i="52"/>
  <c r="G270" i="52"/>
  <c r="H270" i="52"/>
  <c r="I270" i="52"/>
  <c r="J270" i="52"/>
  <c r="F272" i="52"/>
  <c r="J273" i="52"/>
  <c r="J274" i="52"/>
  <c r="G275" i="52"/>
  <c r="I275" i="52"/>
  <c r="J275" i="52"/>
  <c r="I276" i="52"/>
  <c r="F278" i="52"/>
  <c r="G278" i="52"/>
  <c r="H278" i="52"/>
  <c r="I278" i="52"/>
  <c r="J278" i="52"/>
  <c r="F280" i="52"/>
  <c r="F281" i="52"/>
  <c r="G281" i="52"/>
  <c r="H281" i="52"/>
  <c r="J282" i="52"/>
  <c r="F283" i="52"/>
  <c r="G283" i="52"/>
  <c r="H283" i="52"/>
  <c r="I283" i="52"/>
  <c r="J283" i="52"/>
  <c r="I284" i="52"/>
  <c r="F285" i="52"/>
  <c r="G285" i="52"/>
  <c r="H285" i="52"/>
  <c r="I285" i="52"/>
  <c r="J285" i="52"/>
  <c r="F286" i="52"/>
  <c r="G286" i="52"/>
  <c r="H286" i="52"/>
  <c r="I286" i="52"/>
  <c r="J286" i="52"/>
  <c r="F288" i="52"/>
  <c r="J290" i="52"/>
  <c r="G291" i="52"/>
  <c r="I292" i="52"/>
  <c r="F294" i="52"/>
  <c r="G294" i="52"/>
  <c r="H294" i="52"/>
  <c r="I294" i="52"/>
  <c r="J294" i="52"/>
  <c r="F296" i="52"/>
  <c r="I297" i="52"/>
  <c r="J297" i="52"/>
  <c r="J298" i="52"/>
  <c r="G299" i="52"/>
  <c r="F300" i="52"/>
  <c r="G300" i="52"/>
  <c r="H300" i="52"/>
  <c r="I300" i="52"/>
  <c r="J300" i="52"/>
  <c r="F302" i="52"/>
  <c r="G302" i="52"/>
  <c r="H302" i="52"/>
  <c r="I302" i="52"/>
  <c r="J302" i="52"/>
  <c r="F304" i="52"/>
  <c r="F305" i="52"/>
  <c r="G305" i="52"/>
  <c r="H305" i="52"/>
  <c r="I305" i="52"/>
  <c r="F306" i="52"/>
  <c r="G306" i="52"/>
  <c r="H306" i="52"/>
  <c r="I306" i="52"/>
  <c r="J306" i="52"/>
  <c r="F307" i="52"/>
  <c r="G307" i="52"/>
  <c r="H307" i="52"/>
  <c r="I307" i="52"/>
  <c r="J307" i="52"/>
  <c r="F308" i="52"/>
  <c r="G308" i="52"/>
  <c r="H308" i="52"/>
  <c r="I308" i="52"/>
  <c r="E254" i="52"/>
  <c r="E258" i="52"/>
  <c r="E259" i="52"/>
  <c r="E260" i="52"/>
  <c r="E262" i="52"/>
  <c r="E266" i="52"/>
  <c r="E268" i="52"/>
  <c r="E270" i="52"/>
  <c r="E274" i="52"/>
  <c r="E276" i="52"/>
  <c r="E278" i="52"/>
  <c r="E281" i="52"/>
  <c r="E282" i="52"/>
  <c r="E283" i="52"/>
  <c r="E284" i="52"/>
  <c r="E285" i="52"/>
  <c r="E290" i="52"/>
  <c r="E292" i="52"/>
  <c r="E298" i="52"/>
  <c r="E300" i="52"/>
  <c r="E305" i="52"/>
  <c r="E306" i="52"/>
  <c r="E307" i="52"/>
  <c r="E308" i="52"/>
  <c r="B307" i="52" l="1"/>
  <c r="B283" i="52"/>
  <c r="B270" i="52"/>
  <c r="B306" i="52"/>
  <c r="B300" i="52"/>
  <c r="B278" i="52"/>
  <c r="B262" i="52"/>
  <c r="B254" i="52"/>
  <c r="B285" i="52"/>
  <c r="F292" i="52"/>
  <c r="F284" i="52"/>
  <c r="F276" i="52"/>
  <c r="F268" i="52"/>
  <c r="H309" i="52"/>
  <c r="H301" i="52"/>
  <c r="H293" i="52"/>
  <c r="H277" i="52"/>
  <c r="H269" i="52"/>
  <c r="H261" i="52"/>
  <c r="G253" i="52"/>
  <c r="E294" i="52"/>
  <c r="B294" i="52" s="1"/>
  <c r="E302" i="52"/>
  <c r="B302" i="52" s="1"/>
  <c r="E286" i="52"/>
  <c r="B286" i="52" s="1"/>
  <c r="G287" i="52"/>
  <c r="G279" i="52"/>
  <c r="G263" i="52"/>
  <c r="G257" i="52"/>
  <c r="G273" i="52"/>
  <c r="G265" i="52"/>
  <c r="G303" i="52"/>
  <c r="G295" i="52"/>
  <c r="G271" i="52"/>
  <c r="G255" i="52"/>
  <c r="I304" i="52"/>
  <c r="I296" i="52"/>
  <c r="I288" i="52"/>
  <c r="I280" i="52"/>
  <c r="I272" i="52"/>
  <c r="I264" i="52"/>
  <c r="I256" i="52"/>
  <c r="G297" i="52"/>
  <c r="G289" i="52"/>
  <c r="G309" i="52"/>
  <c r="G301" i="52"/>
  <c r="G293" i="52"/>
  <c r="G277" i="52"/>
  <c r="G269" i="52"/>
  <c r="G261" i="52"/>
  <c r="E309" i="52"/>
  <c r="E293" i="52"/>
  <c r="E273" i="52"/>
  <c r="I295" i="52"/>
  <c r="I255" i="52"/>
  <c r="I271" i="52"/>
  <c r="E265" i="52"/>
  <c r="E289" i="52"/>
  <c r="E257" i="52"/>
  <c r="I303" i="52"/>
  <c r="I287" i="52"/>
  <c r="I263" i="52"/>
  <c r="G298" i="52"/>
  <c r="G290" i="52"/>
  <c r="G282" i="52"/>
  <c r="G274" i="52"/>
  <c r="G266" i="52"/>
  <c r="G258" i="52"/>
  <c r="E297" i="52"/>
  <c r="I279" i="52"/>
  <c r="E301" i="52"/>
  <c r="E277" i="52"/>
  <c r="E269" i="52"/>
  <c r="E261" i="52"/>
  <c r="I299" i="52"/>
  <c r="I291" i="52"/>
  <c r="I267" i="52"/>
  <c r="I259" i="52"/>
  <c r="F256" i="52"/>
  <c r="H297" i="52"/>
  <c r="H289" i="52"/>
  <c r="H273" i="52"/>
  <c r="H265" i="52"/>
  <c r="H257" i="52"/>
  <c r="E304" i="52"/>
  <c r="E296" i="52"/>
  <c r="E288" i="52"/>
  <c r="E280" i="52"/>
  <c r="E272" i="52"/>
  <c r="E264" i="52"/>
  <c r="E256" i="52"/>
  <c r="I298" i="52"/>
  <c r="I290" i="52"/>
  <c r="I282" i="52"/>
  <c r="I274" i="52"/>
  <c r="I266" i="52"/>
  <c r="I258" i="52"/>
  <c r="J253" i="52"/>
  <c r="F303" i="52"/>
  <c r="F295" i="52"/>
  <c r="F287" i="52"/>
  <c r="F279" i="52"/>
  <c r="F271" i="52"/>
  <c r="F263" i="52"/>
  <c r="F255" i="52"/>
  <c r="H253" i="52"/>
  <c r="H304" i="52"/>
  <c r="H296" i="52"/>
  <c r="H288" i="52"/>
  <c r="H280" i="52"/>
  <c r="H272" i="52"/>
  <c r="H264" i="52"/>
  <c r="H256" i="52"/>
  <c r="J305" i="52"/>
  <c r="B305" i="52" s="1"/>
  <c r="J289" i="52"/>
  <c r="J281" i="52"/>
  <c r="J265" i="52"/>
  <c r="J257" i="52"/>
  <c r="H292" i="52"/>
  <c r="H284" i="52"/>
  <c r="H276" i="52"/>
  <c r="H268" i="52"/>
  <c r="H260" i="52"/>
  <c r="B260" i="52" s="1"/>
  <c r="J309" i="52"/>
  <c r="J301" i="52"/>
  <c r="J293" i="52"/>
  <c r="J277" i="52"/>
  <c r="J269" i="52"/>
  <c r="J261" i="52"/>
  <c r="E303" i="52"/>
  <c r="E295" i="52"/>
  <c r="E287" i="52"/>
  <c r="E279" i="52"/>
  <c r="E271" i="52"/>
  <c r="E263" i="52"/>
  <c r="E255" i="52"/>
  <c r="I309" i="52"/>
  <c r="I301" i="52"/>
  <c r="I293" i="52"/>
  <c r="I277" i="52"/>
  <c r="I269" i="52"/>
  <c r="I261" i="52"/>
  <c r="G304" i="52"/>
  <c r="G296" i="52"/>
  <c r="G288" i="52"/>
  <c r="G280" i="52"/>
  <c r="G272" i="52"/>
  <c r="G264" i="52"/>
  <c r="G256" i="52"/>
  <c r="I289" i="52"/>
  <c r="I281" i="52"/>
  <c r="I273" i="52"/>
  <c r="I265" i="52"/>
  <c r="I257" i="52"/>
  <c r="E291" i="52"/>
  <c r="E267" i="52"/>
  <c r="E299" i="52"/>
  <c r="E275" i="52"/>
  <c r="G292" i="52"/>
  <c r="G284" i="52"/>
  <c r="G276" i="52"/>
  <c r="G268" i="52"/>
  <c r="J303" i="52"/>
  <c r="J295" i="52"/>
  <c r="J287" i="52"/>
  <c r="J279" i="52"/>
  <c r="J271" i="52"/>
  <c r="J263" i="52"/>
  <c r="J255" i="52"/>
  <c r="F297" i="52"/>
  <c r="F289" i="52"/>
  <c r="F273" i="52"/>
  <c r="F265" i="52"/>
  <c r="F257" i="52"/>
  <c r="H298" i="52"/>
  <c r="H290" i="52"/>
  <c r="H282" i="52"/>
  <c r="H274" i="52"/>
  <c r="H266" i="52"/>
  <c r="H258" i="52"/>
  <c r="J299" i="52"/>
  <c r="J291" i="52"/>
  <c r="J267" i="52"/>
  <c r="J259" i="52"/>
  <c r="F309" i="52"/>
  <c r="F301" i="52"/>
  <c r="F293" i="52"/>
  <c r="F277" i="52"/>
  <c r="F269" i="52"/>
  <c r="F261" i="52"/>
  <c r="H303" i="52"/>
  <c r="H295" i="52"/>
  <c r="H287" i="52"/>
  <c r="H279" i="52"/>
  <c r="H271" i="52"/>
  <c r="H263" i="52"/>
  <c r="H255" i="52"/>
  <c r="J264" i="52"/>
  <c r="J256" i="52"/>
  <c r="I253" i="52"/>
  <c r="J304" i="52"/>
  <c r="J296" i="52"/>
  <c r="F298" i="52"/>
  <c r="F290" i="52"/>
  <c r="F282" i="52"/>
  <c r="F274" i="52"/>
  <c r="F266" i="52"/>
  <c r="F258" i="52"/>
  <c r="J280" i="52"/>
  <c r="H299" i="52"/>
  <c r="H291" i="52"/>
  <c r="H275" i="52"/>
  <c r="H267" i="52"/>
  <c r="J272" i="52"/>
  <c r="J308" i="52"/>
  <c r="B308" i="52" s="1"/>
  <c r="J292" i="52"/>
  <c r="J284" i="52"/>
  <c r="J276" i="52"/>
  <c r="J268" i="52"/>
  <c r="J288" i="52"/>
  <c r="F299" i="52"/>
  <c r="F291" i="52"/>
  <c r="F275" i="52"/>
  <c r="F267" i="52"/>
  <c r="B281" i="52" l="1"/>
  <c r="B298" i="52"/>
  <c r="B266" i="52"/>
  <c r="B268" i="52"/>
  <c r="B274" i="52"/>
  <c r="B259" i="52"/>
  <c r="B276" i="52"/>
  <c r="B282" i="52"/>
  <c r="B279" i="52"/>
  <c r="B304" i="52"/>
  <c r="B297" i="52"/>
  <c r="B273" i="52"/>
  <c r="B284" i="52"/>
  <c r="B290" i="52"/>
  <c r="B258" i="52"/>
  <c r="B293" i="52"/>
  <c r="B292" i="52"/>
  <c r="B299" i="52"/>
  <c r="B267" i="52"/>
  <c r="B275" i="52"/>
  <c r="B271" i="52"/>
  <c r="B296" i="52"/>
  <c r="B253" i="52"/>
  <c r="B291" i="52"/>
  <c r="B295" i="52"/>
  <c r="B256" i="52"/>
  <c r="B257" i="52"/>
  <c r="B309" i="52"/>
  <c r="B303" i="52"/>
  <c r="B264" i="52"/>
  <c r="B261" i="52"/>
  <c r="B289" i="52"/>
  <c r="B272" i="52"/>
  <c r="B269" i="52"/>
  <c r="B265" i="52"/>
  <c r="B287" i="52"/>
  <c r="B255" i="52"/>
  <c r="B280" i="52"/>
  <c r="B277" i="52"/>
  <c r="B263" i="52"/>
  <c r="B288" i="52"/>
  <c r="B301" i="52"/>
  <c r="G142" i="11"/>
  <c r="H142" i="11"/>
  <c r="J142" i="11"/>
  <c r="C143" i="11"/>
  <c r="D143" i="11"/>
  <c r="E143" i="11"/>
  <c r="F143" i="11"/>
  <c r="G143" i="11"/>
  <c r="H143" i="11"/>
  <c r="I143" i="11"/>
  <c r="J143" i="11"/>
  <c r="C144" i="11"/>
  <c r="D144" i="11"/>
  <c r="E144" i="11"/>
  <c r="F144" i="11"/>
  <c r="G144" i="11"/>
  <c r="H144" i="11"/>
  <c r="I144" i="11"/>
  <c r="J144" i="11"/>
  <c r="C145" i="11"/>
  <c r="D145" i="11"/>
  <c r="E145" i="11"/>
  <c r="F145" i="11"/>
  <c r="G145" i="11"/>
  <c r="I145" i="11"/>
  <c r="J145" i="11"/>
  <c r="C146" i="11"/>
  <c r="D146" i="11"/>
  <c r="F146" i="11"/>
  <c r="G146" i="11"/>
  <c r="H146" i="11"/>
  <c r="I146" i="11"/>
  <c r="J146" i="11"/>
  <c r="H145" i="11" l="1"/>
  <c r="E146" i="11"/>
  <c r="B146" i="11"/>
  <c r="B144" i="11"/>
  <c r="B143" i="11"/>
  <c r="F92" i="11"/>
  <c r="F167" i="11" s="1"/>
  <c r="B145" i="11"/>
  <c r="I92" i="11"/>
  <c r="I167" i="11" s="1"/>
  <c r="E92" i="11"/>
  <c r="E167" i="11" s="1"/>
  <c r="D92" i="11"/>
  <c r="D167" i="11" s="1"/>
  <c r="J92" i="11"/>
  <c r="J167" i="11" s="1"/>
  <c r="C92" i="11"/>
  <c r="C167" i="11" s="1"/>
  <c r="F142" i="11"/>
  <c r="I142" i="11"/>
  <c r="E142" i="11"/>
  <c r="D142" i="11"/>
  <c r="B92" i="11"/>
  <c r="B167" i="11" s="1"/>
  <c r="F25" i="14" s="1"/>
  <c r="H92" i="11"/>
  <c r="H167" i="11" s="1"/>
  <c r="C142" i="11"/>
  <c r="G92" i="11"/>
  <c r="G167" i="11" s="1"/>
  <c r="B142" i="11"/>
  <c r="M122" i="66" l="1"/>
  <c r="M121" i="66"/>
  <c r="M114" i="66"/>
  <c r="M113" i="66"/>
  <c r="M106" i="66"/>
  <c r="M105" i="66"/>
  <c r="M128" i="66"/>
  <c r="M127" i="66"/>
  <c r="M126" i="66"/>
  <c r="M120" i="66"/>
  <c r="M119" i="66"/>
  <c r="M118" i="66"/>
  <c r="M112" i="66"/>
  <c r="M111" i="66"/>
  <c r="M110" i="66"/>
  <c r="M104" i="66"/>
  <c r="M103" i="66"/>
  <c r="M102" i="66"/>
  <c r="M107" i="66" l="1"/>
  <c r="M115" i="66"/>
  <c r="M123" i="66"/>
  <c r="M108" i="66"/>
  <c r="M116" i="66"/>
  <c r="M124" i="66"/>
  <c r="M109" i="66"/>
  <c r="M117" i="66"/>
  <c r="M125" i="66"/>
  <c r="S73" i="12" l="1"/>
  <c r="S72" i="12"/>
  <c r="S71" i="12"/>
  <c r="S70" i="12"/>
  <c r="S69" i="12"/>
  <c r="S68" i="12"/>
  <c r="S67" i="12"/>
  <c r="S66" i="12"/>
  <c r="S65" i="12"/>
  <c r="S64" i="12"/>
  <c r="S63" i="12"/>
  <c r="S62" i="12"/>
  <c r="S61" i="12"/>
  <c r="S60" i="12"/>
  <c r="S59" i="12"/>
  <c r="S113" i="48"/>
  <c r="S112" i="48"/>
  <c r="S105" i="48"/>
  <c r="S104" i="48"/>
  <c r="S97" i="48"/>
  <c r="S96" i="48"/>
  <c r="S117" i="48"/>
  <c r="S116" i="48"/>
  <c r="S115" i="48"/>
  <c r="S114" i="48"/>
  <c r="S111" i="48"/>
  <c r="S110" i="48"/>
  <c r="S109" i="48"/>
  <c r="S108" i="48"/>
  <c r="S107" i="48"/>
  <c r="S106" i="48"/>
  <c r="S103" i="48"/>
  <c r="S102" i="48"/>
  <c r="S101" i="48"/>
  <c r="S100" i="48"/>
  <c r="S99" i="48"/>
  <c r="S98" i="48"/>
  <c r="S95" i="48"/>
  <c r="S94" i="48"/>
  <c r="S93" i="48"/>
  <c r="S92" i="48"/>
  <c r="S2" i="61"/>
  <c r="L22" i="2"/>
  <c r="L21" i="2"/>
  <c r="L26" i="2"/>
  <c r="H2" i="65" l="1"/>
  <c r="H32" i="65" s="1"/>
  <c r="S2" i="26"/>
  <c r="S71" i="26"/>
  <c r="S140" i="26"/>
  <c r="S157" i="26"/>
  <c r="S174" i="26"/>
  <c r="S192" i="26"/>
  <c r="S2" i="101"/>
  <c r="S48" i="101" s="1"/>
  <c r="J2" i="88"/>
  <c r="K252" i="52"/>
  <c r="K2" i="52"/>
  <c r="K127" i="52"/>
  <c r="S2" i="84"/>
  <c r="S2" i="83"/>
  <c r="S2" i="58"/>
  <c r="S2" i="59"/>
  <c r="S2" i="56"/>
  <c r="S33" i="56" s="1"/>
  <c r="R2" i="28"/>
  <c r="R211" i="28" s="1"/>
  <c r="R39" i="28"/>
  <c r="L3" i="55"/>
  <c r="I2" i="7"/>
  <c r="M2" i="68"/>
  <c r="S2" i="27"/>
  <c r="S29" i="27" s="1"/>
  <c r="M2" i="66"/>
  <c r="M36" i="66" s="1"/>
  <c r="S110" i="27"/>
  <c r="S2" i="12"/>
  <c r="S94" i="12" s="1"/>
  <c r="S36" i="13"/>
  <c r="S2" i="48"/>
  <c r="S79" i="12"/>
  <c r="S87" i="12"/>
  <c r="S86" i="12"/>
  <c r="S80" i="12"/>
  <c r="S81" i="12"/>
  <c r="S82" i="12"/>
  <c r="S90" i="12"/>
  <c r="S78" i="12"/>
  <c r="S83" i="12"/>
  <c r="S77" i="12"/>
  <c r="S85" i="12"/>
  <c r="L23" i="2"/>
  <c r="L24" i="2"/>
  <c r="L25" i="2"/>
  <c r="L19" i="2"/>
  <c r="L20" i="2"/>
  <c r="S105" i="26" l="1"/>
  <c r="S88" i="26"/>
  <c r="S123" i="26"/>
  <c r="S19" i="26"/>
  <c r="S36" i="26"/>
  <c r="S54" i="26"/>
  <c r="J191" i="88"/>
  <c r="J174" i="88"/>
  <c r="J88" i="88"/>
  <c r="S120" i="48"/>
  <c r="S149" i="48"/>
  <c r="S2" i="13"/>
  <c r="S19" i="13" s="1"/>
  <c r="S76" i="12"/>
  <c r="S94" i="84"/>
  <c r="S70" i="83"/>
  <c r="S139" i="83"/>
  <c r="S32" i="48"/>
  <c r="S91" i="48"/>
  <c r="S62" i="48"/>
  <c r="M31" i="68"/>
  <c r="M44" i="68"/>
  <c r="S40" i="12"/>
  <c r="S164" i="27"/>
  <c r="S137" i="27"/>
  <c r="S191" i="27"/>
  <c r="S21" i="12"/>
  <c r="M67" i="66"/>
  <c r="M132" i="66" s="1"/>
  <c r="M101" i="66" s="1"/>
  <c r="R77" i="28"/>
  <c r="R155" i="28"/>
  <c r="R130" i="28"/>
  <c r="R15" i="28"/>
  <c r="R176" i="28"/>
  <c r="R102" i="28"/>
  <c r="R27" i="28"/>
  <c r="R187" i="28"/>
  <c r="R166" i="28"/>
  <c r="R197" i="28"/>
  <c r="I23" i="7"/>
  <c r="I45" i="7"/>
  <c r="S299" i="27"/>
  <c r="S218" i="27"/>
  <c r="S83" i="27"/>
  <c r="S245" i="27"/>
  <c r="S272" i="27"/>
  <c r="S56" i="27"/>
  <c r="L30" i="55"/>
  <c r="L64" i="55"/>
  <c r="S58" i="12"/>
  <c r="R2" i="61"/>
  <c r="G2" i="65" l="1"/>
  <c r="G32" i="65" s="1"/>
  <c r="R2" i="26"/>
  <c r="R71" i="26"/>
  <c r="R174" i="26"/>
  <c r="R140" i="26"/>
  <c r="R157" i="26"/>
  <c r="R192" i="26"/>
  <c r="R2" i="101"/>
  <c r="R48" i="101" s="1"/>
  <c r="I2" i="88"/>
  <c r="J127" i="52"/>
  <c r="J252" i="52"/>
  <c r="J2" i="52"/>
  <c r="R2" i="84"/>
  <c r="R94" i="84" s="1"/>
  <c r="R2" i="83"/>
  <c r="H2" i="7"/>
  <c r="C8" i="30"/>
  <c r="C9" i="30" s="1"/>
  <c r="C10" i="30" s="1"/>
  <c r="C11" i="30" s="1"/>
  <c r="C12" i="30" s="1"/>
  <c r="C13" i="30" s="1"/>
  <c r="C14" i="30" s="1"/>
  <c r="C15" i="30" s="1"/>
  <c r="C16" i="30" s="1"/>
  <c r="C17" i="30" s="1"/>
  <c r="C18" i="30" s="1"/>
  <c r="C19" i="30" s="1"/>
  <c r="C20" i="30" s="1"/>
  <c r="C21" i="30" s="1"/>
  <c r="C22" i="30" s="1"/>
  <c r="C23" i="30" s="1"/>
  <c r="C24" i="30" s="1"/>
  <c r="C25" i="30" s="1"/>
  <c r="R88" i="26" l="1"/>
  <c r="R105" i="26"/>
  <c r="R123" i="26"/>
  <c r="R36" i="26"/>
  <c r="R19" i="26"/>
  <c r="R54" i="26"/>
  <c r="I191" i="88"/>
  <c r="I174" i="88"/>
  <c r="I88" i="88"/>
  <c r="C26" i="30"/>
  <c r="C27" i="30" s="1"/>
  <c r="C28" i="30" s="1"/>
  <c r="C29" i="30" s="1"/>
  <c r="C30" i="30" s="1"/>
  <c r="C31" i="30" s="1"/>
  <c r="C32" i="30" s="1"/>
  <c r="R70" i="83"/>
  <c r="R139" i="83"/>
  <c r="H45" i="7"/>
  <c r="H23" i="7"/>
  <c r="R2" i="59"/>
  <c r="R2" i="58"/>
  <c r="R2" i="56"/>
  <c r="R33" i="56" s="1"/>
  <c r="Q35" i="28"/>
  <c r="Q10" i="28"/>
  <c r="K10" i="28"/>
  <c r="L10" i="28"/>
  <c r="M10" i="28"/>
  <c r="N10" i="28"/>
  <c r="O10" i="28"/>
  <c r="P10" i="28"/>
  <c r="J10" i="28"/>
  <c r="Q2" i="28"/>
  <c r="Q211" i="28" s="1"/>
  <c r="Q39" i="28"/>
  <c r="P35" i="28"/>
  <c r="L2" i="68"/>
  <c r="L2" i="66"/>
  <c r="L36" i="66" s="1"/>
  <c r="L102" i="66"/>
  <c r="L103" i="66"/>
  <c r="L104" i="66"/>
  <c r="L105" i="66"/>
  <c r="L106" i="66"/>
  <c r="L107" i="66"/>
  <c r="L108" i="66"/>
  <c r="L109" i="66"/>
  <c r="L110" i="66"/>
  <c r="L111" i="66"/>
  <c r="L112" i="66"/>
  <c r="L113" i="66"/>
  <c r="L114" i="66"/>
  <c r="L115" i="66"/>
  <c r="L116" i="66"/>
  <c r="L117" i="66"/>
  <c r="L118" i="66"/>
  <c r="L119" i="66"/>
  <c r="L120" i="66"/>
  <c r="L121" i="66"/>
  <c r="L122" i="66"/>
  <c r="L123" i="66"/>
  <c r="L124" i="66"/>
  <c r="L125" i="66"/>
  <c r="L126" i="66"/>
  <c r="L127" i="66"/>
  <c r="L128" i="66"/>
  <c r="R2" i="12"/>
  <c r="R94" i="12" s="1"/>
  <c r="R36" i="13"/>
  <c r="R77" i="12"/>
  <c r="R78" i="12"/>
  <c r="R79" i="12"/>
  <c r="R80" i="12"/>
  <c r="R81" i="12"/>
  <c r="R82" i="12"/>
  <c r="R83" i="12"/>
  <c r="R85" i="12"/>
  <c r="R86" i="12"/>
  <c r="R87" i="12"/>
  <c r="R90" i="12"/>
  <c r="R59" i="12"/>
  <c r="R60" i="12"/>
  <c r="R61" i="12"/>
  <c r="R62" i="12"/>
  <c r="R63" i="12"/>
  <c r="R64" i="12"/>
  <c r="R65" i="12"/>
  <c r="R66" i="12"/>
  <c r="R67" i="12"/>
  <c r="R68" i="12"/>
  <c r="R69" i="12"/>
  <c r="R70" i="12"/>
  <c r="R71" i="12"/>
  <c r="R72" i="12"/>
  <c r="R73" i="12"/>
  <c r="R2" i="48"/>
  <c r="R149" i="48" s="1"/>
  <c r="R92" i="48"/>
  <c r="R93" i="48"/>
  <c r="R94" i="48"/>
  <c r="R95" i="48"/>
  <c r="R96" i="48"/>
  <c r="R97" i="48"/>
  <c r="R98" i="48"/>
  <c r="R99" i="48"/>
  <c r="R100" i="48"/>
  <c r="R101" i="48"/>
  <c r="R102" i="48"/>
  <c r="R103" i="48"/>
  <c r="R104" i="48"/>
  <c r="R105" i="48"/>
  <c r="R106" i="48"/>
  <c r="R107" i="48"/>
  <c r="R108" i="48"/>
  <c r="R109" i="48"/>
  <c r="R110" i="48"/>
  <c r="R111" i="48"/>
  <c r="R112" i="48"/>
  <c r="R113" i="48"/>
  <c r="R114" i="48"/>
  <c r="R115" i="48"/>
  <c r="R116" i="48"/>
  <c r="R117" i="48"/>
  <c r="R110" i="27"/>
  <c r="R191" i="27" s="1"/>
  <c r="R2" i="27"/>
  <c r="K3" i="55"/>
  <c r="K30" i="55" s="1"/>
  <c r="B140" i="11"/>
  <c r="C140" i="11"/>
  <c r="D140" i="11"/>
  <c r="E140" i="11"/>
  <c r="F140" i="11"/>
  <c r="G140" i="11"/>
  <c r="H140" i="11"/>
  <c r="I140" i="11"/>
  <c r="J140" i="11"/>
  <c r="B141" i="11"/>
  <c r="C141" i="11"/>
  <c r="D141" i="11"/>
  <c r="E141" i="11"/>
  <c r="F141" i="11"/>
  <c r="G141" i="11"/>
  <c r="H141" i="11"/>
  <c r="I141" i="11"/>
  <c r="J141" i="11"/>
  <c r="B139" i="11"/>
  <c r="C139" i="11"/>
  <c r="D139" i="11"/>
  <c r="E139" i="11"/>
  <c r="F139" i="11"/>
  <c r="G139" i="11"/>
  <c r="H139" i="11"/>
  <c r="I139" i="11"/>
  <c r="J139" i="11"/>
  <c r="J91" i="11"/>
  <c r="J166" i="11" s="1"/>
  <c r="I91" i="11"/>
  <c r="I166" i="11" s="1"/>
  <c r="H91" i="11"/>
  <c r="H166" i="11" s="1"/>
  <c r="G91" i="11"/>
  <c r="G166" i="11" s="1"/>
  <c r="F91" i="11"/>
  <c r="F166" i="11" s="1"/>
  <c r="E91" i="11"/>
  <c r="E166" i="11" s="1"/>
  <c r="D91" i="11"/>
  <c r="D166" i="11" s="1"/>
  <c r="C91" i="11"/>
  <c r="C166" i="11" s="1"/>
  <c r="B91" i="11"/>
  <c r="B166" i="11" s="1"/>
  <c r="F24" i="14" s="1"/>
  <c r="J61" i="12"/>
  <c r="Q90" i="12"/>
  <c r="I72" i="12"/>
  <c r="P71" i="12"/>
  <c r="O70" i="12"/>
  <c r="G70" i="12"/>
  <c r="N87" i="12"/>
  <c r="F87" i="12"/>
  <c r="M68" i="12"/>
  <c r="E68" i="12"/>
  <c r="L67" i="12"/>
  <c r="D67" i="12"/>
  <c r="K66" i="12"/>
  <c r="J65" i="12"/>
  <c r="Q82" i="12"/>
  <c r="I64" i="12"/>
  <c r="P63" i="12"/>
  <c r="H63" i="12"/>
  <c r="O80" i="12"/>
  <c r="G62" i="12"/>
  <c r="N61" i="12"/>
  <c r="F61" i="12"/>
  <c r="M78" i="12"/>
  <c r="E78" i="12"/>
  <c r="L77" i="12"/>
  <c r="D59" i="12"/>
  <c r="J116" i="48"/>
  <c r="Q115" i="48"/>
  <c r="P114" i="48"/>
  <c r="H114" i="48"/>
  <c r="G113" i="48"/>
  <c r="N112" i="48"/>
  <c r="F112" i="48"/>
  <c r="M111" i="48"/>
  <c r="E111" i="48"/>
  <c r="L110" i="48"/>
  <c r="D110" i="48"/>
  <c r="K109" i="48"/>
  <c r="C109" i="48"/>
  <c r="J108" i="48"/>
  <c r="Q107" i="48"/>
  <c r="I107" i="48"/>
  <c r="P106" i="48"/>
  <c r="H106" i="48"/>
  <c r="O105" i="48"/>
  <c r="G105" i="48"/>
  <c r="F104" i="48"/>
  <c r="M103" i="48"/>
  <c r="E103" i="48"/>
  <c r="D102" i="48"/>
  <c r="K101" i="48"/>
  <c r="C101" i="48"/>
  <c r="J100" i="48"/>
  <c r="Q99" i="48"/>
  <c r="I99" i="48"/>
  <c r="P98" i="48"/>
  <c r="O97" i="48"/>
  <c r="G97" i="48"/>
  <c r="N96" i="48"/>
  <c r="F96" i="48"/>
  <c r="M95" i="48"/>
  <c r="E95" i="48"/>
  <c r="L94" i="48"/>
  <c r="D94" i="48"/>
  <c r="K93" i="48"/>
  <c r="C93" i="48"/>
  <c r="J92" i="48"/>
  <c r="K85" i="12"/>
  <c r="P82" i="12"/>
  <c r="K77" i="12"/>
  <c r="C77" i="12"/>
  <c r="M35" i="28"/>
  <c r="K35" i="28"/>
  <c r="L35" i="28"/>
  <c r="N35" i="28"/>
  <c r="O35" i="28"/>
  <c r="J35" i="28"/>
  <c r="C10" i="28"/>
  <c r="D10" i="28"/>
  <c r="E10" i="28"/>
  <c r="F10" i="28"/>
  <c r="G10" i="28"/>
  <c r="H10" i="28"/>
  <c r="I10" i="28"/>
  <c r="B10" i="28"/>
  <c r="Q2" i="61"/>
  <c r="F2" i="61"/>
  <c r="E2" i="61"/>
  <c r="D2" i="61"/>
  <c r="G2" i="61"/>
  <c r="H2" i="61"/>
  <c r="K2" i="61"/>
  <c r="P2" i="61"/>
  <c r="P2" i="12" s="1"/>
  <c r="P94" i="12" s="1"/>
  <c r="C6" i="30"/>
  <c r="B138" i="11"/>
  <c r="C138" i="11"/>
  <c r="D138" i="11"/>
  <c r="E138" i="11"/>
  <c r="F138" i="11"/>
  <c r="G138" i="11"/>
  <c r="H138" i="11"/>
  <c r="I138" i="11"/>
  <c r="J138" i="11"/>
  <c r="N2" i="61"/>
  <c r="K108" i="66"/>
  <c r="K124" i="66"/>
  <c r="K104" i="66"/>
  <c r="K107" i="66"/>
  <c r="K112" i="66"/>
  <c r="K116" i="66"/>
  <c r="K120" i="66"/>
  <c r="K123" i="66"/>
  <c r="K128" i="66"/>
  <c r="K102" i="66"/>
  <c r="K119" i="66"/>
  <c r="K103" i="66"/>
  <c r="K115" i="66"/>
  <c r="K127" i="66"/>
  <c r="K111" i="66"/>
  <c r="K125" i="66"/>
  <c r="K121" i="66"/>
  <c r="K117" i="66"/>
  <c r="K113" i="66"/>
  <c r="K109" i="66"/>
  <c r="K105" i="66"/>
  <c r="K126" i="66"/>
  <c r="K122" i="66"/>
  <c r="K118" i="66"/>
  <c r="K114" i="66"/>
  <c r="K110" i="66"/>
  <c r="K106" i="66"/>
  <c r="Q94" i="48"/>
  <c r="B134" i="11"/>
  <c r="C134" i="11"/>
  <c r="D134" i="11"/>
  <c r="E134" i="11"/>
  <c r="F134" i="11"/>
  <c r="G134" i="11"/>
  <c r="H134" i="11"/>
  <c r="I134" i="11"/>
  <c r="J134" i="11"/>
  <c r="B135" i="11"/>
  <c r="C135" i="11"/>
  <c r="D135" i="11"/>
  <c r="E135" i="11"/>
  <c r="F135" i="11"/>
  <c r="G135" i="11"/>
  <c r="H135" i="11"/>
  <c r="I135" i="11"/>
  <c r="J135" i="11"/>
  <c r="B136" i="11"/>
  <c r="C136" i="11"/>
  <c r="D136" i="11"/>
  <c r="E136" i="11"/>
  <c r="F136" i="11"/>
  <c r="G136" i="11"/>
  <c r="H136" i="11"/>
  <c r="I136" i="11"/>
  <c r="J136" i="11"/>
  <c r="B137" i="11"/>
  <c r="C137" i="11"/>
  <c r="D137" i="11"/>
  <c r="E137" i="11"/>
  <c r="F137" i="11"/>
  <c r="G137" i="11"/>
  <c r="H137" i="11"/>
  <c r="I137" i="11"/>
  <c r="J137" i="11"/>
  <c r="C90" i="11"/>
  <c r="D90" i="11"/>
  <c r="E90" i="11"/>
  <c r="F90" i="11"/>
  <c r="G90" i="11"/>
  <c r="H90" i="11"/>
  <c r="I90" i="11"/>
  <c r="J90" i="11"/>
  <c r="B90" i="11"/>
  <c r="Q93" i="48"/>
  <c r="Q117" i="48"/>
  <c r="Q116" i="48"/>
  <c r="Q110" i="48"/>
  <c r="Q68" i="12"/>
  <c r="Q72" i="12"/>
  <c r="Q67" i="12"/>
  <c r="Q66" i="12"/>
  <c r="Q65" i="12"/>
  <c r="Q62" i="12"/>
  <c r="Q59" i="12"/>
  <c r="Q73" i="12"/>
  <c r="Q83" i="12"/>
  <c r="Q100" i="48"/>
  <c r="Q70" i="12"/>
  <c r="Q81" i="12"/>
  <c r="Q92" i="48"/>
  <c r="Q80" i="12"/>
  <c r="Q109" i="48"/>
  <c r="Q79" i="12"/>
  <c r="Q108" i="48"/>
  <c r="Q114" i="48"/>
  <c r="Q106" i="48"/>
  <c r="Q98" i="48"/>
  <c r="Q63" i="12"/>
  <c r="Q78" i="12"/>
  <c r="Q102" i="48"/>
  <c r="Q113" i="48"/>
  <c r="Q105" i="48"/>
  <c r="Q101" i="48"/>
  <c r="Q112" i="48"/>
  <c r="Q71" i="12"/>
  <c r="Q97" i="48"/>
  <c r="Q87" i="12"/>
  <c r="Q77" i="12"/>
  <c r="Q104" i="48"/>
  <c r="Q96" i="48"/>
  <c r="Q86" i="12"/>
  <c r="Q111" i="48"/>
  <c r="Q103" i="48"/>
  <c r="Q95" i="48"/>
  <c r="Q85" i="12"/>
  <c r="Q61" i="12"/>
  <c r="Q69" i="12"/>
  <c r="Q60" i="12"/>
  <c r="G122" i="66"/>
  <c r="I123" i="66"/>
  <c r="E125" i="66"/>
  <c r="G126" i="66"/>
  <c r="I126" i="66"/>
  <c r="I127" i="66"/>
  <c r="E128" i="66"/>
  <c r="I128" i="66"/>
  <c r="D128" i="66"/>
  <c r="D117" i="66"/>
  <c r="D109" i="66"/>
  <c r="I119" i="66"/>
  <c r="G118" i="66"/>
  <c r="E117" i="66"/>
  <c r="I115" i="66"/>
  <c r="G114" i="66"/>
  <c r="I111" i="66"/>
  <c r="D125" i="66"/>
  <c r="E127" i="66"/>
  <c r="D120" i="66"/>
  <c r="D112" i="66"/>
  <c r="H125" i="66"/>
  <c r="D104" i="66"/>
  <c r="G110" i="66"/>
  <c r="E109" i="66"/>
  <c r="I107" i="66"/>
  <c r="G106" i="66"/>
  <c r="I103" i="66"/>
  <c r="G102" i="66"/>
  <c r="F126" i="66"/>
  <c r="H127" i="66"/>
  <c r="H119" i="66"/>
  <c r="H111" i="66"/>
  <c r="H115" i="66"/>
  <c r="J104" i="66"/>
  <c r="D108" i="66"/>
  <c r="J124" i="66"/>
  <c r="F114" i="66"/>
  <c r="H103" i="66"/>
  <c r="D116" i="66"/>
  <c r="D123" i="66"/>
  <c r="D115" i="66"/>
  <c r="D107" i="66"/>
  <c r="G127" i="66"/>
  <c r="E126" i="66"/>
  <c r="I124" i="66"/>
  <c r="G123" i="66"/>
  <c r="E122" i="66"/>
  <c r="I120" i="66"/>
  <c r="G119" i="66"/>
  <c r="E118" i="66"/>
  <c r="I116" i="66"/>
  <c r="G115" i="66"/>
  <c r="E114" i="66"/>
  <c r="I112" i="66"/>
  <c r="G111" i="66"/>
  <c r="E110" i="66"/>
  <c r="I108" i="66"/>
  <c r="G107" i="66"/>
  <c r="E106" i="66"/>
  <c r="I104" i="66"/>
  <c r="G103" i="66"/>
  <c r="E102" i="66"/>
  <c r="H123" i="66"/>
  <c r="J112" i="66"/>
  <c r="F102" i="66"/>
  <c r="D124" i="66"/>
  <c r="D122" i="66"/>
  <c r="D114" i="66"/>
  <c r="D106" i="66"/>
  <c r="F127" i="66"/>
  <c r="J125" i="66"/>
  <c r="F119" i="66"/>
  <c r="J117" i="66"/>
  <c r="F111" i="66"/>
  <c r="J109" i="66"/>
  <c r="F103" i="66"/>
  <c r="F122" i="66"/>
  <c r="D121" i="66"/>
  <c r="D113" i="66"/>
  <c r="D105" i="66"/>
  <c r="G124" i="66"/>
  <c r="E119" i="66"/>
  <c r="G116" i="66"/>
  <c r="E111" i="66"/>
  <c r="G108" i="66"/>
  <c r="E103" i="66"/>
  <c r="J120" i="66"/>
  <c r="F110" i="66"/>
  <c r="J126" i="66"/>
  <c r="J118" i="66"/>
  <c r="H117" i="66"/>
  <c r="J110" i="66"/>
  <c r="H109" i="66"/>
  <c r="J102" i="66"/>
  <c r="J108" i="66"/>
  <c r="D127" i="66"/>
  <c r="D119" i="66"/>
  <c r="D111" i="66"/>
  <c r="D103" i="66"/>
  <c r="G125" i="66"/>
  <c r="I122" i="66"/>
  <c r="E120" i="66"/>
  <c r="I118" i="66"/>
  <c r="G117" i="66"/>
  <c r="I114" i="66"/>
  <c r="E112" i="66"/>
  <c r="I110" i="66"/>
  <c r="G109" i="66"/>
  <c r="I106" i="66"/>
  <c r="E104" i="66"/>
  <c r="I102" i="66"/>
  <c r="J128" i="66"/>
  <c r="F118" i="66"/>
  <c r="H107" i="66"/>
  <c r="D126" i="66"/>
  <c r="D118" i="66"/>
  <c r="D110" i="66"/>
  <c r="J127" i="66"/>
  <c r="H126" i="66"/>
  <c r="F125" i="66"/>
  <c r="J123" i="66"/>
  <c r="J119" i="66"/>
  <c r="H118" i="66"/>
  <c r="F117" i="66"/>
  <c r="J115" i="66"/>
  <c r="F113" i="66"/>
  <c r="J111" i="66"/>
  <c r="H110" i="66"/>
  <c r="F109" i="66"/>
  <c r="J107" i="66"/>
  <c r="F105" i="66"/>
  <c r="J103" i="66"/>
  <c r="H102" i="66"/>
  <c r="J116" i="66"/>
  <c r="F106" i="66"/>
  <c r="H128" i="66"/>
  <c r="H124" i="66"/>
  <c r="F123" i="66"/>
  <c r="J121" i="66"/>
  <c r="H120" i="66"/>
  <c r="H116" i="66"/>
  <c r="F115" i="66"/>
  <c r="J113" i="66"/>
  <c r="H112" i="66"/>
  <c r="H108" i="66"/>
  <c r="F107" i="66"/>
  <c r="J105" i="66"/>
  <c r="H104" i="66"/>
  <c r="G128" i="66"/>
  <c r="I125" i="66"/>
  <c r="E123" i="66"/>
  <c r="I121" i="66"/>
  <c r="G120" i="66"/>
  <c r="I117" i="66"/>
  <c r="E115" i="66"/>
  <c r="I113" i="66"/>
  <c r="G112" i="66"/>
  <c r="I109" i="66"/>
  <c r="E107" i="66"/>
  <c r="I105" i="66"/>
  <c r="G104" i="66"/>
  <c r="F128" i="66"/>
  <c r="F124" i="66"/>
  <c r="J122" i="66"/>
  <c r="H121" i="66"/>
  <c r="F120" i="66"/>
  <c r="F116" i="66"/>
  <c r="J114" i="66"/>
  <c r="H113" i="66"/>
  <c r="F112" i="66"/>
  <c r="F108" i="66"/>
  <c r="J106" i="66"/>
  <c r="H105" i="66"/>
  <c r="F104" i="66"/>
  <c r="E124" i="66"/>
  <c r="G121" i="66"/>
  <c r="E116" i="66"/>
  <c r="G113" i="66"/>
  <c r="E108" i="66"/>
  <c r="G105" i="66"/>
  <c r="H122" i="66"/>
  <c r="F121" i="66"/>
  <c r="H114" i="66"/>
  <c r="H106" i="66"/>
  <c r="E121" i="66"/>
  <c r="E113" i="66"/>
  <c r="E105" i="66"/>
  <c r="D102" i="66"/>
  <c r="B130" i="11"/>
  <c r="C130" i="11"/>
  <c r="D130" i="11"/>
  <c r="E130" i="11"/>
  <c r="F130" i="11"/>
  <c r="G130" i="11"/>
  <c r="H130" i="11"/>
  <c r="I130" i="11"/>
  <c r="J130" i="11"/>
  <c r="B131" i="11"/>
  <c r="C131" i="11"/>
  <c r="D131" i="11"/>
  <c r="E131" i="11"/>
  <c r="F131" i="11"/>
  <c r="G131" i="11"/>
  <c r="H131" i="11"/>
  <c r="I131" i="11"/>
  <c r="J131" i="11"/>
  <c r="B132" i="11"/>
  <c r="C132" i="11"/>
  <c r="D132" i="11"/>
  <c r="E132" i="11"/>
  <c r="F132" i="11"/>
  <c r="G132" i="11"/>
  <c r="H132" i="11"/>
  <c r="I132" i="11"/>
  <c r="J132" i="11"/>
  <c r="B133" i="11"/>
  <c r="C133" i="11"/>
  <c r="D133" i="11"/>
  <c r="E133" i="11"/>
  <c r="F133" i="11"/>
  <c r="G133" i="11"/>
  <c r="H133" i="11"/>
  <c r="I133" i="11"/>
  <c r="J133" i="11"/>
  <c r="J89" i="11"/>
  <c r="I89" i="11"/>
  <c r="H89" i="11"/>
  <c r="G89" i="11"/>
  <c r="F89" i="11"/>
  <c r="E89" i="11"/>
  <c r="D89" i="11"/>
  <c r="C89" i="11"/>
  <c r="B89" i="11"/>
  <c r="P73" i="12"/>
  <c r="P60" i="12"/>
  <c r="P80" i="12"/>
  <c r="P87" i="12"/>
  <c r="P59" i="12"/>
  <c r="P61" i="12"/>
  <c r="P65" i="12"/>
  <c r="P68" i="12"/>
  <c r="P70" i="12"/>
  <c r="P72" i="12"/>
  <c r="P116" i="48"/>
  <c r="P110" i="48"/>
  <c r="P97" i="48"/>
  <c r="P109" i="48"/>
  <c r="P93" i="48"/>
  <c r="P117" i="48"/>
  <c r="P108" i="48"/>
  <c r="P92" i="48"/>
  <c r="P102" i="48"/>
  <c r="P113" i="48"/>
  <c r="P101" i="48"/>
  <c r="P78" i="12"/>
  <c r="P112" i="48"/>
  <c r="P100" i="48"/>
  <c r="P111" i="48"/>
  <c r="P103" i="48"/>
  <c r="P94" i="48"/>
  <c r="P85" i="12"/>
  <c r="P115" i="48"/>
  <c r="P107" i="48"/>
  <c r="P99" i="48"/>
  <c r="P105" i="48"/>
  <c r="P96" i="48"/>
  <c r="P104" i="48"/>
  <c r="P95" i="48"/>
  <c r="F66" i="12"/>
  <c r="P66" i="12"/>
  <c r="P69" i="12"/>
  <c r="P67" i="12"/>
  <c r="P64" i="12"/>
  <c r="P62" i="12"/>
  <c r="P86" i="12"/>
  <c r="P83" i="12"/>
  <c r="P79" i="12"/>
  <c r="P77" i="12"/>
  <c r="E66" i="12"/>
  <c r="G66" i="12"/>
  <c r="I66" i="12"/>
  <c r="M66" i="12"/>
  <c r="O66" i="12"/>
  <c r="D66" i="12"/>
  <c r="H66" i="12"/>
  <c r="L66" i="12"/>
  <c r="N66" i="12"/>
  <c r="C2" i="61"/>
  <c r="O2" i="61"/>
  <c r="J2" i="61"/>
  <c r="F2" i="27"/>
  <c r="M2" i="61"/>
  <c r="I2" i="61"/>
  <c r="L2" i="61"/>
  <c r="J129" i="11"/>
  <c r="I129" i="11"/>
  <c r="H129" i="11"/>
  <c r="G129" i="11"/>
  <c r="F129" i="11"/>
  <c r="E129" i="11"/>
  <c r="D129" i="11"/>
  <c r="C129" i="11"/>
  <c r="B129" i="11"/>
  <c r="J128" i="11"/>
  <c r="I128" i="11"/>
  <c r="H128" i="11"/>
  <c r="G128" i="11"/>
  <c r="F128" i="11"/>
  <c r="E128" i="11"/>
  <c r="D128" i="11"/>
  <c r="C128" i="11"/>
  <c r="B128" i="11"/>
  <c r="J127" i="11"/>
  <c r="I127" i="11"/>
  <c r="H127" i="11"/>
  <c r="G127" i="11"/>
  <c r="F127" i="11"/>
  <c r="E127" i="11"/>
  <c r="D127" i="11"/>
  <c r="C127" i="11"/>
  <c r="B127" i="11"/>
  <c r="J126" i="11"/>
  <c r="I126" i="11"/>
  <c r="H126" i="11"/>
  <c r="G126" i="11"/>
  <c r="F126" i="11"/>
  <c r="E126" i="11"/>
  <c r="D126" i="11"/>
  <c r="C126" i="11"/>
  <c r="B126" i="11"/>
  <c r="J125" i="11"/>
  <c r="I125" i="11"/>
  <c r="H125" i="11"/>
  <c r="G125" i="11"/>
  <c r="F125" i="11"/>
  <c r="E125" i="11"/>
  <c r="D125" i="11"/>
  <c r="C125" i="11"/>
  <c r="B125" i="11"/>
  <c r="J124" i="11"/>
  <c r="I124" i="11"/>
  <c r="H124" i="11"/>
  <c r="G124" i="11"/>
  <c r="F124" i="11"/>
  <c r="E124" i="11"/>
  <c r="D124" i="11"/>
  <c r="C124" i="11"/>
  <c r="B124" i="11"/>
  <c r="J123" i="11"/>
  <c r="I123" i="11"/>
  <c r="H123" i="11"/>
  <c r="G123" i="11"/>
  <c r="F123" i="11"/>
  <c r="E123" i="11"/>
  <c r="D123" i="11"/>
  <c r="C123" i="11"/>
  <c r="B123" i="11"/>
  <c r="J122" i="11"/>
  <c r="I122" i="11"/>
  <c r="H122" i="11"/>
  <c r="G122" i="11"/>
  <c r="F122" i="11"/>
  <c r="E122" i="11"/>
  <c r="D122" i="11"/>
  <c r="C122" i="11"/>
  <c r="B122" i="11"/>
  <c r="J121" i="11"/>
  <c r="I121" i="11"/>
  <c r="H121" i="11"/>
  <c r="G121" i="11"/>
  <c r="F121" i="11"/>
  <c r="E121" i="11"/>
  <c r="D121" i="11"/>
  <c r="C121" i="11"/>
  <c r="B121" i="11"/>
  <c r="J120" i="11"/>
  <c r="I120" i="11"/>
  <c r="H120" i="11"/>
  <c r="G120" i="11"/>
  <c r="F120" i="11"/>
  <c r="E120" i="11"/>
  <c r="D120" i="11"/>
  <c r="C120" i="11"/>
  <c r="B120" i="11"/>
  <c r="J119" i="11"/>
  <c r="I119" i="11"/>
  <c r="H119" i="11"/>
  <c r="G119" i="11"/>
  <c r="F119" i="11"/>
  <c r="E119" i="11"/>
  <c r="D119" i="11"/>
  <c r="C119" i="11"/>
  <c r="B119" i="11"/>
  <c r="J118" i="11"/>
  <c r="I118" i="11"/>
  <c r="H118" i="11"/>
  <c r="G118" i="11"/>
  <c r="F118" i="11"/>
  <c r="E118" i="11"/>
  <c r="D118" i="11"/>
  <c r="C118" i="11"/>
  <c r="B118" i="11"/>
  <c r="J117" i="11"/>
  <c r="I117" i="11"/>
  <c r="H117" i="11"/>
  <c r="G117" i="11"/>
  <c r="F117" i="11"/>
  <c r="E117" i="11"/>
  <c r="D117" i="11"/>
  <c r="C117" i="11"/>
  <c r="B117" i="11"/>
  <c r="J116" i="11"/>
  <c r="I116" i="11"/>
  <c r="H116" i="11"/>
  <c r="G116" i="11"/>
  <c r="F116" i="11"/>
  <c r="E116" i="11"/>
  <c r="D116" i="11"/>
  <c r="C116" i="11"/>
  <c r="B116" i="11"/>
  <c r="J115" i="11"/>
  <c r="I115" i="11"/>
  <c r="H115" i="11"/>
  <c r="G115" i="11"/>
  <c r="F115" i="11"/>
  <c r="E115" i="11"/>
  <c r="D115" i="11"/>
  <c r="C115" i="11"/>
  <c r="B115" i="11"/>
  <c r="J114" i="11"/>
  <c r="I114" i="11"/>
  <c r="H114" i="11"/>
  <c r="G114" i="11"/>
  <c r="F114" i="11"/>
  <c r="E114" i="11"/>
  <c r="D114" i="11"/>
  <c r="C114" i="11"/>
  <c r="B114" i="11"/>
  <c r="J113" i="11"/>
  <c r="I113" i="11"/>
  <c r="H113" i="11"/>
  <c r="G113" i="11"/>
  <c r="F113" i="11"/>
  <c r="E113" i="11"/>
  <c r="D113" i="11"/>
  <c r="C113" i="11"/>
  <c r="B113" i="11"/>
  <c r="J112" i="11"/>
  <c r="I112" i="11"/>
  <c r="H112" i="11"/>
  <c r="G112" i="11"/>
  <c r="F112" i="11"/>
  <c r="E112" i="11"/>
  <c r="D112" i="11"/>
  <c r="C112" i="11"/>
  <c r="B112" i="11"/>
  <c r="J111" i="11"/>
  <c r="I111" i="11"/>
  <c r="H111" i="11"/>
  <c r="G111" i="11"/>
  <c r="F111" i="11"/>
  <c r="E111" i="11"/>
  <c r="D111" i="11"/>
  <c r="C111" i="11"/>
  <c r="B111" i="11"/>
  <c r="J110" i="11"/>
  <c r="I110" i="11"/>
  <c r="H110" i="11"/>
  <c r="G110" i="11"/>
  <c r="F110" i="11"/>
  <c r="E110" i="11"/>
  <c r="D110" i="11"/>
  <c r="C110" i="11"/>
  <c r="B110" i="11"/>
  <c r="J109" i="11"/>
  <c r="I109" i="11"/>
  <c r="H109" i="11"/>
  <c r="G109" i="11"/>
  <c r="F109" i="11"/>
  <c r="E109" i="11"/>
  <c r="D109" i="11"/>
  <c r="C109" i="11"/>
  <c r="B109" i="11"/>
  <c r="J108" i="11"/>
  <c r="I108" i="11"/>
  <c r="H108" i="11"/>
  <c r="G108" i="11"/>
  <c r="F108" i="11"/>
  <c r="E108" i="11"/>
  <c r="D108" i="11"/>
  <c r="C108" i="11"/>
  <c r="B108" i="11"/>
  <c r="J107" i="11"/>
  <c r="I107" i="11"/>
  <c r="H107" i="11"/>
  <c r="G107" i="11"/>
  <c r="F107" i="11"/>
  <c r="E107" i="11"/>
  <c r="D107" i="11"/>
  <c r="C107" i="11"/>
  <c r="B107" i="11"/>
  <c r="J106" i="11"/>
  <c r="I106" i="11"/>
  <c r="H106" i="11"/>
  <c r="G106" i="11"/>
  <c r="F106" i="11"/>
  <c r="E106" i="11"/>
  <c r="D106" i="11"/>
  <c r="C106" i="11"/>
  <c r="B106" i="11"/>
  <c r="J105" i="11"/>
  <c r="I105" i="11"/>
  <c r="H105" i="11"/>
  <c r="G105" i="11"/>
  <c r="F105" i="11"/>
  <c r="E105" i="11"/>
  <c r="D105" i="11"/>
  <c r="C105" i="11"/>
  <c r="B105" i="11"/>
  <c r="J104" i="11"/>
  <c r="I104" i="11"/>
  <c r="H104" i="11"/>
  <c r="G104" i="11"/>
  <c r="F104" i="11"/>
  <c r="E104" i="11"/>
  <c r="D104" i="11"/>
  <c r="C104" i="11"/>
  <c r="B104" i="11"/>
  <c r="J103" i="11"/>
  <c r="I103" i="11"/>
  <c r="H103" i="11"/>
  <c r="G103" i="11"/>
  <c r="F103" i="11"/>
  <c r="E103" i="11"/>
  <c r="D103" i="11"/>
  <c r="C103" i="11"/>
  <c r="B103" i="11"/>
  <c r="J102" i="11"/>
  <c r="I102" i="11"/>
  <c r="H102" i="11"/>
  <c r="G102" i="11"/>
  <c r="F102" i="11"/>
  <c r="E102" i="11"/>
  <c r="D102" i="11"/>
  <c r="C102" i="11"/>
  <c r="B102" i="11"/>
  <c r="J101" i="11"/>
  <c r="I101" i="11"/>
  <c r="H101" i="11"/>
  <c r="G101" i="11"/>
  <c r="F101" i="11"/>
  <c r="E101" i="11"/>
  <c r="D101" i="11"/>
  <c r="C101" i="11"/>
  <c r="B101" i="11"/>
  <c r="J100" i="11"/>
  <c r="I100" i="11"/>
  <c r="H100" i="11"/>
  <c r="G100" i="11"/>
  <c r="F100" i="11"/>
  <c r="E100" i="11"/>
  <c r="D100" i="11"/>
  <c r="C100" i="11"/>
  <c r="B100" i="11"/>
  <c r="J99" i="11"/>
  <c r="I99" i="11"/>
  <c r="H99" i="11"/>
  <c r="G99" i="11"/>
  <c r="F99" i="11"/>
  <c r="E99" i="11"/>
  <c r="D99" i="11"/>
  <c r="C99" i="11"/>
  <c r="B99" i="11"/>
  <c r="J98" i="11"/>
  <c r="I98" i="11"/>
  <c r="H98" i="11"/>
  <c r="G98" i="11"/>
  <c r="F98" i="11"/>
  <c r="E98" i="11"/>
  <c r="D98" i="11"/>
  <c r="C98" i="11"/>
  <c r="B98" i="11"/>
  <c r="J97" i="11"/>
  <c r="I97" i="11"/>
  <c r="H97" i="11"/>
  <c r="G97" i="11"/>
  <c r="F97" i="11"/>
  <c r="E97" i="11"/>
  <c r="D97" i="11"/>
  <c r="C97" i="11"/>
  <c r="B97" i="11"/>
  <c r="J96" i="11"/>
  <c r="I96" i="11"/>
  <c r="H96" i="11"/>
  <c r="G96" i="11"/>
  <c r="F96" i="11"/>
  <c r="E96" i="11"/>
  <c r="D96" i="11"/>
  <c r="C96" i="11"/>
  <c r="B96" i="11"/>
  <c r="J95" i="11"/>
  <c r="I95" i="11"/>
  <c r="H95" i="11"/>
  <c r="G95" i="11"/>
  <c r="F95" i="11"/>
  <c r="E95" i="11"/>
  <c r="D95" i="11"/>
  <c r="C95" i="11"/>
  <c r="B95" i="11"/>
  <c r="F2" i="59"/>
  <c r="L36" i="13"/>
  <c r="K10" i="2"/>
  <c r="J10" i="2"/>
  <c r="I10" i="2"/>
  <c r="G10" i="2"/>
  <c r="F10" i="2"/>
  <c r="K26" i="2"/>
  <c r="J26" i="2"/>
  <c r="K25" i="2"/>
  <c r="J25" i="2"/>
  <c r="K24" i="2"/>
  <c r="J24" i="2"/>
  <c r="K23" i="2"/>
  <c r="J23" i="2"/>
  <c r="K22" i="2"/>
  <c r="J22" i="2"/>
  <c r="K21" i="2"/>
  <c r="J21" i="2"/>
  <c r="K20" i="2"/>
  <c r="J20" i="2"/>
  <c r="K19" i="2"/>
  <c r="J19" i="2"/>
  <c r="K8" i="2"/>
  <c r="J8" i="2"/>
  <c r="I8" i="2"/>
  <c r="G8" i="2"/>
  <c r="F8" i="2"/>
  <c r="K7" i="2"/>
  <c r="J7" i="2"/>
  <c r="I7" i="2"/>
  <c r="G7" i="2"/>
  <c r="F7" i="2"/>
  <c r="H7" i="2"/>
  <c r="K6" i="2"/>
  <c r="J6" i="2"/>
  <c r="I6" i="2"/>
  <c r="G6" i="2"/>
  <c r="F6" i="2"/>
  <c r="H6" i="2"/>
  <c r="K5" i="2"/>
  <c r="I5" i="2"/>
  <c r="G5" i="2"/>
  <c r="F5" i="2"/>
  <c r="H5" i="2"/>
  <c r="I4" i="2"/>
  <c r="G4" i="2"/>
  <c r="J5" i="2"/>
  <c r="H8" i="2"/>
  <c r="F4" i="2"/>
  <c r="J88" i="11"/>
  <c r="I88" i="11"/>
  <c r="H88" i="11"/>
  <c r="G88" i="11"/>
  <c r="F88" i="11"/>
  <c r="E88" i="11"/>
  <c r="D88" i="11"/>
  <c r="C88" i="11"/>
  <c r="J87" i="11"/>
  <c r="I87" i="11"/>
  <c r="H87" i="11"/>
  <c r="H162" i="11" s="1"/>
  <c r="G87" i="11"/>
  <c r="F87" i="11"/>
  <c r="E87" i="11"/>
  <c r="D87" i="11"/>
  <c r="D162" i="11" s="1"/>
  <c r="C87" i="11"/>
  <c r="J86" i="11"/>
  <c r="I86" i="11"/>
  <c r="H86" i="11"/>
  <c r="G86" i="11"/>
  <c r="F86" i="11"/>
  <c r="E86" i="11"/>
  <c r="D86" i="11"/>
  <c r="C86" i="11"/>
  <c r="C161" i="11" s="1"/>
  <c r="J85" i="11"/>
  <c r="I85" i="11"/>
  <c r="H85" i="11"/>
  <c r="G85" i="11"/>
  <c r="F85" i="11"/>
  <c r="E85" i="11"/>
  <c r="D85" i="11"/>
  <c r="C85" i="11"/>
  <c r="C160" i="11" s="1"/>
  <c r="J84" i="11"/>
  <c r="I84" i="11"/>
  <c r="H84" i="11"/>
  <c r="G84" i="11"/>
  <c r="F84" i="11"/>
  <c r="E84" i="11"/>
  <c r="D84" i="11"/>
  <c r="C84" i="11"/>
  <c r="J83" i="11"/>
  <c r="I83" i="11"/>
  <c r="H83" i="11"/>
  <c r="G83" i="11"/>
  <c r="F83" i="11"/>
  <c r="E83" i="11"/>
  <c r="D83" i="11"/>
  <c r="C83" i="11"/>
  <c r="B88" i="11"/>
  <c r="B87" i="11"/>
  <c r="B86" i="11"/>
  <c r="B85" i="11"/>
  <c r="B84" i="11"/>
  <c r="O73" i="12"/>
  <c r="N73" i="12"/>
  <c r="M73" i="12"/>
  <c r="L73" i="12"/>
  <c r="K73" i="12"/>
  <c r="I73" i="12"/>
  <c r="G73" i="12"/>
  <c r="F73" i="12"/>
  <c r="E73" i="12"/>
  <c r="D73" i="12"/>
  <c r="C73" i="12"/>
  <c r="O64" i="12"/>
  <c r="N64" i="12"/>
  <c r="M64" i="12"/>
  <c r="L64" i="12"/>
  <c r="K64" i="12"/>
  <c r="G64" i="12"/>
  <c r="F64" i="12"/>
  <c r="D64" i="12"/>
  <c r="C64" i="12"/>
  <c r="N65" i="12"/>
  <c r="I67" i="12"/>
  <c r="I65" i="12"/>
  <c r="I60" i="12"/>
  <c r="G65" i="12"/>
  <c r="O65" i="12"/>
  <c r="G60" i="12"/>
  <c r="G69" i="12"/>
  <c r="O60" i="12"/>
  <c r="O69" i="12"/>
  <c r="E62" i="12"/>
  <c r="E71" i="12"/>
  <c r="K87" i="12"/>
  <c r="G59" i="12"/>
  <c r="O59" i="12"/>
  <c r="G68" i="12"/>
  <c r="O68" i="12"/>
  <c r="H77" i="12"/>
  <c r="F59" i="12"/>
  <c r="N59" i="12"/>
  <c r="F68" i="12"/>
  <c r="N68" i="12"/>
  <c r="I87" i="12"/>
  <c r="G71" i="12"/>
  <c r="O71" i="12"/>
  <c r="G61" i="12"/>
  <c r="G67" i="12"/>
  <c r="O67" i="12"/>
  <c r="G63" i="12"/>
  <c r="O63" i="12"/>
  <c r="C68" i="12"/>
  <c r="K68" i="12"/>
  <c r="G72" i="12"/>
  <c r="O72" i="12"/>
  <c r="K61" i="12"/>
  <c r="K70" i="12"/>
  <c r="C63" i="12"/>
  <c r="K63" i="12"/>
  <c r="C72" i="12"/>
  <c r="K72" i="12"/>
  <c r="C60" i="12"/>
  <c r="K60" i="12"/>
  <c r="C61" i="12"/>
  <c r="C70" i="12"/>
  <c r="J81" i="12"/>
  <c r="H83" i="12"/>
  <c r="I77" i="12"/>
  <c r="O79" i="12"/>
  <c r="E81" i="12"/>
  <c r="M81" i="12"/>
  <c r="C83" i="12"/>
  <c r="K83" i="12"/>
  <c r="F85" i="12"/>
  <c r="N85" i="12"/>
  <c r="E72" i="12"/>
  <c r="M72" i="12"/>
  <c r="H72" i="12"/>
  <c r="E82" i="12"/>
  <c r="K67" i="12"/>
  <c r="C62" i="12"/>
  <c r="K62" i="12"/>
  <c r="F63" i="12"/>
  <c r="N63" i="12"/>
  <c r="D83" i="12"/>
  <c r="E87" i="12"/>
  <c r="C71" i="12"/>
  <c r="K71" i="12"/>
  <c r="E61" i="12"/>
  <c r="M61" i="12"/>
  <c r="H62" i="12"/>
  <c r="E70" i="12"/>
  <c r="M70" i="12"/>
  <c r="H71" i="12"/>
  <c r="G79" i="12"/>
  <c r="E90" i="12"/>
  <c r="O61" i="12"/>
  <c r="H64" i="12"/>
  <c r="N67" i="12"/>
  <c r="M71" i="12"/>
  <c r="H59" i="12"/>
  <c r="I62" i="12"/>
  <c r="E67" i="12"/>
  <c r="M67" i="12"/>
  <c r="H68" i="12"/>
  <c r="C69" i="12"/>
  <c r="K69" i="12"/>
  <c r="F70" i="12"/>
  <c r="N70" i="12"/>
  <c r="M90" i="12"/>
  <c r="M69" i="12"/>
  <c r="F78" i="12"/>
  <c r="N78" i="12"/>
  <c r="I79" i="12"/>
  <c r="E65" i="12"/>
  <c r="M65" i="12"/>
  <c r="H67" i="12"/>
  <c r="C78" i="12"/>
  <c r="C87" i="12"/>
  <c r="E63" i="12"/>
  <c r="K65" i="12"/>
  <c r="C65" i="12"/>
  <c r="H70" i="12"/>
  <c r="I59" i="12"/>
  <c r="F65" i="12"/>
  <c r="H73" i="12"/>
  <c r="E69" i="12"/>
  <c r="M62" i="12"/>
  <c r="E59" i="12"/>
  <c r="M59" i="12"/>
  <c r="H60" i="12"/>
  <c r="F62" i="12"/>
  <c r="N62" i="12"/>
  <c r="I63" i="12"/>
  <c r="F71" i="12"/>
  <c r="N71" i="12"/>
  <c r="K78" i="12"/>
  <c r="J87" i="12"/>
  <c r="M63" i="12"/>
  <c r="F67" i="12"/>
  <c r="O87" i="12"/>
  <c r="H87" i="12"/>
  <c r="H69" i="12"/>
  <c r="I90" i="12"/>
  <c r="K79" i="12"/>
  <c r="L82" i="12"/>
  <c r="D70" i="12"/>
  <c r="L70" i="12"/>
  <c r="J77" i="12"/>
  <c r="H79" i="12"/>
  <c r="H61" i="12"/>
  <c r="D65" i="12"/>
  <c r="L65" i="12"/>
  <c r="F72" i="12"/>
  <c r="F90" i="12"/>
  <c r="N72" i="12"/>
  <c r="N90" i="12"/>
  <c r="C79" i="12"/>
  <c r="N81" i="12"/>
  <c r="G85" i="12"/>
  <c r="L60" i="12"/>
  <c r="D69" i="12"/>
  <c r="D62" i="12"/>
  <c r="L62" i="12"/>
  <c r="I70" i="12"/>
  <c r="D71" i="12"/>
  <c r="L71" i="12"/>
  <c r="D82" i="12"/>
  <c r="J85" i="12"/>
  <c r="C82" i="12"/>
  <c r="K82" i="12"/>
  <c r="F83" i="12"/>
  <c r="N83" i="12"/>
  <c r="I85" i="12"/>
  <c r="M77" i="12"/>
  <c r="I82" i="12"/>
  <c r="O85" i="12"/>
  <c r="L69" i="12"/>
  <c r="H78" i="12"/>
  <c r="G83" i="12"/>
  <c r="L59" i="12"/>
  <c r="D68" i="12"/>
  <c r="G87" i="12"/>
  <c r="D61" i="12"/>
  <c r="D63" i="12"/>
  <c r="L63" i="12"/>
  <c r="I71" i="12"/>
  <c r="D72" i="12"/>
  <c r="L72" i="12"/>
  <c r="F81" i="12"/>
  <c r="L83" i="12"/>
  <c r="D60" i="12"/>
  <c r="I68" i="12"/>
  <c r="L61" i="12"/>
  <c r="D87" i="12"/>
  <c r="L87" i="12"/>
  <c r="E77" i="12"/>
  <c r="I81" i="12"/>
  <c r="O83" i="12"/>
  <c r="M87" i="12"/>
  <c r="L68" i="12"/>
  <c r="F77" i="12"/>
  <c r="N77" i="12"/>
  <c r="I78" i="12"/>
  <c r="D79" i="12"/>
  <c r="L79" i="12"/>
  <c r="G81" i="12"/>
  <c r="J82" i="12"/>
  <c r="E83" i="12"/>
  <c r="M83" i="12"/>
  <c r="H85" i="12"/>
  <c r="G77" i="12"/>
  <c r="O77" i="12"/>
  <c r="J78" i="12"/>
  <c r="M79" i="12"/>
  <c r="G90" i="12"/>
  <c r="O90" i="12"/>
  <c r="K59" i="12"/>
  <c r="F60" i="12"/>
  <c r="N60" i="12"/>
  <c r="I61" i="12"/>
  <c r="N69" i="12"/>
  <c r="M82" i="12"/>
  <c r="C81" i="12"/>
  <c r="K81" i="12"/>
  <c r="F82" i="12"/>
  <c r="N82" i="12"/>
  <c r="L85" i="12"/>
  <c r="J90" i="12"/>
  <c r="E64" i="12"/>
  <c r="H65" i="12"/>
  <c r="C67" i="12"/>
  <c r="I69" i="12"/>
  <c r="D81" i="12"/>
  <c r="L81" i="12"/>
  <c r="G82" i="12"/>
  <c r="O82" i="12"/>
  <c r="E85" i="12"/>
  <c r="M85" i="12"/>
  <c r="C90" i="12"/>
  <c r="K90" i="12"/>
  <c r="D77" i="12"/>
  <c r="G78" i="12"/>
  <c r="O78" i="12"/>
  <c r="J79" i="12"/>
  <c r="D90" i="12"/>
  <c r="L90" i="12"/>
  <c r="G104" i="48"/>
  <c r="G101" i="48"/>
  <c r="C115" i="48"/>
  <c r="G98" i="48"/>
  <c r="G112" i="48"/>
  <c r="G114" i="48"/>
  <c r="G110" i="48"/>
  <c r="G95" i="48"/>
  <c r="G109" i="48"/>
  <c r="G107" i="48"/>
  <c r="G102" i="48"/>
  <c r="G116" i="48"/>
  <c r="G115" i="48"/>
  <c r="K116" i="48"/>
  <c r="G108" i="48"/>
  <c r="G106" i="48"/>
  <c r="G117" i="48"/>
  <c r="G93" i="48"/>
  <c r="G99" i="48"/>
  <c r="G94" i="48"/>
  <c r="G100" i="48"/>
  <c r="G103" i="48"/>
  <c r="G111" i="48"/>
  <c r="G92" i="48"/>
  <c r="G96" i="48"/>
  <c r="F115" i="48"/>
  <c r="D97" i="48"/>
  <c r="E114" i="48"/>
  <c r="F95" i="48"/>
  <c r="C99" i="48"/>
  <c r="C97" i="48"/>
  <c r="C95" i="48"/>
  <c r="D95" i="48"/>
  <c r="F110" i="48"/>
  <c r="D99" i="48"/>
  <c r="F100" i="48"/>
  <c r="D111" i="48"/>
  <c r="F93" i="48"/>
  <c r="D116" i="48"/>
  <c r="F94" i="48"/>
  <c r="D108" i="48"/>
  <c r="D93" i="48"/>
  <c r="F116" i="48"/>
  <c r="F97" i="48"/>
  <c r="D117" i="48"/>
  <c r="F111" i="48"/>
  <c r="D109" i="48"/>
  <c r="D114" i="48"/>
  <c r="D107" i="48"/>
  <c r="D113" i="48"/>
  <c r="F108" i="48"/>
  <c r="F102" i="48"/>
  <c r="F117" i="48"/>
  <c r="D100" i="48"/>
  <c r="D106" i="48"/>
  <c r="D115" i="48"/>
  <c r="F107" i="48"/>
  <c r="F114" i="48"/>
  <c r="D105" i="48"/>
  <c r="F98" i="48"/>
  <c r="D112" i="48"/>
  <c r="D104" i="48"/>
  <c r="D101" i="48"/>
  <c r="F103" i="48"/>
  <c r="F106" i="48"/>
  <c r="D98" i="48"/>
  <c r="F101" i="48"/>
  <c r="D92" i="48"/>
  <c r="D103" i="48"/>
  <c r="D96" i="48"/>
  <c r="F92" i="48"/>
  <c r="F99" i="48"/>
  <c r="F113" i="48"/>
  <c r="F109" i="48"/>
  <c r="F105" i="48"/>
  <c r="J117" i="48"/>
  <c r="J115" i="48"/>
  <c r="J113" i="48"/>
  <c r="J105" i="48"/>
  <c r="J101" i="48"/>
  <c r="J110" i="48"/>
  <c r="J109" i="48"/>
  <c r="J94" i="48"/>
  <c r="J106" i="48"/>
  <c r="J111" i="48"/>
  <c r="J102" i="48"/>
  <c r="J103" i="48"/>
  <c r="J107" i="48"/>
  <c r="J96" i="48"/>
  <c r="J95" i="48"/>
  <c r="J93" i="48"/>
  <c r="J99" i="48"/>
  <c r="J104" i="48"/>
  <c r="J112" i="48"/>
  <c r="J98" i="48"/>
  <c r="J97" i="48"/>
  <c r="I117" i="48"/>
  <c r="I116" i="48"/>
  <c r="I115" i="48"/>
  <c r="I113" i="48"/>
  <c r="I108" i="48"/>
  <c r="I105" i="48"/>
  <c r="I110" i="48"/>
  <c r="I101" i="48"/>
  <c r="I109" i="48"/>
  <c r="I94" i="48"/>
  <c r="I111" i="48"/>
  <c r="I106" i="48"/>
  <c r="I96" i="48"/>
  <c r="I100" i="48"/>
  <c r="I93" i="48"/>
  <c r="I95" i="48"/>
  <c r="I92" i="48"/>
  <c r="I104" i="48"/>
  <c r="I103" i="48"/>
  <c r="I102" i="48"/>
  <c r="I112" i="48"/>
  <c r="I98" i="48"/>
  <c r="I97" i="48"/>
  <c r="J114" i="48"/>
  <c r="E117" i="48"/>
  <c r="E115" i="48"/>
  <c r="E116" i="48"/>
  <c r="E113" i="48"/>
  <c r="E101" i="48"/>
  <c r="E94" i="48"/>
  <c r="E105" i="48"/>
  <c r="E96" i="48"/>
  <c r="E99" i="48"/>
  <c r="E106" i="48"/>
  <c r="E102" i="48"/>
  <c r="E104" i="48"/>
  <c r="E109" i="48"/>
  <c r="E108" i="48"/>
  <c r="E107" i="48"/>
  <c r="E93" i="48"/>
  <c r="E100" i="48"/>
  <c r="E110" i="48"/>
  <c r="E92" i="48"/>
  <c r="E112" i="48"/>
  <c r="E98" i="48"/>
  <c r="E97" i="48"/>
  <c r="I114" i="48"/>
  <c r="H117" i="48"/>
  <c r="H116" i="48"/>
  <c r="H115" i="48"/>
  <c r="H113" i="48"/>
  <c r="H111" i="48"/>
  <c r="H109" i="48"/>
  <c r="H105" i="48"/>
  <c r="H101" i="48"/>
  <c r="H94" i="48"/>
  <c r="H108" i="48"/>
  <c r="H110" i="48"/>
  <c r="H93" i="48"/>
  <c r="H103" i="48"/>
  <c r="H112" i="48"/>
  <c r="H100" i="48"/>
  <c r="H104" i="48"/>
  <c r="H92" i="48"/>
  <c r="H102" i="48"/>
  <c r="H96" i="48"/>
  <c r="H107" i="48"/>
  <c r="H95" i="48"/>
  <c r="H98" i="48"/>
  <c r="H99" i="48"/>
  <c r="H97" i="48"/>
  <c r="L113" i="48"/>
  <c r="L93" i="48"/>
  <c r="L116" i="48"/>
  <c r="L112" i="48"/>
  <c r="L102" i="48"/>
  <c r="L101" i="48"/>
  <c r="L105" i="48"/>
  <c r="L104" i="48"/>
  <c r="L114" i="48"/>
  <c r="L100" i="48"/>
  <c r="L106" i="48"/>
  <c r="L103" i="48"/>
  <c r="L95" i="48"/>
  <c r="L99" i="48"/>
  <c r="L98" i="48"/>
  <c r="L108" i="48"/>
  <c r="L96" i="48"/>
  <c r="L97" i="48"/>
  <c r="L109" i="48"/>
  <c r="L117" i="48"/>
  <c r="L92" i="48"/>
  <c r="L111" i="48"/>
  <c r="L107" i="48"/>
  <c r="L115" i="48"/>
  <c r="N115" i="48"/>
  <c r="M97" i="48"/>
  <c r="M99" i="48"/>
  <c r="M110" i="48"/>
  <c r="M101" i="48"/>
  <c r="M107" i="48"/>
  <c r="M109" i="48"/>
  <c r="M94" i="48"/>
  <c r="M100" i="48"/>
  <c r="M92" i="48"/>
  <c r="M117" i="48"/>
  <c r="M105" i="48"/>
  <c r="M114" i="48"/>
  <c r="M102" i="48"/>
  <c r="M104" i="48"/>
  <c r="M96" i="48"/>
  <c r="M93" i="48"/>
  <c r="M106" i="48"/>
  <c r="M113" i="48"/>
  <c r="M98" i="48"/>
  <c r="M108" i="48"/>
  <c r="M112" i="48"/>
  <c r="M116" i="48"/>
  <c r="M115" i="48"/>
  <c r="O114" i="48"/>
  <c r="O95" i="48"/>
  <c r="O96" i="48"/>
  <c r="O111" i="48"/>
  <c r="O116" i="48"/>
  <c r="O107" i="48"/>
  <c r="O117" i="48"/>
  <c r="O93" i="48"/>
  <c r="O99" i="48"/>
  <c r="O101" i="48"/>
  <c r="O103" i="48"/>
  <c r="O100" i="48"/>
  <c r="O110" i="48"/>
  <c r="O92" i="48"/>
  <c r="O112" i="48"/>
  <c r="O102" i="48"/>
  <c r="O106" i="48"/>
  <c r="O98" i="48"/>
  <c r="O108" i="48"/>
  <c r="O94" i="48"/>
  <c r="O104" i="48"/>
  <c r="O113" i="48"/>
  <c r="O109" i="48"/>
  <c r="N114" i="48"/>
  <c r="N111" i="48"/>
  <c r="N97" i="48"/>
  <c r="N117" i="48"/>
  <c r="N93" i="48"/>
  <c r="N94" i="48"/>
  <c r="N104" i="48"/>
  <c r="N110" i="48"/>
  <c r="N103" i="48"/>
  <c r="N106" i="48"/>
  <c r="N107" i="48"/>
  <c r="N108" i="48"/>
  <c r="N100" i="48"/>
  <c r="N101" i="48"/>
  <c r="N98" i="48"/>
  <c r="N116" i="48"/>
  <c r="N113" i="48"/>
  <c r="N95" i="48"/>
  <c r="N99" i="48"/>
  <c r="N92" i="48"/>
  <c r="N109" i="48"/>
  <c r="N105" i="48"/>
  <c r="N102" i="48"/>
  <c r="O115" i="48"/>
  <c r="B83" i="11"/>
  <c r="J82" i="11"/>
  <c r="I82" i="11"/>
  <c r="H82" i="11"/>
  <c r="G82" i="11"/>
  <c r="F82" i="11"/>
  <c r="E82" i="11"/>
  <c r="D82" i="11"/>
  <c r="C82" i="11"/>
  <c r="C157" i="11" s="1"/>
  <c r="B82" i="11"/>
  <c r="C78" i="11"/>
  <c r="D78" i="11"/>
  <c r="E78" i="11"/>
  <c r="F78" i="11"/>
  <c r="G78" i="11"/>
  <c r="H78" i="11"/>
  <c r="I78" i="11"/>
  <c r="J78" i="11"/>
  <c r="C79" i="11"/>
  <c r="C153" i="11" s="1"/>
  <c r="D79" i="11"/>
  <c r="E79" i="11"/>
  <c r="F79" i="11"/>
  <c r="F153" i="11" s="1"/>
  <c r="G79" i="11"/>
  <c r="H79" i="11"/>
  <c r="H153" i="11" s="1"/>
  <c r="I79" i="11"/>
  <c r="I153" i="11" s="1"/>
  <c r="J79" i="11"/>
  <c r="C80" i="11"/>
  <c r="D80" i="11"/>
  <c r="D154" i="11" s="1"/>
  <c r="E80" i="11"/>
  <c r="F80" i="11"/>
  <c r="F154" i="11" s="1"/>
  <c r="G80" i="11"/>
  <c r="G154" i="11" s="1"/>
  <c r="H80" i="11"/>
  <c r="I80" i="11"/>
  <c r="I154" i="11" s="1"/>
  <c r="J80" i="11"/>
  <c r="J154" i="11" s="1"/>
  <c r="C81" i="11"/>
  <c r="C155" i="11" s="1"/>
  <c r="D81" i="11"/>
  <c r="E81" i="11"/>
  <c r="E155" i="11" s="1"/>
  <c r="F81" i="11"/>
  <c r="G81" i="11"/>
  <c r="G155" i="11" s="1"/>
  <c r="H81" i="11"/>
  <c r="H155" i="11" s="1"/>
  <c r="I81" i="11"/>
  <c r="J81" i="11"/>
  <c r="B81" i="11"/>
  <c r="B80" i="11"/>
  <c r="B3" i="11"/>
  <c r="B76" i="11"/>
  <c r="C76" i="11"/>
  <c r="D76" i="11"/>
  <c r="E76" i="11"/>
  <c r="F76" i="11"/>
  <c r="G76" i="11"/>
  <c r="H76" i="11"/>
  <c r="I76" i="11"/>
  <c r="J76" i="11"/>
  <c r="B77" i="11"/>
  <c r="C77" i="11"/>
  <c r="C151" i="11" s="1"/>
  <c r="D77" i="11"/>
  <c r="E77" i="11"/>
  <c r="F77" i="11"/>
  <c r="G77" i="11"/>
  <c r="H77" i="11"/>
  <c r="I77" i="11"/>
  <c r="I152" i="11" s="1"/>
  <c r="J77" i="11"/>
  <c r="B78" i="11"/>
  <c r="B152" i="11" s="1"/>
  <c r="F10" i="14" s="1"/>
  <c r="B79" i="11"/>
  <c r="C59" i="12"/>
  <c r="O86" i="12"/>
  <c r="E86" i="12"/>
  <c r="C86" i="12"/>
  <c r="F86" i="12"/>
  <c r="J86" i="12"/>
  <c r="M86" i="12"/>
  <c r="H86" i="12"/>
  <c r="K86" i="12"/>
  <c r="L86" i="12"/>
  <c r="G86" i="12"/>
  <c r="N86" i="12"/>
  <c r="I86" i="12"/>
  <c r="C80" i="12"/>
  <c r="F80" i="12"/>
  <c r="L80" i="12"/>
  <c r="K80" i="12"/>
  <c r="D80" i="12"/>
  <c r="M80" i="12"/>
  <c r="I80" i="12"/>
  <c r="E80" i="12"/>
  <c r="J80" i="12"/>
  <c r="H80" i="12"/>
  <c r="N80" i="12"/>
  <c r="C111" i="48"/>
  <c r="C108" i="48"/>
  <c r="C116" i="48"/>
  <c r="K117" i="48"/>
  <c r="K103" i="48"/>
  <c r="D85" i="12"/>
  <c r="F69" i="12"/>
  <c r="E79" i="12"/>
  <c r="J68" i="12"/>
  <c r="H90" i="12"/>
  <c r="H82" i="12"/>
  <c r="J60" i="12"/>
  <c r="L78" i="12"/>
  <c r="J73" i="12"/>
  <c r="C66" i="12"/>
  <c r="J66" i="12"/>
  <c r="D86" i="12"/>
  <c r="C92" i="48"/>
  <c r="C110" i="48"/>
  <c r="C105" i="48"/>
  <c r="C98" i="48"/>
  <c r="K105" i="48"/>
  <c r="K108" i="48"/>
  <c r="K98" i="48"/>
  <c r="I83" i="12"/>
  <c r="M60" i="12"/>
  <c r="P90" i="12"/>
  <c r="C102" i="48"/>
  <c r="C117" i="48"/>
  <c r="C103" i="48"/>
  <c r="K111" i="48"/>
  <c r="K107" i="48"/>
  <c r="K96" i="48"/>
  <c r="K95" i="48"/>
  <c r="J72" i="12"/>
  <c r="J70" i="12"/>
  <c r="C85" i="12"/>
  <c r="F79" i="12"/>
  <c r="G80" i="12"/>
  <c r="C113" i="48"/>
  <c r="C106" i="48"/>
  <c r="K104" i="48"/>
  <c r="K92" i="48"/>
  <c r="K99" i="48"/>
  <c r="K106" i="48"/>
  <c r="E60" i="12"/>
  <c r="N79" i="12"/>
  <c r="J62" i="12"/>
  <c r="P81" i="12"/>
  <c r="Q64" i="12"/>
  <c r="C104" i="48"/>
  <c r="C112" i="48"/>
  <c r="C114" i="48"/>
  <c r="K97" i="48"/>
  <c r="K112" i="48"/>
  <c r="K115" i="48"/>
  <c r="K113" i="48"/>
  <c r="J83" i="12"/>
  <c r="J67" i="12"/>
  <c r="O62" i="12"/>
  <c r="J71" i="12"/>
  <c r="J64" i="12"/>
  <c r="C94" i="48"/>
  <c r="K102" i="48"/>
  <c r="K114" i="48"/>
  <c r="K94" i="48"/>
  <c r="J63" i="12"/>
  <c r="J59" i="12"/>
  <c r="D78" i="12"/>
  <c r="J69" i="12"/>
  <c r="C100" i="48"/>
  <c r="C107" i="48"/>
  <c r="C96" i="48"/>
  <c r="K100" i="48"/>
  <c r="K110" i="48"/>
  <c r="O81" i="12"/>
  <c r="H81" i="12"/>
  <c r="C154" i="11"/>
  <c r="H10" i="2"/>
  <c r="I156" i="11"/>
  <c r="F110" i="27"/>
  <c r="F164" i="27" s="1"/>
  <c r="O2" i="28"/>
  <c r="O211" i="28" s="1"/>
  <c r="L2" i="27"/>
  <c r="Q2" i="56"/>
  <c r="Q33" i="56" s="1"/>
  <c r="O23" i="28" l="1"/>
  <c r="L147" i="84"/>
  <c r="K23" i="28"/>
  <c r="O147" i="84"/>
  <c r="N23" i="28"/>
  <c r="R147" i="84"/>
  <c r="Q23" i="28"/>
  <c r="J23" i="28"/>
  <c r="N147" i="84"/>
  <c r="M23" i="28"/>
  <c r="P23" i="28"/>
  <c r="L23" i="28"/>
  <c r="L2" i="26"/>
  <c r="L71" i="26"/>
  <c r="L192" i="26"/>
  <c r="L140" i="26"/>
  <c r="L157" i="26"/>
  <c r="L174" i="26"/>
  <c r="L2" i="101"/>
  <c r="L48" i="101" s="1"/>
  <c r="J2" i="27"/>
  <c r="J2" i="26"/>
  <c r="J71" i="26"/>
  <c r="J174" i="26"/>
  <c r="J140" i="26"/>
  <c r="J157" i="26"/>
  <c r="J192" i="26"/>
  <c r="J2" i="101"/>
  <c r="J48" i="101" s="1"/>
  <c r="G2" i="48"/>
  <c r="G2" i="26"/>
  <c r="G71" i="26"/>
  <c r="G140" i="26"/>
  <c r="G157" i="26"/>
  <c r="G174" i="26"/>
  <c r="G192" i="26"/>
  <c r="G2" i="101"/>
  <c r="G48" i="101" s="1"/>
  <c r="F2" i="65"/>
  <c r="F32" i="65" s="1"/>
  <c r="Q2" i="26"/>
  <c r="Q71" i="26"/>
  <c r="Q192" i="26"/>
  <c r="Q140" i="26"/>
  <c r="Q157" i="26"/>
  <c r="Q174" i="26"/>
  <c r="Q2" i="101"/>
  <c r="Q48" i="101" s="1"/>
  <c r="I36" i="13"/>
  <c r="I2" i="26"/>
  <c r="I71" i="26"/>
  <c r="I192" i="26"/>
  <c r="I140" i="26"/>
  <c r="I157" i="26"/>
  <c r="I174" i="26"/>
  <c r="I2" i="101"/>
  <c r="I48" i="101" s="1"/>
  <c r="D2" i="65"/>
  <c r="D32" i="65" s="1"/>
  <c r="O2" i="26"/>
  <c r="O71" i="26"/>
  <c r="O140" i="26"/>
  <c r="O157" i="26"/>
  <c r="O174" i="26"/>
  <c r="O192" i="26"/>
  <c r="O2" i="101"/>
  <c r="O48" i="101" s="1"/>
  <c r="E2" i="65"/>
  <c r="E32" i="65" s="1"/>
  <c r="P2" i="26"/>
  <c r="P71" i="26"/>
  <c r="P192" i="26"/>
  <c r="P140" i="26"/>
  <c r="P157" i="26"/>
  <c r="P174" i="26"/>
  <c r="P2" i="101"/>
  <c r="P48" i="101" s="1"/>
  <c r="D2" i="58"/>
  <c r="D2" i="26"/>
  <c r="D71" i="26"/>
  <c r="D192" i="26"/>
  <c r="D140" i="26"/>
  <c r="D157" i="26"/>
  <c r="D174" i="26"/>
  <c r="D2" i="101"/>
  <c r="D48" i="101" s="1"/>
  <c r="D2" i="88"/>
  <c r="B2" i="65"/>
  <c r="B32" i="65" s="1"/>
  <c r="M2" i="26"/>
  <c r="M71" i="26"/>
  <c r="M192" i="26"/>
  <c r="M140" i="26"/>
  <c r="M157" i="26"/>
  <c r="M174" i="26"/>
  <c r="M2" i="101"/>
  <c r="M48" i="101" s="1"/>
  <c r="C2" i="26"/>
  <c r="C71" i="26"/>
  <c r="C140" i="26"/>
  <c r="C157" i="26"/>
  <c r="C174" i="26"/>
  <c r="C192" i="26"/>
  <c r="C2" i="101"/>
  <c r="C48" i="101" s="1"/>
  <c r="C2" i="65"/>
  <c r="C32" i="65" s="1"/>
  <c r="N2" i="26"/>
  <c r="N71" i="26"/>
  <c r="N174" i="26"/>
  <c r="N157" i="26"/>
  <c r="N192" i="26"/>
  <c r="N140" i="26"/>
  <c r="N2" i="101"/>
  <c r="N48" i="101" s="1"/>
  <c r="K2" i="26"/>
  <c r="K71" i="26"/>
  <c r="K140" i="26"/>
  <c r="K157" i="26"/>
  <c r="K174" i="26"/>
  <c r="K192" i="26"/>
  <c r="K2" i="101"/>
  <c r="K48" i="101" s="1"/>
  <c r="E2" i="26"/>
  <c r="E71" i="26"/>
  <c r="E192" i="26"/>
  <c r="E157" i="26"/>
  <c r="E140" i="26"/>
  <c r="E174" i="26"/>
  <c r="E2" i="101"/>
  <c r="E48" i="101" s="1"/>
  <c r="H2" i="26"/>
  <c r="H71" i="26"/>
  <c r="H192" i="26"/>
  <c r="H140" i="26"/>
  <c r="H157" i="26"/>
  <c r="H174" i="26"/>
  <c r="H2" i="101"/>
  <c r="H48" i="101" s="1"/>
  <c r="F2" i="26"/>
  <c r="F71" i="26"/>
  <c r="F174" i="26"/>
  <c r="F157" i="26"/>
  <c r="F192" i="26"/>
  <c r="F140" i="26"/>
  <c r="F2" i="101"/>
  <c r="F48" i="101" s="1"/>
  <c r="L245" i="27"/>
  <c r="L29" i="27"/>
  <c r="F218" i="27"/>
  <c r="F29" i="27"/>
  <c r="J218" i="27"/>
  <c r="J29" i="27"/>
  <c r="R245" i="27"/>
  <c r="R29" i="27"/>
  <c r="F163" i="11"/>
  <c r="K62" i="28"/>
  <c r="J36" i="13"/>
  <c r="F2" i="88"/>
  <c r="G127" i="52"/>
  <c r="G252" i="52"/>
  <c r="G2" i="52"/>
  <c r="J2" i="56"/>
  <c r="J33" i="56" s="1"/>
  <c r="J2" i="59"/>
  <c r="I39" i="28"/>
  <c r="J110" i="27"/>
  <c r="J164" i="27" s="1"/>
  <c r="E2" i="88"/>
  <c r="F2" i="52"/>
  <c r="F127" i="52"/>
  <c r="F252" i="52"/>
  <c r="G2" i="88"/>
  <c r="H2" i="52"/>
  <c r="H127" i="52"/>
  <c r="H252" i="52"/>
  <c r="Q2" i="27"/>
  <c r="H2" i="88"/>
  <c r="I2" i="52"/>
  <c r="I127" i="52"/>
  <c r="I252" i="52"/>
  <c r="I162" i="11"/>
  <c r="I2" i="59"/>
  <c r="D151" i="83"/>
  <c r="D147" i="84"/>
  <c r="C151" i="83"/>
  <c r="C147" i="84"/>
  <c r="G151" i="83"/>
  <c r="G147" i="84"/>
  <c r="J151" i="83"/>
  <c r="J147" i="84"/>
  <c r="F151" i="83"/>
  <c r="F147" i="84"/>
  <c r="H151" i="83"/>
  <c r="H147" i="84"/>
  <c r="H2" i="28"/>
  <c r="H77" i="28" s="1"/>
  <c r="I2" i="56"/>
  <c r="I33" i="56" s="1"/>
  <c r="I110" i="27"/>
  <c r="I164" i="27" s="1"/>
  <c r="I151" i="83"/>
  <c r="I147" i="84"/>
  <c r="E151" i="83"/>
  <c r="E147" i="84"/>
  <c r="G120" i="48"/>
  <c r="G149" i="48"/>
  <c r="P40" i="12"/>
  <c r="P2" i="13"/>
  <c r="P19" i="13" s="1"/>
  <c r="R2" i="13"/>
  <c r="R19" i="13" s="1"/>
  <c r="M146" i="83"/>
  <c r="M149" i="83" s="1"/>
  <c r="M142" i="84"/>
  <c r="Q151" i="83"/>
  <c r="Q147" i="83" s="1"/>
  <c r="Q147" i="84"/>
  <c r="R160" i="84" s="1"/>
  <c r="L62" i="28"/>
  <c r="M147" i="84"/>
  <c r="N160" i="84" s="1"/>
  <c r="K146" i="83"/>
  <c r="K149" i="83" s="1"/>
  <c r="K142" i="84"/>
  <c r="L146" i="83"/>
  <c r="L149" i="83" s="1"/>
  <c r="L142" i="84"/>
  <c r="Q146" i="83"/>
  <c r="Q149" i="83" s="1"/>
  <c r="Q142" i="84"/>
  <c r="P151" i="83"/>
  <c r="P147" i="83" s="1"/>
  <c r="P147" i="84"/>
  <c r="L143" i="84"/>
  <c r="P146" i="83"/>
  <c r="P149" i="83" s="1"/>
  <c r="P142" i="84"/>
  <c r="N146" i="83"/>
  <c r="N148" i="83" s="1"/>
  <c r="N142" i="84"/>
  <c r="O160" i="84"/>
  <c r="O143" i="84"/>
  <c r="R143" i="84"/>
  <c r="S160" i="84"/>
  <c r="O146" i="83"/>
  <c r="O142" i="84"/>
  <c r="K151" i="83"/>
  <c r="K147" i="83" s="1"/>
  <c r="K147" i="84"/>
  <c r="L160" i="84" s="1"/>
  <c r="N143" i="84"/>
  <c r="R146" i="83"/>
  <c r="R142" i="84"/>
  <c r="C3" i="55"/>
  <c r="C30" i="55" s="1"/>
  <c r="I2" i="12"/>
  <c r="I2" i="28"/>
  <c r="I77" i="28" s="1"/>
  <c r="I2" i="58"/>
  <c r="G2" i="12"/>
  <c r="G94" i="12" s="1"/>
  <c r="J2" i="48"/>
  <c r="J2" i="58"/>
  <c r="J2" i="12"/>
  <c r="I2" i="48"/>
  <c r="I149" i="48" s="1"/>
  <c r="I2" i="27"/>
  <c r="I29" i="27" s="1"/>
  <c r="N2" i="56"/>
  <c r="N33" i="56" s="1"/>
  <c r="M2" i="28"/>
  <c r="M211" i="28" s="1"/>
  <c r="D2" i="56"/>
  <c r="D33" i="56" s="1"/>
  <c r="N2" i="48"/>
  <c r="C39" i="28"/>
  <c r="C2" i="28"/>
  <c r="C102" i="28" s="1"/>
  <c r="D2" i="59"/>
  <c r="N2" i="59"/>
  <c r="D36" i="13"/>
  <c r="D2" i="48"/>
  <c r="D62" i="48" s="1"/>
  <c r="D2" i="12"/>
  <c r="D94" i="12" s="1"/>
  <c r="N36" i="13"/>
  <c r="N110" i="27"/>
  <c r="N191" i="27" s="1"/>
  <c r="D2" i="27"/>
  <c r="D83" i="27" s="1"/>
  <c r="G32" i="48"/>
  <c r="N2" i="58"/>
  <c r="C2" i="84"/>
  <c r="C94" i="84" s="1"/>
  <c r="C2" i="83"/>
  <c r="N2" i="84"/>
  <c r="N94" i="84" s="1"/>
  <c r="N2" i="83"/>
  <c r="D2" i="84"/>
  <c r="D94" i="84" s="1"/>
  <c r="D2" i="83"/>
  <c r="P2" i="84"/>
  <c r="P94" i="84" s="1"/>
  <c r="P2" i="83"/>
  <c r="E2" i="56"/>
  <c r="E33" i="56" s="1"/>
  <c r="E2" i="83"/>
  <c r="L2" i="84"/>
  <c r="L94" i="84" s="1"/>
  <c r="L2" i="83"/>
  <c r="K2" i="84"/>
  <c r="K94" i="84" s="1"/>
  <c r="K2" i="83"/>
  <c r="F2" i="84"/>
  <c r="F94" i="84" s="1"/>
  <c r="F2" i="83"/>
  <c r="I2" i="84"/>
  <c r="I94" i="84" s="1"/>
  <c r="I2" i="83"/>
  <c r="H2" i="84"/>
  <c r="H94" i="84" s="1"/>
  <c r="H2" i="83"/>
  <c r="Q2" i="84"/>
  <c r="Q94" i="84" s="1"/>
  <c r="Q2" i="83"/>
  <c r="M2" i="84"/>
  <c r="M94" i="84" s="1"/>
  <c r="M2" i="83"/>
  <c r="O2" i="83"/>
  <c r="J2" i="84"/>
  <c r="J94" i="84" s="1"/>
  <c r="J2" i="83"/>
  <c r="G2" i="84"/>
  <c r="G2" i="83"/>
  <c r="F2" i="28"/>
  <c r="F102" i="28" s="1"/>
  <c r="G91" i="48"/>
  <c r="G2" i="58"/>
  <c r="G36" i="13"/>
  <c r="G2" i="56"/>
  <c r="G33" i="56" s="1"/>
  <c r="G2" i="59"/>
  <c r="G2" i="27"/>
  <c r="G62" i="48"/>
  <c r="F39" i="28"/>
  <c r="Q218" i="27"/>
  <c r="R218" i="27"/>
  <c r="L218" i="27"/>
  <c r="B39" i="28"/>
  <c r="C2" i="27"/>
  <c r="C83" i="27" s="1"/>
  <c r="P110" i="27"/>
  <c r="E110" i="27"/>
  <c r="E2" i="59"/>
  <c r="P36" i="13"/>
  <c r="P2" i="58"/>
  <c r="E2" i="27"/>
  <c r="E29" i="27" s="1"/>
  <c r="P2" i="48"/>
  <c r="P149" i="48" s="1"/>
  <c r="P2" i="59"/>
  <c r="E36" i="13"/>
  <c r="E2" i="48"/>
  <c r="J2" i="66"/>
  <c r="J36" i="66" s="1"/>
  <c r="D2" i="28"/>
  <c r="D102" i="28" s="1"/>
  <c r="P76" i="12"/>
  <c r="E2" i="12"/>
  <c r="D39" i="28"/>
  <c r="E2" i="58"/>
  <c r="O39" i="28"/>
  <c r="P2" i="27"/>
  <c r="P2" i="56"/>
  <c r="P33" i="56" s="1"/>
  <c r="I3" i="55"/>
  <c r="I64" i="55" s="1"/>
  <c r="K110" i="27"/>
  <c r="K164" i="27" s="1"/>
  <c r="L110" i="27"/>
  <c r="L164" i="27" s="1"/>
  <c r="E2" i="84"/>
  <c r="E94" i="84" s="1"/>
  <c r="O2" i="56"/>
  <c r="O33" i="56" s="1"/>
  <c r="O2" i="84"/>
  <c r="O94" i="84" s="1"/>
  <c r="L299" i="27"/>
  <c r="L2" i="12"/>
  <c r="L94" i="12" s="1"/>
  <c r="H2" i="66"/>
  <c r="H36" i="66" s="1"/>
  <c r="L2" i="56"/>
  <c r="L33" i="56" s="1"/>
  <c r="M39" i="28"/>
  <c r="K36" i="13"/>
  <c r="L2" i="59"/>
  <c r="K2" i="28"/>
  <c r="K211" i="28" s="1"/>
  <c r="K2" i="58"/>
  <c r="N2" i="12"/>
  <c r="N94" i="12" s="1"/>
  <c r="G3" i="55"/>
  <c r="G30" i="55" s="1"/>
  <c r="N2" i="27"/>
  <c r="N29" i="27" s="1"/>
  <c r="K2" i="27"/>
  <c r="K2" i="56"/>
  <c r="K33" i="56" s="1"/>
  <c r="L31" i="68"/>
  <c r="L44" i="68"/>
  <c r="D63" i="83"/>
  <c r="C63" i="83"/>
  <c r="O151" i="83"/>
  <c r="N151" i="83"/>
  <c r="M151" i="83"/>
  <c r="M147" i="83" s="1"/>
  <c r="L151" i="83"/>
  <c r="R151" i="83"/>
  <c r="R147" i="83" s="1"/>
  <c r="F165" i="11"/>
  <c r="I163" i="11"/>
  <c r="B2" i="68"/>
  <c r="B2" i="66"/>
  <c r="B67" i="66" s="1"/>
  <c r="C2" i="59"/>
  <c r="H2" i="58"/>
  <c r="H110" i="27"/>
  <c r="O110" i="27"/>
  <c r="O164" i="27" s="1"/>
  <c r="C2" i="48"/>
  <c r="K2" i="68"/>
  <c r="G2" i="7"/>
  <c r="H2" i="12"/>
  <c r="H94" i="12" s="1"/>
  <c r="H2" i="48"/>
  <c r="F2" i="58"/>
  <c r="F2" i="66"/>
  <c r="F36" i="66" s="1"/>
  <c r="F2" i="68"/>
  <c r="D2" i="66"/>
  <c r="D36" i="66" s="1"/>
  <c r="D2" i="68"/>
  <c r="E2" i="28"/>
  <c r="E102" i="28" s="1"/>
  <c r="H2" i="27"/>
  <c r="C110" i="27"/>
  <c r="H36" i="13"/>
  <c r="F2" i="12"/>
  <c r="F94" i="12" s="1"/>
  <c r="F2" i="48"/>
  <c r="F149" i="48" s="1"/>
  <c r="G39" i="28"/>
  <c r="G110" i="27"/>
  <c r="G191" i="27" s="1"/>
  <c r="B2" i="28"/>
  <c r="B102" i="28" s="1"/>
  <c r="N2" i="28"/>
  <c r="N211" i="28" s="1"/>
  <c r="H2" i="56"/>
  <c r="H33" i="56" s="1"/>
  <c r="F36" i="13"/>
  <c r="H39" i="28"/>
  <c r="C2" i="66"/>
  <c r="C36" i="66" s="1"/>
  <c r="C2" i="68"/>
  <c r="O36" i="13"/>
  <c r="H2" i="68"/>
  <c r="D2" i="7"/>
  <c r="D110" i="27"/>
  <c r="D164" i="27" s="1"/>
  <c r="G2" i="28"/>
  <c r="G102" i="28" s="1"/>
  <c r="E39" i="28"/>
  <c r="F2" i="56"/>
  <c r="F33" i="56" s="1"/>
  <c r="J2" i="68"/>
  <c r="F2" i="7"/>
  <c r="I2" i="68"/>
  <c r="E2" i="7"/>
  <c r="C2" i="12"/>
  <c r="C94" i="12" s="1"/>
  <c r="O2" i="27"/>
  <c r="F83" i="27"/>
  <c r="H2" i="59"/>
  <c r="M2" i="12"/>
  <c r="M58" i="12" s="1"/>
  <c r="G2" i="68"/>
  <c r="O2" i="12"/>
  <c r="O94" i="12" s="1"/>
  <c r="E2" i="68"/>
  <c r="F155" i="11"/>
  <c r="I157" i="11"/>
  <c r="F164" i="11"/>
  <c r="O77" i="28"/>
  <c r="O102" i="28"/>
  <c r="Q77" i="28"/>
  <c r="Q102" i="28"/>
  <c r="D62" i="28"/>
  <c r="B62" i="28"/>
  <c r="C62" i="28"/>
  <c r="E62" i="28"/>
  <c r="I62" i="28"/>
  <c r="H62" i="28"/>
  <c r="G62" i="28"/>
  <c r="F62" i="28"/>
  <c r="F70" i="28" s="1"/>
  <c r="M65" i="28"/>
  <c r="P146" i="84"/>
  <c r="P62" i="28"/>
  <c r="J65" i="28"/>
  <c r="J62" i="28"/>
  <c r="J70" i="28" s="1"/>
  <c r="N65" i="28"/>
  <c r="O62" i="28"/>
  <c r="Q65" i="28"/>
  <c r="R72" i="28" s="1"/>
  <c r="L65" i="28"/>
  <c r="K65" i="28"/>
  <c r="P65" i="28"/>
  <c r="C164" i="11"/>
  <c r="B163" i="11"/>
  <c r="F21" i="14" s="1"/>
  <c r="Q187" i="28"/>
  <c r="Q197" i="28"/>
  <c r="O197" i="28"/>
  <c r="O187" i="28"/>
  <c r="M176" i="28"/>
  <c r="Q176" i="28"/>
  <c r="Q166" i="28"/>
  <c r="Q155" i="28"/>
  <c r="O176" i="28"/>
  <c r="O166" i="28"/>
  <c r="O155" i="28"/>
  <c r="Q27" i="28"/>
  <c r="Q130" i="28"/>
  <c r="O15" i="28"/>
  <c r="O130" i="28"/>
  <c r="M130" i="28"/>
  <c r="R146" i="84"/>
  <c r="H163" i="11"/>
  <c r="J160" i="11"/>
  <c r="Q62" i="28"/>
  <c r="M146" i="84"/>
  <c r="N146" i="84"/>
  <c r="M62" i="28"/>
  <c r="L56" i="27"/>
  <c r="R299" i="27"/>
  <c r="R272" i="27"/>
  <c r="L83" i="27"/>
  <c r="R56" i="27"/>
  <c r="R83" i="27"/>
  <c r="L272" i="27"/>
  <c r="J56" i="27"/>
  <c r="R120" i="48"/>
  <c r="E40" i="12"/>
  <c r="O65" i="28"/>
  <c r="Q146" i="84"/>
  <c r="E164" i="11"/>
  <c r="H156" i="11"/>
  <c r="H152" i="11"/>
  <c r="E152" i="11"/>
  <c r="G152" i="11"/>
  <c r="D157" i="11"/>
  <c r="D151" i="11"/>
  <c r="D163" i="11"/>
  <c r="F162" i="11"/>
  <c r="C165" i="11"/>
  <c r="I164" i="11"/>
  <c r="H164" i="11"/>
  <c r="B160" i="11"/>
  <c r="F18" i="14" s="1"/>
  <c r="G156" i="11"/>
  <c r="C152" i="11"/>
  <c r="L6" i="2"/>
  <c r="M21" i="2"/>
  <c r="M22" i="2"/>
  <c r="M20" i="2"/>
  <c r="M23" i="2"/>
  <c r="M24" i="2"/>
  <c r="B155" i="11"/>
  <c r="F13" i="14" s="1"/>
  <c r="B162" i="11"/>
  <c r="F20" i="14" s="1"/>
  <c r="L2" i="48"/>
  <c r="O2" i="48"/>
  <c r="J83" i="27"/>
  <c r="E151" i="11"/>
  <c r="L8" i="2"/>
  <c r="L10" i="2"/>
  <c r="E3" i="55"/>
  <c r="E30" i="55" s="1"/>
  <c r="H165" i="11"/>
  <c r="C162" i="11"/>
  <c r="G2" i="66"/>
  <c r="G36" i="66" s="1"/>
  <c r="D164" i="11"/>
  <c r="J299" i="27"/>
  <c r="J21" i="12"/>
  <c r="J272" i="27"/>
  <c r="J245" i="27"/>
  <c r="J151" i="11"/>
  <c r="B164" i="11"/>
  <c r="F22" i="14" s="1"/>
  <c r="E163" i="11"/>
  <c r="J163" i="11"/>
  <c r="J164" i="11"/>
  <c r="L146" i="84"/>
  <c r="E165" i="11"/>
  <c r="G165" i="11"/>
  <c r="E157" i="11"/>
  <c r="F152" i="11"/>
  <c r="E160" i="11"/>
  <c r="F151" i="11"/>
  <c r="J155" i="11"/>
  <c r="B159" i="11"/>
  <c r="F17" i="14" s="1"/>
  <c r="D155" i="11"/>
  <c r="J153" i="11"/>
  <c r="E159" i="11"/>
  <c r="E156" i="11"/>
  <c r="G153" i="11"/>
  <c r="D160" i="11"/>
  <c r="C159" i="11"/>
  <c r="H160" i="11"/>
  <c r="I160" i="11"/>
  <c r="B158" i="11"/>
  <c r="F16" i="14" s="1"/>
  <c r="F161" i="11"/>
  <c r="H161" i="11"/>
  <c r="G161" i="11"/>
  <c r="J161" i="11"/>
  <c r="H154" i="11"/>
  <c r="G157" i="11"/>
  <c r="G159" i="11"/>
  <c r="F156" i="11"/>
  <c r="H157" i="11"/>
  <c r="H158" i="11"/>
  <c r="I151" i="11"/>
  <c r="C156" i="11"/>
  <c r="I155" i="11"/>
  <c r="B156" i="11"/>
  <c r="F14" i="14" s="1"/>
  <c r="J158" i="11"/>
  <c r="D156" i="11"/>
  <c r="G151" i="11"/>
  <c r="E153" i="11"/>
  <c r="C158" i="11"/>
  <c r="J152" i="11"/>
  <c r="F159" i="11"/>
  <c r="B153" i="11"/>
  <c r="F11" i="14" s="1"/>
  <c r="J156" i="11"/>
  <c r="F157" i="11"/>
  <c r="F3" i="55"/>
  <c r="L39" i="28"/>
  <c r="M36" i="13"/>
  <c r="M2" i="27"/>
  <c r="M29" i="27" s="1"/>
  <c r="M2" i="59"/>
  <c r="M2" i="56"/>
  <c r="M33" i="56" s="1"/>
  <c r="L2" i="28"/>
  <c r="L211" i="28" s="1"/>
  <c r="M2" i="58"/>
  <c r="M110" i="27"/>
  <c r="M137" i="27" s="1"/>
  <c r="E158" i="11"/>
  <c r="D153" i="11"/>
  <c r="J159" i="11"/>
  <c r="F160" i="11"/>
  <c r="D161" i="11"/>
  <c r="D32" i="48"/>
  <c r="I158" i="11"/>
  <c r="I159" i="11"/>
  <c r="F56" i="27"/>
  <c r="F299" i="27"/>
  <c r="F245" i="27"/>
  <c r="F272" i="27"/>
  <c r="H151" i="11"/>
  <c r="B151" i="11"/>
  <c r="H159" i="11"/>
  <c r="E161" i="11"/>
  <c r="E162" i="11"/>
  <c r="M2" i="48"/>
  <c r="M149" i="48" s="1"/>
  <c r="G164" i="11"/>
  <c r="G163" i="11"/>
  <c r="E154" i="11"/>
  <c r="D158" i="11"/>
  <c r="D159" i="11"/>
  <c r="L7" i="2"/>
  <c r="J162" i="11"/>
  <c r="D3" i="55"/>
  <c r="E2" i="66"/>
  <c r="E36" i="66" s="1"/>
  <c r="J39" i="28"/>
  <c r="K2" i="48"/>
  <c r="K149" i="48" s="1"/>
  <c r="J2" i="28"/>
  <c r="J211" i="28" s="1"/>
  <c r="K2" i="59"/>
  <c r="K2" i="12"/>
  <c r="K94" i="12" s="1"/>
  <c r="B157" i="11"/>
  <c r="F15" i="14" s="1"/>
  <c r="B154" i="11"/>
  <c r="F12" i="14" s="1"/>
  <c r="D152" i="11"/>
  <c r="F158" i="11"/>
  <c r="L5" i="2"/>
  <c r="H4" i="2"/>
  <c r="C163" i="11"/>
  <c r="J157" i="11"/>
  <c r="B161" i="11"/>
  <c r="F19" i="14" s="1"/>
  <c r="G158" i="11"/>
  <c r="I161" i="11"/>
  <c r="G162" i="11"/>
  <c r="G160" i="11"/>
  <c r="O2" i="59"/>
  <c r="I2" i="66"/>
  <c r="I36" i="66" s="1"/>
  <c r="L2" i="58"/>
  <c r="N39" i="28"/>
  <c r="I165" i="11"/>
  <c r="K39" i="28"/>
  <c r="O2" i="58"/>
  <c r="H3" i="55"/>
  <c r="H30" i="55" s="1"/>
  <c r="B165" i="11"/>
  <c r="F23" i="14" s="1"/>
  <c r="J165" i="11"/>
  <c r="D165" i="11"/>
  <c r="O146" i="84"/>
  <c r="M27" i="28"/>
  <c r="N62" i="28"/>
  <c r="K146" i="84"/>
  <c r="R58" i="12"/>
  <c r="Q299" i="27"/>
  <c r="N218" i="27"/>
  <c r="Q245" i="27"/>
  <c r="N272" i="27"/>
  <c r="P39" i="28"/>
  <c r="R137" i="27"/>
  <c r="P2" i="28"/>
  <c r="P211" i="28" s="1"/>
  <c r="N245" i="27"/>
  <c r="N56" i="27"/>
  <c r="K2" i="66"/>
  <c r="K36" i="66" s="1"/>
  <c r="Q110" i="27"/>
  <c r="Q36" i="13"/>
  <c r="J3" i="55"/>
  <c r="J30" i="55" s="1"/>
  <c r="Q56" i="27"/>
  <c r="Q83" i="27"/>
  <c r="Q2" i="12"/>
  <c r="Q94" i="12" s="1"/>
  <c r="Q2" i="48"/>
  <c r="Q2" i="58"/>
  <c r="Q2" i="59"/>
  <c r="P58" i="12"/>
  <c r="R76" i="12"/>
  <c r="R62" i="48"/>
  <c r="R40" i="12"/>
  <c r="D245" i="27"/>
  <c r="O83" i="27"/>
  <c r="O27" i="28"/>
  <c r="R164" i="27"/>
  <c r="C2" i="56"/>
  <c r="C33" i="56" s="1"/>
  <c r="C2" i="58"/>
  <c r="C36" i="13"/>
  <c r="G56" i="27"/>
  <c r="G83" i="27"/>
  <c r="N58" i="12"/>
  <c r="G272" i="27"/>
  <c r="E32" i="48"/>
  <c r="N76" i="12"/>
  <c r="R21" i="12"/>
  <c r="G218" i="27"/>
  <c r="K64" i="55"/>
  <c r="P164" i="27"/>
  <c r="E91" i="48"/>
  <c r="E120" i="48"/>
  <c r="P21" i="12"/>
  <c r="R32" i="48"/>
  <c r="L67" i="66"/>
  <c r="L132" i="66" s="1"/>
  <c r="L101" i="66" s="1"/>
  <c r="O137" i="27"/>
  <c r="D40" i="12"/>
  <c r="F137" i="27"/>
  <c r="D21" i="12"/>
  <c r="F191" i="27"/>
  <c r="R91" i="48"/>
  <c r="Q15" i="28"/>
  <c r="K164" i="83" l="1"/>
  <c r="L70" i="28"/>
  <c r="O165" i="83"/>
  <c r="G88" i="88"/>
  <c r="G191" i="88"/>
  <c r="G174" i="88"/>
  <c r="E191" i="88"/>
  <c r="E174" i="88"/>
  <c r="E88" i="88"/>
  <c r="E105" i="26"/>
  <c r="E123" i="26"/>
  <c r="E88" i="26"/>
  <c r="K19" i="26"/>
  <c r="K54" i="26"/>
  <c r="K36" i="26"/>
  <c r="D191" i="88"/>
  <c r="D174" i="88"/>
  <c r="D88" i="88"/>
  <c r="F191" i="88"/>
  <c r="F88" i="88"/>
  <c r="F174" i="88"/>
  <c r="H88" i="26"/>
  <c r="H105" i="26"/>
  <c r="H123" i="26"/>
  <c r="E19" i="26"/>
  <c r="E36" i="26"/>
  <c r="E54" i="26"/>
  <c r="M88" i="26"/>
  <c r="M105" i="26"/>
  <c r="M123" i="26"/>
  <c r="F9" i="14"/>
  <c r="G70" i="28"/>
  <c r="F88" i="26"/>
  <c r="F105" i="26"/>
  <c r="F123" i="26"/>
  <c r="H36" i="26"/>
  <c r="H19" i="26"/>
  <c r="H54" i="26"/>
  <c r="N88" i="26"/>
  <c r="N105" i="26"/>
  <c r="N123" i="26"/>
  <c r="C105" i="26"/>
  <c r="C88" i="26"/>
  <c r="C123" i="26"/>
  <c r="M36" i="26"/>
  <c r="M19" i="26"/>
  <c r="M54" i="26"/>
  <c r="D105" i="26"/>
  <c r="D88" i="26"/>
  <c r="D123" i="26"/>
  <c r="P105" i="26"/>
  <c r="P88" i="26"/>
  <c r="P123" i="26"/>
  <c r="O105" i="26"/>
  <c r="O88" i="26"/>
  <c r="O123" i="26"/>
  <c r="I88" i="26"/>
  <c r="I105" i="26"/>
  <c r="I123" i="26"/>
  <c r="Q88" i="26"/>
  <c r="Q105" i="26"/>
  <c r="Q123" i="26"/>
  <c r="G105" i="26"/>
  <c r="G88" i="26"/>
  <c r="G123" i="26"/>
  <c r="J88" i="26"/>
  <c r="J123" i="26"/>
  <c r="J105" i="26"/>
  <c r="L105" i="26"/>
  <c r="L88" i="26"/>
  <c r="L123" i="26"/>
  <c r="H174" i="88"/>
  <c r="H191" i="88"/>
  <c r="H88" i="88"/>
  <c r="F36" i="26"/>
  <c r="F19" i="26"/>
  <c r="F54" i="26"/>
  <c r="K105" i="26"/>
  <c r="K88" i="26"/>
  <c r="K123" i="26"/>
  <c r="N36" i="26"/>
  <c r="N19" i="26"/>
  <c r="N54" i="26"/>
  <c r="C19" i="26"/>
  <c r="C36" i="26"/>
  <c r="C54" i="26"/>
  <c r="D36" i="26"/>
  <c r="D54" i="26"/>
  <c r="D19" i="26"/>
  <c r="P19" i="26"/>
  <c r="P36" i="26"/>
  <c r="P54" i="26"/>
  <c r="O54" i="26"/>
  <c r="O19" i="26"/>
  <c r="O36" i="26"/>
  <c r="I54" i="26"/>
  <c r="I36" i="26"/>
  <c r="I19" i="26"/>
  <c r="Q19" i="26"/>
  <c r="Q36" i="26"/>
  <c r="Q54" i="26"/>
  <c r="G19" i="26"/>
  <c r="G54" i="26"/>
  <c r="G36" i="26"/>
  <c r="J36" i="26"/>
  <c r="J19" i="26"/>
  <c r="J54" i="26"/>
  <c r="L36" i="26"/>
  <c r="L19" i="26"/>
  <c r="L54" i="26"/>
  <c r="N27" i="28"/>
  <c r="K218" i="27"/>
  <c r="K29" i="27"/>
  <c r="D272" i="27"/>
  <c r="E56" i="27"/>
  <c r="H56" i="27"/>
  <c r="H29" i="27"/>
  <c r="J191" i="27"/>
  <c r="G245" i="27"/>
  <c r="G29" i="27"/>
  <c r="P272" i="27"/>
  <c r="P29" i="27"/>
  <c r="D218" i="27"/>
  <c r="D29" i="27"/>
  <c r="J137" i="27"/>
  <c r="O56" i="27"/>
  <c r="O29" i="27"/>
  <c r="Q272" i="27"/>
  <c r="Q29" i="27"/>
  <c r="P148" i="83"/>
  <c r="G164" i="83"/>
  <c r="L148" i="83"/>
  <c r="N165" i="83"/>
  <c r="I91" i="48"/>
  <c r="I191" i="27"/>
  <c r="I137" i="27"/>
  <c r="K137" i="27"/>
  <c r="I56" i="27"/>
  <c r="I299" i="27"/>
  <c r="I272" i="27"/>
  <c r="K191" i="27"/>
  <c r="O148" i="83"/>
  <c r="O167" i="83" s="1"/>
  <c r="P165" i="83"/>
  <c r="O149" i="83"/>
  <c r="M165" i="83"/>
  <c r="M148" i="83"/>
  <c r="N167" i="83" s="1"/>
  <c r="R165" i="83"/>
  <c r="I164" i="83"/>
  <c r="D58" i="12"/>
  <c r="N40" i="12"/>
  <c r="I102" i="28"/>
  <c r="N102" i="28"/>
  <c r="H102" i="28"/>
  <c r="N149" i="83"/>
  <c r="C64" i="55"/>
  <c r="D76" i="12"/>
  <c r="G299" i="27"/>
  <c r="N21" i="12"/>
  <c r="N197" i="28"/>
  <c r="G160" i="84"/>
  <c r="I30" i="55"/>
  <c r="D56" i="27"/>
  <c r="I120" i="48"/>
  <c r="M15" i="28"/>
  <c r="C29" i="27"/>
  <c r="N130" i="28"/>
  <c r="N166" i="28"/>
  <c r="M155" i="28"/>
  <c r="M187" i="28"/>
  <c r="M102" i="28"/>
  <c r="C245" i="27"/>
  <c r="R148" i="83"/>
  <c r="S167" i="83" s="1"/>
  <c r="H160" i="84"/>
  <c r="J160" i="84"/>
  <c r="O245" i="27"/>
  <c r="O191" i="27"/>
  <c r="O218" i="27"/>
  <c r="O272" i="27"/>
  <c r="O299" i="27"/>
  <c r="D299" i="27"/>
  <c r="M166" i="28"/>
  <c r="M197" i="28"/>
  <c r="M77" i="28"/>
  <c r="I160" i="84"/>
  <c r="H164" i="83"/>
  <c r="J164" i="83"/>
  <c r="C34" i="30"/>
  <c r="C35" i="30" s="1"/>
  <c r="C36" i="30" s="1"/>
  <c r="C37" i="30" s="1"/>
  <c r="C38" i="30" s="1"/>
  <c r="C39" i="30" s="1"/>
  <c r="C40" i="30" s="1"/>
  <c r="C41" i="30" s="1"/>
  <c r="C42" i="30" s="1"/>
  <c r="C43" i="30" s="1"/>
  <c r="C44" i="30" s="1"/>
  <c r="C45" i="30" s="1"/>
  <c r="C46" i="30" s="1"/>
  <c r="C47" i="30" s="1"/>
  <c r="C48" i="30" s="1"/>
  <c r="C49" i="30" s="1"/>
  <c r="C50" i="30" s="1"/>
  <c r="C51" i="30" s="1"/>
  <c r="C52" i="30" s="1"/>
  <c r="C53" i="30" s="1"/>
  <c r="C54" i="30" s="1"/>
  <c r="C55" i="30" s="1"/>
  <c r="C56" i="30" s="1"/>
  <c r="C57" i="30" s="1"/>
  <c r="C59" i="30" s="1"/>
  <c r="C60" i="30" s="1"/>
  <c r="M40" i="12"/>
  <c r="M94" i="12"/>
  <c r="J76" i="12"/>
  <c r="J94" i="12"/>
  <c r="I40" i="12"/>
  <c r="I94" i="12"/>
  <c r="E58" i="12"/>
  <c r="E94" i="12"/>
  <c r="E62" i="48"/>
  <c r="E149" i="48"/>
  <c r="J91" i="48"/>
  <c r="J149" i="48"/>
  <c r="C62" i="48"/>
  <c r="C149" i="48"/>
  <c r="O149" i="48"/>
  <c r="H32" i="48"/>
  <c r="H149" i="48"/>
  <c r="D120" i="48"/>
  <c r="D149" i="48"/>
  <c r="Q149" i="48"/>
  <c r="L62" i="48"/>
  <c r="L149" i="48"/>
  <c r="N149" i="48"/>
  <c r="Q166" i="83"/>
  <c r="Q164" i="83"/>
  <c r="Q165" i="83"/>
  <c r="R149" i="83"/>
  <c r="S165" i="83"/>
  <c r="Q148" i="83"/>
  <c r="K148" i="83"/>
  <c r="L165" i="83"/>
  <c r="I21" i="12"/>
  <c r="I58" i="12"/>
  <c r="M76" i="12"/>
  <c r="M21" i="12"/>
  <c r="J40" i="12"/>
  <c r="D67" i="66"/>
  <c r="D132" i="66" s="1"/>
  <c r="D101" i="66" s="1"/>
  <c r="J67" i="66"/>
  <c r="J132" i="66" s="1"/>
  <c r="J101" i="66" s="1"/>
  <c r="K2" i="13"/>
  <c r="K19" i="13" s="1"/>
  <c r="O2" i="13"/>
  <c r="O19" i="13" s="1"/>
  <c r="L2" i="13"/>
  <c r="L19" i="13" s="1"/>
  <c r="Q40" i="12"/>
  <c r="Q2" i="13"/>
  <c r="Q19" i="13" s="1"/>
  <c r="N2" i="13"/>
  <c r="N19" i="13" s="1"/>
  <c r="D2" i="13"/>
  <c r="D19" i="13" s="1"/>
  <c r="C2" i="13"/>
  <c r="C19" i="13" s="1"/>
  <c r="F76" i="12"/>
  <c r="F2" i="13"/>
  <c r="F19" i="13" s="1"/>
  <c r="H40" i="12"/>
  <c r="H2" i="13"/>
  <c r="H19" i="13" s="1"/>
  <c r="J58" i="12"/>
  <c r="J2" i="13"/>
  <c r="J19" i="13" s="1"/>
  <c r="I76" i="12"/>
  <c r="I2" i="13"/>
  <c r="I19" i="13" s="1"/>
  <c r="M2" i="13"/>
  <c r="M19" i="13" s="1"/>
  <c r="E2" i="13"/>
  <c r="E19" i="13" s="1"/>
  <c r="G2" i="13"/>
  <c r="G19" i="13" s="1"/>
  <c r="O40" i="12"/>
  <c r="L76" i="12"/>
  <c r="O58" i="12"/>
  <c r="D91" i="48"/>
  <c r="F62" i="48"/>
  <c r="N32" i="48"/>
  <c r="S162" i="84"/>
  <c r="N161" i="84"/>
  <c r="N144" i="84"/>
  <c r="N145" i="84"/>
  <c r="Q161" i="84"/>
  <c r="Q144" i="84"/>
  <c r="Q145" i="84"/>
  <c r="K144" i="84"/>
  <c r="K145" i="84"/>
  <c r="Q160" i="84"/>
  <c r="Q143" i="84"/>
  <c r="D39" i="84" a="1"/>
  <c r="O161" i="84"/>
  <c r="O144" i="84"/>
  <c r="O145" i="84"/>
  <c r="D38" i="84" a="1"/>
  <c r="O162" i="84"/>
  <c r="P161" i="84"/>
  <c r="P144" i="84"/>
  <c r="P145" i="84"/>
  <c r="P160" i="84"/>
  <c r="P143" i="84"/>
  <c r="P162" i="84" s="1"/>
  <c r="L161" i="84"/>
  <c r="L144" i="84"/>
  <c r="L145" i="84"/>
  <c r="M160" i="84"/>
  <c r="M143" i="84"/>
  <c r="M162" i="84" s="1"/>
  <c r="M161" i="84"/>
  <c r="M144" i="84"/>
  <c r="M145" i="84"/>
  <c r="R161" i="84"/>
  <c r="R144" i="84"/>
  <c r="R145" i="84"/>
  <c r="S161" i="84"/>
  <c r="K160" i="84"/>
  <c r="K143" i="84"/>
  <c r="L162" i="84" s="1"/>
  <c r="J120" i="48"/>
  <c r="F32" i="48"/>
  <c r="J62" i="48"/>
  <c r="H62" i="48"/>
  <c r="F120" i="48"/>
  <c r="J32" i="48"/>
  <c r="H120" i="48"/>
  <c r="F91" i="48"/>
  <c r="H91" i="48"/>
  <c r="D137" i="27"/>
  <c r="L120" i="48"/>
  <c r="L91" i="48"/>
  <c r="G40" i="12"/>
  <c r="G76" i="12"/>
  <c r="D191" i="27"/>
  <c r="G21" i="12"/>
  <c r="G58" i="12"/>
  <c r="I245" i="27"/>
  <c r="I218" i="27"/>
  <c r="I83" i="27"/>
  <c r="I62" i="48"/>
  <c r="I32" i="48"/>
  <c r="P62" i="48"/>
  <c r="P32" i="48"/>
  <c r="P120" i="48"/>
  <c r="P91" i="48"/>
  <c r="H83" i="27"/>
  <c r="H245" i="27"/>
  <c r="H272" i="27"/>
  <c r="H299" i="27"/>
  <c r="H218" i="27"/>
  <c r="P299" i="27"/>
  <c r="E21" i="12"/>
  <c r="K67" i="66"/>
  <c r="K132" i="66" s="1"/>
  <c r="K101" i="66" s="1"/>
  <c r="O32" i="48"/>
  <c r="N62" i="48"/>
  <c r="E64" i="55"/>
  <c r="C218" i="27"/>
  <c r="N120" i="48"/>
  <c r="E76" i="12"/>
  <c r="N137" i="27"/>
  <c r="C272" i="27"/>
  <c r="N91" i="48"/>
  <c r="N164" i="27"/>
  <c r="G94" i="84"/>
  <c r="M139" i="83"/>
  <c r="M70" i="83"/>
  <c r="F139" i="83"/>
  <c r="F70" i="83"/>
  <c r="P139" i="83"/>
  <c r="P70" i="83"/>
  <c r="G139" i="83"/>
  <c r="G70" i="83"/>
  <c r="Q70" i="83"/>
  <c r="Q139" i="83"/>
  <c r="K70" i="83"/>
  <c r="K139" i="83"/>
  <c r="D70" i="83"/>
  <c r="D139" i="83"/>
  <c r="J70" i="83"/>
  <c r="J139" i="83"/>
  <c r="H70" i="83"/>
  <c r="H139" i="83"/>
  <c r="L70" i="83"/>
  <c r="L139" i="83"/>
  <c r="N139" i="83"/>
  <c r="N70" i="83"/>
  <c r="O139" i="83"/>
  <c r="O70" i="83"/>
  <c r="I70" i="83"/>
  <c r="I139" i="83"/>
  <c r="E139" i="83"/>
  <c r="E70" i="83"/>
  <c r="C139" i="83"/>
  <c r="C70" i="83"/>
  <c r="C76" i="12"/>
  <c r="K130" i="28"/>
  <c r="K27" i="28"/>
  <c r="K166" i="28"/>
  <c r="C58" i="12"/>
  <c r="H58" i="12"/>
  <c r="K176" i="28"/>
  <c r="C40" i="12"/>
  <c r="K15" i="28"/>
  <c r="H21" i="12"/>
  <c r="H76" i="12"/>
  <c r="K155" i="28"/>
  <c r="K187" i="28"/>
  <c r="K102" i="28"/>
  <c r="K197" i="28"/>
  <c r="K77" i="28"/>
  <c r="C56" i="27"/>
  <c r="C299" i="27"/>
  <c r="F58" i="12"/>
  <c r="L137" i="27"/>
  <c r="G64" i="55"/>
  <c r="P56" i="27"/>
  <c r="G67" i="66"/>
  <c r="G132" i="66" s="1"/>
  <c r="G101" i="66" s="1"/>
  <c r="P245" i="27"/>
  <c r="H64" i="55"/>
  <c r="L40" i="12"/>
  <c r="F21" i="12"/>
  <c r="E164" i="27"/>
  <c r="E137" i="27"/>
  <c r="E191" i="27"/>
  <c r="P83" i="27"/>
  <c r="L58" i="12"/>
  <c r="F40" i="12"/>
  <c r="L21" i="12"/>
  <c r="L191" i="27"/>
  <c r="P191" i="27"/>
  <c r="P137" i="27"/>
  <c r="P218" i="27"/>
  <c r="E218" i="27"/>
  <c r="E272" i="27"/>
  <c r="E299" i="27"/>
  <c r="E83" i="27"/>
  <c r="E245" i="27"/>
  <c r="N176" i="28"/>
  <c r="H67" i="66"/>
  <c r="H132" i="66" s="1"/>
  <c r="H101" i="66" s="1"/>
  <c r="N15" i="28"/>
  <c r="N77" i="28"/>
  <c r="N299" i="27"/>
  <c r="N83" i="27"/>
  <c r="L32" i="48"/>
  <c r="K56" i="27"/>
  <c r="K245" i="27"/>
  <c r="K272" i="27"/>
  <c r="K83" i="27"/>
  <c r="K299" i="27"/>
  <c r="N155" i="28"/>
  <c r="N187" i="28"/>
  <c r="J64" i="55"/>
  <c r="H70" i="28"/>
  <c r="J31" i="68"/>
  <c r="J44" i="68"/>
  <c r="H31" i="68"/>
  <c r="H44" i="68"/>
  <c r="F31" i="68"/>
  <c r="F44" i="68"/>
  <c r="G31" i="68"/>
  <c r="G44" i="68"/>
  <c r="D31" i="68"/>
  <c r="D44" i="68"/>
  <c r="K31" i="68"/>
  <c r="K44" i="68"/>
  <c r="E44" i="68"/>
  <c r="E31" i="68"/>
  <c r="I31" i="68"/>
  <c r="I44" i="68"/>
  <c r="C31" i="68"/>
  <c r="C44" i="68"/>
  <c r="B31" i="68"/>
  <c r="B44" i="68"/>
  <c r="G77" i="28"/>
  <c r="C70" i="28"/>
  <c r="D64" i="83"/>
  <c r="O164" i="83"/>
  <c r="O147" i="83"/>
  <c r="R166" i="83"/>
  <c r="S166" i="83"/>
  <c r="N164" i="83"/>
  <c r="N147" i="83"/>
  <c r="N166" i="83" s="1"/>
  <c r="P164" i="83"/>
  <c r="L164" i="83"/>
  <c r="L147" i="83"/>
  <c r="L166" i="83" s="1"/>
  <c r="Q150" i="83"/>
  <c r="N150" i="83"/>
  <c r="P150" i="83"/>
  <c r="K150" i="83"/>
  <c r="O150" i="83"/>
  <c r="M150" i="83"/>
  <c r="L150" i="83"/>
  <c r="R164" i="83"/>
  <c r="S164" i="83"/>
  <c r="R150" i="83"/>
  <c r="M164" i="83"/>
  <c r="H137" i="27"/>
  <c r="H164" i="27"/>
  <c r="O21" i="12"/>
  <c r="O76" i="12"/>
  <c r="H191" i="27"/>
  <c r="E23" i="7"/>
  <c r="E45" i="7"/>
  <c r="D45" i="7"/>
  <c r="D23" i="7"/>
  <c r="C67" i="66"/>
  <c r="C132" i="66" s="1"/>
  <c r="C101" i="66" s="1"/>
  <c r="G137" i="27"/>
  <c r="G164" i="27"/>
  <c r="F45" i="7"/>
  <c r="F23" i="7"/>
  <c r="F67" i="66"/>
  <c r="F132" i="66" s="1"/>
  <c r="F101" i="66" s="1"/>
  <c r="G45" i="7"/>
  <c r="G23" i="7"/>
  <c r="C164" i="27"/>
  <c r="C191" i="27"/>
  <c r="C137" i="27"/>
  <c r="C32" i="48"/>
  <c r="C91" i="48"/>
  <c r="K70" i="28"/>
  <c r="M72" i="28"/>
  <c r="I70" i="28"/>
  <c r="D70" i="28"/>
  <c r="E70" i="28"/>
  <c r="L72" i="28"/>
  <c r="N72" i="28"/>
  <c r="K72" i="28"/>
  <c r="L77" i="28"/>
  <c r="L102" i="28"/>
  <c r="J77" i="28"/>
  <c r="J102" i="28"/>
  <c r="P77" i="28"/>
  <c r="P102" i="28"/>
  <c r="Q72" i="28"/>
  <c r="P70" i="28"/>
  <c r="Q70" i="28"/>
  <c r="L197" i="28"/>
  <c r="L187" i="28"/>
  <c r="J197" i="28"/>
  <c r="J187" i="28"/>
  <c r="P187" i="28"/>
  <c r="P197" i="28"/>
  <c r="J176" i="28"/>
  <c r="J166" i="28"/>
  <c r="J155" i="28"/>
  <c r="P130" i="28"/>
  <c r="P176" i="28"/>
  <c r="P166" i="28"/>
  <c r="P155" i="28"/>
  <c r="L176" i="28"/>
  <c r="L166" i="28"/>
  <c r="L155" i="28"/>
  <c r="L27" i="28"/>
  <c r="L130" i="28"/>
  <c r="J15" i="28"/>
  <c r="J130" i="28"/>
  <c r="M70" i="28"/>
  <c r="R70" i="28"/>
  <c r="P72" i="28"/>
  <c r="O72" i="28"/>
  <c r="L15" i="28"/>
  <c r="M26" i="2"/>
  <c r="Q58" i="12"/>
  <c r="Q21" i="12"/>
  <c r="E67" i="66"/>
  <c r="E132" i="66" s="1"/>
  <c r="E101" i="66" s="1"/>
  <c r="J27" i="28"/>
  <c r="O91" i="48"/>
  <c r="O62" i="48"/>
  <c r="O120" i="48"/>
  <c r="M25" i="2"/>
  <c r="M19" i="2"/>
  <c r="D30" i="55"/>
  <c r="D64" i="55"/>
  <c r="M245" i="27"/>
  <c r="M56" i="27"/>
  <c r="M83" i="27"/>
  <c r="M272" i="27"/>
  <c r="M218" i="27"/>
  <c r="M299" i="27"/>
  <c r="K58" i="12"/>
  <c r="K40" i="12"/>
  <c r="K21" i="12"/>
  <c r="K76" i="12"/>
  <c r="M191" i="27"/>
  <c r="M164" i="27"/>
  <c r="K91" i="48"/>
  <c r="K62" i="48"/>
  <c r="K120" i="48"/>
  <c r="K32" i="48"/>
  <c r="I67" i="66"/>
  <c r="I132" i="66" s="1"/>
  <c r="I101" i="66" s="1"/>
  <c r="M32" i="48"/>
  <c r="M91" i="48"/>
  <c r="M120" i="48"/>
  <c r="M62" i="48"/>
  <c r="F30" i="55"/>
  <c r="F64" i="55"/>
  <c r="N70" i="28"/>
  <c r="O70" i="28"/>
  <c r="Q120" i="48"/>
  <c r="Q91" i="48"/>
  <c r="Q32" i="48"/>
  <c r="Q62" i="48"/>
  <c r="Q76" i="12"/>
  <c r="Q137" i="27"/>
  <c r="Q191" i="27"/>
  <c r="Q164" i="27"/>
  <c r="P27" i="28"/>
  <c r="P15" i="28"/>
  <c r="L163" i="84" l="1"/>
  <c r="L167" i="83"/>
  <c r="M167" i="83"/>
  <c r="P167" i="83"/>
  <c r="Q167" i="83"/>
  <c r="C61" i="30"/>
  <c r="C62" i="30" s="1"/>
  <c r="R167" i="83"/>
  <c r="P163" i="84"/>
  <c r="M163" i="84"/>
  <c r="Q163" i="84"/>
  <c r="N163" i="84"/>
  <c r="R163" i="84"/>
  <c r="S163" i="84"/>
  <c r="T38" i="84"/>
  <c r="D38" i="84"/>
  <c r="P38" i="84"/>
  <c r="N38" i="84"/>
  <c r="E38" i="84"/>
  <c r="J38" i="84"/>
  <c r="L38" i="84"/>
  <c r="H38" i="84"/>
  <c r="O38" i="84"/>
  <c r="Q38" i="84"/>
  <c r="S38" i="84"/>
  <c r="F38" i="84"/>
  <c r="M38" i="84"/>
  <c r="G38" i="84"/>
  <c r="I38" i="84"/>
  <c r="R38" i="84"/>
  <c r="K38" i="84"/>
  <c r="N162" i="84"/>
  <c r="R39" i="84"/>
  <c r="N39" i="84"/>
  <c r="E39" i="84"/>
  <c r="G39" i="84"/>
  <c r="P39" i="84"/>
  <c r="I39" i="84"/>
  <c r="H39" i="84"/>
  <c r="K39" i="84"/>
  <c r="D39" i="84"/>
  <c r="M39" i="84"/>
  <c r="O39" i="84"/>
  <c r="Q39" i="84"/>
  <c r="F39" i="84"/>
  <c r="S39" i="84"/>
  <c r="L39" i="84"/>
  <c r="J39" i="84"/>
  <c r="T39" i="84"/>
  <c r="O163" i="84"/>
  <c r="Q162" i="84"/>
  <c r="R162" i="84"/>
  <c r="M166" i="83"/>
  <c r="O166" i="83"/>
  <c r="P166" i="83"/>
  <c r="C63" i="30" l="1"/>
  <c r="C64" i="30" s="1"/>
  <c r="C67" i="30" s="1"/>
  <c r="C68" i="30" s="1"/>
  <c r="C69" i="30" s="1"/>
  <c r="C70" i="30" s="1"/>
  <c r="C71" i="30" s="1"/>
  <c r="C72" i="30" s="1"/>
  <c r="C73" i="30" s="1"/>
  <c r="C74" i="30" s="1"/>
  <c r="C75" i="30" s="1"/>
  <c r="C76" i="30" s="1"/>
  <c r="C77" i="30" s="1"/>
  <c r="C78" i="30" l="1"/>
  <c r="C79" i="30"/>
  <c r="C81" i="30" s="1"/>
  <c r="C82" i="30" s="1"/>
  <c r="C83" i="30" s="1"/>
  <c r="C84" i="30" s="1"/>
  <c r="C85" i="30" s="1"/>
  <c r="C86" i="30" s="1"/>
  <c r="C88" i="30" l="1"/>
  <c r="C89" i="30" s="1"/>
  <c r="C90" i="30" s="1"/>
  <c r="C91" i="30" l="1"/>
  <c r="C92" i="30" s="1"/>
  <c r="C93" i="30" s="1"/>
  <c r="C95" i="30" s="1"/>
  <c r="C96" i="30" s="1"/>
  <c r="C97" i="30" s="1"/>
  <c r="C98" i="30" s="1"/>
  <c r="C99" i="30" s="1"/>
  <c r="C100" i="30" l="1"/>
  <c r="C101" i="30" s="1"/>
  <c r="C102" i="30" s="1"/>
  <c r="C104" i="30" s="1"/>
  <c r="C105" i="30" s="1"/>
  <c r="C84" i="12" l="1"/>
  <c r="M84" i="12" l="1"/>
  <c r="J84" i="12"/>
  <c r="E84" i="12"/>
  <c r="R84" i="12"/>
  <c r="G84" i="12"/>
  <c r="F84" i="12"/>
  <c r="N84" i="12"/>
  <c r="D84" i="12"/>
  <c r="O84" i="12"/>
  <c r="K84" i="12"/>
  <c r="S84" i="12"/>
  <c r="L84" i="12"/>
  <c r="H84" i="12"/>
  <c r="Q84" i="12"/>
  <c r="P84" i="12"/>
  <c r="I84" i="12"/>
  <c r="L88" i="12" l="1"/>
  <c r="I88" i="12"/>
  <c r="N88" i="12" l="1"/>
  <c r="J88" i="12"/>
  <c r="Q88" i="12"/>
  <c r="O88" i="12"/>
  <c r="G88" i="12"/>
  <c r="K88" i="12"/>
  <c r="P88" i="12"/>
  <c r="M88" i="12"/>
  <c r="S88" i="12"/>
  <c r="R88" i="12"/>
  <c r="F88" i="12"/>
  <c r="H88" i="12"/>
  <c r="J91" i="12" l="1"/>
  <c r="K104" i="12" l="1"/>
  <c r="K105" i="12"/>
  <c r="K99" i="12"/>
  <c r="K101" i="12"/>
  <c r="K103" i="12"/>
  <c r="K108" i="12"/>
  <c r="K96" i="12"/>
  <c r="K98" i="12"/>
  <c r="K100" i="12"/>
  <c r="K95" i="12"/>
  <c r="K97" i="12"/>
  <c r="K102" i="12"/>
  <c r="K106" i="12"/>
  <c r="M91" i="12"/>
  <c r="E88" i="12"/>
  <c r="R91" i="12"/>
  <c r="R89" i="12"/>
  <c r="J89" i="12"/>
  <c r="O91" i="12"/>
  <c r="P98" i="12" l="1"/>
  <c r="P100" i="12"/>
  <c r="P103" i="12"/>
  <c r="P108" i="12"/>
  <c r="P104" i="12"/>
  <c r="P99" i="12"/>
  <c r="P95" i="12"/>
  <c r="P105" i="12"/>
  <c r="P96" i="12"/>
  <c r="P97" i="12"/>
  <c r="P101" i="12"/>
  <c r="P102" i="12"/>
  <c r="P106" i="12"/>
  <c r="N104" i="12"/>
  <c r="N105" i="12"/>
  <c r="N95" i="12"/>
  <c r="N99" i="12"/>
  <c r="N101" i="12"/>
  <c r="N98" i="12"/>
  <c r="N108" i="12"/>
  <c r="N100" i="12"/>
  <c r="N97" i="12"/>
  <c r="N96" i="12"/>
  <c r="N103" i="12"/>
  <c r="N102" i="12"/>
  <c r="N106" i="12"/>
  <c r="S98" i="12"/>
  <c r="S104" i="12"/>
  <c r="S108" i="12"/>
  <c r="S100" i="12"/>
  <c r="S99" i="12"/>
  <c r="S101" i="12"/>
  <c r="S96" i="12"/>
  <c r="S103" i="12"/>
  <c r="S105" i="12"/>
  <c r="S95" i="12"/>
  <c r="S97" i="12"/>
  <c r="S102" i="12"/>
  <c r="S106" i="12"/>
  <c r="F89" i="12"/>
  <c r="O89" i="12"/>
  <c r="G89" i="12"/>
  <c r="H91" i="12"/>
  <c r="Q91" i="12"/>
  <c r="G91" i="12"/>
  <c r="K91" i="12"/>
  <c r="S91" i="12"/>
  <c r="S109" i="12" s="1"/>
  <c r="H89" i="12"/>
  <c r="I91" i="12"/>
  <c r="I89" i="12"/>
  <c r="P89" i="12"/>
  <c r="L89" i="12"/>
  <c r="F91" i="12"/>
  <c r="N89" i="12"/>
  <c r="K89" i="12"/>
  <c r="K107" i="12" s="1"/>
  <c r="P91" i="12"/>
  <c r="L91" i="12"/>
  <c r="S89" i="12"/>
  <c r="Q89" i="12"/>
  <c r="N91" i="12"/>
  <c r="M89" i="12"/>
  <c r="H107" i="12" l="1"/>
  <c r="P107" i="12"/>
  <c r="Q107" i="12"/>
  <c r="L107" i="12"/>
  <c r="J107" i="12"/>
  <c r="N109" i="12"/>
  <c r="O101" i="12"/>
  <c r="O105" i="12"/>
  <c r="O104" i="12"/>
  <c r="O99" i="12"/>
  <c r="O108" i="12"/>
  <c r="O97" i="12"/>
  <c r="O98" i="12"/>
  <c r="O96" i="12"/>
  <c r="O100" i="12"/>
  <c r="O95" i="12"/>
  <c r="O103" i="12"/>
  <c r="O102" i="12"/>
  <c r="O106" i="12"/>
  <c r="P109" i="12"/>
  <c r="Q101" i="12"/>
  <c r="Q104" i="12"/>
  <c r="Q100" i="12"/>
  <c r="Q103" i="12"/>
  <c r="Q97" i="12"/>
  <c r="Q105" i="12"/>
  <c r="Q108" i="12"/>
  <c r="Q99" i="12"/>
  <c r="Q96" i="12"/>
  <c r="Q95" i="12"/>
  <c r="Q98" i="12"/>
  <c r="Q102" i="12"/>
  <c r="Q106" i="12"/>
  <c r="M107" i="12"/>
  <c r="L109" i="12"/>
  <c r="M103" i="12"/>
  <c r="M97" i="12"/>
  <c r="M99" i="12"/>
  <c r="M101" i="12"/>
  <c r="M95" i="12"/>
  <c r="M96" i="12"/>
  <c r="M105" i="12"/>
  <c r="M104" i="12"/>
  <c r="M100" i="12"/>
  <c r="M108" i="12"/>
  <c r="M98" i="12"/>
  <c r="M102" i="12"/>
  <c r="M106" i="12"/>
  <c r="G103" i="12"/>
  <c r="G98" i="12"/>
  <c r="G97" i="12"/>
  <c r="G108" i="12"/>
  <c r="G104" i="12"/>
  <c r="G99" i="12"/>
  <c r="G95" i="12"/>
  <c r="G96" i="12"/>
  <c r="G105" i="12"/>
  <c r="G100" i="12"/>
  <c r="G101" i="12"/>
  <c r="G102" i="12"/>
  <c r="G106" i="12"/>
  <c r="I109" i="12"/>
  <c r="J104" i="12"/>
  <c r="J97" i="12"/>
  <c r="J103" i="12"/>
  <c r="J96" i="12"/>
  <c r="J99" i="12"/>
  <c r="J100" i="12"/>
  <c r="J105" i="12"/>
  <c r="J101" i="12"/>
  <c r="J98" i="12"/>
  <c r="J95" i="12"/>
  <c r="J108" i="12"/>
  <c r="J102" i="12"/>
  <c r="J106" i="12"/>
  <c r="J109" i="12"/>
  <c r="G109" i="12"/>
  <c r="H96" i="12"/>
  <c r="H105" i="12"/>
  <c r="H99" i="12"/>
  <c r="H108" i="12"/>
  <c r="H103" i="12"/>
  <c r="H101" i="12"/>
  <c r="H104" i="12"/>
  <c r="H100" i="12"/>
  <c r="H95" i="12"/>
  <c r="H97" i="12"/>
  <c r="H98" i="12"/>
  <c r="H102" i="12"/>
  <c r="H106" i="12"/>
  <c r="O107" i="12"/>
  <c r="R107" i="12"/>
  <c r="Q109" i="12"/>
  <c r="R100" i="12"/>
  <c r="R99" i="12"/>
  <c r="R101" i="12"/>
  <c r="R103" i="12"/>
  <c r="R105" i="12"/>
  <c r="R96" i="12"/>
  <c r="R104" i="12"/>
  <c r="R95" i="12"/>
  <c r="R108" i="12"/>
  <c r="R97" i="12"/>
  <c r="R98" i="12"/>
  <c r="R102" i="12"/>
  <c r="R106" i="12"/>
  <c r="M109" i="12"/>
  <c r="H109" i="12"/>
  <c r="I96" i="12"/>
  <c r="I100" i="12"/>
  <c r="I108" i="12"/>
  <c r="I105" i="12"/>
  <c r="I103" i="12"/>
  <c r="I101" i="12"/>
  <c r="I98" i="12"/>
  <c r="I97" i="12"/>
  <c r="I95" i="12"/>
  <c r="I104" i="12"/>
  <c r="I99" i="12"/>
  <c r="I102" i="12"/>
  <c r="I106" i="12"/>
  <c r="T107" i="12"/>
  <c r="S107" i="12"/>
  <c r="N107" i="12"/>
  <c r="I107" i="12"/>
  <c r="K109" i="12"/>
  <c r="L96" i="12"/>
  <c r="L103" i="12"/>
  <c r="L98" i="12"/>
  <c r="L100" i="12"/>
  <c r="L104" i="12"/>
  <c r="L95" i="12"/>
  <c r="L99" i="12"/>
  <c r="L97" i="12"/>
  <c r="L108" i="12"/>
  <c r="L101" i="12"/>
  <c r="L105" i="12"/>
  <c r="L102" i="12"/>
  <c r="L106" i="12"/>
  <c r="G107" i="12"/>
  <c r="R109" i="12"/>
  <c r="O109" i="12"/>
  <c r="T109" i="12"/>
  <c r="T99" i="12"/>
  <c r="T101" i="12"/>
  <c r="T95" i="12"/>
  <c r="T97" i="12"/>
  <c r="T103" i="12"/>
  <c r="T100" i="12"/>
  <c r="T96" i="12"/>
  <c r="T108" i="12"/>
  <c r="T105" i="12"/>
  <c r="T98" i="12"/>
  <c r="T104" i="12"/>
  <c r="T102" i="12"/>
  <c r="T106" i="12"/>
  <c r="D88" i="12"/>
  <c r="C88" i="12"/>
  <c r="E89" i="12" l="1"/>
  <c r="E91" i="12"/>
  <c r="F108" i="12" l="1"/>
  <c r="F99" i="12"/>
  <c r="F98" i="12"/>
  <c r="F104" i="12"/>
  <c r="F105" i="12"/>
  <c r="F103" i="12"/>
  <c r="F101" i="12"/>
  <c r="F96" i="12"/>
  <c r="F100" i="12"/>
  <c r="F95" i="12"/>
  <c r="F97" i="12"/>
  <c r="F102" i="12"/>
  <c r="F106" i="12"/>
  <c r="F109" i="12"/>
  <c r="F107" i="12"/>
  <c r="D91" i="12"/>
  <c r="E109" i="12" s="1"/>
  <c r="E108" i="12" l="1"/>
  <c r="E96" i="12"/>
  <c r="E97" i="12"/>
  <c r="E103" i="12"/>
  <c r="E105" i="12"/>
  <c r="E104" i="12"/>
  <c r="E98" i="12"/>
  <c r="E95" i="12"/>
  <c r="E100" i="12"/>
  <c r="E99" i="12"/>
  <c r="E101" i="12"/>
  <c r="E102" i="12"/>
  <c r="E106" i="12"/>
  <c r="D89" i="12"/>
  <c r="C89" i="12"/>
  <c r="E107" i="12" l="1"/>
  <c r="C91" i="12"/>
  <c r="D36" i="12"/>
  <c r="W37" i="12" l="1"/>
  <c r="X37" i="12"/>
  <c r="D23" i="12"/>
  <c r="D27" i="12"/>
  <c r="D31" i="12"/>
  <c r="D35" i="12"/>
  <c r="D24" i="12"/>
  <c r="D28" i="12"/>
  <c r="D32" i="12"/>
  <c r="D22" i="12"/>
  <c r="V37" i="12"/>
  <c r="D25" i="12"/>
  <c r="D29" i="12"/>
  <c r="D33" i="12"/>
  <c r="D26" i="12"/>
  <c r="D30" i="12"/>
  <c r="D34" i="12"/>
  <c r="U37" i="12"/>
  <c r="S37" i="12"/>
  <c r="R37" i="12"/>
  <c r="Q37" i="12"/>
  <c r="T37" i="12"/>
  <c r="D37" i="12"/>
  <c r="O37" i="12"/>
  <c r="N37" i="12"/>
  <c r="M37" i="12"/>
  <c r="P37" i="12"/>
  <c r="K37" i="12"/>
  <c r="J37" i="12"/>
  <c r="I37" i="12"/>
  <c r="L37" i="12"/>
  <c r="G37" i="12"/>
  <c r="F37" i="12"/>
  <c r="E37" i="12"/>
  <c r="H37" i="12"/>
  <c r="D96" i="12"/>
  <c r="D103" i="12"/>
  <c r="D97" i="12"/>
  <c r="D101" i="12"/>
  <c r="D105" i="12"/>
  <c r="D99" i="12"/>
  <c r="D108" i="12"/>
  <c r="D98" i="12"/>
  <c r="D100" i="12"/>
  <c r="D104" i="12"/>
  <c r="D95" i="12"/>
  <c r="D102" i="12"/>
  <c r="D106" i="12"/>
  <c r="D109" i="12"/>
  <c r="D107" i="12"/>
  <c r="K55" i="28" l="1"/>
  <c r="N55" i="28"/>
  <c r="J55" i="28"/>
  <c r="R55" i="28" l="1"/>
  <c r="Q55" i="28"/>
  <c r="B63" i="28" l="1"/>
  <c r="O61" i="28"/>
  <c r="O56" i="28" s="1"/>
  <c r="M61" i="28"/>
  <c r="M56" i="28" s="1"/>
  <c r="P61" i="28"/>
  <c r="P56" i="28" s="1"/>
  <c r="I61" i="28"/>
  <c r="I56" i="28" s="1"/>
  <c r="D63" i="28"/>
  <c r="L61" i="28" l="1"/>
  <c r="L56" i="28" s="1"/>
  <c r="R61" i="28"/>
  <c r="R56" i="28" s="1"/>
  <c r="K61" i="28"/>
  <c r="K56" i="28" s="1"/>
  <c r="N61" i="28"/>
  <c r="N56" i="28" s="1"/>
  <c r="Q61" i="28"/>
  <c r="Q56" i="28" s="1"/>
  <c r="J61" i="28"/>
  <c r="J56" i="28" s="1"/>
  <c r="C69" i="28"/>
  <c r="C63" i="28"/>
  <c r="C71" i="28" s="1"/>
  <c r="D69" i="28"/>
  <c r="E69" i="28"/>
  <c r="E63" i="28"/>
  <c r="E71" i="28" s="1"/>
  <c r="H69" i="28"/>
  <c r="H63" i="28"/>
  <c r="F69" i="28"/>
  <c r="F63" i="28"/>
  <c r="G69" i="28"/>
  <c r="G63" i="28"/>
  <c r="L55" i="28"/>
  <c r="G71" i="28" l="1"/>
  <c r="D71" i="28"/>
  <c r="R54" i="28"/>
  <c r="Q54" i="28"/>
  <c r="H71" i="28"/>
  <c r="R66" i="28"/>
  <c r="S73" i="28" s="1"/>
  <c r="R69" i="28"/>
  <c r="R63" i="28"/>
  <c r="S71" i="28" s="1"/>
  <c r="R67" i="28"/>
  <c r="R64" i="28"/>
  <c r="F71" i="28"/>
  <c r="Q66" i="28"/>
  <c r="Q63" i="28"/>
  <c r="P55" i="28"/>
  <c r="I55" i="28"/>
  <c r="M55" i="28"/>
  <c r="O55" i="28"/>
  <c r="K54" i="28" l="1"/>
  <c r="N54" i="28"/>
  <c r="R71" i="28"/>
  <c r="R73" i="28"/>
  <c r="L54" i="28"/>
  <c r="O54" i="28"/>
  <c r="J54" i="28" l="1"/>
  <c r="K63" i="28"/>
  <c r="K66" i="28"/>
  <c r="N66" i="28"/>
  <c r="N63" i="28"/>
  <c r="I54" i="28"/>
  <c r="P54" i="28" l="1"/>
  <c r="M54" i="28"/>
  <c r="J66" i="28"/>
  <c r="K73" i="28" s="1"/>
  <c r="J63" i="28"/>
  <c r="K71" i="28" s="1"/>
  <c r="K64" i="28"/>
  <c r="P69" i="28"/>
  <c r="P66" i="28"/>
  <c r="P64" i="28"/>
  <c r="P63" i="28"/>
  <c r="P67" i="28"/>
  <c r="Q69" i="28"/>
  <c r="Q67" i="28"/>
  <c r="Q64" i="28"/>
  <c r="O69" i="28"/>
  <c r="O63" i="28"/>
  <c r="O71" i="28" s="1"/>
  <c r="O66" i="28"/>
  <c r="O73" i="28" s="1"/>
  <c r="O67" i="28"/>
  <c r="O64" i="28"/>
  <c r="K67" i="28"/>
  <c r="L69" i="28"/>
  <c r="L67" i="28"/>
  <c r="L63" i="28"/>
  <c r="L71" i="28" s="1"/>
  <c r="L66" i="28"/>
  <c r="L73" i="28" s="1"/>
  <c r="L64" i="28"/>
  <c r="K69" i="28"/>
  <c r="I69" i="28" l="1"/>
  <c r="I63" i="28"/>
  <c r="I71" i="28" s="1"/>
  <c r="Q71" i="28"/>
  <c r="P71" i="28"/>
  <c r="M69" i="28"/>
  <c r="M67" i="28"/>
  <c r="M66" i="28"/>
  <c r="M64" i="28"/>
  <c r="M63" i="28"/>
  <c r="N64" i="28"/>
  <c r="N69" i="28"/>
  <c r="N67" i="28"/>
  <c r="J69" i="28"/>
  <c r="P73" i="28"/>
  <c r="Q73" i="28"/>
  <c r="M73" i="28" l="1"/>
  <c r="N73" i="28"/>
  <c r="M71" i="28"/>
  <c r="N71" i="28"/>
  <c r="J71" i="28"/>
  <c r="C60" i="66" l="1"/>
  <c r="C38" i="66"/>
  <c r="C46" i="66"/>
  <c r="C61" i="66"/>
  <c r="C51" i="66"/>
  <c r="C37" i="66"/>
  <c r="C55" i="66"/>
  <c r="C57" i="66"/>
  <c r="C48" i="66"/>
  <c r="C62" i="66"/>
  <c r="C45" i="66"/>
  <c r="C43" i="66"/>
  <c r="C56" i="66"/>
  <c r="C58" i="66"/>
  <c r="C41" i="66"/>
  <c r="C42" i="66"/>
  <c r="C50" i="66"/>
  <c r="C52" i="66"/>
  <c r="C39" i="66"/>
  <c r="C44" i="66"/>
  <c r="C47" i="66"/>
  <c r="C59" i="66"/>
  <c r="C49" i="66"/>
  <c r="C40" i="66"/>
  <c r="C53" i="66"/>
  <c r="C54" i="66"/>
  <c r="T53" i="83" l="1"/>
  <c r="T54" i="83" s="1"/>
  <c r="T62" i="83" s="1"/>
  <c r="T53" i="84"/>
  <c r="T54" i="84" s="1"/>
  <c r="T62" i="84" s="1"/>
  <c r="T61" i="84" l="1"/>
  <c r="T61" i="83"/>
  <c r="T246" i="27" l="1"/>
  <c r="T219" i="27"/>
  <c r="T165" i="27"/>
  <c r="T256" i="27"/>
  <c r="T262" i="27"/>
  <c r="T251" i="27"/>
  <c r="T257" i="27"/>
  <c r="T263" i="27"/>
  <c r="T252" i="27"/>
  <c r="T258" i="27"/>
  <c r="T264" i="27"/>
  <c r="T247" i="27"/>
  <c r="T253" i="27"/>
  <c r="T259" i="27"/>
  <c r="T265" i="27"/>
  <c r="T248" i="27"/>
  <c r="T254" i="27"/>
  <c r="T260" i="27"/>
  <c r="T266" i="27"/>
  <c r="T249" i="27"/>
  <c r="T255" i="27"/>
  <c r="T261" i="27"/>
  <c r="T267" i="27"/>
  <c r="T250" i="27"/>
  <c r="T178" i="27" l="1"/>
  <c r="T232" i="27"/>
  <c r="T286" i="27" s="1"/>
  <c r="T183" i="27"/>
  <c r="T237" i="27"/>
  <c r="T291" i="27" s="1"/>
  <c r="T273" i="27"/>
  <c r="T227" i="27"/>
  <c r="T281" i="27" s="1"/>
  <c r="T173" i="27"/>
  <c r="T168" i="27"/>
  <c r="T222" i="27"/>
  <c r="T276" i="27" s="1"/>
  <c r="T169" i="27"/>
  <c r="T223" i="27"/>
  <c r="T277" i="27" s="1"/>
  <c r="T239" i="27"/>
  <c r="T293" i="27" s="1"/>
  <c r="T185" i="27"/>
  <c r="T212" i="27" s="1"/>
  <c r="T184" i="27"/>
  <c r="T238" i="27"/>
  <c r="T292" i="27" s="1"/>
  <c r="T167" i="27"/>
  <c r="T221" i="27"/>
  <c r="T275" i="27" s="1"/>
  <c r="T166" i="27"/>
  <c r="T220" i="27"/>
  <c r="T274" i="27" s="1"/>
  <c r="T172" i="27"/>
  <c r="T226" i="27"/>
  <c r="T280" i="27" s="1"/>
  <c r="T171" i="27"/>
  <c r="T225" i="27"/>
  <c r="T279" i="27" s="1"/>
  <c r="T176" i="27"/>
  <c r="T230" i="27"/>
  <c r="T284" i="27" s="1"/>
  <c r="T177" i="27"/>
  <c r="T231" i="27"/>
  <c r="T285" i="27" s="1"/>
  <c r="T181" i="27"/>
  <c r="T235" i="27"/>
  <c r="T289" i="27" s="1"/>
  <c r="T182" i="27"/>
  <c r="T236" i="27"/>
  <c r="T290" i="27" s="1"/>
  <c r="T180" i="27"/>
  <c r="T234" i="27"/>
  <c r="T288" i="27" s="1"/>
  <c r="T268" i="27"/>
  <c r="T174" i="27"/>
  <c r="T228" i="27"/>
  <c r="T282" i="27" s="1"/>
  <c r="T179" i="27"/>
  <c r="T233" i="27"/>
  <c r="T287" i="27" s="1"/>
  <c r="T170" i="27"/>
  <c r="T197" i="27" s="1"/>
  <c r="T224" i="27"/>
  <c r="T278" i="27" s="1"/>
  <c r="T305" i="27" s="1"/>
  <c r="T175" i="27"/>
  <c r="T229" i="27"/>
  <c r="T283" i="27" s="1"/>
  <c r="T186" i="27"/>
  <c r="T240" i="27"/>
  <c r="T294" i="27" s="1"/>
  <c r="T321" i="27" s="1"/>
  <c r="S53" i="84" l="1"/>
  <c r="S54" i="84" s="1"/>
  <c r="T187" i="27"/>
  <c r="T241" i="27"/>
  <c r="T295" i="27" s="1"/>
  <c r="S53" i="83" l="1"/>
  <c r="S54" i="83" s="1"/>
  <c r="S62" i="83" s="1"/>
  <c r="S61" i="84"/>
  <c r="S62" i="84"/>
  <c r="S61" i="83" l="1"/>
  <c r="S246" i="27" l="1"/>
  <c r="S219" i="27"/>
  <c r="S165" i="27"/>
  <c r="S250" i="27"/>
  <c r="S265" i="27"/>
  <c r="S266" i="27"/>
  <c r="S264" i="27"/>
  <c r="S257" i="27"/>
  <c r="S247" i="27"/>
  <c r="S249" i="27"/>
  <c r="S251" i="27"/>
  <c r="S263" i="27"/>
  <c r="S253" i="27"/>
  <c r="S255" i="27"/>
  <c r="S267" i="27"/>
  <c r="S262" i="27"/>
  <c r="S261" i="27"/>
  <c r="S259" i="27"/>
  <c r="S254" i="27"/>
  <c r="S258" i="27"/>
  <c r="S248" i="27"/>
  <c r="S252" i="27"/>
  <c r="S256" i="27"/>
  <c r="S260" i="27"/>
  <c r="S268" i="27" l="1"/>
  <c r="S178" i="27"/>
  <c r="S232" i="27"/>
  <c r="S286" i="27" s="1"/>
  <c r="S186" i="27"/>
  <c r="S240" i="27"/>
  <c r="S294" i="27" s="1"/>
  <c r="S321" i="27" s="1"/>
  <c r="S227" i="27"/>
  <c r="S281" i="27" s="1"/>
  <c r="S173" i="27"/>
  <c r="S182" i="27"/>
  <c r="S236" i="27"/>
  <c r="S290" i="27" s="1"/>
  <c r="S175" i="27"/>
  <c r="S229" i="27"/>
  <c r="S283" i="27" s="1"/>
  <c r="S185" i="27"/>
  <c r="S212" i="27" s="1"/>
  <c r="S239" i="27"/>
  <c r="S293" i="27" s="1"/>
  <c r="S228" i="27"/>
  <c r="S282" i="27" s="1"/>
  <c r="S174" i="27"/>
  <c r="S179" i="27"/>
  <c r="S233" i="27"/>
  <c r="S287" i="27" s="1"/>
  <c r="S183" i="27"/>
  <c r="S237" i="27"/>
  <c r="S291" i="27" s="1"/>
  <c r="S273" i="27"/>
  <c r="S187" i="27"/>
  <c r="S226" i="27"/>
  <c r="S280" i="27" s="1"/>
  <c r="S172" i="27"/>
  <c r="S170" i="27"/>
  <c r="S197" i="27" s="1"/>
  <c r="S224" i="27"/>
  <c r="S278" i="27" s="1"/>
  <c r="S305" i="27" s="1"/>
  <c r="S176" i="27"/>
  <c r="S230" i="27"/>
  <c r="S284" i="27" s="1"/>
  <c r="S167" i="27"/>
  <c r="S221" i="27"/>
  <c r="S275" i="27" s="1"/>
  <c r="S234" i="27"/>
  <c r="S288" i="27" s="1"/>
  <c r="S180" i="27"/>
  <c r="S223" i="27"/>
  <c r="S277" i="27" s="1"/>
  <c r="S169" i="27"/>
  <c r="S235" i="27"/>
  <c r="S289" i="27" s="1"/>
  <c r="S181" i="27"/>
  <c r="S220" i="27"/>
  <c r="S274" i="27" s="1"/>
  <c r="S166" i="27"/>
  <c r="S184" i="27"/>
  <c r="S238" i="27"/>
  <c r="S292" i="27" s="1"/>
  <c r="S171" i="27"/>
  <c r="S225" i="27"/>
  <c r="S279" i="27" s="1"/>
  <c r="S168" i="27"/>
  <c r="S222" i="27"/>
  <c r="S276" i="27" s="1"/>
  <c r="S231" i="27"/>
  <c r="S285" i="27" s="1"/>
  <c r="S177" i="27"/>
  <c r="S241" i="27" l="1"/>
  <c r="S295" i="27" s="1"/>
  <c r="C53" i="83" l="1"/>
  <c r="C54" i="83" s="1"/>
  <c r="O53" i="83"/>
  <c r="O54" i="83" s="1"/>
  <c r="P53" i="83"/>
  <c r="P54" i="83" s="1"/>
  <c r="P53" i="84"/>
  <c r="P54" i="84" s="1"/>
  <c r="G53" i="84"/>
  <c r="G54" i="84" s="1"/>
  <c r="G53" i="83"/>
  <c r="G54" i="83" s="1"/>
  <c r="R53" i="84"/>
  <c r="R54" i="84" s="1"/>
  <c r="R53" i="83"/>
  <c r="R54" i="83" s="1"/>
  <c r="C53" i="84"/>
  <c r="C54" i="84" s="1"/>
  <c r="O53" i="84" l="1"/>
  <c r="O54" i="84" s="1"/>
  <c r="J53" i="84"/>
  <c r="J54" i="84" s="1"/>
  <c r="J53" i="83"/>
  <c r="J54" i="83" s="1"/>
  <c r="F53" i="84"/>
  <c r="F54" i="84" s="1"/>
  <c r="F53" i="83"/>
  <c r="F54" i="83" s="1"/>
  <c r="Q53" i="84"/>
  <c r="Q54" i="84" s="1"/>
  <c r="Q62" i="84" s="1"/>
  <c r="Q53" i="83"/>
  <c r="Q54" i="83" s="1"/>
  <c r="Q62" i="83" s="1"/>
  <c r="D53" i="84"/>
  <c r="D54" i="84" s="1"/>
  <c r="D62" i="84" s="1"/>
  <c r="D53" i="83"/>
  <c r="D54" i="83" s="1"/>
  <c r="L53" i="84"/>
  <c r="L54" i="84" s="1"/>
  <c r="L62" i="84" s="1"/>
  <c r="L53" i="83"/>
  <c r="L54" i="83" s="1"/>
  <c r="L62" i="83" s="1"/>
  <c r="M53" i="84"/>
  <c r="M54" i="84" s="1"/>
  <c r="M53" i="83"/>
  <c r="M54" i="83" s="1"/>
  <c r="H53" i="84"/>
  <c r="H54" i="84" s="1"/>
  <c r="H53" i="83"/>
  <c r="H54" i="83" s="1"/>
  <c r="I53" i="84"/>
  <c r="I54" i="84" s="1"/>
  <c r="I53" i="83"/>
  <c r="I54" i="83" s="1"/>
  <c r="R62" i="84"/>
  <c r="C62" i="83"/>
  <c r="E53" i="84"/>
  <c r="E54" i="84" s="1"/>
  <c r="E62" i="84" s="1"/>
  <c r="E53" i="83"/>
  <c r="E54" i="83" s="1"/>
  <c r="E62" i="83" s="1"/>
  <c r="N53" i="84"/>
  <c r="N54" i="84" s="1"/>
  <c r="N62" i="84" s="1"/>
  <c r="N53" i="83"/>
  <c r="N54" i="83" s="1"/>
  <c r="N62" i="83" s="1"/>
  <c r="K53" i="84"/>
  <c r="K54" i="84" s="1"/>
  <c r="K62" i="84" s="1"/>
  <c r="K53" i="83"/>
  <c r="K54" i="83" s="1"/>
  <c r="K62" i="83" s="1"/>
  <c r="O62" i="83"/>
  <c r="P62" i="84"/>
  <c r="C62" i="84" l="1"/>
  <c r="D62" i="83"/>
  <c r="M62" i="84"/>
  <c r="O61" i="84"/>
  <c r="O61" i="83"/>
  <c r="F61" i="84"/>
  <c r="F61" i="83"/>
  <c r="P61" i="84"/>
  <c r="P61" i="83"/>
  <c r="I62" i="84"/>
  <c r="H62" i="84"/>
  <c r="E61" i="84"/>
  <c r="E61" i="83"/>
  <c r="J61" i="84"/>
  <c r="J61" i="83"/>
  <c r="J62" i="84"/>
  <c r="Q61" i="84"/>
  <c r="Q61" i="83"/>
  <c r="G61" i="84"/>
  <c r="G61" i="83"/>
  <c r="R61" i="84"/>
  <c r="R61" i="83"/>
  <c r="M61" i="84"/>
  <c r="M61" i="83"/>
  <c r="O62" i="84"/>
  <c r="F62" i="83"/>
  <c r="D61" i="84"/>
  <c r="D61" i="83"/>
  <c r="I61" i="84"/>
  <c r="I61" i="83"/>
  <c r="C61" i="84"/>
  <c r="C61" i="83"/>
  <c r="H61" i="84"/>
  <c r="H61" i="83"/>
  <c r="G62" i="84"/>
  <c r="K61" i="84"/>
  <c r="K61" i="83"/>
  <c r="D65" i="83"/>
  <c r="D65" i="84"/>
  <c r="G62" i="83"/>
  <c r="F62" i="84"/>
  <c r="N61" i="84"/>
  <c r="N61" i="83"/>
  <c r="P62" i="83"/>
  <c r="I62" i="83"/>
  <c r="H62" i="83"/>
  <c r="M62" i="83"/>
  <c r="R62" i="83"/>
  <c r="L61" i="84"/>
  <c r="L61" i="83"/>
  <c r="J62" i="83"/>
  <c r="E246" i="27" l="1"/>
  <c r="N219" i="27"/>
  <c r="R219" i="27"/>
  <c r="R165" i="27"/>
  <c r="J219" i="27"/>
  <c r="J165" i="27"/>
  <c r="E165" i="27"/>
  <c r="E219" i="27"/>
  <c r="K165" i="27"/>
  <c r="K219" i="27"/>
  <c r="L219" i="27"/>
  <c r="L165" i="27"/>
  <c r="H219" i="27"/>
  <c r="H165" i="27"/>
  <c r="O219" i="27"/>
  <c r="G246" i="27"/>
  <c r="M246" i="27"/>
  <c r="C246" i="27"/>
  <c r="I165" i="27"/>
  <c r="I219" i="27"/>
  <c r="G219" i="27"/>
  <c r="G165" i="27"/>
  <c r="K246" i="27"/>
  <c r="D246" i="27"/>
  <c r="L246" i="27"/>
  <c r="I246" i="27"/>
  <c r="D67" i="83"/>
  <c r="D67" i="84"/>
  <c r="C67" i="84"/>
  <c r="C67" i="83"/>
  <c r="D219" i="27"/>
  <c r="D165" i="27"/>
  <c r="D192" i="27" s="1"/>
  <c r="F165" i="27"/>
  <c r="F219" i="27"/>
  <c r="C165" i="27"/>
  <c r="C192" i="27" s="1"/>
  <c r="C219" i="27"/>
  <c r="P219" i="27"/>
  <c r="P165" i="27"/>
  <c r="Q219" i="27"/>
  <c r="M165" i="27"/>
  <c r="M219" i="27"/>
  <c r="R246" i="27"/>
  <c r="F246" i="27"/>
  <c r="P246" i="27"/>
  <c r="J246" i="27"/>
  <c r="H246" i="27"/>
  <c r="C65" i="84"/>
  <c r="D66" i="84" s="1"/>
  <c r="C65" i="83"/>
  <c r="D66" i="83" s="1"/>
  <c r="Q265" i="27"/>
  <c r="O263" i="27"/>
  <c r="O251" i="27"/>
  <c r="O247" i="27"/>
  <c r="N254" i="27"/>
  <c r="N165" i="27"/>
  <c r="O254" i="27"/>
  <c r="N253" i="27"/>
  <c r="O261" i="27"/>
  <c r="P262" i="27"/>
  <c r="R261" i="27"/>
  <c r="R255" i="27"/>
  <c r="O262" i="27"/>
  <c r="F261" i="27"/>
  <c r="F253" i="27"/>
  <c r="Q252" i="27"/>
  <c r="P261" i="27"/>
  <c r="P253" i="27"/>
  <c r="K260" i="27"/>
  <c r="K252" i="27"/>
  <c r="D261" i="27"/>
  <c r="D253" i="27"/>
  <c r="G260" i="27"/>
  <c r="G252" i="27"/>
  <c r="M263" i="27"/>
  <c r="M255" i="27"/>
  <c r="M247" i="27"/>
  <c r="E262" i="27"/>
  <c r="E254" i="27"/>
  <c r="N263" i="27"/>
  <c r="N255" i="27"/>
  <c r="N247" i="27"/>
  <c r="J259" i="27"/>
  <c r="J249" i="27"/>
  <c r="J256" i="27"/>
  <c r="L261" i="27"/>
  <c r="L253" i="27"/>
  <c r="H262" i="27"/>
  <c r="H254" i="27"/>
  <c r="I261" i="27"/>
  <c r="I253" i="27"/>
  <c r="C260" i="27"/>
  <c r="C252" i="27"/>
  <c r="M248" i="27"/>
  <c r="E247" i="27"/>
  <c r="J252" i="27"/>
  <c r="I262" i="27"/>
  <c r="R266" i="27"/>
  <c r="R251" i="27"/>
  <c r="F260" i="27"/>
  <c r="F252" i="27"/>
  <c r="Q267" i="27"/>
  <c r="Q259" i="27"/>
  <c r="Q251" i="27"/>
  <c r="P260" i="27"/>
  <c r="P252" i="27"/>
  <c r="K267" i="27"/>
  <c r="K259" i="27"/>
  <c r="K251" i="27"/>
  <c r="D260" i="27"/>
  <c r="D252" i="27"/>
  <c r="G267" i="27"/>
  <c r="G259" i="27"/>
  <c r="G251" i="27"/>
  <c r="M262" i="27"/>
  <c r="M254" i="27"/>
  <c r="E261" i="27"/>
  <c r="E253" i="27"/>
  <c r="J264" i="27"/>
  <c r="J247" i="27"/>
  <c r="L260" i="27"/>
  <c r="L252" i="27"/>
  <c r="H261" i="27"/>
  <c r="H253" i="27"/>
  <c r="I260" i="27"/>
  <c r="I252" i="27"/>
  <c r="C267" i="27"/>
  <c r="C259" i="27"/>
  <c r="C251" i="27"/>
  <c r="R247" i="27"/>
  <c r="F254" i="27"/>
  <c r="K261" i="27"/>
  <c r="N264" i="27"/>
  <c r="L262" i="27"/>
  <c r="H247" i="27"/>
  <c r="R260" i="27"/>
  <c r="R258" i="27"/>
  <c r="R250" i="27"/>
  <c r="O260" i="27"/>
  <c r="O252" i="27"/>
  <c r="F267" i="27"/>
  <c r="F259" i="27"/>
  <c r="F251" i="27"/>
  <c r="Q258" i="27"/>
  <c r="Q250" i="27"/>
  <c r="P267" i="27"/>
  <c r="P259" i="27"/>
  <c r="P251" i="27"/>
  <c r="K266" i="27"/>
  <c r="K258" i="27"/>
  <c r="K250" i="27"/>
  <c r="D267" i="27"/>
  <c r="D259" i="27"/>
  <c r="D251" i="27"/>
  <c r="G266" i="27"/>
  <c r="G258" i="27"/>
  <c r="G250" i="27"/>
  <c r="M261" i="27"/>
  <c r="M253" i="27"/>
  <c r="E260" i="27"/>
  <c r="E252" i="27"/>
  <c r="N261" i="27"/>
  <c r="J263" i="27"/>
  <c r="J261" i="27"/>
  <c r="J258" i="27"/>
  <c r="L267" i="27"/>
  <c r="L259" i="27"/>
  <c r="L251" i="27"/>
  <c r="H260" i="27"/>
  <c r="H252" i="27"/>
  <c r="I267" i="27"/>
  <c r="I259" i="27"/>
  <c r="I251" i="27"/>
  <c r="C266" i="27"/>
  <c r="C258" i="27"/>
  <c r="C250" i="27"/>
  <c r="G253" i="27"/>
  <c r="E255" i="27"/>
  <c r="J250" i="27"/>
  <c r="H263" i="27"/>
  <c r="C261" i="27"/>
  <c r="R265" i="27"/>
  <c r="R263" i="27"/>
  <c r="R249" i="27"/>
  <c r="O267" i="27"/>
  <c r="F266" i="27"/>
  <c r="F258" i="27"/>
  <c r="F250" i="27"/>
  <c r="Q249" i="27"/>
  <c r="P266" i="27"/>
  <c r="P258" i="27"/>
  <c r="P250" i="27"/>
  <c r="K265" i="27"/>
  <c r="K257" i="27"/>
  <c r="K249" i="27"/>
  <c r="D266" i="27"/>
  <c r="D258" i="27"/>
  <c r="D250" i="27"/>
  <c r="G265" i="27"/>
  <c r="G257" i="27"/>
  <c r="G249" i="27"/>
  <c r="M260" i="27"/>
  <c r="M252" i="27"/>
  <c r="E267" i="27"/>
  <c r="E259" i="27"/>
  <c r="E251" i="27"/>
  <c r="N260" i="27"/>
  <c r="J266" i="27"/>
  <c r="J248" i="27"/>
  <c r="L266" i="27"/>
  <c r="L258" i="27"/>
  <c r="L250" i="27"/>
  <c r="H267" i="27"/>
  <c r="H259" i="27"/>
  <c r="H251" i="27"/>
  <c r="I266" i="27"/>
  <c r="I258" i="27"/>
  <c r="I250" i="27"/>
  <c r="C265" i="27"/>
  <c r="C257" i="27"/>
  <c r="C249" i="27"/>
  <c r="R252" i="27"/>
  <c r="Q261" i="27"/>
  <c r="P254" i="27"/>
  <c r="D262" i="27"/>
  <c r="M264" i="27"/>
  <c r="I254" i="27"/>
  <c r="R267" i="27"/>
  <c r="R257" i="27"/>
  <c r="O266" i="27"/>
  <c r="O258" i="27"/>
  <c r="F265" i="27"/>
  <c r="F257" i="27"/>
  <c r="F249" i="27"/>
  <c r="P265" i="27"/>
  <c r="P257" i="27"/>
  <c r="P249" i="27"/>
  <c r="K264" i="27"/>
  <c r="K256" i="27"/>
  <c r="K248" i="27"/>
  <c r="D265" i="27"/>
  <c r="D257" i="27"/>
  <c r="D249" i="27"/>
  <c r="G264" i="27"/>
  <c r="G256" i="27"/>
  <c r="G248" i="27"/>
  <c r="M267" i="27"/>
  <c r="M259" i="27"/>
  <c r="M251" i="27"/>
  <c r="E266" i="27"/>
  <c r="E258" i="27"/>
  <c r="E250" i="27"/>
  <c r="N267" i="27"/>
  <c r="N259" i="27"/>
  <c r="N251" i="27"/>
  <c r="J260" i="27"/>
  <c r="J257" i="27"/>
  <c r="L265" i="27"/>
  <c r="L257" i="27"/>
  <c r="L249" i="27"/>
  <c r="H266" i="27"/>
  <c r="H258" i="27"/>
  <c r="H250" i="27"/>
  <c r="I265" i="27"/>
  <c r="I257" i="27"/>
  <c r="I249" i="27"/>
  <c r="C264" i="27"/>
  <c r="C256" i="27"/>
  <c r="C248" i="27"/>
  <c r="Q253" i="27"/>
  <c r="K253" i="27"/>
  <c r="G261" i="27"/>
  <c r="E263" i="27"/>
  <c r="J267" i="27"/>
  <c r="H255" i="27"/>
  <c r="R259" i="27"/>
  <c r="R254" i="27"/>
  <c r="R256" i="27"/>
  <c r="O265" i="27"/>
  <c r="O249" i="27"/>
  <c r="F264" i="27"/>
  <c r="F256" i="27"/>
  <c r="F248" i="27"/>
  <c r="Q263" i="27"/>
  <c r="Q255" i="27"/>
  <c r="P264" i="27"/>
  <c r="P256" i="27"/>
  <c r="P248" i="27"/>
  <c r="K263" i="27"/>
  <c r="K255" i="27"/>
  <c r="K247" i="27"/>
  <c r="D264" i="27"/>
  <c r="D256" i="27"/>
  <c r="D248" i="27"/>
  <c r="G263" i="27"/>
  <c r="G255" i="27"/>
  <c r="G247" i="27"/>
  <c r="M266" i="27"/>
  <c r="M258" i="27"/>
  <c r="M250" i="27"/>
  <c r="E265" i="27"/>
  <c r="E257" i="27"/>
  <c r="E249" i="27"/>
  <c r="N266" i="27"/>
  <c r="J265" i="27"/>
  <c r="J255" i="27"/>
  <c r="J254" i="27"/>
  <c r="L264" i="27"/>
  <c r="L256" i="27"/>
  <c r="L248" i="27"/>
  <c r="H265" i="27"/>
  <c r="H257" i="27"/>
  <c r="H249" i="27"/>
  <c r="I264" i="27"/>
  <c r="I256" i="27"/>
  <c r="I248" i="27"/>
  <c r="C263" i="27"/>
  <c r="C255" i="27"/>
  <c r="C247" i="27"/>
  <c r="R264" i="27"/>
  <c r="F262" i="27"/>
  <c r="D254" i="27"/>
  <c r="M256" i="27"/>
  <c r="N248" i="27"/>
  <c r="L254" i="27"/>
  <c r="C253" i="27"/>
  <c r="R262" i="27"/>
  <c r="R253" i="27"/>
  <c r="R248" i="27"/>
  <c r="O264" i="27"/>
  <c r="O256" i="27"/>
  <c r="O248" i="27"/>
  <c r="F263" i="27"/>
  <c r="F255" i="27"/>
  <c r="F247" i="27"/>
  <c r="Q262" i="27"/>
  <c r="Q254" i="27"/>
  <c r="P263" i="27"/>
  <c r="P255" i="27"/>
  <c r="P247" i="27"/>
  <c r="K262" i="27"/>
  <c r="K254" i="27"/>
  <c r="D263" i="27"/>
  <c r="D255" i="27"/>
  <c r="D247" i="27"/>
  <c r="G262" i="27"/>
  <c r="G254" i="27"/>
  <c r="M265" i="27"/>
  <c r="M257" i="27"/>
  <c r="M249" i="27"/>
  <c r="E264" i="27"/>
  <c r="E256" i="27"/>
  <c r="E248" i="27"/>
  <c r="N265" i="27"/>
  <c r="N257" i="27"/>
  <c r="J262" i="27"/>
  <c r="J251" i="27"/>
  <c r="J253" i="27"/>
  <c r="L263" i="27"/>
  <c r="L255" i="27"/>
  <c r="L247" i="27"/>
  <c r="H264" i="27"/>
  <c r="H256" i="27"/>
  <c r="H248" i="27"/>
  <c r="I263" i="27"/>
  <c r="I255" i="27"/>
  <c r="I247" i="27"/>
  <c r="C262" i="27"/>
  <c r="C254" i="27"/>
  <c r="M175" i="27" l="1"/>
  <c r="M229" i="27"/>
  <c r="M283" i="27" s="1"/>
  <c r="Q232" i="27"/>
  <c r="Q286" i="27" s="1"/>
  <c r="Q178" i="27"/>
  <c r="Q169" i="27"/>
  <c r="Q223" i="27"/>
  <c r="Q277" i="27" s="1"/>
  <c r="D231" i="27"/>
  <c r="D177" i="27"/>
  <c r="D204" i="27" s="1"/>
  <c r="O222" i="27"/>
  <c r="O276" i="27" s="1"/>
  <c r="O168" i="27"/>
  <c r="O238" i="27"/>
  <c r="O292" i="27" s="1"/>
  <c r="O184" i="27"/>
  <c r="G177" i="27"/>
  <c r="G231" i="27"/>
  <c r="G285" i="27" s="1"/>
  <c r="P170" i="27"/>
  <c r="P197" i="27" s="1"/>
  <c r="P224" i="27"/>
  <c r="P278" i="27" s="1"/>
  <c r="P305" i="27" s="1"/>
  <c r="P186" i="27"/>
  <c r="P240" i="27"/>
  <c r="P294" i="27" s="1"/>
  <c r="P321" i="27" s="1"/>
  <c r="J233" i="27"/>
  <c r="J287" i="27" s="1"/>
  <c r="J179" i="27"/>
  <c r="H180" i="27"/>
  <c r="H234" i="27"/>
  <c r="H288" i="27" s="1"/>
  <c r="I222" i="27"/>
  <c r="I276" i="27" s="1"/>
  <c r="I168" i="27"/>
  <c r="R180" i="27"/>
  <c r="R234" i="27"/>
  <c r="R288" i="27" s="1"/>
  <c r="L235" i="27"/>
  <c r="L289" i="27" s="1"/>
  <c r="L181" i="27"/>
  <c r="N229" i="27"/>
  <c r="K173" i="27"/>
  <c r="K227" i="27"/>
  <c r="K281" i="27" s="1"/>
  <c r="C166" i="27"/>
  <c r="C193" i="27" s="1"/>
  <c r="C220" i="27"/>
  <c r="C274" i="27" s="1"/>
  <c r="C301" i="27" s="1"/>
  <c r="C236" i="27"/>
  <c r="C290" i="27" s="1"/>
  <c r="C317" i="27" s="1"/>
  <c r="C182" i="27"/>
  <c r="C209" i="27" s="1"/>
  <c r="E177" i="27"/>
  <c r="E231" i="27"/>
  <c r="E285" i="27" s="1"/>
  <c r="F170" i="27"/>
  <c r="F197" i="27" s="1"/>
  <c r="F224" i="27"/>
  <c r="F278" i="27" s="1"/>
  <c r="F305" i="27" s="1"/>
  <c r="F186" i="27"/>
  <c r="F213" i="27" s="1"/>
  <c r="F240" i="27"/>
  <c r="F294" i="27" s="1"/>
  <c r="F321" i="27" s="1"/>
  <c r="J178" i="27"/>
  <c r="J232" i="27"/>
  <c r="J286" i="27" s="1"/>
  <c r="K226" i="27"/>
  <c r="K280" i="27" s="1"/>
  <c r="K172" i="27"/>
  <c r="J170" i="27"/>
  <c r="J197" i="27" s="1"/>
  <c r="J224" i="27"/>
  <c r="J278" i="27" s="1"/>
  <c r="J305" i="27" s="1"/>
  <c r="E238" i="27"/>
  <c r="E292" i="27" s="1"/>
  <c r="E184" i="27"/>
  <c r="M232" i="27"/>
  <c r="M178" i="27"/>
  <c r="Q173" i="27"/>
  <c r="Q227" i="27"/>
  <c r="Q281" i="27" s="1"/>
  <c r="D180" i="27"/>
  <c r="D207" i="27" s="1"/>
  <c r="D234" i="27"/>
  <c r="D288" i="27" s="1"/>
  <c r="D315" i="27" s="1"/>
  <c r="O233" i="27"/>
  <c r="O287" i="27" s="1"/>
  <c r="O179" i="27"/>
  <c r="G234" i="27"/>
  <c r="G180" i="27"/>
  <c r="P235" i="27"/>
  <c r="P289" i="27" s="1"/>
  <c r="P181" i="27"/>
  <c r="J174" i="27"/>
  <c r="J228" i="27"/>
  <c r="J282" i="27" s="1"/>
  <c r="H167" i="27"/>
  <c r="H221" i="27"/>
  <c r="H275" i="27" s="1"/>
  <c r="H237" i="27"/>
  <c r="H291" i="27" s="1"/>
  <c r="H183" i="27"/>
  <c r="I225" i="27"/>
  <c r="I279" i="27" s="1"/>
  <c r="I171" i="27"/>
  <c r="R167" i="27"/>
  <c r="R221" i="27"/>
  <c r="R275" i="27" s="1"/>
  <c r="R183" i="27"/>
  <c r="R237" i="27"/>
  <c r="R291" i="27" s="1"/>
  <c r="L230" i="27"/>
  <c r="L284" i="27" s="1"/>
  <c r="L176" i="27"/>
  <c r="N170" i="27"/>
  <c r="N197" i="27" s="1"/>
  <c r="N224" i="27"/>
  <c r="N278" i="27" s="1"/>
  <c r="N305" i="27" s="1"/>
  <c r="N240" i="27"/>
  <c r="N294" i="27" s="1"/>
  <c r="N321" i="27" s="1"/>
  <c r="N186" i="27"/>
  <c r="K230" i="27"/>
  <c r="K284" i="27" s="1"/>
  <c r="K176" i="27"/>
  <c r="C223" i="27"/>
  <c r="C277" i="27" s="1"/>
  <c r="C304" i="27" s="1"/>
  <c r="C169" i="27"/>
  <c r="C196" i="27" s="1"/>
  <c r="C239" i="27"/>
  <c r="C293" i="27" s="1"/>
  <c r="C320" i="27" s="1"/>
  <c r="C185" i="27"/>
  <c r="C212" i="27" s="1"/>
  <c r="E180" i="27"/>
  <c r="E234" i="27"/>
  <c r="E288" i="27" s="1"/>
  <c r="F235" i="27"/>
  <c r="F289" i="27" s="1"/>
  <c r="F181" i="27"/>
  <c r="D238" i="27"/>
  <c r="D292" i="27" s="1"/>
  <c r="D319" i="27" s="1"/>
  <c r="D184" i="27"/>
  <c r="D211" i="27" s="1"/>
  <c r="P231" i="27"/>
  <c r="P285" i="27" s="1"/>
  <c r="P177" i="27"/>
  <c r="N182" i="27"/>
  <c r="N236" i="27"/>
  <c r="N290" i="27" s="1"/>
  <c r="M226" i="27"/>
  <c r="M280" i="27" s="1"/>
  <c r="M172" i="27"/>
  <c r="Q229" i="27"/>
  <c r="Q228" i="27"/>
  <c r="Q282" i="27" s="1"/>
  <c r="Q174" i="27"/>
  <c r="D228" i="27"/>
  <c r="D282" i="27" s="1"/>
  <c r="D309" i="27" s="1"/>
  <c r="D174" i="27"/>
  <c r="D201" i="27" s="1"/>
  <c r="O173" i="27"/>
  <c r="O227" i="27"/>
  <c r="O281" i="27" s="1"/>
  <c r="G220" i="27"/>
  <c r="G274" i="27" s="1"/>
  <c r="G166" i="27"/>
  <c r="G236" i="27"/>
  <c r="G290" i="27" s="1"/>
  <c r="G182" i="27"/>
  <c r="P229" i="27"/>
  <c r="P283" i="27" s="1"/>
  <c r="P175" i="27"/>
  <c r="J222" i="27"/>
  <c r="J276" i="27" s="1"/>
  <c r="J168" i="27"/>
  <c r="J238" i="27"/>
  <c r="J292" i="27" s="1"/>
  <c r="J184" i="27"/>
  <c r="H231" i="27"/>
  <c r="H285" i="27" s="1"/>
  <c r="H177" i="27"/>
  <c r="I173" i="27"/>
  <c r="I227" i="27"/>
  <c r="I281" i="27" s="1"/>
  <c r="I172" i="27"/>
  <c r="I226" i="27"/>
  <c r="I280" i="27" s="1"/>
  <c r="R231" i="27"/>
  <c r="R285" i="27" s="1"/>
  <c r="R177" i="27"/>
  <c r="L224" i="27"/>
  <c r="L278" i="27" s="1"/>
  <c r="L305" i="27" s="1"/>
  <c r="L170" i="27"/>
  <c r="L197" i="27" s="1"/>
  <c r="L240" i="27"/>
  <c r="L294" i="27" s="1"/>
  <c r="L321" i="27" s="1"/>
  <c r="L186" i="27"/>
  <c r="N234" i="27"/>
  <c r="N288" i="27" s="1"/>
  <c r="N180" i="27"/>
  <c r="K232" i="27"/>
  <c r="K286" i="27" s="1"/>
  <c r="K178" i="27"/>
  <c r="C171" i="27"/>
  <c r="C198" i="27" s="1"/>
  <c r="C225" i="27"/>
  <c r="C279" i="27" s="1"/>
  <c r="C306" i="27" s="1"/>
  <c r="E236" i="27"/>
  <c r="E290" i="27" s="1"/>
  <c r="E182" i="27"/>
  <c r="M181" i="27"/>
  <c r="M235" i="27"/>
  <c r="M289" i="27" s="1"/>
  <c r="Q230" i="27"/>
  <c r="D167" i="27"/>
  <c r="D194" i="27" s="1"/>
  <c r="D221" i="27"/>
  <c r="D275" i="27" s="1"/>
  <c r="D302" i="27" s="1"/>
  <c r="D183" i="27"/>
  <c r="D210" i="27" s="1"/>
  <c r="D237" i="27"/>
  <c r="D291" i="27" s="1"/>
  <c r="D318" i="27" s="1"/>
  <c r="O228" i="27"/>
  <c r="G167" i="27"/>
  <c r="G221" i="27"/>
  <c r="G275" i="27" s="1"/>
  <c r="G183" i="27"/>
  <c r="G237" i="27"/>
  <c r="G291" i="27" s="1"/>
  <c r="P176" i="27"/>
  <c r="P230" i="27"/>
  <c r="P284" i="27" s="1"/>
  <c r="J223" i="27"/>
  <c r="J277" i="27" s="1"/>
  <c r="J304" i="27" s="1"/>
  <c r="J169" i="27"/>
  <c r="J185" i="27"/>
  <c r="J212" i="27" s="1"/>
  <c r="J239" i="27"/>
  <c r="J293" i="27" s="1"/>
  <c r="H178" i="27"/>
  <c r="H232" i="27"/>
  <c r="H286" i="27" s="1"/>
  <c r="I181" i="27"/>
  <c r="I235" i="27"/>
  <c r="I289" i="27" s="1"/>
  <c r="I180" i="27"/>
  <c r="I234" i="27"/>
  <c r="I288" i="27" s="1"/>
  <c r="R232" i="27"/>
  <c r="R286" i="27" s="1"/>
  <c r="R178" i="27"/>
  <c r="L225" i="27"/>
  <c r="L279" i="27" s="1"/>
  <c r="L171" i="27"/>
  <c r="N227" i="27"/>
  <c r="N281" i="27" s="1"/>
  <c r="N173" i="27"/>
  <c r="Q246" i="27"/>
  <c r="Q273" i="27" s="1"/>
  <c r="L187" i="27"/>
  <c r="I273" i="27"/>
  <c r="C268" i="27"/>
  <c r="G273" i="27"/>
  <c r="G268" i="27"/>
  <c r="K273" i="27"/>
  <c r="E268" i="27"/>
  <c r="M176" i="27"/>
  <c r="M230" i="27"/>
  <c r="M284" i="27" s="1"/>
  <c r="Q240" i="27"/>
  <c r="Q294" i="27" s="1"/>
  <c r="Q321" i="27" s="1"/>
  <c r="Q186" i="27"/>
  <c r="Q177" i="27"/>
  <c r="Q231" i="27"/>
  <c r="Q285" i="27" s="1"/>
  <c r="D232" i="27"/>
  <c r="D286" i="27" s="1"/>
  <c r="D313" i="27" s="1"/>
  <c r="D178" i="27"/>
  <c r="D205" i="27" s="1"/>
  <c r="O223" i="27"/>
  <c r="O185" i="27"/>
  <c r="O212" i="27" s="1"/>
  <c r="O239" i="27"/>
  <c r="O293" i="27" s="1"/>
  <c r="G178" i="27"/>
  <c r="G232" i="27"/>
  <c r="G286" i="27" s="1"/>
  <c r="P225" i="27"/>
  <c r="P279" i="27" s="1"/>
  <c r="P171" i="27"/>
  <c r="J226" i="27"/>
  <c r="J280" i="27" s="1"/>
  <c r="J172" i="27"/>
  <c r="H227" i="27"/>
  <c r="H173" i="27"/>
  <c r="I178" i="27"/>
  <c r="I232" i="27"/>
  <c r="I286" i="27" s="1"/>
  <c r="I169" i="27"/>
  <c r="I223" i="27"/>
  <c r="I277" i="27" s="1"/>
  <c r="I304" i="27" s="1"/>
  <c r="R235" i="27"/>
  <c r="R289" i="27" s="1"/>
  <c r="R181" i="27"/>
  <c r="L174" i="27"/>
  <c r="L228" i="27"/>
  <c r="L282" i="27" s="1"/>
  <c r="N222" i="27"/>
  <c r="N238" i="27"/>
  <c r="N292" i="27" s="1"/>
  <c r="N184" i="27"/>
  <c r="K228" i="27"/>
  <c r="K282" i="27" s="1"/>
  <c r="K174" i="27"/>
  <c r="C221" i="27"/>
  <c r="C275" i="27" s="1"/>
  <c r="C302" i="27" s="1"/>
  <c r="C167" i="27"/>
  <c r="C194" i="27" s="1"/>
  <c r="C237" i="27"/>
  <c r="C291" i="27" s="1"/>
  <c r="C318" i="27" s="1"/>
  <c r="C183" i="27"/>
  <c r="C210" i="27" s="1"/>
  <c r="E232" i="27"/>
  <c r="E286" i="27" s="1"/>
  <c r="E178" i="27"/>
  <c r="F225" i="27"/>
  <c r="F279" i="27" s="1"/>
  <c r="F171" i="27"/>
  <c r="F174" i="27"/>
  <c r="F228" i="27"/>
  <c r="F282" i="27" s="1"/>
  <c r="Q226" i="27"/>
  <c r="Q280" i="27" s="1"/>
  <c r="Q172" i="27"/>
  <c r="O167" i="27"/>
  <c r="O221" i="27"/>
  <c r="O275" i="27" s="1"/>
  <c r="I236" i="27"/>
  <c r="I290" i="27" s="1"/>
  <c r="I317" i="27" s="1"/>
  <c r="I182" i="27"/>
  <c r="N166" i="27"/>
  <c r="N220" i="27"/>
  <c r="N274" i="27" s="1"/>
  <c r="M223" i="27"/>
  <c r="M277" i="27" s="1"/>
  <c r="M169" i="27"/>
  <c r="M185" i="27"/>
  <c r="M212" i="27" s="1"/>
  <c r="M239" i="27"/>
  <c r="M293" i="27" s="1"/>
  <c r="Q185" i="27"/>
  <c r="Q212" i="27" s="1"/>
  <c r="Q239" i="27"/>
  <c r="D233" i="27"/>
  <c r="D287" i="27" s="1"/>
  <c r="D314" i="27" s="1"/>
  <c r="D179" i="27"/>
  <c r="D206" i="27" s="1"/>
  <c r="O232" i="27"/>
  <c r="G171" i="27"/>
  <c r="G225" i="27"/>
  <c r="G279" i="27" s="1"/>
  <c r="P226" i="27"/>
  <c r="P280" i="27" s="1"/>
  <c r="P172" i="27"/>
  <c r="J227" i="27"/>
  <c r="J281" i="27" s="1"/>
  <c r="J173" i="27"/>
  <c r="H166" i="27"/>
  <c r="H220" i="27"/>
  <c r="H274" i="27" s="1"/>
  <c r="H236" i="27"/>
  <c r="H290" i="27" s="1"/>
  <c r="H182" i="27"/>
  <c r="I184" i="27"/>
  <c r="I238" i="27"/>
  <c r="I292" i="27" s="1"/>
  <c r="R220" i="27"/>
  <c r="R274" i="27" s="1"/>
  <c r="R166" i="27"/>
  <c r="R182" i="27"/>
  <c r="R236" i="27"/>
  <c r="R290" i="27" s="1"/>
  <c r="L229" i="27"/>
  <c r="L283" i="27" s="1"/>
  <c r="L175" i="27"/>
  <c r="N223" i="27"/>
  <c r="N185" i="27"/>
  <c r="N212" i="27" s="1"/>
  <c r="N239" i="27"/>
  <c r="N293" i="27" s="1"/>
  <c r="K229" i="27"/>
  <c r="K283" i="27" s="1"/>
  <c r="K175" i="27"/>
  <c r="C222" i="27"/>
  <c r="C276" i="27" s="1"/>
  <c r="C303" i="27" s="1"/>
  <c r="C168" i="27"/>
  <c r="C195" i="27" s="1"/>
  <c r="C238" i="27"/>
  <c r="C292" i="27" s="1"/>
  <c r="C319" i="27" s="1"/>
  <c r="C184" i="27"/>
  <c r="C211" i="27" s="1"/>
  <c r="E233" i="27"/>
  <c r="E287" i="27" s="1"/>
  <c r="E179" i="27"/>
  <c r="F234" i="27"/>
  <c r="F288" i="27" s="1"/>
  <c r="F180" i="27"/>
  <c r="F183" i="27"/>
  <c r="F237" i="27"/>
  <c r="F291" i="27" s="1"/>
  <c r="M233" i="27"/>
  <c r="M287" i="27" s="1"/>
  <c r="M179" i="27"/>
  <c r="Q181" i="27"/>
  <c r="Q235" i="27"/>
  <c r="Q289" i="27" s="1"/>
  <c r="D173" i="27"/>
  <c r="D200" i="27" s="1"/>
  <c r="D227" i="27"/>
  <c r="D281" i="27" s="1"/>
  <c r="D308" i="27" s="1"/>
  <c r="O226" i="27"/>
  <c r="G173" i="27"/>
  <c r="G227" i="27"/>
  <c r="G281" i="27" s="1"/>
  <c r="P220" i="27"/>
  <c r="P274" i="27" s="1"/>
  <c r="P166" i="27"/>
  <c r="P236" i="27"/>
  <c r="P290" i="27" s="1"/>
  <c r="P182" i="27"/>
  <c r="J229" i="27"/>
  <c r="J283" i="27" s="1"/>
  <c r="J175" i="27"/>
  <c r="H168" i="27"/>
  <c r="H222" i="27"/>
  <c r="H276" i="27" s="1"/>
  <c r="H184" i="27"/>
  <c r="H238" i="27"/>
  <c r="H292" i="27" s="1"/>
  <c r="I237" i="27"/>
  <c r="I291" i="27" s="1"/>
  <c r="I183" i="27"/>
  <c r="R230" i="27"/>
  <c r="R284" i="27" s="1"/>
  <c r="R176" i="27"/>
  <c r="L223" i="27"/>
  <c r="L277" i="27" s="1"/>
  <c r="L304" i="27" s="1"/>
  <c r="L169" i="27"/>
  <c r="L185" i="27"/>
  <c r="L212" i="27" s="1"/>
  <c r="L239" i="27"/>
  <c r="L293" i="27" s="1"/>
  <c r="N233" i="27"/>
  <c r="N287" i="27" s="1"/>
  <c r="N179" i="27"/>
  <c r="K231" i="27"/>
  <c r="K285" i="27" s="1"/>
  <c r="K177" i="27"/>
  <c r="C170" i="27"/>
  <c r="C197" i="27" s="1"/>
  <c r="C224" i="27"/>
  <c r="C278" i="27" s="1"/>
  <c r="C305" i="27" s="1"/>
  <c r="C186" i="27"/>
  <c r="C213" i="27" s="1"/>
  <c r="C240" i="27"/>
  <c r="C294" i="27" s="1"/>
  <c r="C321" i="27" s="1"/>
  <c r="E181" i="27"/>
  <c r="E235" i="27"/>
  <c r="E289" i="27" s="1"/>
  <c r="F182" i="27"/>
  <c r="F236" i="27"/>
  <c r="F290" i="27" s="1"/>
  <c r="G238" i="27"/>
  <c r="G292" i="27" s="1"/>
  <c r="G184" i="27"/>
  <c r="L180" i="27"/>
  <c r="L234" i="27"/>
  <c r="L288" i="27" s="1"/>
  <c r="F185" i="27"/>
  <c r="F239" i="27"/>
  <c r="F293" i="27" s="1"/>
  <c r="Q184" i="27"/>
  <c r="Q238" i="27"/>
  <c r="Q292" i="27" s="1"/>
  <c r="J186" i="27"/>
  <c r="J213" i="27" s="1"/>
  <c r="J240" i="27"/>
  <c r="J294" i="27" s="1"/>
  <c r="J321" i="27" s="1"/>
  <c r="K171" i="27"/>
  <c r="K225" i="27"/>
  <c r="K279" i="27" s="1"/>
  <c r="C226" i="27"/>
  <c r="C280" i="27" s="1"/>
  <c r="C307" i="27" s="1"/>
  <c r="C172" i="27"/>
  <c r="C199" i="27" s="1"/>
  <c r="E167" i="27"/>
  <c r="E221" i="27"/>
  <c r="E275" i="27" s="1"/>
  <c r="E183" i="27"/>
  <c r="E237" i="27"/>
  <c r="E291" i="27" s="1"/>
  <c r="F176" i="27"/>
  <c r="F230" i="27"/>
  <c r="F284" i="27" s="1"/>
  <c r="Q170" i="27"/>
  <c r="Q197" i="27" s="1"/>
  <c r="Q224" i="27"/>
  <c r="Q278" i="27" s="1"/>
  <c r="Q305" i="27" s="1"/>
  <c r="R225" i="27"/>
  <c r="R279" i="27" s="1"/>
  <c r="R171" i="27"/>
  <c r="K180" i="27"/>
  <c r="K234" i="27"/>
  <c r="K288" i="27" s="1"/>
  <c r="E222" i="27"/>
  <c r="E276" i="27" s="1"/>
  <c r="E168" i="27"/>
  <c r="O246" i="27"/>
  <c r="J268" i="27"/>
  <c r="F268" i="27"/>
  <c r="I268" i="27"/>
  <c r="D268" i="27"/>
  <c r="R273" i="27"/>
  <c r="M221" i="27"/>
  <c r="M275" i="27" s="1"/>
  <c r="M167" i="27"/>
  <c r="Q180" i="27"/>
  <c r="Q234" i="27"/>
  <c r="Q288" i="27" s="1"/>
  <c r="D223" i="27"/>
  <c r="D277" i="27" s="1"/>
  <c r="D304" i="27" s="1"/>
  <c r="D169" i="27"/>
  <c r="D196" i="27" s="1"/>
  <c r="D239" i="27"/>
  <c r="D293" i="27" s="1"/>
  <c r="D320" i="27" s="1"/>
  <c r="D185" i="27"/>
  <c r="D212" i="27" s="1"/>
  <c r="O230" i="27"/>
  <c r="G169" i="27"/>
  <c r="G223" i="27"/>
  <c r="G277" i="27" s="1"/>
  <c r="G239" i="27"/>
  <c r="G293" i="27" s="1"/>
  <c r="G185" i="27"/>
  <c r="G212" i="27" s="1"/>
  <c r="P232" i="27"/>
  <c r="P286" i="27" s="1"/>
  <c r="P178" i="27"/>
  <c r="J171" i="27"/>
  <c r="J225" i="27"/>
  <c r="J279" i="27" s="1"/>
  <c r="H226" i="27"/>
  <c r="H280" i="27" s="1"/>
  <c r="H172" i="27"/>
  <c r="I224" i="27"/>
  <c r="I278" i="27" s="1"/>
  <c r="I305" i="27" s="1"/>
  <c r="I170" i="27"/>
  <c r="I197" i="27" s="1"/>
  <c r="R226" i="27"/>
  <c r="R280" i="27" s="1"/>
  <c r="R172" i="27"/>
  <c r="L173" i="27"/>
  <c r="L227" i="27"/>
  <c r="L281" i="27" s="1"/>
  <c r="N221" i="27"/>
  <c r="N275" i="27" s="1"/>
  <c r="N167" i="27"/>
  <c r="N183" i="27"/>
  <c r="N237" i="27"/>
  <c r="N291" i="27" s="1"/>
  <c r="K235" i="27"/>
  <c r="K289" i="27" s="1"/>
  <c r="K181" i="27"/>
  <c r="C174" i="27"/>
  <c r="C201" i="27" s="1"/>
  <c r="C228" i="27"/>
  <c r="C282" i="27" s="1"/>
  <c r="C309" i="27" s="1"/>
  <c r="E169" i="27"/>
  <c r="E223" i="27"/>
  <c r="E277" i="27" s="1"/>
  <c r="E304" i="27" s="1"/>
  <c r="E185" i="27"/>
  <c r="E239" i="27"/>
  <c r="E293" i="27" s="1"/>
  <c r="F232" i="27"/>
  <c r="F286" i="27" s="1"/>
  <c r="F178" i="27"/>
  <c r="F221" i="27"/>
  <c r="F275" i="27" s="1"/>
  <c r="F167" i="27"/>
  <c r="O183" i="27"/>
  <c r="O237" i="27"/>
  <c r="O291" i="27" s="1"/>
  <c r="L172" i="27"/>
  <c r="L226" i="27"/>
  <c r="L280" i="27" s="1"/>
  <c r="F223" i="27"/>
  <c r="F277" i="27" s="1"/>
  <c r="F304" i="27" s="1"/>
  <c r="F169" i="27"/>
  <c r="G168" i="27"/>
  <c r="G222" i="27"/>
  <c r="G276" i="27" s="1"/>
  <c r="I221" i="27"/>
  <c r="I275" i="27" s="1"/>
  <c r="I167" i="27"/>
  <c r="D285" i="27"/>
  <c r="D312" i="27" s="1"/>
  <c r="M170" i="27"/>
  <c r="M197" i="27" s="1"/>
  <c r="M224" i="27"/>
  <c r="M278" i="27" s="1"/>
  <c r="M305" i="27" s="1"/>
  <c r="M240" i="27"/>
  <c r="M294" i="27" s="1"/>
  <c r="M321" i="27" s="1"/>
  <c r="M186" i="27"/>
  <c r="D172" i="27"/>
  <c r="D199" i="27" s="1"/>
  <c r="D226" i="27"/>
  <c r="D280" i="27" s="1"/>
  <c r="D307" i="27" s="1"/>
  <c r="O225" i="27"/>
  <c r="O279" i="27" s="1"/>
  <c r="O171" i="27"/>
  <c r="G226" i="27"/>
  <c r="G280" i="27" s="1"/>
  <c r="G172" i="27"/>
  <c r="P227" i="27"/>
  <c r="P281" i="27" s="1"/>
  <c r="P173" i="27"/>
  <c r="J220" i="27"/>
  <c r="J274" i="27" s="1"/>
  <c r="J166" i="27"/>
  <c r="J182" i="27"/>
  <c r="J236" i="27"/>
  <c r="J290" i="27" s="1"/>
  <c r="H229" i="27"/>
  <c r="H283" i="27" s="1"/>
  <c r="H175" i="27"/>
  <c r="I229" i="27"/>
  <c r="I283" i="27" s="1"/>
  <c r="I175" i="27"/>
  <c r="I185" i="27"/>
  <c r="I212" i="27" s="1"/>
  <c r="I239" i="27"/>
  <c r="I293" i="27" s="1"/>
  <c r="R229" i="27"/>
  <c r="R283" i="27" s="1"/>
  <c r="R175" i="27"/>
  <c r="L168" i="27"/>
  <c r="L222" i="27"/>
  <c r="L276" i="27" s="1"/>
  <c r="L238" i="27"/>
  <c r="L292" i="27" s="1"/>
  <c r="L184" i="27"/>
  <c r="N178" i="27"/>
  <c r="N232" i="27"/>
  <c r="N286" i="27" s="1"/>
  <c r="K222" i="27"/>
  <c r="K276" i="27" s="1"/>
  <c r="K168" i="27"/>
  <c r="K238" i="27"/>
  <c r="K292" i="27" s="1"/>
  <c r="K184" i="27"/>
  <c r="C231" i="27"/>
  <c r="C285" i="27" s="1"/>
  <c r="C312" i="27" s="1"/>
  <c r="C177" i="27"/>
  <c r="C204" i="27" s="1"/>
  <c r="E172" i="27"/>
  <c r="E226" i="27"/>
  <c r="E280" i="27" s="1"/>
  <c r="F227" i="27"/>
  <c r="F281" i="27" s="1"/>
  <c r="F173" i="27"/>
  <c r="E220" i="27"/>
  <c r="E274" i="27" s="1"/>
  <c r="E166" i="27"/>
  <c r="M236" i="27"/>
  <c r="M290" i="27" s="1"/>
  <c r="M182" i="27"/>
  <c r="O175" i="27"/>
  <c r="O229" i="27"/>
  <c r="O283" i="27" s="1"/>
  <c r="H233" i="27"/>
  <c r="H287" i="27" s="1"/>
  <c r="H179" i="27"/>
  <c r="E176" i="27"/>
  <c r="E230" i="27"/>
  <c r="E284" i="27" s="1"/>
  <c r="M180" i="27"/>
  <c r="M234" i="27"/>
  <c r="M288" i="27" s="1"/>
  <c r="Q222" i="27"/>
  <c r="Q276" i="27" s="1"/>
  <c r="Q168" i="27"/>
  <c r="D166" i="27"/>
  <c r="D193" i="27" s="1"/>
  <c r="D220" i="27"/>
  <c r="D274" i="27" s="1"/>
  <c r="D301" i="27" s="1"/>
  <c r="D182" i="27"/>
  <c r="D209" i="27" s="1"/>
  <c r="D236" i="27"/>
  <c r="D290" i="27" s="1"/>
  <c r="D317" i="27" s="1"/>
  <c r="O235" i="27"/>
  <c r="O289" i="27" s="1"/>
  <c r="O181" i="27"/>
  <c r="G228" i="27"/>
  <c r="G282" i="27" s="1"/>
  <c r="G174" i="27"/>
  <c r="P221" i="27"/>
  <c r="P275" i="27" s="1"/>
  <c r="P167" i="27"/>
  <c r="P237" i="27"/>
  <c r="P291" i="27" s="1"/>
  <c r="P183" i="27"/>
  <c r="J230" i="27"/>
  <c r="J284" i="27" s="1"/>
  <c r="J176" i="27"/>
  <c r="H169" i="27"/>
  <c r="H223" i="27"/>
  <c r="H277" i="27" s="1"/>
  <c r="H239" i="27"/>
  <c r="H293" i="27" s="1"/>
  <c r="H185" i="27"/>
  <c r="H212" i="27" s="1"/>
  <c r="I220" i="27"/>
  <c r="I274" i="27" s="1"/>
  <c r="I166" i="27"/>
  <c r="R223" i="27"/>
  <c r="R277" i="27" s="1"/>
  <c r="R169" i="27"/>
  <c r="R185" i="27"/>
  <c r="R212" i="27" s="1"/>
  <c r="R239" i="27"/>
  <c r="R293" i="27" s="1"/>
  <c r="L232" i="27"/>
  <c r="L286" i="27" s="1"/>
  <c r="L178" i="27"/>
  <c r="N226" i="27"/>
  <c r="N280" i="27" s="1"/>
  <c r="N172" i="27"/>
  <c r="K170" i="27"/>
  <c r="K197" i="27" s="1"/>
  <c r="K224" i="27"/>
  <c r="K278" i="27" s="1"/>
  <c r="K305" i="27" s="1"/>
  <c r="K186" i="27"/>
  <c r="K213" i="27" s="1"/>
  <c r="K240" i="27"/>
  <c r="K294" i="27" s="1"/>
  <c r="K321" i="27" s="1"/>
  <c r="C179" i="27"/>
  <c r="C206" i="27" s="1"/>
  <c r="C233" i="27"/>
  <c r="C287" i="27" s="1"/>
  <c r="C314" i="27" s="1"/>
  <c r="M173" i="27"/>
  <c r="M227" i="27"/>
  <c r="M281" i="27" s="1"/>
  <c r="Q237" i="27"/>
  <c r="Q236" i="27"/>
  <c r="Q290" i="27" s="1"/>
  <c r="Q182" i="27"/>
  <c r="D175" i="27"/>
  <c r="D202" i="27" s="1"/>
  <c r="D229" i="27"/>
  <c r="D283" i="27" s="1"/>
  <c r="D310" i="27" s="1"/>
  <c r="O166" i="27"/>
  <c r="O220" i="27"/>
  <c r="O274" i="27" s="1"/>
  <c r="O182" i="27"/>
  <c r="O236" i="27"/>
  <c r="O290" i="27" s="1"/>
  <c r="G175" i="27"/>
  <c r="G229" i="27"/>
  <c r="G283" i="27" s="1"/>
  <c r="P168" i="27"/>
  <c r="P222" i="27"/>
  <c r="P276" i="27" s="1"/>
  <c r="P184" i="27"/>
  <c r="P238" i="27"/>
  <c r="P292" i="27" s="1"/>
  <c r="J231" i="27"/>
  <c r="J285" i="27" s="1"/>
  <c r="J177" i="27"/>
  <c r="H170" i="27"/>
  <c r="H197" i="27" s="1"/>
  <c r="H224" i="27"/>
  <c r="H278" i="27" s="1"/>
  <c r="H305" i="27" s="1"/>
  <c r="H240" i="27"/>
  <c r="H294" i="27" s="1"/>
  <c r="H321" i="27" s="1"/>
  <c r="H186" i="27"/>
  <c r="H213" i="27" s="1"/>
  <c r="I228" i="27"/>
  <c r="I282" i="27" s="1"/>
  <c r="I174" i="27"/>
  <c r="R170" i="27"/>
  <c r="R197" i="27" s="1"/>
  <c r="R224" i="27"/>
  <c r="R278" i="27" s="1"/>
  <c r="R305" i="27" s="1"/>
  <c r="R240" i="27"/>
  <c r="R294" i="27" s="1"/>
  <c r="R321" i="27" s="1"/>
  <c r="R186" i="27"/>
  <c r="L233" i="27"/>
  <c r="L287" i="27" s="1"/>
  <c r="L179" i="27"/>
  <c r="N235" i="27"/>
  <c r="F187" i="27"/>
  <c r="M273" i="27"/>
  <c r="Q165" i="27"/>
  <c r="F273" i="27"/>
  <c r="D273" i="27"/>
  <c r="D300" i="27" s="1"/>
  <c r="D68" i="84"/>
  <c r="D187" i="27"/>
  <c r="D214" i="27" s="1"/>
  <c r="M268" i="27"/>
  <c r="L273" i="27"/>
  <c r="E187" i="27"/>
  <c r="M183" i="27"/>
  <c r="M237" i="27"/>
  <c r="M291" i="27" s="1"/>
  <c r="M168" i="27"/>
  <c r="M222" i="27"/>
  <c r="M276" i="27" s="1"/>
  <c r="M238" i="27"/>
  <c r="M292" i="27" s="1"/>
  <c r="M184" i="27"/>
  <c r="Q225" i="27"/>
  <c r="Q279" i="27" s="1"/>
  <c r="Q171" i="27"/>
  <c r="D224" i="27"/>
  <c r="D278" i="27" s="1"/>
  <c r="D305" i="27" s="1"/>
  <c r="D170" i="27"/>
  <c r="D197" i="27" s="1"/>
  <c r="D240" i="27"/>
  <c r="D294" i="27" s="1"/>
  <c r="D321" i="27" s="1"/>
  <c r="D186" i="27"/>
  <c r="D213" i="27" s="1"/>
  <c r="O177" i="27"/>
  <c r="O231" i="27"/>
  <c r="O285" i="27" s="1"/>
  <c r="G170" i="27"/>
  <c r="G197" i="27" s="1"/>
  <c r="G224" i="27"/>
  <c r="G278" i="27" s="1"/>
  <c r="G305" i="27" s="1"/>
  <c r="G186" i="27"/>
  <c r="G213" i="27" s="1"/>
  <c r="G240" i="27"/>
  <c r="G294" i="27" s="1"/>
  <c r="G321" i="27" s="1"/>
  <c r="P233" i="27"/>
  <c r="P287" i="27" s="1"/>
  <c r="P179" i="27"/>
  <c r="J234" i="27"/>
  <c r="J288" i="27" s="1"/>
  <c r="J180" i="27"/>
  <c r="H235" i="27"/>
  <c r="H289" i="27" s="1"/>
  <c r="H181" i="27"/>
  <c r="I176" i="27"/>
  <c r="I230" i="27"/>
  <c r="I284" i="27" s="1"/>
  <c r="R227" i="27"/>
  <c r="R281" i="27" s="1"/>
  <c r="R173" i="27"/>
  <c r="L166" i="27"/>
  <c r="L220" i="27"/>
  <c r="L274" i="27" s="1"/>
  <c r="L236" i="27"/>
  <c r="L290" i="27" s="1"/>
  <c r="L317" i="27" s="1"/>
  <c r="L182" i="27"/>
  <c r="N176" i="27"/>
  <c r="N230" i="27"/>
  <c r="N284" i="27" s="1"/>
  <c r="K166" i="27"/>
  <c r="K220" i="27"/>
  <c r="K274" i="27" s="1"/>
  <c r="K236" i="27"/>
  <c r="K290" i="27" s="1"/>
  <c r="K182" i="27"/>
  <c r="C175" i="27"/>
  <c r="C202" i="27" s="1"/>
  <c r="C229" i="27"/>
  <c r="C283" i="27" s="1"/>
  <c r="C310" i="27" s="1"/>
  <c r="E224" i="27"/>
  <c r="E278" i="27" s="1"/>
  <c r="E305" i="27" s="1"/>
  <c r="E170" i="27"/>
  <c r="E197" i="27" s="1"/>
  <c r="E186" i="27"/>
  <c r="E213" i="27" s="1"/>
  <c r="E240" i="27"/>
  <c r="E294" i="27" s="1"/>
  <c r="E321" i="27" s="1"/>
  <c r="F233" i="27"/>
  <c r="F287" i="27" s="1"/>
  <c r="F179" i="27"/>
  <c r="F229" i="27"/>
  <c r="F283" i="27" s="1"/>
  <c r="F175" i="27"/>
  <c r="G288" i="27"/>
  <c r="D222" i="27"/>
  <c r="D276" i="27" s="1"/>
  <c r="D303" i="27" s="1"/>
  <c r="D168" i="27"/>
  <c r="D195" i="27" s="1"/>
  <c r="P185" i="27"/>
  <c r="P212" i="27" s="1"/>
  <c r="P239" i="27"/>
  <c r="P293" i="27" s="1"/>
  <c r="R179" i="27"/>
  <c r="R233" i="27"/>
  <c r="R287" i="27" s="1"/>
  <c r="F231" i="27"/>
  <c r="F285" i="27" s="1"/>
  <c r="F177" i="27"/>
  <c r="M286" i="27"/>
  <c r="M177" i="27"/>
  <c r="M231" i="27"/>
  <c r="M285" i="27" s="1"/>
  <c r="Q233" i="27"/>
  <c r="D225" i="27"/>
  <c r="D279" i="27" s="1"/>
  <c r="D306" i="27" s="1"/>
  <c r="D171" i="27"/>
  <c r="D198" i="27" s="1"/>
  <c r="O170" i="27"/>
  <c r="O197" i="27" s="1"/>
  <c r="O224" i="27"/>
  <c r="O278" i="27" s="1"/>
  <c r="O305" i="27" s="1"/>
  <c r="O186" i="27"/>
  <c r="O240" i="27"/>
  <c r="O294" i="27" s="1"/>
  <c r="O321" i="27" s="1"/>
  <c r="G233" i="27"/>
  <c r="G287" i="27" s="1"/>
  <c r="G179" i="27"/>
  <c r="P234" i="27"/>
  <c r="P288" i="27" s="1"/>
  <c r="P180" i="27"/>
  <c r="J181" i="27"/>
  <c r="J235" i="27"/>
  <c r="J289" i="27" s="1"/>
  <c r="H228" i="27"/>
  <c r="H282" i="27" s="1"/>
  <c r="H174" i="27"/>
  <c r="I186" i="27"/>
  <c r="I213" i="27" s="1"/>
  <c r="I240" i="27"/>
  <c r="I294" i="27" s="1"/>
  <c r="I321" i="27" s="1"/>
  <c r="I177" i="27"/>
  <c r="I231" i="27"/>
  <c r="I285" i="27" s="1"/>
  <c r="R228" i="27"/>
  <c r="R282" i="27" s="1"/>
  <c r="R174" i="27"/>
  <c r="L221" i="27"/>
  <c r="L275" i="27" s="1"/>
  <c r="L167" i="27"/>
  <c r="L183" i="27"/>
  <c r="L237" i="27"/>
  <c r="L291" i="27" s="1"/>
  <c r="N231" i="27"/>
  <c r="K221" i="27"/>
  <c r="K275" i="27" s="1"/>
  <c r="K167" i="27"/>
  <c r="K183" i="27"/>
  <c r="K237" i="27"/>
  <c r="K291" i="27" s="1"/>
  <c r="C230" i="27"/>
  <c r="C284" i="27" s="1"/>
  <c r="C311" i="27" s="1"/>
  <c r="C176" i="27"/>
  <c r="C203" i="27" s="1"/>
  <c r="E225" i="27"/>
  <c r="E279" i="27" s="1"/>
  <c r="E171" i="27"/>
  <c r="F226" i="27"/>
  <c r="F280" i="27" s="1"/>
  <c r="F172" i="27"/>
  <c r="E228" i="27"/>
  <c r="E282" i="27" s="1"/>
  <c r="E174" i="27"/>
  <c r="M225" i="27"/>
  <c r="M279" i="27" s="1"/>
  <c r="M171" i="27"/>
  <c r="Q221" i="27"/>
  <c r="Q220" i="27"/>
  <c r="D181" i="27"/>
  <c r="D208" i="27" s="1"/>
  <c r="D235" i="27"/>
  <c r="D289" i="27" s="1"/>
  <c r="D316" i="27" s="1"/>
  <c r="O234" i="27"/>
  <c r="O288" i="27" s="1"/>
  <c r="O180" i="27"/>
  <c r="G235" i="27"/>
  <c r="G289" i="27" s="1"/>
  <c r="G181" i="27"/>
  <c r="P228" i="27"/>
  <c r="P282" i="27" s="1"/>
  <c r="P174" i="27"/>
  <c r="J221" i="27"/>
  <c r="J275" i="27" s="1"/>
  <c r="J167" i="27"/>
  <c r="J237" i="27"/>
  <c r="J291" i="27" s="1"/>
  <c r="J183" i="27"/>
  <c r="H176" i="27"/>
  <c r="H230" i="27"/>
  <c r="H284" i="27" s="1"/>
  <c r="I233" i="27"/>
  <c r="I287" i="27" s="1"/>
  <c r="I179" i="27"/>
  <c r="R222" i="27"/>
  <c r="R276" i="27" s="1"/>
  <c r="R168" i="27"/>
  <c r="R184" i="27"/>
  <c r="R238" i="27"/>
  <c r="R292" i="27" s="1"/>
  <c r="L231" i="27"/>
  <c r="L285" i="27" s="1"/>
  <c r="L177" i="27"/>
  <c r="N225" i="27"/>
  <c r="K169" i="27"/>
  <c r="K223" i="27"/>
  <c r="K277" i="27" s="1"/>
  <c r="K304" i="27" s="1"/>
  <c r="K239" i="27"/>
  <c r="K293" i="27" s="1"/>
  <c r="K185" i="27"/>
  <c r="K212" i="27" s="1"/>
  <c r="C178" i="27"/>
  <c r="C205" i="27" s="1"/>
  <c r="C232" i="27"/>
  <c r="C286" i="27" s="1"/>
  <c r="C313" i="27" s="1"/>
  <c r="E173" i="27"/>
  <c r="E227" i="27"/>
  <c r="E281" i="27" s="1"/>
  <c r="F166" i="27"/>
  <c r="F220" i="27"/>
  <c r="F274" i="27" s="1"/>
  <c r="D176" i="27"/>
  <c r="D203" i="27" s="1"/>
  <c r="D230" i="27"/>
  <c r="D284" i="27" s="1"/>
  <c r="D311" i="27" s="1"/>
  <c r="H225" i="27"/>
  <c r="H279" i="27" s="1"/>
  <c r="H171" i="27"/>
  <c r="C181" i="27"/>
  <c r="C208" i="27" s="1"/>
  <c r="C235" i="27"/>
  <c r="C289" i="27" s="1"/>
  <c r="C316" i="27" s="1"/>
  <c r="M220" i="27"/>
  <c r="M274" i="27" s="1"/>
  <c r="M166" i="27"/>
  <c r="G230" i="27"/>
  <c r="G284" i="27" s="1"/>
  <c r="G176" i="27"/>
  <c r="H281" i="27"/>
  <c r="K179" i="27"/>
  <c r="K233" i="27"/>
  <c r="K287" i="27" s="1"/>
  <c r="C234" i="27"/>
  <c r="C288" i="27" s="1"/>
  <c r="C315" i="27" s="1"/>
  <c r="C180" i="27"/>
  <c r="C207" i="27" s="1"/>
  <c r="E229" i="27"/>
  <c r="E283" i="27" s="1"/>
  <c r="E175" i="27"/>
  <c r="F222" i="27"/>
  <c r="F276" i="27" s="1"/>
  <c r="F168" i="27"/>
  <c r="F238" i="27"/>
  <c r="F292" i="27" s="1"/>
  <c r="F184" i="27"/>
  <c r="M174" i="27"/>
  <c r="M228" i="27"/>
  <c r="M282" i="27" s="1"/>
  <c r="P223" i="27"/>
  <c r="P277" i="27" s="1"/>
  <c r="P169" i="27"/>
  <c r="N174" i="27"/>
  <c r="N228" i="27"/>
  <c r="N282" i="27" s="1"/>
  <c r="C227" i="27"/>
  <c r="C281" i="27" s="1"/>
  <c r="C308" i="27" s="1"/>
  <c r="C173" i="27"/>
  <c r="C200" i="27" s="1"/>
  <c r="N246" i="27"/>
  <c r="H273" i="27"/>
  <c r="H268" i="27"/>
  <c r="P273" i="27"/>
  <c r="P268" i="27"/>
  <c r="R268" i="27"/>
  <c r="C273" i="27"/>
  <c r="C300" i="27" s="1"/>
  <c r="D68" i="83"/>
  <c r="L268" i="27"/>
  <c r="K268" i="27"/>
  <c r="M187" i="27"/>
  <c r="O165" i="27"/>
  <c r="E273" i="27"/>
  <c r="J273" i="27"/>
  <c r="Q266" i="27"/>
  <c r="Q257" i="27"/>
  <c r="Q260" i="27"/>
  <c r="Q248" i="27"/>
  <c r="N252" i="27"/>
  <c r="N249" i="27"/>
  <c r="N258" i="27"/>
  <c r="Q247" i="27"/>
  <c r="O259" i="27"/>
  <c r="Q264" i="27"/>
  <c r="O250" i="27"/>
  <c r="Q256" i="27"/>
  <c r="Q283" i="27" s="1"/>
  <c r="O255" i="27"/>
  <c r="O282" i="27" s="1"/>
  <c r="N250" i="27"/>
  <c r="O257" i="27"/>
  <c r="N256" i="27"/>
  <c r="N262" i="27"/>
  <c r="O253" i="27"/>
  <c r="N279" i="27" l="1"/>
  <c r="R187" i="27"/>
  <c r="K187" i="27"/>
  <c r="O280" i="27"/>
  <c r="P187" i="27"/>
  <c r="Q291" i="27"/>
  <c r="Q275" i="27"/>
  <c r="J241" i="27"/>
  <c r="J295" i="27" s="1"/>
  <c r="J187" i="27"/>
  <c r="Q241" i="27"/>
  <c r="Q274" i="27"/>
  <c r="E241" i="27"/>
  <c r="E295" i="27" s="1"/>
  <c r="H187" i="27"/>
  <c r="H241" i="27"/>
  <c r="H295" i="27" s="1"/>
  <c r="C187" i="27"/>
  <c r="C214" i="27" s="1"/>
  <c r="I187" i="27"/>
  <c r="C241" i="27"/>
  <c r="C295" i="27" s="1"/>
  <c r="C322" i="27" s="1"/>
  <c r="G241" i="27"/>
  <c r="G295" i="27" s="1"/>
  <c r="N268" i="27"/>
  <c r="N171" i="27"/>
  <c r="Q166" i="27"/>
  <c r="N285" i="27"/>
  <c r="N181" i="27"/>
  <c r="O176" i="27"/>
  <c r="P241" i="27"/>
  <c r="P295" i="27" s="1"/>
  <c r="O187" i="27"/>
  <c r="Q176" i="27"/>
  <c r="N187" i="27"/>
  <c r="Q179" i="27"/>
  <c r="M241" i="27"/>
  <c r="M295" i="27" s="1"/>
  <c r="N289" i="27"/>
  <c r="O284" i="27"/>
  <c r="R241" i="27"/>
  <c r="R295" i="27" s="1"/>
  <c r="G187" i="27"/>
  <c r="N168" i="27"/>
  <c r="O169" i="27"/>
  <c r="O241" i="27"/>
  <c r="I241" i="27"/>
  <c r="I295" i="27" s="1"/>
  <c r="Q284" i="27"/>
  <c r="Q175" i="27"/>
  <c r="Q167" i="27"/>
  <c r="Q287" i="27"/>
  <c r="F241" i="27"/>
  <c r="F295" i="27" s="1"/>
  <c r="Q183" i="27"/>
  <c r="N273" i="27"/>
  <c r="N277" i="27"/>
  <c r="O286" i="27"/>
  <c r="Q293" i="27"/>
  <c r="N276" i="27"/>
  <c r="O277" i="27"/>
  <c r="Q268" i="27"/>
  <c r="O174" i="27"/>
  <c r="N175" i="27"/>
  <c r="N177" i="27"/>
  <c r="L241" i="27"/>
  <c r="L295" i="27" s="1"/>
  <c r="D241" i="27"/>
  <c r="D295" i="27" s="1"/>
  <c r="D322" i="27" s="1"/>
  <c r="N241" i="27"/>
  <c r="O273" i="27"/>
  <c r="O268" i="27"/>
  <c r="O172" i="27"/>
  <c r="N169" i="27"/>
  <c r="O178" i="27"/>
  <c r="K241" i="27"/>
  <c r="K295" i="27" s="1"/>
  <c r="Q187" i="27"/>
  <c r="N283" i="27"/>
  <c r="Q295" i="27" l="1"/>
  <c r="N295" i="27"/>
  <c r="O295" i="27"/>
  <c r="C119" i="84" l="1"/>
  <c r="C123" i="83" l="1"/>
  <c r="C110" i="84" l="1"/>
  <c r="C112" i="84" l="1"/>
  <c r="C109" i="84" l="1"/>
  <c r="C108" i="84" s="1"/>
  <c r="C118" i="84" l="1"/>
  <c r="C117" i="84" s="1"/>
  <c r="C113" i="84" l="1"/>
  <c r="C120" i="84" l="1"/>
  <c r="C111" i="84"/>
  <c r="C122" i="83" l="1"/>
  <c r="C121" i="84" l="1"/>
  <c r="C122" i="84" l="1"/>
  <c r="C7" i="84" l="1"/>
  <c r="C7" i="83"/>
  <c r="D7" i="84"/>
  <c r="D7" i="83"/>
  <c r="D8" i="83" l="1"/>
  <c r="D8" i="84"/>
  <c r="C8" i="84"/>
  <c r="C8" i="83"/>
  <c r="D43" i="84" l="1"/>
  <c r="D43" i="83"/>
  <c r="D42" i="84"/>
  <c r="D42" i="83"/>
  <c r="D44" i="84" l="1"/>
  <c r="D44" i="83"/>
  <c r="U98" i="27" l="1"/>
  <c r="U65" i="26"/>
  <c r="U106" i="27"/>
  <c r="U57" i="26"/>
  <c r="U102" i="27"/>
  <c r="U197" i="26"/>
  <c r="U311" i="27"/>
  <c r="U99" i="27"/>
  <c r="U195" i="26"/>
  <c r="U60" i="26"/>
  <c r="U95" i="27"/>
  <c r="U59" i="26"/>
  <c r="U103" i="27"/>
  <c r="U201" i="27"/>
  <c r="U92" i="27"/>
  <c r="U55" i="26"/>
  <c r="U306" i="27"/>
  <c r="U200" i="26"/>
  <c r="U67" i="26"/>
  <c r="U193" i="27"/>
  <c r="U85" i="27"/>
  <c r="U87" i="27"/>
  <c r="U318" i="27"/>
  <c r="U204" i="26"/>
  <c r="U68" i="26"/>
  <c r="U63" i="83" s="1"/>
  <c r="V64" i="83" s="1"/>
  <c r="U316" i="27"/>
  <c r="U307" i="27"/>
  <c r="U319" i="27"/>
  <c r="U204" i="27"/>
  <c r="U86" i="27"/>
  <c r="U208" i="27"/>
  <c r="U201" i="26"/>
  <c r="U93" i="27"/>
  <c r="U131" i="26"/>
  <c r="U194" i="26"/>
  <c r="U320" i="27"/>
  <c r="U203" i="26"/>
  <c r="U104" i="27"/>
  <c r="U88" i="27"/>
  <c r="U94" i="27"/>
  <c r="U62" i="26"/>
  <c r="U132" i="26"/>
  <c r="U303" i="27"/>
  <c r="U205" i="27"/>
  <c r="U127" i="26"/>
  <c r="U210" i="27"/>
  <c r="U137" i="26"/>
  <c r="U65" i="83" s="1"/>
  <c r="V66" i="83" s="1"/>
  <c r="U101" i="27"/>
  <c r="U125" i="26"/>
  <c r="U84" i="27"/>
  <c r="U315" i="27"/>
  <c r="U206" i="27"/>
  <c r="U105" i="27"/>
  <c r="U192" i="27"/>
  <c r="U134" i="26"/>
  <c r="U302" i="27"/>
  <c r="U133" i="26"/>
  <c r="U100" i="27"/>
  <c r="U126" i="26"/>
  <c r="U198" i="27"/>
  <c r="U56" i="26"/>
  <c r="U213" i="27"/>
  <c r="U313" i="27"/>
  <c r="U64" i="26"/>
  <c r="U312" i="27"/>
  <c r="U96" i="27"/>
  <c r="U200" i="27"/>
  <c r="U198" i="26"/>
  <c r="U91" i="27"/>
  <c r="U301" i="27"/>
  <c r="U310" i="27"/>
  <c r="U304" i="27"/>
  <c r="U195" i="27"/>
  <c r="U199" i="27"/>
  <c r="U196" i="27"/>
  <c r="U129" i="26"/>
  <c r="U194" i="27"/>
  <c r="U90" i="27"/>
  <c r="U58" i="26"/>
  <c r="U128" i="26"/>
  <c r="U211" i="27"/>
  <c r="U61" i="26"/>
  <c r="U130" i="26"/>
  <c r="U124" i="26"/>
  <c r="U314" i="27"/>
  <c r="U97" i="27"/>
  <c r="U135" i="26"/>
  <c r="U196" i="26"/>
  <c r="U202" i="27"/>
  <c r="U300" i="27"/>
  <c r="U203" i="27"/>
  <c r="U199" i="26"/>
  <c r="U317" i="27"/>
  <c r="U66" i="26"/>
  <c r="U136" i="26"/>
  <c r="U207" i="27"/>
  <c r="U63" i="26"/>
  <c r="U209" i="27"/>
  <c r="U206" i="26"/>
  <c r="U67" i="83" s="1"/>
  <c r="V68" i="83" s="1"/>
  <c r="U308" i="27"/>
  <c r="U309" i="27"/>
  <c r="U214" i="27"/>
  <c r="U193" i="26"/>
  <c r="U322" i="27"/>
  <c r="U37" i="83"/>
  <c r="M60" i="26"/>
  <c r="M55" i="26"/>
  <c r="M67" i="26"/>
  <c r="M65" i="26"/>
  <c r="M68" i="26"/>
  <c r="M136" i="26"/>
  <c r="M196" i="26"/>
  <c r="M193" i="26"/>
  <c r="M128" i="26"/>
  <c r="M137" i="26"/>
  <c r="M66" i="26"/>
  <c r="M58" i="26"/>
  <c r="M129" i="26"/>
  <c r="M59" i="26"/>
  <c r="M132" i="26"/>
  <c r="M195" i="26"/>
  <c r="M203" i="26"/>
  <c r="M133" i="26"/>
  <c r="M135" i="26"/>
  <c r="M206" i="26"/>
  <c r="M131" i="26"/>
  <c r="M56" i="26"/>
  <c r="M197" i="26"/>
  <c r="M204" i="26"/>
  <c r="M201" i="26"/>
  <c r="M61" i="26"/>
  <c r="M198" i="26"/>
  <c r="M199" i="26"/>
  <c r="M134" i="26"/>
  <c r="M130" i="26"/>
  <c r="M64" i="26"/>
  <c r="M124" i="26"/>
  <c r="M200" i="26"/>
  <c r="M127" i="26"/>
  <c r="M194" i="26"/>
  <c r="M57" i="26"/>
  <c r="M63" i="26"/>
  <c r="M126" i="26"/>
  <c r="M62" i="26"/>
  <c r="M125" i="26"/>
  <c r="M37" i="84"/>
  <c r="M37" i="83"/>
  <c r="M86" i="27"/>
  <c r="M90" i="27"/>
  <c r="M102" i="27"/>
  <c r="M106" i="27"/>
  <c r="M96" i="27"/>
  <c r="M100" i="27"/>
  <c r="M104" i="27"/>
  <c r="M92" i="27"/>
  <c r="M98" i="27"/>
  <c r="M84" i="27"/>
  <c r="M88" i="27"/>
  <c r="M94" i="27"/>
  <c r="M97" i="27"/>
  <c r="M103" i="27"/>
  <c r="M95" i="27"/>
  <c r="M91" i="27"/>
  <c r="M85" i="27"/>
  <c r="M99" i="27"/>
  <c r="M105" i="27"/>
  <c r="M101" i="27"/>
  <c r="M93" i="27"/>
  <c r="M87" i="27"/>
  <c r="M192" i="27"/>
  <c r="M193" i="27"/>
  <c r="M306" i="27"/>
  <c r="M309" i="27"/>
  <c r="M313" i="27"/>
  <c r="M308" i="27"/>
  <c r="M210" i="27"/>
  <c r="M198" i="27"/>
  <c r="M303" i="27"/>
  <c r="M199" i="27"/>
  <c r="M317" i="27"/>
  <c r="M211" i="27"/>
  <c r="M201" i="27"/>
  <c r="M200" i="27"/>
  <c r="M315" i="27"/>
  <c r="M302" i="27"/>
  <c r="M196" i="27"/>
  <c r="M304" i="27"/>
  <c r="M318" i="27"/>
  <c r="M300" i="27"/>
  <c r="M214" i="27"/>
  <c r="M213" i="27"/>
  <c r="M204" i="27"/>
  <c r="M195" i="27"/>
  <c r="M207" i="27"/>
  <c r="M301" i="27"/>
  <c r="M319" i="27"/>
  <c r="M312" i="27"/>
  <c r="M209" i="27"/>
  <c r="M202" i="27"/>
  <c r="M194" i="27"/>
  <c r="M316" i="27"/>
  <c r="M307" i="27"/>
  <c r="M320" i="27"/>
  <c r="M314" i="27"/>
  <c r="M206" i="27"/>
  <c r="M311" i="27"/>
  <c r="M208" i="27"/>
  <c r="M205" i="27"/>
  <c r="M203" i="27"/>
  <c r="M310" i="27"/>
  <c r="M322" i="27"/>
  <c r="I55" i="26"/>
  <c r="I59" i="26"/>
  <c r="I57" i="26"/>
  <c r="I61" i="26"/>
  <c r="I201" i="26"/>
  <c r="I135" i="26"/>
  <c r="I128" i="26"/>
  <c r="I199" i="26"/>
  <c r="I137" i="26"/>
  <c r="I58" i="26"/>
  <c r="I63" i="26"/>
  <c r="I60" i="26"/>
  <c r="I131" i="26"/>
  <c r="I197" i="26"/>
  <c r="I132" i="26"/>
  <c r="I130" i="26"/>
  <c r="I126" i="26"/>
  <c r="I206" i="26"/>
  <c r="I62" i="26"/>
  <c r="I56" i="26"/>
  <c r="I65" i="26"/>
  <c r="I193" i="26"/>
  <c r="I195" i="26"/>
  <c r="I196" i="26"/>
  <c r="I68" i="26"/>
  <c r="I194" i="26"/>
  <c r="I129" i="26"/>
  <c r="I134" i="26"/>
  <c r="I200" i="26"/>
  <c r="I124" i="26"/>
  <c r="I198" i="26"/>
  <c r="I125" i="26"/>
  <c r="I66" i="26"/>
  <c r="I204" i="26"/>
  <c r="I203" i="26"/>
  <c r="I37" i="84"/>
  <c r="I37" i="83"/>
  <c r="I102" i="27"/>
  <c r="I104" i="27"/>
  <c r="I90" i="27"/>
  <c r="I86" i="27"/>
  <c r="I92" i="27"/>
  <c r="I94" i="27"/>
  <c r="I96" i="27"/>
  <c r="I100" i="27"/>
  <c r="I84" i="27"/>
  <c r="I88" i="27"/>
  <c r="I98" i="27"/>
  <c r="I106" i="27"/>
  <c r="I103" i="27"/>
  <c r="I95" i="27"/>
  <c r="I85" i="27"/>
  <c r="I99" i="27"/>
  <c r="I97" i="27"/>
  <c r="I101" i="27"/>
  <c r="I91" i="27"/>
  <c r="I87" i="27"/>
  <c r="I93" i="27"/>
  <c r="I192" i="27"/>
  <c r="I312" i="27"/>
  <c r="I206" i="27"/>
  <c r="I204" i="27"/>
  <c r="I203" i="27"/>
  <c r="I201" i="27"/>
  <c r="I318" i="27"/>
  <c r="I200" i="27"/>
  <c r="I198" i="27"/>
  <c r="I307" i="27"/>
  <c r="I311" i="27"/>
  <c r="I314" i="27"/>
  <c r="I209" i="27"/>
  <c r="I207" i="27"/>
  <c r="I202" i="27"/>
  <c r="I193" i="27"/>
  <c r="I320" i="27"/>
  <c r="I301" i="27"/>
  <c r="I309" i="27"/>
  <c r="I205" i="27"/>
  <c r="I319" i="27"/>
  <c r="I306" i="27"/>
  <c r="I196" i="27"/>
  <c r="I208" i="27"/>
  <c r="I195" i="27"/>
  <c r="I300" i="27"/>
  <c r="I199" i="27"/>
  <c r="I210" i="27"/>
  <c r="I310" i="27"/>
  <c r="I194" i="27"/>
  <c r="I211" i="27"/>
  <c r="I302" i="27"/>
  <c r="I315" i="27"/>
  <c r="I308" i="27"/>
  <c r="I316" i="27"/>
  <c r="I303" i="27"/>
  <c r="I313" i="27"/>
  <c r="I214" i="27"/>
  <c r="I322" i="27"/>
  <c r="T131" i="26"/>
  <c r="T127" i="26"/>
  <c r="T136" i="26"/>
  <c r="T132" i="26"/>
  <c r="T201" i="26"/>
  <c r="T67" i="26"/>
  <c r="T197" i="26"/>
  <c r="T198" i="26"/>
  <c r="T65" i="26"/>
  <c r="T196" i="26"/>
  <c r="T137" i="26"/>
  <c r="T125" i="26"/>
  <c r="T129" i="26"/>
  <c r="T68" i="26"/>
  <c r="T194" i="26"/>
  <c r="T60" i="26"/>
  <c r="T195" i="26"/>
  <c r="T55" i="26"/>
  <c r="T56" i="26"/>
  <c r="T193" i="26"/>
  <c r="T133" i="26"/>
  <c r="T57" i="26"/>
  <c r="T128" i="26"/>
  <c r="T63" i="26"/>
  <c r="T124" i="26"/>
  <c r="T135" i="26"/>
  <c r="T200" i="26"/>
  <c r="T58" i="26"/>
  <c r="T62" i="26"/>
  <c r="T199" i="26"/>
  <c r="T206" i="26"/>
  <c r="T59" i="26"/>
  <c r="T126" i="26"/>
  <c r="T130" i="26"/>
  <c r="T204" i="26"/>
  <c r="T203" i="26"/>
  <c r="T66" i="26"/>
  <c r="T64" i="26"/>
  <c r="T61" i="26"/>
  <c r="T134" i="26"/>
  <c r="T37" i="84"/>
  <c r="T37" i="83"/>
  <c r="T106" i="27"/>
  <c r="T92" i="27"/>
  <c r="T96" i="27"/>
  <c r="T100" i="27"/>
  <c r="T104" i="27"/>
  <c r="T90" i="27"/>
  <c r="T94" i="27"/>
  <c r="T98" i="27"/>
  <c r="T102" i="27"/>
  <c r="T84" i="27"/>
  <c r="T88" i="27"/>
  <c r="T86" i="27"/>
  <c r="T105" i="27"/>
  <c r="T101" i="27"/>
  <c r="T93" i="27"/>
  <c r="T103" i="27"/>
  <c r="T85" i="27"/>
  <c r="T87" i="27"/>
  <c r="T95" i="27"/>
  <c r="T97" i="27"/>
  <c r="T99" i="27"/>
  <c r="T91" i="27"/>
  <c r="T192" i="27"/>
  <c r="T309" i="27"/>
  <c r="T312" i="27"/>
  <c r="T304" i="27"/>
  <c r="T204" i="27"/>
  <c r="T196" i="27"/>
  <c r="T209" i="27"/>
  <c r="T316" i="27"/>
  <c r="T303" i="27"/>
  <c r="T208" i="27"/>
  <c r="T320" i="27"/>
  <c r="T205" i="27"/>
  <c r="T213" i="27"/>
  <c r="T306" i="27"/>
  <c r="T200" i="27"/>
  <c r="T198" i="27"/>
  <c r="T308" i="27"/>
  <c r="T202" i="27"/>
  <c r="T311" i="27"/>
  <c r="T300" i="27"/>
  <c r="T203" i="27"/>
  <c r="T195" i="27"/>
  <c r="T199" i="27"/>
  <c r="T201" i="27"/>
  <c r="T301" i="27"/>
  <c r="T210" i="27"/>
  <c r="T193" i="27"/>
  <c r="T313" i="27"/>
  <c r="T206" i="27"/>
  <c r="T307" i="27"/>
  <c r="T318" i="27"/>
  <c r="T317" i="27"/>
  <c r="T319" i="27"/>
  <c r="T314" i="27"/>
  <c r="T211" i="27"/>
  <c r="T310" i="27"/>
  <c r="T315" i="27"/>
  <c r="T302" i="27"/>
  <c r="T207" i="27"/>
  <c r="T194" i="27"/>
  <c r="T322" i="27"/>
  <c r="T214" i="27"/>
  <c r="P125" i="26"/>
  <c r="P128" i="26"/>
  <c r="P134" i="26"/>
  <c r="P133" i="26"/>
  <c r="P204" i="26"/>
  <c r="P203" i="26"/>
  <c r="P201" i="26"/>
  <c r="P198" i="26"/>
  <c r="P200" i="26"/>
  <c r="P65" i="26"/>
  <c r="P129" i="26"/>
  <c r="P137" i="26"/>
  <c r="P135" i="26"/>
  <c r="P126" i="26"/>
  <c r="P57" i="26"/>
  <c r="P67" i="26"/>
  <c r="P196" i="26"/>
  <c r="P55" i="26"/>
  <c r="P62" i="26"/>
  <c r="P58" i="26"/>
  <c r="P132" i="26"/>
  <c r="P130" i="26"/>
  <c r="P136" i="26"/>
  <c r="P68" i="26"/>
  <c r="P61" i="26"/>
  <c r="P194" i="26"/>
  <c r="P56" i="26"/>
  <c r="P195" i="26"/>
  <c r="P66" i="26"/>
  <c r="P193" i="26"/>
  <c r="P127" i="26"/>
  <c r="P131" i="26"/>
  <c r="P124" i="26"/>
  <c r="P59" i="26"/>
  <c r="P63" i="26"/>
  <c r="P199" i="26"/>
  <c r="P197" i="26"/>
  <c r="P60" i="26"/>
  <c r="P64" i="26"/>
  <c r="P206" i="26"/>
  <c r="P37" i="84"/>
  <c r="P37" i="83"/>
  <c r="P84" i="27"/>
  <c r="P88" i="27"/>
  <c r="P90" i="27"/>
  <c r="P94" i="27"/>
  <c r="P98" i="27"/>
  <c r="P102" i="27"/>
  <c r="P106" i="27"/>
  <c r="P92" i="27"/>
  <c r="P96" i="27"/>
  <c r="P100" i="27"/>
  <c r="P104" i="27"/>
  <c r="P86" i="27"/>
  <c r="P99" i="27"/>
  <c r="P105" i="27"/>
  <c r="P101" i="27"/>
  <c r="P93" i="27"/>
  <c r="P97" i="27"/>
  <c r="P103" i="27"/>
  <c r="P95" i="27"/>
  <c r="P85" i="27"/>
  <c r="P91" i="27"/>
  <c r="P87" i="27"/>
  <c r="P192" i="27"/>
  <c r="P304" i="27"/>
  <c r="P309" i="27"/>
  <c r="P196" i="27"/>
  <c r="P211" i="27"/>
  <c r="P200" i="27"/>
  <c r="P199" i="27"/>
  <c r="P312" i="27"/>
  <c r="P314" i="27"/>
  <c r="P302" i="27"/>
  <c r="P210" i="27"/>
  <c r="P319" i="27"/>
  <c r="P318" i="27"/>
  <c r="P204" i="27"/>
  <c r="P193" i="27"/>
  <c r="P311" i="27"/>
  <c r="P207" i="27"/>
  <c r="P201" i="27"/>
  <c r="P315" i="27"/>
  <c r="P195" i="27"/>
  <c r="P320" i="27"/>
  <c r="P206" i="27"/>
  <c r="P317" i="27"/>
  <c r="P310" i="27"/>
  <c r="P303" i="27"/>
  <c r="P300" i="27"/>
  <c r="P194" i="27"/>
  <c r="P208" i="27"/>
  <c r="P213" i="27"/>
  <c r="P308" i="27"/>
  <c r="P307" i="27"/>
  <c r="P202" i="27"/>
  <c r="P198" i="27"/>
  <c r="P301" i="27"/>
  <c r="P306" i="27"/>
  <c r="P203" i="27"/>
  <c r="P316" i="27"/>
  <c r="P205" i="27"/>
  <c r="P313" i="27"/>
  <c r="P209" i="27"/>
  <c r="P322" i="27"/>
  <c r="P214" i="27"/>
  <c r="L127" i="26"/>
  <c r="L129" i="26"/>
  <c r="L133" i="26"/>
  <c r="L135" i="26"/>
  <c r="L203" i="26"/>
  <c r="L66" i="26"/>
  <c r="L61" i="26"/>
  <c r="L55" i="26"/>
  <c r="L67" i="26"/>
  <c r="L195" i="26"/>
  <c r="L137" i="26"/>
  <c r="L125" i="26"/>
  <c r="L134" i="26"/>
  <c r="L136" i="26"/>
  <c r="L198" i="26"/>
  <c r="L58" i="26"/>
  <c r="L63" i="26"/>
  <c r="L194" i="26"/>
  <c r="L60" i="26"/>
  <c r="L201" i="26"/>
  <c r="L124" i="26"/>
  <c r="L128" i="26"/>
  <c r="L132" i="26"/>
  <c r="L68" i="26"/>
  <c r="L56" i="26"/>
  <c r="L197" i="26"/>
  <c r="L59" i="26"/>
  <c r="L200" i="26"/>
  <c r="L196" i="26"/>
  <c r="L206" i="26"/>
  <c r="L126" i="26"/>
  <c r="L130" i="26"/>
  <c r="L131" i="26"/>
  <c r="L65" i="26"/>
  <c r="L62" i="26"/>
  <c r="L204" i="26"/>
  <c r="L199" i="26"/>
  <c r="L57" i="26"/>
  <c r="L64" i="26"/>
  <c r="L193" i="26"/>
  <c r="L37" i="84"/>
  <c r="L37" i="83"/>
  <c r="L84" i="27"/>
  <c r="L104" i="27"/>
  <c r="L90" i="27"/>
  <c r="L94" i="27"/>
  <c r="L98" i="27"/>
  <c r="L102" i="27"/>
  <c r="L88" i="27"/>
  <c r="L86" i="27"/>
  <c r="L106" i="27"/>
  <c r="L92" i="27"/>
  <c r="L96" i="27"/>
  <c r="L100" i="27"/>
  <c r="L97" i="27"/>
  <c r="L87" i="27"/>
  <c r="L91" i="27"/>
  <c r="L93" i="27"/>
  <c r="L103" i="27"/>
  <c r="L95" i="27"/>
  <c r="L105" i="27"/>
  <c r="L85" i="27"/>
  <c r="L101" i="27"/>
  <c r="L99" i="27"/>
  <c r="L192" i="27"/>
  <c r="L319" i="27"/>
  <c r="L314" i="27"/>
  <c r="L205" i="27"/>
  <c r="L310" i="27"/>
  <c r="L211" i="27"/>
  <c r="L199" i="27"/>
  <c r="L200" i="27"/>
  <c r="L206" i="27"/>
  <c r="L313" i="27"/>
  <c r="L301" i="27"/>
  <c r="L318" i="27"/>
  <c r="L300" i="27"/>
  <c r="L306" i="27"/>
  <c r="L320" i="27"/>
  <c r="L309" i="27"/>
  <c r="L303" i="27"/>
  <c r="L195" i="27"/>
  <c r="L312" i="27"/>
  <c r="L194" i="27"/>
  <c r="L302" i="27"/>
  <c r="L193" i="27"/>
  <c r="L204" i="27"/>
  <c r="L210" i="27"/>
  <c r="L209" i="27"/>
  <c r="L307" i="27"/>
  <c r="L308" i="27"/>
  <c r="L208" i="27"/>
  <c r="L196" i="27"/>
  <c r="L202" i="27"/>
  <c r="L214" i="27"/>
  <c r="L213" i="27"/>
  <c r="L311" i="27"/>
  <c r="L198" i="27"/>
  <c r="L315" i="27"/>
  <c r="L203" i="27"/>
  <c r="L316" i="27"/>
  <c r="L207" i="27"/>
  <c r="L201" i="27"/>
  <c r="L322" i="27"/>
  <c r="H131" i="26"/>
  <c r="H124" i="26"/>
  <c r="H134" i="26"/>
  <c r="H194" i="26"/>
  <c r="H59" i="26"/>
  <c r="H195" i="26"/>
  <c r="H200" i="26"/>
  <c r="H58" i="26"/>
  <c r="H206" i="26"/>
  <c r="H132" i="26"/>
  <c r="H137" i="26"/>
  <c r="H135" i="26"/>
  <c r="H204" i="26"/>
  <c r="H199" i="26"/>
  <c r="H197" i="26"/>
  <c r="H55" i="26"/>
  <c r="H56" i="26"/>
  <c r="H193" i="26"/>
  <c r="H65" i="26"/>
  <c r="H130" i="26"/>
  <c r="H126" i="26"/>
  <c r="H62" i="26"/>
  <c r="H198" i="26"/>
  <c r="H60" i="26"/>
  <c r="H128" i="26"/>
  <c r="H196" i="26"/>
  <c r="H66" i="26"/>
  <c r="H125" i="26"/>
  <c r="H129" i="26"/>
  <c r="H57" i="26"/>
  <c r="H63" i="26"/>
  <c r="H61" i="26"/>
  <c r="H68" i="26"/>
  <c r="H203" i="26"/>
  <c r="H201" i="26"/>
  <c r="H37" i="84"/>
  <c r="H37" i="83"/>
  <c r="H88" i="27"/>
  <c r="H98" i="27"/>
  <c r="H84" i="27"/>
  <c r="H92" i="27"/>
  <c r="H96" i="27"/>
  <c r="H100" i="27"/>
  <c r="H104" i="27"/>
  <c r="H102" i="27"/>
  <c r="H86" i="27"/>
  <c r="H90" i="27"/>
  <c r="H94" i="27"/>
  <c r="H106" i="27"/>
  <c r="H103" i="27"/>
  <c r="H97" i="27"/>
  <c r="H101" i="27"/>
  <c r="H87" i="27"/>
  <c r="H85" i="27"/>
  <c r="H95" i="27"/>
  <c r="H99" i="27"/>
  <c r="H91" i="27"/>
  <c r="H93" i="27"/>
  <c r="H192" i="27"/>
  <c r="H316" i="27"/>
  <c r="H314" i="27"/>
  <c r="H306" i="27"/>
  <c r="H304" i="27"/>
  <c r="H196" i="27"/>
  <c r="H198" i="27"/>
  <c r="H203" i="27"/>
  <c r="H201" i="27"/>
  <c r="H309" i="27"/>
  <c r="H300" i="27"/>
  <c r="H311" i="27"/>
  <c r="H208" i="27"/>
  <c r="H195" i="27"/>
  <c r="H308" i="27"/>
  <c r="H206" i="27"/>
  <c r="H317" i="27"/>
  <c r="H302" i="27"/>
  <c r="H207" i="27"/>
  <c r="H320" i="27"/>
  <c r="H310" i="27"/>
  <c r="H205" i="27"/>
  <c r="H200" i="27"/>
  <c r="H210" i="27"/>
  <c r="H319" i="27"/>
  <c r="H301" i="27"/>
  <c r="H194" i="27"/>
  <c r="H199" i="27"/>
  <c r="H307" i="27"/>
  <c r="H204" i="27"/>
  <c r="H312" i="27"/>
  <c r="H303" i="27"/>
  <c r="H209" i="27"/>
  <c r="H318" i="27"/>
  <c r="H211" i="27"/>
  <c r="H193" i="27"/>
  <c r="H202" i="27"/>
  <c r="H313" i="27"/>
  <c r="H315" i="27"/>
  <c r="H214" i="27"/>
  <c r="H322" i="27"/>
  <c r="S60" i="26"/>
  <c r="S130" i="26"/>
  <c r="S61" i="26"/>
  <c r="S57" i="26"/>
  <c r="S135" i="26"/>
  <c r="S195" i="26"/>
  <c r="S136" i="26"/>
  <c r="S55" i="26"/>
  <c r="S67" i="26"/>
  <c r="S65" i="26"/>
  <c r="S197" i="26"/>
  <c r="S133" i="26"/>
  <c r="S125" i="26"/>
  <c r="S206" i="26"/>
  <c r="S198" i="26"/>
  <c r="S131" i="26"/>
  <c r="S126" i="26"/>
  <c r="S59" i="26"/>
  <c r="S127" i="26"/>
  <c r="S128" i="26"/>
  <c r="S64" i="26"/>
  <c r="S199" i="26"/>
  <c r="S132" i="26"/>
  <c r="S58" i="26"/>
  <c r="S56" i="26"/>
  <c r="S68" i="26"/>
  <c r="S203" i="26"/>
  <c r="S193" i="26"/>
  <c r="S204" i="26"/>
  <c r="S134" i="26"/>
  <c r="S201" i="26"/>
  <c r="S196" i="26"/>
  <c r="S124" i="26"/>
  <c r="S62" i="26"/>
  <c r="S66" i="26"/>
  <c r="S200" i="26"/>
  <c r="S194" i="26"/>
  <c r="S137" i="26"/>
  <c r="S63" i="26"/>
  <c r="S129" i="26"/>
  <c r="S37" i="84"/>
  <c r="S37" i="83"/>
  <c r="S93" i="27"/>
  <c r="S99" i="27"/>
  <c r="S103" i="27"/>
  <c r="S85" i="27"/>
  <c r="S87" i="27"/>
  <c r="S97" i="27"/>
  <c r="S95" i="27"/>
  <c r="S91" i="27"/>
  <c r="S101" i="27"/>
  <c r="S105" i="27"/>
  <c r="S88" i="27"/>
  <c r="S94" i="27"/>
  <c r="S104" i="27"/>
  <c r="S86" i="27"/>
  <c r="S98" i="27"/>
  <c r="S90" i="27"/>
  <c r="S102" i="27"/>
  <c r="S84" i="27"/>
  <c r="S96" i="27"/>
  <c r="S100" i="27"/>
  <c r="S92" i="27"/>
  <c r="S106" i="27"/>
  <c r="S192" i="27"/>
  <c r="S312" i="27"/>
  <c r="S201" i="27"/>
  <c r="S202" i="27"/>
  <c r="S214" i="27"/>
  <c r="S300" i="27"/>
  <c r="S303" i="27"/>
  <c r="S311" i="27"/>
  <c r="S310" i="27"/>
  <c r="S211" i="27"/>
  <c r="S307" i="27"/>
  <c r="S308" i="27"/>
  <c r="S193" i="27"/>
  <c r="S314" i="27"/>
  <c r="S301" i="27"/>
  <c r="S206" i="27"/>
  <c r="S199" i="27"/>
  <c r="S200" i="27"/>
  <c r="S210" i="27"/>
  <c r="S205" i="27"/>
  <c r="S320" i="27"/>
  <c r="S209" i="27"/>
  <c r="S319" i="27"/>
  <c r="S316" i="27"/>
  <c r="S196" i="27"/>
  <c r="S304" i="27"/>
  <c r="S208" i="27"/>
  <c r="S318" i="27"/>
  <c r="S313" i="27"/>
  <c r="S315" i="27"/>
  <c r="S309" i="27"/>
  <c r="S204" i="27"/>
  <c r="S302" i="27"/>
  <c r="S317" i="27"/>
  <c r="S194" i="27"/>
  <c r="S213" i="27"/>
  <c r="S207" i="27"/>
  <c r="S195" i="27"/>
  <c r="S203" i="27"/>
  <c r="S306" i="27"/>
  <c r="S198" i="27"/>
  <c r="S322" i="27"/>
  <c r="O65" i="26"/>
  <c r="O60" i="26"/>
  <c r="O62" i="26"/>
  <c r="O197" i="26"/>
  <c r="O131" i="26"/>
  <c r="O135" i="26"/>
  <c r="O204" i="26"/>
  <c r="O56" i="26"/>
  <c r="O68" i="26"/>
  <c r="O66" i="26"/>
  <c r="O67" i="26"/>
  <c r="O58" i="26"/>
  <c r="O132" i="26"/>
  <c r="O136" i="26"/>
  <c r="O125" i="26"/>
  <c r="O196" i="26"/>
  <c r="O57" i="26"/>
  <c r="O206" i="26"/>
  <c r="O59" i="26"/>
  <c r="O128" i="26"/>
  <c r="O199" i="26"/>
  <c r="O194" i="26"/>
  <c r="O127" i="26"/>
  <c r="O193" i="26"/>
  <c r="O195" i="26"/>
  <c r="O64" i="26"/>
  <c r="O129" i="26"/>
  <c r="O124" i="26"/>
  <c r="O55" i="26"/>
  <c r="O203" i="26"/>
  <c r="O63" i="26"/>
  <c r="O61" i="26"/>
  <c r="O200" i="26"/>
  <c r="O198" i="26"/>
  <c r="O134" i="26"/>
  <c r="O133" i="26"/>
  <c r="O137" i="26"/>
  <c r="O126" i="26"/>
  <c r="O130" i="26"/>
  <c r="O201" i="26"/>
  <c r="O37" i="84"/>
  <c r="O37" i="83"/>
  <c r="O93" i="27"/>
  <c r="O87" i="27"/>
  <c r="O97" i="27"/>
  <c r="O99" i="27"/>
  <c r="O85" i="27"/>
  <c r="O105" i="27"/>
  <c r="O101" i="27"/>
  <c r="O91" i="27"/>
  <c r="O103" i="27"/>
  <c r="O95" i="27"/>
  <c r="O86" i="27"/>
  <c r="O104" i="27"/>
  <c r="O88" i="27"/>
  <c r="O90" i="27"/>
  <c r="O106" i="27"/>
  <c r="O102" i="27"/>
  <c r="O94" i="27"/>
  <c r="O96" i="27"/>
  <c r="O84" i="27"/>
  <c r="O98" i="27"/>
  <c r="O100" i="27"/>
  <c r="O92" i="27"/>
  <c r="O317" i="27"/>
  <c r="O312" i="27"/>
  <c r="O208" i="27"/>
  <c r="O206" i="27"/>
  <c r="O320" i="27"/>
  <c r="O309" i="27"/>
  <c r="O310" i="27"/>
  <c r="O315" i="27"/>
  <c r="O202" i="27"/>
  <c r="O303" i="27"/>
  <c r="O198" i="27"/>
  <c r="O308" i="27"/>
  <c r="O316" i="27"/>
  <c r="O204" i="27"/>
  <c r="O193" i="27"/>
  <c r="O207" i="27"/>
  <c r="O213" i="27"/>
  <c r="O209" i="27"/>
  <c r="O192" i="27"/>
  <c r="O301" i="27"/>
  <c r="O318" i="27"/>
  <c r="O306" i="27"/>
  <c r="O200" i="27"/>
  <c r="O319" i="27"/>
  <c r="O195" i="27"/>
  <c r="O194" i="27"/>
  <c r="O314" i="27"/>
  <c r="O211" i="27"/>
  <c r="O302" i="27"/>
  <c r="O210" i="27"/>
  <c r="O201" i="27"/>
  <c r="O196" i="27"/>
  <c r="O307" i="27"/>
  <c r="O304" i="27"/>
  <c r="O311" i="27"/>
  <c r="O313" i="27"/>
  <c r="O205" i="27"/>
  <c r="O199" i="27"/>
  <c r="O300" i="27"/>
  <c r="O214" i="27"/>
  <c r="O203" i="27"/>
  <c r="O322" i="27"/>
  <c r="K55" i="26"/>
  <c r="K67" i="26"/>
  <c r="K65" i="26"/>
  <c r="K193" i="26"/>
  <c r="K196" i="26"/>
  <c r="K127" i="26"/>
  <c r="K126" i="26"/>
  <c r="K197" i="26"/>
  <c r="K133" i="26"/>
  <c r="K124" i="26"/>
  <c r="K58" i="26"/>
  <c r="K56" i="26"/>
  <c r="K68" i="26"/>
  <c r="K199" i="26"/>
  <c r="K195" i="26"/>
  <c r="K203" i="26"/>
  <c r="K201" i="26"/>
  <c r="K135" i="26"/>
  <c r="K137" i="26"/>
  <c r="K64" i="26"/>
  <c r="K198" i="26"/>
  <c r="K61" i="26"/>
  <c r="K59" i="26"/>
  <c r="K60" i="26"/>
  <c r="K129" i="26"/>
  <c r="K200" i="26"/>
  <c r="K66" i="26"/>
  <c r="K131" i="26"/>
  <c r="K128" i="26"/>
  <c r="K130" i="26"/>
  <c r="K63" i="26"/>
  <c r="K204" i="26"/>
  <c r="K132" i="26"/>
  <c r="K134" i="26"/>
  <c r="K62" i="26"/>
  <c r="K125" i="26"/>
  <c r="K194" i="26"/>
  <c r="K57" i="26"/>
  <c r="K206" i="26"/>
  <c r="K37" i="84"/>
  <c r="K37" i="83"/>
  <c r="K91" i="27"/>
  <c r="K87" i="27"/>
  <c r="K95" i="27"/>
  <c r="K93" i="27"/>
  <c r="K99" i="27"/>
  <c r="K97" i="27"/>
  <c r="K101" i="27"/>
  <c r="K105" i="27"/>
  <c r="K85" i="27"/>
  <c r="K103" i="27"/>
  <c r="K100" i="27"/>
  <c r="K86" i="27"/>
  <c r="K106" i="27"/>
  <c r="K102" i="27"/>
  <c r="K94" i="27"/>
  <c r="K88" i="27"/>
  <c r="K98" i="27"/>
  <c r="K84" i="27"/>
  <c r="K90" i="27"/>
  <c r="K104" i="27"/>
  <c r="K96" i="27"/>
  <c r="K92" i="27"/>
  <c r="K192" i="27"/>
  <c r="K211" i="27"/>
  <c r="K210" i="27"/>
  <c r="K319" i="27"/>
  <c r="K306" i="27"/>
  <c r="K204" i="27"/>
  <c r="K309" i="27"/>
  <c r="K317" i="27"/>
  <c r="K195" i="27"/>
  <c r="K201" i="27"/>
  <c r="K302" i="27"/>
  <c r="K193" i="27"/>
  <c r="K196" i="27"/>
  <c r="K318" i="27"/>
  <c r="K320" i="27"/>
  <c r="K194" i="27"/>
  <c r="K301" i="27"/>
  <c r="K207" i="27"/>
  <c r="K313" i="27"/>
  <c r="K206" i="27"/>
  <c r="K303" i="27"/>
  <c r="K209" i="27"/>
  <c r="K314" i="27"/>
  <c r="K203" i="27"/>
  <c r="K199" i="27"/>
  <c r="K202" i="27"/>
  <c r="K300" i="27"/>
  <c r="K198" i="27"/>
  <c r="K312" i="27"/>
  <c r="K308" i="27"/>
  <c r="K200" i="27"/>
  <c r="K311" i="27"/>
  <c r="K307" i="27"/>
  <c r="K208" i="27"/>
  <c r="K316" i="27"/>
  <c r="K315" i="27"/>
  <c r="K310" i="27"/>
  <c r="K205" i="27"/>
  <c r="K214" i="27"/>
  <c r="K322" i="27"/>
  <c r="G56" i="26"/>
  <c r="G68" i="26"/>
  <c r="G61" i="26"/>
  <c r="G62" i="26"/>
  <c r="G58" i="26"/>
  <c r="G134" i="26"/>
  <c r="G203" i="26"/>
  <c r="G130" i="26"/>
  <c r="G206" i="26"/>
  <c r="G59" i="26"/>
  <c r="G57" i="26"/>
  <c r="G126" i="26"/>
  <c r="G55" i="26"/>
  <c r="G201" i="26"/>
  <c r="G198" i="26"/>
  <c r="G128" i="26"/>
  <c r="G197" i="26"/>
  <c r="G124" i="26"/>
  <c r="G199" i="26"/>
  <c r="G66" i="26"/>
  <c r="G137" i="26"/>
  <c r="G63" i="26"/>
  <c r="G193" i="26"/>
  <c r="G125" i="26"/>
  <c r="G200" i="26"/>
  <c r="G60" i="26"/>
  <c r="G129" i="26"/>
  <c r="G204" i="26"/>
  <c r="G65" i="26"/>
  <c r="G194" i="26"/>
  <c r="G131" i="26"/>
  <c r="G135" i="26"/>
  <c r="G132" i="26"/>
  <c r="G195" i="26"/>
  <c r="G37" i="84"/>
  <c r="G37" i="83"/>
  <c r="G87" i="27"/>
  <c r="G93" i="27"/>
  <c r="G95" i="27"/>
  <c r="G99" i="27"/>
  <c r="G85" i="27"/>
  <c r="G91" i="27"/>
  <c r="G97" i="27"/>
  <c r="G101" i="27"/>
  <c r="G103" i="27"/>
  <c r="G98" i="27"/>
  <c r="G90" i="27"/>
  <c r="G102" i="27"/>
  <c r="G86" i="27"/>
  <c r="G94" i="27"/>
  <c r="G92" i="27"/>
  <c r="G84" i="27"/>
  <c r="G88" i="27"/>
  <c r="G100" i="27"/>
  <c r="G104" i="27"/>
  <c r="G96" i="27"/>
  <c r="G106" i="27"/>
  <c r="G192" i="27"/>
  <c r="G206" i="27"/>
  <c r="G311" i="27"/>
  <c r="G198" i="27"/>
  <c r="G210" i="27"/>
  <c r="G204" i="27"/>
  <c r="G209" i="27"/>
  <c r="G202" i="27"/>
  <c r="G307" i="27"/>
  <c r="G319" i="27"/>
  <c r="G205" i="27"/>
  <c r="G201" i="27"/>
  <c r="G310" i="27"/>
  <c r="G309" i="27"/>
  <c r="G314" i="27"/>
  <c r="G303" i="27"/>
  <c r="G320" i="27"/>
  <c r="G316" i="27"/>
  <c r="G203" i="27"/>
  <c r="G315" i="27"/>
  <c r="G208" i="27"/>
  <c r="G200" i="27"/>
  <c r="G300" i="27"/>
  <c r="G301" i="27"/>
  <c r="G195" i="27"/>
  <c r="G302" i="27"/>
  <c r="G317" i="27"/>
  <c r="G308" i="27"/>
  <c r="G306" i="27"/>
  <c r="G312" i="27"/>
  <c r="G199" i="27"/>
  <c r="G211" i="27"/>
  <c r="G313" i="27"/>
  <c r="G318" i="27"/>
  <c r="G193" i="27"/>
  <c r="G194" i="27"/>
  <c r="G207" i="27"/>
  <c r="G304" i="27"/>
  <c r="G196" i="27"/>
  <c r="G214" i="27"/>
  <c r="G322" i="27"/>
  <c r="Q58" i="26"/>
  <c r="Q135" i="26"/>
  <c r="Q65" i="26"/>
  <c r="Q66" i="26"/>
  <c r="Q61" i="26"/>
  <c r="Q124" i="26"/>
  <c r="Q195" i="26"/>
  <c r="Q136" i="26"/>
  <c r="Q201" i="26"/>
  <c r="Q206" i="26"/>
  <c r="Q62" i="26"/>
  <c r="Q56" i="26"/>
  <c r="Q68" i="26"/>
  <c r="Q129" i="26"/>
  <c r="Q127" i="26"/>
  <c r="Q199" i="26"/>
  <c r="Q132" i="26"/>
  <c r="Q131" i="26"/>
  <c r="Q128" i="26"/>
  <c r="Q137" i="26"/>
  <c r="Q64" i="26"/>
  <c r="Q57" i="26"/>
  <c r="Q204" i="26"/>
  <c r="Q197" i="26"/>
  <c r="Q134" i="26"/>
  <c r="Q67" i="26"/>
  <c r="Q60" i="26"/>
  <c r="Q200" i="26"/>
  <c r="Q125" i="26"/>
  <c r="Q203" i="26"/>
  <c r="Q55" i="26"/>
  <c r="Q198" i="26"/>
  <c r="Q193" i="26"/>
  <c r="Q59" i="26"/>
  <c r="Q130" i="26"/>
  <c r="Q194" i="26"/>
  <c r="Q196" i="26"/>
  <c r="Q63" i="26"/>
  <c r="Q133" i="26"/>
  <c r="Q126" i="26"/>
  <c r="Q37" i="84"/>
  <c r="Q37" i="83"/>
  <c r="Q98" i="27"/>
  <c r="Q84" i="27"/>
  <c r="Q88" i="27"/>
  <c r="Q92" i="27"/>
  <c r="Q100" i="27"/>
  <c r="Q102" i="27"/>
  <c r="Q106" i="27"/>
  <c r="Q96" i="27"/>
  <c r="Q104" i="27"/>
  <c r="Q90" i="27"/>
  <c r="Q86" i="27"/>
  <c r="Q94" i="27"/>
  <c r="Q87" i="27"/>
  <c r="Q99" i="27"/>
  <c r="Q91" i="27"/>
  <c r="Q103" i="27"/>
  <c r="Q97" i="27"/>
  <c r="Q85" i="27"/>
  <c r="Q105" i="27"/>
  <c r="Q101" i="27"/>
  <c r="Q93" i="27"/>
  <c r="Q95" i="27"/>
  <c r="Q209" i="27"/>
  <c r="Q316" i="27"/>
  <c r="Q300" i="27"/>
  <c r="Q308" i="27"/>
  <c r="Q319" i="27"/>
  <c r="Q306" i="27"/>
  <c r="Q310" i="27"/>
  <c r="Q213" i="27"/>
  <c r="Q196" i="27"/>
  <c r="Q192" i="27"/>
  <c r="Q195" i="27"/>
  <c r="Q303" i="27"/>
  <c r="Q198" i="27"/>
  <c r="Q317" i="27"/>
  <c r="Q199" i="27"/>
  <c r="Q315" i="27"/>
  <c r="Q201" i="27"/>
  <c r="Q200" i="27"/>
  <c r="Q205" i="27"/>
  <c r="Q207" i="27"/>
  <c r="Q208" i="27"/>
  <c r="Q307" i="27"/>
  <c r="Q211" i="27"/>
  <c r="Q312" i="27"/>
  <c r="Q309" i="27"/>
  <c r="Q313" i="27"/>
  <c r="Q204" i="27"/>
  <c r="Q304" i="27"/>
  <c r="Q302" i="27"/>
  <c r="Q214" i="27"/>
  <c r="Q320" i="27"/>
  <c r="Q203" i="27"/>
  <c r="Q206" i="27"/>
  <c r="Q210" i="27"/>
  <c r="Q311" i="27"/>
  <c r="Q314" i="27"/>
  <c r="Q318" i="27"/>
  <c r="Q202" i="27"/>
  <c r="Q301" i="27"/>
  <c r="Q194" i="27"/>
  <c r="Q193" i="27"/>
  <c r="Q322" i="27"/>
  <c r="E57" i="26"/>
  <c r="E60" i="26"/>
  <c r="E66" i="26"/>
  <c r="E62" i="26"/>
  <c r="E63" i="26"/>
  <c r="E201" i="26"/>
  <c r="E130" i="26"/>
  <c r="E126" i="26"/>
  <c r="E124" i="26"/>
  <c r="E137" i="26"/>
  <c r="E61" i="26"/>
  <c r="E59" i="26"/>
  <c r="E68" i="26"/>
  <c r="E204" i="26"/>
  <c r="E132" i="26"/>
  <c r="E203" i="26"/>
  <c r="E198" i="26"/>
  <c r="E197" i="26"/>
  <c r="E55" i="26"/>
  <c r="E65" i="26"/>
  <c r="E128" i="26"/>
  <c r="E193" i="26"/>
  <c r="E58" i="26"/>
  <c r="E56" i="26"/>
  <c r="E199" i="26"/>
  <c r="E200" i="26"/>
  <c r="E135" i="26"/>
  <c r="E195" i="26"/>
  <c r="E129" i="26"/>
  <c r="E125" i="26"/>
  <c r="E194" i="26"/>
  <c r="E131" i="26"/>
  <c r="E134" i="26"/>
  <c r="E206" i="26"/>
  <c r="E37" i="84"/>
  <c r="E37" i="83"/>
  <c r="E102" i="27"/>
  <c r="E98" i="27"/>
  <c r="E96" i="27"/>
  <c r="E94" i="27"/>
  <c r="E90" i="27"/>
  <c r="E84" i="27"/>
  <c r="E88" i="27"/>
  <c r="E100" i="27"/>
  <c r="E104" i="27"/>
  <c r="E92" i="27"/>
  <c r="E86" i="27"/>
  <c r="E106" i="27"/>
  <c r="E99" i="27"/>
  <c r="E91" i="27"/>
  <c r="E103" i="27"/>
  <c r="E93" i="27"/>
  <c r="E85" i="27"/>
  <c r="E87" i="27"/>
  <c r="E101" i="27"/>
  <c r="E97" i="27"/>
  <c r="E95" i="27"/>
  <c r="E192" i="27"/>
  <c r="E201" i="27"/>
  <c r="E311" i="27"/>
  <c r="E308" i="27"/>
  <c r="E203" i="27"/>
  <c r="E312" i="27"/>
  <c r="E195" i="27"/>
  <c r="E314" i="27"/>
  <c r="E198" i="27"/>
  <c r="E214" i="27"/>
  <c r="E200" i="27"/>
  <c r="E320" i="27"/>
  <c r="E317" i="27"/>
  <c r="E310" i="27"/>
  <c r="E300" i="27"/>
  <c r="E193" i="27"/>
  <c r="E309" i="27"/>
  <c r="E301" i="27"/>
  <c r="E202" i="27"/>
  <c r="E208" i="27"/>
  <c r="E206" i="27"/>
  <c r="E211" i="27"/>
  <c r="E212" i="27"/>
  <c r="E307" i="27"/>
  <c r="E306" i="27"/>
  <c r="E199" i="27"/>
  <c r="E210" i="27"/>
  <c r="E194" i="27"/>
  <c r="E315" i="27"/>
  <c r="E313" i="27"/>
  <c r="E302" i="27"/>
  <c r="E319" i="27"/>
  <c r="E303" i="27"/>
  <c r="E205" i="27"/>
  <c r="E196" i="27"/>
  <c r="E316" i="27"/>
  <c r="E209" i="27"/>
  <c r="E204" i="27"/>
  <c r="E318" i="27"/>
  <c r="E207" i="27"/>
  <c r="E322" i="27"/>
  <c r="R126" i="26"/>
  <c r="R125" i="26"/>
  <c r="R137" i="26"/>
  <c r="R136" i="26"/>
  <c r="R64" i="26"/>
  <c r="R56" i="26"/>
  <c r="R66" i="26"/>
  <c r="R55" i="26"/>
  <c r="R67" i="26"/>
  <c r="R206" i="26"/>
  <c r="R127" i="26"/>
  <c r="R129" i="26"/>
  <c r="R131" i="26"/>
  <c r="R68" i="26"/>
  <c r="R198" i="26"/>
  <c r="R200" i="26"/>
  <c r="R59" i="26"/>
  <c r="R61" i="26"/>
  <c r="R196" i="26"/>
  <c r="R193" i="26"/>
  <c r="R135" i="26"/>
  <c r="R133" i="26"/>
  <c r="R199" i="26"/>
  <c r="R128" i="26"/>
  <c r="R203" i="26"/>
  <c r="R204" i="26"/>
  <c r="R63" i="26"/>
  <c r="R194" i="26"/>
  <c r="R134" i="26"/>
  <c r="R195" i="26"/>
  <c r="R201" i="26"/>
  <c r="R124" i="26"/>
  <c r="R132" i="26"/>
  <c r="R62" i="26"/>
  <c r="R65" i="26"/>
  <c r="R60" i="26"/>
  <c r="R130" i="26"/>
  <c r="R197" i="26"/>
  <c r="R58" i="26"/>
  <c r="R57" i="26"/>
  <c r="R37" i="84"/>
  <c r="R37" i="83"/>
  <c r="R91" i="27"/>
  <c r="R95" i="27"/>
  <c r="R99" i="27"/>
  <c r="R85" i="27"/>
  <c r="R93" i="27"/>
  <c r="R97" i="27"/>
  <c r="R101" i="27"/>
  <c r="R105" i="27"/>
  <c r="R103" i="27"/>
  <c r="R87" i="27"/>
  <c r="R84" i="27"/>
  <c r="R98" i="27"/>
  <c r="R100" i="27"/>
  <c r="R92" i="27"/>
  <c r="R104" i="27"/>
  <c r="R90" i="27"/>
  <c r="R106" i="27"/>
  <c r="R102" i="27"/>
  <c r="R94" i="27"/>
  <c r="R88" i="27"/>
  <c r="R96" i="27"/>
  <c r="R86" i="27"/>
  <c r="R192" i="27"/>
  <c r="R303" i="27"/>
  <c r="R314" i="27"/>
  <c r="R195" i="27"/>
  <c r="R309" i="27"/>
  <c r="R200" i="27"/>
  <c r="R318" i="27"/>
  <c r="R206" i="27"/>
  <c r="R211" i="27"/>
  <c r="R196" i="27"/>
  <c r="R301" i="27"/>
  <c r="R207" i="27"/>
  <c r="R202" i="27"/>
  <c r="R198" i="27"/>
  <c r="R317" i="27"/>
  <c r="R304" i="27"/>
  <c r="R320" i="27"/>
  <c r="R201" i="27"/>
  <c r="R316" i="27"/>
  <c r="R308" i="27"/>
  <c r="R319" i="27"/>
  <c r="R213" i="27"/>
  <c r="R312" i="27"/>
  <c r="R203" i="27"/>
  <c r="R199" i="27"/>
  <c r="R307" i="27"/>
  <c r="R310" i="27"/>
  <c r="R209" i="27"/>
  <c r="R300" i="27"/>
  <c r="R193" i="27"/>
  <c r="R204" i="27"/>
  <c r="R194" i="27"/>
  <c r="R205" i="27"/>
  <c r="R306" i="27"/>
  <c r="R311" i="27"/>
  <c r="R208" i="27"/>
  <c r="R315" i="27"/>
  <c r="R210" i="27"/>
  <c r="R313" i="27"/>
  <c r="R302" i="27"/>
  <c r="R214" i="27"/>
  <c r="R322" i="27"/>
  <c r="N134" i="26"/>
  <c r="N130" i="26"/>
  <c r="N135" i="26"/>
  <c r="N137" i="26"/>
  <c r="N58" i="26"/>
  <c r="N63" i="26"/>
  <c r="N59" i="26"/>
  <c r="N197" i="26"/>
  <c r="N62" i="26"/>
  <c r="N193" i="26"/>
  <c r="N127" i="26"/>
  <c r="N125" i="26"/>
  <c r="N136" i="26"/>
  <c r="N68" i="26"/>
  <c r="N198" i="26"/>
  <c r="N204" i="26"/>
  <c r="N196" i="26"/>
  <c r="N55" i="26"/>
  <c r="N201" i="26"/>
  <c r="N194" i="26"/>
  <c r="N124" i="26"/>
  <c r="N133" i="26"/>
  <c r="N203" i="26"/>
  <c r="N64" i="26"/>
  <c r="N200" i="26"/>
  <c r="N126" i="26"/>
  <c r="N129" i="26"/>
  <c r="N61" i="26"/>
  <c r="N65" i="26"/>
  <c r="N67" i="26"/>
  <c r="N128" i="26"/>
  <c r="N131" i="26"/>
  <c r="N60" i="26"/>
  <c r="N206" i="26"/>
  <c r="N195" i="26"/>
  <c r="N56" i="26"/>
  <c r="N132" i="26"/>
  <c r="N66" i="26"/>
  <c r="N199" i="26"/>
  <c r="N57" i="26"/>
  <c r="N37" i="84"/>
  <c r="N37" i="83"/>
  <c r="N93" i="27"/>
  <c r="N97" i="27"/>
  <c r="N101" i="27"/>
  <c r="N87" i="27"/>
  <c r="N85" i="27"/>
  <c r="N105" i="27"/>
  <c r="N91" i="27"/>
  <c r="N95" i="27"/>
  <c r="N99" i="27"/>
  <c r="N103" i="27"/>
  <c r="N92" i="27"/>
  <c r="N88" i="27"/>
  <c r="N84" i="27"/>
  <c r="N100" i="27"/>
  <c r="N104" i="27"/>
  <c r="N96" i="27"/>
  <c r="N86" i="27"/>
  <c r="N98" i="27"/>
  <c r="N90" i="27"/>
  <c r="N106" i="27"/>
  <c r="N102" i="27"/>
  <c r="N94" i="27"/>
  <c r="N192" i="27"/>
  <c r="N311" i="27"/>
  <c r="N201" i="27"/>
  <c r="N207" i="27"/>
  <c r="N199" i="27"/>
  <c r="N313" i="27"/>
  <c r="N205" i="27"/>
  <c r="N200" i="27"/>
  <c r="N203" i="27"/>
  <c r="N307" i="27"/>
  <c r="N318" i="27"/>
  <c r="N309" i="27"/>
  <c r="N314" i="27"/>
  <c r="N320" i="27"/>
  <c r="N210" i="27"/>
  <c r="N315" i="27"/>
  <c r="N213" i="27"/>
  <c r="N193" i="27"/>
  <c r="N319" i="27"/>
  <c r="N301" i="27"/>
  <c r="N211" i="27"/>
  <c r="N308" i="27"/>
  <c r="N209" i="27"/>
  <c r="N194" i="27"/>
  <c r="N317" i="27"/>
  <c r="N302" i="27"/>
  <c r="N206" i="27"/>
  <c r="N198" i="27"/>
  <c r="N316" i="27"/>
  <c r="N202" i="27"/>
  <c r="N304" i="27"/>
  <c r="N303" i="27"/>
  <c r="N214" i="27"/>
  <c r="N208" i="27"/>
  <c r="N310" i="27"/>
  <c r="N300" i="27"/>
  <c r="N195" i="27"/>
  <c r="N204" i="27"/>
  <c r="N312" i="27"/>
  <c r="N196" i="27"/>
  <c r="N306" i="27"/>
  <c r="N322" i="27"/>
  <c r="J133" i="26"/>
  <c r="J130" i="26"/>
  <c r="J134" i="26"/>
  <c r="J197" i="26"/>
  <c r="J55" i="26"/>
  <c r="J57" i="26"/>
  <c r="J58" i="26"/>
  <c r="J195" i="26"/>
  <c r="J194" i="26"/>
  <c r="J124" i="26"/>
  <c r="J135" i="26"/>
  <c r="J131" i="26"/>
  <c r="J68" i="26"/>
  <c r="J204" i="26"/>
  <c r="J61" i="26"/>
  <c r="J63" i="26"/>
  <c r="J198" i="26"/>
  <c r="J201" i="26"/>
  <c r="J193" i="26"/>
  <c r="J126" i="26"/>
  <c r="J132" i="26"/>
  <c r="J203" i="26"/>
  <c r="J67" i="26"/>
  <c r="J65" i="26"/>
  <c r="J129" i="26"/>
  <c r="J137" i="26"/>
  <c r="J56" i="26"/>
  <c r="J62" i="26"/>
  <c r="J64" i="26"/>
  <c r="J128" i="26"/>
  <c r="J60" i="26"/>
  <c r="J200" i="26"/>
  <c r="J196" i="26"/>
  <c r="J125" i="26"/>
  <c r="J206" i="26"/>
  <c r="J66" i="26"/>
  <c r="J59" i="26"/>
  <c r="J199" i="26"/>
  <c r="J37" i="84"/>
  <c r="J37" i="83"/>
  <c r="J85" i="27"/>
  <c r="J93" i="27"/>
  <c r="J97" i="27"/>
  <c r="J101" i="27"/>
  <c r="J105" i="27"/>
  <c r="J87" i="27"/>
  <c r="J91" i="27"/>
  <c r="J95" i="27"/>
  <c r="J99" i="27"/>
  <c r="J103" i="27"/>
  <c r="J88" i="27"/>
  <c r="J104" i="27"/>
  <c r="J96" i="27"/>
  <c r="J92" i="27"/>
  <c r="J100" i="27"/>
  <c r="J106" i="27"/>
  <c r="J86" i="27"/>
  <c r="J84" i="27"/>
  <c r="J94" i="27"/>
  <c r="J98" i="27"/>
  <c r="J90" i="27"/>
  <c r="J102" i="27"/>
  <c r="J192" i="27"/>
  <c r="J311" i="27"/>
  <c r="J300" i="27"/>
  <c r="J301" i="27"/>
  <c r="J306" i="27"/>
  <c r="J307" i="27"/>
  <c r="J202" i="27"/>
  <c r="J320" i="27"/>
  <c r="J210" i="27"/>
  <c r="J312" i="27"/>
  <c r="J315" i="27"/>
  <c r="J208" i="27"/>
  <c r="J319" i="27"/>
  <c r="J198" i="27"/>
  <c r="J302" i="27"/>
  <c r="J204" i="27"/>
  <c r="J194" i="27"/>
  <c r="J203" i="27"/>
  <c r="J207" i="27"/>
  <c r="J318" i="27"/>
  <c r="J316" i="27"/>
  <c r="J308" i="27"/>
  <c r="J317" i="27"/>
  <c r="J310" i="27"/>
  <c r="J313" i="27"/>
  <c r="J314" i="27"/>
  <c r="J193" i="27"/>
  <c r="J199" i="27"/>
  <c r="J196" i="27"/>
  <c r="J205" i="27"/>
  <c r="J309" i="27"/>
  <c r="J206" i="27"/>
  <c r="J195" i="27"/>
  <c r="J209" i="27"/>
  <c r="J303" i="27"/>
  <c r="J200" i="27"/>
  <c r="J211" i="27"/>
  <c r="J201" i="27"/>
  <c r="J214" i="27"/>
  <c r="J322" i="27"/>
  <c r="F134" i="26"/>
  <c r="F131" i="26"/>
  <c r="F125" i="26"/>
  <c r="F199" i="26"/>
  <c r="F59" i="26"/>
  <c r="F195" i="26"/>
  <c r="F200" i="26"/>
  <c r="F56" i="26"/>
  <c r="F206" i="26"/>
  <c r="F126" i="26"/>
  <c r="F132" i="26"/>
  <c r="F130" i="26"/>
  <c r="F204" i="26"/>
  <c r="F65" i="26"/>
  <c r="F63" i="26"/>
  <c r="F197" i="26"/>
  <c r="F198" i="26"/>
  <c r="F124" i="26"/>
  <c r="F68" i="26"/>
  <c r="F58" i="26"/>
  <c r="F203" i="26"/>
  <c r="F129" i="26"/>
  <c r="F57" i="26"/>
  <c r="F55" i="26"/>
  <c r="F60" i="26"/>
  <c r="F135" i="26"/>
  <c r="F201" i="26"/>
  <c r="F61" i="26"/>
  <c r="F193" i="26"/>
  <c r="F137" i="26"/>
  <c r="F128" i="26"/>
  <c r="F66" i="26"/>
  <c r="F194" i="26"/>
  <c r="F62" i="26"/>
  <c r="F37" i="84"/>
  <c r="F37" i="83"/>
  <c r="F87" i="27"/>
  <c r="F85" i="27"/>
  <c r="F91" i="27"/>
  <c r="F95" i="27"/>
  <c r="F99" i="27"/>
  <c r="F103" i="27"/>
  <c r="F93" i="27"/>
  <c r="F97" i="27"/>
  <c r="F101" i="27"/>
  <c r="F94" i="27"/>
  <c r="F84" i="27"/>
  <c r="F88" i="27"/>
  <c r="F86" i="27"/>
  <c r="F100" i="27"/>
  <c r="F92" i="27"/>
  <c r="F96" i="27"/>
  <c r="F104" i="27"/>
  <c r="F102" i="27"/>
  <c r="F106" i="27"/>
  <c r="F98" i="27"/>
  <c r="F90" i="27"/>
  <c r="F192" i="27"/>
  <c r="F300" i="27"/>
  <c r="F314" i="27"/>
  <c r="F312" i="27"/>
  <c r="F200" i="27"/>
  <c r="F194" i="27"/>
  <c r="F212" i="27"/>
  <c r="F198" i="27"/>
  <c r="F319" i="27"/>
  <c r="F307" i="27"/>
  <c r="F310" i="27"/>
  <c r="F195" i="27"/>
  <c r="F193" i="27"/>
  <c r="F204" i="27"/>
  <c r="F211" i="27"/>
  <c r="F199" i="27"/>
  <c r="F202" i="27"/>
  <c r="F318" i="27"/>
  <c r="F302" i="27"/>
  <c r="F316" i="27"/>
  <c r="F301" i="27"/>
  <c r="F308" i="27"/>
  <c r="F206" i="27"/>
  <c r="F303" i="27"/>
  <c r="F214" i="27"/>
  <c r="F208" i="27"/>
  <c r="F311" i="27"/>
  <c r="F209" i="27"/>
  <c r="F309" i="27"/>
  <c r="F313" i="27"/>
  <c r="F320" i="27"/>
  <c r="F205" i="27"/>
  <c r="F315" i="27"/>
  <c r="F317" i="27"/>
  <c r="F210" i="27"/>
  <c r="F306" i="27"/>
  <c r="F196" i="27"/>
  <c r="F203" i="27"/>
  <c r="F207" i="27"/>
  <c r="F201" i="27"/>
  <c r="F322" i="27"/>
  <c r="N63" i="84" l="1"/>
  <c r="N63" i="83"/>
  <c r="E67" i="83"/>
  <c r="E67" i="84"/>
  <c r="E65" i="83"/>
  <c r="E66" i="83" s="1"/>
  <c r="E65" i="84"/>
  <c r="E66" i="84" s="1"/>
  <c r="G63" i="84"/>
  <c r="G63" i="83"/>
  <c r="K63" i="84"/>
  <c r="K63" i="83"/>
  <c r="I65" i="84"/>
  <c r="I65" i="83"/>
  <c r="F67" i="84"/>
  <c r="F67" i="83"/>
  <c r="J67" i="83"/>
  <c r="J67" i="84"/>
  <c r="R65" i="83"/>
  <c r="R65" i="84"/>
  <c r="E63" i="84"/>
  <c r="E64" i="84" s="1"/>
  <c r="E63" i="83"/>
  <c r="E64" i="83" s="1"/>
  <c r="G65" i="84"/>
  <c r="G65" i="83"/>
  <c r="G67" i="83"/>
  <c r="G67" i="84"/>
  <c r="O67" i="83"/>
  <c r="O67" i="84"/>
  <c r="H65" i="84"/>
  <c r="H65" i="83"/>
  <c r="L65" i="83"/>
  <c r="L65" i="84"/>
  <c r="T67" i="84"/>
  <c r="T67" i="83"/>
  <c r="U68" i="83" s="1"/>
  <c r="T65" i="84"/>
  <c r="T65" i="83"/>
  <c r="U66" i="83" s="1"/>
  <c r="M65" i="83"/>
  <c r="M65" i="84"/>
  <c r="F65" i="83"/>
  <c r="F66" i="83" s="1"/>
  <c r="F65" i="84"/>
  <c r="F66" i="84" s="1"/>
  <c r="N67" i="83"/>
  <c r="N67" i="84"/>
  <c r="Q65" i="84"/>
  <c r="Q65" i="83"/>
  <c r="L63" i="84"/>
  <c r="L63" i="83"/>
  <c r="I63" i="84"/>
  <c r="I63" i="83"/>
  <c r="J65" i="84"/>
  <c r="J65" i="83"/>
  <c r="N65" i="83"/>
  <c r="N65" i="84"/>
  <c r="R63" i="84"/>
  <c r="R63" i="83"/>
  <c r="R67" i="84"/>
  <c r="R67" i="83"/>
  <c r="Q67" i="84"/>
  <c r="Q67" i="83"/>
  <c r="K67" i="83"/>
  <c r="K67" i="84"/>
  <c r="K65" i="84"/>
  <c r="K65" i="83"/>
  <c r="O65" i="84"/>
  <c r="O65" i="83"/>
  <c r="O63" i="84"/>
  <c r="O63" i="83"/>
  <c r="L67" i="84"/>
  <c r="L67" i="83"/>
  <c r="P67" i="83"/>
  <c r="P67" i="84"/>
  <c r="P63" i="84"/>
  <c r="P63" i="83"/>
  <c r="P65" i="84"/>
  <c r="P65" i="83"/>
  <c r="T63" i="84"/>
  <c r="T63" i="83"/>
  <c r="M63" i="84"/>
  <c r="M64" i="84" s="1"/>
  <c r="M63" i="83"/>
  <c r="M64" i="83" s="1"/>
  <c r="F63" i="84"/>
  <c r="F64" i="84" s="1"/>
  <c r="F63" i="83"/>
  <c r="J63" i="84"/>
  <c r="J63" i="83"/>
  <c r="Q63" i="84"/>
  <c r="Q64" i="84" s="1"/>
  <c r="Q63" i="83"/>
  <c r="Q64" i="83" s="1"/>
  <c r="S65" i="84"/>
  <c r="S65" i="83"/>
  <c r="S63" i="84"/>
  <c r="S63" i="83"/>
  <c r="S67" i="83"/>
  <c r="S67" i="84"/>
  <c r="H63" i="84"/>
  <c r="H64" i="84" s="1"/>
  <c r="H63" i="83"/>
  <c r="H67" i="84"/>
  <c r="H67" i="83"/>
  <c r="H68" i="83" s="1"/>
  <c r="I67" i="83"/>
  <c r="I67" i="84"/>
  <c r="M67" i="84"/>
  <c r="M67" i="83"/>
  <c r="Q68" i="83" l="1"/>
  <c r="L68" i="83"/>
  <c r="O66" i="83"/>
  <c r="M68" i="83"/>
  <c r="S68" i="84"/>
  <c r="P66" i="83"/>
  <c r="P68" i="84"/>
  <c r="O64" i="83"/>
  <c r="R64" i="83"/>
  <c r="L64" i="83"/>
  <c r="M66" i="84"/>
  <c r="H66" i="83"/>
  <c r="G68" i="84"/>
  <c r="J64" i="83"/>
  <c r="M68" i="84"/>
  <c r="S66" i="84"/>
  <c r="J64" i="84"/>
  <c r="P68" i="83"/>
  <c r="O64" i="84"/>
  <c r="L64" i="84"/>
  <c r="M66" i="83"/>
  <c r="H66" i="84"/>
  <c r="K68" i="83"/>
  <c r="N68" i="84"/>
  <c r="J68" i="84"/>
  <c r="S64" i="84"/>
  <c r="G64" i="83"/>
  <c r="R64" i="84"/>
  <c r="G68" i="83"/>
  <c r="L68" i="84"/>
  <c r="O66" i="84"/>
  <c r="I66" i="83"/>
  <c r="H68" i="84"/>
  <c r="T68" i="83"/>
  <c r="S68" i="83"/>
  <c r="Q66" i="84"/>
  <c r="P66" i="84"/>
  <c r="Q68" i="84"/>
  <c r="K66" i="84"/>
  <c r="J66" i="84"/>
  <c r="O68" i="83"/>
  <c r="N68" i="83"/>
  <c r="T68" i="84"/>
  <c r="J68" i="83"/>
  <c r="I66" i="84"/>
  <c r="G64" i="84"/>
  <c r="F68" i="83"/>
  <c r="E68" i="83"/>
  <c r="K66" i="83"/>
  <c r="J66" i="83"/>
  <c r="I68" i="84"/>
  <c r="H64" i="83"/>
  <c r="S64" i="83"/>
  <c r="F64" i="83"/>
  <c r="U64" i="83"/>
  <c r="T64" i="83"/>
  <c r="P64" i="83"/>
  <c r="K68" i="84"/>
  <c r="R68" i="83"/>
  <c r="N66" i="84"/>
  <c r="I64" i="83"/>
  <c r="Q66" i="83"/>
  <c r="L66" i="84"/>
  <c r="O68" i="84"/>
  <c r="G66" i="83"/>
  <c r="R66" i="84"/>
  <c r="K64" i="83"/>
  <c r="N64" i="83"/>
  <c r="T66" i="83"/>
  <c r="S66" i="83"/>
  <c r="F68" i="84"/>
  <c r="E68" i="84"/>
  <c r="I68" i="83"/>
  <c r="T64" i="84"/>
  <c r="P64" i="84"/>
  <c r="R68" i="84"/>
  <c r="N66" i="83"/>
  <c r="I64" i="84"/>
  <c r="T66" i="84"/>
  <c r="L66" i="83"/>
  <c r="G66" i="84"/>
  <c r="R66" i="83"/>
  <c r="K64" i="84"/>
  <c r="N64" i="84"/>
  <c r="U5" i="83" l="1"/>
  <c r="U4" i="83" l="1"/>
  <c r="T95" i="28"/>
  <c r="T96" i="28" s="1"/>
  <c r="U6" i="83"/>
  <c r="U7" i="83"/>
  <c r="U94" i="83" l="1"/>
  <c r="U88" i="83"/>
  <c r="U89" i="83"/>
  <c r="U12" i="59"/>
  <c r="U9" i="59" s="1"/>
  <c r="U87" i="83"/>
  <c r="U92" i="83"/>
  <c r="U86" i="83"/>
  <c r="U91" i="83"/>
  <c r="U95" i="83"/>
  <c r="U93" i="83"/>
  <c r="T97" i="28"/>
  <c r="T98" i="28" s="1"/>
  <c r="U135" i="83"/>
  <c r="U8" i="83"/>
  <c r="U90" i="83" l="1"/>
  <c r="O5" i="84"/>
  <c r="O5" i="83"/>
  <c r="G5" i="84"/>
  <c r="G5" i="83"/>
  <c r="K5" i="84"/>
  <c r="K5" i="83"/>
  <c r="P5" i="84"/>
  <c r="P5" i="83"/>
  <c r="F5" i="84"/>
  <c r="F5" i="83"/>
  <c r="S5" i="84"/>
  <c r="S5" i="83"/>
  <c r="H5" i="84"/>
  <c r="H5" i="83"/>
  <c r="M5" i="84"/>
  <c r="M5" i="83"/>
  <c r="Q5" i="84"/>
  <c r="Q5" i="83"/>
  <c r="T5" i="84"/>
  <c r="T5" i="83"/>
  <c r="J5" i="84"/>
  <c r="J5" i="83"/>
  <c r="E5" i="84"/>
  <c r="E5" i="83"/>
  <c r="G8" i="14" a="1"/>
  <c r="I5" i="84"/>
  <c r="I5" i="83"/>
  <c r="N5" i="84"/>
  <c r="N5" i="83"/>
  <c r="R5" i="84"/>
  <c r="R5" i="83"/>
  <c r="L5" i="84"/>
  <c r="L5" i="83"/>
  <c r="R4" i="84" l="1"/>
  <c r="R4" i="83"/>
  <c r="Q95" i="28"/>
  <c r="Q96" i="28" s="1"/>
  <c r="Q97" i="28" s="1"/>
  <c r="Q98" i="28" s="1"/>
  <c r="G8" i="14"/>
  <c r="G19" i="14"/>
  <c r="G36" i="14"/>
  <c r="G22" i="14"/>
  <c r="G9" i="14"/>
  <c r="G15" i="14"/>
  <c r="G17" i="14"/>
  <c r="G13" i="14"/>
  <c r="G20" i="14"/>
  <c r="G33" i="14"/>
  <c r="G32" i="14"/>
  <c r="G12" i="14"/>
  <c r="G31" i="14"/>
  <c r="G16" i="14"/>
  <c r="G28" i="14"/>
  <c r="G25" i="14"/>
  <c r="G42" i="14"/>
  <c r="G24" i="14"/>
  <c r="G40" i="14"/>
  <c r="G21" i="14"/>
  <c r="G29" i="14"/>
  <c r="G39" i="14"/>
  <c r="G14" i="14"/>
  <c r="G35" i="14"/>
  <c r="G34" i="14"/>
  <c r="G11" i="14"/>
  <c r="G26" i="14"/>
  <c r="G38" i="14"/>
  <c r="G30" i="14"/>
  <c r="G27" i="14"/>
  <c r="G37" i="14"/>
  <c r="G10" i="14"/>
  <c r="G41" i="14"/>
  <c r="G18" i="14"/>
  <c r="G23" i="14"/>
  <c r="R88" i="83" l="1"/>
  <c r="R89" i="83"/>
  <c r="R94" i="83"/>
  <c r="R12" i="59"/>
  <c r="R9" i="59" s="1"/>
  <c r="R87" i="83"/>
  <c r="R93" i="83"/>
  <c r="R92" i="83"/>
  <c r="R86" i="83"/>
  <c r="R91" i="83"/>
  <c r="R95" i="83"/>
  <c r="I4" i="84"/>
  <c r="I4" i="83"/>
  <c r="H95" i="28"/>
  <c r="H96" i="28" s="1"/>
  <c r="H97" i="28" s="1"/>
  <c r="H98" i="28" s="1"/>
  <c r="F4" i="84"/>
  <c r="F133" i="84" s="1"/>
  <c r="F4" i="83"/>
  <c r="R133" i="84"/>
  <c r="R91" i="84"/>
  <c r="R86" i="84"/>
  <c r="R85" i="84"/>
  <c r="R89" i="84"/>
  <c r="R90" i="84"/>
  <c r="R88" i="84"/>
  <c r="R93" i="84"/>
  <c r="R87" i="84"/>
  <c r="R92" i="84"/>
  <c r="J4" i="84"/>
  <c r="J4" i="83"/>
  <c r="I95" i="28"/>
  <c r="I96" i="28" s="1"/>
  <c r="I97" i="28" s="1"/>
  <c r="I98" i="28" s="1"/>
  <c r="R6" i="84"/>
  <c r="R6" i="83"/>
  <c r="L4" i="84"/>
  <c r="L4" i="83"/>
  <c r="K95" i="28"/>
  <c r="K96" i="28" s="1"/>
  <c r="K97" i="28" s="1"/>
  <c r="K98" i="28" s="1"/>
  <c r="Q4" i="84"/>
  <c r="Q4" i="83"/>
  <c r="P95" i="28"/>
  <c r="P96" i="28" s="1"/>
  <c r="P97" i="28" s="1"/>
  <c r="P98" i="28" s="1"/>
  <c r="N4" i="84"/>
  <c r="N4" i="83"/>
  <c r="M95" i="28"/>
  <c r="M96" i="28" s="1"/>
  <c r="M97" i="28" s="1"/>
  <c r="M98" i="28" s="1"/>
  <c r="H4" i="84"/>
  <c r="H4" i="83"/>
  <c r="G95" i="28"/>
  <c r="G96" i="28" s="1"/>
  <c r="G97" i="28" s="1"/>
  <c r="G98" i="28" s="1"/>
  <c r="K4" i="84"/>
  <c r="K4" i="83"/>
  <c r="J95" i="28"/>
  <c r="J96" i="28" s="1"/>
  <c r="J97" i="28" s="1"/>
  <c r="J98" i="28" s="1"/>
  <c r="E4" i="84"/>
  <c r="E133" i="84" s="1"/>
  <c r="E4" i="83"/>
  <c r="B8" i="14" a="1"/>
  <c r="M4" i="84"/>
  <c r="M4" i="83"/>
  <c r="L95" i="28"/>
  <c r="L96" i="28" s="1"/>
  <c r="L97" i="28" s="1"/>
  <c r="L98" i="28" s="1"/>
  <c r="O4" i="84"/>
  <c r="O4" i="83"/>
  <c r="N95" i="28"/>
  <c r="N96" i="28" s="1"/>
  <c r="N97" i="28" s="1"/>
  <c r="N98" i="28" s="1"/>
  <c r="S4" i="84"/>
  <c r="S4" i="83"/>
  <c r="R95" i="28"/>
  <c r="R96" i="28" s="1"/>
  <c r="R97" i="28" s="1"/>
  <c r="R98" i="28" s="1"/>
  <c r="T4" i="84"/>
  <c r="T4" i="83"/>
  <c r="S95" i="28"/>
  <c r="S96" i="28" s="1"/>
  <c r="S97" i="28" s="1"/>
  <c r="S98" i="28" s="1"/>
  <c r="P4" i="84"/>
  <c r="P4" i="83"/>
  <c r="O95" i="28"/>
  <c r="O96" i="28" s="1"/>
  <c r="O97" i="28" s="1"/>
  <c r="O98" i="28" s="1"/>
  <c r="R135" i="83"/>
  <c r="R90" i="83" l="1"/>
  <c r="L94" i="83"/>
  <c r="L88" i="83"/>
  <c r="L89" i="83"/>
  <c r="T94" i="83"/>
  <c r="T88" i="83"/>
  <c r="T89" i="83"/>
  <c r="J94" i="83"/>
  <c r="J88" i="83"/>
  <c r="J89" i="83"/>
  <c r="M89" i="83"/>
  <c r="M94" i="83"/>
  <c r="M88" i="83"/>
  <c r="S89" i="83"/>
  <c r="S94" i="83"/>
  <c r="S88" i="83"/>
  <c r="K89" i="83"/>
  <c r="K94" i="83"/>
  <c r="K88" i="83"/>
  <c r="I94" i="83"/>
  <c r="I88" i="83"/>
  <c r="I89" i="83"/>
  <c r="E89" i="83"/>
  <c r="E94" i="83"/>
  <c r="E88" i="83"/>
  <c r="Q89" i="83"/>
  <c r="Q94" i="83"/>
  <c r="Q88" i="83"/>
  <c r="F94" i="83"/>
  <c r="F88" i="83"/>
  <c r="F89" i="83"/>
  <c r="P94" i="83"/>
  <c r="P88" i="83"/>
  <c r="P89" i="83"/>
  <c r="N94" i="83"/>
  <c r="N88" i="83"/>
  <c r="N89" i="83"/>
  <c r="O89" i="83"/>
  <c r="O94" i="83"/>
  <c r="O88" i="83"/>
  <c r="H94" i="83"/>
  <c r="H88" i="83"/>
  <c r="H89" i="83"/>
  <c r="M12" i="59"/>
  <c r="M9" i="59" s="1"/>
  <c r="M87" i="83"/>
  <c r="O12" i="59"/>
  <c r="O9" i="59" s="1"/>
  <c r="O87" i="83"/>
  <c r="S12" i="59"/>
  <c r="S9" i="59" s="1"/>
  <c r="S87" i="83"/>
  <c r="S90" i="83" s="1"/>
  <c r="K12" i="59"/>
  <c r="K9" i="59" s="1"/>
  <c r="K87" i="83"/>
  <c r="L12" i="59"/>
  <c r="L9" i="59" s="1"/>
  <c r="L87" i="83"/>
  <c r="I12" i="59"/>
  <c r="I9" i="59" s="1"/>
  <c r="I87" i="83"/>
  <c r="I90" i="83" s="1"/>
  <c r="P12" i="59"/>
  <c r="P9" i="59" s="1"/>
  <c r="P87" i="83"/>
  <c r="P90" i="83" s="1"/>
  <c r="H12" i="59"/>
  <c r="H9" i="59" s="1"/>
  <c r="H87" i="83"/>
  <c r="H90" i="83" s="1"/>
  <c r="T12" i="59"/>
  <c r="T9" i="59" s="1"/>
  <c r="T87" i="83"/>
  <c r="E12" i="59"/>
  <c r="E9" i="59" s="1"/>
  <c r="E87" i="83"/>
  <c r="E90" i="83" s="1"/>
  <c r="Q12" i="59"/>
  <c r="Q9" i="59" s="1"/>
  <c r="Q87" i="83"/>
  <c r="Q90" i="83" s="1"/>
  <c r="J12" i="59"/>
  <c r="J9" i="59" s="1"/>
  <c r="J87" i="83"/>
  <c r="F12" i="59"/>
  <c r="F9" i="59" s="1"/>
  <c r="F87" i="83"/>
  <c r="N12" i="59"/>
  <c r="N9" i="59" s="1"/>
  <c r="N87" i="83"/>
  <c r="O93" i="83"/>
  <c r="O86" i="83"/>
  <c r="O92" i="83"/>
  <c r="O91" i="83"/>
  <c r="O95" i="83"/>
  <c r="H86" i="83"/>
  <c r="H91" i="83"/>
  <c r="H95" i="83"/>
  <c r="H93" i="83"/>
  <c r="H92" i="83"/>
  <c r="K86" i="83"/>
  <c r="K91" i="83"/>
  <c r="K93" i="83"/>
  <c r="K95" i="83"/>
  <c r="K92" i="83"/>
  <c r="L86" i="83"/>
  <c r="L91" i="83"/>
  <c r="L95" i="83"/>
  <c r="L92" i="83"/>
  <c r="L93" i="83"/>
  <c r="I92" i="83"/>
  <c r="I86" i="83"/>
  <c r="I91" i="83"/>
  <c r="I95" i="83"/>
  <c r="I93" i="83"/>
  <c r="T86" i="83"/>
  <c r="T91" i="83"/>
  <c r="T95" i="83"/>
  <c r="T92" i="83"/>
  <c r="T93" i="83"/>
  <c r="E135" i="83"/>
  <c r="E92" i="83"/>
  <c r="E86" i="83"/>
  <c r="E91" i="83"/>
  <c r="E95" i="83"/>
  <c r="E93" i="83"/>
  <c r="Q92" i="83"/>
  <c r="Q93" i="83"/>
  <c r="Q86" i="83"/>
  <c r="Q91" i="83"/>
  <c r="Q95" i="83"/>
  <c r="J93" i="83"/>
  <c r="J92" i="83"/>
  <c r="J86" i="83"/>
  <c r="J91" i="83"/>
  <c r="J95" i="83"/>
  <c r="F135" i="83"/>
  <c r="F93" i="83"/>
  <c r="F92" i="83"/>
  <c r="F86" i="83"/>
  <c r="F91" i="83"/>
  <c r="F95" i="83"/>
  <c r="S93" i="83"/>
  <c r="S86" i="83"/>
  <c r="S91" i="83"/>
  <c r="S95" i="83"/>
  <c r="S92" i="83"/>
  <c r="P86" i="83"/>
  <c r="P91" i="83"/>
  <c r="P95" i="83"/>
  <c r="P93" i="83"/>
  <c r="P92" i="83"/>
  <c r="M92" i="83"/>
  <c r="M86" i="83"/>
  <c r="M91" i="83"/>
  <c r="M95" i="83"/>
  <c r="M93" i="83"/>
  <c r="N93" i="83"/>
  <c r="N92" i="83"/>
  <c r="N86" i="83"/>
  <c r="N91" i="83"/>
  <c r="N95" i="83"/>
  <c r="O133" i="84"/>
  <c r="O87" i="84"/>
  <c r="O92" i="84"/>
  <c r="O85" i="84"/>
  <c r="O90" i="84"/>
  <c r="O93" i="84"/>
  <c r="O91" i="84"/>
  <c r="O86" i="84"/>
  <c r="O88" i="84"/>
  <c r="O89" i="84"/>
  <c r="H133" i="84"/>
  <c r="H86" i="84"/>
  <c r="H87" i="84"/>
  <c r="H92" i="84"/>
  <c r="H88" i="84"/>
  <c r="H91" i="84"/>
  <c r="H93" i="84"/>
  <c r="H90" i="84"/>
  <c r="H85" i="84"/>
  <c r="H89" i="84"/>
  <c r="L135" i="83"/>
  <c r="Q6" i="84"/>
  <c r="Q6" i="83"/>
  <c r="E6" i="84"/>
  <c r="E6" i="83"/>
  <c r="S135" i="83"/>
  <c r="J135" i="83"/>
  <c r="B8" i="14"/>
  <c r="B42" i="14"/>
  <c r="B25" i="14"/>
  <c r="B20" i="14"/>
  <c r="B10" i="14"/>
  <c r="B9" i="14"/>
  <c r="B27" i="14"/>
  <c r="B30" i="14"/>
  <c r="B12" i="14"/>
  <c r="B28" i="14"/>
  <c r="B39" i="14"/>
  <c r="B16" i="14"/>
  <c r="B21" i="14"/>
  <c r="B40" i="14"/>
  <c r="B18" i="14"/>
  <c r="B38" i="14"/>
  <c r="B26" i="14"/>
  <c r="B35" i="14"/>
  <c r="B24" i="14"/>
  <c r="B23" i="14"/>
  <c r="B36" i="14"/>
  <c r="B33" i="14"/>
  <c r="B31" i="14"/>
  <c r="B14" i="14"/>
  <c r="B17" i="14"/>
  <c r="B34" i="14"/>
  <c r="B19" i="14"/>
  <c r="B37" i="14"/>
  <c r="B11" i="14"/>
  <c r="B22" i="14"/>
  <c r="B41" i="14"/>
  <c r="B29" i="14"/>
  <c r="B13" i="14"/>
  <c r="B15" i="14"/>
  <c r="B32" i="14"/>
  <c r="N135" i="83"/>
  <c r="Q133" i="84"/>
  <c r="Q87" i="84"/>
  <c r="Q85" i="84"/>
  <c r="Q93" i="84"/>
  <c r="Q89" i="84"/>
  <c r="Q86" i="84"/>
  <c r="Q90" i="84"/>
  <c r="Q88" i="84"/>
  <c r="Q91" i="84"/>
  <c r="Q92" i="84"/>
  <c r="M6" i="84"/>
  <c r="M6" i="83"/>
  <c r="J6" i="84"/>
  <c r="J6" i="83"/>
  <c r="S6" i="84"/>
  <c r="S6" i="83"/>
  <c r="P6" i="84"/>
  <c r="P6" i="83"/>
  <c r="P133" i="84"/>
  <c r="P93" i="84"/>
  <c r="P90" i="84"/>
  <c r="P86" i="84"/>
  <c r="P88" i="84"/>
  <c r="P87" i="84"/>
  <c r="P89" i="84"/>
  <c r="P92" i="84"/>
  <c r="P91" i="84"/>
  <c r="P85" i="84"/>
  <c r="O135" i="83"/>
  <c r="M133" i="84"/>
  <c r="M88" i="84"/>
  <c r="M91" i="84"/>
  <c r="M90" i="84"/>
  <c r="M85" i="84"/>
  <c r="M93" i="84"/>
  <c r="M86" i="84"/>
  <c r="M89" i="84"/>
  <c r="M92" i="84"/>
  <c r="M87" i="84"/>
  <c r="H135" i="83"/>
  <c r="Q135" i="83"/>
  <c r="I133" i="84"/>
  <c r="I93" i="84"/>
  <c r="I86" i="84"/>
  <c r="I92" i="84"/>
  <c r="I90" i="84"/>
  <c r="I88" i="84"/>
  <c r="I91" i="84"/>
  <c r="I87" i="84"/>
  <c r="I85" i="84"/>
  <c r="I89" i="84"/>
  <c r="K135" i="83"/>
  <c r="F6" i="84"/>
  <c r="F6" i="83"/>
  <c r="N6" i="84"/>
  <c r="N6" i="83"/>
  <c r="G6" i="84"/>
  <c r="G6" i="83"/>
  <c r="P135" i="83"/>
  <c r="T133" i="84"/>
  <c r="T91" i="84"/>
  <c r="T88" i="84"/>
  <c r="T92" i="84"/>
  <c r="T87" i="84"/>
  <c r="T93" i="84"/>
  <c r="T89" i="84"/>
  <c r="T85" i="84"/>
  <c r="T90" i="84"/>
  <c r="T86" i="84"/>
  <c r="M135" i="83"/>
  <c r="I6" i="84"/>
  <c r="I6" i="83"/>
  <c r="H6" i="84"/>
  <c r="H6" i="83"/>
  <c r="L6" i="84"/>
  <c r="L6" i="83"/>
  <c r="K6" i="84"/>
  <c r="K6" i="83"/>
  <c r="T6" i="84"/>
  <c r="T6" i="83"/>
  <c r="T135" i="83"/>
  <c r="S133" i="84"/>
  <c r="S87" i="84"/>
  <c r="S88" i="84"/>
  <c r="S90" i="84"/>
  <c r="S91" i="84"/>
  <c r="S86" i="84"/>
  <c r="S85" i="84"/>
  <c r="S89" i="84"/>
  <c r="S93" i="84"/>
  <c r="S92" i="84"/>
  <c r="K133" i="84"/>
  <c r="K86" i="84"/>
  <c r="K91" i="84"/>
  <c r="K93" i="84"/>
  <c r="K89" i="84"/>
  <c r="K92" i="84"/>
  <c r="K87" i="84"/>
  <c r="K88" i="84"/>
  <c r="K90" i="84"/>
  <c r="K85" i="84"/>
  <c r="N133" i="84"/>
  <c r="N93" i="84"/>
  <c r="N87" i="84"/>
  <c r="N92" i="84"/>
  <c r="N88" i="84"/>
  <c r="N91" i="84"/>
  <c r="N90" i="84"/>
  <c r="N85" i="84"/>
  <c r="N89" i="84"/>
  <c r="N86" i="84"/>
  <c r="L133" i="84"/>
  <c r="L87" i="84"/>
  <c r="L89" i="84"/>
  <c r="L90" i="84"/>
  <c r="L86" i="84"/>
  <c r="L88" i="84"/>
  <c r="L91" i="84"/>
  <c r="L93" i="84"/>
  <c r="L92" i="84"/>
  <c r="L85" i="84"/>
  <c r="J133" i="84"/>
  <c r="J88" i="84"/>
  <c r="J93" i="84"/>
  <c r="J90" i="84"/>
  <c r="J85" i="84"/>
  <c r="J87" i="84"/>
  <c r="J92" i="84"/>
  <c r="J91" i="84"/>
  <c r="J86" i="84"/>
  <c r="J89" i="84"/>
  <c r="G4" i="84"/>
  <c r="G4" i="83"/>
  <c r="I135" i="83"/>
  <c r="P7" i="84"/>
  <c r="P7" i="83"/>
  <c r="T90" i="83" l="1"/>
  <c r="L90" i="83"/>
  <c r="M90" i="83"/>
  <c r="O90" i="83"/>
  <c r="N90" i="83"/>
  <c r="G89" i="83"/>
  <c r="G94" i="83"/>
  <c r="G88" i="83"/>
  <c r="K90" i="83"/>
  <c r="F90" i="83"/>
  <c r="J90" i="83"/>
  <c r="G12" i="59"/>
  <c r="G9" i="59" s="1"/>
  <c r="G87" i="83"/>
  <c r="G95" i="83"/>
  <c r="G93" i="83"/>
  <c r="G91" i="83"/>
  <c r="G92" i="83"/>
  <c r="G86" i="83"/>
  <c r="O6" i="84"/>
  <c r="O6" i="83"/>
  <c r="G133" i="84"/>
  <c r="G86" i="84"/>
  <c r="G90" i="84"/>
  <c r="G91" i="84"/>
  <c r="G89" i="84"/>
  <c r="G88" i="84"/>
  <c r="G93" i="84"/>
  <c r="G87" i="84"/>
  <c r="G92" i="84"/>
  <c r="G85" i="84"/>
  <c r="G135" i="83"/>
  <c r="T8" i="84"/>
  <c r="T8" i="83"/>
  <c r="J7" i="84"/>
  <c r="J7" i="83"/>
  <c r="K7" i="83"/>
  <c r="K7" i="84"/>
  <c r="E7" i="84"/>
  <c r="E7" i="83"/>
  <c r="R7" i="83"/>
  <c r="R7" i="84"/>
  <c r="L7" i="83"/>
  <c r="L7" i="84"/>
  <c r="I7" i="83"/>
  <c r="I7" i="84"/>
  <c r="H7" i="84"/>
  <c r="H7" i="83"/>
  <c r="M7" i="83"/>
  <c r="M7" i="84"/>
  <c r="N7" i="84"/>
  <c r="N7" i="83"/>
  <c r="Q7" i="83"/>
  <c r="Q7" i="84"/>
  <c r="G7" i="83"/>
  <c r="G7" i="84"/>
  <c r="S7" i="84"/>
  <c r="S7" i="83"/>
  <c r="T7" i="84"/>
  <c r="T7" i="83"/>
  <c r="F7" i="84"/>
  <c r="F7" i="83"/>
  <c r="O7" i="84"/>
  <c r="O7" i="83"/>
  <c r="G90" i="83" l="1"/>
  <c r="L8" i="84"/>
  <c r="L8" i="83"/>
  <c r="F8" i="84"/>
  <c r="F8" i="83"/>
  <c r="G8" i="83"/>
  <c r="G8" i="84"/>
  <c r="O8" i="83"/>
  <c r="O8" i="84"/>
  <c r="S8" i="84"/>
  <c r="S8" i="83"/>
  <c r="M8" i="84"/>
  <c r="M8" i="83"/>
  <c r="H8" i="83"/>
  <c r="H8" i="84"/>
  <c r="E8" i="83"/>
  <c r="E8" i="84"/>
  <c r="R8" i="84"/>
  <c r="R8" i="83"/>
  <c r="Q8" i="83"/>
  <c r="Q8" i="84"/>
  <c r="K8" i="83"/>
  <c r="K8" i="84"/>
  <c r="I8" i="84"/>
  <c r="I8" i="83"/>
  <c r="N8" i="84"/>
  <c r="N8" i="83"/>
  <c r="J8" i="84"/>
  <c r="J8" i="83"/>
  <c r="P8" i="84"/>
  <c r="P8" i="83"/>
  <c r="K43" i="84" l="1"/>
  <c r="K43" i="83"/>
  <c r="K42" i="84"/>
  <c r="K42" i="83"/>
  <c r="J42" i="84"/>
  <c r="J42" i="83"/>
  <c r="J43" i="84"/>
  <c r="J43" i="83"/>
  <c r="I43" i="84"/>
  <c r="I42" i="84"/>
  <c r="I42" i="83" l="1"/>
  <c r="K44" i="84"/>
  <c r="K44" i="83"/>
  <c r="I43" i="83"/>
  <c r="H43" i="83"/>
  <c r="H43" i="84" l="1"/>
  <c r="H42" i="83"/>
  <c r="J44" i="84"/>
  <c r="J44" i="83"/>
  <c r="H42" i="84"/>
  <c r="G43" i="83"/>
  <c r="G42" i="83" l="1"/>
  <c r="F42" i="84"/>
  <c r="H44" i="84"/>
  <c r="H44" i="83"/>
  <c r="I44" i="83"/>
  <c r="F43" i="84"/>
  <c r="E43" i="84"/>
  <c r="E43" i="83"/>
  <c r="G43" i="84"/>
  <c r="F43" i="83"/>
  <c r="F42" i="83"/>
  <c r="E42" i="83"/>
  <c r="E42" i="84"/>
  <c r="I44" i="84"/>
  <c r="G42" i="84"/>
  <c r="G44" i="83" l="1"/>
  <c r="F44" i="84"/>
  <c r="F44" i="83"/>
  <c r="G44" i="84"/>
  <c r="E44" i="83"/>
  <c r="E44" i="84"/>
  <c r="I10" i="84" l="1"/>
  <c r="I10" i="83"/>
  <c r="J10" i="84" l="1"/>
  <c r="J11" i="84" s="1"/>
  <c r="J10" i="83"/>
  <c r="J11" i="83" s="1"/>
  <c r="J40" i="84"/>
  <c r="J40" i="83"/>
  <c r="K10" i="84"/>
  <c r="K10" i="83"/>
  <c r="K11" i="83" s="1"/>
  <c r="K40" i="83"/>
  <c r="K40" i="84"/>
  <c r="K11" i="84" l="1"/>
  <c r="H10" i="84"/>
  <c r="H10" i="83"/>
  <c r="I40" i="83"/>
  <c r="I40" i="84"/>
  <c r="H40" i="83"/>
  <c r="H40" i="84" l="1"/>
  <c r="G10" i="84"/>
  <c r="H11" i="84" s="1"/>
  <c r="G10" i="83"/>
  <c r="I11" i="83"/>
  <c r="I11" i="84"/>
  <c r="H11" i="83" l="1"/>
  <c r="F10" i="84" l="1"/>
  <c r="F10" i="83"/>
  <c r="F40" i="84"/>
  <c r="F40" i="83"/>
  <c r="G40" i="83"/>
  <c r="G40" i="84"/>
  <c r="E10" i="84"/>
  <c r="E11" i="84" s="1"/>
  <c r="E10" i="83"/>
  <c r="E11" i="83" s="1"/>
  <c r="E40" i="83"/>
  <c r="E40" i="84"/>
  <c r="F11" i="83" l="1"/>
  <c r="G11" i="83"/>
  <c r="F11" i="84"/>
  <c r="G11" i="84"/>
  <c r="L43" i="84" l="1"/>
  <c r="L43" i="83"/>
  <c r="N43" i="84"/>
  <c r="N43" i="83"/>
  <c r="M43" i="84"/>
  <c r="M43" i="83"/>
  <c r="S43" i="84"/>
  <c r="S43" i="83"/>
  <c r="U43" i="83"/>
  <c r="T43" i="84"/>
  <c r="T43" i="83"/>
  <c r="Q43" i="84" l="1"/>
  <c r="Q43" i="83"/>
  <c r="R43" i="84"/>
  <c r="R43" i="83"/>
  <c r="O43" i="84"/>
  <c r="O43" i="83"/>
  <c r="P43" i="84"/>
  <c r="P43" i="83"/>
  <c r="L42" i="84" l="1"/>
  <c r="L42" i="83"/>
  <c r="Q42" i="83" l="1"/>
  <c r="N42" i="84"/>
  <c r="R42" i="84" l="1"/>
  <c r="R42" i="83"/>
  <c r="L44" i="84"/>
  <c r="L44" i="83"/>
  <c r="N42" i="83"/>
  <c r="L10" i="84"/>
  <c r="L11" i="84" s="1"/>
  <c r="L10" i="83"/>
  <c r="L11" i="83" s="1"/>
  <c r="L40" i="84"/>
  <c r="L40" i="83"/>
  <c r="O44" i="83"/>
  <c r="R44" i="84"/>
  <c r="R44" i="83"/>
  <c r="O42" i="84"/>
  <c r="O42" i="83"/>
  <c r="S42" i="83"/>
  <c r="M42" i="84"/>
  <c r="M42" i="83"/>
  <c r="P42" i="84"/>
  <c r="P42" i="83"/>
  <c r="S44" i="84"/>
  <c r="S44" i="83"/>
  <c r="S42" i="84"/>
  <c r="Q42" i="84"/>
  <c r="Q44" i="84"/>
  <c r="M44" i="84" l="1"/>
  <c r="M44" i="83"/>
  <c r="N44" i="84"/>
  <c r="N44" i="83"/>
  <c r="Q44" i="83"/>
  <c r="P10" i="84"/>
  <c r="P10" i="83"/>
  <c r="N10" i="84"/>
  <c r="N10" i="83"/>
  <c r="P44" i="84"/>
  <c r="P44" i="83"/>
  <c r="O44" i="84"/>
  <c r="M10" i="84" l="1"/>
  <c r="M11" i="84" s="1"/>
  <c r="M10" i="83"/>
  <c r="M11" i="83" s="1"/>
  <c r="M40" i="84"/>
  <c r="M40" i="83"/>
  <c r="N40" i="83"/>
  <c r="R10" i="84"/>
  <c r="R10" i="83"/>
  <c r="R40" i="84"/>
  <c r="N40" i="84"/>
  <c r="N11" i="84" l="1"/>
  <c r="N11" i="83"/>
  <c r="Q10" i="84"/>
  <c r="Q11" i="84" s="1"/>
  <c r="Q10" i="83"/>
  <c r="Q11" i="83" s="1"/>
  <c r="Q40" i="83"/>
  <c r="Q40" i="84"/>
  <c r="O10" i="84"/>
  <c r="O10" i="83"/>
  <c r="O40" i="83"/>
  <c r="O40" i="84"/>
  <c r="P40" i="83"/>
  <c r="P40" i="84"/>
  <c r="S10" i="84"/>
  <c r="S11" i="84" s="1"/>
  <c r="S10" i="83"/>
  <c r="S11" i="83" s="1"/>
  <c r="S40" i="84"/>
  <c r="S40" i="83"/>
  <c r="R40" i="83"/>
  <c r="R11" i="83" l="1"/>
  <c r="R11" i="84"/>
  <c r="O11" i="83"/>
  <c r="P11" i="83"/>
  <c r="O11" i="84"/>
  <c r="P11" i="84"/>
  <c r="U10" i="83" l="1"/>
  <c r="V11" i="83" s="1"/>
  <c r="U42" i="83" l="1"/>
  <c r="T42" i="84"/>
  <c r="T42" i="83"/>
  <c r="U44" i="83" l="1"/>
  <c r="T44" i="84"/>
  <c r="T44" i="83"/>
  <c r="T10" i="84" l="1"/>
  <c r="T11" i="84" s="1"/>
  <c r="T10" i="83"/>
  <c r="T40" i="83"/>
  <c r="T40" i="84"/>
  <c r="C8" i="14" a="1"/>
  <c r="U40" i="83"/>
  <c r="U11" i="83" l="1"/>
  <c r="T11" i="83"/>
  <c r="C11" i="14"/>
  <c r="C15" i="14"/>
  <c r="C18" i="14"/>
  <c r="C26" i="14"/>
  <c r="C8" i="14"/>
  <c r="C13" i="14"/>
  <c r="C40" i="14"/>
  <c r="C29" i="14"/>
  <c r="C38" i="14"/>
  <c r="C35" i="14"/>
  <c r="C16" i="14"/>
  <c r="C23" i="14"/>
  <c r="C17" i="14"/>
  <c r="C41" i="14"/>
  <c r="C34" i="14"/>
  <c r="C21" i="14"/>
  <c r="C32" i="14"/>
  <c r="C30" i="14"/>
  <c r="C12" i="14"/>
  <c r="C31" i="14"/>
  <c r="C39" i="14"/>
  <c r="C42" i="14"/>
  <c r="C10" i="14"/>
  <c r="C37" i="14"/>
  <c r="C19" i="14"/>
  <c r="C28" i="14"/>
  <c r="C9" i="14"/>
  <c r="C25" i="14"/>
  <c r="C24" i="14"/>
  <c r="C14" i="14"/>
  <c r="C22" i="14"/>
  <c r="C36" i="14"/>
  <c r="C20" i="14"/>
  <c r="C27" i="14"/>
  <c r="C33" i="14"/>
  <c r="H8" i="14" l="1"/>
  <c r="I8" i="14" s="1"/>
  <c r="D8" i="14"/>
  <c r="E8" i="14"/>
  <c r="H29" i="14"/>
  <c r="D29" i="14"/>
  <c r="E29" i="14"/>
  <c r="D28" i="14"/>
  <c r="H28" i="14"/>
  <c r="E28" i="14"/>
  <c r="H27" i="14"/>
  <c r="D27" i="14"/>
  <c r="E27" i="14"/>
  <c r="D24" i="14"/>
  <c r="H24" i="14"/>
  <c r="E24" i="14"/>
  <c r="H11" i="14"/>
  <c r="D11" i="14"/>
  <c r="E11" i="14"/>
  <c r="H25" i="14"/>
  <c r="D25" i="14"/>
  <c r="E25" i="14"/>
  <c r="D21" i="14"/>
  <c r="H21" i="14"/>
  <c r="E21" i="14"/>
  <c r="H23" i="14"/>
  <c r="D23" i="14"/>
  <c r="E23" i="14"/>
  <c r="D26" i="14"/>
  <c r="H26" i="14"/>
  <c r="E26" i="14"/>
  <c r="D19" i="14"/>
  <c r="H19" i="14"/>
  <c r="E19" i="14"/>
  <c r="H20" i="14"/>
  <c r="D20" i="14"/>
  <c r="E20" i="14"/>
  <c r="D17" i="14"/>
  <c r="H17" i="14"/>
  <c r="E17" i="14"/>
  <c r="H22" i="14"/>
  <c r="D22" i="14"/>
  <c r="E22" i="14"/>
  <c r="D9" i="14"/>
  <c r="H9" i="14"/>
  <c r="E9" i="14"/>
  <c r="H10" i="14"/>
  <c r="D10" i="14"/>
  <c r="E10" i="14"/>
  <c r="H12" i="14"/>
  <c r="D12" i="14"/>
  <c r="E12" i="14"/>
  <c r="H16" i="14"/>
  <c r="D16" i="14"/>
  <c r="E16" i="14"/>
  <c r="D18" i="14"/>
  <c r="H18" i="14"/>
  <c r="E18" i="14"/>
  <c r="H14" i="14"/>
  <c r="D14" i="14"/>
  <c r="E14" i="14"/>
  <c r="D13" i="14"/>
  <c r="H13" i="14"/>
  <c r="E13" i="14"/>
  <c r="H15" i="14"/>
  <c r="D15" i="14"/>
  <c r="E15" i="14"/>
  <c r="I9" i="14" l="1"/>
  <c r="I29" i="14"/>
  <c r="I27" i="14"/>
  <c r="I28" i="14"/>
  <c r="I15" i="14"/>
  <c r="I18" i="14"/>
  <c r="I25" i="14"/>
  <c r="I12" i="14"/>
  <c r="I26" i="14"/>
  <c r="I22" i="14"/>
  <c r="I16" i="14"/>
  <c r="I19" i="14"/>
  <c r="I11" i="14"/>
  <c r="I21" i="14"/>
  <c r="I13" i="14"/>
  <c r="I14" i="14"/>
  <c r="I10" i="14"/>
  <c r="I17" i="14"/>
  <c r="I20" i="14"/>
  <c r="I24" i="14"/>
  <c r="I23"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Glenn McKinlay</author>
  </authors>
  <commentList>
    <comment ref="F40" authorId="0" shapeId="0" xr:uid="{2AE46848-A47D-4077-973A-31DA784EAE06}">
      <text>
        <r>
          <rPr>
            <sz val="9"/>
            <color indexed="81"/>
            <rFont val="Tahoma"/>
            <family val="2"/>
          </rPr>
          <t xml:space="preserve">Rateback on GRT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Glenn McKinlay</author>
  </authors>
  <commentList>
    <comment ref="Y221" authorId="0" shapeId="0" xr:uid="{266B7119-007F-4EFA-81F0-1A30FD448997}">
      <text>
        <r>
          <rPr>
            <sz val="9"/>
            <color indexed="81"/>
            <rFont val="Tahoma"/>
            <family val="2"/>
          </rPr>
          <t>Mark Sturton:
Mostly RoC housing loan</t>
        </r>
      </text>
    </comment>
    <comment ref="H278" authorId="0" shapeId="0" xr:uid="{EC63E582-1AC1-4CA8-9371-2A2788CD86E3}">
      <text>
        <r>
          <rPr>
            <sz val="9"/>
            <color indexed="81"/>
            <rFont val="Tahoma"/>
            <family val="2"/>
          </rPr>
          <t>Mark:
includes inventory audit re-statement</t>
        </r>
      </text>
    </comment>
    <comment ref="Z295" authorId="0" shapeId="0" xr:uid="{1687A294-ABCF-4F2F-BBAD-22C1EC12A916}">
      <text>
        <r>
          <rPr>
            <sz val="9"/>
            <color indexed="81"/>
            <rFont val="Tahoma"/>
            <family val="2"/>
          </rPr>
          <t>Mark Sturton:
Adjusted for COFA drawdown</t>
        </r>
      </text>
    </comment>
    <comment ref="Y359" authorId="0" shapeId="0" xr:uid="{08F06F19-950E-4205-BD9A-1BBEB4201D10}">
      <text>
        <r>
          <rPr>
            <sz val="9"/>
            <color indexed="81"/>
            <rFont val="Tahoma"/>
            <family val="2"/>
          </rPr>
          <t>Mark Sturton:
ADB $35m + $15 Taiwan housing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Mark Sturton</author>
  </authors>
  <commentList>
    <comment ref="B1" authorId="0" shapeId="0" xr:uid="{00000000-0006-0000-2000-000001000000}">
      <text>
        <r>
          <rPr>
            <b/>
            <sz val="9"/>
            <color indexed="81"/>
            <rFont val="Tahoma"/>
            <family val="2"/>
          </rPr>
          <t>Mark Sturton:</t>
        </r>
        <r>
          <rPr>
            <sz val="9"/>
            <color indexed="81"/>
            <rFont val="Tahoma"/>
            <family val="2"/>
          </rPr>
          <t xml:space="preserve">
Set to "short" for short fy headings</t>
        </r>
      </text>
    </comment>
  </commentList>
</comments>
</file>

<file path=xl/sharedStrings.xml><?xml version="1.0" encoding="utf-8"?>
<sst xmlns="http://schemas.openxmlformats.org/spreadsheetml/2006/main" count="66646" uniqueCount="5099">
  <si>
    <t>Population</t>
  </si>
  <si>
    <t>Source</t>
  </si>
  <si>
    <t>Other</t>
  </si>
  <si>
    <t>Total</t>
  </si>
  <si>
    <t>Population Growth</t>
  </si>
  <si>
    <t>Percent of Population</t>
  </si>
  <si>
    <t>Employed</t>
  </si>
  <si>
    <t>Working age population</t>
  </si>
  <si>
    <t>Numbers</t>
  </si>
  <si>
    <t>Percent</t>
  </si>
  <si>
    <t>Employee - public sector</t>
  </si>
  <si>
    <t>Employee - private sector</t>
  </si>
  <si>
    <t>Unpaid family worker</t>
  </si>
  <si>
    <t>Judiciary</t>
  </si>
  <si>
    <t>Justice</t>
  </si>
  <si>
    <t>Public Enterprise</t>
  </si>
  <si>
    <t>Government Agencies</t>
  </si>
  <si>
    <t>Households</t>
  </si>
  <si>
    <t>Foreign Embassies</t>
  </si>
  <si>
    <t>B</t>
  </si>
  <si>
    <t>C</t>
  </si>
  <si>
    <t>D</t>
  </si>
  <si>
    <t>Manufacturing</t>
  </si>
  <si>
    <t>E</t>
  </si>
  <si>
    <t>F</t>
  </si>
  <si>
    <t>Construction</t>
  </si>
  <si>
    <t>G</t>
  </si>
  <si>
    <t>H</t>
  </si>
  <si>
    <t>I</t>
  </si>
  <si>
    <t>J</t>
  </si>
  <si>
    <t>Financial Intermediation</t>
  </si>
  <si>
    <t>K</t>
  </si>
  <si>
    <t>L</t>
  </si>
  <si>
    <t>Public Administration</t>
  </si>
  <si>
    <t>M</t>
  </si>
  <si>
    <t>Education</t>
  </si>
  <si>
    <t>N</t>
  </si>
  <si>
    <t>O</t>
  </si>
  <si>
    <t>P</t>
  </si>
  <si>
    <t>Private Households With Employed Persons</t>
  </si>
  <si>
    <t>Q</t>
  </si>
  <si>
    <t>Percent change year-on-year</t>
  </si>
  <si>
    <t>2003 q1</t>
  </si>
  <si>
    <t>2004 q1</t>
  </si>
  <si>
    <t>2005 q1</t>
  </si>
  <si>
    <t>2006 q1</t>
  </si>
  <si>
    <t>2003 q2</t>
  </si>
  <si>
    <t>2003 q3</t>
  </si>
  <si>
    <t>2003 q4</t>
  </si>
  <si>
    <t>2004 q2</t>
  </si>
  <si>
    <t>2004 q3</t>
  </si>
  <si>
    <t>2004 q4</t>
  </si>
  <si>
    <t>2005 q2</t>
  </si>
  <si>
    <t>2005 q3</t>
  </si>
  <si>
    <t>2005 q4</t>
  </si>
  <si>
    <t>Weights</t>
  </si>
  <si>
    <t>Private Enterprise</t>
  </si>
  <si>
    <t>2</t>
  </si>
  <si>
    <t>3</t>
  </si>
  <si>
    <t>Government</t>
  </si>
  <si>
    <t>4</t>
  </si>
  <si>
    <t>5</t>
  </si>
  <si>
    <t>Compensation of employees</t>
  </si>
  <si>
    <t>Operating surplus (gross)</t>
  </si>
  <si>
    <t>Less Subsidies</t>
  </si>
  <si>
    <t>Government (compensation of employees)</t>
  </si>
  <si>
    <t>3.1</t>
  </si>
  <si>
    <t>3.2</t>
  </si>
  <si>
    <t>3.3</t>
  </si>
  <si>
    <t>NGOs (compensation of employees)</t>
  </si>
  <si>
    <t>Subsistence</t>
  </si>
  <si>
    <t>Home Ownership</t>
  </si>
  <si>
    <t>Notes</t>
  </si>
  <si>
    <t>Lender</t>
  </si>
  <si>
    <t>Year</t>
  </si>
  <si>
    <t>New</t>
  </si>
  <si>
    <t>Interest</t>
  </si>
  <si>
    <t>Principal balance</t>
  </si>
  <si>
    <t>Purpose</t>
  </si>
  <si>
    <t>Japan</t>
  </si>
  <si>
    <t>Foreign assets</t>
  </si>
  <si>
    <t>Unclassified assets</t>
  </si>
  <si>
    <t>Deposits</t>
  </si>
  <si>
    <t>Time deposits</t>
  </si>
  <si>
    <t>Total expenditure</t>
  </si>
  <si>
    <t>Overall balance</t>
  </si>
  <si>
    <t>Closing Fund Balances</t>
  </si>
  <si>
    <t>Nominal GDP</t>
  </si>
  <si>
    <t>2006 q2</t>
  </si>
  <si>
    <t xml:space="preserve">Page </t>
  </si>
  <si>
    <t>Errors and omissions</t>
  </si>
  <si>
    <t>2007 q1</t>
  </si>
  <si>
    <t>2006 q3</t>
  </si>
  <si>
    <t>2006 q4</t>
  </si>
  <si>
    <t>Transport</t>
  </si>
  <si>
    <t>2007 q2</t>
  </si>
  <si>
    <t>FY2001</t>
  </si>
  <si>
    <t>FY2002</t>
  </si>
  <si>
    <t>FY2003</t>
  </si>
  <si>
    <t>FY2004</t>
  </si>
  <si>
    <t>FY2005</t>
  </si>
  <si>
    <t>FY2006</t>
  </si>
  <si>
    <t>FY2007</t>
  </si>
  <si>
    <t>FY2008</t>
  </si>
  <si>
    <t>Travel</t>
  </si>
  <si>
    <t>2008 q2</t>
  </si>
  <si>
    <t>2008 q1</t>
  </si>
  <si>
    <t>2007 q4</t>
  </si>
  <si>
    <t>2007 q3</t>
  </si>
  <si>
    <t>2009 q1</t>
  </si>
  <si>
    <t>2008 q3</t>
  </si>
  <si>
    <t>2008 q4</t>
  </si>
  <si>
    <t>FY2000</t>
  </si>
  <si>
    <t>Debt Service</t>
  </si>
  <si>
    <t>Principal</t>
  </si>
  <si>
    <t>(US$ millions)</t>
  </si>
  <si>
    <t>Less intermediate FISIM</t>
  </si>
  <si>
    <t>(US$000)</t>
  </si>
  <si>
    <t>Household mixed income</t>
  </si>
  <si>
    <t>Total Monetary</t>
  </si>
  <si>
    <t>Percentage Monetary</t>
  </si>
  <si>
    <t>Household subsistence</t>
  </si>
  <si>
    <t>Owner occupied housing</t>
  </si>
  <si>
    <t>Total Non-Monetary</t>
  </si>
  <si>
    <t>Percentage Non-Monetary</t>
  </si>
  <si>
    <t>(US$'000)</t>
  </si>
  <si>
    <t>(US$ per annum)</t>
  </si>
  <si>
    <t>Current prices</t>
  </si>
  <si>
    <t>Gross Domestic Product (GDP)</t>
  </si>
  <si>
    <t>Receivable from the rest of the world</t>
  </si>
  <si>
    <t>Payable to the rest of the world</t>
  </si>
  <si>
    <t>Gross National Income (GNI)</t>
  </si>
  <si>
    <t>Gross National Disposable Income (GNDI)</t>
  </si>
  <si>
    <t>Real Gross Domestic Income</t>
  </si>
  <si>
    <t>Real Gross National Income (GNI)</t>
  </si>
  <si>
    <t>Annual changes</t>
  </si>
  <si>
    <t>GDP at constant prices</t>
  </si>
  <si>
    <t>Real GNI</t>
  </si>
  <si>
    <t>Real GNDI</t>
  </si>
  <si>
    <t>External Debt Total</t>
  </si>
  <si>
    <t>GDP</t>
  </si>
  <si>
    <t>Current price GDP per capita (US$)</t>
  </si>
  <si>
    <t>Current price GNI per capita (US$)</t>
  </si>
  <si>
    <t>Current price GNDI per capita (US$)</t>
  </si>
  <si>
    <t>Constant price GDP per capita (US$)</t>
  </si>
  <si>
    <t>Real GNI per capita (US$)</t>
  </si>
  <si>
    <t>Real GNDI per capita (US$)</t>
  </si>
  <si>
    <t xml:space="preserve"> 1) GDP, GNI and GNDI are at purchasers prices.</t>
  </si>
  <si>
    <t>`</t>
  </si>
  <si>
    <t>Current account balance</t>
  </si>
  <si>
    <t>Goods and services balance</t>
  </si>
  <si>
    <t>Goods balance</t>
  </si>
  <si>
    <t>Exports of goods</t>
  </si>
  <si>
    <t>Services balance</t>
  </si>
  <si>
    <t>Exports of services</t>
  </si>
  <si>
    <t>Telecommunication</t>
  </si>
  <si>
    <t>Imports of services</t>
  </si>
  <si>
    <t>Technical assistance</t>
  </si>
  <si>
    <t>Primary income balance</t>
  </si>
  <si>
    <t>Primary income, inflows</t>
  </si>
  <si>
    <t>Fishing licence fees</t>
  </si>
  <si>
    <t>Dividends and interest</t>
  </si>
  <si>
    <t>Primary income, outflows</t>
  </si>
  <si>
    <t>Dividends related to direct investment</t>
  </si>
  <si>
    <t>Interest on loans</t>
  </si>
  <si>
    <t>Secondary income balance</t>
  </si>
  <si>
    <t>Secondary income, inflows</t>
  </si>
  <si>
    <t>Household remittances</t>
  </si>
  <si>
    <t>Non-life insurance, claims</t>
  </si>
  <si>
    <t>Secondary income, outflows</t>
  </si>
  <si>
    <t>Capital account balance</t>
  </si>
  <si>
    <t>Capital inflows</t>
  </si>
  <si>
    <t>Capital outflows</t>
  </si>
  <si>
    <t>Financial account balance</t>
  </si>
  <si>
    <t>Assets</t>
  </si>
  <si>
    <t>Loans, government</t>
  </si>
  <si>
    <t>Freight and postal services</t>
  </si>
  <si>
    <t>FY2009</t>
  </si>
  <si>
    <t>Health</t>
  </si>
  <si>
    <t>2009 q2</t>
  </si>
  <si>
    <t>2009 q3</t>
  </si>
  <si>
    <t>2009 q4</t>
  </si>
  <si>
    <t>FY2010</t>
  </si>
  <si>
    <r>
      <t xml:space="preserve">(US$'000 </t>
    </r>
    <r>
      <rPr>
        <vertAlign val="superscript"/>
        <sz val="10"/>
        <color indexed="8"/>
        <rFont val="Arial"/>
        <family val="2"/>
      </rPr>
      <t>1</t>
    </r>
    <r>
      <rPr>
        <sz val="10"/>
        <rFont val="Arial"/>
        <family val="2"/>
      </rPr>
      <t>)</t>
    </r>
  </si>
  <si>
    <t>2010 q1</t>
  </si>
  <si>
    <t>2010 q2</t>
  </si>
  <si>
    <t>[NApc]</t>
  </si>
  <si>
    <t>[EmpInst]</t>
  </si>
  <si>
    <t>EmpInd</t>
  </si>
  <si>
    <t>[Pb_Dept]</t>
  </si>
  <si>
    <t>[M&amp;Ba]</t>
  </si>
  <si>
    <t>[M&amp;Bbc]</t>
  </si>
  <si>
    <t>Imports of goods f.o.b.</t>
  </si>
  <si>
    <t>Passenger services</t>
  </si>
  <si>
    <t>Government grants</t>
  </si>
  <si>
    <t>Net lending/Borrowing (Curr + Cap)</t>
  </si>
  <si>
    <t>Re-exports</t>
  </si>
  <si>
    <t>Government services</t>
  </si>
  <si>
    <t>Medical referral programme</t>
  </si>
  <si>
    <t xml:space="preserve">Social Security </t>
  </si>
  <si>
    <t>[BOPdet]</t>
  </si>
  <si>
    <t>[BOPsum]</t>
  </si>
  <si>
    <t>TOTAL STOCKS, NET</t>
  </si>
  <si>
    <t>Direct investment, net</t>
  </si>
  <si>
    <t>Portfolio investment, net</t>
  </si>
  <si>
    <t>Social security portfolio</t>
  </si>
  <si>
    <t>Other investment, net</t>
  </si>
  <si>
    <t>Liabilities, loans</t>
  </si>
  <si>
    <t>[IIP]</t>
  </si>
  <si>
    <t>Hyperlinks to tables [worksheet name]</t>
  </si>
  <si>
    <t>2010 q3</t>
  </si>
  <si>
    <t>FY2011</t>
  </si>
  <si>
    <t>[NAInst]</t>
  </si>
  <si>
    <t>less intermediate FISIM</t>
  </si>
  <si>
    <t>GDP at basic prices</t>
  </si>
  <si>
    <t>Taxes on products</t>
  </si>
  <si>
    <t>less subsidies</t>
  </si>
  <si>
    <t>GDP at purchasers prices</t>
  </si>
  <si>
    <t>[NAInd]</t>
  </si>
  <si>
    <t>(No. of workers, part and full time)</t>
  </si>
  <si>
    <t>2011 q2</t>
  </si>
  <si>
    <t>2011 q1</t>
  </si>
  <si>
    <t>2010 q4</t>
  </si>
  <si>
    <t>2012 q1</t>
  </si>
  <si>
    <t>2011 q3</t>
  </si>
  <si>
    <t>2011 q4</t>
  </si>
  <si>
    <t>FY2012</t>
  </si>
  <si>
    <t>Revenue</t>
  </si>
  <si>
    <t xml:space="preserve">  1.  Tax revenue</t>
  </si>
  <si>
    <t xml:space="preserve">  2.  Social Contributions</t>
  </si>
  <si>
    <t xml:space="preserve">  3.  Grants</t>
  </si>
  <si>
    <t xml:space="preserve">  4.  Other revenue</t>
  </si>
  <si>
    <t>Expense</t>
  </si>
  <si>
    <t xml:space="preserve">  1.  Compensation of Employees</t>
  </si>
  <si>
    <t xml:space="preserve">  2.  Use of goods and services</t>
  </si>
  <si>
    <t xml:space="preserve">  3.  Consumption of fixed capital</t>
  </si>
  <si>
    <t xml:space="preserve">  4.  Interest Payments</t>
  </si>
  <si>
    <t xml:space="preserve">  5.  Subsidies</t>
  </si>
  <si>
    <t xml:space="preserve">  7.  Social benefits</t>
  </si>
  <si>
    <t xml:space="preserve">  8.  Other expense</t>
  </si>
  <si>
    <t>Net Worth and its Changes</t>
  </si>
  <si>
    <t xml:space="preserve">  1   Nonfinancial assets</t>
  </si>
  <si>
    <t xml:space="preserve">  2.  Financial assets</t>
  </si>
  <si>
    <t xml:space="preserve">  3.  Financial liabilities</t>
  </si>
  <si>
    <t>Analytical Measures</t>
  </si>
  <si>
    <t>Gross operating balance</t>
  </si>
  <si>
    <t>Primary operating balance</t>
  </si>
  <si>
    <t>Overall fiscal balance</t>
  </si>
  <si>
    <t>Overall primary balance</t>
  </si>
  <si>
    <t>Statistical discrepancy</t>
  </si>
  <si>
    <t>Net lending/borrowing</t>
  </si>
  <si>
    <t>Gross saving</t>
  </si>
  <si>
    <t>[GFSsum]</t>
  </si>
  <si>
    <t>[GFSdet]</t>
  </si>
  <si>
    <t>(In percent of GDP)</t>
  </si>
  <si>
    <t>Taxes</t>
  </si>
  <si>
    <t>Grants</t>
  </si>
  <si>
    <t>Compensation of Employees</t>
  </si>
  <si>
    <t>Use of goods and services</t>
  </si>
  <si>
    <t>Non Financial Assets</t>
  </si>
  <si>
    <t>Memo Items</t>
  </si>
  <si>
    <t>[Census]</t>
  </si>
  <si>
    <t>Other Price Indexes</t>
  </si>
  <si>
    <t>US CPI</t>
  </si>
  <si>
    <t>US GDP deflator</t>
  </si>
  <si>
    <t>Palauan</t>
  </si>
  <si>
    <t xml:space="preserve">Filipino </t>
  </si>
  <si>
    <t>Palau Population Censuses</t>
  </si>
  <si>
    <t>GDP constant prices GDP annual growth</t>
  </si>
  <si>
    <t>GDP deflator % change</t>
  </si>
  <si>
    <t>CPI annual % change</t>
  </si>
  <si>
    <t>Aa</t>
  </si>
  <si>
    <t>Agriculture and forestry</t>
  </si>
  <si>
    <t>Af</t>
  </si>
  <si>
    <t>Fishing</t>
  </si>
  <si>
    <t>Mining and quarrying</t>
  </si>
  <si>
    <t>Electricity, gas, steam and air conditioning supply</t>
  </si>
  <si>
    <t>Water supply; sewerage, waste management and remediation activities</t>
  </si>
  <si>
    <t>Wholesale and retail trade; repair of motor vehicles and motorcycles</t>
  </si>
  <si>
    <t>Transportation and storage</t>
  </si>
  <si>
    <t>Accommodation and food service activities</t>
  </si>
  <si>
    <t>Information and communication</t>
  </si>
  <si>
    <t>Real estate activities</t>
  </si>
  <si>
    <t>Professional, scientific and technical activities</t>
  </si>
  <si>
    <t>Administrative and support service activities</t>
  </si>
  <si>
    <t>Human health and social work activities</t>
  </si>
  <si>
    <t>R</t>
  </si>
  <si>
    <t>Arts, entertainment and recreation</t>
  </si>
  <si>
    <t>S</t>
  </si>
  <si>
    <t>Other service activities</t>
  </si>
  <si>
    <t>T</t>
  </si>
  <si>
    <t>Source: Bureau of Budget and Planning</t>
  </si>
  <si>
    <t>Depository Corporations</t>
  </si>
  <si>
    <t xml:space="preserve">National Government </t>
  </si>
  <si>
    <t>State Governments</t>
  </si>
  <si>
    <t>NGOs and Non_Profits</t>
  </si>
  <si>
    <t>2.1</t>
  </si>
  <si>
    <t>2.2</t>
  </si>
  <si>
    <t>less Subsidies</t>
  </si>
  <si>
    <t xml:space="preserve">Indirect taxes </t>
  </si>
  <si>
    <t>State Government</t>
  </si>
  <si>
    <t>National Government</t>
  </si>
  <si>
    <t>Mixed Income</t>
  </si>
  <si>
    <t>Households with employed persons</t>
  </si>
  <si>
    <t xml:space="preserve">Import and fuel taxes </t>
  </si>
  <si>
    <t>GRT</t>
  </si>
  <si>
    <t>Private Corporate Sector</t>
  </si>
  <si>
    <t>Private Non-Corporate Sector</t>
  </si>
  <si>
    <t>Source: Social Security Administration</t>
  </si>
  <si>
    <t>Financial and insurance activities</t>
  </si>
  <si>
    <t>Public administration and defence; compulsory social security</t>
  </si>
  <si>
    <t>Activities of households as employers; undifferentiated goods- and services-producing activities of households for own use</t>
  </si>
  <si>
    <t>U</t>
  </si>
  <si>
    <t>Activities of extraterritorial organizations and bodies</t>
  </si>
  <si>
    <t>President Office</t>
  </si>
  <si>
    <t>Vice President</t>
  </si>
  <si>
    <t>Finance and Administration</t>
  </si>
  <si>
    <t>State</t>
  </si>
  <si>
    <t>Resources and Development</t>
  </si>
  <si>
    <t>Industry and Commerce</t>
  </si>
  <si>
    <t>Community and Cultural Affairs</t>
  </si>
  <si>
    <t>Boards, etc</t>
  </si>
  <si>
    <t>Ind. Agencies, other activites &amp; programs</t>
  </si>
  <si>
    <t>Legislature</t>
  </si>
  <si>
    <t>Office</t>
  </si>
  <si>
    <t>1) Based on last 3 quarters of FY2010</t>
  </si>
  <si>
    <t>1) Includes gross salary and wages, plus benefits.</t>
  </si>
  <si>
    <t>2) Based on last 3 quarters of FY2010</t>
  </si>
  <si>
    <t>1) COFOG: Classification of Functions of Government</t>
  </si>
  <si>
    <t>01.1.1</t>
  </si>
  <si>
    <t>01.1.2</t>
  </si>
  <si>
    <t>01.1.3</t>
  </si>
  <si>
    <t>01.3.1</t>
  </si>
  <si>
    <t>01.3.2</t>
  </si>
  <si>
    <t>01.3.3</t>
  </si>
  <si>
    <t>01.6.0</t>
  </si>
  <si>
    <t>02.5.0</t>
  </si>
  <si>
    <t>03.1.0</t>
  </si>
  <si>
    <t>03.2.0</t>
  </si>
  <si>
    <t>03.3.0</t>
  </si>
  <si>
    <t>03.4.0</t>
  </si>
  <si>
    <t>03.5.0</t>
  </si>
  <si>
    <t>03.6.0</t>
  </si>
  <si>
    <t>04.1.1</t>
  </si>
  <si>
    <t>04.1.2</t>
  </si>
  <si>
    <t>04.2.1</t>
  </si>
  <si>
    <t>04.2.2</t>
  </si>
  <si>
    <t>04.2.3</t>
  </si>
  <si>
    <t>04.3.6</t>
  </si>
  <si>
    <t>04.4.3</t>
  </si>
  <si>
    <t>04.5.1</t>
  </si>
  <si>
    <t>04.5.2</t>
  </si>
  <si>
    <t>04.5.4</t>
  </si>
  <si>
    <t>04.6.0</t>
  </si>
  <si>
    <t>05.4.0</t>
  </si>
  <si>
    <t>05.6.0</t>
  </si>
  <si>
    <t>06.3.0</t>
  </si>
  <si>
    <t>07.2.1</t>
  </si>
  <si>
    <t>07.2.2</t>
  </si>
  <si>
    <t>07.2.3</t>
  </si>
  <si>
    <t>07.3.4</t>
  </si>
  <si>
    <t>07.4.0</t>
  </si>
  <si>
    <t>07.6.0</t>
  </si>
  <si>
    <t>08.1.0</t>
  </si>
  <si>
    <t>08.2.0</t>
  </si>
  <si>
    <t>08.3.0</t>
  </si>
  <si>
    <t>08.4.0</t>
  </si>
  <si>
    <t>08.6.0</t>
  </si>
  <si>
    <t>09.1.2</t>
  </si>
  <si>
    <t>09.2.2</t>
  </si>
  <si>
    <t>09.5.0</t>
  </si>
  <si>
    <t>09.6.0</t>
  </si>
  <si>
    <t>09.7.0</t>
  </si>
  <si>
    <t>09.8.0</t>
  </si>
  <si>
    <t>10.9.0</t>
  </si>
  <si>
    <t>Function</t>
  </si>
  <si>
    <r>
      <t xml:space="preserve">Function (US$'000 </t>
    </r>
    <r>
      <rPr>
        <vertAlign val="superscript"/>
        <sz val="10"/>
        <color indexed="8"/>
        <rFont val="Arial"/>
        <family val="2"/>
      </rPr>
      <t>1</t>
    </r>
    <r>
      <rPr>
        <sz val="10"/>
        <rFont val="Arial"/>
        <family val="2"/>
      </rPr>
      <t>)</t>
    </r>
  </si>
  <si>
    <t>Function: (US$ per annum)</t>
  </si>
  <si>
    <t>CPI</t>
  </si>
  <si>
    <t>Food and Beverages</t>
  </si>
  <si>
    <t>Alcohol, tobacco and betel nut</t>
  </si>
  <si>
    <t>Clothing and footwear</t>
  </si>
  <si>
    <t>Housing</t>
  </si>
  <si>
    <t>Household operations</t>
  </si>
  <si>
    <t>Transportation</t>
  </si>
  <si>
    <t>Health, personal care, education and services</t>
  </si>
  <si>
    <t>Leisure and entertainment</t>
  </si>
  <si>
    <t>2000 q1</t>
  </si>
  <si>
    <t>2001 q1</t>
  </si>
  <si>
    <t>2002 q1</t>
  </si>
  <si>
    <t>2000 q2</t>
  </si>
  <si>
    <t>2000 q3</t>
  </si>
  <si>
    <t>2000 q4</t>
  </si>
  <si>
    <t>2012 q2</t>
  </si>
  <si>
    <t>2012 q3</t>
  </si>
  <si>
    <t>2001 q2</t>
  </si>
  <si>
    <t>2001 q3</t>
  </si>
  <si>
    <t>2001 q4</t>
  </si>
  <si>
    <t>2002 q2</t>
  </si>
  <si>
    <t>2002 q3</t>
  </si>
  <si>
    <t>2002 q4</t>
  </si>
  <si>
    <t>2013 q3</t>
  </si>
  <si>
    <t>2013 q4</t>
  </si>
  <si>
    <t>2012 q4</t>
  </si>
  <si>
    <t>2013 q1</t>
  </si>
  <si>
    <t>2013 q2</t>
  </si>
  <si>
    <t>2014 q1</t>
  </si>
  <si>
    <t>2014 q2</t>
  </si>
  <si>
    <t>2014 q3</t>
  </si>
  <si>
    <t>2014 q4</t>
  </si>
  <si>
    <t>2015 q1</t>
  </si>
  <si>
    <t>2015 q2</t>
  </si>
  <si>
    <t>2015 q3</t>
  </si>
  <si>
    <t>2015 q4</t>
  </si>
  <si>
    <t>2016 q1</t>
  </si>
  <si>
    <t>2016 q2</t>
  </si>
  <si>
    <t>2016 q3</t>
  </si>
  <si>
    <t>2016 q4</t>
  </si>
  <si>
    <t>FY2013</t>
  </si>
  <si>
    <t>FY2014</t>
  </si>
  <si>
    <t>FY2015</t>
  </si>
  <si>
    <t>FY2016</t>
  </si>
  <si>
    <t>Base 2008 2nd qtr=100</t>
  </si>
  <si>
    <t>~</t>
  </si>
  <si>
    <t>Government final expenditure (national accounts)</t>
  </si>
  <si>
    <t>Gross investment (national accounts)</t>
  </si>
  <si>
    <t>Social Security &amp; Pension Plan</t>
  </si>
  <si>
    <t>US compact grants</t>
  </si>
  <si>
    <t>US non-compact grants</t>
  </si>
  <si>
    <t>Other grants</t>
  </si>
  <si>
    <t>US</t>
  </si>
  <si>
    <t>Compact Rd</t>
  </si>
  <si>
    <t>Financial institutions</t>
  </si>
  <si>
    <t>Personal</t>
  </si>
  <si>
    <t>Taxes less subsidies on products</t>
  </si>
  <si>
    <t>Banks</t>
  </si>
  <si>
    <t>Other country grants</t>
  </si>
  <si>
    <t>Other government agencies</t>
  </si>
  <si>
    <t>Civil Service Pension Fund</t>
  </si>
  <si>
    <t>Loans &amp; deposits (mostly banks)</t>
  </si>
  <si>
    <t>Other Public Entities</t>
  </si>
  <si>
    <t>Assets (deposits banks)</t>
  </si>
  <si>
    <t>Other (banks)</t>
  </si>
  <si>
    <t>Live animals: animal products</t>
  </si>
  <si>
    <t>Vegetable products</t>
  </si>
  <si>
    <t>Animal or vegetable oils &amp; fats</t>
  </si>
  <si>
    <t>Prepared foodstuffs, beverages, spirits &amp; tobacco</t>
  </si>
  <si>
    <t>Chemicals and allied products</t>
  </si>
  <si>
    <t>Plastic, rubber &amp; articles thereof</t>
  </si>
  <si>
    <t>Raw hides, skins, leather articles &amp; travel goods</t>
  </si>
  <si>
    <t>Wood, cork &amp; articles thereof &amp; plaiting material</t>
  </si>
  <si>
    <t>Wood pulp, paper &amp; paperboard &amp; articles thereof</t>
  </si>
  <si>
    <t>Textiles &amp; textile articles</t>
  </si>
  <si>
    <t>Footwear, headgear, umbrellas &amp; parts thereof</t>
  </si>
  <si>
    <t>Articles of stone, plaster, cement, glass &amp; ceremic products</t>
  </si>
  <si>
    <t>Pearls, precious &amp; semi-precious stones &amp; metals</t>
  </si>
  <si>
    <t>Base metals &amp; articles thereof</t>
  </si>
  <si>
    <t>Machinery &amp; mechanical &amp; electrical appliances &amp; parts thereof</t>
  </si>
  <si>
    <t>Vehicles, aircraft &amp; associated transport equipment</t>
  </si>
  <si>
    <t>Photographic &amp; optical, medical &amp; surgical goods &amp; clocks/watches &amp; musical instruments</t>
  </si>
  <si>
    <t>Arms and ammunition, parts &amp; accessories thereof</t>
  </si>
  <si>
    <t>Miscellaneous manufactured articles</t>
  </si>
  <si>
    <t>Works of art, collectors pieces &amp; antiques</t>
  </si>
  <si>
    <t>Food And Beverages</t>
  </si>
  <si>
    <t>Primary</t>
  </si>
  <si>
    <t>Mainly For Industry</t>
  </si>
  <si>
    <t>Mainly For Household Consumption</t>
  </si>
  <si>
    <t>Processed</t>
  </si>
  <si>
    <t>For Household Consumption</t>
  </si>
  <si>
    <t>Industrial Supplies N.e.s.</t>
  </si>
  <si>
    <t>Fuels And Lubricants</t>
  </si>
  <si>
    <t>Capital Goods (except Transport Equipmen</t>
  </si>
  <si>
    <t>Parts And Accessories</t>
  </si>
  <si>
    <t>Transport Equipment And Parts And Access</t>
  </si>
  <si>
    <t>Passenger Motor Cars</t>
  </si>
  <si>
    <t>Industrial</t>
  </si>
  <si>
    <t>Non Industrial</t>
  </si>
  <si>
    <t>Consumer Goods Not Elsewhere Specified</t>
  </si>
  <si>
    <t>Durable</t>
  </si>
  <si>
    <t>Semi - Durable</t>
  </si>
  <si>
    <t>Non - Durable</t>
  </si>
  <si>
    <t>Goods Not Elsewhere Classified</t>
  </si>
  <si>
    <r>
      <t xml:space="preserve">Source: </t>
    </r>
    <r>
      <rPr>
        <i/>
        <sz val="10"/>
        <rFont val="Arial"/>
        <family val="2"/>
      </rPr>
      <t>GFS and annual audits</t>
    </r>
  </si>
  <si>
    <t>Borrower</t>
  </si>
  <si>
    <t>Interest rate</t>
  </si>
  <si>
    <t>Original debt, $'000 (unless stated)</t>
  </si>
  <si>
    <t>Mega International Commercial Bank</t>
  </si>
  <si>
    <t>Water Sector Improvement</t>
  </si>
  <si>
    <t>Asian Development Bank</t>
  </si>
  <si>
    <t>Capital funds</t>
  </si>
  <si>
    <t>Loan and capital funds</t>
  </si>
  <si>
    <t>European Investment Bank</t>
  </si>
  <si>
    <t>Purchase of generators</t>
  </si>
  <si>
    <t>Foreign Bank</t>
  </si>
  <si>
    <t>Rural Utilities Services</t>
  </si>
  <si>
    <t>Note: NDBP EIB loan converted at €1 = $1.3</t>
  </si>
  <si>
    <t>Fuel</t>
  </si>
  <si>
    <t>Food</t>
  </si>
  <si>
    <r>
      <t xml:space="preserve">(US$' millions </t>
    </r>
    <r>
      <rPr>
        <vertAlign val="superscript"/>
        <sz val="10"/>
        <rFont val="Arial"/>
        <family val="2"/>
      </rPr>
      <t>1</t>
    </r>
    <r>
      <rPr>
        <sz val="10"/>
        <rFont val="Arial"/>
        <family val="2"/>
      </rPr>
      <t>)</t>
    </r>
  </si>
  <si>
    <t>Net</t>
  </si>
  <si>
    <r>
      <t xml:space="preserve">Real Gross National Disposable Income (GNDI) </t>
    </r>
    <r>
      <rPr>
        <b/>
        <vertAlign val="superscript"/>
        <sz val="10"/>
        <color indexed="8"/>
        <rFont val="Arial"/>
        <family val="2"/>
      </rPr>
      <t>1</t>
    </r>
  </si>
  <si>
    <t>RoP Implicit Price deflators</t>
  </si>
  <si>
    <t>RoP CPI</t>
  </si>
  <si>
    <t>Palau National Government</t>
  </si>
  <si>
    <t>Private sector</t>
  </si>
  <si>
    <t>Liabilities</t>
  </si>
  <si>
    <t>Capital</t>
  </si>
  <si>
    <t>Source: Financial Institutions Commission</t>
  </si>
  <si>
    <t>Non-residents</t>
  </si>
  <si>
    <t>Total Deposits</t>
  </si>
  <si>
    <t>Other Financial Corporations Public</t>
  </si>
  <si>
    <t>Other Financial Corporations Private</t>
  </si>
  <si>
    <t>Palau State Governments</t>
  </si>
  <si>
    <t>Non-financial Corporations</t>
  </si>
  <si>
    <t>Individuals</t>
  </si>
  <si>
    <t>Interest and Fee Income</t>
  </si>
  <si>
    <t>Interest and Fee Paid on</t>
  </si>
  <si>
    <t>Savings Accounts</t>
  </si>
  <si>
    <t>Other Interest Expense</t>
  </si>
  <si>
    <t>Net Interest Income</t>
  </si>
  <si>
    <t>Provisions for bad loans (recovery)</t>
  </si>
  <si>
    <t>Non-Interest Income</t>
  </si>
  <si>
    <t>Lending Related Fees and Commissions</t>
  </si>
  <si>
    <t>Charges and Fees on Deposit Accounts</t>
  </si>
  <si>
    <t>Other Non-interest Income</t>
  </si>
  <si>
    <t>Non-Interest Expense</t>
  </si>
  <si>
    <t>Salaries, Wages and Benefitis of Officers and and Employees</t>
  </si>
  <si>
    <t>Board of Directors' Expenses</t>
  </si>
  <si>
    <t>Administrative and Occupancy Expense</t>
  </si>
  <si>
    <t>Depreciation on Fixed Assets</t>
  </si>
  <si>
    <t>Other Non-interest Expense</t>
  </si>
  <si>
    <t xml:space="preserve">Net Income (loss) before Taxes and other Adjustments  </t>
  </si>
  <si>
    <t>Less:  Applicable Income Taxes  (recovery)</t>
  </si>
  <si>
    <t xml:space="preserve">Net Income (loss) after Tax  </t>
  </si>
  <si>
    <t>[ExtD_byLoan]</t>
  </si>
  <si>
    <t>[ExtD]</t>
  </si>
  <si>
    <t>[Imports]</t>
  </si>
  <si>
    <t>Other Financial Intermediaries</t>
  </si>
  <si>
    <t>External debt as % of GDP</t>
  </si>
  <si>
    <t>Labor Force</t>
  </si>
  <si>
    <t>Self employed workers</t>
  </si>
  <si>
    <t>Not in Labor Force</t>
  </si>
  <si>
    <t>Agriculture</t>
  </si>
  <si>
    <t>Electricity, Gas, Water and Sanitary Services</t>
  </si>
  <si>
    <t>Tourism</t>
  </si>
  <si>
    <t>Transportation and Communication</t>
  </si>
  <si>
    <t>Commerce</t>
  </si>
  <si>
    <t>Mortgage Loans</t>
  </si>
  <si>
    <t>All Other Loans and Overdrafts</t>
  </si>
  <si>
    <t>Total Loans &amp; Overdrafts</t>
  </si>
  <si>
    <t>Demand deposits</t>
  </si>
  <si>
    <t>Savings deposits</t>
  </si>
  <si>
    <t>Up to 3 Months</t>
  </si>
  <si>
    <t>3 to 6 Months</t>
  </si>
  <si>
    <t>6 Months to 1 Year</t>
  </si>
  <si>
    <t>1 Year to 2 Years</t>
  </si>
  <si>
    <t>2 Years to 3 Years</t>
  </si>
  <si>
    <t>3 Years to 5 Years</t>
  </si>
  <si>
    <t>Over 5 Years</t>
  </si>
  <si>
    <t>[M&amp;Bint]</t>
  </si>
  <si>
    <r>
      <t>Unemployed</t>
    </r>
    <r>
      <rPr>
        <vertAlign val="superscript"/>
        <sz val="10"/>
        <rFont val="Arial"/>
        <family val="2"/>
      </rPr>
      <t>1</t>
    </r>
  </si>
  <si>
    <t>Note</t>
  </si>
  <si>
    <t>Note:  Data for FY2000 and FY2001 includes visitors for employment and other purposes</t>
  </si>
  <si>
    <t>External Debt: National government</t>
  </si>
  <si>
    <t>External Debt: State owned enterprises</t>
  </si>
  <si>
    <t>o/w unreserved</t>
  </si>
  <si>
    <t>o/w unreserved general fund</t>
  </si>
  <si>
    <t>Counter for years</t>
  </si>
  <si>
    <t>Domestic revenues</t>
  </si>
  <si>
    <t>Construction New Capital</t>
  </si>
  <si>
    <t>Palau Airport Upgrade</t>
  </si>
  <si>
    <t>NDBP</t>
  </si>
  <si>
    <t>PPUC</t>
  </si>
  <si>
    <t>PNCC</t>
  </si>
  <si>
    <t>Telecom development</t>
  </si>
  <si>
    <t>3.4</t>
  </si>
  <si>
    <t>SS &amp; CSPS</t>
  </si>
  <si>
    <t>Enterprise, non-profit organisation</t>
  </si>
  <si>
    <t>01.4.0</t>
  </si>
  <si>
    <t>01.5.0</t>
  </si>
  <si>
    <t>10.1.2</t>
  </si>
  <si>
    <t>NPISH</t>
  </si>
  <si>
    <t>Individuals Other</t>
  </si>
  <si>
    <t>State governments</t>
  </si>
  <si>
    <t>Non-Residents</t>
  </si>
  <si>
    <t>FY00</t>
  </si>
  <si>
    <t>FY01</t>
  </si>
  <si>
    <t>FY02</t>
  </si>
  <si>
    <t>FY03</t>
  </si>
  <si>
    <t>FY04</t>
  </si>
  <si>
    <t>FY05</t>
  </si>
  <si>
    <t>FY06</t>
  </si>
  <si>
    <t>FY07</t>
  </si>
  <si>
    <t>FY08</t>
  </si>
  <si>
    <t>FY09</t>
  </si>
  <si>
    <t>FY10</t>
  </si>
  <si>
    <t>FY11</t>
  </si>
  <si>
    <t>FY12</t>
  </si>
  <si>
    <t>FY13</t>
  </si>
  <si>
    <t>Final consumption expenditure, government</t>
  </si>
  <si>
    <t>Final consumption expenditure, private</t>
  </si>
  <si>
    <t>Households' acquisition</t>
  </si>
  <si>
    <t>Households' own produce</t>
  </si>
  <si>
    <t>Dwellings</t>
  </si>
  <si>
    <t>Gross fixed capital formation</t>
  </si>
  <si>
    <t>Changes in inventories</t>
  </si>
  <si>
    <t>Gross domestic expenditure</t>
  </si>
  <si>
    <t>Exports</t>
  </si>
  <si>
    <t>Less Imports</t>
  </si>
  <si>
    <t>Expenditure on GDP: GDP(E)</t>
  </si>
  <si>
    <t>Discrepancy</t>
  </si>
  <si>
    <t>GDP(P) at market prices</t>
  </si>
  <si>
    <t>% discrepancy</t>
  </si>
  <si>
    <t>[NAExp]</t>
  </si>
  <si>
    <t>Goods</t>
  </si>
  <si>
    <t>Services</t>
  </si>
  <si>
    <t>Foreign missions</t>
  </si>
  <si>
    <t>Food, beverages, tobacco</t>
  </si>
  <si>
    <t>Other goods</t>
  </si>
  <si>
    <t>FY14</t>
  </si>
  <si>
    <t>Alcoholic beverages, tobacco and narcotics</t>
  </si>
  <si>
    <t>Fuels</t>
  </si>
  <si>
    <t>Vehicles, boats and parts</t>
  </si>
  <si>
    <t>Electricity</t>
  </si>
  <si>
    <t>Water</t>
  </si>
  <si>
    <t>Health services</t>
  </si>
  <si>
    <t>Financial services and FISIM</t>
  </si>
  <si>
    <t>Other services</t>
  </si>
  <si>
    <t>Domestic workers</t>
  </si>
  <si>
    <t>Overseas travel</t>
  </si>
  <si>
    <t>Total Tourism Expenditure</t>
  </si>
  <si>
    <t>Water supply and waste</t>
  </si>
  <si>
    <t>Total, Government Final Consumption Expenditure</t>
  </si>
  <si>
    <t>Total, Government Output sold</t>
  </si>
  <si>
    <t>Total, Government Non-Market Output</t>
  </si>
  <si>
    <t>Non Market Output, Nat. Government, free</t>
  </si>
  <si>
    <t>Purchases of Goods and Services</t>
  </si>
  <si>
    <t>less sales</t>
  </si>
  <si>
    <t>Government agencies</t>
  </si>
  <si>
    <t>Non Market Output, provided free</t>
  </si>
  <si>
    <t>Social Security Funds</t>
  </si>
  <si>
    <t>Government Own Construction</t>
  </si>
  <si>
    <t>Total, Government Final Consumption</t>
  </si>
  <si>
    <t>Fish processing</t>
  </si>
  <si>
    <t>Direct investment</t>
  </si>
  <si>
    <t>Source: Department of Immigration</t>
  </si>
  <si>
    <t>2000</t>
  </si>
  <si>
    <t>2001</t>
  </si>
  <si>
    <t>2002</t>
  </si>
  <si>
    <t>2003</t>
  </si>
  <si>
    <t>2004</t>
  </si>
  <si>
    <t>2005</t>
  </si>
  <si>
    <t>2006</t>
  </si>
  <si>
    <t>2007</t>
  </si>
  <si>
    <t>2008</t>
  </si>
  <si>
    <t>2009</t>
  </si>
  <si>
    <t>2010</t>
  </si>
  <si>
    <t>2011</t>
  </si>
  <si>
    <t>2012</t>
  </si>
  <si>
    <t>2013</t>
  </si>
  <si>
    <t>2014</t>
  </si>
  <si>
    <t>Other, mostly capital goods</t>
  </si>
  <si>
    <t>Nationality</t>
  </si>
  <si>
    <t>Accommodation</t>
  </si>
  <si>
    <t>Food/Drinks</t>
  </si>
  <si>
    <t>Boat Tours</t>
  </si>
  <si>
    <t>Land and Air Tours</t>
  </si>
  <si>
    <t>State Entry Fees</t>
  </si>
  <si>
    <t>Land Transport</t>
  </si>
  <si>
    <t>Food Shopping</t>
  </si>
  <si>
    <t>Other Shopping</t>
  </si>
  <si>
    <t>Other Services</t>
  </si>
  <si>
    <t>Number of Visitor Arrivals</t>
  </si>
  <si>
    <t>Current prices (US$ millions)</t>
  </si>
  <si>
    <t>Household Consumption Expenditure</t>
  </si>
  <si>
    <t>of which, purchased</t>
  </si>
  <si>
    <t>of which, own produce</t>
  </si>
  <si>
    <t>Other Household Consumption, provided free</t>
  </si>
  <si>
    <t>by Government, Education</t>
  </si>
  <si>
    <t>by Government, Health</t>
  </si>
  <si>
    <t>by NPISH, Education</t>
  </si>
  <si>
    <t>Actual Household Consumption Expenditure</t>
  </si>
  <si>
    <t>[Pb_Cofog]</t>
  </si>
  <si>
    <t>[Trsm]</t>
  </si>
  <si>
    <t>Source: ROP Customs</t>
  </si>
  <si>
    <t>BEC code  and description</t>
  </si>
  <si>
    <t>Processed (1)</t>
  </si>
  <si>
    <t>Total Imports, CIF</t>
  </si>
  <si>
    <t xml:space="preserve">                   (CIF Value, $US millions)</t>
  </si>
  <si>
    <t>Mineral products (1)</t>
  </si>
  <si>
    <t>(1) FY2007 and FY2008 include statistical adjustments additional to Customs data</t>
  </si>
  <si>
    <t>01</t>
  </si>
  <si>
    <t>02</t>
  </si>
  <si>
    <t>03</t>
  </si>
  <si>
    <t>04</t>
  </si>
  <si>
    <t>05</t>
  </si>
  <si>
    <t>06</t>
  </si>
  <si>
    <t>07</t>
  </si>
  <si>
    <t>08</t>
  </si>
  <si>
    <t>09</t>
  </si>
  <si>
    <t>10</t>
  </si>
  <si>
    <t>11</t>
  </si>
  <si>
    <t>12</t>
  </si>
  <si>
    <t>13</t>
  </si>
  <si>
    <t>14</t>
  </si>
  <si>
    <t>15</t>
  </si>
  <si>
    <t>16</t>
  </si>
  <si>
    <t>17</t>
  </si>
  <si>
    <t>18</t>
  </si>
  <si>
    <t>19</t>
  </si>
  <si>
    <t>20</t>
  </si>
  <si>
    <t>21</t>
  </si>
  <si>
    <t>HS Section and description</t>
  </si>
  <si>
    <t>Americas, United States (excl. Guam/CNMI)</t>
  </si>
  <si>
    <t>Asia, Japan</t>
  </si>
  <si>
    <t>Asia, Philipines</t>
  </si>
  <si>
    <t>Asia, Taiwan</t>
  </si>
  <si>
    <t>Asia, China</t>
  </si>
  <si>
    <t>Asia, Korea Republic of</t>
  </si>
  <si>
    <t>Asia, other</t>
  </si>
  <si>
    <t>Europe</t>
  </si>
  <si>
    <t>Oceania, Australia</t>
  </si>
  <si>
    <t>Oceania, other</t>
  </si>
  <si>
    <t>Asia, Singapore (1)</t>
  </si>
  <si>
    <t>Other exports</t>
  </si>
  <si>
    <t>Departure Tax and Green Fee</t>
  </si>
  <si>
    <t>Taiwan</t>
  </si>
  <si>
    <t>South Korea</t>
  </si>
  <si>
    <t>China</t>
  </si>
  <si>
    <t>USA</t>
  </si>
  <si>
    <t>Number of Visitor Nights</t>
  </si>
  <si>
    <t>Annual % growth</t>
  </si>
  <si>
    <t>2015</t>
  </si>
  <si>
    <t>Direct investment( net lending (+) = assets - liabilities)</t>
  </si>
  <si>
    <t>Portfolio investment (net lending (+) = assets - liabilities)</t>
  </si>
  <si>
    <t>Other investment (net lending (+) = assets - liabilities)</t>
  </si>
  <si>
    <t xml:space="preserve">Government </t>
  </si>
  <si>
    <t>Abroad (net acquisitions)</t>
  </si>
  <si>
    <t>In the RoP (net incurence)</t>
  </si>
  <si>
    <t>Assets (net acquisitions)</t>
  </si>
  <si>
    <t>Government investments</t>
  </si>
  <si>
    <t>Liabilities (net incurrence)</t>
  </si>
  <si>
    <t>Real GDI per capita</t>
  </si>
  <si>
    <t>Real GDI</t>
  </si>
  <si>
    <t>Gross Domestic Income(GDI)</t>
  </si>
  <si>
    <t>Constant price per capita GDP annual growth</t>
  </si>
  <si>
    <t>GDP Production, GDP(P)</t>
  </si>
  <si>
    <t>GDP Expenditure, GDP(E)</t>
  </si>
  <si>
    <r>
      <t xml:space="preserve">Secondary Incomes (Current transfers) </t>
    </r>
    <r>
      <rPr>
        <vertAlign val="superscript"/>
        <sz val="10"/>
        <color indexed="8"/>
        <rFont val="Arial"/>
        <family val="2"/>
      </rPr>
      <t>3 4</t>
    </r>
  </si>
  <si>
    <r>
      <t xml:space="preserve">Primary incomes </t>
    </r>
    <r>
      <rPr>
        <vertAlign val="superscript"/>
        <sz val="10"/>
        <color indexed="8"/>
        <rFont val="Arial"/>
        <family val="2"/>
      </rPr>
      <t>3</t>
    </r>
  </si>
  <si>
    <r>
      <t xml:space="preserve">GDP, at constant prices (average) </t>
    </r>
    <r>
      <rPr>
        <b/>
        <vertAlign val="superscript"/>
        <sz val="10"/>
        <color indexed="8"/>
        <rFont val="Arial"/>
        <family val="2"/>
      </rPr>
      <t>2</t>
    </r>
  </si>
  <si>
    <r>
      <t xml:space="preserve">Gross Domestic Product (GDP) (average) </t>
    </r>
    <r>
      <rPr>
        <b/>
        <vertAlign val="superscript"/>
        <sz val="10"/>
        <color indexed="8"/>
        <rFont val="Arial"/>
        <family val="2"/>
      </rPr>
      <t>2</t>
    </r>
  </si>
  <si>
    <t>FY16</t>
  </si>
  <si>
    <t>FY17</t>
  </si>
  <si>
    <t>FY18</t>
  </si>
  <si>
    <t>FY19</t>
  </si>
  <si>
    <t>FY20</t>
  </si>
  <si>
    <t>FY21</t>
  </si>
  <si>
    <t>FY22</t>
  </si>
  <si>
    <t>FY23</t>
  </si>
  <si>
    <t>FY24</t>
  </si>
  <si>
    <t>FY25</t>
  </si>
  <si>
    <t>FY26</t>
  </si>
  <si>
    <t>FY27</t>
  </si>
  <si>
    <t>FY28</t>
  </si>
  <si>
    <t>FY29</t>
  </si>
  <si>
    <t>FY30</t>
  </si>
  <si>
    <t>FY31</t>
  </si>
  <si>
    <t>FY32</t>
  </si>
  <si>
    <t>FY33</t>
  </si>
  <si>
    <t>FY34</t>
  </si>
  <si>
    <t>[NAgni]</t>
  </si>
  <si>
    <t xml:space="preserve">GDP current prices ($millions) (1)     </t>
  </si>
  <si>
    <t>1 Average of GDP(P) production and GDP expenditure</t>
  </si>
  <si>
    <t xml:space="preserve"> 3) Refer to Balance of Payments tables for breakdown of primary and secondary Income flows.</t>
  </si>
  <si>
    <t xml:space="preserve"> 4) US Federal and other grants not passed through the Government of the RoP may be understated.</t>
  </si>
  <si>
    <t>Departure Tax and Green Fees</t>
  </si>
  <si>
    <t>Marginal gain per additional Visitor Night</t>
  </si>
  <si>
    <t>Marginal gain per additional Arrival</t>
  </si>
  <si>
    <t>Total Tourism Receipts</t>
  </si>
  <si>
    <t>Total Receipts per Arrival (US$)</t>
  </si>
  <si>
    <t>Total Receipts per Visitor Night (US$)</t>
  </si>
  <si>
    <t>Table 8h    Palau external debt by loan by borrower, lender, original value, and outstanding principle by loan</t>
  </si>
  <si>
    <t>FY15</t>
  </si>
  <si>
    <t>1. Defined as "Other" in 2012 mini census</t>
  </si>
  <si>
    <t>2016</t>
  </si>
  <si>
    <t>01.8.0</t>
  </si>
  <si>
    <t>04.7.3</t>
  </si>
  <si>
    <t>05.5.0</t>
  </si>
  <si>
    <t>06.2.0</t>
  </si>
  <si>
    <t>09.4.2</t>
  </si>
  <si>
    <t>10.2.0</t>
  </si>
  <si>
    <t>10.4.0</t>
  </si>
  <si>
    <t>10.7.0</t>
  </si>
  <si>
    <t>Code</t>
  </si>
  <si>
    <t>GfsCode</t>
  </si>
  <si>
    <t>FY2017</t>
  </si>
  <si>
    <t>o/w unreserved (unassigned)</t>
  </si>
  <si>
    <t>Terms of Trade</t>
  </si>
  <si>
    <t>Export Price Index</t>
  </si>
  <si>
    <t>Import price Index</t>
  </si>
  <si>
    <t>Terms of trade</t>
  </si>
  <si>
    <t>Of which</t>
  </si>
  <si>
    <t>Vessel cabin/foreign vessel tax</t>
  </si>
  <si>
    <t>Gross Revenue Tax on sales to vistors</t>
  </si>
  <si>
    <t>Hotel Room Tax</t>
  </si>
  <si>
    <t>Private sector sales to visitors, excluding Taxes</t>
  </si>
  <si>
    <t>Scheduled airlines</t>
  </si>
  <si>
    <t>Scheduled, Total</t>
  </si>
  <si>
    <t>Charter Airlines</t>
  </si>
  <si>
    <t>Charter, Total</t>
  </si>
  <si>
    <t>Other arrivals</t>
  </si>
  <si>
    <t>Total arrivals</t>
  </si>
  <si>
    <t>% Scheduled</t>
  </si>
  <si>
    <t>% Charter</t>
  </si>
  <si>
    <t>A Grade</t>
  </si>
  <si>
    <t>B Grade</t>
  </si>
  <si>
    <t>C Grade</t>
  </si>
  <si>
    <t>D Grade</t>
  </si>
  <si>
    <t>Remote</t>
  </si>
  <si>
    <t>LiveAboards</t>
  </si>
  <si>
    <t>Total Hotel nights</t>
  </si>
  <si>
    <t>Other Visitor Nights</t>
  </si>
  <si>
    <t xml:space="preserve">Total </t>
  </si>
  <si>
    <t>Source: FY2000-FY2008: Palau Visitor's Authority (PVA), by usual residence. From FY2009: Data extract from Immigration records (&gt;30 nights stay excluded), by nationality.</t>
  </si>
  <si>
    <t>(1)</t>
  </si>
  <si>
    <t>Source: Immigration data</t>
  </si>
  <si>
    <t>(1) (2)</t>
  </si>
  <si>
    <t xml:space="preserve">(1) Graduate School grouping for analytical purposes. Palau has no formal Hotel grading system. </t>
  </si>
  <si>
    <t>National government revenue</t>
  </si>
  <si>
    <t>Debt service as % of national goverenment revenues</t>
  </si>
  <si>
    <t>excludes $3 million obligation to establish Compact Road trust fund to support road maintenance</t>
  </si>
  <si>
    <t>Sources: Immigration, Gross Revenue tax, data provided by ROP and State Governments. Graduate School Supply-Use Table ratios of sales to visitors at detailed industry level</t>
  </si>
  <si>
    <t>(3) Graduate School estimate based on visitor declarations on place of stay to Palau immigration</t>
  </si>
  <si>
    <t>(2) "Gross Revenues" are exclusive of Hotel room taxes</t>
  </si>
  <si>
    <t>Private Sector</t>
  </si>
  <si>
    <t>Land Transport (incl. car rental)</t>
  </si>
  <si>
    <t>Shopping</t>
  </si>
  <si>
    <t>State Entry fees</t>
  </si>
  <si>
    <t>Hotel Occupancy tax</t>
  </si>
  <si>
    <t>Gross Revenue Tax on sales to Vistors</t>
  </si>
  <si>
    <t>Tourism Direct contribution to GDP</t>
  </si>
  <si>
    <t>Tourism, Direct % of GDP</t>
  </si>
  <si>
    <t>of which private sector</t>
  </si>
  <si>
    <t>of which government</t>
  </si>
  <si>
    <t>GDP, % growth</t>
  </si>
  <si>
    <t>Tourism arrivals</t>
  </si>
  <si>
    <t>Tourist nights</t>
  </si>
  <si>
    <t>Hotel occupancy rate</t>
  </si>
  <si>
    <t>Hotels</t>
  </si>
  <si>
    <t>Departure taxes</t>
  </si>
  <si>
    <t>% change</t>
  </si>
  <si>
    <t>Tourism receipts</t>
  </si>
  <si>
    <t>Tourism nights</t>
  </si>
  <si>
    <t>Tourism receipts per visitor</t>
  </si>
  <si>
    <t>Tourism receipts per visitor night</t>
  </si>
  <si>
    <t>Average annual wage</t>
  </si>
  <si>
    <t>Palau citizens</t>
  </si>
  <si>
    <t>Foreign workers</t>
  </si>
  <si>
    <t>Restaurants, activities and other spending</t>
  </si>
  <si>
    <t>National accounts</t>
  </si>
  <si>
    <t>GDP implicit price deflator (average)</t>
  </si>
  <si>
    <t>Average wage</t>
  </si>
  <si>
    <t>Consumer price index</t>
  </si>
  <si>
    <t>CPI Domestic items</t>
  </si>
  <si>
    <t>CPI Imported items</t>
  </si>
  <si>
    <t>Goods, Imports</t>
  </si>
  <si>
    <t>Goods, Exports</t>
  </si>
  <si>
    <t>Services, Exports</t>
  </si>
  <si>
    <t>Services, Imports</t>
  </si>
  <si>
    <t>Primary Income, receipts</t>
  </si>
  <si>
    <t>Primary Income, payments</t>
  </si>
  <si>
    <t>Secondary Income, receipts</t>
  </si>
  <si>
    <t>Secondary Income, payments</t>
  </si>
  <si>
    <t>Current Account, balance</t>
  </si>
  <si>
    <t>Capital Account, balance</t>
  </si>
  <si>
    <t>memo: COFA Trust Fund</t>
  </si>
  <si>
    <t>Total stocks, net</t>
  </si>
  <si>
    <t>Public Enterprises</t>
  </si>
  <si>
    <t>Agriculture and fisheries</t>
  </si>
  <si>
    <t>Public admin, Health and education</t>
  </si>
  <si>
    <t>Accomodation, restaurants and transport</t>
  </si>
  <si>
    <t>Wholesale and retail trade</t>
  </si>
  <si>
    <t>Manufacturing, utilities, construction</t>
  </si>
  <si>
    <t>Taxes, less subsidies</t>
  </si>
  <si>
    <t>Final consumption expenditure, households</t>
  </si>
  <si>
    <t>Restaurants and food services</t>
  </si>
  <si>
    <t>Diving</t>
  </si>
  <si>
    <t>All tourism employees</t>
  </si>
  <si>
    <t xml:space="preserve"> % of private sector</t>
  </si>
  <si>
    <t>Palaun workers</t>
  </si>
  <si>
    <t>Non-Palaun workers</t>
  </si>
  <si>
    <t>Tourism employees, Average wages</t>
  </si>
  <si>
    <t>Tourism employees, Employee gross earnings ($ million)</t>
  </si>
  <si>
    <t>Number of tourism employees</t>
  </si>
  <si>
    <t>Public sector</t>
  </si>
  <si>
    <t>Total Receipts per Arrival</t>
  </si>
  <si>
    <t>Total Receipts per Visitor Night</t>
  </si>
  <si>
    <t>[SumInd]</t>
  </si>
  <si>
    <t>2017</t>
  </si>
  <si>
    <t>Other taxes on production</t>
  </si>
  <si>
    <t>Taxes on products and imports</t>
  </si>
  <si>
    <t>Other Taxes on products</t>
  </si>
  <si>
    <t>Palau GDP</t>
  </si>
  <si>
    <t>Ratio :Direct Tourism Value Added/Total Tourism receipts</t>
  </si>
  <si>
    <t>2017 q3</t>
  </si>
  <si>
    <t>2017 q4</t>
  </si>
  <si>
    <t>2017 q1</t>
  </si>
  <si>
    <t>2017 q2</t>
  </si>
  <si>
    <t>DBLinks</t>
  </si>
  <si>
    <t>System Variables</t>
  </si>
  <si>
    <t>DataArea</t>
  </si>
  <si>
    <t>TableDef</t>
  </si>
  <si>
    <t>DBDef</t>
  </si>
  <si>
    <t>Constant1</t>
  </si>
  <si>
    <t>Mode</t>
  </si>
  <si>
    <t>Descriptions</t>
  </si>
  <si>
    <t>Sys</t>
  </si>
  <si>
    <t>GetDb</t>
  </si>
  <si>
    <t>SysVar</t>
  </si>
  <si>
    <t>Table</t>
  </si>
  <si>
    <t>SV</t>
  </si>
  <si>
    <t>GFS, all transactions</t>
  </si>
  <si>
    <t>Concept</t>
  </si>
  <si>
    <t>ColId</t>
  </si>
  <si>
    <t>BaseYr</t>
  </si>
  <si>
    <t>RowId</t>
  </si>
  <si>
    <t>UpYr</t>
  </si>
  <si>
    <t>classification</t>
  </si>
  <si>
    <t>StatDim9</t>
  </si>
  <si>
    <t>Version</t>
  </si>
  <si>
    <t>#GFS_Audit</t>
  </si>
  <si>
    <t>#CP</t>
  </si>
  <si>
    <t>Period</t>
  </si>
  <si>
    <t>ColID</t>
  </si>
  <si>
    <t>Transaction</t>
  </si>
  <si>
    <t>#Z5</t>
  </si>
  <si>
    <t>Code1</t>
  </si>
  <si>
    <t>RowID</t>
  </si>
  <si>
    <t>INST</t>
  </si>
  <si>
    <t>Code2</t>
  </si>
  <si>
    <t>RowID2</t>
  </si>
  <si>
    <t>Gfs</t>
  </si>
  <si>
    <t>Code3</t>
  </si>
  <si>
    <t>#</t>
  </si>
  <si>
    <t>Code4</t>
  </si>
  <si>
    <t>IS_3.1</t>
  </si>
  <si>
    <t>2018</t>
  </si>
  <si>
    <t>2019</t>
  </si>
  <si>
    <t>2020</t>
  </si>
  <si>
    <t>2021</t>
  </si>
  <si>
    <t>2022</t>
  </si>
  <si>
    <t>2023</t>
  </si>
  <si>
    <t>2024</t>
  </si>
  <si>
    <t>2025</t>
  </si>
  <si>
    <t>2026</t>
  </si>
  <si>
    <t>2027</t>
  </si>
  <si>
    <t>2028</t>
  </si>
  <si>
    <t>2029</t>
  </si>
  <si>
    <t>2030</t>
  </si>
  <si>
    <t>2031</t>
  </si>
  <si>
    <t>2032</t>
  </si>
  <si>
    <t>2033</t>
  </si>
  <si>
    <t>Data Area</t>
  </si>
  <si>
    <t>External File</t>
  </si>
  <si>
    <t>SysVars</t>
  </si>
  <si>
    <t>Options</t>
  </si>
  <si>
    <t>ColorOff</t>
  </si>
  <si>
    <t>Per Capita Income measures</t>
  </si>
  <si>
    <t>GDP current prices, $ million</t>
  </si>
  <si>
    <t>GDP per capita $</t>
  </si>
  <si>
    <t>GNI per capita $</t>
  </si>
  <si>
    <t>GNDI per capita $</t>
  </si>
  <si>
    <t>Prices (annual percent change)</t>
  </si>
  <si>
    <t>Employment and Wages</t>
  </si>
  <si>
    <t>Number of employees</t>
  </si>
  <si>
    <t xml:space="preserve"> </t>
  </si>
  <si>
    <t>Average annual real wage (less inflation)</t>
  </si>
  <si>
    <t>Tax revenue</t>
  </si>
  <si>
    <t>Other revenue</t>
  </si>
  <si>
    <t>Other expense</t>
  </si>
  <si>
    <t>Nonfinancial assets</t>
  </si>
  <si>
    <t>Financial assets</t>
  </si>
  <si>
    <t>Financial liabilities</t>
  </si>
  <si>
    <t>Money and Banking ($ million)</t>
  </si>
  <si>
    <t>Commercial loans</t>
  </si>
  <si>
    <t>Consumer loans</t>
  </si>
  <si>
    <t>Loans to deposit ratio, %</t>
  </si>
  <si>
    <t>Balance of Payments $ million</t>
  </si>
  <si>
    <t>Trade balance</t>
  </si>
  <si>
    <t>Service balance</t>
  </si>
  <si>
    <t>Primary Income balance</t>
  </si>
  <si>
    <t>Secondary Income balance</t>
  </si>
  <si>
    <t>External Debt, $ million</t>
  </si>
  <si>
    <t>Gross External debt as % of GDP</t>
  </si>
  <si>
    <t>Loans (net of loan loss reserves)</t>
  </si>
  <si>
    <t>GDP production, $ million</t>
  </si>
  <si>
    <t>GDP by Expenditure, $ million</t>
  </si>
  <si>
    <t>GDP by Income, $ million</t>
  </si>
  <si>
    <t>Receipts per visitor, $</t>
  </si>
  <si>
    <t>Receipts per visitor night, $</t>
  </si>
  <si>
    <t>Direct value added per visitor night, $ million</t>
  </si>
  <si>
    <r>
      <t xml:space="preserve">Number of Hotel rooms, </t>
    </r>
    <r>
      <rPr>
        <sz val="10"/>
        <rFont val="Arial"/>
        <family val="2"/>
      </rPr>
      <t>yearly average</t>
    </r>
  </si>
  <si>
    <t>Tourism Direct Value Added, $ million</t>
  </si>
  <si>
    <t>GDP, at constant FY2015 prices, $ million</t>
  </si>
  <si>
    <t>Operating surplus and Mixed income</t>
  </si>
  <si>
    <t>Total Non-Monetary (household subsistence, own dwellings)</t>
  </si>
  <si>
    <t>Debt service as % of national government revenues</t>
  </si>
  <si>
    <t>International Investment Position (IIP), $ million</t>
  </si>
  <si>
    <t>Gross External Debt, total</t>
  </si>
  <si>
    <r>
      <t>Total Tourism receipts</t>
    </r>
    <r>
      <rPr>
        <sz val="10"/>
        <rFont val="Arial"/>
        <family val="2"/>
      </rPr>
      <t>, $ million</t>
    </r>
  </si>
  <si>
    <r>
      <t>Average length of stay</t>
    </r>
    <r>
      <rPr>
        <sz val="10"/>
        <rFont val="Arial"/>
        <family val="2"/>
      </rPr>
      <t>, nights</t>
    </r>
  </si>
  <si>
    <t>Government Finance Statistics, ($ million)</t>
  </si>
  <si>
    <t>Export price Index</t>
  </si>
  <si>
    <t>Source: Social Security data and Graduate School estimates using Supply use table ratios of sales to Tourists at detailed industry level.</t>
  </si>
  <si>
    <t>(1) (3) (4)</t>
  </si>
  <si>
    <t>(4) Estimates are based on sum of active Hotels, excluding changes in the number of available rooms within hotels</t>
  </si>
  <si>
    <t>Total, (excluding liveaboards)</t>
  </si>
  <si>
    <t>(5)</t>
  </si>
  <si>
    <t>(5) Experimental Graduate School estimates. Methodolgy applies average for each hotel to all guests, so may underestimate the spending divergence between the origin groups</t>
  </si>
  <si>
    <t>Loans and Overdrafts (excl. credit card receivables)</t>
  </si>
  <si>
    <t>Food, non-alcoholic beverages</t>
  </si>
  <si>
    <t>Other goods (durable and non-durable)</t>
  </si>
  <si>
    <t>Real estate, own dwellings</t>
  </si>
  <si>
    <t>Real estate, purchased</t>
  </si>
  <si>
    <t>of which food</t>
  </si>
  <si>
    <t>Oceania, Guam and CNMI (2)</t>
  </si>
  <si>
    <t>(2) Data before FY2014 may have included goods shipped via Guam, but orginating elsewhere</t>
  </si>
  <si>
    <t>short</t>
  </si>
  <si>
    <r>
      <t>Tourist nights</t>
    </r>
    <r>
      <rPr>
        <sz val="10"/>
        <rFont val="Arial"/>
        <family val="2"/>
      </rPr>
      <t>, 000</t>
    </r>
  </si>
  <si>
    <t>n.a</t>
  </si>
  <si>
    <t>[NAInc]</t>
  </si>
  <si>
    <t>n.a.</t>
  </si>
  <si>
    <t>GDP(E), Chain volume measure, % change</t>
  </si>
  <si>
    <t>GDP(E), Chain Volume Measure</t>
  </si>
  <si>
    <r>
      <t>GDP Production, GDP(P)</t>
    </r>
    <r>
      <rPr>
        <vertAlign val="superscript"/>
        <sz val="10"/>
        <color indexed="8"/>
        <rFont val="Arial"/>
        <family val="2"/>
      </rPr>
      <t xml:space="preserve"> 5</t>
    </r>
  </si>
  <si>
    <r>
      <t>Trading gains/losses</t>
    </r>
    <r>
      <rPr>
        <vertAlign val="superscript"/>
        <sz val="10"/>
        <color indexed="8"/>
        <rFont val="Arial"/>
        <family val="2"/>
      </rPr>
      <t xml:space="preserve"> 6</t>
    </r>
  </si>
  <si>
    <t>Primary incomes 7</t>
  </si>
  <si>
    <t>Secondary Incomes (Current transfers) 7</t>
  </si>
  <si>
    <r>
      <t xml:space="preserve">Per capita income measures </t>
    </r>
    <r>
      <rPr>
        <b/>
        <vertAlign val="superscript"/>
        <sz val="10"/>
        <color indexed="8"/>
        <rFont val="Arial"/>
        <family val="2"/>
      </rPr>
      <t>7 8</t>
    </r>
  </si>
  <si>
    <t xml:space="preserve"> 6) Changes in real income due to terms of trade effects. Estimated as current exports times the difference between the reciprocal of import and export prices.</t>
  </si>
  <si>
    <t xml:space="preserve"> 7) Primary, Secondary income and capital grants are deflated by the GDP Implicit Price Deflator.</t>
  </si>
  <si>
    <t xml:space="preserve"> 8) Income comparisons between countries should be made using Purchasing Power Parity (PPP) rather than US$. However, these measures are not available for Palau.</t>
  </si>
  <si>
    <t>GDP Constant prices    (1) (2)</t>
  </si>
  <si>
    <t>Chain volume additivity residual</t>
  </si>
  <si>
    <t>GDP at Market Prices</t>
  </si>
  <si>
    <t>Monetary</t>
  </si>
  <si>
    <t>Non-Monetary (household subsistence, own dwellings)</t>
  </si>
  <si>
    <t>[NAExpOth]</t>
  </si>
  <si>
    <t>G_A.20</t>
  </si>
  <si>
    <t>G_A.21</t>
  </si>
  <si>
    <t>G_A.22</t>
  </si>
  <si>
    <t>G_A.99</t>
  </si>
  <si>
    <t>X</t>
  </si>
  <si>
    <t>Dilog_PR</t>
  </si>
  <si>
    <t>TDef_Fisc</t>
  </si>
  <si>
    <t>DBDef_Sys</t>
  </si>
  <si>
    <t>DBDef_Fisc</t>
  </si>
  <si>
    <t>TDef_Sys</t>
  </si>
  <si>
    <t>Constant2</t>
  </si>
  <si>
    <t>Constant3</t>
  </si>
  <si>
    <t>Gov_Off</t>
  </si>
  <si>
    <t>RoP_Gfs_FY18_181130_v2</t>
  </si>
  <si>
    <r>
      <t>FY10</t>
    </r>
    <r>
      <rPr>
        <vertAlign val="superscript"/>
        <sz val="10"/>
        <rFont val="Arial"/>
        <family val="2"/>
      </rPr>
      <t>2</t>
    </r>
  </si>
  <si>
    <t>Cg_0</t>
  </si>
  <si>
    <t>General public services</t>
  </si>
  <si>
    <t>Cg_01</t>
  </si>
  <si>
    <t>Cg_01.1.1</t>
  </si>
  <si>
    <t>Executive and legislative organs  (CS)</t>
  </si>
  <si>
    <t>Cg_01.1.2</t>
  </si>
  <si>
    <t>Financial and fiscal affairs  (CS)</t>
  </si>
  <si>
    <t>Cg_01.1.3</t>
  </si>
  <si>
    <t>External affairs  (CS)</t>
  </si>
  <si>
    <t>Cg_01.2.1</t>
  </si>
  <si>
    <t>Economic aid to developing countries and countries in transition  (CS)</t>
  </si>
  <si>
    <t>Cg_01.2.2</t>
  </si>
  <si>
    <t>Economic aid routed through international organizations  (CS)</t>
  </si>
  <si>
    <t>Cg_01.3.1</t>
  </si>
  <si>
    <t>General personnel services  (CS)</t>
  </si>
  <si>
    <t>Cg_01.3.2</t>
  </si>
  <si>
    <t>Overall planning and statistical services  (CS)</t>
  </si>
  <si>
    <t>Cg_01.3.3</t>
  </si>
  <si>
    <t>Other general services  (CS)</t>
  </si>
  <si>
    <t>Cg_01.4.0</t>
  </si>
  <si>
    <t>Basic research  (CS)</t>
  </si>
  <si>
    <t>Cg_01.5.0</t>
  </si>
  <si>
    <t>R&amp;D General public services  (CS)</t>
  </si>
  <si>
    <t>Cg_01.6.0</t>
  </si>
  <si>
    <t>General public services n.e.c.  (CS)</t>
  </si>
  <si>
    <t>Cg_01.7.0</t>
  </si>
  <si>
    <t>Public debt transactions  (CS)</t>
  </si>
  <si>
    <t>Cg_01.8.0</t>
  </si>
  <si>
    <t>Transfers of a general character between different levels of government  (CS)</t>
  </si>
  <si>
    <t>Cg_02</t>
  </si>
  <si>
    <t>Defence</t>
  </si>
  <si>
    <t>Cg_02.1.0</t>
  </si>
  <si>
    <t>Military defence  (CS)</t>
  </si>
  <si>
    <t>Cg_02.2.0</t>
  </si>
  <si>
    <t>Civil defence  (CS)</t>
  </si>
  <si>
    <t>Cg_02.3.0</t>
  </si>
  <si>
    <t>Foreign military aid  (CS)</t>
  </si>
  <si>
    <t>Cg_02.4.0</t>
  </si>
  <si>
    <t>R&amp;D Defence  (CS)</t>
  </si>
  <si>
    <t>Cg_02.5.0</t>
  </si>
  <si>
    <t>Defence n.e.c.  (CS)</t>
  </si>
  <si>
    <t>Cg_03</t>
  </si>
  <si>
    <t>Public order and safety</t>
  </si>
  <si>
    <t>Cg_03.1.0</t>
  </si>
  <si>
    <t>Police services  (CS)</t>
  </si>
  <si>
    <t>Cg_03.2.0</t>
  </si>
  <si>
    <t>Fire-protection services  (CS)</t>
  </si>
  <si>
    <t>Cg_03.3.0</t>
  </si>
  <si>
    <t>Law courts  (CS)</t>
  </si>
  <si>
    <t>Cg_03.4.0</t>
  </si>
  <si>
    <t>Prisons  (CS)</t>
  </si>
  <si>
    <t>Cg_03.5.0</t>
  </si>
  <si>
    <t>R&amp;D Public order and safety  (CS)</t>
  </si>
  <si>
    <t>Cg_03.6.0</t>
  </si>
  <si>
    <t>Public order and safety n.e.c.  (CS)</t>
  </si>
  <si>
    <t>Cg_04</t>
  </si>
  <si>
    <t>Economic affairs</t>
  </si>
  <si>
    <t>Cg_04.1.1</t>
  </si>
  <si>
    <t>General economic and commercial affairs  (CS)</t>
  </si>
  <si>
    <t>Cg_04.1.2</t>
  </si>
  <si>
    <t>General labour affairs  (CS)</t>
  </si>
  <si>
    <t>Cg_04.2.1</t>
  </si>
  <si>
    <t>Agriculture  (CS)</t>
  </si>
  <si>
    <t>Cg_04.2.2</t>
  </si>
  <si>
    <t>Forestry  (CS)</t>
  </si>
  <si>
    <t>Cg_04.2.3</t>
  </si>
  <si>
    <t>Fishing and hunting  (CS)</t>
  </si>
  <si>
    <t>Cg_04.3.1</t>
  </si>
  <si>
    <t>Coal and other solid mineral fuels  (CS)</t>
  </si>
  <si>
    <t>Cg_04.3.2</t>
  </si>
  <si>
    <t>Petroleum and natural gas  (CS)</t>
  </si>
  <si>
    <t>Cg_04.3.3</t>
  </si>
  <si>
    <t>Nuclear fuel  (CS)</t>
  </si>
  <si>
    <t>Cg_04.3.4</t>
  </si>
  <si>
    <t>Other fuels  (CS)</t>
  </si>
  <si>
    <t>Cg_04.3.5</t>
  </si>
  <si>
    <t>Electricity  (CS)</t>
  </si>
  <si>
    <t>Cg_04.3.6</t>
  </si>
  <si>
    <t>Non-electric energy  (CS)</t>
  </si>
  <si>
    <t>Cg_04.4.1</t>
  </si>
  <si>
    <t>Mining of mineral resources other than mineral fuels  (CS)</t>
  </si>
  <si>
    <t>Cg_04.4.2</t>
  </si>
  <si>
    <t>Manufacturing  (CS)</t>
  </si>
  <si>
    <t>Cg_04.4.3</t>
  </si>
  <si>
    <t>Construction  (CS)</t>
  </si>
  <si>
    <t>Cg_04.5.1</t>
  </si>
  <si>
    <t>Road transport  (CS)</t>
  </si>
  <si>
    <t>Cg_04.5.2</t>
  </si>
  <si>
    <t>Water transport  (CS)</t>
  </si>
  <si>
    <t>Cg_04.5.3</t>
  </si>
  <si>
    <t>Railway transport  (CS)</t>
  </si>
  <si>
    <t>Cg_04.5.4</t>
  </si>
  <si>
    <t>Air transport  (CS)</t>
  </si>
  <si>
    <t>Cg_04.5.5</t>
  </si>
  <si>
    <t>Pipeline and other transport  (CS)</t>
  </si>
  <si>
    <t>Cg_04.6.0</t>
  </si>
  <si>
    <t>Communication  (CS)</t>
  </si>
  <si>
    <t>Cg_04.7.1</t>
  </si>
  <si>
    <t>Distributive trades, storage and warehousing  (CS)</t>
  </si>
  <si>
    <t>Cg_04.7.2</t>
  </si>
  <si>
    <t>Hotels and restaurants  (CS)</t>
  </si>
  <si>
    <t>Cg_04.7.3</t>
  </si>
  <si>
    <t>Tourism  (CS)</t>
  </si>
  <si>
    <t>Cg_04.7.4</t>
  </si>
  <si>
    <t>Multi-purpose development projects  (CS)</t>
  </si>
  <si>
    <t>Cg_04.8.1</t>
  </si>
  <si>
    <t>R&amp;D General economic, commercial and labour affairs  (CS)</t>
  </si>
  <si>
    <t>Cg_04.8.2</t>
  </si>
  <si>
    <t>R&amp;D Agriculture, forestry, fishing and hunting  (CS)</t>
  </si>
  <si>
    <t>Cg_04.8.3</t>
  </si>
  <si>
    <t>R&amp;D Fuel and energy  (CS)</t>
  </si>
  <si>
    <t>Cg_04.8.4</t>
  </si>
  <si>
    <t>R&amp;D Mining, manufacturing and construction  (CS)</t>
  </si>
  <si>
    <t>Cg_04.8.5</t>
  </si>
  <si>
    <t>R&amp;D Transport  (CS)</t>
  </si>
  <si>
    <t>Cg_04.8.6</t>
  </si>
  <si>
    <t>R&amp;D Communication  (CS)</t>
  </si>
  <si>
    <t>Cg_04.8.7</t>
  </si>
  <si>
    <t>R&amp;D Other industries  (CS)</t>
  </si>
  <si>
    <t>Cg_04.9.0</t>
  </si>
  <si>
    <t>Economic affairs n.e.c.  (CS)</t>
  </si>
  <si>
    <t>Cg_05</t>
  </si>
  <si>
    <t>Environmental protection</t>
  </si>
  <si>
    <t>Cg_05.1.0</t>
  </si>
  <si>
    <t>Waste management  (CS)</t>
  </si>
  <si>
    <t>Cg_05.2.0</t>
  </si>
  <si>
    <t>Waste water management  (CS)</t>
  </si>
  <si>
    <t>Cg_05.3.0</t>
  </si>
  <si>
    <t>Pollution abatement  (CS)</t>
  </si>
  <si>
    <t>Cg_05.4.0</t>
  </si>
  <si>
    <t>Protection of biodiversity and landscape  (CS)</t>
  </si>
  <si>
    <t>Cg_05.5.0</t>
  </si>
  <si>
    <t>R&amp;D Environmental protection  (CS)</t>
  </si>
  <si>
    <t>Cg_05.6.0</t>
  </si>
  <si>
    <t>Environmental protection n.e.c.  (CS)</t>
  </si>
  <si>
    <t>Cg_06</t>
  </si>
  <si>
    <t>Housing and community amenities</t>
  </si>
  <si>
    <t>Cg_06.1.0</t>
  </si>
  <si>
    <t>Housing development  (CS)</t>
  </si>
  <si>
    <t>Cg_06.2.0</t>
  </si>
  <si>
    <t>Community development  (CS)</t>
  </si>
  <si>
    <t>Cg_06.3.0</t>
  </si>
  <si>
    <t>Water supply  (CS)</t>
  </si>
  <si>
    <t>Cg_06.4.0</t>
  </si>
  <si>
    <t>Street lighting  (CS)</t>
  </si>
  <si>
    <t>Cg_06.5.0</t>
  </si>
  <si>
    <t>R&amp;D Housing and community amenities  (CS)</t>
  </si>
  <si>
    <t>Cg_06.6.0</t>
  </si>
  <si>
    <t>Housing and community amenities n.e.c.  (CS)</t>
  </si>
  <si>
    <t>Cg_07</t>
  </si>
  <si>
    <t>Cg_07.1.1</t>
  </si>
  <si>
    <t>Pharmaceutical products  (IS)</t>
  </si>
  <si>
    <t>Cg_07.1.2</t>
  </si>
  <si>
    <t>Other medical products  (IS)</t>
  </si>
  <si>
    <t>Cg_07.1.3</t>
  </si>
  <si>
    <t>Therapeutic appliances and equipment  (IS)</t>
  </si>
  <si>
    <t>Cg_07.2.1</t>
  </si>
  <si>
    <t>General medical services  (IS)</t>
  </si>
  <si>
    <t>Cg_07.2.2</t>
  </si>
  <si>
    <t>Specialized medical services  (IS)</t>
  </si>
  <si>
    <t>Cg_07.2.3</t>
  </si>
  <si>
    <t>Dental services  (IS)</t>
  </si>
  <si>
    <t>Cg_07.2.4</t>
  </si>
  <si>
    <t>Paramedical services  (IS)</t>
  </si>
  <si>
    <t>Cg_07.3.1</t>
  </si>
  <si>
    <t>General hospital services  (IS)</t>
  </si>
  <si>
    <t>Cg_07.3.2</t>
  </si>
  <si>
    <t>Specialized hospital services  (IS)</t>
  </si>
  <si>
    <t>Cg_07.3.3</t>
  </si>
  <si>
    <t>Medical and maternity centre services  (IS)</t>
  </si>
  <si>
    <t>Cg_07.3.4</t>
  </si>
  <si>
    <t>Nursing and convalescent home services  (IS)</t>
  </si>
  <si>
    <t>Cg_07.4.0</t>
  </si>
  <si>
    <t>Public health services  (IS)</t>
  </si>
  <si>
    <t>Cg_07.5.0</t>
  </si>
  <si>
    <t>R&amp;D Health  (CS)</t>
  </si>
  <si>
    <t>Cg_07.6.0</t>
  </si>
  <si>
    <t>Health n.e.c.  (CS)</t>
  </si>
  <si>
    <t>Cg_08</t>
  </si>
  <si>
    <t>Recreation, culture and religion</t>
  </si>
  <si>
    <t>Cg_08.1.0</t>
  </si>
  <si>
    <t>Recreational and sporting services  (IS)</t>
  </si>
  <si>
    <t>Cg_08.2.0</t>
  </si>
  <si>
    <t>Cultural services  (IS)</t>
  </si>
  <si>
    <t>Cg_08.3.0</t>
  </si>
  <si>
    <t>Broadcasting and publishing services  (CS)</t>
  </si>
  <si>
    <t>Cg_08.4.0</t>
  </si>
  <si>
    <t>Religious and other community services  (CS)</t>
  </si>
  <si>
    <t>Cg_08.5.0</t>
  </si>
  <si>
    <t>R&amp;D Recreation, culture and religion  (CS)</t>
  </si>
  <si>
    <t>Cg_08.6.0</t>
  </si>
  <si>
    <t>Recreation, culture and religion n.e.c.  (CS)</t>
  </si>
  <si>
    <t>Cg_09</t>
  </si>
  <si>
    <t>Cg_09.1.1</t>
  </si>
  <si>
    <t>Pre-primary education  (IS)</t>
  </si>
  <si>
    <t>Cg_09.1.2</t>
  </si>
  <si>
    <t>Primary education  (IS)</t>
  </si>
  <si>
    <t>Cg_09.2.1</t>
  </si>
  <si>
    <t>Lower-secondary education  (IS)</t>
  </si>
  <si>
    <t>Cg_09.2.2</t>
  </si>
  <si>
    <t>Upper-secondary education  (IS)</t>
  </si>
  <si>
    <t>Cg_09.3.0</t>
  </si>
  <si>
    <t>Post-secondary non-tertiary education  (IS)</t>
  </si>
  <si>
    <t>Cg_09.4.1</t>
  </si>
  <si>
    <t>First stage of tertiary education  (IS)</t>
  </si>
  <si>
    <t>Cg_09.4.2</t>
  </si>
  <si>
    <t>Second stage of tertiary education  (IS)</t>
  </si>
  <si>
    <t>Cg_09.5.0</t>
  </si>
  <si>
    <t>Education not definable by level  (IS)</t>
  </si>
  <si>
    <t>Cg_09.6.0</t>
  </si>
  <si>
    <t>Subsidiary services to education  (IS)</t>
  </si>
  <si>
    <t>Cg_09.7.0</t>
  </si>
  <si>
    <t>R&amp;D Education  (CS)</t>
  </si>
  <si>
    <t>Cg_09.8.0</t>
  </si>
  <si>
    <t>Education n.e.c.  (CS)</t>
  </si>
  <si>
    <t>Cg_10</t>
  </si>
  <si>
    <t>Social protection</t>
  </si>
  <si>
    <t>Cg_10.1.1</t>
  </si>
  <si>
    <t>Sickness  (IS)</t>
  </si>
  <si>
    <t>Cg_10.1.2</t>
  </si>
  <si>
    <t>Disability  (IS)</t>
  </si>
  <si>
    <t>Cg_10.2.0</t>
  </si>
  <si>
    <t>Old age  (IS)</t>
  </si>
  <si>
    <t>Cg_10.3.0</t>
  </si>
  <si>
    <t>Survivors  (IS)</t>
  </si>
  <si>
    <t>Cg_10.4.0</t>
  </si>
  <si>
    <t>Family and children  (IS)</t>
  </si>
  <si>
    <t>Cg_10.5.0</t>
  </si>
  <si>
    <t>Unemployment  (IS)</t>
  </si>
  <si>
    <t>Cg_10.6.0</t>
  </si>
  <si>
    <t>Housing  (IS)</t>
  </si>
  <si>
    <t>Cg_10.7.0</t>
  </si>
  <si>
    <t>Social exclusion n.e.c.  (IS)</t>
  </si>
  <si>
    <t>Cg_10.8.0</t>
  </si>
  <si>
    <t>R&amp;D Social protection  (CS)</t>
  </si>
  <si>
    <t>Cg_10.9.0</t>
  </si>
  <si>
    <t>Social protection n.e.c.  (CS)</t>
  </si>
  <si>
    <t>0</t>
  </si>
  <si>
    <t>01.2.1</t>
  </si>
  <si>
    <t>01.2.2</t>
  </si>
  <si>
    <t>01.7.0</t>
  </si>
  <si>
    <t>02.1.0</t>
  </si>
  <si>
    <t>02.2.0</t>
  </si>
  <si>
    <t>02.3.0</t>
  </si>
  <si>
    <t>02.4.0</t>
  </si>
  <si>
    <t>04.3.1</t>
  </si>
  <si>
    <t>04.3.2</t>
  </si>
  <si>
    <t>04.3.3</t>
  </si>
  <si>
    <t>04.3.4</t>
  </si>
  <si>
    <t>04.3.5</t>
  </si>
  <si>
    <t>04.4.1</t>
  </si>
  <si>
    <t>04.4.2</t>
  </si>
  <si>
    <t>04.5.3</t>
  </si>
  <si>
    <t>04.5.5</t>
  </si>
  <si>
    <t>04.7.1</t>
  </si>
  <si>
    <t>04.7.2</t>
  </si>
  <si>
    <t>04.7.4</t>
  </si>
  <si>
    <t>04.8.1</t>
  </si>
  <si>
    <t>04.8.2</t>
  </si>
  <si>
    <t>04.8.3</t>
  </si>
  <si>
    <t>04.8.4</t>
  </si>
  <si>
    <t>04.8.5</t>
  </si>
  <si>
    <t>04.8.6</t>
  </si>
  <si>
    <t>04.8.7</t>
  </si>
  <si>
    <t>04.9.0</t>
  </si>
  <si>
    <t>05.1.0</t>
  </si>
  <si>
    <t>05.2.0</t>
  </si>
  <si>
    <t>05.3.0</t>
  </si>
  <si>
    <t>06.1.0</t>
  </si>
  <si>
    <t>06.4.0</t>
  </si>
  <si>
    <t>06.5.0</t>
  </si>
  <si>
    <t>06.6.0</t>
  </si>
  <si>
    <t>07.1.1</t>
  </si>
  <si>
    <t>07.1.2</t>
  </si>
  <si>
    <t>07.1.3</t>
  </si>
  <si>
    <t>07.2.4</t>
  </si>
  <si>
    <t>07.3.1</t>
  </si>
  <si>
    <t>07.3.2</t>
  </si>
  <si>
    <t>07.3.3</t>
  </si>
  <si>
    <t>07.5.0</t>
  </si>
  <si>
    <t>08.5.0</t>
  </si>
  <si>
    <t>09.1.1</t>
  </si>
  <si>
    <t>09.2.1</t>
  </si>
  <si>
    <t>09.3.0</t>
  </si>
  <si>
    <t>09.4.1</t>
  </si>
  <si>
    <t>10.1.1</t>
  </si>
  <si>
    <t>10.3.0</t>
  </si>
  <si>
    <t>10.5.0</t>
  </si>
  <si>
    <t>10.6.0</t>
  </si>
  <si>
    <t>10.8.0</t>
  </si>
  <si>
    <t>Gof_01</t>
  </si>
  <si>
    <t>Gof_02</t>
  </si>
  <si>
    <t>Gof_03</t>
  </si>
  <si>
    <t>Gof_04</t>
  </si>
  <si>
    <t>Gof_05</t>
  </si>
  <si>
    <t>Gof_06</t>
  </si>
  <si>
    <t>Gof_07</t>
  </si>
  <si>
    <t>Gof_08</t>
  </si>
  <si>
    <t>Gof_09</t>
  </si>
  <si>
    <t>Gof_10</t>
  </si>
  <si>
    <t>Gof_11</t>
  </si>
  <si>
    <t>Gof_12</t>
  </si>
  <si>
    <t>Gof_13</t>
  </si>
  <si>
    <t>Gof_14</t>
  </si>
  <si>
    <t>Gof_15</t>
  </si>
  <si>
    <t>Gof_16</t>
  </si>
  <si>
    <t>TDef_PR_Dept</t>
  </si>
  <si>
    <t>PR_Dept_Emp</t>
  </si>
  <si>
    <t>PR_Dept_WB</t>
  </si>
  <si>
    <t>PR_Cofog_WB</t>
  </si>
  <si>
    <t>V_EmpNo</t>
  </si>
  <si>
    <t>VL</t>
  </si>
  <si>
    <t>CP</t>
  </si>
  <si>
    <t>D1</t>
  </si>
  <si>
    <t>DBDef_PR_Dept_E</t>
  </si>
  <si>
    <t>DBDef_PR_Dept_W</t>
  </si>
  <si>
    <t>DBDef_PR_Cofog_E</t>
  </si>
  <si>
    <t>DBDef_PR_Cofog_W</t>
  </si>
  <si>
    <t>TDef_PR_Cofog</t>
  </si>
  <si>
    <t>PR_Cofog_Emp</t>
  </si>
  <si>
    <t>Gov_Cofog</t>
  </si>
  <si>
    <t>RoP_PayrollStats_20181025_v2</t>
  </si>
  <si>
    <t>Cofog2</t>
  </si>
  <si>
    <t>Net foreign assets</t>
  </si>
  <si>
    <t>Claims on non-residents</t>
  </si>
  <si>
    <t>1.1.1</t>
  </si>
  <si>
    <t>Foreign currency</t>
  </si>
  <si>
    <t>1.1.2</t>
  </si>
  <si>
    <t>Deposits at banks abroad</t>
  </si>
  <si>
    <t>1.1.2.1</t>
  </si>
  <si>
    <t>1.1.2.2</t>
  </si>
  <si>
    <t>1.1.2.3</t>
  </si>
  <si>
    <t>1.1.3</t>
  </si>
  <si>
    <t>Loans and overdrafts</t>
  </si>
  <si>
    <t>1.2</t>
  </si>
  <si>
    <t>Liabilities to non-residents</t>
  </si>
  <si>
    <t>Domestic claims</t>
  </si>
  <si>
    <t>Net claims on national government</t>
  </si>
  <si>
    <t>2.1.1</t>
  </si>
  <si>
    <t>Claims on national government</t>
  </si>
  <si>
    <t>2.1.2</t>
  </si>
  <si>
    <t>Liabilities to national government: Deposits</t>
  </si>
  <si>
    <t>2.1.2.1</t>
  </si>
  <si>
    <t>2.1.2.2</t>
  </si>
  <si>
    <t>2.1.2.3</t>
  </si>
  <si>
    <t>2.1.2.4</t>
  </si>
  <si>
    <t>Negotiable instruments</t>
  </si>
  <si>
    <t>Claims on other sectors</t>
  </si>
  <si>
    <t>2.2.1</t>
  </si>
  <si>
    <t>State government</t>
  </si>
  <si>
    <t>2.2.2</t>
  </si>
  <si>
    <t>2.2.2.1</t>
  </si>
  <si>
    <t>Staff</t>
  </si>
  <si>
    <t>2.3.2.2.1</t>
  </si>
  <si>
    <t>Private non-financial corporations</t>
  </si>
  <si>
    <t>2.3.2.2.2</t>
  </si>
  <si>
    <t>2.3.2.2.3</t>
  </si>
  <si>
    <t>Private corporations or individuals (NDBP only)</t>
  </si>
  <si>
    <t>Broad money liabilities</t>
  </si>
  <si>
    <t>Transferable deposits: Demand deposits</t>
  </si>
  <si>
    <t>3.1.1</t>
  </si>
  <si>
    <t>Other financial corporations</t>
  </si>
  <si>
    <t>3.1.2</t>
  </si>
  <si>
    <t>3.1.3</t>
  </si>
  <si>
    <t>Statutory non-financial corporations</t>
  </si>
  <si>
    <t>3.1.4</t>
  </si>
  <si>
    <t>3.1.4.1</t>
  </si>
  <si>
    <t>3.1.4.2</t>
  </si>
  <si>
    <t>3.1.4.3</t>
  </si>
  <si>
    <t>Non-profit Institutions Serving Households</t>
  </si>
  <si>
    <t>3.1.5</t>
  </si>
  <si>
    <t>Other deposits</t>
  </si>
  <si>
    <t>3.2.1</t>
  </si>
  <si>
    <t>3.2.1.1</t>
  </si>
  <si>
    <t>3.2.1.2</t>
  </si>
  <si>
    <t xml:space="preserve">State government </t>
  </si>
  <si>
    <t>3.2.1.3</t>
  </si>
  <si>
    <t>3.2.1.4</t>
  </si>
  <si>
    <t>3.2.1.4.1</t>
  </si>
  <si>
    <t>3.2.1.4.2</t>
  </si>
  <si>
    <t>3.2.1.4.3</t>
  </si>
  <si>
    <t>3.2.1.5</t>
  </si>
  <si>
    <t>3.2.2</t>
  </si>
  <si>
    <t xml:space="preserve">Time deposits </t>
  </si>
  <si>
    <t>3.2.2.1</t>
  </si>
  <si>
    <t>3.2.2.2</t>
  </si>
  <si>
    <t>3.2.2.3</t>
  </si>
  <si>
    <t>3.2.2.3.1</t>
  </si>
  <si>
    <t>3.2.2.3.2</t>
  </si>
  <si>
    <t>3.2.2.3.3</t>
  </si>
  <si>
    <t>3.2.2.4</t>
  </si>
  <si>
    <t>Securities other than shares, excluded from broad money</t>
  </si>
  <si>
    <t>4.1</t>
  </si>
  <si>
    <t>Negotiable time deposits</t>
  </si>
  <si>
    <t>4.1.1</t>
  </si>
  <si>
    <t>4.1.2</t>
  </si>
  <si>
    <t>4.1.2.1</t>
  </si>
  <si>
    <t>4.1.2.2</t>
  </si>
  <si>
    <t>4.1.2.3</t>
  </si>
  <si>
    <t>4.1.3</t>
  </si>
  <si>
    <t>Capital accounts</t>
  </si>
  <si>
    <t>5.1</t>
  </si>
  <si>
    <t>Fixed assets</t>
  </si>
  <si>
    <t>5.2</t>
  </si>
  <si>
    <t>Inventory</t>
  </si>
  <si>
    <t>5.3</t>
  </si>
  <si>
    <t>Accumulated depreciation</t>
  </si>
  <si>
    <t>Trade credits and advances</t>
  </si>
  <si>
    <t>6.1</t>
  </si>
  <si>
    <t>Receivables</t>
  </si>
  <si>
    <t>6.2</t>
  </si>
  <si>
    <t>Payables</t>
  </si>
  <si>
    <t>6.2.1</t>
  </si>
  <si>
    <t>Provisions</t>
  </si>
  <si>
    <t>6.2.2</t>
  </si>
  <si>
    <t>Payable to grantor agencies</t>
  </si>
  <si>
    <t>6.2.3</t>
  </si>
  <si>
    <t>Other accounts payable</t>
  </si>
  <si>
    <t>Shares and other equity</t>
  </si>
  <si>
    <t>7.1</t>
  </si>
  <si>
    <t>Funds contributed by owners (issued and fully paid-up common stock)</t>
  </si>
  <si>
    <t>7.2</t>
  </si>
  <si>
    <t>Paid-in premium</t>
  </si>
  <si>
    <t>7.3</t>
  </si>
  <si>
    <t>Retained earnings (losses)</t>
  </si>
  <si>
    <t>7.4</t>
  </si>
  <si>
    <t>Profit (loss), year-to-date</t>
  </si>
  <si>
    <t>Retained earnings/reserves/profit/paid-in capital</t>
  </si>
  <si>
    <t>Other items (net)</t>
  </si>
  <si>
    <t>8.1</t>
  </si>
  <si>
    <t>8.1.1</t>
  </si>
  <si>
    <t>Deposits vis-à-vis other depository corporations</t>
  </si>
  <si>
    <t>8.1.2</t>
  </si>
  <si>
    <t>8.2</t>
  </si>
  <si>
    <t>8.2.1</t>
  </si>
  <si>
    <t>8.2.2</t>
  </si>
  <si>
    <t>Unclassified liabilities (Commercial Banks)</t>
  </si>
  <si>
    <t>$'millions</t>
  </si>
  <si>
    <t>MB_Dcs</t>
  </si>
  <si>
    <t>DBDef_MB_Dcs</t>
  </si>
  <si>
    <t>FIC</t>
  </si>
  <si>
    <t>Depository Corp Survey</t>
  </si>
  <si>
    <t>M&amp;B_Dcs</t>
  </si>
  <si>
    <t>BD_dcs</t>
  </si>
  <si>
    <t>Payroll by Gov Office employment</t>
  </si>
  <si>
    <t>Payroll by Gov Office wage bill</t>
  </si>
  <si>
    <t>Payroll by Cofog employment</t>
  </si>
  <si>
    <t>Payroll by Cofog wage bill</t>
  </si>
  <si>
    <t>Dcs_1</t>
  </si>
  <si>
    <t>Dcs_1.1</t>
  </si>
  <si>
    <t>Dcs_1.1.1</t>
  </si>
  <si>
    <t>Dcs_1.1.2</t>
  </si>
  <si>
    <t>Dcs_1.1.2.1</t>
  </si>
  <si>
    <t>Dcs_1.1.2.2</t>
  </si>
  <si>
    <t>Dcs_1.1.2.3</t>
  </si>
  <si>
    <t>Dcs_1.1.3</t>
  </si>
  <si>
    <t>Dcs_1.2</t>
  </si>
  <si>
    <t>Dcs_2</t>
  </si>
  <si>
    <t>Dcs_2.1</t>
  </si>
  <si>
    <t>Dcs_2.1.1</t>
  </si>
  <si>
    <t>Dcs_2.1.2</t>
  </si>
  <si>
    <t>Dcs_2.1.2.1</t>
  </si>
  <si>
    <t>Dcs_2.1.2.2</t>
  </si>
  <si>
    <t>Dcs_2.1.2.3</t>
  </si>
  <si>
    <t>Dcs_2.1.2.4</t>
  </si>
  <si>
    <t>Dcs_2.2</t>
  </si>
  <si>
    <t>Dcs_2.2.1</t>
  </si>
  <si>
    <t>Dcs_2.2.2</t>
  </si>
  <si>
    <t>Dcs_2.2.2.1</t>
  </si>
  <si>
    <t>Dcs_2.3.2.2.1</t>
  </si>
  <si>
    <t>Dcs_2.3.2.2.2</t>
  </si>
  <si>
    <t>Dcs_2.3.2.2.3</t>
  </si>
  <si>
    <t>Dcs_3</t>
  </si>
  <si>
    <t>Dcs_3.1</t>
  </si>
  <si>
    <t>Dcs_3.1.1</t>
  </si>
  <si>
    <t>Dcs_3.1.2</t>
  </si>
  <si>
    <t>Dcs_3.1.3</t>
  </si>
  <si>
    <t>Dcs_3.1.4</t>
  </si>
  <si>
    <t>Dcs_3.1.4.1</t>
  </si>
  <si>
    <t>Dcs_3.1.4.2</t>
  </si>
  <si>
    <t>Dcs_3.1.4.3</t>
  </si>
  <si>
    <t>Dcs_3.1.5</t>
  </si>
  <si>
    <t>Dcs_3.2</t>
  </si>
  <si>
    <t>Dcs_3.2.1</t>
  </si>
  <si>
    <t>Dcs_3.2.1.1</t>
  </si>
  <si>
    <t>Dcs_3.2.1.2</t>
  </si>
  <si>
    <t>Dcs_3.2.1.3</t>
  </si>
  <si>
    <t>Dcs_3.2.1.4</t>
  </si>
  <si>
    <t>Dcs_3.2.1.4.1</t>
  </si>
  <si>
    <t>Dcs_3.2.1.4.2</t>
  </si>
  <si>
    <t>Dcs_3.2.1.4.3</t>
  </si>
  <si>
    <t>Dcs_3.2.1.5</t>
  </si>
  <si>
    <t>Dcs_3.2.2</t>
  </si>
  <si>
    <t>Dcs_3.2.2.1</t>
  </si>
  <si>
    <t>Dcs_3.2.2.2</t>
  </si>
  <si>
    <t>Dcs_3.2.2.3</t>
  </si>
  <si>
    <t>Dcs_3.2.2.3.1</t>
  </si>
  <si>
    <t>Dcs_3.2.2.3.2</t>
  </si>
  <si>
    <t>Dcs_3.2.2.3.3</t>
  </si>
  <si>
    <t>Dcs_3.2.2.4</t>
  </si>
  <si>
    <t>Dcs_4</t>
  </si>
  <si>
    <t>Dcs_4.1</t>
  </si>
  <si>
    <t>Dcs_4.1.1</t>
  </si>
  <si>
    <t>Dcs_4.1.2</t>
  </si>
  <si>
    <t>Dcs_4.1.2.1</t>
  </si>
  <si>
    <t>Dcs_4.1.2.2</t>
  </si>
  <si>
    <t>Dcs_4.1.2.3</t>
  </si>
  <si>
    <t>Dcs_4.1.3</t>
  </si>
  <si>
    <t>Dcs_5</t>
  </si>
  <si>
    <t>Dcs_5.1</t>
  </si>
  <si>
    <t>Dcs_5.2</t>
  </si>
  <si>
    <t>Dcs_5.3</t>
  </si>
  <si>
    <t>Dcs_6</t>
  </si>
  <si>
    <t>Dcs_6.1</t>
  </si>
  <si>
    <t>Dcs_6.2</t>
  </si>
  <si>
    <t>Dcs_6.2.1</t>
  </si>
  <si>
    <t>Dcs_6.2.2</t>
  </si>
  <si>
    <t>Dcs_6.2.3</t>
  </si>
  <si>
    <t>Dcs_7</t>
  </si>
  <si>
    <t>Dcs_7.1</t>
  </si>
  <si>
    <t>Dcs_7.2</t>
  </si>
  <si>
    <t>Dcs_7.3</t>
  </si>
  <si>
    <t>Dcs_7.4</t>
  </si>
  <si>
    <t>Dcs_7.5</t>
  </si>
  <si>
    <t>Dcs_8</t>
  </si>
  <si>
    <t>Dcs_8.1</t>
  </si>
  <si>
    <t>Dcs_8.1.1</t>
  </si>
  <si>
    <t>Dcs_8.1.2</t>
  </si>
  <si>
    <t>Dcs_8.2</t>
  </si>
  <si>
    <t>Dcs_8.2.1</t>
  </si>
  <si>
    <t>Dcs_8.2.2</t>
  </si>
  <si>
    <t>Tdef_MB_Dcs</t>
  </si>
  <si>
    <t>RoP_Dcs_18q3_v3</t>
  </si>
  <si>
    <t>MB_Fcs</t>
  </si>
  <si>
    <t>BD_fcs</t>
  </si>
  <si>
    <t>Non-Financial Coporations</t>
  </si>
  <si>
    <t>Private Non-financial Corporations</t>
  </si>
  <si>
    <t>Public Non-financial Corporations SOEs</t>
  </si>
  <si>
    <t>Financial Corporations Domestic</t>
  </si>
  <si>
    <t>Development Financing Corporations (NDBP)</t>
  </si>
  <si>
    <t>Households (individuals)</t>
  </si>
  <si>
    <t>Tdef_MB_Dep</t>
  </si>
  <si>
    <t>BD_Dp_T</t>
  </si>
  <si>
    <t>BD_DP_1</t>
  </si>
  <si>
    <t>BD_DP_1.1</t>
  </si>
  <si>
    <t>BD_DP_1.2</t>
  </si>
  <si>
    <t>BD_DP_2</t>
  </si>
  <si>
    <t>BD_DP_2.1</t>
  </si>
  <si>
    <t>BD_DP_2.2</t>
  </si>
  <si>
    <t>BD_DP_2.3</t>
  </si>
  <si>
    <t>BD_DP_3</t>
  </si>
  <si>
    <t>BD_DP_3.1</t>
  </si>
  <si>
    <t>BD_DP_3.2</t>
  </si>
  <si>
    <t>BD_DP_4</t>
  </si>
  <si>
    <t>BD_DP_5</t>
  </si>
  <si>
    <t>BD_DP_6</t>
  </si>
  <si>
    <t>Tdef_MB_Lend</t>
  </si>
  <si>
    <t>BD_Ld_1</t>
  </si>
  <si>
    <t>BD_Ld_2</t>
  </si>
  <si>
    <t>BD_Ld_3</t>
  </si>
  <si>
    <t>BD_Ld_4</t>
  </si>
  <si>
    <t>BD_Ld_5</t>
  </si>
  <si>
    <t>BD_Ld_6</t>
  </si>
  <si>
    <t>BD_Ld_7</t>
  </si>
  <si>
    <t>BD_Ld_8</t>
  </si>
  <si>
    <t>BD_Ld_9</t>
  </si>
  <si>
    <t>BD_Ld_10</t>
  </si>
  <si>
    <t>BD_Ld_T</t>
  </si>
  <si>
    <t>DBDef_MB_Dep</t>
  </si>
  <si>
    <t>DBDef_MB_Lend</t>
  </si>
  <si>
    <t>M&amp;B_Dep</t>
  </si>
  <si>
    <t>M&amp;B_lend</t>
  </si>
  <si>
    <t>Fisc</t>
  </si>
  <si>
    <t>Financial Corp Survey</t>
  </si>
  <si>
    <t>MB_Dep</t>
  </si>
  <si>
    <t>MB_Lend</t>
  </si>
  <si>
    <t>BD_dep</t>
  </si>
  <si>
    <t>BD_lend</t>
  </si>
  <si>
    <t>2 Years to 4 Years</t>
  </si>
  <si>
    <t>Deposits by institution</t>
  </si>
  <si>
    <t>Lending by industry</t>
  </si>
  <si>
    <t>Interest rates</t>
  </si>
  <si>
    <t>DBDef_MB_Int</t>
  </si>
  <si>
    <t>DBDef_MB_PL</t>
  </si>
  <si>
    <t>Tdef_MB_Int</t>
  </si>
  <si>
    <t>BD_ir_1</t>
  </si>
  <si>
    <t>BD_ir_1.1</t>
  </si>
  <si>
    <t>BD_ir_1.2</t>
  </si>
  <si>
    <t>BD_ir_1.3</t>
  </si>
  <si>
    <t>BD_ir_1.3.1</t>
  </si>
  <si>
    <t>BD_ir_1.3.2</t>
  </si>
  <si>
    <t>BD_ir_1.3.3</t>
  </si>
  <si>
    <t>BD_ir_1.3.4</t>
  </si>
  <si>
    <t>BD_ir_1.3.5</t>
  </si>
  <si>
    <t>BD_ir_1.3.6</t>
  </si>
  <si>
    <t>BD_ir_1.3.7</t>
  </si>
  <si>
    <t>BD_ir_1.3.8</t>
  </si>
  <si>
    <t>BD_ir_2</t>
  </si>
  <si>
    <t>BD_ir_2.1</t>
  </si>
  <si>
    <t>BD_ir_2.2</t>
  </si>
  <si>
    <t>BD_ir_2.3</t>
  </si>
  <si>
    <t>BD_ir_2.4</t>
  </si>
  <si>
    <t>BD_ir_2.5</t>
  </si>
  <si>
    <t>BD_ir_2.6</t>
  </si>
  <si>
    <t>BD_ir_2.7</t>
  </si>
  <si>
    <t>BD_ir_2.8</t>
  </si>
  <si>
    <t>BD_ir_2.9</t>
  </si>
  <si>
    <t>BD_ir_2.10</t>
  </si>
  <si>
    <t>BD_ir_2.11</t>
  </si>
  <si>
    <t>BD_ir_2.12</t>
  </si>
  <si>
    <t>BD_ir_2.13</t>
  </si>
  <si>
    <t>M&amp;B_int</t>
  </si>
  <si>
    <t>M&amp;B_P&amp;L</t>
  </si>
  <si>
    <t>DBDef_MB_int</t>
  </si>
  <si>
    <t>MB_int</t>
  </si>
  <si>
    <t>Tdef_MB_int</t>
  </si>
  <si>
    <t>BD_int</t>
  </si>
  <si>
    <t>Banks &amp; Financial Institutions</t>
  </si>
  <si>
    <t>Other interest income</t>
  </si>
  <si>
    <t>Demand/Check Accounts</t>
  </si>
  <si>
    <t>Time/Certificate of Deposit</t>
  </si>
  <si>
    <t>Profit and loss</t>
  </si>
  <si>
    <t>MB_PL</t>
  </si>
  <si>
    <t>Tdef_MB_PL</t>
  </si>
  <si>
    <t>BD_p&amp;l</t>
  </si>
  <si>
    <t>BD_pl_1</t>
  </si>
  <si>
    <t>BD_pl_1.1</t>
  </si>
  <si>
    <t>BD_pl_1.2</t>
  </si>
  <si>
    <t>BD_pl_1.3</t>
  </si>
  <si>
    <t>BD_pl_2</t>
  </si>
  <si>
    <t>BD_pl_2.1</t>
  </si>
  <si>
    <t>BD_pl_2.1.1</t>
  </si>
  <si>
    <t>BD_pl_2.1.2</t>
  </si>
  <si>
    <t>BD_pl_2.1.3</t>
  </si>
  <si>
    <t>BD_pl_2.2</t>
  </si>
  <si>
    <t>BD_pl_3</t>
  </si>
  <si>
    <t>BD_pl_4</t>
  </si>
  <si>
    <t>BD_pl_5</t>
  </si>
  <si>
    <t>BD_pl_5.1</t>
  </si>
  <si>
    <t>BD_pl_5.2</t>
  </si>
  <si>
    <t>BD_pl_5.3</t>
  </si>
  <si>
    <t>BD_pl_6</t>
  </si>
  <si>
    <t>BD_pl_6.1</t>
  </si>
  <si>
    <t>BD_pl_6.2</t>
  </si>
  <si>
    <t>BD_pl_6.3</t>
  </si>
  <si>
    <t>BD_pl_6.4</t>
  </si>
  <si>
    <t>BD_pl_6.5</t>
  </si>
  <si>
    <t>BD_pl_7</t>
  </si>
  <si>
    <t>BD_pl_7.1</t>
  </si>
  <si>
    <t>BD_pl_8</t>
  </si>
  <si>
    <t>Demographic statistics</t>
  </si>
  <si>
    <t>Tourism statistics</t>
  </si>
  <si>
    <t>Government finanance</t>
  </si>
  <si>
    <t>Consumer prices</t>
  </si>
  <si>
    <t xml:space="preserve">Money and banking </t>
  </si>
  <si>
    <t xml:space="preserve">National government payroll </t>
  </si>
  <si>
    <t xml:space="preserve">Employment </t>
  </si>
  <si>
    <t>Summary statistics</t>
  </si>
  <si>
    <t>External sector</t>
  </si>
  <si>
    <t>Palau Community College</t>
  </si>
  <si>
    <t>Land Improvements</t>
  </si>
  <si>
    <t>Cultivated biological resources</t>
  </si>
  <si>
    <t>Fixed Assets: Capital/Development projects</t>
  </si>
  <si>
    <t>Valuables</t>
  </si>
  <si>
    <t>Land</t>
  </si>
  <si>
    <t>Mineral and energy products</t>
  </si>
  <si>
    <t>Other naturally occuring assets</t>
  </si>
  <si>
    <t>Non cultivated biological resources</t>
  </si>
  <si>
    <t>Water resources</t>
  </si>
  <si>
    <t>Other natural resources</t>
  </si>
  <si>
    <t>Intangible nonproduced assets</t>
  </si>
  <si>
    <t>Contracts, leases and licenses</t>
  </si>
  <si>
    <t>Goodwill ad marketing assets</t>
  </si>
  <si>
    <t>Monetary gold and SDRs</t>
  </si>
  <si>
    <t>Assets: SDRs</t>
  </si>
  <si>
    <t>Currency and deposits</t>
  </si>
  <si>
    <t>Securities other than shares</t>
  </si>
  <si>
    <t>Loans</t>
  </si>
  <si>
    <t>Equity and Fund shares</t>
  </si>
  <si>
    <t>Equity</t>
  </si>
  <si>
    <t>Investment fund shares or units</t>
  </si>
  <si>
    <t>Insurance and Pension</t>
  </si>
  <si>
    <t>Non-life insurance technical reserves</t>
  </si>
  <si>
    <t>Life insurance and enuity entitlements</t>
  </si>
  <si>
    <t>Pension entitlements</t>
  </si>
  <si>
    <t>Claims in pension funds</t>
  </si>
  <si>
    <t>Derivatives and Employee Stocks</t>
  </si>
  <si>
    <t>Financial derivatives</t>
  </si>
  <si>
    <t>Employee stock options</t>
  </si>
  <si>
    <t>Trade Credit and Accounts Receivable</t>
  </si>
  <si>
    <t>Trade credit and advances</t>
  </si>
  <si>
    <t>Education related</t>
  </si>
  <si>
    <t>Grants to students studying abroad</t>
  </si>
  <si>
    <t>Other transfers</t>
  </si>
  <si>
    <t>Loans, public entities, and households</t>
  </si>
  <si>
    <t>Total assets</t>
  </si>
  <si>
    <t>Total liabilities</t>
  </si>
  <si>
    <t>Assets: Direct investment abroad</t>
  </si>
  <si>
    <t>Liabilities: Direct investment in Palau</t>
  </si>
  <si>
    <t>Corporations</t>
  </si>
  <si>
    <t>Fuel companies</t>
  </si>
  <si>
    <t>Other corporations</t>
  </si>
  <si>
    <t>Compact Trust Fund</t>
  </si>
  <si>
    <t>General Fund</t>
  </si>
  <si>
    <t>Other funds</t>
  </si>
  <si>
    <t>Palau Public Utilities Corporation</t>
  </si>
  <si>
    <t>Palau National Communications Corporation</t>
  </si>
  <si>
    <t>Deposits, banks</t>
  </si>
  <si>
    <t>Loans, banks</t>
  </si>
  <si>
    <t>Other public entities</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</si>
  <si>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</si>
  <si>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</si>
  <si>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</si>
  <si>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</si>
  <si>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</si>
  <si>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</si>
  <si>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</si>
  <si>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</si>
  <si>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</si>
  <si>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</si>
  <si>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</si>
  <si>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</si>
  <si>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</si>
  <si>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</si>
  <si>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</si>
  <si>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</si>
  <si>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</si>
  <si>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</si>
  <si>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</si>
  <si>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</si>
  <si>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</si>
  <si>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</si>
  <si>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</si>
  <si>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</si>
  <si>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2024 q1</t>
  </si>
  <si>
    <t>2024 q2</t>
  </si>
  <si>
    <t>2024 q3</t>
  </si>
  <si>
    <t>2024 q4</t>
  </si>
  <si>
    <t>2025 q1</t>
  </si>
  <si>
    <t>2025 q2</t>
  </si>
  <si>
    <t>2025 q3</t>
  </si>
  <si>
    <t>2025 q4</t>
  </si>
  <si>
    <t>2026 q1</t>
  </si>
  <si>
    <t>2026 q2</t>
  </si>
  <si>
    <t>2026 q3</t>
  </si>
  <si>
    <t>2026 q4</t>
  </si>
  <si>
    <t>2027 q1</t>
  </si>
  <si>
    <t>2027 q2</t>
  </si>
  <si>
    <t>2027 q3</t>
  </si>
  <si>
    <t>2027 q4</t>
  </si>
  <si>
    <t>2028 q1</t>
  </si>
  <si>
    <t>2028 q2</t>
  </si>
  <si>
    <t>2028 q3</t>
  </si>
  <si>
    <t>2028 q4</t>
  </si>
  <si>
    <t>2029 q1</t>
  </si>
  <si>
    <t>2029 q2</t>
  </si>
  <si>
    <t>2029 q3</t>
  </si>
  <si>
    <t>2029 q4</t>
  </si>
  <si>
    <t>2030 q1</t>
  </si>
  <si>
    <t>2030 q2</t>
  </si>
  <si>
    <t>2030 q3</t>
  </si>
  <si>
    <t>2030 q4</t>
  </si>
  <si>
    <t>2031 q1</t>
  </si>
  <si>
    <t>2031 q2</t>
  </si>
  <si>
    <t>2031 q3</t>
  </si>
  <si>
    <t>2031 q4</t>
  </si>
  <si>
    <t>2032 q1</t>
  </si>
  <si>
    <t>2032 q2</t>
  </si>
  <si>
    <t>2032 q3</t>
  </si>
  <si>
    <t>2032 q4</t>
  </si>
  <si>
    <t>2033 q1</t>
  </si>
  <si>
    <t>2033 q2</t>
  </si>
  <si>
    <t>2033 q3</t>
  </si>
  <si>
    <t>Food and non-alcoholic beverages</t>
  </si>
  <si>
    <t>Housing, water, electricity, gas and other fuels</t>
  </si>
  <si>
    <t>Furnishings, household equipment and routine household maintenance</t>
  </si>
  <si>
    <t>Communication</t>
  </si>
  <si>
    <t>Recreation and culture</t>
  </si>
  <si>
    <t>Restaurants and hotels</t>
  </si>
  <si>
    <t>Miscellaneous goods and services</t>
  </si>
  <si>
    <t>Table 7d    Palau Consumer Price Index (CPI), Old format, all items by major groups, FY2000-FY2017</t>
  </si>
  <si>
    <t>Table 7e    Palau Consumer Price Index (CPI), Old format, domestic items by major groups, FY2000-FY2017</t>
  </si>
  <si>
    <t>Table 7f    Palau Consumer Price Index (CPI), Old format, imported items by major groups, FY2000-FY2017</t>
  </si>
  <si>
    <t>[Cpi]</t>
  </si>
  <si>
    <t>[CpiOld]</t>
  </si>
  <si>
    <t>Table 3a    Employment by institutional sector, numbers, FY2000-FY2018</t>
  </si>
  <si>
    <t>Table 3b    Employment by institutional sector, wage costs, FY2000-FY2018</t>
  </si>
  <si>
    <t>Table 3c    Employment by institutional sector, average wage and salary rates, FY2000-FY2018</t>
  </si>
  <si>
    <t>Table 3d    Employment by institutional sector, average real wage and salary rates, FY2000-FY2018</t>
  </si>
  <si>
    <t>Table 3e    Employment by institutional sector, numbers, Palau citizens, FY2000-FY2018</t>
  </si>
  <si>
    <t>Table 3f     Employment by institutional sector, wage costs, Palau citizens, FY2000-FY2018</t>
  </si>
  <si>
    <t>Table 3m   Employment by industry, numbers, FY2000-FY2018</t>
  </si>
  <si>
    <t>Table 3n    Employment by industry, wage costs, FY2000-FY2018</t>
  </si>
  <si>
    <t>Table 3o    Employment by industry, average wage and salary rates, FY2000-FY2018</t>
  </si>
  <si>
    <t>Table 3p    Employment by industry, average real wage and salary rates, FY2000-FY2018</t>
  </si>
  <si>
    <t>Table 3q    Employment, by industry, numbers, Palau citizens, FY2000-FY2018</t>
  </si>
  <si>
    <t>Table 3r     Employment by industry, wage costs, Palau citizens, FY2000-FY2018</t>
  </si>
  <si>
    <t>Others</t>
  </si>
  <si>
    <t>Departure tax and Green fees</t>
  </si>
  <si>
    <t>Assets (increase: -)</t>
  </si>
  <si>
    <t>Liabilities (increase: +)</t>
  </si>
  <si>
    <t>Loans, Public</t>
  </si>
  <si>
    <t>3.7% &amp; 5.2%</t>
  </si>
  <si>
    <t>US contributions to Compact Trust Fund</t>
  </si>
  <si>
    <t>Depositiory Coporations Survey ($ million)</t>
  </si>
  <si>
    <t>Capital and other accounts</t>
  </si>
  <si>
    <t>Memo: item: National Development Bank of Palau lending</t>
  </si>
  <si>
    <t>StatsTab</t>
  </si>
  <si>
    <t>DBDefStatTab</t>
  </si>
  <si>
    <t>#StatsTab</t>
  </si>
  <si>
    <t>#ST</t>
  </si>
  <si>
    <t>TbSS_A01</t>
  </si>
  <si>
    <t>TbSS_A02</t>
  </si>
  <si>
    <t>TbSS_A03</t>
  </si>
  <si>
    <t>TbSS_A04</t>
  </si>
  <si>
    <t>TbSS_A05</t>
  </si>
  <si>
    <t>TbSS_A06</t>
  </si>
  <si>
    <t>TbSS_A07</t>
  </si>
  <si>
    <t>TbSS_A08</t>
  </si>
  <si>
    <t>TbSS_A09</t>
  </si>
  <si>
    <t>TbSS_A10</t>
  </si>
  <si>
    <t>TbSS_A11</t>
  </si>
  <si>
    <t>TbSS_A12</t>
  </si>
  <si>
    <t>TbSS_A13</t>
  </si>
  <si>
    <t>TbSS_A14</t>
  </si>
  <si>
    <t>TbSS_B01</t>
  </si>
  <si>
    <t>TbSS_B02</t>
  </si>
  <si>
    <t>TbSS_B03</t>
  </si>
  <si>
    <t>TbSS_B04</t>
  </si>
  <si>
    <t>TbSS_B05</t>
  </si>
  <si>
    <t>TbSS_B06</t>
  </si>
  <si>
    <t>TbSS_B07</t>
  </si>
  <si>
    <t>TbSS_B08</t>
  </si>
  <si>
    <t>TbSS_B09</t>
  </si>
  <si>
    <t>TbSS_B10</t>
  </si>
  <si>
    <t>TbSS_B11</t>
  </si>
  <si>
    <t>TbSS_B12</t>
  </si>
  <si>
    <t>TbSS_B13</t>
  </si>
  <si>
    <t>TbSS_B14</t>
  </si>
  <si>
    <t>TbSS_E01</t>
  </si>
  <si>
    <t>TbSS_E02</t>
  </si>
  <si>
    <t>TbSS_E03</t>
  </si>
  <si>
    <t>TbSS_E04</t>
  </si>
  <si>
    <t>TbSS_E05</t>
  </si>
  <si>
    <t>TbSS_E06</t>
  </si>
  <si>
    <t>TbSS_E07</t>
  </si>
  <si>
    <t>TbSS_E08</t>
  </si>
  <si>
    <t>TbSS_E09</t>
  </si>
  <si>
    <t>TbSS_E10</t>
  </si>
  <si>
    <t>TbSS_E11</t>
  </si>
  <si>
    <t>TbSS_E12</t>
  </si>
  <si>
    <t>TbSS_E13</t>
  </si>
  <si>
    <t>TbSS_E14</t>
  </si>
  <si>
    <t>TbSS_F011</t>
  </si>
  <si>
    <t>TbSS_F012</t>
  </si>
  <si>
    <t>TbSS_F013</t>
  </si>
  <si>
    <t>TbSS_F014</t>
  </si>
  <si>
    <t>TbSS_F015</t>
  </si>
  <si>
    <t>TbSS_F016</t>
  </si>
  <si>
    <t>TbSS_F017</t>
  </si>
  <si>
    <t>TbSS_F018</t>
  </si>
  <si>
    <t>TbSS_F019</t>
  </si>
  <si>
    <t>TbSS_F020</t>
  </si>
  <si>
    <t>TbSS_F021</t>
  </si>
  <si>
    <t>TbSS_F022</t>
  </si>
  <si>
    <t>TbSS_F023</t>
  </si>
  <si>
    <t>TbSS_F024</t>
  </si>
  <si>
    <t>Tdef_SS_inst</t>
  </si>
  <si>
    <t>Employment by Institutional Sector</t>
  </si>
  <si>
    <t>Tdef_SS_ind</t>
  </si>
  <si>
    <t>Employment by Industry</t>
  </si>
  <si>
    <t>SS_Int</t>
  </si>
  <si>
    <t>SS_Ind</t>
  </si>
  <si>
    <t>TbSS_C01</t>
  </si>
  <si>
    <t>TbSS_C02</t>
  </si>
  <si>
    <t>TbSS_C03</t>
  </si>
  <si>
    <t>TbSS_C04</t>
  </si>
  <si>
    <t>TbSS_C05</t>
  </si>
  <si>
    <t>TbSS_C06</t>
  </si>
  <si>
    <t>TbSS_C07</t>
  </si>
  <si>
    <t>TbSS_C08</t>
  </si>
  <si>
    <t>TbSS_C09</t>
  </si>
  <si>
    <t>TbSS_C10</t>
  </si>
  <si>
    <t>TbSS_C11</t>
  </si>
  <si>
    <t>TbSS_C12</t>
  </si>
  <si>
    <t>TbSS_C13</t>
  </si>
  <si>
    <t>TbSS_C14</t>
  </si>
  <si>
    <t>TbSS_C15</t>
  </si>
  <si>
    <t>TbSS_C16</t>
  </si>
  <si>
    <t>TbSS_C17</t>
  </si>
  <si>
    <t>TbSS_C18</t>
  </si>
  <si>
    <t>TbSS_C19</t>
  </si>
  <si>
    <t>TbSS_C20</t>
  </si>
  <si>
    <t>TbSS_C21</t>
  </si>
  <si>
    <t>TbSS_C22</t>
  </si>
  <si>
    <t>TbSS_C23</t>
  </si>
  <si>
    <t>TbSS_D01</t>
  </si>
  <si>
    <t>TbSS_D02</t>
  </si>
  <si>
    <t>TbSS_D03</t>
  </si>
  <si>
    <t>TbSS_D04</t>
  </si>
  <si>
    <t>TbSS_D05</t>
  </si>
  <si>
    <t>TbSS_D06</t>
  </si>
  <si>
    <t>TbSS_D07</t>
  </si>
  <si>
    <t>TbSS_D08</t>
  </si>
  <si>
    <t>TbSS_D09</t>
  </si>
  <si>
    <t>TbSS_D10</t>
  </si>
  <si>
    <t>TbSS_D11</t>
  </si>
  <si>
    <t>TbSS_D12</t>
  </si>
  <si>
    <t>TbSS_D13</t>
  </si>
  <si>
    <t>TbSS_D14</t>
  </si>
  <si>
    <t>TbSS_D15</t>
  </si>
  <si>
    <t>TbSS_D16</t>
  </si>
  <si>
    <t>TbSS_D17</t>
  </si>
  <si>
    <t>TbSS_D18</t>
  </si>
  <si>
    <t>TbSS_D19</t>
  </si>
  <si>
    <t>TbSS_D20</t>
  </si>
  <si>
    <t>TbSS_D21</t>
  </si>
  <si>
    <t>TbSS_D22</t>
  </si>
  <si>
    <t>TbSS_D23</t>
  </si>
  <si>
    <t>TbSS_G01</t>
  </si>
  <si>
    <t>TbSS_G02</t>
  </si>
  <si>
    <t>TbSS_G03</t>
  </si>
  <si>
    <t>TbSS_G04</t>
  </si>
  <si>
    <t>TbSS_G05</t>
  </si>
  <si>
    <t>TbSS_G06</t>
  </si>
  <si>
    <t>TbSS_G07</t>
  </si>
  <si>
    <t>TbSS_G08</t>
  </si>
  <si>
    <t>TbSS_G09</t>
  </si>
  <si>
    <t>TbSS_G10</t>
  </si>
  <si>
    <t>TbSS_G11</t>
  </si>
  <si>
    <t>TbSS_G12</t>
  </si>
  <si>
    <t>TbSS_G13</t>
  </si>
  <si>
    <t>TbSS_G14</t>
  </si>
  <si>
    <t>TbSS_G15</t>
  </si>
  <si>
    <t>TbSS_G16</t>
  </si>
  <si>
    <t>TbSS_G17</t>
  </si>
  <si>
    <t>TbSS_G18</t>
  </si>
  <si>
    <t>TbSS_G19</t>
  </si>
  <si>
    <t>TbSS_G20</t>
  </si>
  <si>
    <t>TbSS_G21</t>
  </si>
  <si>
    <t>TbSS_G22</t>
  </si>
  <si>
    <t>TbSS_G23</t>
  </si>
  <si>
    <t>TbSS_H01</t>
  </si>
  <si>
    <t>TbSS_H02</t>
  </si>
  <si>
    <t>TbSS_H03</t>
  </si>
  <si>
    <t>TbSS_H04</t>
  </si>
  <si>
    <t>TbSS_H05</t>
  </si>
  <si>
    <t>TbSS_H06</t>
  </si>
  <si>
    <t>TbSS_H07</t>
  </si>
  <si>
    <t>TbSS_H08</t>
  </si>
  <si>
    <t>TbSS_H09</t>
  </si>
  <si>
    <t>TbSS_H10</t>
  </si>
  <si>
    <t>TbSS_H11</t>
  </si>
  <si>
    <t>TbSS_H12</t>
  </si>
  <si>
    <t>TbSS_H13</t>
  </si>
  <si>
    <t>TbSS_H14</t>
  </si>
  <si>
    <t>TbSS_H15</t>
  </si>
  <si>
    <t>TbSS_H16</t>
  </si>
  <si>
    <t>TbSS_H17</t>
  </si>
  <si>
    <t>TbSS_H18</t>
  </si>
  <si>
    <t>TbSS_H19</t>
  </si>
  <si>
    <t>TbSS_H20</t>
  </si>
  <si>
    <t>TbSS_H21</t>
  </si>
  <si>
    <t>TbSS_H22</t>
  </si>
  <si>
    <t>TbSS_H23</t>
  </si>
  <si>
    <t>Tdef_Trsm1</t>
  </si>
  <si>
    <t>TrsmRev</t>
  </si>
  <si>
    <t>Tdef_Trsm2</t>
  </si>
  <si>
    <t>TrsmRev_Accommodation</t>
  </si>
  <si>
    <t>TbTrsm_A01</t>
  </si>
  <si>
    <t>TrsmRev_Food/Drinks</t>
  </si>
  <si>
    <t>TbTrsm_A02</t>
  </si>
  <si>
    <t>TrsmRev_Diving</t>
  </si>
  <si>
    <t>TbTrsm_A03</t>
  </si>
  <si>
    <t>TrsmRev_Boat Tours</t>
  </si>
  <si>
    <t>TbTrsm_A04</t>
  </si>
  <si>
    <t>TrsmRev_Land and Air Tours</t>
  </si>
  <si>
    <t>TbTrsm_A05</t>
  </si>
  <si>
    <t>TrsmRev_State Entry Fees</t>
  </si>
  <si>
    <t>TbTrsm_A06</t>
  </si>
  <si>
    <t>TrsmRev_Land Transport</t>
  </si>
  <si>
    <t>TbTrsm_A07</t>
  </si>
  <si>
    <t>TrsmRev_Food Shopping</t>
  </si>
  <si>
    <t>TbTrsm_A08</t>
  </si>
  <si>
    <t>TrsmRev_Other Shopping</t>
  </si>
  <si>
    <t>TbTrsm_A09</t>
  </si>
  <si>
    <t>TrsmRev_Other Services</t>
  </si>
  <si>
    <t>TbTrsm_A10</t>
  </si>
  <si>
    <t>TrsmRev_Total Tourism Expenditure</t>
  </si>
  <si>
    <t>TbTrsm_A11</t>
  </si>
  <si>
    <t>TrsmRev_Travelers Head Tax and Green Fees</t>
  </si>
  <si>
    <t>TbTrsm_A12</t>
  </si>
  <si>
    <t>TrsmRev_Total Tourism Revenue</t>
  </si>
  <si>
    <t>TbTrsm_A13</t>
  </si>
  <si>
    <t>TrsmVA_Accommodation</t>
  </si>
  <si>
    <t>TbTrsm_B02</t>
  </si>
  <si>
    <t>TrsmVA_Food/Drinks</t>
  </si>
  <si>
    <t>TbTrsm_B03</t>
  </si>
  <si>
    <t>TrsmVA_Diving</t>
  </si>
  <si>
    <t>TbTrsm_B04</t>
  </si>
  <si>
    <t>TrsmVA_Boat Tours</t>
  </si>
  <si>
    <t>TbTrsm_B05</t>
  </si>
  <si>
    <t>TrsmVA_Land and Air Tours</t>
  </si>
  <si>
    <t>TbTrsm_B06</t>
  </si>
  <si>
    <t>TrsmVA_Land Transport (incl. car rental)</t>
  </si>
  <si>
    <t>TbTrsm_B07</t>
  </si>
  <si>
    <t>TrsmVA_Food Shopping</t>
  </si>
  <si>
    <t>TbTrsm_B08</t>
  </si>
  <si>
    <t>TrsmVA_Other Shopping</t>
  </si>
  <si>
    <t>TbTrsm_B09</t>
  </si>
  <si>
    <t>TrsmVA_Other Services</t>
  </si>
  <si>
    <t>TbTrsm_B10</t>
  </si>
  <si>
    <t>TrsmVA_State Entry fees</t>
  </si>
  <si>
    <t>TbTrsm_B12</t>
  </si>
  <si>
    <t>TrsmVA_Hotel Occupancy tax</t>
  </si>
  <si>
    <t>TbTrsm_B13</t>
  </si>
  <si>
    <t>TrsmVA_Vessel cabin/foreign vessel tax</t>
  </si>
  <si>
    <t>TbTrsm_B14</t>
  </si>
  <si>
    <t>TrsmVA_Gross Revenue Tax on sales to Vistors</t>
  </si>
  <si>
    <t>TbTrsm_B15</t>
  </si>
  <si>
    <t>TrsmVA</t>
  </si>
  <si>
    <t>Tourism Revenues</t>
  </si>
  <si>
    <t>Tourism Value Added</t>
  </si>
  <si>
    <t>Food shopping</t>
  </si>
  <si>
    <t>TrsmEmp</t>
  </si>
  <si>
    <t>Tdef_Trsm3</t>
  </si>
  <si>
    <t>Tourism Employment</t>
  </si>
  <si>
    <t>ËmpNo_Accommodation</t>
  </si>
  <si>
    <t>Tb_Trsm_Emp01</t>
  </si>
  <si>
    <t>ËmpNo_Restaurants and food services</t>
  </si>
  <si>
    <t>Tb_Trsm_Emp02</t>
  </si>
  <si>
    <t>ËmpNo_Diving</t>
  </si>
  <si>
    <t>Tb_Trsm_Emp03</t>
  </si>
  <si>
    <t>ËmpNo_Boat Tours</t>
  </si>
  <si>
    <t>Tb_Trsm_Emp04</t>
  </si>
  <si>
    <t>ËmpNo_Other Services</t>
  </si>
  <si>
    <t>Tb_Trsm_Emp05</t>
  </si>
  <si>
    <t>ËmpNo_Shopping</t>
  </si>
  <si>
    <t>Tb_Trsm_Emp06</t>
  </si>
  <si>
    <t>ËmpNo_Palaun workers in Tourism</t>
  </si>
  <si>
    <t>Tb_Trsm_Emp07</t>
  </si>
  <si>
    <t>ËmpNo_Non-Palaun workers in tourism</t>
  </si>
  <si>
    <t>Tb_Trsm_Emp08</t>
  </si>
  <si>
    <t>ËmpNo_All tourism employees</t>
  </si>
  <si>
    <t>Tb_Trsm_Emp09</t>
  </si>
  <si>
    <t>ËmpNo_Tourism % of private sector employment</t>
  </si>
  <si>
    <t>Tb_Trsm_Emp10</t>
  </si>
  <si>
    <t>Wage_Tourism employees, gross earnings</t>
  </si>
  <si>
    <t>Tb_Trsm_Emp11</t>
  </si>
  <si>
    <t>Wage_Palaun workers in Tourism</t>
  </si>
  <si>
    <t>Tb_Trsm_Emp12</t>
  </si>
  <si>
    <t>Wage_Non-Palaun workers in tourism</t>
  </si>
  <si>
    <t>Tb_Trsm_Emp13</t>
  </si>
  <si>
    <t>Wage_All tourism employees</t>
  </si>
  <si>
    <t>Tb_Trsm_Emp14</t>
  </si>
  <si>
    <t>Wage_Tourism % of private sector wages</t>
  </si>
  <si>
    <t>Tb_Trsm_Emp15</t>
  </si>
  <si>
    <t>AveWage_Tourism employees, average wage</t>
  </si>
  <si>
    <t>Tb_Trsm_Emp16</t>
  </si>
  <si>
    <t>AveWage_Palaun workers in Tourism</t>
  </si>
  <si>
    <t>Tb_Trsm_Emp17</t>
  </si>
  <si>
    <t>AveWage_Non-Palaun workers in tourism</t>
  </si>
  <si>
    <t>Tb_Trsm_Emp18</t>
  </si>
  <si>
    <t>AveWage_All tourism employees</t>
  </si>
  <si>
    <t>Tb_Trsm_Emp19</t>
  </si>
  <si>
    <t>Shopping, other</t>
  </si>
  <si>
    <t>Aa Agriculture and forestry</t>
  </si>
  <si>
    <t>Tb_GDPP_CPInd01</t>
  </si>
  <si>
    <t>Af Fishing</t>
  </si>
  <si>
    <t>Tb_GDPP_CPInd02</t>
  </si>
  <si>
    <t>B Mining and quarrying</t>
  </si>
  <si>
    <t>Tb_GDPP_CPInd03</t>
  </si>
  <si>
    <t>C Manufacturing</t>
  </si>
  <si>
    <t>Tb_GDPP_CPInd04</t>
  </si>
  <si>
    <t>D Electricity, gas, steam and air conditioning supply</t>
  </si>
  <si>
    <t>Tb_GDPP_CPInd05</t>
  </si>
  <si>
    <t>E Water supply; sewerage, waste management and remediation activities</t>
  </si>
  <si>
    <t>Tb_GDPP_CPInd06</t>
  </si>
  <si>
    <t>F Construction</t>
  </si>
  <si>
    <t>Tb_GDPP_CPInd07</t>
  </si>
  <si>
    <t>G Wholesale and retail trade; repair of motor vehicles and motorcycles</t>
  </si>
  <si>
    <t>Tb_GDPP_CPInd08</t>
  </si>
  <si>
    <t>H Transportation and storage</t>
  </si>
  <si>
    <t>Tb_GDPP_CPInd09</t>
  </si>
  <si>
    <t>I Accommodation and food service activities</t>
  </si>
  <si>
    <t>Tb_GDPP_CPInd10</t>
  </si>
  <si>
    <t>J Information and communication</t>
  </si>
  <si>
    <t>Tb_GDPP_CPInd11</t>
  </si>
  <si>
    <t>K Financial Intermediation</t>
  </si>
  <si>
    <t>Tb_GDPP_CPInd12</t>
  </si>
  <si>
    <t>L Real estate activities</t>
  </si>
  <si>
    <t>Tb_GDPP_CPInd13</t>
  </si>
  <si>
    <t>M Professional, scientific and technical activities</t>
  </si>
  <si>
    <t>Tb_GDPP_CPInd14</t>
  </si>
  <si>
    <t>N Administrative and support service activities</t>
  </si>
  <si>
    <t>Tb_GDPP_CPInd15</t>
  </si>
  <si>
    <t>O Public administration</t>
  </si>
  <si>
    <t>Tb_GDPP_CPInd16</t>
  </si>
  <si>
    <t>P Education</t>
  </si>
  <si>
    <t>Tb_GDPP_CPInd17</t>
  </si>
  <si>
    <t>Q Human health and social work activities</t>
  </si>
  <si>
    <t>Tb_GDPP_CPInd18</t>
  </si>
  <si>
    <t>R Arts, entertainment and recreation</t>
  </si>
  <si>
    <t>Tb_GDPP_CPInd19</t>
  </si>
  <si>
    <t>S Other service activities</t>
  </si>
  <si>
    <t>Tb_GDPP_CPInd20</t>
  </si>
  <si>
    <t>T Private Households With Employed Persons</t>
  </si>
  <si>
    <t>Tb_GDPP_CPInd21</t>
  </si>
  <si>
    <t xml:space="preserve"> Less FISIM (intermediate use)</t>
  </si>
  <si>
    <t>Tb_GDPP_CPInd22</t>
  </si>
  <si>
    <t xml:space="preserve"> GDP at Basic Prices</t>
  </si>
  <si>
    <t>Tb_GDPP_CPInd23</t>
  </si>
  <si>
    <t xml:space="preserve"> Taxes on products and imports</t>
  </si>
  <si>
    <t>Tb_GDPP_CPInd24</t>
  </si>
  <si>
    <t xml:space="preserve"> less Subsidies </t>
  </si>
  <si>
    <t>Tb_GDPP_CPInd25</t>
  </si>
  <si>
    <t xml:space="preserve"> GDP at Purchaser Prices</t>
  </si>
  <si>
    <t>Tb_GDPP_CPInd26</t>
  </si>
  <si>
    <t>1 Private Enterprise</t>
  </si>
  <si>
    <t>Tb_GDPP_CPInst01</t>
  </si>
  <si>
    <t>1.3 Public Enterprise</t>
  </si>
  <si>
    <t>Tb_GDPP_CPInst02</t>
  </si>
  <si>
    <t>2.1 Depository Corporations</t>
  </si>
  <si>
    <t>Tb_GDPP_CPInst03</t>
  </si>
  <si>
    <t>2.2 Other Financial Intermiediaries</t>
  </si>
  <si>
    <t>Tb_GDPP_CPInst04</t>
  </si>
  <si>
    <t xml:space="preserve">3.1 National Government </t>
  </si>
  <si>
    <t>Tb_GDPP_CPInst05</t>
  </si>
  <si>
    <t>3.2 Government Agencies</t>
  </si>
  <si>
    <t>Tb_GDPP_CPInst06</t>
  </si>
  <si>
    <t>3.3 State Governments</t>
  </si>
  <si>
    <t>Tb_GDPP_CPInst07</t>
  </si>
  <si>
    <t>3.4 SS &amp; CSPS</t>
  </si>
  <si>
    <t>Tb_GDPP_CPInst08</t>
  </si>
  <si>
    <t>4 NGOs and Non_Profits</t>
  </si>
  <si>
    <t>Tb_GDPP_CPInst09</t>
  </si>
  <si>
    <t>5 Households</t>
  </si>
  <si>
    <t>Tb_GDPP_CPInst10</t>
  </si>
  <si>
    <t>Tb_GDPP_CPInst11</t>
  </si>
  <si>
    <t>Tb_GDPP_CPInst12</t>
  </si>
  <si>
    <t>Tb_GDPP_CPInst13</t>
  </si>
  <si>
    <t>Tb_GDPP_CPInst14</t>
  </si>
  <si>
    <t>Tb_GDPP_CPInst15</t>
  </si>
  <si>
    <t>Tb_GDPP_KVInd01</t>
  </si>
  <si>
    <t>Tb_GDPP_KVInd02</t>
  </si>
  <si>
    <t>Tb_GDPP_KVInd03</t>
  </si>
  <si>
    <t>Tb_GDPP_KVInd04</t>
  </si>
  <si>
    <t>Tb_GDPP_KVInd05</t>
  </si>
  <si>
    <t>Tb_GDPP_KVInd06</t>
  </si>
  <si>
    <t>Tb_GDPP_KVInd07</t>
  </si>
  <si>
    <t>Tb_GDPP_KVInd08</t>
  </si>
  <si>
    <t>Tb_GDPP_KVInd09</t>
  </si>
  <si>
    <t>Tb_GDPP_KVInd10</t>
  </si>
  <si>
    <t>Tb_GDPP_KVInd11</t>
  </si>
  <si>
    <t>Tb_GDPP_KVInd12</t>
  </si>
  <si>
    <t>Tb_GDPP_KVInd13</t>
  </si>
  <si>
    <t>Tb_GDPP_KVInd14</t>
  </si>
  <si>
    <t>Tb_GDPP_KVInd15</t>
  </si>
  <si>
    <t>O Public Administration</t>
  </si>
  <si>
    <t>Tb_GDPP_KVInd16</t>
  </si>
  <si>
    <t>Tb_GDPP_KVInd17</t>
  </si>
  <si>
    <t>Tb_GDPP_KVInd18</t>
  </si>
  <si>
    <t>Tb_GDPP_KVInd19</t>
  </si>
  <si>
    <t>Tb_GDPP_KVInd20</t>
  </si>
  <si>
    <t>Tb_GDPP_KVInd21</t>
  </si>
  <si>
    <t>Tb_GDPP_KVInd22</t>
  </si>
  <si>
    <t>Tb_GDPP_KVInd23</t>
  </si>
  <si>
    <t>Tb_GDPP_KVInd24</t>
  </si>
  <si>
    <t>Tb_GDPP_KVInd25</t>
  </si>
  <si>
    <t>Tb_GDPP_KVInd26</t>
  </si>
  <si>
    <t xml:space="preserve"> Chain Volume residual, industry (ISIC) level</t>
  </si>
  <si>
    <t>Tb_GDPP_KVInd27</t>
  </si>
  <si>
    <t>Tb_GDPP_KVInst01</t>
  </si>
  <si>
    <t>Tb_GDPP_KVInst02</t>
  </si>
  <si>
    <t>Tb_GDPP_KVInst03</t>
  </si>
  <si>
    <t>Tb_GDPP_KVInst04</t>
  </si>
  <si>
    <t>Tb_GDPP_KVInst05</t>
  </si>
  <si>
    <t>Tb_GDPP_KVInst06</t>
  </si>
  <si>
    <t>Tb_GDPP_KVInst07</t>
  </si>
  <si>
    <t>Tb_GDPP_KVInst08</t>
  </si>
  <si>
    <t>Tb_GDPP_KVInst09</t>
  </si>
  <si>
    <t>Tb_GDPP_KVInst10</t>
  </si>
  <si>
    <t>Tb_GDPP_KVInst11</t>
  </si>
  <si>
    <t>Tb_GDPP_KVInst12</t>
  </si>
  <si>
    <t>Tb_GDPP_KVInst13</t>
  </si>
  <si>
    <t>Tb_GDPP_KVInst14</t>
  </si>
  <si>
    <t>Tb_GDPP_KVInst15</t>
  </si>
  <si>
    <t xml:space="preserve"> Chain Volume residual, Institutional sector level</t>
  </si>
  <si>
    <t>Tb_GDPP_KVInst16</t>
  </si>
  <si>
    <t>Tdef_GDPPcpInd</t>
  </si>
  <si>
    <t>Tdef_GDPPcpInst</t>
  </si>
  <si>
    <t>Tdef_GDPPcvInd</t>
  </si>
  <si>
    <t>Tdef_GDPPcvInst</t>
  </si>
  <si>
    <t>GDPP, Constant Value by Industry</t>
  </si>
  <si>
    <t>GDPP, Constant Value by Inst</t>
  </si>
  <si>
    <t>GDPPcvInd</t>
  </si>
  <si>
    <t>GDPPcpInd</t>
  </si>
  <si>
    <t>GDPPcvInst</t>
  </si>
  <si>
    <t>GDPPcpInst</t>
  </si>
  <si>
    <t>GetDB</t>
  </si>
  <si>
    <t>DBDefStatTab2</t>
  </si>
  <si>
    <t>Divide</t>
  </si>
  <si>
    <t>GDPP, Current Price by Industry</t>
  </si>
  <si>
    <t>GDPP, Current Price by Inst</t>
  </si>
  <si>
    <t>GDPI, Current Price summary</t>
  </si>
  <si>
    <t>GDPI, Current Price detail</t>
  </si>
  <si>
    <t>Tdef_GDPIcpSum</t>
  </si>
  <si>
    <t>Tdef_GDPIcpDet</t>
  </si>
  <si>
    <t>GDPI summary</t>
  </si>
  <si>
    <t>Tb_GDPI_CPsum01</t>
  </si>
  <si>
    <t>Tb_GDPI_CPsum02</t>
  </si>
  <si>
    <t>Tb_GDPI_CPsum03</t>
  </si>
  <si>
    <t>Tb_GDPI_CPsum04</t>
  </si>
  <si>
    <t>Tb_GDPI_CPsum05</t>
  </si>
  <si>
    <t>Tb_GDPI_CPsum06</t>
  </si>
  <si>
    <t>Tb_GDPI_CPsum07</t>
  </si>
  <si>
    <t>Tb_GDPI_CPsum08</t>
  </si>
  <si>
    <t>Tb_GDPI_CPsum09</t>
  </si>
  <si>
    <t>Tb_GDPI_CPsum10</t>
  </si>
  <si>
    <t>Tb_GDPI_CPsum11</t>
  </si>
  <si>
    <t>Tb_GDPI_CPsum12</t>
  </si>
  <si>
    <t>Tb_GDPI_CPsum13</t>
  </si>
  <si>
    <t>Tb_GDPI_CPsum14</t>
  </si>
  <si>
    <t>GDPI detail</t>
  </si>
  <si>
    <t>Tb_GDPI_CPdet01</t>
  </si>
  <si>
    <t>Tb_GDPI_CPdet02</t>
  </si>
  <si>
    <t>Tb_GDPI_CPdet03</t>
  </si>
  <si>
    <t>Tb_GDPI_CPdet04</t>
  </si>
  <si>
    <t>Tb_GDPI_CPdet05</t>
  </si>
  <si>
    <t>Tb_GDPI_CPdet06</t>
  </si>
  <si>
    <t>Tb_GDPI_CPdet07</t>
  </si>
  <si>
    <t>Tb_GDPI_CPdet08</t>
  </si>
  <si>
    <t>Tb_GDPI_CPdet09</t>
  </si>
  <si>
    <t>Tb_GDPI_CPdet10</t>
  </si>
  <si>
    <t>Tb_GDPI_CPdet11</t>
  </si>
  <si>
    <t>Tb_GDPI_CPdet12</t>
  </si>
  <si>
    <t>Tb_GDPI_CPdet13</t>
  </si>
  <si>
    <t>Tb_GDPI_CPdet14</t>
  </si>
  <si>
    <t>Tb_GDPI_CPdet15</t>
  </si>
  <si>
    <t>Tb_GDPI_CPdet16</t>
  </si>
  <si>
    <t>Tb_GDPI_CPdet17</t>
  </si>
  <si>
    <t>Tb_GDPI_CPdet18</t>
  </si>
  <si>
    <t>Tb_GDPI_CPdet19</t>
  </si>
  <si>
    <t>Tb_GDPI_CPdet20</t>
  </si>
  <si>
    <t>Tb_GDPI_CPdet21</t>
  </si>
  <si>
    <t>Tb_GDPI_CPdet22</t>
  </si>
  <si>
    <t>Tb_GDPI_CPdet23</t>
  </si>
  <si>
    <t>Tb_GDPI_CPdet24</t>
  </si>
  <si>
    <t>Tb_GDPI_CPdet25</t>
  </si>
  <si>
    <t>Tb_GDPI_CPdet26</t>
  </si>
  <si>
    <t>Tb_GDPI_CPdet27</t>
  </si>
  <si>
    <t>Tb_GDPI_CPdet28</t>
  </si>
  <si>
    <t>Tb_GDPI_CPdet29</t>
  </si>
  <si>
    <t>GDPIcpSum</t>
  </si>
  <si>
    <t>GDPIcpDet</t>
  </si>
  <si>
    <t>StatsTab GNI/GNDI</t>
  </si>
  <si>
    <t>Tdef_GNI</t>
  </si>
  <si>
    <t>GNI</t>
  </si>
  <si>
    <t>CP, GDP production, GDP(P)</t>
  </si>
  <si>
    <t>Tb_GNI01</t>
  </si>
  <si>
    <t>CP, GDP expenditure, GDP(E)</t>
  </si>
  <si>
    <t>Tb_GNI02</t>
  </si>
  <si>
    <t>CP, Gross Domestic Product (GDP)</t>
  </si>
  <si>
    <t>Tb_GNI03</t>
  </si>
  <si>
    <t>CP, Primary Incomes, Receivable from the rest of the world</t>
  </si>
  <si>
    <t>Tb_GNI04</t>
  </si>
  <si>
    <t>CP, Primary Incomes, Payable to the rest of the world</t>
  </si>
  <si>
    <t>Tb_GNI05</t>
  </si>
  <si>
    <t>CP, Primary Incomes, Net</t>
  </si>
  <si>
    <t>Tb_GNI06</t>
  </si>
  <si>
    <t>CP, Primary Incomes, Gross National Income (GNI)</t>
  </si>
  <si>
    <t>Tb_GNI07</t>
  </si>
  <si>
    <t>CP, Secondary Incomes, Receivable from the rest of the world</t>
  </si>
  <si>
    <t>Tb_GNI08</t>
  </si>
  <si>
    <t>CP, Secondary Incomes, Payable to the rest of the world</t>
  </si>
  <si>
    <t>Tb_GNI09</t>
  </si>
  <si>
    <t>CP, Secondary Incomes, Net</t>
  </si>
  <si>
    <t>Tb_GNI10</t>
  </si>
  <si>
    <t>CP, Gross National Disposable Income (GNDI)</t>
  </si>
  <si>
    <t>Tb_GNI11</t>
  </si>
  <si>
    <t>KP, GDP production, GDP(P), Chain Volume</t>
  </si>
  <si>
    <t>Tb_GNI21</t>
  </si>
  <si>
    <t>KP, GDP expenditure, GDP(E), Chain Volume</t>
  </si>
  <si>
    <t>Tb_GNI22</t>
  </si>
  <si>
    <t>KP, GDP, at constant prices</t>
  </si>
  <si>
    <t>Tb_GNI23</t>
  </si>
  <si>
    <t>KP, Trading gains/losses 4</t>
  </si>
  <si>
    <t>Tb_GNI24</t>
  </si>
  <si>
    <t>KP, Real Gross Domestic Income</t>
  </si>
  <si>
    <t>Tb_GNI25</t>
  </si>
  <si>
    <t>KP, Primary Incomes, Receivable from the rest of the world</t>
  </si>
  <si>
    <t>Tb_GNI26</t>
  </si>
  <si>
    <t>KP, Primary Incomes, Payable to the rest of the world</t>
  </si>
  <si>
    <t>Tb_GNI27</t>
  </si>
  <si>
    <t>KP, Primary Incomes, Net</t>
  </si>
  <si>
    <t>Tb_GNI28</t>
  </si>
  <si>
    <t>KP, Real Gross National Income (GNI)</t>
  </si>
  <si>
    <t>Tb_GNI29</t>
  </si>
  <si>
    <t>KP, Secondary Incomes, Receivable from the rest of the world</t>
  </si>
  <si>
    <t>Tb_GNI30</t>
  </si>
  <si>
    <t>KP, Secondary Incomes, Payable to the rest of the world</t>
  </si>
  <si>
    <t>Tb_GNI31</t>
  </si>
  <si>
    <t>KP, Secondary Incomes, Net</t>
  </si>
  <si>
    <t>Tb_GNI32</t>
  </si>
  <si>
    <t>KP, Real Gross National Disposable Income (GNDI) 1</t>
  </si>
  <si>
    <t>Tb_GNI33</t>
  </si>
  <si>
    <t>% change, GDP at constant prices</t>
  </si>
  <si>
    <t>Tb_GNI41</t>
  </si>
  <si>
    <t>% change, Real GDI</t>
  </si>
  <si>
    <t>Tb_GNI42</t>
  </si>
  <si>
    <t>% change, Real GNI</t>
  </si>
  <si>
    <t>Tb_GNI43</t>
  </si>
  <si>
    <t>% change, Real GNDI</t>
  </si>
  <si>
    <t>Tb_GNI44</t>
  </si>
  <si>
    <t>Tb_GNI51</t>
  </si>
  <si>
    <t>Tb_GNI52</t>
  </si>
  <si>
    <t>Tb_GNI53</t>
  </si>
  <si>
    <t>Tb_GNI54</t>
  </si>
  <si>
    <t>Tb_GNI55</t>
  </si>
  <si>
    <t>Tb_GNI56</t>
  </si>
  <si>
    <t>Tb_GNI57</t>
  </si>
  <si>
    <t>Tb_GNI58</t>
  </si>
  <si>
    <t>IPD, Gross Domestic Product (GDP)</t>
  </si>
  <si>
    <t>Tb_GNI61</t>
  </si>
  <si>
    <t>IPD, Gross Domestic Income (GDI)</t>
  </si>
  <si>
    <t>Tb_GNI62</t>
  </si>
  <si>
    <t>IPD, Gross National Income (GNI)</t>
  </si>
  <si>
    <t>Tb_GNI63</t>
  </si>
  <si>
    <t>IPD, Gross National Disposable Income (GNDI)</t>
  </si>
  <si>
    <t>Tb_GNI64</t>
  </si>
  <si>
    <t>Tb_GNI71</t>
  </si>
  <si>
    <t>Tb_GNI72</t>
  </si>
  <si>
    <t>Tb_GNI73</t>
  </si>
  <si>
    <t>Tb_GNI81</t>
  </si>
  <si>
    <t>Tb_GNI82</t>
  </si>
  <si>
    <t>Tb_GNI83</t>
  </si>
  <si>
    <t>StatsTab HFCE</t>
  </si>
  <si>
    <t>Tdef_HFCE</t>
  </si>
  <si>
    <t>HFCE</t>
  </si>
  <si>
    <t>StatsTab GFCE</t>
  </si>
  <si>
    <t>Household Final Consucmption Expenditure</t>
  </si>
  <si>
    <t>HFCE, Food, non-alcoholic beverages</t>
  </si>
  <si>
    <t>Tb_HFCE01</t>
  </si>
  <si>
    <t>HFCE, Alcoholic beverages, tobacco and narcotics</t>
  </si>
  <si>
    <t>Tb_HFCE02</t>
  </si>
  <si>
    <t>HFCE, Clothing and footwear</t>
  </si>
  <si>
    <t>Tb_HFCE03</t>
  </si>
  <si>
    <t>HFCE, Fuels</t>
  </si>
  <si>
    <t>Tb_HFCE04</t>
  </si>
  <si>
    <t>HFCE, Vehicles, boats and parts</t>
  </si>
  <si>
    <t>Tb_HFCE05</t>
  </si>
  <si>
    <t>HFCE, Other goods (durable and non-durable)</t>
  </si>
  <si>
    <t>Tb_HFCE06</t>
  </si>
  <si>
    <t>HFCE, Real estate, own dwellings</t>
  </si>
  <si>
    <t>Tb_HFCE07</t>
  </si>
  <si>
    <t>HFCE, Real estate, purchased</t>
  </si>
  <si>
    <t>Tb_HFCE08</t>
  </si>
  <si>
    <t>HFCE, Electricity</t>
  </si>
  <si>
    <t>Tb_HFCE09</t>
  </si>
  <si>
    <t>HFCE, Water</t>
  </si>
  <si>
    <t>Tb_HFCE10</t>
  </si>
  <si>
    <t>HFCE, Information and communication</t>
  </si>
  <si>
    <t>Tb_HFCE11</t>
  </si>
  <si>
    <t>HFCE, Education</t>
  </si>
  <si>
    <t>Tb_HFCE12</t>
  </si>
  <si>
    <t>HFCE, Health services</t>
  </si>
  <si>
    <t>Tb_HFCE13</t>
  </si>
  <si>
    <t>HFCE, Financial services and FISIM</t>
  </si>
  <si>
    <t>Tb_HFCE14</t>
  </si>
  <si>
    <t>HFCE, Other services</t>
  </si>
  <si>
    <t>Tb_HFCE15</t>
  </si>
  <si>
    <t>HFCE, Domestic workers</t>
  </si>
  <si>
    <t>Tb_HFCE16</t>
  </si>
  <si>
    <t>HFCE, Overseas travel</t>
  </si>
  <si>
    <t>Tb_HFCE17</t>
  </si>
  <si>
    <t>HFCE, Household Consumption Expenditure</t>
  </si>
  <si>
    <t>Tb_HFCE20</t>
  </si>
  <si>
    <t>HFCE, of which, purchased</t>
  </si>
  <si>
    <t>Tb_HFCE31</t>
  </si>
  <si>
    <t>HFCE, of which, own produce</t>
  </si>
  <si>
    <t>Tb_HFCE32</t>
  </si>
  <si>
    <t>HFCE, of which food</t>
  </si>
  <si>
    <t>Tb_HFCE33</t>
  </si>
  <si>
    <t>HFCE, by Government, Education</t>
  </si>
  <si>
    <t>Tb_HFCE41</t>
  </si>
  <si>
    <t>HFCE, by Government, Health</t>
  </si>
  <si>
    <t>Tb_HFCE42</t>
  </si>
  <si>
    <t>HFCE, by NPISH, Education</t>
  </si>
  <si>
    <t>Tb_HFCE43</t>
  </si>
  <si>
    <t>HFCE, Actual Household Consumption Expenditure</t>
  </si>
  <si>
    <t>Tb_HFCE50</t>
  </si>
  <si>
    <t>Government Final Consucmption Expenditure</t>
  </si>
  <si>
    <t>GFCE, Public Administration</t>
  </si>
  <si>
    <t>Tb_GFCE01</t>
  </si>
  <si>
    <t>GFCE, Education</t>
  </si>
  <si>
    <t>Tb_GFCE02</t>
  </si>
  <si>
    <t>GFCE, Health</t>
  </si>
  <si>
    <t>Tb_GFCE03</t>
  </si>
  <si>
    <t>GFCE, Water supply and waste</t>
  </si>
  <si>
    <t>Tb_GFCE04</t>
  </si>
  <si>
    <t>GFCE, Other</t>
  </si>
  <si>
    <t>Tb_GFCE05</t>
  </si>
  <si>
    <t>GFCE, Total, Government Final Consumption Expenditure</t>
  </si>
  <si>
    <t>Tb_GFCE06</t>
  </si>
  <si>
    <t>GFCE, Government Own Construction (to Gross Fixed Capital Formation)</t>
  </si>
  <si>
    <t>Tb_GFCE07</t>
  </si>
  <si>
    <t>GFCE, Total, Government Output sold</t>
  </si>
  <si>
    <t>Tb_GFCE08</t>
  </si>
  <si>
    <t>GFCE, Total, Government Non-Market Output</t>
  </si>
  <si>
    <t>Tb_GFCE09</t>
  </si>
  <si>
    <t>GFCE  GovNat, Non Market Output, free</t>
  </si>
  <si>
    <t>Tb_GFCE311</t>
  </si>
  <si>
    <t>GFCE  GovNat, Compensation of Employees</t>
  </si>
  <si>
    <t>Tb_GFCE312</t>
  </si>
  <si>
    <t>GFCE  GovNat, Purchases of Goods and Services</t>
  </si>
  <si>
    <t>Tb_GFCE313</t>
  </si>
  <si>
    <t>GFCE  GovNat, less sales</t>
  </si>
  <si>
    <t>Tb_GFCE314</t>
  </si>
  <si>
    <t>GFCE  GovAg,  Non market output, free</t>
  </si>
  <si>
    <t>Tb_GFCE321</t>
  </si>
  <si>
    <t>GFCE  GovAg, Compensation of Employees</t>
  </si>
  <si>
    <t>Tb_GFCE322</t>
  </si>
  <si>
    <t>GFCE  GovAg, Purchases of Goods and Services</t>
  </si>
  <si>
    <t>Tb_GFCE323</t>
  </si>
  <si>
    <t>GFCE  GovAg, less sales</t>
  </si>
  <si>
    <t>Tb_GFCE324</t>
  </si>
  <si>
    <t>GFCE  GovSt, Non Market Output, free</t>
  </si>
  <si>
    <t>Tb_GFCE331</t>
  </si>
  <si>
    <t>GFCE  GovSt, Compensation of Employees</t>
  </si>
  <si>
    <t>Tb_GFCE332</t>
  </si>
  <si>
    <t>GFCE  GovSt, Purchases of Goods and Services</t>
  </si>
  <si>
    <t>Tb_GFCE333</t>
  </si>
  <si>
    <t>GFCE  GovSt, less sales</t>
  </si>
  <si>
    <t>Tb_GFCE334</t>
  </si>
  <si>
    <t>GFCE  SSF, Non Market Output, free</t>
  </si>
  <si>
    <t>Tb_GFCE341</t>
  </si>
  <si>
    <t>GFCE  SSF, Compensation of Employees</t>
  </si>
  <si>
    <t>Tb_GFCE342</t>
  </si>
  <si>
    <t>GFCE  SSF, Purchases of Goods and Services</t>
  </si>
  <si>
    <t>Tb_GFCE343</t>
  </si>
  <si>
    <t>GFCE  SSF, less sales</t>
  </si>
  <si>
    <t>Tb_GFCE344</t>
  </si>
  <si>
    <t>GFCE  GovAll, Non Market Output, free</t>
  </si>
  <si>
    <t>Tb_GFCE351</t>
  </si>
  <si>
    <t>GFCE  GovAll, Compensation of Employees</t>
  </si>
  <si>
    <t>Tb_GFCE352</t>
  </si>
  <si>
    <t>GFCE  GovAll, Purchases of Goods and Services</t>
  </si>
  <si>
    <t>Tb_GFCE353</t>
  </si>
  <si>
    <t>GFCE  GovAll, less sales</t>
  </si>
  <si>
    <t>Tb_GFCE354</t>
  </si>
  <si>
    <t>Tdef_GFCE</t>
  </si>
  <si>
    <t>GFCE</t>
  </si>
  <si>
    <t>GDPE constant prices</t>
  </si>
  <si>
    <t>Tb_GDPE_KP_E_P301</t>
  </si>
  <si>
    <t>Tb_GDPE_KP_E_P301_D1</t>
  </si>
  <si>
    <t>Tb_GDPE_KP_E_P301_P2</t>
  </si>
  <si>
    <t>Tb_GDPE_KP_E_P301_P1312</t>
  </si>
  <si>
    <t>Tb_GDPE_KP_E_P302_P303</t>
  </si>
  <si>
    <t>Tb_GDPE_KP_E_P3021</t>
  </si>
  <si>
    <t>Tb_GDPE_KP_E_P3022</t>
  </si>
  <si>
    <t>Tb_GDPE_KP_E_P3022_dwell</t>
  </si>
  <si>
    <t>Tb_GDPE_KP_E_P3022_oth</t>
  </si>
  <si>
    <t>Tb_GDPE_KP_E_P303</t>
  </si>
  <si>
    <t>Tb_GDPE_KP_E_P51</t>
  </si>
  <si>
    <t>Tb_GDPE_KP_E_P51_F</t>
  </si>
  <si>
    <t>Tb_GDPE_KP_E_P51_oth</t>
  </si>
  <si>
    <t>Tb_GDPE_KP_E_P52</t>
  </si>
  <si>
    <t>Tb_GDPE_KP_E_GDE</t>
  </si>
  <si>
    <t>Tb_GDPE_KP_E_P6</t>
  </si>
  <si>
    <t>Re-Exports - Goods</t>
  </si>
  <si>
    <t>Tb_GDPE_KP_E_P64</t>
  </si>
  <si>
    <t>Exports - Goods</t>
  </si>
  <si>
    <t>Tb_GDPE_KP_E_P61</t>
  </si>
  <si>
    <t>Exports: Services</t>
  </si>
  <si>
    <t>Tb_GDPE_KP_E_P62</t>
  </si>
  <si>
    <t>Exports: Tourism (Goods &amp; Services)</t>
  </si>
  <si>
    <t>Tb_GDPE_KP_E_P631</t>
  </si>
  <si>
    <t>Exports (embassies)</t>
  </si>
  <si>
    <t>Tb_GDPE_KP_E_P632</t>
  </si>
  <si>
    <t>Tb_GDPE_KP_E_P7</t>
  </si>
  <si>
    <t>Imports : Food, beverages, tobacco</t>
  </si>
  <si>
    <t>Tb_GDPE_KP_E_P71_Food</t>
  </si>
  <si>
    <t>Imports : Fuel</t>
  </si>
  <si>
    <t>Tb_GDPE_KP_E_P71_fuel</t>
  </si>
  <si>
    <t>Imports : Other</t>
  </si>
  <si>
    <t>Tb_GDPE_KP_E_P71_oth</t>
  </si>
  <si>
    <t>Imports : Services</t>
  </si>
  <si>
    <t>Tb_GDPE_KP_E_P72</t>
  </si>
  <si>
    <t>Tb_GDPE_KP_E_GDP(E)</t>
  </si>
  <si>
    <t>Tb_GDPE_KP_E_Z4</t>
  </si>
  <si>
    <t>Expenditure on GDP: GDP(P)</t>
  </si>
  <si>
    <t>Tb_GDPE_KP_E_GDP(P)</t>
  </si>
  <si>
    <t>GDPE current prices</t>
  </si>
  <si>
    <t>Tb_GDPE_CP_E_P301</t>
  </si>
  <si>
    <t>Tb_GDPE_CP_E_P301_D1</t>
  </si>
  <si>
    <t>Tb_GDPE_CP_E_P301_P2</t>
  </si>
  <si>
    <t>Tb_GDPE_CP_E_P301_P1312</t>
  </si>
  <si>
    <t>Tb_GDPE_CP_E_P302_P303</t>
  </si>
  <si>
    <t>Tb_GDPE_CP_E_P3021</t>
  </si>
  <si>
    <t>Tb_GDPE_CP_E_P3022</t>
  </si>
  <si>
    <t>Tb_GDPE_CP_E_P3022_dwell</t>
  </si>
  <si>
    <t>Tb_GDPE_CP_E_P3022_oth</t>
  </si>
  <si>
    <t>Tb_GDPE_CP_E_P303</t>
  </si>
  <si>
    <t>Tb_GDPE_CP_E_P51</t>
  </si>
  <si>
    <t>Tb_GDPE_CP_E_P51_F</t>
  </si>
  <si>
    <t>Tb_GDPE_CP_E_P51_oth</t>
  </si>
  <si>
    <t>Tb_GDPE_CP_E_P52</t>
  </si>
  <si>
    <t>Tb_GDPE_CP_E_GDE</t>
  </si>
  <si>
    <t>Tb_GDPE_CP_E_P6</t>
  </si>
  <si>
    <t>Tb_GDPE_CP_E_P64</t>
  </si>
  <si>
    <t>Tb_GDPE_CP_E_P61</t>
  </si>
  <si>
    <t>Tb_GDPE_CP_E_P62</t>
  </si>
  <si>
    <t>Tb_GDPE_CP_E_P631</t>
  </si>
  <si>
    <t>Tb_GDPE_CP_E_P632</t>
  </si>
  <si>
    <t>Tb_GDPE_CP_E_P7</t>
  </si>
  <si>
    <t>Tb_GDPE_CP_E_P71_Food</t>
  </si>
  <si>
    <t>Tb_GDPE_CP_E_P71_fuel</t>
  </si>
  <si>
    <t>Tb_GDPE_CP_E_P71_oth</t>
  </si>
  <si>
    <t>Tb_GDPE_CP_E_P72</t>
  </si>
  <si>
    <t>Tb_GDPE_CP_E_GDP(E)</t>
  </si>
  <si>
    <t>Tb_GDPE_CP_E_Z4</t>
  </si>
  <si>
    <t>Tb_GDPE_CP_E_GDP(P)</t>
  </si>
  <si>
    <t>Chain Volumes indicator</t>
  </si>
  <si>
    <t>Tb_GDPE_KV_E_GDP(E)</t>
  </si>
  <si>
    <t>Statstab GDP(E), KP</t>
  </si>
  <si>
    <t>Statstab GDP(E), CP</t>
  </si>
  <si>
    <t>Statstab GDP(E), KV</t>
  </si>
  <si>
    <t>Tdef_GDPE_kp</t>
  </si>
  <si>
    <t>Tdef_GDPE_kv</t>
  </si>
  <si>
    <t>Tdef_GDPE_cp</t>
  </si>
  <si>
    <t>GDPE_kp</t>
  </si>
  <si>
    <t>GDPE_kv</t>
  </si>
  <si>
    <t>GDPE_cp</t>
  </si>
  <si>
    <t>Tb_BopSum</t>
  </si>
  <si>
    <t>StatsTab: BoP Summary</t>
  </si>
  <si>
    <t>Tb_BopDet</t>
  </si>
  <si>
    <t>StatsTab: BoP Detail</t>
  </si>
  <si>
    <t>Tb_IIP</t>
  </si>
  <si>
    <t>StatsTab: IIP</t>
  </si>
  <si>
    <t>Tb_ExtDebt</t>
  </si>
  <si>
    <t>StatsTab: ExtDebt</t>
  </si>
  <si>
    <t>Tdef_BopSum</t>
  </si>
  <si>
    <t>Tdef_BopDet</t>
  </si>
  <si>
    <t>Tdef_IIP</t>
  </si>
  <si>
    <t>Tdef_ExtDebt1</t>
  </si>
  <si>
    <t>Tb_BopSum1</t>
  </si>
  <si>
    <t>Tb_BopSum1A01</t>
  </si>
  <si>
    <t>Tb_BopSum1A02</t>
  </si>
  <si>
    <t>Tb_BopSum1A03</t>
  </si>
  <si>
    <t>Tb_BopSum1A04</t>
  </si>
  <si>
    <t>Tb_BopSum1A05</t>
  </si>
  <si>
    <t>Tb_BopSum1A06</t>
  </si>
  <si>
    <t>Tb_BopSum1A07</t>
  </si>
  <si>
    <t>Tb_BopSum1A08</t>
  </si>
  <si>
    <t>Tb_BopSum1A09</t>
  </si>
  <si>
    <t>Tb_BopSum1A10</t>
  </si>
  <si>
    <t>Tb_BopSum1A11</t>
  </si>
  <si>
    <t>Tb_BopSum1A12</t>
  </si>
  <si>
    <t>Tb_BopSum1A13</t>
  </si>
  <si>
    <t>Tb_BopSum1A14</t>
  </si>
  <si>
    <t>Tb_BopSum1A15</t>
  </si>
  <si>
    <t>Tb_BopSum1A16</t>
  </si>
  <si>
    <t>Tb_BopSum1A17</t>
  </si>
  <si>
    <t>Tb_BopSum1A18</t>
  </si>
  <si>
    <t>Tb_BopSum1B01</t>
  </si>
  <si>
    <t>Tb_BopSum1B02</t>
  </si>
  <si>
    <t>Tb_BopSum1B03</t>
  </si>
  <si>
    <t>Tb_BopSum1B04</t>
  </si>
  <si>
    <t>Tb_BopSum1B05</t>
  </si>
  <si>
    <t>Tb_BopSum1B06</t>
  </si>
  <si>
    <t>Tb_BopSum1B07</t>
  </si>
  <si>
    <t>Tb_BopSum1B08</t>
  </si>
  <si>
    <t>Tb_BopSum1B09</t>
  </si>
  <si>
    <t>Tb_BopSum1B10</t>
  </si>
  <si>
    <t>Tb_BopSum1C01</t>
  </si>
  <si>
    <t>Tb_BopSum1C02</t>
  </si>
  <si>
    <t>Tb_BopSum1C03</t>
  </si>
  <si>
    <t>Tb_BopSum1C04</t>
  </si>
  <si>
    <t>Tb_BopSum1C05</t>
  </si>
  <si>
    <t>Tb_BopSum1C06</t>
  </si>
  <si>
    <t>Tb_BopSum1C07</t>
  </si>
  <si>
    <t>Tb_BopSum1C08</t>
  </si>
  <si>
    <t>Tb_BopSum1C09</t>
  </si>
  <si>
    <t>Tb_BopSum1C10</t>
  </si>
  <si>
    <t>Tb_BopSum1C11</t>
  </si>
  <si>
    <t>Tb_BopSum2</t>
  </si>
  <si>
    <t>Tb_BopSum201</t>
  </si>
  <si>
    <t>Tb_BopSum202</t>
  </si>
  <si>
    <t>Tb_BopSum203</t>
  </si>
  <si>
    <t>Tb_BopSum204</t>
  </si>
  <si>
    <t>Tb_BopSum205</t>
  </si>
  <si>
    <t>Tb_BopSum206</t>
  </si>
  <si>
    <t>Tb_BopSum207</t>
  </si>
  <si>
    <t>Tb_BopSum3</t>
  </si>
  <si>
    <t>Tb_BopSum301</t>
  </si>
  <si>
    <t>Tb_BopSum302</t>
  </si>
  <si>
    <t>Tb_BopSum303</t>
  </si>
  <si>
    <t>Tb_BopSum304</t>
  </si>
  <si>
    <t>Tb_BopSum305</t>
  </si>
  <si>
    <t>Tb_BopSum306</t>
  </si>
  <si>
    <t>Tb_BopSum307</t>
  </si>
  <si>
    <t>Tb_BopSum308</t>
  </si>
  <si>
    <t>Tb_BopSum309</t>
  </si>
  <si>
    <t>Tb_BopSum310</t>
  </si>
  <si>
    <t>Tb_BopSum4</t>
  </si>
  <si>
    <t>Tb_BopDet1</t>
  </si>
  <si>
    <t>Tb_BopDet1A01</t>
  </si>
  <si>
    <t>Tb_BopDet1A03</t>
  </si>
  <si>
    <t>Tb_BopDet1A04</t>
  </si>
  <si>
    <t>Tb_BopDet1A05</t>
  </si>
  <si>
    <t>Tb_BopDet1A06</t>
  </si>
  <si>
    <t>Tb_BopDet1A07</t>
  </si>
  <si>
    <t>Tb_BopDet1A08</t>
  </si>
  <si>
    <t>Tb_BopDet1A09</t>
  </si>
  <si>
    <t>Tb_BopDet1A10</t>
  </si>
  <si>
    <t>Tb_BopDet1A11</t>
  </si>
  <si>
    <t>Tb_BopDet1A12</t>
  </si>
  <si>
    <t>Tb_BopDet1A13</t>
  </si>
  <si>
    <t>Tb_BopDet1A14</t>
  </si>
  <si>
    <t>Tb_BopDet1A15</t>
  </si>
  <si>
    <t>Tb_BopDet1A16</t>
  </si>
  <si>
    <t>Tb_BopDet1A17</t>
  </si>
  <si>
    <t>Tb_BopDet1A18</t>
  </si>
  <si>
    <t>Tb_BopDet1A19</t>
  </si>
  <si>
    <t>Tb_BopDet1A20</t>
  </si>
  <si>
    <t>Tb_BopDet1A21</t>
  </si>
  <si>
    <t>Tb_BopDet1A22</t>
  </si>
  <si>
    <t>Tb_BopDet1A23</t>
  </si>
  <si>
    <t>Tb_BopDet1A24</t>
  </si>
  <si>
    <t>Tb_BopDet1A25</t>
  </si>
  <si>
    <t>Tb_BopDet1A26</t>
  </si>
  <si>
    <t>Tb_BopDet1A27</t>
  </si>
  <si>
    <t>Tb_BopDet1A28</t>
  </si>
  <si>
    <t>Tb_BopDet1A29</t>
  </si>
  <si>
    <t>Tb_BopDet1A30</t>
  </si>
  <si>
    <t>Tb_BopDet1A31</t>
  </si>
  <si>
    <t>Tb_BopDet1B01</t>
  </si>
  <si>
    <t>Tb_BopDet1B02</t>
  </si>
  <si>
    <t>Tb_BopDet1B03</t>
  </si>
  <si>
    <t>Tb_BopDet1B04</t>
  </si>
  <si>
    <t>Tb_BopDet1B05</t>
  </si>
  <si>
    <t>Tb_BopDet1B06</t>
  </si>
  <si>
    <t>Tb_BopDet1B07</t>
  </si>
  <si>
    <t>Tb_BopDet1B08</t>
  </si>
  <si>
    <t>Tb_BopDet1B09</t>
  </si>
  <si>
    <t>Tb_BopDet1B10</t>
  </si>
  <si>
    <t>Tb_BopDet1B11</t>
  </si>
  <si>
    <t>Tb_BopDet1B12</t>
  </si>
  <si>
    <t>Tb_BopDet1B13</t>
  </si>
  <si>
    <t>Tb_BopDet1C01</t>
  </si>
  <si>
    <t>Tb_BopDet1C02</t>
  </si>
  <si>
    <t>Tb_BopDet1C03</t>
  </si>
  <si>
    <t>Tb_BopDet1C04</t>
  </si>
  <si>
    <t>Tb_BopDet1C05</t>
  </si>
  <si>
    <t>Tb_BopDet1C06</t>
  </si>
  <si>
    <t>Tb_BopDet1C07</t>
  </si>
  <si>
    <t>Tb_BopDet1C08</t>
  </si>
  <si>
    <t>Tb_BopDet1C09</t>
  </si>
  <si>
    <t>Tb_BopDet1C10</t>
  </si>
  <si>
    <t>Tb_BopDet1C11</t>
  </si>
  <si>
    <t>Tb_BopDet1C12</t>
  </si>
  <si>
    <t>Tb_BopDet1C13</t>
  </si>
  <si>
    <t>Tb_BopDet1C14</t>
  </si>
  <si>
    <t>Tb_BopDet1C15</t>
  </si>
  <si>
    <t>Tb_BopDet1C16</t>
  </si>
  <si>
    <t>Tb_BopDet1C17</t>
  </si>
  <si>
    <t>Tb_BopDet1C18</t>
  </si>
  <si>
    <t>Tb_BopDet2</t>
  </si>
  <si>
    <t>Tb_BopDet201</t>
  </si>
  <si>
    <t>Tb_BopDet202</t>
  </si>
  <si>
    <t>Tb_BopDet203</t>
  </si>
  <si>
    <t>Tb_BopDet204</t>
  </si>
  <si>
    <t>Tb_BopDet205</t>
  </si>
  <si>
    <t>Tb_BopDet206</t>
  </si>
  <si>
    <t>Tb_BopDet207</t>
  </si>
  <si>
    <t>Tb_BopDet3</t>
  </si>
  <si>
    <t>Tb_BopDet301</t>
  </si>
  <si>
    <t>Tb_BopDet302</t>
  </si>
  <si>
    <t>Tb_BopDet303</t>
  </si>
  <si>
    <t>Tb_BopDet304</t>
  </si>
  <si>
    <t>Tb_BopDet305</t>
  </si>
  <si>
    <t>Tb_BopDet306</t>
  </si>
  <si>
    <t>Tb_BopDet307</t>
  </si>
  <si>
    <t>Tb_BopDet308</t>
  </si>
  <si>
    <t>Tb_BopDet309</t>
  </si>
  <si>
    <t>Tb_BopDet310</t>
  </si>
  <si>
    <t>Tb_BopDet311</t>
  </si>
  <si>
    <t>Tb_BopDet312</t>
  </si>
  <si>
    <t>Tb_BopDet313</t>
  </si>
  <si>
    <t>Tb_BopDet314</t>
  </si>
  <si>
    <t>Tb_BopDet315</t>
  </si>
  <si>
    <t>Tb_BopDet316</t>
  </si>
  <si>
    <t>Tb_BopDet317</t>
  </si>
  <si>
    <t>Tb_BopDet318</t>
  </si>
  <si>
    <t>Tb_BopDet319</t>
  </si>
  <si>
    <t>Tb_BopDet4</t>
  </si>
  <si>
    <t>Tb_IIP_01</t>
  </si>
  <si>
    <t>Tb_IIP_02</t>
  </si>
  <si>
    <t>Tb_IIP_03</t>
  </si>
  <si>
    <t>Tb_IIP_04</t>
  </si>
  <si>
    <t>Tb_IIP_05</t>
  </si>
  <si>
    <t>Tb_IIP_06</t>
  </si>
  <si>
    <t>Tb_IIP_07</t>
  </si>
  <si>
    <t>Tb_IIP_08</t>
  </si>
  <si>
    <t>Tb_IIP_09</t>
  </si>
  <si>
    <t>Tb_IIP_10</t>
  </si>
  <si>
    <t>Tb_IIP_11</t>
  </si>
  <si>
    <t>Tb_IIP_12</t>
  </si>
  <si>
    <t>Tb_IIP_13</t>
  </si>
  <si>
    <t>Tb_IIP_14</t>
  </si>
  <si>
    <t>Tb_IIP_15</t>
  </si>
  <si>
    <t>Tb_IIP_16</t>
  </si>
  <si>
    <t>Tb_IIP_17</t>
  </si>
  <si>
    <t>Tb_IIP_18</t>
  </si>
  <si>
    <t>Tb_IIP_19</t>
  </si>
  <si>
    <t>Tb_IIP_20</t>
  </si>
  <si>
    <t>Tb_IIP_21</t>
  </si>
  <si>
    <t>Tb_IIP_22</t>
  </si>
  <si>
    <t>Tb_IIP_23</t>
  </si>
  <si>
    <t>Tb_IIP_24</t>
  </si>
  <si>
    <t>Tb_IIP_25</t>
  </si>
  <si>
    <t>Tb_IIP_26</t>
  </si>
  <si>
    <t>Tb_IIP_27</t>
  </si>
  <si>
    <t>Tb_IIP_28</t>
  </si>
  <si>
    <t>Tb_IIP_29</t>
  </si>
  <si>
    <t>Tb_IIP_30</t>
  </si>
  <si>
    <t>Tb_IIP_31</t>
  </si>
  <si>
    <t>Tb_IIP_32</t>
  </si>
  <si>
    <t>Tb_IIP_33</t>
  </si>
  <si>
    <t>Tb_IIP_34</t>
  </si>
  <si>
    <t>Tb_ExtDebt_01</t>
  </si>
  <si>
    <t>Tb_ExtDebt_02</t>
  </si>
  <si>
    <t>Tb_ExtDebt_03</t>
  </si>
  <si>
    <t>Tb_ExtDebt_04</t>
  </si>
  <si>
    <t>Tb_ExtDebt_05</t>
  </si>
  <si>
    <t>External debt (adjusted) as % of GDP</t>
  </si>
  <si>
    <t>External Debt: National Government</t>
  </si>
  <si>
    <t>Tb_ExtDebt_10</t>
  </si>
  <si>
    <t>Tb_ExtDebt_11</t>
  </si>
  <si>
    <t>Tb_ExtDebt_12</t>
  </si>
  <si>
    <t>Tb_ExtDebt_13</t>
  </si>
  <si>
    <t>Tb_ExtDebt_14</t>
  </si>
  <si>
    <t>External Debt: Public Sector Enterprises</t>
  </si>
  <si>
    <t>Tb_ExtDebt_15</t>
  </si>
  <si>
    <t>Tb_ExtDebt_16</t>
  </si>
  <si>
    <t>Tb_ExtDebt_17</t>
  </si>
  <si>
    <t>Tb_ExtDebt_18</t>
  </si>
  <si>
    <t>Tb_ExtDebt_19</t>
  </si>
  <si>
    <t>FY15 dollars</t>
  </si>
  <si>
    <t>Housing and agriculture (on-lent to NDBP)</t>
  </si>
  <si>
    <t>Koror Airai Sanitation Project (on-lent to PPUC)</t>
  </si>
  <si>
    <t>ICT internet connectivity (on-lent to BSCC)</t>
  </si>
  <si>
    <t>(Chain volume measures, FY2019 prices, US$ millions)</t>
  </si>
  <si>
    <t>(FY19=100)</t>
  </si>
  <si>
    <t>G_1</t>
  </si>
  <si>
    <t>G_1.1</t>
  </si>
  <si>
    <t>G_1.1.01</t>
  </si>
  <si>
    <t>G_1.1.01.1</t>
  </si>
  <si>
    <t>G_1.1.01.2</t>
  </si>
  <si>
    <t>G_1.1.01.3</t>
  </si>
  <si>
    <t>G_1.1.02</t>
  </si>
  <si>
    <t>G_1.1.03</t>
  </si>
  <si>
    <t>G_1.1.03.1</t>
  </si>
  <si>
    <t>G_1.1.03.2</t>
  </si>
  <si>
    <t>G_1.1.03.3</t>
  </si>
  <si>
    <t>G_1.1.03.4</t>
  </si>
  <si>
    <t>G_1.1.03.5</t>
  </si>
  <si>
    <t>G_1.1.03.6</t>
  </si>
  <si>
    <t>G_1.1.04</t>
  </si>
  <si>
    <t>G_1.1.04.1</t>
  </si>
  <si>
    <t>G_1.1.04.1.1</t>
  </si>
  <si>
    <t>G_1.1.04.1.2</t>
  </si>
  <si>
    <t>G_1.1.04.1.3</t>
  </si>
  <si>
    <t>G_1.1.04.1.4</t>
  </si>
  <si>
    <t>G_1.1.04.2</t>
  </si>
  <si>
    <t>G_1.1.04.3</t>
  </si>
  <si>
    <t>G_1.1.04.4</t>
  </si>
  <si>
    <t>G_1.1.04.4.1</t>
  </si>
  <si>
    <t>G_1.1.04.4.2</t>
  </si>
  <si>
    <t>G_1.1.04.5</t>
  </si>
  <si>
    <t>G_1.1.04.5.1</t>
  </si>
  <si>
    <t>G_1.1.04.5.2</t>
  </si>
  <si>
    <t>G_1.1.04.5.2.01</t>
  </si>
  <si>
    <t>G_1.1.04.5.2.02</t>
  </si>
  <si>
    <t>G_1.1.04.5.2.03</t>
  </si>
  <si>
    <t>G_1.1.04.6</t>
  </si>
  <si>
    <t>G_1.1.05</t>
  </si>
  <si>
    <t>G_1.1.05.1</t>
  </si>
  <si>
    <t>G_1.1.05.1.1</t>
  </si>
  <si>
    <t>G_1.1.05.1.2</t>
  </si>
  <si>
    <t>G_1.1.05.1.3</t>
  </si>
  <si>
    <t>G_1.1.05.1.4</t>
  </si>
  <si>
    <t>G_1.1.05.1.5</t>
  </si>
  <si>
    <t>G_1.1.05.1.6</t>
  </si>
  <si>
    <t>G_1.1.05.1.7</t>
  </si>
  <si>
    <t>G_1.1.05.1.8</t>
  </si>
  <si>
    <t>G_1.1.05.2</t>
  </si>
  <si>
    <t>G_1.1.05.3</t>
  </si>
  <si>
    <t>G_1.1.05.4</t>
  </si>
  <si>
    <t>G_1.1.05.5</t>
  </si>
  <si>
    <t>G_1.1.05.6</t>
  </si>
  <si>
    <t>G_1.1.05.6.1</t>
  </si>
  <si>
    <t>G_1.1.05.6.2</t>
  </si>
  <si>
    <t>G_1.1.06</t>
  </si>
  <si>
    <t>G_1.1.06.1</t>
  </si>
  <si>
    <t>G_1.1.06.1.1</t>
  </si>
  <si>
    <t>G_1.1.06.1.2</t>
  </si>
  <si>
    <t>G_1.1.06.2</t>
  </si>
  <si>
    <t>G_1.1.06.2.1</t>
  </si>
  <si>
    <t>G_1.1.06.2.2</t>
  </si>
  <si>
    <t>G_1.1.06.2.3</t>
  </si>
  <si>
    <t>G_1.2</t>
  </si>
  <si>
    <t>G_1.2.01</t>
  </si>
  <si>
    <t>G_1.2.01.1</t>
  </si>
  <si>
    <t>G_1.2.01.2</t>
  </si>
  <si>
    <t>G_1.2.01.3</t>
  </si>
  <si>
    <t>G_1.2.01.4</t>
  </si>
  <si>
    <t>G_1.2.02</t>
  </si>
  <si>
    <t>G_1.2.02.1</t>
  </si>
  <si>
    <t>G_1.2.02.2</t>
  </si>
  <si>
    <t>G_1.2.02.3</t>
  </si>
  <si>
    <t>G_1.3</t>
  </si>
  <si>
    <t>G_1.3.01</t>
  </si>
  <si>
    <t>G_1.3.01.1</t>
  </si>
  <si>
    <t>G_1.3.01.1.1</t>
  </si>
  <si>
    <t>G_1.3.01.1.2</t>
  </si>
  <si>
    <t>G_1.3.01.1.3</t>
  </si>
  <si>
    <t>G_1.3.01.1.4</t>
  </si>
  <si>
    <t>G_1.3.01.1.5</t>
  </si>
  <si>
    <t>G_1.3.01.2</t>
  </si>
  <si>
    <t>G_1.3.01.2.1</t>
  </si>
  <si>
    <t>G_1.3.01.2.2</t>
  </si>
  <si>
    <t>G_1.3.02</t>
  </si>
  <si>
    <t>G_1.3.02.1</t>
  </si>
  <si>
    <t>G_1.3.02.2</t>
  </si>
  <si>
    <t>G_1.3.03</t>
  </si>
  <si>
    <t>G_1.3.03.1</t>
  </si>
  <si>
    <t>G_1.3.03.1.1</t>
  </si>
  <si>
    <t>G_1.3.03.1.2</t>
  </si>
  <si>
    <t>G_1.3.03.1.3</t>
  </si>
  <si>
    <t>G_1.3.03.1.4</t>
  </si>
  <si>
    <t>G_1.3.03.1.5</t>
  </si>
  <si>
    <t>G_1.3.03.2</t>
  </si>
  <si>
    <t>G_1.4</t>
  </si>
  <si>
    <t>G_1.4.01</t>
  </si>
  <si>
    <t>G_1.4.01.1</t>
  </si>
  <si>
    <t>G_1.4.01.2</t>
  </si>
  <si>
    <t>G_1.4.01.3</t>
  </si>
  <si>
    <t>G_1.4.01.3.1</t>
  </si>
  <si>
    <t>G_1.4.01.3.2</t>
  </si>
  <si>
    <t>G_1.4.01.4</t>
  </si>
  <si>
    <t>G_1.4.01.5</t>
  </si>
  <si>
    <t>G_1.4.01.5.1</t>
  </si>
  <si>
    <t>G_1.4.01.5.2</t>
  </si>
  <si>
    <t>G_1.4.01.5.3</t>
  </si>
  <si>
    <t>G_1.4.01.5.4</t>
  </si>
  <si>
    <t>G_1.4.01.6</t>
  </si>
  <si>
    <t>G_1.4.02</t>
  </si>
  <si>
    <t>G_1.4.02.1</t>
  </si>
  <si>
    <t>G_1.4.02.1.1</t>
  </si>
  <si>
    <t>G_1.4.02.1.2</t>
  </si>
  <si>
    <t>G_1.4.02.1.3</t>
  </si>
  <si>
    <t>G_1.4.02.1.4</t>
  </si>
  <si>
    <t>G_1.4.02.2</t>
  </si>
  <si>
    <t>G_1.4.02.2.1</t>
  </si>
  <si>
    <t>G_1.4.02.2.2</t>
  </si>
  <si>
    <t>G_1.4.02.2.3</t>
  </si>
  <si>
    <t>G_1.4.02.2.4</t>
  </si>
  <si>
    <t>G_1.4.02.3</t>
  </si>
  <si>
    <t>G_1.4.02.3.1</t>
  </si>
  <si>
    <t>G_1.4.02.3.2</t>
  </si>
  <si>
    <t>G_1.4.02.3.3</t>
  </si>
  <si>
    <t>G_1.4.02.3.4</t>
  </si>
  <si>
    <t>G_1.4.02.4</t>
  </si>
  <si>
    <t>G_1.4.03</t>
  </si>
  <si>
    <t>G_1.4.03.1</t>
  </si>
  <si>
    <t>G_1.4.03.2</t>
  </si>
  <si>
    <t>G_1.4.04</t>
  </si>
  <si>
    <t>G_1.4.04.1</t>
  </si>
  <si>
    <t>G_1.4.04.1.1</t>
  </si>
  <si>
    <t>G_1.4.04.1.2</t>
  </si>
  <si>
    <t>G_1.4.04.1.3</t>
  </si>
  <si>
    <t>G_1.4.04.2</t>
  </si>
  <si>
    <t>G_1.4.05</t>
  </si>
  <si>
    <t>G_1.4.05.1</t>
  </si>
  <si>
    <t>G_1.4.05.2</t>
  </si>
  <si>
    <t>G_1.4.06</t>
  </si>
  <si>
    <t>G_2</t>
  </si>
  <si>
    <t>G_2.1</t>
  </si>
  <si>
    <t>G_2.1.01</t>
  </si>
  <si>
    <t>G_2.1.01.1</t>
  </si>
  <si>
    <t>G_2.1.01.2</t>
  </si>
  <si>
    <t>G_2.1.02</t>
  </si>
  <si>
    <t>G_2.1.02.1</t>
  </si>
  <si>
    <t>G_2.1.02.2</t>
  </si>
  <si>
    <t>G_2.2</t>
  </si>
  <si>
    <t>G_2.2.01</t>
  </si>
  <si>
    <t>G_2.2.02</t>
  </si>
  <si>
    <t>G_2.2.03</t>
  </si>
  <si>
    <t>G_2.2.04</t>
  </si>
  <si>
    <t>G_2.2.05</t>
  </si>
  <si>
    <t>G_2.2.06</t>
  </si>
  <si>
    <t>G_2.2.07</t>
  </si>
  <si>
    <t>G_2.2.08</t>
  </si>
  <si>
    <t>G_2.2.09</t>
  </si>
  <si>
    <t>G_2.2.10</t>
  </si>
  <si>
    <t>G_2.2.11</t>
  </si>
  <si>
    <t>G_2.2.12</t>
  </si>
  <si>
    <t>G_2.2.13</t>
  </si>
  <si>
    <t>G_2.2.14</t>
  </si>
  <si>
    <t>G_2.2.15</t>
  </si>
  <si>
    <t>G_2.2.16</t>
  </si>
  <si>
    <t>G_2.2.17</t>
  </si>
  <si>
    <t>G_2.2.18</t>
  </si>
  <si>
    <t>G_2.2.19</t>
  </si>
  <si>
    <t>G_2.2.20</t>
  </si>
  <si>
    <t>G_2.2.21</t>
  </si>
  <si>
    <t>G_2.2.22</t>
  </si>
  <si>
    <t>G_2.2.23</t>
  </si>
  <si>
    <t>G_2.2.24</t>
  </si>
  <si>
    <t>G_2.2.25</t>
  </si>
  <si>
    <t>G_2.2.26</t>
  </si>
  <si>
    <t>G_2.3</t>
  </si>
  <si>
    <t>G_2.4</t>
  </si>
  <si>
    <t>G_2.4.01</t>
  </si>
  <si>
    <t>G_2.4.02</t>
  </si>
  <si>
    <t>G_2.4.03</t>
  </si>
  <si>
    <t>G_2.5</t>
  </si>
  <si>
    <t>G_2.5.01</t>
  </si>
  <si>
    <t>G_2.5.01.1</t>
  </si>
  <si>
    <t>G_2.5.01.1.1</t>
  </si>
  <si>
    <t>G_2.5.01.1.2</t>
  </si>
  <si>
    <t>G_2.5.01.1.3</t>
  </si>
  <si>
    <t>G_2.5.01.2</t>
  </si>
  <si>
    <t>G_2.5.02</t>
  </si>
  <si>
    <t>G_2.5.02.1</t>
  </si>
  <si>
    <t>G_2.5.02.2</t>
  </si>
  <si>
    <t>G_2.5.03</t>
  </si>
  <si>
    <t>G_2.6</t>
  </si>
  <si>
    <t>G_2.6.01</t>
  </si>
  <si>
    <t>G_2.6.01.1</t>
  </si>
  <si>
    <t>G_2.6.01.2</t>
  </si>
  <si>
    <t>G_2.6.02</t>
  </si>
  <si>
    <t>G_2.6.02.1</t>
  </si>
  <si>
    <t>G_2.6.02.2</t>
  </si>
  <si>
    <t>G_2.6.03</t>
  </si>
  <si>
    <t>G_2.6.03.1</t>
  </si>
  <si>
    <t>G_2.6.03.1.1</t>
  </si>
  <si>
    <t>G_2.6.03.1.1.01</t>
  </si>
  <si>
    <t>G_2.6.03.1.1.02</t>
  </si>
  <si>
    <t>G_2.6.03.1.1.03</t>
  </si>
  <si>
    <t>G_2.6.03.1.1.04</t>
  </si>
  <si>
    <t>G_2.6.03.1.1.05</t>
  </si>
  <si>
    <t>G_2.6.03.1.1.06</t>
  </si>
  <si>
    <t>G_2.6.03.1.1.07</t>
  </si>
  <si>
    <t>G_2.6.03.1.1.08</t>
  </si>
  <si>
    <t>G_2.6.03.1.1.09</t>
  </si>
  <si>
    <t>G_2.6.03.1.1.10</t>
  </si>
  <si>
    <t>G_2.6.03.1.1.11</t>
  </si>
  <si>
    <t>G_2.6.03.1.1.12</t>
  </si>
  <si>
    <t>G_2.6.03.1.1.13</t>
  </si>
  <si>
    <t>G_2.6.03.1.1.99</t>
  </si>
  <si>
    <t>G_2.6.03.1.2</t>
  </si>
  <si>
    <t>G_2.6.03.1.3</t>
  </si>
  <si>
    <t>G_2.6.03.1.3.01</t>
  </si>
  <si>
    <t>G_2.6.03.1.3.02</t>
  </si>
  <si>
    <t>G_2.6.03.1.3.03</t>
  </si>
  <si>
    <t>G_2.6.03.1.4</t>
  </si>
  <si>
    <t>G_2.6.03.1.5</t>
  </si>
  <si>
    <t>G_2.6.03.2</t>
  </si>
  <si>
    <t>G_2.6.03.2.1</t>
  </si>
  <si>
    <t>G_2.6.03.2.2</t>
  </si>
  <si>
    <t>G_2.6.03.2.3</t>
  </si>
  <si>
    <t>G_2.7</t>
  </si>
  <si>
    <t>G_2.7.01</t>
  </si>
  <si>
    <t>G_2.7.01.1</t>
  </si>
  <si>
    <t>G_2.7.01.2</t>
  </si>
  <si>
    <t>G_2.7.02</t>
  </si>
  <si>
    <t>G_2.7.02.1</t>
  </si>
  <si>
    <t>G_2.7.02.2</t>
  </si>
  <si>
    <t>G_2.7.03</t>
  </si>
  <si>
    <t>G_2.7.03.1</t>
  </si>
  <si>
    <t>G_2.7.03.2</t>
  </si>
  <si>
    <t>G_2.8</t>
  </si>
  <si>
    <t>G_2.8.01</t>
  </si>
  <si>
    <t>G_2.8.01.1</t>
  </si>
  <si>
    <t>G_2.8.01.2</t>
  </si>
  <si>
    <t>G_2.8.01.3</t>
  </si>
  <si>
    <t>G_2.8.01.4</t>
  </si>
  <si>
    <t>G_2.8.01.5</t>
  </si>
  <si>
    <t>G_2.8.02</t>
  </si>
  <si>
    <t>G_2.8.02.1</t>
  </si>
  <si>
    <t>G_2.8.02.1.1</t>
  </si>
  <si>
    <t>G_2.8.02.1.1.01</t>
  </si>
  <si>
    <t>G_2.8.02.1.1.02</t>
  </si>
  <si>
    <t>G_2.8.02.1.2</t>
  </si>
  <si>
    <t>G_2.8.02.1.2.01</t>
  </si>
  <si>
    <t>G_2.8.02.1.2.02</t>
  </si>
  <si>
    <t>G_2.8.02.2</t>
  </si>
  <si>
    <t>G_2.8.02.2.1</t>
  </si>
  <si>
    <t>G_2.8.02.2.2</t>
  </si>
  <si>
    <t>G_2.8.02.2.3</t>
  </si>
  <si>
    <t>G_2.8.02.2.4</t>
  </si>
  <si>
    <t>G_2.8.02.2.5</t>
  </si>
  <si>
    <t>G_2.8.02.2.6</t>
  </si>
  <si>
    <t>G_2.8.03</t>
  </si>
  <si>
    <t>G_2.8.03.1</t>
  </si>
  <si>
    <t>G_2.8.03.2</t>
  </si>
  <si>
    <t>G_2.8.04</t>
  </si>
  <si>
    <t>G_3</t>
  </si>
  <si>
    <t>G_3.1</t>
  </si>
  <si>
    <t>G_3.1.01</t>
  </si>
  <si>
    <t>G_3.1.01.1</t>
  </si>
  <si>
    <t>G_3.1.01.1.1</t>
  </si>
  <si>
    <t>G_3.1.01.1.2</t>
  </si>
  <si>
    <t>G_3.1.01.1.3</t>
  </si>
  <si>
    <t>G_3.1.01.1.4</t>
  </si>
  <si>
    <t>G_3.1.01.2</t>
  </si>
  <si>
    <t>G_3.1.01.2.1</t>
  </si>
  <si>
    <t>G_3.1.01.2.2</t>
  </si>
  <si>
    <t>G_3.1.01.3</t>
  </si>
  <si>
    <t>G_3.1.01.3.1</t>
  </si>
  <si>
    <t>G_3.1.01.3.2</t>
  </si>
  <si>
    <t>G_3.1.01.4</t>
  </si>
  <si>
    <t>G_3.1.01.5</t>
  </si>
  <si>
    <t>G_3.1.02</t>
  </si>
  <si>
    <t>G_3.1.03</t>
  </si>
  <si>
    <t>G_3.1.04</t>
  </si>
  <si>
    <t>G_3.1.04.1</t>
  </si>
  <si>
    <t>G_3.1.04.2</t>
  </si>
  <si>
    <t>G_3.1.04.3</t>
  </si>
  <si>
    <t>G_3.1.04.3.1</t>
  </si>
  <si>
    <t>G_3.1.04.3.2</t>
  </si>
  <si>
    <t>G_3.1.04.3.3</t>
  </si>
  <si>
    <t>G_3.1.04.4</t>
  </si>
  <si>
    <t>G_3.1.04.4.1</t>
  </si>
  <si>
    <t>G_3.1.04.4.2</t>
  </si>
  <si>
    <t>G_3.2</t>
  </si>
  <si>
    <t>G_3.2.00.1</t>
  </si>
  <si>
    <t>G_3.2.00.1.1</t>
  </si>
  <si>
    <t>G_3.2.00.1.2</t>
  </si>
  <si>
    <t>G_3.2.01</t>
  </si>
  <si>
    <t>G_3.2.01.2</t>
  </si>
  <si>
    <t>G_3.2.01.3</t>
  </si>
  <si>
    <t>G_3.2.01.4</t>
  </si>
  <si>
    <t>G_3.2.01.5</t>
  </si>
  <si>
    <t>G_3.2.01.5.1</t>
  </si>
  <si>
    <t>G_3.2.01.5.2</t>
  </si>
  <si>
    <t>G_3.2.01.6</t>
  </si>
  <si>
    <t>G_3.2.01.6.1</t>
  </si>
  <si>
    <t>G_3.2.01.6.2</t>
  </si>
  <si>
    <t>G_3.2.01.6.3</t>
  </si>
  <si>
    <t>G_3.2.01.6.4</t>
  </si>
  <si>
    <t>G_3.2.01.6.5</t>
  </si>
  <si>
    <t>G_3.2.01.7</t>
  </si>
  <si>
    <t>G_3.2.01.7.1</t>
  </si>
  <si>
    <t>G_3.2.01.7.2</t>
  </si>
  <si>
    <t>G_3.2.01.8</t>
  </si>
  <si>
    <t>G_3.2.01.8.1</t>
  </si>
  <si>
    <t>G_3.2.01.8.2</t>
  </si>
  <si>
    <t>G_3.2.01.8.2.01</t>
  </si>
  <si>
    <t>G_3.2.01.8.2.02</t>
  </si>
  <si>
    <t>G_3.2.02</t>
  </si>
  <si>
    <t>G_3.2.02.2</t>
  </si>
  <si>
    <t>G_3.2.02.3</t>
  </si>
  <si>
    <t>G_3.2.02.4</t>
  </si>
  <si>
    <t>G_3.2.02.5</t>
  </si>
  <si>
    <t>G_3.2.02.5.1</t>
  </si>
  <si>
    <t>G_3.2.02.5.2</t>
  </si>
  <si>
    <t>G_3.2.02.6</t>
  </si>
  <si>
    <t>G_3.2.02.6.1</t>
  </si>
  <si>
    <t>G_3.2.02.6.2</t>
  </si>
  <si>
    <t>G_3.2.02.6.3</t>
  </si>
  <si>
    <t>G_3.2.02.6.4</t>
  </si>
  <si>
    <t>G_3.2.02.6.5</t>
  </si>
  <si>
    <t>G_3.2.02.6.6</t>
  </si>
  <si>
    <t>G_3.2.02.7</t>
  </si>
  <si>
    <t>G_3.2.02.7.1</t>
  </si>
  <si>
    <t>G_3.2.02.7.2</t>
  </si>
  <si>
    <t>G_3.2.02.8</t>
  </si>
  <si>
    <t>G_3.2.02.8.1</t>
  </si>
  <si>
    <t>G_3.2.02.8.2</t>
  </si>
  <si>
    <t>G_3.3</t>
  </si>
  <si>
    <t>G_3.3.01</t>
  </si>
  <si>
    <t>G_3.3.01.2</t>
  </si>
  <si>
    <t>G_3.3.01.3</t>
  </si>
  <si>
    <t>G_3.3.01.4</t>
  </si>
  <si>
    <t>G_3.3.01.5</t>
  </si>
  <si>
    <t>G_3.3.01.5.1</t>
  </si>
  <si>
    <t>G_3.3.01.5.2</t>
  </si>
  <si>
    <t>G_3.3.01.6</t>
  </si>
  <si>
    <t>G_3.3.01.6.1</t>
  </si>
  <si>
    <t>G_3.3.01.6.2</t>
  </si>
  <si>
    <t>G_3.3.01.6.3</t>
  </si>
  <si>
    <t>G_3.3.01.6.4</t>
  </si>
  <si>
    <t>G_3.3.01.6.5</t>
  </si>
  <si>
    <t>G_3.3.01.7</t>
  </si>
  <si>
    <t>G_3.3.01.7.1</t>
  </si>
  <si>
    <t>G_3.3.01.7.2</t>
  </si>
  <si>
    <t>G_3.3.01.8</t>
  </si>
  <si>
    <t>G_3.3.01.8.1</t>
  </si>
  <si>
    <t>G_3.3.01.8.2</t>
  </si>
  <si>
    <t>G_3.3.01.8.3</t>
  </si>
  <si>
    <t>G_3.3.02</t>
  </si>
  <si>
    <t>G_3.3.02.2</t>
  </si>
  <si>
    <t>G_3.3.02.3</t>
  </si>
  <si>
    <t>G_3.3.02.4</t>
  </si>
  <si>
    <t>G_3.3.02.5</t>
  </si>
  <si>
    <t>G_3.3.02.5.1</t>
  </si>
  <si>
    <t>G_3.3.02.5.2</t>
  </si>
  <si>
    <t>G_3.3.02.6</t>
  </si>
  <si>
    <t>G_3.3.02.6.1</t>
  </si>
  <si>
    <t>G_3.3.02.6.2</t>
  </si>
  <si>
    <t>G_3.3.02.6.3</t>
  </si>
  <si>
    <t>G_3.3.02.6.4</t>
  </si>
  <si>
    <t>G_3.3.02.6.5</t>
  </si>
  <si>
    <t>G_3.3.02.6.6</t>
  </si>
  <si>
    <t>G_3.3.02.7</t>
  </si>
  <si>
    <t>G_3.3.02.7.1</t>
  </si>
  <si>
    <t>G_3.3.02.7.2</t>
  </si>
  <si>
    <t>G_3.3.02.8</t>
  </si>
  <si>
    <t>G_3.3.02.8.1</t>
  </si>
  <si>
    <t>G_3.3.02.8.2</t>
  </si>
  <si>
    <t>G_4</t>
  </si>
  <si>
    <t>G_4.1</t>
  </si>
  <si>
    <t>G_4.1.01</t>
  </si>
  <si>
    <t>G_4.1.01.1</t>
  </si>
  <si>
    <t>G_4.1.01.1.1</t>
  </si>
  <si>
    <t>G_4.1.01.1.2</t>
  </si>
  <si>
    <t>G_4.1.01.1.3</t>
  </si>
  <si>
    <t>G_4.1.01.1.4</t>
  </si>
  <si>
    <t>G_4.1.01.2</t>
  </si>
  <si>
    <t>G_4.1.01.2.1</t>
  </si>
  <si>
    <t>G_4.1.01.2.2</t>
  </si>
  <si>
    <t>G_4.1.01.3</t>
  </si>
  <si>
    <t>G_4.1.01.3.1</t>
  </si>
  <si>
    <t>G_4.1.01.3.2</t>
  </si>
  <si>
    <t>G_4.1.01.4</t>
  </si>
  <si>
    <t>G_4.1.01.5</t>
  </si>
  <si>
    <t>G_4.1.02</t>
  </si>
  <si>
    <t>G_4.1.03</t>
  </si>
  <si>
    <t>G_4.1.04</t>
  </si>
  <si>
    <t>G_4.1.04.1</t>
  </si>
  <si>
    <t>G_4.1.04.2</t>
  </si>
  <si>
    <t>G_4.1.04.3</t>
  </si>
  <si>
    <t>G_4.1.04.3.1</t>
  </si>
  <si>
    <t>G_4.1.04.3.2</t>
  </si>
  <si>
    <t>G_4.1.04.3.3</t>
  </si>
  <si>
    <t>G_4.1.04.4</t>
  </si>
  <si>
    <t>G_4.1.04.4.1</t>
  </si>
  <si>
    <t>G_4.1.04.4.2</t>
  </si>
  <si>
    <t>G_4.2</t>
  </si>
  <si>
    <t>G_4.2.00.1</t>
  </si>
  <si>
    <t>G_4.2.00.1.1</t>
  </si>
  <si>
    <t>G_4.2.00.1.2</t>
  </si>
  <si>
    <t>G_4.2.01</t>
  </si>
  <si>
    <t>G_4.2.01.2</t>
  </si>
  <si>
    <t>G_4.2.01.3</t>
  </si>
  <si>
    <t>G_4.2.01.4</t>
  </si>
  <si>
    <t>G_4.2.01.5</t>
  </si>
  <si>
    <t>G_4.2.01.5.1</t>
  </si>
  <si>
    <t>G_4.2.01.5.2</t>
  </si>
  <si>
    <t>G_4.2.01.6</t>
  </si>
  <si>
    <t>G_4.2.01.6.1</t>
  </si>
  <si>
    <t>G_4.2.01.6.2</t>
  </si>
  <si>
    <t>G_4.2.01.6.3</t>
  </si>
  <si>
    <t>G_4.2.01.6.4</t>
  </si>
  <si>
    <t>G_4.2.01.6.5</t>
  </si>
  <si>
    <t>G_4.2.01.7</t>
  </si>
  <si>
    <t>G_4.2.01.7.1</t>
  </si>
  <si>
    <t>G_4.2.01.7.2</t>
  </si>
  <si>
    <t>G_4.2.01.8</t>
  </si>
  <si>
    <t>G_4.2.01.8.1</t>
  </si>
  <si>
    <t>G_4.2.01.8.2</t>
  </si>
  <si>
    <t>G_4.2.01.8.2.01</t>
  </si>
  <si>
    <t>G_4.2.01.8.2.02</t>
  </si>
  <si>
    <t>G_4.2.02</t>
  </si>
  <si>
    <t>G_4.2.02.2</t>
  </si>
  <si>
    <t>G_4.2.02.3</t>
  </si>
  <si>
    <t>G_4.2.02.4</t>
  </si>
  <si>
    <t>G_4.2.02.5</t>
  </si>
  <si>
    <t>G_4.2.02.5.1</t>
  </si>
  <si>
    <t>G_4.2.02.5.2</t>
  </si>
  <si>
    <t>G_4.2.02.6</t>
  </si>
  <si>
    <t>G_4.2.02.6.1</t>
  </si>
  <si>
    <t>G_4.2.02.6.2</t>
  </si>
  <si>
    <t>G_4.2.02.6.3</t>
  </si>
  <si>
    <t>G_4.2.02.6.4</t>
  </si>
  <si>
    <t>G_4.2.02.6.5</t>
  </si>
  <si>
    <t>G_4.2.02.6.6</t>
  </si>
  <si>
    <t>G_4.2.02.7</t>
  </si>
  <si>
    <t>G_4.2.02.7.1</t>
  </si>
  <si>
    <t>G_4.2.02.7.2</t>
  </si>
  <si>
    <t>G_4.2.02.8</t>
  </si>
  <si>
    <t>G_4.2.02.8.1</t>
  </si>
  <si>
    <t>G_4.2.02.8.2</t>
  </si>
  <si>
    <t>G_4.3</t>
  </si>
  <si>
    <t>G_4.3.01</t>
  </si>
  <si>
    <t>G_4.3.01.2</t>
  </si>
  <si>
    <t>G_4.3.01.3</t>
  </si>
  <si>
    <t>G_4.3.01.4</t>
  </si>
  <si>
    <t>G_4.3.01.5</t>
  </si>
  <si>
    <t>G_4.3.01.5.1</t>
  </si>
  <si>
    <t>G_4.3.01.5.2</t>
  </si>
  <si>
    <t>G_4.3.01.6</t>
  </si>
  <si>
    <t>G_4.3.01.6.1</t>
  </si>
  <si>
    <t>G_4.3.01.6.2</t>
  </si>
  <si>
    <t>G_4.3.01.6.3</t>
  </si>
  <si>
    <t>G_4.3.01.6.4</t>
  </si>
  <si>
    <t>G_4.3.01.6.5</t>
  </si>
  <si>
    <t>G_4.3.01.7</t>
  </si>
  <si>
    <t>G_4.3.01.7.1</t>
  </si>
  <si>
    <t>G_4.3.01.7.2</t>
  </si>
  <si>
    <t>G_4.3.01.8</t>
  </si>
  <si>
    <t>G_4.3.01.8.1</t>
  </si>
  <si>
    <t>G_4.3.01.8.2</t>
  </si>
  <si>
    <t>G_4.3.01.8.3</t>
  </si>
  <si>
    <t>G_4.3.02</t>
  </si>
  <si>
    <t>G_4.3.02.2</t>
  </si>
  <si>
    <t>G_4.3.02.3</t>
  </si>
  <si>
    <t>G_4.3.02.4</t>
  </si>
  <si>
    <t>G_4.3.02.5</t>
  </si>
  <si>
    <t>G_4.3.02.5.1</t>
  </si>
  <si>
    <t>G_4.3.02.5.2</t>
  </si>
  <si>
    <t>G_4.3.02.6</t>
  </si>
  <si>
    <t>G_4.3.02.6.1</t>
  </si>
  <si>
    <t>G_4.3.02.6.2</t>
  </si>
  <si>
    <t>G_4.3.02.6.3</t>
  </si>
  <si>
    <t>G_4.3.02.6.4</t>
  </si>
  <si>
    <t>G_4.3.02.6.5</t>
  </si>
  <si>
    <t>G_4.3.02.6.6</t>
  </si>
  <si>
    <t>G_4.3.02.7</t>
  </si>
  <si>
    <t>G_4.3.02.7.1</t>
  </si>
  <si>
    <t>G_4.3.02.7.2</t>
  </si>
  <si>
    <t>G_4.3.02.8</t>
  </si>
  <si>
    <t>G_4.3.02.8.1</t>
  </si>
  <si>
    <t>G_4.3.02.8.2</t>
  </si>
  <si>
    <t>G_5</t>
  </si>
  <si>
    <t>G_5.1</t>
  </si>
  <si>
    <t>G_5.1.01</t>
  </si>
  <si>
    <t>G_5.1.01.1</t>
  </si>
  <si>
    <t>G_5.1.01.1.1</t>
  </si>
  <si>
    <t>G_5.1.01.1.2</t>
  </si>
  <si>
    <t>G_5.1.01.1.3</t>
  </si>
  <si>
    <t>G_5.1.01.1.4</t>
  </si>
  <si>
    <t>G_5.1.01.2</t>
  </si>
  <si>
    <t>G_5.1.01.2.1</t>
  </si>
  <si>
    <t>G_5.1.01.2.2</t>
  </si>
  <si>
    <t>G_5.1.01.3</t>
  </si>
  <si>
    <t>G_5.1.01.3.1</t>
  </si>
  <si>
    <t>G_5.1.01.3.2</t>
  </si>
  <si>
    <t>G_5.1.01.4</t>
  </si>
  <si>
    <t>G_5.1.01.5</t>
  </si>
  <si>
    <t>G_5.1.02</t>
  </si>
  <si>
    <t>G_5.1.03</t>
  </si>
  <si>
    <t>G_5.1.04</t>
  </si>
  <si>
    <t>G_5.1.04.1</t>
  </si>
  <si>
    <t>G_5.1.04.2</t>
  </si>
  <si>
    <t>G_5.1.04.3</t>
  </si>
  <si>
    <t>G_5.1.04.3.1</t>
  </si>
  <si>
    <t>G_5.1.04.3.2</t>
  </si>
  <si>
    <t>G_5.1.04.3.3</t>
  </si>
  <si>
    <t>G_5.1.04.4</t>
  </si>
  <si>
    <t>G_5.1.04.4.1</t>
  </si>
  <si>
    <t>G_5.1.04.4.2</t>
  </si>
  <si>
    <t>G_5.2</t>
  </si>
  <si>
    <t>G_5.2.00.1</t>
  </si>
  <si>
    <t>G_5.2.00.1.1</t>
  </si>
  <si>
    <t>G_5.2.00.1.2</t>
  </si>
  <si>
    <t>G_5.2.01</t>
  </si>
  <si>
    <t>G_5.2.01.2</t>
  </si>
  <si>
    <t>G_5.2.01.3</t>
  </si>
  <si>
    <t>G_5.2.01.4</t>
  </si>
  <si>
    <t>G_5.2.01.5</t>
  </si>
  <si>
    <t>G_5.2.01.5.1</t>
  </si>
  <si>
    <t>G_5.2.01.5.2</t>
  </si>
  <si>
    <t>G_5.2.01.6</t>
  </si>
  <si>
    <t>G_5.2.01.6.1</t>
  </si>
  <si>
    <t>G_5.2.01.6.2</t>
  </si>
  <si>
    <t>G_5.2.01.6.3</t>
  </si>
  <si>
    <t>G_5.2.01.6.4</t>
  </si>
  <si>
    <t>G_5.2.01.6.5</t>
  </si>
  <si>
    <t>G_5.2.01.7</t>
  </si>
  <si>
    <t>G_5.2.01.7.1</t>
  </si>
  <si>
    <t>G_5.2.01.7.2</t>
  </si>
  <si>
    <t>G_5.2.01.8</t>
  </si>
  <si>
    <t>G_5.2.01.8.1</t>
  </si>
  <si>
    <t>G_5.2.01.8.2</t>
  </si>
  <si>
    <t>G_5.2.01.8.2.01</t>
  </si>
  <si>
    <t>G_5.2.01.8.2.02</t>
  </si>
  <si>
    <t>G_5.2.02</t>
  </si>
  <si>
    <t>G_5.2.02.2</t>
  </si>
  <si>
    <t>G_5.2.02.3</t>
  </si>
  <si>
    <t>G_5.2.02.4</t>
  </si>
  <si>
    <t>G_5.2.02.5</t>
  </si>
  <si>
    <t>G_5.2.02.5.1</t>
  </si>
  <si>
    <t>G_5.2.02.5.2</t>
  </si>
  <si>
    <t>G_5.2.02.6</t>
  </si>
  <si>
    <t>G_5.2.02.6.1</t>
  </si>
  <si>
    <t>G_5.2.02.6.2</t>
  </si>
  <si>
    <t>G_5.2.02.6.3</t>
  </si>
  <si>
    <t>G_5.2.02.6.4</t>
  </si>
  <si>
    <t>G_5.2.02.6.5</t>
  </si>
  <si>
    <t>G_5.2.02.6.6</t>
  </si>
  <si>
    <t>G_5.2.02.7</t>
  </si>
  <si>
    <t>G_5.2.02.7.1</t>
  </si>
  <si>
    <t>G_5.2.02.7.2</t>
  </si>
  <si>
    <t>G_5.2.02.8</t>
  </si>
  <si>
    <t>G_5.2.02.8.1</t>
  </si>
  <si>
    <t>G_5.2.02.8.2</t>
  </si>
  <si>
    <t>G_5.3</t>
  </si>
  <si>
    <t>G_5.3.01</t>
  </si>
  <si>
    <t>G_5.3.01.2</t>
  </si>
  <si>
    <t>G_5.3.01.3</t>
  </si>
  <si>
    <t>G_5.3.01.4</t>
  </si>
  <si>
    <t>G_5.3.01.5</t>
  </si>
  <si>
    <t>G_5.3.01.5.1</t>
  </si>
  <si>
    <t>G_5.3.01.5.2</t>
  </si>
  <si>
    <t>G_5.3.01.6</t>
  </si>
  <si>
    <t>G_5.3.01.6.1</t>
  </si>
  <si>
    <t>G_5.3.01.6.2</t>
  </si>
  <si>
    <t>G_5.3.01.6.3</t>
  </si>
  <si>
    <t>G_5.3.01.6.4</t>
  </si>
  <si>
    <t>G_5.3.01.6.5</t>
  </si>
  <si>
    <t>G_5.3.01.7</t>
  </si>
  <si>
    <t>G_5.3.01.7.1</t>
  </si>
  <si>
    <t>G_5.3.01.7.2</t>
  </si>
  <si>
    <t>G_5.3.01.8</t>
  </si>
  <si>
    <t>G_5.3.01.8.1</t>
  </si>
  <si>
    <t>G_5.3.01.8.2</t>
  </si>
  <si>
    <t>G_5.3.01.8.3</t>
  </si>
  <si>
    <t>G_5.3.02</t>
  </si>
  <si>
    <t>G_5.3.02.2</t>
  </si>
  <si>
    <t>G_5.3.02.3</t>
  </si>
  <si>
    <t>G_5.3.02.4</t>
  </si>
  <si>
    <t>G_5.3.02.5</t>
  </si>
  <si>
    <t>G_5.3.02.5.1</t>
  </si>
  <si>
    <t>G_5.3.02.5.2</t>
  </si>
  <si>
    <t>G_5.3.02.6</t>
  </si>
  <si>
    <t>G_5.3.02.6.1</t>
  </si>
  <si>
    <t>G_5.3.02.6.2</t>
  </si>
  <si>
    <t>G_5.3.02.6.3</t>
  </si>
  <si>
    <t>G_5.3.02.6.4</t>
  </si>
  <si>
    <t>G_5.3.02.6.5</t>
  </si>
  <si>
    <t>G_5.3.02.6.6</t>
  </si>
  <si>
    <t>G_5.3.02.7</t>
  </si>
  <si>
    <t>G_5.3.02.7.1</t>
  </si>
  <si>
    <t>G_5.3.02.7.2</t>
  </si>
  <si>
    <t>G_5.3.02.8</t>
  </si>
  <si>
    <t>G_5.3.02.8.1</t>
  </si>
  <si>
    <t>G_5.3.02.8.2</t>
  </si>
  <si>
    <t>G_6</t>
  </si>
  <si>
    <t>G_6.1</t>
  </si>
  <si>
    <t>G_6.1.01</t>
  </si>
  <si>
    <t>G_6.1.01.1</t>
  </si>
  <si>
    <t>G_6.1.01.1.1</t>
  </si>
  <si>
    <t>G_6.1.01.1.2</t>
  </si>
  <si>
    <t>G_6.1.01.1.3</t>
  </si>
  <si>
    <t>G_6.1.01.1.4</t>
  </si>
  <si>
    <t>G_6.1.01.2</t>
  </si>
  <si>
    <t>G_6.1.01.2.1</t>
  </si>
  <si>
    <t>G_6.1.01.2.2</t>
  </si>
  <si>
    <t>G_6.1.01.3</t>
  </si>
  <si>
    <t>G_6.1.01.3.1</t>
  </si>
  <si>
    <t>G_6.1.01.3.2</t>
  </si>
  <si>
    <t>G_6.1.01.4</t>
  </si>
  <si>
    <t>G_6.1.01.5</t>
  </si>
  <si>
    <t>G_6.1.02</t>
  </si>
  <si>
    <t>G_6.1.03</t>
  </si>
  <si>
    <t>G_6.1.04</t>
  </si>
  <si>
    <t>G_6.1.04.1</t>
  </si>
  <si>
    <t>G_6.1.04.2</t>
  </si>
  <si>
    <t>G_6.1.04.3</t>
  </si>
  <si>
    <t>G_6.1.04.3.1</t>
  </si>
  <si>
    <t>G_6.1.04.3.2</t>
  </si>
  <si>
    <t>G_6.1.04.3.3</t>
  </si>
  <si>
    <t>G_6.1.04.4</t>
  </si>
  <si>
    <t>G_6.1.04.4.1</t>
  </si>
  <si>
    <t>G_6.1.04.4.2</t>
  </si>
  <si>
    <t>G_6.2</t>
  </si>
  <si>
    <t>G_6.2.00.1</t>
  </si>
  <si>
    <t>G_6.2.00.1.1</t>
  </si>
  <si>
    <t>G_6.2.00.1.2</t>
  </si>
  <si>
    <t>G_6.2.01</t>
  </si>
  <si>
    <t>G_6.2.01.2</t>
  </si>
  <si>
    <t>G_6.2.01.3</t>
  </si>
  <si>
    <t>G_6.2.01.4</t>
  </si>
  <si>
    <t>G_6.2.01.5</t>
  </si>
  <si>
    <t>G_6.2.01.5.1</t>
  </si>
  <si>
    <t>G_6.2.01.5.2</t>
  </si>
  <si>
    <t>G_6.2.01.6</t>
  </si>
  <si>
    <t>G_6.2.01.6.1</t>
  </si>
  <si>
    <t>G_6.2.01.6.2</t>
  </si>
  <si>
    <t>G_6.2.01.6.3</t>
  </si>
  <si>
    <t>G_6.2.01.6.4</t>
  </si>
  <si>
    <t>G_6.2.01.6.5</t>
  </si>
  <si>
    <t>G_6.2.01.7</t>
  </si>
  <si>
    <t>G_6.2.01.7.1</t>
  </si>
  <si>
    <t>G_6.2.01.7.2</t>
  </si>
  <si>
    <t>G_6.2.01.8</t>
  </si>
  <si>
    <t>G_6.2.01.8.1</t>
  </si>
  <si>
    <t>G_6.2.01.8.2</t>
  </si>
  <si>
    <t>G_6.2.01.8.2.01</t>
  </si>
  <si>
    <t>G_6.2.01.8.2.02</t>
  </si>
  <si>
    <t>G_6.2.02</t>
  </si>
  <si>
    <t>G_6.2.02.2</t>
  </si>
  <si>
    <t>G_6.2.02.3</t>
  </si>
  <si>
    <t>G_6.2.02.4</t>
  </si>
  <si>
    <t>G_6.2.02.5</t>
  </si>
  <si>
    <t>G_6.2.02.5.1</t>
  </si>
  <si>
    <t>G_6.2.02.5.2</t>
  </si>
  <si>
    <t>G_6.2.02.6</t>
  </si>
  <si>
    <t>G_6.2.02.6.1</t>
  </si>
  <si>
    <t>G_6.2.02.6.2</t>
  </si>
  <si>
    <t>G_6.2.02.6.3</t>
  </si>
  <si>
    <t>G_6.2.02.6.4</t>
  </si>
  <si>
    <t>G_6.2.02.6.5</t>
  </si>
  <si>
    <t>G_6.2.02.6.6</t>
  </si>
  <si>
    <t>G_6.2.02.7</t>
  </si>
  <si>
    <t>G_6.2.02.7.1</t>
  </si>
  <si>
    <t>G_6.2.02.7.2</t>
  </si>
  <si>
    <t>G_6.2.02.8</t>
  </si>
  <si>
    <t>G_6.2.02.8.1</t>
  </si>
  <si>
    <t>G_6.2.02.8.2</t>
  </si>
  <si>
    <t>G_6.3</t>
  </si>
  <si>
    <t>G_6.3.01</t>
  </si>
  <si>
    <t>G_6.3.01.2</t>
  </si>
  <si>
    <t>G_6.3.01.3</t>
  </si>
  <si>
    <t>G_6.3.01.4</t>
  </si>
  <si>
    <t>G_6.3.01.5</t>
  </si>
  <si>
    <t>G_6.3.01.5.1</t>
  </si>
  <si>
    <t>G_6.3.01.5.2</t>
  </si>
  <si>
    <t>G_6.3.01.6</t>
  </si>
  <si>
    <t>G_6.3.01.6.1</t>
  </si>
  <si>
    <t>G_6.3.01.6.2</t>
  </si>
  <si>
    <t>G_6.3.01.6.3</t>
  </si>
  <si>
    <t>G_6.3.01.6.4</t>
  </si>
  <si>
    <t>G_6.3.01.6.5</t>
  </si>
  <si>
    <t>G_6.3.01.7</t>
  </si>
  <si>
    <t>G_6.3.01.7.1</t>
  </si>
  <si>
    <t>G_6.3.01.7.2</t>
  </si>
  <si>
    <t>G_6.3.01.8</t>
  </si>
  <si>
    <t>G_6.3.01.8.1</t>
  </si>
  <si>
    <t>G_6.3.01.8.2</t>
  </si>
  <si>
    <t>G_6.3.01.8.3</t>
  </si>
  <si>
    <t>G_6.3.02</t>
  </si>
  <si>
    <t>G_6.3.02.2</t>
  </si>
  <si>
    <t>G_6.3.02.3</t>
  </si>
  <si>
    <t>G_6.3.02.4</t>
  </si>
  <si>
    <t>G_6.3.02.5</t>
  </si>
  <si>
    <t>G_6.3.02.5.1</t>
  </si>
  <si>
    <t>G_6.3.02.5.2</t>
  </si>
  <si>
    <t>G_6.3.02.6</t>
  </si>
  <si>
    <t>G_6.3.02.6.1</t>
  </si>
  <si>
    <t>G_6.3.02.6.2</t>
  </si>
  <si>
    <t>G_6.3.02.6.3</t>
  </si>
  <si>
    <t>G_6.3.02.6.4</t>
  </si>
  <si>
    <t>G_6.3.02.6.5</t>
  </si>
  <si>
    <t>G_6.3.02.6.6</t>
  </si>
  <si>
    <t>G_6.3.02.7</t>
  </si>
  <si>
    <t>G_6.3.02.7.1</t>
  </si>
  <si>
    <t>G_6.3.02.7.2</t>
  </si>
  <si>
    <t>G_6.3.02.8</t>
  </si>
  <si>
    <t>G_6.3.02.8.1</t>
  </si>
  <si>
    <t>G_6.3.02.8.2</t>
  </si>
  <si>
    <t>G_A.01</t>
  </si>
  <si>
    <t>G_A.02</t>
  </si>
  <si>
    <t>G_A.03</t>
  </si>
  <si>
    <t>G_A.04</t>
  </si>
  <si>
    <t>G_A.05</t>
  </si>
  <si>
    <t>G_A.06</t>
  </si>
  <si>
    <t>G_A.07</t>
  </si>
  <si>
    <t>G_A.08</t>
  </si>
  <si>
    <t>G_A.09</t>
  </si>
  <si>
    <t>FY2020</t>
  </si>
  <si>
    <t>FY2021</t>
  </si>
  <si>
    <t>FY2022</t>
  </si>
  <si>
    <t>FY2023</t>
  </si>
  <si>
    <t>FY2024</t>
  </si>
  <si>
    <t>FY2025</t>
  </si>
  <si>
    <t>FY2026</t>
  </si>
  <si>
    <t>FY2027</t>
  </si>
  <si>
    <t>FY2028</t>
  </si>
  <si>
    <t>FY2029</t>
  </si>
  <si>
    <t>FY2030</t>
  </si>
  <si>
    <t>FY2031</t>
  </si>
  <si>
    <t>FY2032</t>
  </si>
  <si>
    <t>FY2033</t>
  </si>
  <si>
    <t xml:space="preserve">  6.  Grants</t>
  </si>
  <si>
    <t>Holding gains</t>
  </si>
  <si>
    <t>Changes in the volume of assets</t>
  </si>
  <si>
    <t>Net Worth</t>
  </si>
  <si>
    <t xml:space="preserve">  1.  Non-financial assets</t>
  </si>
  <si>
    <t xml:space="preserve">  2.  Assets</t>
  </si>
  <si>
    <t xml:space="preserve">  3.  Liabilities</t>
  </si>
  <si>
    <t>Transactions discrepancy</t>
  </si>
  <si>
    <t>Depreciation</t>
  </si>
  <si>
    <t>Balance sheet discrepancy</t>
  </si>
  <si>
    <t>Note 1: FY2012 data estimates from Government FMIS</t>
  </si>
  <si>
    <t>2: GFS statistics do not include Compact Trust Fund</t>
  </si>
  <si>
    <t>FY99</t>
  </si>
  <si>
    <t>FY2019</t>
  </si>
  <si>
    <t>1.1.01</t>
  </si>
  <si>
    <t>1.1.01.1</t>
  </si>
  <si>
    <t>1.1.01.2</t>
  </si>
  <si>
    <t>1.1.01.3</t>
  </si>
  <si>
    <t>1.1.02</t>
  </si>
  <si>
    <t>1.1.03</t>
  </si>
  <si>
    <t>1.1.03.1</t>
  </si>
  <si>
    <t>1.1.03.2</t>
  </si>
  <si>
    <t>1.1.03.3</t>
  </si>
  <si>
    <t>1.1.03.4</t>
  </si>
  <si>
    <t>1.1.03.5</t>
  </si>
  <si>
    <t>1.1.03.6</t>
  </si>
  <si>
    <t>1.1.04</t>
  </si>
  <si>
    <t>1.1.04.1</t>
  </si>
  <si>
    <t>1.1.04.1.1</t>
  </si>
  <si>
    <t>1.1.04.1.2</t>
  </si>
  <si>
    <t>1.1.04.1.3</t>
  </si>
  <si>
    <t>1.1.04.1.4</t>
  </si>
  <si>
    <t>1.1.04.2</t>
  </si>
  <si>
    <t>1.1.04.3</t>
  </si>
  <si>
    <t>1.1.04.4</t>
  </si>
  <si>
    <t>1.1.04.4.1</t>
  </si>
  <si>
    <t>1.1.04.4.2</t>
  </si>
  <si>
    <t>1.1.04.5</t>
  </si>
  <si>
    <t>1.1.04.5.1</t>
  </si>
  <si>
    <t>1.1.04.5.2</t>
  </si>
  <si>
    <t>1.1.04.5.2.01</t>
  </si>
  <si>
    <t>1.1.04.5.2.02</t>
  </si>
  <si>
    <t>1.1.04.5.2.03</t>
  </si>
  <si>
    <t>1.1.04.6</t>
  </si>
  <si>
    <t>1.1.05</t>
  </si>
  <si>
    <t>1.1.05.1</t>
  </si>
  <si>
    <t>1.1.05.1.1</t>
  </si>
  <si>
    <t>1.1.05.1.2</t>
  </si>
  <si>
    <t>1.1.05.1.3</t>
  </si>
  <si>
    <t>1.1.05.1.4</t>
  </si>
  <si>
    <t>1.1.05.1.5</t>
  </si>
  <si>
    <t>1.1.05.1.6</t>
  </si>
  <si>
    <t>1.1.05.1.7</t>
  </si>
  <si>
    <t>1.1.05.1.8</t>
  </si>
  <si>
    <t>1.1.05.2</t>
  </si>
  <si>
    <t>1.1.05.3</t>
  </si>
  <si>
    <t>1.1.05.4</t>
  </si>
  <si>
    <t>1.1.05.5</t>
  </si>
  <si>
    <t>1.1.05.6</t>
  </si>
  <si>
    <t>1.1.05.6.1</t>
  </si>
  <si>
    <t>1.1.05.6.2</t>
  </si>
  <si>
    <t>1.1.06</t>
  </si>
  <si>
    <t>1.1.06.1</t>
  </si>
  <si>
    <t>1.1.06.1.1</t>
  </si>
  <si>
    <t>1.1.06.1.2</t>
  </si>
  <si>
    <t>1.1.06.2</t>
  </si>
  <si>
    <t>1.1.06.2.1</t>
  </si>
  <si>
    <t>1.1.06.2.2</t>
  </si>
  <si>
    <t>1.1.06.2.3</t>
  </si>
  <si>
    <t>1.2.01</t>
  </si>
  <si>
    <t>1.2.01.1</t>
  </si>
  <si>
    <t>1.2.01.2</t>
  </si>
  <si>
    <t>1.2.01.3</t>
  </si>
  <si>
    <t>1.2.01.4</t>
  </si>
  <si>
    <t>1.2.02</t>
  </si>
  <si>
    <t>1.2.02.1</t>
  </si>
  <si>
    <t>1.2.02.2</t>
  </si>
  <si>
    <t>1.2.02.3</t>
  </si>
  <si>
    <t>1.3.01</t>
  </si>
  <si>
    <t>1.3.01.1</t>
  </si>
  <si>
    <t>1.3.01.1.1</t>
  </si>
  <si>
    <t>1.3.01.1.2</t>
  </si>
  <si>
    <t>1.3.01.1.3</t>
  </si>
  <si>
    <t>1.3.01.1.4</t>
  </si>
  <si>
    <t>1.3.01.1.5</t>
  </si>
  <si>
    <t>1.3.01.2</t>
  </si>
  <si>
    <t>1.3.01.2.1</t>
  </si>
  <si>
    <t>1.3.01.2.2</t>
  </si>
  <si>
    <t>1.3.02</t>
  </si>
  <si>
    <t>1.3.02.1</t>
  </si>
  <si>
    <t>1.3.02.2</t>
  </si>
  <si>
    <t>1.3.03</t>
  </si>
  <si>
    <t>1.3.03.1</t>
  </si>
  <si>
    <t>1.3.03.1.1</t>
  </si>
  <si>
    <t>1.3.03.1.2</t>
  </si>
  <si>
    <t>1.3.03.1.3</t>
  </si>
  <si>
    <t>1.3.03.1.4</t>
  </si>
  <si>
    <t>1.3.03.1.5</t>
  </si>
  <si>
    <t>1.3.03.2</t>
  </si>
  <si>
    <t>1.4.01</t>
  </si>
  <si>
    <t>1.4.01.1</t>
  </si>
  <si>
    <t>1.4.01.2</t>
  </si>
  <si>
    <t>1.4.01.3</t>
  </si>
  <si>
    <t>1.4.01.3.1</t>
  </si>
  <si>
    <t>1.4.01.3.2</t>
  </si>
  <si>
    <t>1.4.01.4</t>
  </si>
  <si>
    <t>1.4.01.5</t>
  </si>
  <si>
    <t>1.4.01.5.1</t>
  </si>
  <si>
    <t>1.4.01.5.2</t>
  </si>
  <si>
    <t>1.4.01.5.3</t>
  </si>
  <si>
    <t>1.4.01.5.4</t>
  </si>
  <si>
    <t>1.4.01.6</t>
  </si>
  <si>
    <t>1.4.02</t>
  </si>
  <si>
    <t>1.4.02.1</t>
  </si>
  <si>
    <t>1.4.02.1.1</t>
  </si>
  <si>
    <t>1.4.02.1.2</t>
  </si>
  <si>
    <t>1.4.02.1.3</t>
  </si>
  <si>
    <t>1.4.02.1.4</t>
  </si>
  <si>
    <t>1.4.02.2</t>
  </si>
  <si>
    <t>1.4.02.2.1</t>
  </si>
  <si>
    <t>1.4.02.2.2</t>
  </si>
  <si>
    <t>1.4.02.2.3</t>
  </si>
  <si>
    <t>1.4.02.2.4</t>
  </si>
  <si>
    <t>1.4.02.3</t>
  </si>
  <si>
    <t>1.4.02.3.1</t>
  </si>
  <si>
    <t>1.4.02.3.2</t>
  </si>
  <si>
    <t>1.4.02.3.3</t>
  </si>
  <si>
    <t>1.4.02.3.4</t>
  </si>
  <si>
    <t>1.4.02.4</t>
  </si>
  <si>
    <t>1.4.03</t>
  </si>
  <si>
    <t>1.4.03.1</t>
  </si>
  <si>
    <t>1.4.03.2</t>
  </si>
  <si>
    <t>1.4.04</t>
  </si>
  <si>
    <t>1.4.04.1</t>
  </si>
  <si>
    <t>1.4.04.1.1</t>
  </si>
  <si>
    <t>1.4.04.1.2</t>
  </si>
  <si>
    <t>1.4.04.1.3</t>
  </si>
  <si>
    <t>1.4.04.2</t>
  </si>
  <si>
    <t>1.4.05</t>
  </si>
  <si>
    <t>1.4.05.1</t>
  </si>
  <si>
    <t>1.4.05.2</t>
  </si>
  <si>
    <t>1.4.06</t>
  </si>
  <si>
    <t>3.1.01</t>
  </si>
  <si>
    <t>3.1.01.1</t>
  </si>
  <si>
    <t>3.1.01.1.1</t>
  </si>
  <si>
    <t>3.1.01.1.2</t>
  </si>
  <si>
    <t>3.1.01.1.3</t>
  </si>
  <si>
    <t>3.1.01.1.4</t>
  </si>
  <si>
    <t>3.1.01.2</t>
  </si>
  <si>
    <t>3.1.01.2.1</t>
  </si>
  <si>
    <t>3.1.01.2.2</t>
  </si>
  <si>
    <t>3.1.01.3</t>
  </si>
  <si>
    <t>3.1.01.3.1</t>
  </si>
  <si>
    <t>3.1.01.3.2</t>
  </si>
  <si>
    <t>3.1.01.4</t>
  </si>
  <si>
    <t>Fixed Assets: Weapons systems</t>
  </si>
  <si>
    <t>3.1.01.5</t>
  </si>
  <si>
    <t>3.1.02</t>
  </si>
  <si>
    <t>3.1.03</t>
  </si>
  <si>
    <t>3.1.04</t>
  </si>
  <si>
    <t>3.1.04.1</t>
  </si>
  <si>
    <t>3.1.04.2</t>
  </si>
  <si>
    <t>3.1.04.3</t>
  </si>
  <si>
    <t>3.1.04.3.1</t>
  </si>
  <si>
    <t>3.1.04.3.2</t>
  </si>
  <si>
    <t>3.1.04.3.3</t>
  </si>
  <si>
    <t>3.1.04.4</t>
  </si>
  <si>
    <t>3.1.04.4.1</t>
  </si>
  <si>
    <t>3.1.04.4.2</t>
  </si>
  <si>
    <t>3.2.00.1</t>
  </si>
  <si>
    <t>3.2.00.1.1</t>
  </si>
  <si>
    <t>Assets: Monetary gold</t>
  </si>
  <si>
    <t>3.2.00.1.2</t>
  </si>
  <si>
    <t>3.2.01</t>
  </si>
  <si>
    <t>3.2.01.2</t>
  </si>
  <si>
    <t>3.2.01.3</t>
  </si>
  <si>
    <t>3.2.01.4</t>
  </si>
  <si>
    <t>3.2.01.5</t>
  </si>
  <si>
    <t>3.2.01.5.1</t>
  </si>
  <si>
    <t>3.2.01.5.2</t>
  </si>
  <si>
    <t>3.2.01.6</t>
  </si>
  <si>
    <t>3.2.01.6.1</t>
  </si>
  <si>
    <t>3.2.01.6.2</t>
  </si>
  <si>
    <t>3.2.01.6.3</t>
  </si>
  <si>
    <t>3.2.01.6.4</t>
  </si>
  <si>
    <t>3.2.01.6.5</t>
  </si>
  <si>
    <t>Claims for calls under GFS</t>
  </si>
  <si>
    <t>3.2.01.7</t>
  </si>
  <si>
    <t>3.2.01.7.1</t>
  </si>
  <si>
    <t>3.2.01.7.2</t>
  </si>
  <si>
    <t>3.2.01.8</t>
  </si>
  <si>
    <t>3.2.01.8.1</t>
  </si>
  <si>
    <t>3.2.01.8.2</t>
  </si>
  <si>
    <t>3.2.01.8.2.01</t>
  </si>
  <si>
    <t>3.2.01.8.2.02</t>
  </si>
  <si>
    <t>3.2.02</t>
  </si>
  <si>
    <t>3.2.02.2</t>
  </si>
  <si>
    <t>3.2.02.3</t>
  </si>
  <si>
    <t>3.2.02.4</t>
  </si>
  <si>
    <t>3.2.02.5</t>
  </si>
  <si>
    <t>3.2.02.5.1</t>
  </si>
  <si>
    <t>3.2.02.5.2</t>
  </si>
  <si>
    <t>3.2.02.6</t>
  </si>
  <si>
    <t>3.2.02.6.1</t>
  </si>
  <si>
    <t>3.2.02.6.2</t>
  </si>
  <si>
    <t>3.2.02.6.3</t>
  </si>
  <si>
    <t>3.2.02.6.4</t>
  </si>
  <si>
    <t>3.2.02.6.5</t>
  </si>
  <si>
    <t>3.2.02.6.6</t>
  </si>
  <si>
    <t>Deferred inflows of resources from pension</t>
  </si>
  <si>
    <t>3.2.02.7</t>
  </si>
  <si>
    <t>3.2.02.7.1</t>
  </si>
  <si>
    <t>3.2.02.7.2</t>
  </si>
  <si>
    <t>3.2.02.8</t>
  </si>
  <si>
    <t>3.2.02.8.1</t>
  </si>
  <si>
    <t>Assets: Foreign: Trade credit and advances</t>
  </si>
  <si>
    <t>3.2.02.8.2</t>
  </si>
  <si>
    <t>3.3.01</t>
  </si>
  <si>
    <t>3.3.01.2</t>
  </si>
  <si>
    <t>3.3.01.3</t>
  </si>
  <si>
    <t>3.3.01.4</t>
  </si>
  <si>
    <t>3.3.01.5</t>
  </si>
  <si>
    <t>3.3.01.5.1</t>
  </si>
  <si>
    <t>3.3.01.5.2</t>
  </si>
  <si>
    <t>3.3.01.6</t>
  </si>
  <si>
    <t>3.3.01.6.1</t>
  </si>
  <si>
    <t>3.3.01.6.2</t>
  </si>
  <si>
    <t>3.3.01.6.3</t>
  </si>
  <si>
    <t>3.3.01.6.4</t>
  </si>
  <si>
    <t>3.3.01.6.5</t>
  </si>
  <si>
    <t>3.3.01.7</t>
  </si>
  <si>
    <t>3.3.01.7.1</t>
  </si>
  <si>
    <t>3.3.01.7.2</t>
  </si>
  <si>
    <t>3.3.01.8</t>
  </si>
  <si>
    <t>3.3.01.8.1</t>
  </si>
  <si>
    <t>Liabilities: Domestic: Trade credit and advances</t>
  </si>
  <si>
    <t>3.3.01.8.2</t>
  </si>
  <si>
    <t>3.3.01.8.3</t>
  </si>
  <si>
    <t>Liabilities: Domestic: Due to other Funds (Treasury/Payroll) accounts</t>
  </si>
  <si>
    <t>3.3.02</t>
  </si>
  <si>
    <t>3.3.02.2</t>
  </si>
  <si>
    <t>3.3.02.3</t>
  </si>
  <si>
    <t>3.3.02.4</t>
  </si>
  <si>
    <t>3.3.02.5</t>
  </si>
  <si>
    <t>3.3.02.5.1</t>
  </si>
  <si>
    <t>3.3.02.5.2</t>
  </si>
  <si>
    <t>3.3.02.6</t>
  </si>
  <si>
    <t>3.3.02.6.1</t>
  </si>
  <si>
    <t>3.3.02.6.2</t>
  </si>
  <si>
    <t>3.3.02.6.3</t>
  </si>
  <si>
    <t>3.3.02.6.4</t>
  </si>
  <si>
    <t>3.3.02.6.5</t>
  </si>
  <si>
    <t>3.3.02.6.6</t>
  </si>
  <si>
    <t>3.3.02.7</t>
  </si>
  <si>
    <t>3.3.02.7.1</t>
  </si>
  <si>
    <t>3.3.02.7.2</t>
  </si>
  <si>
    <t>3.3.02.8</t>
  </si>
  <si>
    <t>3.3.02.8.1</t>
  </si>
  <si>
    <t>Liabilities: Foreign: Trade credit and advances</t>
  </si>
  <si>
    <t>3.3.02.8.2</t>
  </si>
  <si>
    <t>Table 8a    Palau imports by HS Sections, FY2007-FY2020</t>
  </si>
  <si>
    <t>Table 8b    Palau imports by Broad Economic Classifaction (BEC), FY2007-FY2020</t>
  </si>
  <si>
    <t>Table 8c    Palau imports by Region and Main Countries of Origin, FY2007-FY2020</t>
  </si>
  <si>
    <t>Table 4f     National government average wage and salary rates by COFOG,  FY2010-FY2020</t>
  </si>
  <si>
    <t>Housing  (on-lent to NDBP and HA)</t>
  </si>
  <si>
    <t>Internatonal Cooperation Fund for Development</t>
  </si>
  <si>
    <t>Taiwan: ICDF</t>
  </si>
  <si>
    <t>Disaster Resiliance Program</t>
  </si>
  <si>
    <t>Covid-19 Pandemic Response Option</t>
  </si>
  <si>
    <t>(constant prices of FY2019 US$ millions)</t>
  </si>
  <si>
    <t>(FY2019=100)</t>
  </si>
  <si>
    <t>GDP, at constant FY2019 prices, $ million (ave. GDP(P) and GDP(E))</t>
  </si>
  <si>
    <t>Table 7a    Palau Consumer Price Index (CPI) COICOP format, all items by major groups, FY2017-FY2021</t>
  </si>
  <si>
    <t>Table 7b    Palau Consumer Price Index (CPI), COICOP format, domestic items by major groups, FY2017-FY2021</t>
  </si>
  <si>
    <t>Table 7c    Palau Consumer Price Index (CPI), COICOP format, imported items by major groups, FY2017-FY2021</t>
  </si>
  <si>
    <t>List of Statistical Tables, Palau FY2021</t>
  </si>
  <si>
    <t>* Average room rates were not able to be calculated during FY20 and FY21 due to low number of visitors and alternative uses of hotels (e.g. for quarantine)</t>
  </si>
  <si>
    <t>FY20 (*)</t>
  </si>
  <si>
    <t>FY21 (*)</t>
  </si>
  <si>
    <t>Table 9a    National government finances (GFS 2014 format, summary), FY2000-FY2021</t>
  </si>
  <si>
    <t>Table 9b    National government finances (GFS 2014 format, detail), FY2000-FY2021</t>
  </si>
  <si>
    <t>Table 5k    Hotel Average room rates, by Hotel Grade, FY2008-FY2019</t>
  </si>
  <si>
    <t>Table 5m   Hotel Average room rates, by nationality of guests, FY2008-FY2019</t>
  </si>
  <si>
    <t>Table 5l     Number of Available Rooms, FY2008-FY2021</t>
  </si>
  <si>
    <t>Table 5a    Visitors to Palau by nationality (tourists plus business):  FY2000-FY2021</t>
  </si>
  <si>
    <t>Table 5b    Length of stay, visitors to Palau by nationality: FY2008-FY2021</t>
  </si>
  <si>
    <t>Table 5c    Visitor Nights spent in Palau by nationality: FY2008-FY2021</t>
  </si>
  <si>
    <t>Table 5e    Palau Estimated direct Value Added generated from Tourism receipts, current prices, FY2000-FY21</t>
  </si>
  <si>
    <t>Table 5d    Palau summary of Tourism Expenditure and Receipts, current prices, FY2000-FY2021</t>
  </si>
  <si>
    <t>Table 5f     Palau, Direct employment in Tourism, FY2000-FY2021</t>
  </si>
  <si>
    <t>Table 5g    Visitor Arrivals, by airline type and nationality, FY2008-FY2021</t>
  </si>
  <si>
    <t>Table 5h    Visitor Nights, by Hotel Grade, FY2008-FY2021</t>
  </si>
  <si>
    <t>Table 5i     Hotel Occupancy Rates, by Hotel Grade, FY2008-FY2021</t>
  </si>
  <si>
    <t>Table 5j     Hotel Gross Revenue (US$ million), by Hotel Grade, FY2008-FY2021</t>
  </si>
  <si>
    <t>Table 4a    National government employment by department, FY2010-FY2021</t>
  </si>
  <si>
    <t>Table 4b    National government wage costs by department, FY2010-FY2021</t>
  </si>
  <si>
    <t>Table 4c    National government average wage and salary rates by department, FY2010-FY2021</t>
  </si>
  <si>
    <t>Table 4d    National government employment by COFOG1, FY2010-FY2021</t>
  </si>
  <si>
    <t>Table 4e    National government wage costs by COFOG, FY2010-FY2021</t>
  </si>
  <si>
    <t>Table 3a    Employment by institutional sector, numbers, FY2000-FY2021</t>
  </si>
  <si>
    <t>Table 3b    Employment by institutional sector, wage costs, FY2000-FY2021</t>
  </si>
  <si>
    <t>Table 3c    Employment by institutional sector, average wage and salary rates, FY2000-FY2021</t>
  </si>
  <si>
    <t>Table 3d    Employment by institutional sector, average real wage and salary rates, FY2000-FY2021</t>
  </si>
  <si>
    <t>Table 3e    Employment by institutional sector, numbers, Palau citizens, FY2000-FY2021</t>
  </si>
  <si>
    <t>Table 3f     Employment by institutional sector, wage costs, Palau citizens, FY2000-FY2021</t>
  </si>
  <si>
    <t>Table 3g    Employment by institutional sector, average wage and salary rates, Palau citizens, FY2000-FY2021</t>
  </si>
  <si>
    <t>Table 3h    Employment by institutional sector, average real wage and salary rates, Palau citizens, FY2000-FY2021</t>
  </si>
  <si>
    <t>Table 3i     Employment by institutional sector, numbers, Foreign citizens, FY2000-FY2021</t>
  </si>
  <si>
    <t>Table 3j     Employment by institutional sector, wage costs, Foreign citizens, FY2000-FY2021</t>
  </si>
  <si>
    <t>Table 3k    Employment by institutional sector, average wage and salary rates, Foreign citizens, FY2000-FY2021</t>
  </si>
  <si>
    <t>Table 3l     Employment by institutional sector, average real wage and salary rates, Foreign citizens, FY2000-FY2021</t>
  </si>
  <si>
    <t>Table 3m   Employment by industry, numbers, FY2000-FY2021</t>
  </si>
  <si>
    <t>Table 3n    Employment by industry, wage costs, FY2000-FY2021</t>
  </si>
  <si>
    <t>Table 3o    Employment by industry, average wage and salary rates, FY2000-FY2021</t>
  </si>
  <si>
    <t>Table 3p    Employment by industry, average real wage and salary rates, FY2000-FY2021</t>
  </si>
  <si>
    <t>Table 3q    Employment, by industry, numbers, Palau citizens, FY2000-FY2021</t>
  </si>
  <si>
    <t>Table 3r     Employment by industry, wage costs, Palau citizens, FY2000-FY2021</t>
  </si>
  <si>
    <t>Table 3s    Employment by industry, average wage and salary rates, Palau Citizens, FY2000-FY2021</t>
  </si>
  <si>
    <t>Table 3t     Employment by industry, average real wage and salary rates, Palau citizens, FY2000-FY2021</t>
  </si>
  <si>
    <t>Table 3u    Employment, by industry, numbers, Foreign citizens, FY2000-FY2021</t>
  </si>
  <si>
    <t>Table 3v    Employment by industry, wage costs, Foreign citizens, FY2000-FY2021</t>
  </si>
  <si>
    <t>Table 3w   Employment by industry, average wage and salary rates, Foreign citizens, FY2000-FY2021</t>
  </si>
  <si>
    <t>Table 3x    Employment by industry, average real wage and salary rates, Foreign citizens, FY2000-FY2021</t>
  </si>
  <si>
    <t>Table 2b    Palau income measures in current prices and real terms, FY2000-FY2021</t>
  </si>
  <si>
    <t>Table 2c    Palau constant price GDP(P) production by industry, FY2000-FY2021</t>
  </si>
  <si>
    <t>Table 2d    Palau constant price GDP(P) production by industry, contribution to change, FY2000-FY2021</t>
  </si>
  <si>
    <t>Table 2e    Palau current price GDP(P) production by industry, FY2000-FY2021</t>
  </si>
  <si>
    <t>Table 2f     Palau share of GDP(P) production by industry, current prices, FY2000-FY2021</t>
  </si>
  <si>
    <t>Table 2g    Palau implicit GDP(P) price deflators by industry, FY2000-FY2021</t>
  </si>
  <si>
    <t>Table 2h    Palau implicit GDP(P) price deflators by industry, Contribution to Change , FY2000-FY2021</t>
  </si>
  <si>
    <t>Table 2i     Palau constant price GDP(P) production by institutional sector, FY2000-FY2021</t>
  </si>
  <si>
    <t>Table 2j     Palau constant price GDP(P) production by institutional sector, contribution to change, FY2000-FY2021</t>
  </si>
  <si>
    <t>Table 2k    Palau current price GDP(P) production by institutional sector, FY2000-FY2021</t>
  </si>
  <si>
    <t>Table 2l     Palau share of GDP(P) production by institutional sector, current prices, FY2000-FY2021</t>
  </si>
  <si>
    <t>Table 2m   Palau implicit GDP(P) production price deflators by institutional sector, FY2000-FY2021</t>
  </si>
  <si>
    <t>Table 2n    Palau implicit GDP(P) production price deflators by institutional sector, contribution to change, FY2000-FY2021</t>
  </si>
  <si>
    <t>Table 2o    Palau GDP by income component, current prices, FY2000-FY2021</t>
  </si>
  <si>
    <t>Table 2p    Palau share of GDP by income component, current prices, FY2000-FY2021</t>
  </si>
  <si>
    <t>Table 2q    Palau current price GDP(P) production by institutional sector and income components, FY2000-FY2021</t>
  </si>
  <si>
    <t>Table 2r     Palau constant price GDP(E) expenditure, FY2005-FY2021</t>
  </si>
  <si>
    <t>Table 2s    Palau constant price GDP(E) expenditure, contribution to change, FY2006-FY2021</t>
  </si>
  <si>
    <t>Table 2t     Palau current price GDP(E) expenditure, FY2007-FY2021</t>
  </si>
  <si>
    <t>Table 2u    Palau share of GDP(E) expenditure, current prices, FY2005-FY2021</t>
  </si>
  <si>
    <t>Table 2v    Palau implicit GDP(E) expenditure, price deflators, FY2006-FY2021</t>
  </si>
  <si>
    <t>Table 2w   Palau summary of Household Consumption Expenditure, FY2005-FY2021</t>
  </si>
  <si>
    <t>Table 2x    Palau summary of Government Final Consumption Expenditure, by Product, FY2005-FY2021</t>
  </si>
  <si>
    <t>Table 2y    Palau summary of Government Final Consumption Expenditure, by Institution and component, FY2005-FY2021</t>
  </si>
  <si>
    <t>1  Revenue</t>
  </si>
  <si>
    <t>1.1  Tax revenue</t>
  </si>
  <si>
    <t>1.1.01  Taxes on income, profits, and capital gains</t>
  </si>
  <si>
    <t>1.1.01.1  Income tax - payable by individuals (wages tax)</t>
  </si>
  <si>
    <t>1.1.01.2  Income tax - payable by corporations and other enterprises</t>
  </si>
  <si>
    <t>1.1.01.3  Income tax - other on income, profits and capital gains</t>
  </si>
  <si>
    <t>1.1.02  Taxes on payroll &amp; work force (foreign labor permits)</t>
  </si>
  <si>
    <t>1.1.03  Taxes on property</t>
  </si>
  <si>
    <t>1.1.03.1  Recurrent taxes on immovable property</t>
  </si>
  <si>
    <t>1.1.03.2  Recurrent taxes on net wealth</t>
  </si>
  <si>
    <t>1.1.03.3  Estate, inheritance, &amp; gift taxes</t>
  </si>
  <si>
    <t>1.1.03.4  Removed in Gfs 2014</t>
  </si>
  <si>
    <t>1.1.03.5  Capital levies</t>
  </si>
  <si>
    <t>1.1.03.6  Other recurrent taxes on property</t>
  </si>
  <si>
    <t>1.1.04  Taxes on goods and services</t>
  </si>
  <si>
    <t>1.1.04.1  General taxes on goods and services</t>
  </si>
  <si>
    <t>1.1.04.1.1  Value-added tax</t>
  </si>
  <si>
    <t>1.1.04.1.2  Sales taxes</t>
  </si>
  <si>
    <t>1.1.04.1.3  Turnover and other general taxes on goods and services (BGRT)</t>
  </si>
  <si>
    <t>1.1.04.1.4  Taxes on financial and capital transactions</t>
  </si>
  <si>
    <t>1.1.04.2  Excise taxes</t>
  </si>
  <si>
    <t>1.1.04.3  Profits of fiscal monopolies</t>
  </si>
  <si>
    <t>1.1.04.4  Taxes on specific services</t>
  </si>
  <si>
    <t>1.1.04.4.1  Taxes on specific services (hotel room tax)</t>
  </si>
  <si>
    <t>1.1.04.4.2  Taxes on specific services (vessel cabin tax)</t>
  </si>
  <si>
    <t>1.1.04.5  Taxes on the use of goods and on permission to use or perform activities</t>
  </si>
  <si>
    <t>1.1.04.5.1  Motor vehicle taxes</t>
  </si>
  <si>
    <t>1.1.04.5.2  Other licences</t>
  </si>
  <si>
    <t>1.1.04.5.2.01  Other licences (business)</t>
  </si>
  <si>
    <t>1.1.04.5.2.02  Other licences (households)</t>
  </si>
  <si>
    <t>1.1.04.5.2.03  Other licences (ship registry)</t>
  </si>
  <si>
    <t>1.1.04.6  Other taxes on goods &amp; services</t>
  </si>
  <si>
    <t>1.1.05  Taxes on international trade and transactions</t>
  </si>
  <si>
    <t>1.1.05.1  Customs and other Import duties</t>
  </si>
  <si>
    <t>1.1.05.1.1  Customs (general import)</t>
  </si>
  <si>
    <t>1.1.05.1.2  Customs (fuel)</t>
  </si>
  <si>
    <t>1.1.05.1.3  Customs (alcohol)</t>
  </si>
  <si>
    <t>1.1.05.1.4  Customs (other beverages)</t>
  </si>
  <si>
    <t>1.1.05.1.5  Customs (container deposit)</t>
  </si>
  <si>
    <t>1.1.05.1.6  Customs (cosmetics)</t>
  </si>
  <si>
    <t>1.1.05.1.7  Customs (tobacco)</t>
  </si>
  <si>
    <t>1.1.05.1.8  Customs (motor vehicle)</t>
  </si>
  <si>
    <t>1.1.05.2  Taxes on exports</t>
  </si>
  <si>
    <t>1.1.05.3  Profits of export or import monopolies</t>
  </si>
  <si>
    <t>1.1.05.4  Exchange profits</t>
  </si>
  <si>
    <t>1.1.05.5  Exchange taxes</t>
  </si>
  <si>
    <t>1.1.05.6  Other taxes on international trade &amp; transactions</t>
  </si>
  <si>
    <t>1.1.05.6.1  Other taxes on international trade &amp; transactions: remittances</t>
  </si>
  <si>
    <t>1.1.05.6.2  Other taxes on international trade &amp; transactions: fish in transit</t>
  </si>
  <si>
    <t>1.1.06  Other taxes</t>
  </si>
  <si>
    <t>1.1.06.1  Other taxes: payable solely by busineses</t>
  </si>
  <si>
    <t>1.1.06.1.1  Other taxes: payable solely by busineses (deliquent taxes)</t>
  </si>
  <si>
    <t>1.1.06.1.2  Other taxes: payable solely by busineses (other)</t>
  </si>
  <si>
    <t>1.1.06.2  Other taxes: payable by other than business or unavoidable</t>
  </si>
  <si>
    <t>1.1.06.2.1  Other taxes: (departure taxes non-resident)</t>
  </si>
  <si>
    <t>1.1.06.2.2  Other taxes: (departure taxes resident)</t>
  </si>
  <si>
    <t>1.1.06.2.3  Other taxes: (Foreign vessel tax - yatchs)</t>
  </si>
  <si>
    <t>1.2  Social Contributions</t>
  </si>
  <si>
    <t>1.2.01  Social security contributions</t>
  </si>
  <si>
    <t>1.2.01.1  Social security contributions - employee</t>
  </si>
  <si>
    <t>1.2.01.2  Social security contributions - employer</t>
  </si>
  <si>
    <t>1.2.01.3  Social security contributions - self-employed</t>
  </si>
  <si>
    <t>1.2.01.4  Social security contributions - other unallocable</t>
  </si>
  <si>
    <t>1.2.02  Other social contributions</t>
  </si>
  <si>
    <t>1.2.02.1  Other social contributions - employee</t>
  </si>
  <si>
    <t>1.2.02.2  Other social contributions - employer</t>
  </si>
  <si>
    <t>1.2.02.3  Other social contributions - imputed</t>
  </si>
  <si>
    <t>1.3  Grants</t>
  </si>
  <si>
    <t>1.3.01  From foreign governments</t>
  </si>
  <si>
    <t>1.3.01.1  Grants from foreign governments - current</t>
  </si>
  <si>
    <t>1.3.01.1.1  Grants Compact</t>
  </si>
  <si>
    <t>1.3.01.1.2  Grants Federal Programs and other US</t>
  </si>
  <si>
    <t>1.3.01.1.3  Grants Taiwan</t>
  </si>
  <si>
    <t>1.3.01.1.4  Grants Other Governments - current</t>
  </si>
  <si>
    <t>1.3.01.1.5  Compact (CTF Drawdown)</t>
  </si>
  <si>
    <t>1.3.01.2  Grants from foreign governments - capital</t>
  </si>
  <si>
    <t>1.3.01.2.1  Grants from US - capital</t>
  </si>
  <si>
    <t>1.3.01.2.2  Grants from other Governments - capital</t>
  </si>
  <si>
    <t>1.3.02  From international organizations</t>
  </si>
  <si>
    <t>1.3.02.1  Grants from international organizations - current</t>
  </si>
  <si>
    <t>1.3.02.2  Grants from international organizations - capital</t>
  </si>
  <si>
    <t>1.3.03  From other general government units</t>
  </si>
  <si>
    <t>1.3.03.1  Grants from other general government units - current</t>
  </si>
  <si>
    <t>1.3.03.1.1  Grants from Nat Gov</t>
  </si>
  <si>
    <t>1.3.03.1.2  Grants from State Gov</t>
  </si>
  <si>
    <t>1.3.03.1.3  Grants from EBUs</t>
  </si>
  <si>
    <t>1.3.03.1.4  Grants from Nat Ins</t>
  </si>
  <si>
    <t>1.3.03.1.5  Grants from SOEs</t>
  </si>
  <si>
    <t>1.3.03.2  Grants from other general government units - capital</t>
  </si>
  <si>
    <t>1.4  Other revenue</t>
  </si>
  <si>
    <t>1.4.01  Property income</t>
  </si>
  <si>
    <t>1.4.01.1  Interest</t>
  </si>
  <si>
    <t>1.4.01.2  Dividends</t>
  </si>
  <si>
    <t>1.4.01.3  Withdrawals from income of quasi-corporations</t>
  </si>
  <si>
    <t>1.4.01.3.1  Postal Service</t>
  </si>
  <si>
    <t>1.4.01.3.2  Airport Operations</t>
  </si>
  <si>
    <t>1.4.01.4  Property income from investment income disbursements</t>
  </si>
  <si>
    <t>1.4.01.5  Rent</t>
  </si>
  <si>
    <t>1.4.01.5.1  Rent (land)</t>
  </si>
  <si>
    <t>1.4.01.5.2  Royalties</t>
  </si>
  <si>
    <t>1.4.01.5.3  Royalties (fishing rights fees)</t>
  </si>
  <si>
    <t>1.4.01.5.4  Royalties (fishing vessel day scheme)</t>
  </si>
  <si>
    <t>1.4.01.6  Reinvested earnings on foreign direct investment</t>
  </si>
  <si>
    <t>1.4.02  Sales of goods and services</t>
  </si>
  <si>
    <t>1.4.02.1  Sales by market establishments</t>
  </si>
  <si>
    <t>1.4.02.1.1  Sales by market establishments (airport landing fees)</t>
  </si>
  <si>
    <t>1.4.02.1.2  Sales by market establishments (airport refueling)</t>
  </si>
  <si>
    <t>1.4.02.1.3  Sales by market establishments (airport rentals)</t>
  </si>
  <si>
    <t>1.4.02.1.4  Sales by market establishments (post office)</t>
  </si>
  <si>
    <t>1.4.02.2  Administrative fees</t>
  </si>
  <si>
    <t>1.4.02.2.1  Administrative fees (foreing direct investment)</t>
  </si>
  <si>
    <t>1.4.02.2.2  Administrative fees (banks)</t>
  </si>
  <si>
    <t>1.4.02.2.3  Administrative fees (business)</t>
  </si>
  <si>
    <t>1.4.02.2.4  Administrative fees (households)</t>
  </si>
  <si>
    <t>1.4.02.3  Incidental sales by nonmarket establishments</t>
  </si>
  <si>
    <t>1.4.02.3.1  Incidental sales by nonmarket establishments (water and sewer)</t>
  </si>
  <si>
    <t>1.4.02.3.2  Incidental sales by nonmarket establishments (medical domestic)</t>
  </si>
  <si>
    <t>1.4.02.3.3  Incidental sales by nonmarket establishments (medical referrals)</t>
  </si>
  <si>
    <t>1.4.02.3.4  Incidental sales by nonmarket establishments (other)</t>
  </si>
  <si>
    <t>1.4.02.4  Imputed sales of goods and services</t>
  </si>
  <si>
    <t>1.4.03  Fines &amp; forfeits</t>
  </si>
  <si>
    <t>1.4.03.1  Fines &amp; forfeits (tax related)</t>
  </si>
  <si>
    <t>1.4.03.2  Fines &amp; forfeits (other)</t>
  </si>
  <si>
    <t>1.4.04  Transfers nec</t>
  </si>
  <si>
    <t>1.4.04.1  Current</t>
  </si>
  <si>
    <t>1.4.04.1.1  Curent transfers nec: subsidies</t>
  </si>
  <si>
    <t>1.4.04.1.2  Curent transfers nec: from RoP</t>
  </si>
  <si>
    <t>1.4.04.1.3  Current transfers nec: other nec</t>
  </si>
  <si>
    <t>1.4.04.2  Capital transfers nec</t>
  </si>
  <si>
    <t>1.4.05  Premimums, fees, and claims</t>
  </si>
  <si>
    <t>1.4.05.1  Non life insurance: premiums, fees, and current claims</t>
  </si>
  <si>
    <t>1.4.05.2  Non life insurance: premiums, capital claims</t>
  </si>
  <si>
    <t>1.4.06  Miscellaneous income</t>
  </si>
  <si>
    <t>Table 9b    National government finances (GFS 2014 format, detail), FY2000-FY2021 (continued)</t>
  </si>
  <si>
    <t>2  Expense</t>
  </si>
  <si>
    <t>2.1  Compensation of Employees</t>
  </si>
  <si>
    <t>2.1.01  Wages and salaries</t>
  </si>
  <si>
    <t>2.1.01.1  Wages and salaries in cash</t>
  </si>
  <si>
    <t>2.1.01.2  Wages and salaries in kind</t>
  </si>
  <si>
    <t>2.1.02  Employer contributions</t>
  </si>
  <si>
    <t>2.1.02.1  Social contributions</t>
  </si>
  <si>
    <t>2.1.02.2  Imputed social contributions</t>
  </si>
  <si>
    <t>2.2  Use of goods and services</t>
  </si>
  <si>
    <t>2.2.01  Foodstuffs</t>
  </si>
  <si>
    <t>2.2.02  Printing and reproduction</t>
  </si>
  <si>
    <t>2.2.03  Books and library materials</t>
  </si>
  <si>
    <t>2.2.04  Supplies and materials</t>
  </si>
  <si>
    <t>2.2.05  Instructional supplies</t>
  </si>
  <si>
    <t>2.2.06  Medical supplies</t>
  </si>
  <si>
    <t>2.2.07  Medical drugs</t>
  </si>
  <si>
    <t>2.2.08  Petroleum products</t>
  </si>
  <si>
    <t>2.2.09  Utilities</t>
  </si>
  <si>
    <t>2.2.10  Repairs and maintenance</t>
  </si>
  <si>
    <t>2.2.11  Freight</t>
  </si>
  <si>
    <t>2.2.12  Travel</t>
  </si>
  <si>
    <t>2.2.13  Representation and entertainment</t>
  </si>
  <si>
    <t>2.2.14  Communications and postage</t>
  </si>
  <si>
    <t>2.2.15  IT software and supplies</t>
  </si>
  <si>
    <t>2.2.16  Bank service fee</t>
  </si>
  <si>
    <t>2.2.17  Insurance</t>
  </si>
  <si>
    <t>2.2.18  Investment management fees</t>
  </si>
  <si>
    <t>2.2.19  Rentals</t>
  </si>
  <si>
    <t>2.2.20  Cleaning service</t>
  </si>
  <si>
    <t>2.2.21  Advertising</t>
  </si>
  <si>
    <t>2.2.22  Professional and contractual services</t>
  </si>
  <si>
    <t>2.2.23  Training</t>
  </si>
  <si>
    <t>2.2.24  Administrative costs</t>
  </si>
  <si>
    <t>2.2.25  Indirect costs</t>
  </si>
  <si>
    <t>2.2.26  Medical referrals</t>
  </si>
  <si>
    <t>2.3  Consumption of fixed capital</t>
  </si>
  <si>
    <t>2.4  Interest Payments</t>
  </si>
  <si>
    <t>2.4.01  Nonresidents</t>
  </si>
  <si>
    <t>2.4.02  Residents other than general government</t>
  </si>
  <si>
    <t>2.4.03  Other general government units</t>
  </si>
  <si>
    <t>2.5  Subsidies</t>
  </si>
  <si>
    <t>2.5.01  To public corporations</t>
  </si>
  <si>
    <t>2.5.01.1  Nonfinancial public corporations</t>
  </si>
  <si>
    <t>2.5.01.1.1  Subsidies: NFPC: PPUC</t>
  </si>
  <si>
    <t>2.5.01.1.2  Subsidies: NFPC: PNCC</t>
  </si>
  <si>
    <t>2.5.01.1.3  Subsidies: NFPC: BSCC</t>
  </si>
  <si>
    <t>2.5.01.2  Financial public corporations</t>
  </si>
  <si>
    <t>2.5.02  To private enterprise</t>
  </si>
  <si>
    <t>2.5.02.1  Nonfinancial private enterprises</t>
  </si>
  <si>
    <t>2.5.02.2  Financial private enterprises</t>
  </si>
  <si>
    <t>2.5.03  other sectors</t>
  </si>
  <si>
    <t>2.6  Grants</t>
  </si>
  <si>
    <t>2.6.01  To foreign governments</t>
  </si>
  <si>
    <t>2.6.01.1  Current</t>
  </si>
  <si>
    <t>2.6.01.2  Capital</t>
  </si>
  <si>
    <t>2.6.02  To international organizations</t>
  </si>
  <si>
    <t>2.6.02.1  Current</t>
  </si>
  <si>
    <t>2.6.02.2  Capital</t>
  </si>
  <si>
    <t>2.6.03  To other general government units</t>
  </si>
  <si>
    <t>2.6.03.1  Current</t>
  </si>
  <si>
    <t>2.6.03.1.1  Extra Budgetary Units</t>
  </si>
  <si>
    <t>2.6.03.1.1.01  Palau Community College</t>
  </si>
  <si>
    <t>2.6.03.1.1.02  Palau Community Action Agency</t>
  </si>
  <si>
    <t>2.6.03.1.1.03  Palau International Coral Reef Center</t>
  </si>
  <si>
    <t>2.6.03.1.1.04  Palau Housing Authority</t>
  </si>
  <si>
    <t>2.6.03.1.1.05  Palau Visitors Authority</t>
  </si>
  <si>
    <t>2.6.03.1.1.06  Pulic Auditor</t>
  </si>
  <si>
    <t>2.6.03.1.1.07  Palau Small Business Center</t>
  </si>
  <si>
    <t>2.6.03.1.1.08  Ngardmau FTZ</t>
  </si>
  <si>
    <t>2.6.03.1.1.09  Micronesian Legal Services</t>
  </si>
  <si>
    <t>2.6.03.1.1.10  Palau National Museum</t>
  </si>
  <si>
    <t>2.6.03.1.1.11  WIA</t>
  </si>
  <si>
    <t>2.6.03.1.1.12  Pan Funds</t>
  </si>
  <si>
    <t>2.6.03.1.1.13  PPUC Water and Sewer</t>
  </si>
  <si>
    <t>2.6.03.1.1.99  Miscellaneous</t>
  </si>
  <si>
    <t>2.6.03.1.2  State Government</t>
  </si>
  <si>
    <t>2.6.03.1.3  Social Security Funds</t>
  </si>
  <si>
    <t>2.6.03.1.3.01  Social Security</t>
  </si>
  <si>
    <t>2.6.03.1.3.02  Civil Service Pension Fund</t>
  </si>
  <si>
    <t>2.6.03.1.3.03  Health Care Fund</t>
  </si>
  <si>
    <t>2.6.03.1.4  National government</t>
  </si>
  <si>
    <t>2.6.03.1.5  SOEs</t>
  </si>
  <si>
    <t>2.6.03.2  Capital</t>
  </si>
  <si>
    <t>2.6.03.2.1  Extra Budgetary Units</t>
  </si>
  <si>
    <t>2.6.03.2.2  State Government</t>
  </si>
  <si>
    <t>2.6.03.2.3  SOEs</t>
  </si>
  <si>
    <t>2.7  Social benfits</t>
  </si>
  <si>
    <t>2.7.01  Social security benefits</t>
  </si>
  <si>
    <t>2.7.01.1  in cash</t>
  </si>
  <si>
    <t>2.7.01.2  in kind</t>
  </si>
  <si>
    <t>2.7.02  Social assistance benefits</t>
  </si>
  <si>
    <t>2.7.02.1  in cash</t>
  </si>
  <si>
    <t>2.7.02.2  in kind</t>
  </si>
  <si>
    <t>2.7.03  Employer social benefits</t>
  </si>
  <si>
    <t>2.7.03.1  in cash</t>
  </si>
  <si>
    <t>2.7.03.2  in kind</t>
  </si>
  <si>
    <t>2.8  Other expense</t>
  </si>
  <si>
    <t>2.8.01  Property expense other than interest</t>
  </si>
  <si>
    <t>2.8.01.1  Dividends (public corp only)</t>
  </si>
  <si>
    <t>2.8.01.2  Withdrawls from quasi corporations (public corp only)</t>
  </si>
  <si>
    <t>2.8.01.3  Property expense attributable to insurance policy holders</t>
  </si>
  <si>
    <t>2.8.01.4  Rent</t>
  </si>
  <si>
    <t>2.8.01.5  Reinvested earnings on FDI</t>
  </si>
  <si>
    <t>2.8.02  Transfers not elsewhere classified</t>
  </si>
  <si>
    <t>2.8.02.1  Current</t>
  </si>
  <si>
    <t>2.8.02.1.1  Transfers to NPISH</t>
  </si>
  <si>
    <t>2.8.02.1.1.01  Transfers to NPISH - schools</t>
  </si>
  <si>
    <t>2.8.02.1.1.02  Transfers to NPISH - other</t>
  </si>
  <si>
    <t>2.8.02.1.2  Transfers to HH</t>
  </si>
  <si>
    <t>2.8.02.1.2.01  Household - students</t>
  </si>
  <si>
    <t>2.8.02.1.2.02  Household - other</t>
  </si>
  <si>
    <t>2.8.02.2  Capital</t>
  </si>
  <si>
    <t>2.8.02.2.1  Transfers to nonfinancial public corporations</t>
  </si>
  <si>
    <t>2.8.02.2.2  Transfers to financial public corporations</t>
  </si>
  <si>
    <t>2.8.02.2.3  Transfers to nonfinancial private enterprises</t>
  </si>
  <si>
    <t>2.8.02.2.4  Transfers to financial private enterprises</t>
  </si>
  <si>
    <t>2.8.02.2.5  Transfers to nonprofit institutions serving households</t>
  </si>
  <si>
    <t>2.8.02.2.6  Transfers to households</t>
  </si>
  <si>
    <t>2.8.03  Premiums, fees, and calims etc.</t>
  </si>
  <si>
    <t>2.8.03.1  Premium, fees and current calims</t>
  </si>
  <si>
    <t>2.8.03.2  Capital claims</t>
  </si>
  <si>
    <t>2.8.04  Miscellaneous</t>
  </si>
  <si>
    <t>3  Net Worth and its Changes</t>
  </si>
  <si>
    <t>3.1  Nonfinancial assets</t>
  </si>
  <si>
    <t>3.1.01  Fixed Assets</t>
  </si>
  <si>
    <t>3.1.01.1  Buildings and structures</t>
  </si>
  <si>
    <t>3.1.01.1.1  Dwellings</t>
  </si>
  <si>
    <t>3.1.01.1.2  Nonresidential buildings</t>
  </si>
  <si>
    <t>3.1.01.1.3  Other structures</t>
  </si>
  <si>
    <t>3.1.01.1.4  Land Improvements</t>
  </si>
  <si>
    <t>3.1.01.2  Machinery and equipment</t>
  </si>
  <si>
    <t>3.1.01.2.1  Transport equipment</t>
  </si>
  <si>
    <t>3.1.01.2.2  Other machinery and equipment</t>
  </si>
  <si>
    <t>3.1.01.3  Other fixed assets</t>
  </si>
  <si>
    <t>3.1.01.3.1  Cultivated biological resources</t>
  </si>
  <si>
    <t>3.1.01.3.2  Intellectual property products</t>
  </si>
  <si>
    <t>3.1.01.4  Fixed Assets: Weapons systems</t>
  </si>
  <si>
    <t>3.1.01.5  Fixed Assets: Capital/Development projects</t>
  </si>
  <si>
    <t>3.1.02  Inventories</t>
  </si>
  <si>
    <t>3.1.03  Valuables</t>
  </si>
  <si>
    <t>3.1.04  Nonproduced assets</t>
  </si>
  <si>
    <t>3.1.04.1  Land</t>
  </si>
  <si>
    <t>3.1.04.2  Mineral and energy products</t>
  </si>
  <si>
    <t>3.1.04.3  Other naturally occuring assets</t>
  </si>
  <si>
    <t>3.1.04.3.1  Non cultivated biological resources</t>
  </si>
  <si>
    <t>3.1.04.3.2  Water resources</t>
  </si>
  <si>
    <t>3.1.04.3.3  Other natural resources</t>
  </si>
  <si>
    <t>3.1.04.4  Intangible nonproduced assets</t>
  </si>
  <si>
    <t>3.1.04.4.1  Contracts, leases and licenses</t>
  </si>
  <si>
    <t>3.1.04.4.2  Goodwill ad marketing assets</t>
  </si>
  <si>
    <t>3.2  Financial Assets</t>
  </si>
  <si>
    <t>3.2.00.1  Monetary gold and SDRs</t>
  </si>
  <si>
    <t>3.2.00.1.1  Assets: Monetary gold</t>
  </si>
  <si>
    <t>3.2.00.1.2  Assets: SDRs</t>
  </si>
  <si>
    <t>3.2.01  Domestic</t>
  </si>
  <si>
    <t>3.2.01.2  Currency and deposits</t>
  </si>
  <si>
    <t>3.2.01.3  Securities other than shares</t>
  </si>
  <si>
    <t>3.2.01.4  Loans</t>
  </si>
  <si>
    <t>3.2.01.5  Equity and Fund shares</t>
  </si>
  <si>
    <t>3.2.01.5.1  Equity</t>
  </si>
  <si>
    <t>3.2.01.5.2  Investment fund shares or units</t>
  </si>
  <si>
    <t>3.2.01.6  Insurance and Pension</t>
  </si>
  <si>
    <t>3.2.01.6.1  Non-life insurance technical reserves</t>
  </si>
  <si>
    <t>3.2.01.6.2  Life insurance and enuity entitlements</t>
  </si>
  <si>
    <t>3.2.01.6.3  Pension entitlements</t>
  </si>
  <si>
    <t>3.2.01.6.4  Claims in pension funds</t>
  </si>
  <si>
    <t>3.2.01.6.5  Claims for calls under GFS</t>
  </si>
  <si>
    <t>3.2.01.7  Derivatives and Employee Stocks</t>
  </si>
  <si>
    <t>3.2.01.7.1  Financial derivatives</t>
  </si>
  <si>
    <t>3.2.01.7.2  Employee stock options</t>
  </si>
  <si>
    <t>3.2.01.8  Trade Credit and Accounts Receivable</t>
  </si>
  <si>
    <t>3.2.01.8.1  Trade credit and advances</t>
  </si>
  <si>
    <t>3.2.01.8.2  Miscellaneous accounts receivable</t>
  </si>
  <si>
    <t>3.2.01.8.2.01  Assets: Domestic: Receivable from Republic of Palau</t>
  </si>
  <si>
    <t>3.2.01.8.2.02  Assets: Domestic: Accounts receivable other</t>
  </si>
  <si>
    <t>3.2.02  Foreign</t>
  </si>
  <si>
    <t>3.2.02.2  Currency and deposits</t>
  </si>
  <si>
    <t>3.2.02.3  Securities other than shares</t>
  </si>
  <si>
    <t>3.2.02.4  Loans</t>
  </si>
  <si>
    <t>3.2.02.5  Equity and Fund shares</t>
  </si>
  <si>
    <t>3.2.02.5.1  Equity</t>
  </si>
  <si>
    <t>3.2.02.5.2  Investment fund shares or units</t>
  </si>
  <si>
    <t>3.2.02.6  Insurance and Pension</t>
  </si>
  <si>
    <t>3.2.02.6.1  Non-life insurance technical reserves</t>
  </si>
  <si>
    <t>3.2.02.6.2  Life insurance and enuity entitlements</t>
  </si>
  <si>
    <t>3.2.02.6.3  Pension entitlements</t>
  </si>
  <si>
    <t>3.2.02.6.4  Claims in pension funds</t>
  </si>
  <si>
    <t>3.2.02.6.5  Claims for calls under GFS</t>
  </si>
  <si>
    <t>3.2.02.6.6  Deferred inflows of resources from pension</t>
  </si>
  <si>
    <t>3.2.02.7  Derivatives and Employee Stocks</t>
  </si>
  <si>
    <t>3.2.02.7.1  Financial derivatives</t>
  </si>
  <si>
    <t>3.2.02.7.2  Employee stock options</t>
  </si>
  <si>
    <t>3.2.02.8  Trade Creidt and Accounts Receivable</t>
  </si>
  <si>
    <t>3.2.02.8.1  Assets: Foreign: Trade credit and advances</t>
  </si>
  <si>
    <t>3.2.02.8.2  Assets: Foreign: Miscellaneous accounts receivable</t>
  </si>
  <si>
    <t>3.3  Financial Liabilities</t>
  </si>
  <si>
    <t>3.3.01  Domestic</t>
  </si>
  <si>
    <t>3.3.01.2  Currency and deposits</t>
  </si>
  <si>
    <t>3.3.01.3  Securities other than shares</t>
  </si>
  <si>
    <t>3.3.01.4  Loans</t>
  </si>
  <si>
    <t>3.3.01.5  Equity and Fund shares</t>
  </si>
  <si>
    <t>3.3.01.5.1  Equity</t>
  </si>
  <si>
    <t>3.3.01.5.2  Investment fund shares or units</t>
  </si>
  <si>
    <t>3.3.01.6  Insurance and Pension</t>
  </si>
  <si>
    <t>3.3.01.6.1  Non-life insurance technical reserves</t>
  </si>
  <si>
    <t>3.3.01.6.2  Life insurance and enuity entitlements</t>
  </si>
  <si>
    <t>3.3.01.6.3  Pension entitlements</t>
  </si>
  <si>
    <t>3.3.01.6.4  Claims in pension funds</t>
  </si>
  <si>
    <t>3.3.01.6.5  Claims for calls under GFS</t>
  </si>
  <si>
    <t>3.3.01.7  Derivatives and Employee Stocks</t>
  </si>
  <si>
    <t>3.3.01.7.1  Financial derivatives</t>
  </si>
  <si>
    <t>3.3.01.7.2  Employee stock options</t>
  </si>
  <si>
    <t>3.3.01.8  Trade Credit and Accounts Receivable</t>
  </si>
  <si>
    <t>3.3.01.8.1  Liabilities: Domestic: Trade credit and advances</t>
  </si>
  <si>
    <t>3.3.01.8.2  Liabilities: Domestic: Miscellaneous accounts payable</t>
  </si>
  <si>
    <t>3.3.01.8.3  Liabilities: Domestic: Due to other Funds (Treasury/Payroll) accounts</t>
  </si>
  <si>
    <t>3.3.02  Foreign</t>
  </si>
  <si>
    <t>3.3.02.2  Currency and deposits</t>
  </si>
  <si>
    <t>3.3.02.3  Securities other than shares</t>
  </si>
  <si>
    <t>3.3.02.4  Loans</t>
  </si>
  <si>
    <t>3.3.02.5  Equity and Fund shares</t>
  </si>
  <si>
    <t>3.3.02.5.1  Equity</t>
  </si>
  <si>
    <t>3.3.02.5.2  Investment fund shares or units</t>
  </si>
  <si>
    <t>3.3.02.6  Insurance and Pension</t>
  </si>
  <si>
    <t>3.3.02.6.1  Non-life insurance technical reserves</t>
  </si>
  <si>
    <t>3.3.02.6.2  Life insurance and enuity entitlements</t>
  </si>
  <si>
    <t>3.3.02.6.3  Pension entitlements</t>
  </si>
  <si>
    <t>3.3.02.6.4  Claims in pension funds</t>
  </si>
  <si>
    <t>3.3.02.6.5  Claims for calls under GFS</t>
  </si>
  <si>
    <t>3.3.02.6.6  Deferred inflows of resources from pension</t>
  </si>
  <si>
    <t>3.3.02.7  Derivatives and Employee Stocks</t>
  </si>
  <si>
    <t>3.3.02.7.1  Financial derivatives</t>
  </si>
  <si>
    <t>3.3.02.7.2  Employee stock options</t>
  </si>
  <si>
    <t>3.3.02.8  Trade Credit and Accounts Receivable</t>
  </si>
  <si>
    <t>3.3.02.8.1  Liabilities: Foreign: Trade credit and advances</t>
  </si>
  <si>
    <t>3.3.02.8.2  Liabilities: Foreign: Miscellaneous accounts receivable</t>
  </si>
  <si>
    <t>4  Holding gains</t>
  </si>
  <si>
    <t>4.1  Nonfinancial assets</t>
  </si>
  <si>
    <t>4.1.01  Fixed Assets</t>
  </si>
  <si>
    <t>4.1.01.1  Buildings and structures</t>
  </si>
  <si>
    <t>4.1.01.1.1  Dwellings</t>
  </si>
  <si>
    <t>4.1.01.1.2  Nonresidential buildings</t>
  </si>
  <si>
    <t>4.1.01.1.3  Other structures</t>
  </si>
  <si>
    <t>4.1.01.1.4  Land Improvements</t>
  </si>
  <si>
    <t>4.1.01.2  Machinery and equipment</t>
  </si>
  <si>
    <t>4.1.01.2.1  Transport equipment</t>
  </si>
  <si>
    <t>4.1.01.2.2  Other machinery and equipment</t>
  </si>
  <si>
    <t>4.1.01.3  Other fixed assets</t>
  </si>
  <si>
    <t>4.1.01.3.1  Cultivated biological resources</t>
  </si>
  <si>
    <t>4.1.01.3.2  Intellectual property products</t>
  </si>
  <si>
    <t>4.1.01.4  Fixed Assets: Weaposn systems</t>
  </si>
  <si>
    <t>4.1.01.5  Fixed Assets: Capital/Development projects</t>
  </si>
  <si>
    <t>4.1.02  Inventories</t>
  </si>
  <si>
    <t>4.1.03  Valuables</t>
  </si>
  <si>
    <t>4.1.04  Nonproduced assets</t>
  </si>
  <si>
    <t>4.1.04.1  Land</t>
  </si>
  <si>
    <t>4.1.04.2  Mineral and energy products</t>
  </si>
  <si>
    <t>4.1.04.3  Other naturally occuring assets</t>
  </si>
  <si>
    <t>4.1.04.3.1  Non cultivated biological resources</t>
  </si>
  <si>
    <t>4.1.04.3.2  Water resources</t>
  </si>
  <si>
    <t>4.1.04.3.3  Other natural resources</t>
  </si>
  <si>
    <t>4.1.04.4  Intangible nonproduced assets</t>
  </si>
  <si>
    <t>4.1.04.4.1  Contracts, leases and licenses</t>
  </si>
  <si>
    <t>4.1.04.4.2  Goodwill ad marketing assets</t>
  </si>
  <si>
    <t>4.2  Financial Assets</t>
  </si>
  <si>
    <t>4.2.00.1  Monetary gold and SDRs</t>
  </si>
  <si>
    <t>4.2.00.1.1  Assets: Monetary gold</t>
  </si>
  <si>
    <t>4.2.00.1.2  Assets: SDRs</t>
  </si>
  <si>
    <t>4.2.01  Domestic</t>
  </si>
  <si>
    <t>4.2.01.2  Currency and deposits</t>
  </si>
  <si>
    <t>4.2.01.3  Securities other than shares</t>
  </si>
  <si>
    <t>4.2.01.4  Loans</t>
  </si>
  <si>
    <t>4.2.01.5  Equity and Fund shares</t>
  </si>
  <si>
    <t>4.2.01.5.1  Equity</t>
  </si>
  <si>
    <t>4.2.01.5.2  Investment fund shares or units</t>
  </si>
  <si>
    <t>4.2.01.6  Insurance and Pension</t>
  </si>
  <si>
    <t>4.2.01.6.1  Non-life insurance technical reserves</t>
  </si>
  <si>
    <t>4.2.01.6.2  Life insurance and enuity entitlements</t>
  </si>
  <si>
    <t>4.2.01.6.3  Pension entitlements</t>
  </si>
  <si>
    <t>4.2.01.6.4  Claims in pension funds</t>
  </si>
  <si>
    <t>4.2.01.6.5  Claims for calls under GFS</t>
  </si>
  <si>
    <t>4.2.01.7  Derivatives and Employee Stocks</t>
  </si>
  <si>
    <t>4.2.01.7.1  Financial derivatives</t>
  </si>
  <si>
    <t>4.2.01.7.2  Employee stock options</t>
  </si>
  <si>
    <t>4.2.01.8  Trade Credit and Accounts Receivable</t>
  </si>
  <si>
    <t>4.2.01.8.1  Trade credit and advances</t>
  </si>
  <si>
    <t>4.2.01.8.2  Miscellaneous accounts receivable</t>
  </si>
  <si>
    <t>4.2.01.8.2.01  Assets: Domestic: Receivable from Republic of Palau</t>
  </si>
  <si>
    <t>4.2.01.8.2.02  Assets: Domestic: Accounts receivable other</t>
  </si>
  <si>
    <t>4.2.02  Foreign</t>
  </si>
  <si>
    <t>4.2.02.2  Currency and deposits</t>
  </si>
  <si>
    <t>4.2.02.3  Securities other than shares</t>
  </si>
  <si>
    <t>4.2.02.4  Loans</t>
  </si>
  <si>
    <t>4.2.02.5  Equity and Fund shares</t>
  </si>
  <si>
    <t>4.2.02.5.1  Equity</t>
  </si>
  <si>
    <t>4.2.02.5.2  Investment fund shares or units</t>
  </si>
  <si>
    <t>4.2.02.6  Insurance and Pension</t>
  </si>
  <si>
    <t>4.2.02.6.1  Non-life insurance technical reserves</t>
  </si>
  <si>
    <t>4.2.02.6.2  Life insurance and enuity entitlements</t>
  </si>
  <si>
    <t>4.2.02.6.3  Pension entitlements</t>
  </si>
  <si>
    <t>4.2.02.6.4  Claims in pension funds</t>
  </si>
  <si>
    <t>4.2.02.6.5  Claims for calls under GFS</t>
  </si>
  <si>
    <t>4.2.02.6.6  Deferred inflows of resources from pension</t>
  </si>
  <si>
    <t>4.2.02.7  Derivatives and Employee Stocks</t>
  </si>
  <si>
    <t>4.2.02.7.1  Financial derivatives</t>
  </si>
  <si>
    <t>4.2.02.7.2  Employee stock options</t>
  </si>
  <si>
    <t>4.2.02.8  Trade Creidt and Accounts Receivable</t>
  </si>
  <si>
    <t>4.2.02.8.1  Trade credit and advances</t>
  </si>
  <si>
    <t>4.2.02.8.2  Miscellaneous accounts receivable</t>
  </si>
  <si>
    <t>4.3  Financial Liabilities</t>
  </si>
  <si>
    <t>4.3.01  Domestic</t>
  </si>
  <si>
    <t>4.3.01.2  Currency and deposits</t>
  </si>
  <si>
    <t>4.3.01.3  Securities other than shares</t>
  </si>
  <si>
    <t>4.3.01.4  Loans</t>
  </si>
  <si>
    <t>4.3.01.5  Equity and Fund shares</t>
  </si>
  <si>
    <t>4.3.01.5.1  Equity</t>
  </si>
  <si>
    <t>4.3.01.5.2  Investment fund shares or units</t>
  </si>
  <si>
    <t>4.3.01.6  Insurance and Pension</t>
  </si>
  <si>
    <t>4.3.01.6.1  Non-life insurance technical reserves</t>
  </si>
  <si>
    <t>4.3.01.6.2  Life insurance and enuity entitlements</t>
  </si>
  <si>
    <t>4.3.01.6.3  Pension entitlements</t>
  </si>
  <si>
    <t>4.3.01.6.4  Claims in pension funds</t>
  </si>
  <si>
    <t>4.3.01.6.5  Claims for calls under GFS</t>
  </si>
  <si>
    <t>4.3.01.7  Derivatives and Employee Stocks</t>
  </si>
  <si>
    <t>4.3.01.7.1  Financial derivatives</t>
  </si>
  <si>
    <t>4.3.01.7.2  Employee stock options</t>
  </si>
  <si>
    <t>4.3.01.8  Trade Creidt and Accounts Receivable</t>
  </si>
  <si>
    <t>4.3.01.8.1  Trade credit and advances</t>
  </si>
  <si>
    <t>4.3.01.8.2  Miscellaneous accounts receivable</t>
  </si>
  <si>
    <t>4.3.01.8.3  Liabilities: Domestic: Due to other Funds (Treasury/Payroll) accounts</t>
  </si>
  <si>
    <t>4.3.02  Foreign</t>
  </si>
  <si>
    <t>4.3.02.2  Currency and deposits</t>
  </si>
  <si>
    <t>4.3.02.3  Securities other than shares</t>
  </si>
  <si>
    <t>4.3.02.4  Loans</t>
  </si>
  <si>
    <t>4.3.02.5  Equity and Fund shares</t>
  </si>
  <si>
    <t>4.3.02.5.1  Equity</t>
  </si>
  <si>
    <t>4.3.02.5.2  Investment fund shares or units</t>
  </si>
  <si>
    <t>4.3.02.6  Insurance and Pension</t>
  </si>
  <si>
    <t>4.3.02.6.1  Non-life insurance technical reserves</t>
  </si>
  <si>
    <t>4.3.02.6.2  Life insurance and enuity entitlements</t>
  </si>
  <si>
    <t>4.3.02.6.3  Pension entitlements</t>
  </si>
  <si>
    <t>4.3.02.6.4  Claims in pension funds</t>
  </si>
  <si>
    <t>4.3.02.6.5  Claims for calls under GFS</t>
  </si>
  <si>
    <t>4.3.02.6.6  Deferred inflows of resources from pension</t>
  </si>
  <si>
    <t>4.3.02.7  Derivatives and Employee Stocks</t>
  </si>
  <si>
    <t>4.3.02.7.1  Financial derivatives</t>
  </si>
  <si>
    <t>4.3.02.7.2  Employee stock options</t>
  </si>
  <si>
    <t>4.3.02.8  Trade Credit and Accounts Receivable</t>
  </si>
  <si>
    <t>4.3.02.8.1  Trade credit and advances</t>
  </si>
  <si>
    <t>4.3.02.8.2  Miscellaneous accounts receivable</t>
  </si>
  <si>
    <t>5  Other changes in the volumes of assets</t>
  </si>
  <si>
    <t>5.1  Nonfinancial assets</t>
  </si>
  <si>
    <t>5.1.01  Fixed Assets</t>
  </si>
  <si>
    <t>5.1.01.1  Buildings and structures</t>
  </si>
  <si>
    <t>5.1.01.1.1  Dwellings</t>
  </si>
  <si>
    <t>5.1.01.1.2  Nonresidential buildings</t>
  </si>
  <si>
    <t>5.1.01.1.3  Other structures</t>
  </si>
  <si>
    <t>5.1.01.1.4  Land Improvements</t>
  </si>
  <si>
    <t>5.1.01.2  Machinery and equipment</t>
  </si>
  <si>
    <t>5.1.01.2.1  Transport equipment</t>
  </si>
  <si>
    <t>5.1.01.2.2  Other machinery and equipment</t>
  </si>
  <si>
    <t>5.1.01.3  Other fixed assets</t>
  </si>
  <si>
    <t>5.1.01.3.1  Cultivated biological resources</t>
  </si>
  <si>
    <t>5.1.01.3.2  Intellectual property products</t>
  </si>
  <si>
    <t>5.1.01.4  Fixed Assets: Weaposn systems</t>
  </si>
  <si>
    <t>5.1.01.5  Fixed Assets: Capital/Development projects</t>
  </si>
  <si>
    <t>5.1.02  Inventories</t>
  </si>
  <si>
    <t>5.1.03  Valuables</t>
  </si>
  <si>
    <t>5.1.04  Nonproduced assets</t>
  </si>
  <si>
    <t>5.1.04.1  Land</t>
  </si>
  <si>
    <t>5.1.04.2  Mineral and energy products</t>
  </si>
  <si>
    <t>5.1.04.3  Other naturally occuring assets</t>
  </si>
  <si>
    <t>5.1.04.3.1  Non cultivated biological resources</t>
  </si>
  <si>
    <t>5.1.04.3.2  Water resources</t>
  </si>
  <si>
    <t>5.1.04.3.3  Other natural resources</t>
  </si>
  <si>
    <t>5.1.04.4  Intangible nonproduced assets</t>
  </si>
  <si>
    <t>5.1.04.4.1  Contracts, leases and licenses</t>
  </si>
  <si>
    <t>5.1.04.4.2  Goodwill ad marketing assets</t>
  </si>
  <si>
    <t>5.2  Financial Assets</t>
  </si>
  <si>
    <t>5.2.00.1  Monetary gold and SDRs</t>
  </si>
  <si>
    <t>5.2.00.1.1  Assets: Monetary gold</t>
  </si>
  <si>
    <t>5.2.00.1.2  Assets: SDRs</t>
  </si>
  <si>
    <t>5.2.01  Domestic</t>
  </si>
  <si>
    <t>5.2.01.2  Currency and deposits</t>
  </si>
  <si>
    <t>5.2.01.3  Securities other than shares</t>
  </si>
  <si>
    <t>5.2.01.4  Loans</t>
  </si>
  <si>
    <t>5.2.01.5  Equity and Fund shares</t>
  </si>
  <si>
    <t>5.2.01.5.1  Equity</t>
  </si>
  <si>
    <t>5.2.01.5.2  Investment fund shares or units</t>
  </si>
  <si>
    <t>5.2.01.6  Insurance and Pension</t>
  </si>
  <si>
    <t>5.2.01.6.1  Non-life insurance technical reserves</t>
  </si>
  <si>
    <t>5.2.01.6.2  Life insurance and enuity entitlements</t>
  </si>
  <si>
    <t>5.2.01.6.3  Pension entitlements</t>
  </si>
  <si>
    <t>5.2.01.6.4  Claims in pension funds</t>
  </si>
  <si>
    <t>5.2.01.6.5  Claims for calls under GFS</t>
  </si>
  <si>
    <t>5.2.01.7  Derivatives and Employee Stocks</t>
  </si>
  <si>
    <t>5.2.01.7.1  Financial derivatives</t>
  </si>
  <si>
    <t>5.2.01.7.2  Employee stock options</t>
  </si>
  <si>
    <t>5.2.01.8  Trade Credit and Accounts Receivable</t>
  </si>
  <si>
    <t>5.2.01.8.1  Trade credit and advances</t>
  </si>
  <si>
    <t>5.2.01.8.2  Miscellaneous accounts receivable</t>
  </si>
  <si>
    <t>5.2.01.8.2.01  Assets: Domestic: Receivable from Republic of Palau</t>
  </si>
  <si>
    <t>5.2.01.8.2.02  Assets: Domestic: Accounts receivable other</t>
  </si>
  <si>
    <t>5.2.02  Foreign</t>
  </si>
  <si>
    <t>5.2.02.2  Currency and deposits</t>
  </si>
  <si>
    <t>5.2.02.3  Securities other than shares</t>
  </si>
  <si>
    <t>5.2.02.4  Loans</t>
  </si>
  <si>
    <t>5.2.02.5  Equity and Fund shares</t>
  </si>
  <si>
    <t>5.2.02.5.1  Equity</t>
  </si>
  <si>
    <t>5.2.02.5.2  Investment fund shares or units</t>
  </si>
  <si>
    <t>5.2.02.6  Insurance and Pension</t>
  </si>
  <si>
    <t>5.2.02.6.1  Non-life insurance technical reserves</t>
  </si>
  <si>
    <t>5.2.02.6.2  Life insurance and enuity entitlements</t>
  </si>
  <si>
    <t>5.2.02.6.3  Pension entitlements</t>
  </si>
  <si>
    <t>5.2.02.6.4  Claims in pension funds</t>
  </si>
  <si>
    <t>5.2.02.6.5  Claims for calls under GFS</t>
  </si>
  <si>
    <t>5.2.02.6.6  Deferred inflows of resources from pension</t>
  </si>
  <si>
    <t>5.2.02.7  Derivatives and Employee Stocks</t>
  </si>
  <si>
    <t>5.2.02.7.1  Financial derivatives</t>
  </si>
  <si>
    <t>5.2.02.7.2  Employee stock options</t>
  </si>
  <si>
    <t>5.2.02.8  Trade Creidt and Accounts Receivable</t>
  </si>
  <si>
    <t>5.2.02.8.1  Trade credit and advances</t>
  </si>
  <si>
    <t>5.2.02.8.2  Miscellaneous accounts receivable</t>
  </si>
  <si>
    <t>5.3  Financial Liabilities</t>
  </si>
  <si>
    <t>5.3.01  Domestic</t>
  </si>
  <si>
    <t>5.3.01.2  Currency and deposits</t>
  </si>
  <si>
    <t>5.3.01.3  Securities other than shares</t>
  </si>
  <si>
    <t>5.3.01.4  Loans</t>
  </si>
  <si>
    <t>5.3.01.5  Equity and Fund shares</t>
  </si>
  <si>
    <t>5.3.01.5.1  Equity</t>
  </si>
  <si>
    <t>5.3.01.5.2  Investment fund shares or units</t>
  </si>
  <si>
    <t>5.3.01.6  Insurance and Pension</t>
  </si>
  <si>
    <t>5.3.01.6.1  Non-life insurance technical reserves</t>
  </si>
  <si>
    <t>5.3.01.6.2  Life insurance and enuity entitlements</t>
  </si>
  <si>
    <t>5.3.01.6.3  Pension entitlements</t>
  </si>
  <si>
    <t>5.3.01.6.4  Claims in pension funds</t>
  </si>
  <si>
    <t>5.3.01.6.5  Claims for calls under GFS</t>
  </si>
  <si>
    <t>5.3.01.7  Derivatives and Employee Stocks</t>
  </si>
  <si>
    <t>5.3.01.7.1  Financial derivatives</t>
  </si>
  <si>
    <t>5.3.01.7.2  Employee stock options</t>
  </si>
  <si>
    <t>5.3.01.8  Trade Creidt and Accounts Receivable</t>
  </si>
  <si>
    <t>5.3.01.8.1  Trade credit and advances</t>
  </si>
  <si>
    <t>5.3.01.8.2  Miscellaneous accounts receivable</t>
  </si>
  <si>
    <t>5.3.01.8.3  Liabilities: Domestic: Due to other Funds (Treasury/Payroll) accounts</t>
  </si>
  <si>
    <t>5.3.02  Foreign</t>
  </si>
  <si>
    <t>5.3.02.2  Currency and deposits</t>
  </si>
  <si>
    <t>5.3.02.3  Securities other than shares</t>
  </si>
  <si>
    <t>5.3.02.4  Loans</t>
  </si>
  <si>
    <t>5.3.02.5  Equity and Fund shares</t>
  </si>
  <si>
    <t>5.3.02.5.1  Equity</t>
  </si>
  <si>
    <t>5.3.02.5.2  Investment fund shares or units</t>
  </si>
  <si>
    <t>5.3.02.6  Insurance and Pension</t>
  </si>
  <si>
    <t>5.3.02.6.1  Non-life insurance technical reserves</t>
  </si>
  <si>
    <t>5.3.02.6.2  Life insurance and enuity entitlements</t>
  </si>
  <si>
    <t>5.3.02.6.3  Pension entitlements</t>
  </si>
  <si>
    <t>5.3.02.6.4  Claims in pension funds</t>
  </si>
  <si>
    <t>5.3.02.6.5  Claims for calls under GFS</t>
  </si>
  <si>
    <t>5.3.02.6.6  Deferred inflows of resources from pension</t>
  </si>
  <si>
    <t>5.3.02.7  Derivatives and Employee Stocks</t>
  </si>
  <si>
    <t>5.3.02.7.1  Financial derivatives</t>
  </si>
  <si>
    <t>5.3.02.7.2  Employee stock options</t>
  </si>
  <si>
    <t>5.3.02.8  Trade Credit and Accounts Receivable</t>
  </si>
  <si>
    <t>5.3.02.8.1  Trade credit and advances</t>
  </si>
  <si>
    <t>5.3.02.8.2  Miscellaneous accounts receivable</t>
  </si>
  <si>
    <t>6  Net Worth</t>
  </si>
  <si>
    <t>6.1  Nonfinancial assets</t>
  </si>
  <si>
    <t>6.1.01  Fixed Assets</t>
  </si>
  <si>
    <t>6.1.01.1  Buildings and structures</t>
  </si>
  <si>
    <t>6.1.01.1.1  Dwellings</t>
  </si>
  <si>
    <t>6.1.01.1.2  Nonresidential buildings</t>
  </si>
  <si>
    <t>6.1.01.1.3  Other structures</t>
  </si>
  <si>
    <t>6.1.01.1.4  Land Improvements</t>
  </si>
  <si>
    <t>6.1.01.2  Machinery and equipment</t>
  </si>
  <si>
    <t>6.1.01.2.1  Transport equipment</t>
  </si>
  <si>
    <t>6.1.01.2.2  Other machinery and equipment</t>
  </si>
  <si>
    <t>6.1.01.3  Other fixed assets</t>
  </si>
  <si>
    <t>6.1.01.3.1  Cultivated biological resources</t>
  </si>
  <si>
    <t>6.1.01.3.2  Intellectual property products</t>
  </si>
  <si>
    <t>6.1.01.4  Fixed Assets: Weaposn systems</t>
  </si>
  <si>
    <t>6.1.01.5  Fixed Assets: Capital/Development projects</t>
  </si>
  <si>
    <t>6.1.02  Inventories</t>
  </si>
  <si>
    <t>6.1.03  Valuables</t>
  </si>
  <si>
    <t>6.1.04  Nonproduced assets</t>
  </si>
  <si>
    <t>6.1.04.1  Land</t>
  </si>
  <si>
    <t>6.1.04.2  Mineral and energy products</t>
  </si>
  <si>
    <t>6.1.04.3  Other naturally occuring assets</t>
  </si>
  <si>
    <t>6.1.04.3.1  Non cultivated biological resources</t>
  </si>
  <si>
    <t>6.1.04.3.2  Water resources</t>
  </si>
  <si>
    <t>6.1.04.3.3  Other natural resources</t>
  </si>
  <si>
    <t>6.1.04.4  Intangible nonproduced assets</t>
  </si>
  <si>
    <t>6.1.04.4.1  Contracts, leases and licenses</t>
  </si>
  <si>
    <t>6.1.04.4.2  Goodwill ad marketing assets</t>
  </si>
  <si>
    <t>6.2  Financial Assets</t>
  </si>
  <si>
    <t>6.2.00.1  Monetary gold and SDRs</t>
  </si>
  <si>
    <t>6.2.00.1.1  Assets: Monetary gold</t>
  </si>
  <si>
    <t>6.2.00.1.2  Assets: SDRs</t>
  </si>
  <si>
    <t>6.2.01  Domestic</t>
  </si>
  <si>
    <t>6.2.01.2  Currency and deposits</t>
  </si>
  <si>
    <t>6.2.01.3  Securities other than shares</t>
  </si>
  <si>
    <t>6.2.01.4  Loans</t>
  </si>
  <si>
    <t>6.2.01.5  Equity and Fund shares</t>
  </si>
  <si>
    <t>6.2.01.5.1  Equity</t>
  </si>
  <si>
    <t>6.2.01.5.2  Investment fund shares or units</t>
  </si>
  <si>
    <t>6.2.01.6  Insurance and Pension</t>
  </si>
  <si>
    <t>6.2.01.6.1  Non-life insurance technical reserves</t>
  </si>
  <si>
    <t>6.2.01.6.2  Life insurance and enuity entitlements</t>
  </si>
  <si>
    <t>6.2.01.6.3  Pension entitlements</t>
  </si>
  <si>
    <t>6.2.01.6.4  Claims in pension funds</t>
  </si>
  <si>
    <t>6.2.01.6.5  Claims for calls under GFS</t>
  </si>
  <si>
    <t>6.2.01.7  Derivatives and Employee Stocks</t>
  </si>
  <si>
    <t>6.2.01.7.1  Financial derivatives</t>
  </si>
  <si>
    <t>6.2.01.7.2  Employee stock options</t>
  </si>
  <si>
    <t>6.2.01.8  Trade Credit and Accounts Receivable</t>
  </si>
  <si>
    <t>6.2.01.8.1  Trade credit and advances</t>
  </si>
  <si>
    <t>6.2.01.8.2  Miscellaneous accounts receivable</t>
  </si>
  <si>
    <t>6.2.01.8.2.01  Assets: Domestic: Receivable from Republic of Palau</t>
  </si>
  <si>
    <t>6.2.01.8.2.02  Assets: Domestic: Accounts receivable other</t>
  </si>
  <si>
    <t>6.2.02  Foreign</t>
  </si>
  <si>
    <t>6.2.02.2  Currency and deposits</t>
  </si>
  <si>
    <t>6.2.02.3  Securities other than shares</t>
  </si>
  <si>
    <t>6.2.02.4  Loans</t>
  </si>
  <si>
    <t>6.2.02.5  Equity and Fund shares</t>
  </si>
  <si>
    <t>6.2.02.5.1  Equity</t>
  </si>
  <si>
    <t>6.2.02.5.2  Investment fund shares or units</t>
  </si>
  <si>
    <t>6.2.02.6  Insurance and Pension</t>
  </si>
  <si>
    <t>6.2.02.6.1  Non-life insurance technical reserves</t>
  </si>
  <si>
    <t>6.2.02.6.2  Life insurance and enuity entitlements</t>
  </si>
  <si>
    <t>6.2.02.6.3  Pension entitlements</t>
  </si>
  <si>
    <t>6.2.02.6.4  Claims in pension funds</t>
  </si>
  <si>
    <t>6.2.02.6.5  Claims for calls under GFS</t>
  </si>
  <si>
    <t>6.2.02.6.6  Deferred inflows of resources from pension</t>
  </si>
  <si>
    <t>6.2.02.7  Derivatives and Employee Stocks</t>
  </si>
  <si>
    <t>6.2.02.7.1  Financial derivatives</t>
  </si>
  <si>
    <t>6.2.02.7.2  Employee stock options</t>
  </si>
  <si>
    <t>6.2.02.8  Trade Creidt and Accounts Receivable</t>
  </si>
  <si>
    <t>6.2.02.8.1  Trade credit and advances</t>
  </si>
  <si>
    <t>6.2.02.8.2  Miscellaneous accounts receivable</t>
  </si>
  <si>
    <t>6.3  Financial Liabilities</t>
  </si>
  <si>
    <t>6.3.01  Domestic</t>
  </si>
  <si>
    <t>6.3.01.2  Currency and deposits</t>
  </si>
  <si>
    <t>6.3.01.3  Securities other than shares</t>
  </si>
  <si>
    <t>6.3.01.4  Loans</t>
  </si>
  <si>
    <t>6.3.01.5  Equity and Fund shares</t>
  </si>
  <si>
    <t>6.3.01.5.1  Equity</t>
  </si>
  <si>
    <t>6.3.01.5.2  Investment fund shares or units</t>
  </si>
  <si>
    <t>6.3.01.6  Insurance and Pension</t>
  </si>
  <si>
    <t>6.3.01.6.1  Non-life insurance technical reserves</t>
  </si>
  <si>
    <t>6.3.01.6.2  Life insurance and enuity entitlements</t>
  </si>
  <si>
    <t>6.3.01.6.3  Pension entitlements</t>
  </si>
  <si>
    <t>6.3.01.6.4  Claims in pension funds</t>
  </si>
  <si>
    <t>6.3.01.6.5  Claims for calls under GFS</t>
  </si>
  <si>
    <t>6.3.01.7  Derivatives and Employee Stocks</t>
  </si>
  <si>
    <t>6.3.01.7.1  Financial derivatives</t>
  </si>
  <si>
    <t>6.3.01.7.2  Employee stock options</t>
  </si>
  <si>
    <t>6.3.01.8  Trade Creidt and Accounts Receivable</t>
  </si>
  <si>
    <t>6.3.01.8.1  Trade credit and advances</t>
  </si>
  <si>
    <t>6.3.01.8.2  Miscellaneous accounts receivable</t>
  </si>
  <si>
    <t>6.3.01.8.3  Liabilities: Domestic: Due to other Funds (Treasury/Payroll) accounts</t>
  </si>
  <si>
    <t>6.3.02  Foreign</t>
  </si>
  <si>
    <t>6.3.02.2  Currency and deposits</t>
  </si>
  <si>
    <t>6.3.02.3  Securities other than shares</t>
  </si>
  <si>
    <t>6.3.02.4  Loans</t>
  </si>
  <si>
    <t>6.3.02.5  Equity and Fund shares</t>
  </si>
  <si>
    <t>6.3.02.5.1  Equity</t>
  </si>
  <si>
    <t>6.3.02.5.2  Investment fund shares or units</t>
  </si>
  <si>
    <t>6.3.02.6  Insurance and Pension</t>
  </si>
  <si>
    <t>6.3.02.6.1  Non-life insurance technical reserves</t>
  </si>
  <si>
    <t>6.3.02.6.2  Life insurance and enuity entitlements</t>
  </si>
  <si>
    <t>6.3.02.6.3  Pension entitlements</t>
  </si>
  <si>
    <t>6.3.02.6.4  Claims in pension funds</t>
  </si>
  <si>
    <t>6.3.02.6.5  Claims for calls under GFS</t>
  </si>
  <si>
    <t>6.3.02.6.6  Deferred inflows of resources from pension</t>
  </si>
  <si>
    <t>6.3.02.7  Derivatives and Employee Stocks</t>
  </si>
  <si>
    <t>6.3.02.7.1  Financial derivatives</t>
  </si>
  <si>
    <t>6.3.02.7.2  Employee stock options</t>
  </si>
  <si>
    <t>6.3.02.8  Trade Credit and Accounts Receivable</t>
  </si>
  <si>
    <t>6.3.02.8.1  Trade credit and advances</t>
  </si>
  <si>
    <t>6.3.02.8.2  Miscellaneous accounts receivable</t>
  </si>
  <si>
    <t>2.1.01</t>
  </si>
  <si>
    <t>2.1.01.1</t>
  </si>
  <si>
    <t>2.1.01.2</t>
  </si>
  <si>
    <t>2.1.02</t>
  </si>
  <si>
    <t>2.1.02.1</t>
  </si>
  <si>
    <t>2.1.02.2</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</si>
  <si>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</si>
  <si>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</si>
  <si>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</si>
  <si>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</si>
  <si>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</si>
  <si>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</si>
  <si>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</si>
  <si>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</si>
  <si>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</si>
  <si>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</si>
  <si>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</si>
  <si>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</si>
  <si>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</si>
  <si>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</si>
  <si>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</si>
  <si>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</si>
  <si>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</si>
  <si>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</si>
  <si>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</si>
  <si>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</si>
  <si>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</si>
  <si>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</si>
  <si>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</si>
  <si>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</si>
  <si>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</si>
  <si>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</si>
  <si>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2.4.01</t>
  </si>
  <si>
    <t>2.4.02</t>
  </si>
  <si>
    <t>2.4.03</t>
  </si>
  <si>
    <t>2.5.01</t>
  </si>
  <si>
    <t>2.5.01.1</t>
  </si>
  <si>
    <t>2.5.01.1.1</t>
  </si>
  <si>
    <t>2.5.01.1.2</t>
  </si>
  <si>
    <t>2.5.01.1.3</t>
  </si>
  <si>
    <t>2.5.01.2</t>
  </si>
  <si>
    <t>2.5.02</t>
  </si>
  <si>
    <t>2.5.02.1</t>
  </si>
  <si>
    <t>2.5.02.2</t>
  </si>
  <si>
    <t>2.5.03</t>
  </si>
  <si>
    <t>2.6.01</t>
  </si>
  <si>
    <t>2.6.01.1</t>
  </si>
  <si>
    <t>2.6.01.2</t>
  </si>
  <si>
    <t>2.6.02</t>
  </si>
  <si>
    <t>2.6.02.1</t>
  </si>
  <si>
    <t>2.6.02.2</t>
  </si>
  <si>
    <t>2.6.03</t>
  </si>
  <si>
    <t>2.6.03.1</t>
  </si>
  <si>
    <t>2.6.03.1.1</t>
  </si>
  <si>
    <t>2.6.03.1.1.01</t>
  </si>
  <si>
    <t>2.6.03.1.1.02</t>
  </si>
  <si>
    <t>2.6.03.1.1.03</t>
  </si>
  <si>
    <t>2.6.03.1.1.04</t>
  </si>
  <si>
    <t>2.6.03.1.1.05</t>
  </si>
  <si>
    <t>2.6.03.1.1.06</t>
  </si>
  <si>
    <t>2.6.03.1.1.07</t>
  </si>
  <si>
    <t>2.6.03.1.1.08</t>
  </si>
  <si>
    <t>2.6.03.1.1.09</t>
  </si>
  <si>
    <t>2.6.03.1.1.10</t>
  </si>
  <si>
    <t>2.6.03.1.1.11</t>
  </si>
  <si>
    <t>2.6.03.1.1.12</t>
  </si>
  <si>
    <t>2.6.03.1.1.13</t>
  </si>
  <si>
    <t>2.6.03.1.1.99</t>
  </si>
  <si>
    <t>2.6.03.1.2</t>
  </si>
  <si>
    <t>2.6.03.1.3</t>
  </si>
  <si>
    <t>2.6.03.1.3.01</t>
  </si>
  <si>
    <t>2.6.03.1.3.02</t>
  </si>
  <si>
    <t>2.6.03.1.3.03</t>
  </si>
  <si>
    <t>2.6.03.1.4</t>
  </si>
  <si>
    <t>2.6.03.1.5</t>
  </si>
  <si>
    <t>2.6.03.2</t>
  </si>
  <si>
    <t>2.6.03.2.1</t>
  </si>
  <si>
    <t>2.6.03.2.2</t>
  </si>
  <si>
    <t>2.6.03.2.3</t>
  </si>
  <si>
    <t>2.7.01</t>
  </si>
  <si>
    <t>2.7.01.1</t>
  </si>
  <si>
    <t>2.7.01.2</t>
  </si>
  <si>
    <t>2.7.02</t>
  </si>
  <si>
    <t>2.7.02.1</t>
  </si>
  <si>
    <t>2.7.02.2</t>
  </si>
  <si>
    <t>2.7.03</t>
  </si>
  <si>
    <t>2.7.03.1</t>
  </si>
  <si>
    <t>2.7.03.2</t>
  </si>
  <si>
    <t>2.8.01</t>
  </si>
  <si>
    <t>2.8.01.1</t>
  </si>
  <si>
    <t>2.8.01.2</t>
  </si>
  <si>
    <t>2.8.01.3</t>
  </si>
  <si>
    <t>2.8.01.4</t>
  </si>
  <si>
    <t>2.8.01.5</t>
  </si>
  <si>
    <t>2.8.02</t>
  </si>
  <si>
    <t>2.8.02.1</t>
  </si>
  <si>
    <t>2.8.02.1.1</t>
  </si>
  <si>
    <t>2.8.02.1.1.01</t>
  </si>
  <si>
    <t>2.8.02.1.1.02</t>
  </si>
  <si>
    <t>2.8.02.1.2</t>
  </si>
  <si>
    <t>2.8.02.1.2.01</t>
  </si>
  <si>
    <t>2.8.02.1.2.02</t>
  </si>
  <si>
    <t>2.8.02.2</t>
  </si>
  <si>
    <t>2.8.02.2.1</t>
  </si>
  <si>
    <t>2.8.02.2.2</t>
  </si>
  <si>
    <t>2.8.02.2.3</t>
  </si>
  <si>
    <t>2.8.02.2.4</t>
  </si>
  <si>
    <t>2.8.02.2.5</t>
  </si>
  <si>
    <t>2.8.02.2.6</t>
  </si>
  <si>
    <t>2.8.03</t>
  </si>
  <si>
    <t>2.8.03.1</t>
  </si>
  <si>
    <t>2.8.03.2</t>
  </si>
  <si>
    <t>2.8.04</t>
  </si>
  <si>
    <t>4.1.01</t>
  </si>
  <si>
    <t>4.1.01.1</t>
  </si>
  <si>
    <t>4.1.01.1.1</t>
  </si>
  <si>
    <t>4.1.01.1.2</t>
  </si>
  <si>
    <t>4.1.01.1.3</t>
  </si>
  <si>
    <t>4.1.01.1.4</t>
  </si>
  <si>
    <t>4.1.01.2</t>
  </si>
  <si>
    <t>4.1.01.2.1</t>
  </si>
  <si>
    <t>4.1.01.2.2</t>
  </si>
  <si>
    <t>4.1.01.3</t>
  </si>
  <si>
    <t>4.1.01.3.1</t>
  </si>
  <si>
    <t>4.1.01.3.2</t>
  </si>
  <si>
    <t>4.1.01.4</t>
  </si>
  <si>
    <t>4.1.01.5</t>
  </si>
  <si>
    <t>4.1.02</t>
  </si>
  <si>
    <t>4.1.03</t>
  </si>
  <si>
    <t>4.1.04</t>
  </si>
  <si>
    <t>4.1.04.1</t>
  </si>
  <si>
    <t>4.1.04.2</t>
  </si>
  <si>
    <t>4.1.04.3</t>
  </si>
  <si>
    <t>4.1.04.3.1</t>
  </si>
  <si>
    <t>4.1.04.3.2</t>
  </si>
  <si>
    <t>4.1.04.3.3</t>
  </si>
  <si>
    <t>4.1.04.4</t>
  </si>
  <si>
    <t>4.1.04.4.1</t>
  </si>
  <si>
    <t>4.1.04.4.2</t>
  </si>
  <si>
    <t>4.2.00.1</t>
  </si>
  <si>
    <t>4.2.00.1.1</t>
  </si>
  <si>
    <t>4.2.00.1.2</t>
  </si>
  <si>
    <t>4.2.01</t>
  </si>
  <si>
    <t>4.2.01.2</t>
  </si>
  <si>
    <t>4.2.01.3</t>
  </si>
  <si>
    <t>4.2.01.4</t>
  </si>
  <si>
    <t>4.2.01.5</t>
  </si>
  <si>
    <t>4.2.01.5.1</t>
  </si>
  <si>
    <t>4.2.01.5.2</t>
  </si>
  <si>
    <t>4.2.01.6</t>
  </si>
  <si>
    <t>4.2.01.6.1</t>
  </si>
  <si>
    <t>4.2.01.6.2</t>
  </si>
  <si>
    <t>4.2.01.6.3</t>
  </si>
  <si>
    <t>4.2.01.6.4</t>
  </si>
  <si>
    <t>4.2.01.6.5</t>
  </si>
  <si>
    <t>4.2.01.7</t>
  </si>
  <si>
    <t>4.2.01.7.1</t>
  </si>
  <si>
    <t>4.2.01.7.2</t>
  </si>
  <si>
    <t>4.2.01.8</t>
  </si>
  <si>
    <t>4.2.01.8.1</t>
  </si>
  <si>
    <t>4.2.01.8.2</t>
  </si>
  <si>
    <t>4.2.01.8.2.01</t>
  </si>
  <si>
    <t>4.2.01.8.2.02</t>
  </si>
  <si>
    <t>4.2.02</t>
  </si>
  <si>
    <t>4.2.02.2</t>
  </si>
  <si>
    <t>4.2.02.3</t>
  </si>
  <si>
    <t>4.2.02.4</t>
  </si>
  <si>
    <t>4.2.02.5</t>
  </si>
  <si>
    <t>4.2.02.5.1</t>
  </si>
  <si>
    <t>4.2.02.5.2</t>
  </si>
  <si>
    <t>4.2.02.6</t>
  </si>
  <si>
    <t>4.2.02.6.1</t>
  </si>
  <si>
    <t>4.2.02.6.2</t>
  </si>
  <si>
    <t>4.2.02.6.3</t>
  </si>
  <si>
    <t>4.2.02.6.4</t>
  </si>
  <si>
    <t>4.2.02.6.5</t>
  </si>
  <si>
    <t>4.2.02.6.6</t>
  </si>
  <si>
    <t>4.2.02.7</t>
  </si>
  <si>
    <t>4.2.02.7.1</t>
  </si>
  <si>
    <t>4.2.02.7.2</t>
  </si>
  <si>
    <t>4.2.02.8</t>
  </si>
  <si>
    <t>4.2.02.8.1</t>
  </si>
  <si>
    <t>4.2.02.8.2</t>
  </si>
  <si>
    <t>4.3.01</t>
  </si>
  <si>
    <t>4.3.01.2</t>
  </si>
  <si>
    <t>4.3.01.3</t>
  </si>
  <si>
    <t>4.3.01.4</t>
  </si>
  <si>
    <t>4.3.01.5</t>
  </si>
  <si>
    <t>4.3.01.5.1</t>
  </si>
  <si>
    <t>4.3.01.5.2</t>
  </si>
  <si>
    <t>4.3.01.6</t>
  </si>
  <si>
    <t>4.3.01.6.1</t>
  </si>
  <si>
    <t>4.3.01.6.2</t>
  </si>
  <si>
    <t>4.3.01.6.3</t>
  </si>
  <si>
    <t>4.3.01.6.4</t>
  </si>
  <si>
    <t>4.3.01.6.5</t>
  </si>
  <si>
    <t>4.3.01.7</t>
  </si>
  <si>
    <t>4.3.01.7.1</t>
  </si>
  <si>
    <t>4.3.01.7.2</t>
  </si>
  <si>
    <t>4.3.01.8</t>
  </si>
  <si>
    <t>4.3.01.8.1</t>
  </si>
  <si>
    <t>4.3.01.8.2</t>
  </si>
  <si>
    <t>4.3.01.8.3</t>
  </si>
  <si>
    <t>4.3.02</t>
  </si>
  <si>
    <t>4.3.02.2</t>
  </si>
  <si>
    <t>4.3.02.3</t>
  </si>
  <si>
    <t>4.3.02.4</t>
  </si>
  <si>
    <t>4.3.02.5</t>
  </si>
  <si>
    <t>4.3.02.5.1</t>
  </si>
  <si>
    <t>4.3.02.5.2</t>
  </si>
  <si>
    <t>4.3.02.6</t>
  </si>
  <si>
    <t>4.3.02.6.1</t>
  </si>
  <si>
    <t>4.3.02.6.2</t>
  </si>
  <si>
    <t>4.3.02.6.3</t>
  </si>
  <si>
    <t>4.3.02.6.4</t>
  </si>
  <si>
    <t>4.3.02.6.5</t>
  </si>
  <si>
    <t>4.3.02.6.6</t>
  </si>
  <si>
    <t>4.3.02.7</t>
  </si>
  <si>
    <t>4.3.02.7.1</t>
  </si>
  <si>
    <t>4.3.02.7.2</t>
  </si>
  <si>
    <t>4.3.02.8</t>
  </si>
  <si>
    <t>4.3.02.8.1</t>
  </si>
  <si>
    <t>4.3.02.8.2</t>
  </si>
  <si>
    <t>5.1.01</t>
  </si>
  <si>
    <t>5.1.01.1</t>
  </si>
  <si>
    <t>5.1.01.1.1</t>
  </si>
  <si>
    <t>5.1.01.1.2</t>
  </si>
  <si>
    <t>5.1.01.1.3</t>
  </si>
  <si>
    <t>5.1.01.1.4</t>
  </si>
  <si>
    <t>5.1.01.2</t>
  </si>
  <si>
    <t>5.1.01.2.1</t>
  </si>
  <si>
    <t>5.1.01.2.2</t>
  </si>
  <si>
    <t>5.1.01.3</t>
  </si>
  <si>
    <t>5.1.01.3.1</t>
  </si>
  <si>
    <t>5.1.01.3.2</t>
  </si>
  <si>
    <t>5.1.01.4</t>
  </si>
  <si>
    <t>5.1.01.5</t>
  </si>
  <si>
    <t>5.1.02</t>
  </si>
  <si>
    <t>5.1.03</t>
  </si>
  <si>
    <t>5.1.04</t>
  </si>
  <si>
    <t>5.1.04.1</t>
  </si>
  <si>
    <t>5.1.04.2</t>
  </si>
  <si>
    <t>5.1.04.3</t>
  </si>
  <si>
    <t>5.1.04.3.1</t>
  </si>
  <si>
    <t>5.1.04.3.2</t>
  </si>
  <si>
    <t>5.1.04.3.3</t>
  </si>
  <si>
    <t>5.1.04.4</t>
  </si>
  <si>
    <t>5.1.04.4.1</t>
  </si>
  <si>
    <t>5.1.04.4.2</t>
  </si>
  <si>
    <t>5.2.00.1</t>
  </si>
  <si>
    <t>5.2.00.1.1</t>
  </si>
  <si>
    <t>5.2.00.1.2</t>
  </si>
  <si>
    <t>5.2.01</t>
  </si>
  <si>
    <t>5.2.01.2</t>
  </si>
  <si>
    <t>5.2.01.3</t>
  </si>
  <si>
    <t>5.2.01.4</t>
  </si>
  <si>
    <t>5.2.01.5</t>
  </si>
  <si>
    <t>5.2.01.5.1</t>
  </si>
  <si>
    <t>5.2.01.5.2</t>
  </si>
  <si>
    <t>5.2.01.6</t>
  </si>
  <si>
    <t>5.2.01.6.1</t>
  </si>
  <si>
    <t>5.2.01.6.2</t>
  </si>
  <si>
    <t>5.2.01.6.3</t>
  </si>
  <si>
    <t>5.2.01.6.4</t>
  </si>
  <si>
    <t>5.2.01.6.5</t>
  </si>
  <si>
    <t>5.2.01.7</t>
  </si>
  <si>
    <t>5.2.01.7.1</t>
  </si>
  <si>
    <t>5.2.01.7.2</t>
  </si>
  <si>
    <t>5.2.01.8</t>
  </si>
  <si>
    <t>5.2.01.8.1</t>
  </si>
  <si>
    <t>5.2.01.8.2</t>
  </si>
  <si>
    <t>5.2.01.8.2.01</t>
  </si>
  <si>
    <t>5.2.01.8.2.02</t>
  </si>
  <si>
    <t>5.2.02</t>
  </si>
  <si>
    <t>5.2.02.2</t>
  </si>
  <si>
    <t>5.2.02.3</t>
  </si>
  <si>
    <t>5.2.02.4</t>
  </si>
  <si>
    <t>5.2.02.5</t>
  </si>
  <si>
    <t>5.2.02.5.1</t>
  </si>
  <si>
    <t>5.2.02.5.2</t>
  </si>
  <si>
    <t>5.2.02.6</t>
  </si>
  <si>
    <t>5.2.02.6.1</t>
  </si>
  <si>
    <t>5.2.02.6.2</t>
  </si>
  <si>
    <t>5.2.02.6.3</t>
  </si>
  <si>
    <t>5.2.02.6.4</t>
  </si>
  <si>
    <t>5.2.02.6.5</t>
  </si>
  <si>
    <t>5.2.02.6.6</t>
  </si>
  <si>
    <t>5.2.02.7</t>
  </si>
  <si>
    <t>5.2.02.7.1</t>
  </si>
  <si>
    <t>5.2.02.7.2</t>
  </si>
  <si>
    <t>5.2.02.8</t>
  </si>
  <si>
    <t>5.2.02.8.1</t>
  </si>
  <si>
    <t>5.2.02.8.2</t>
  </si>
  <si>
    <t>5.3.01</t>
  </si>
  <si>
    <t>5.3.01.2</t>
  </si>
  <si>
    <t>5.3.01.3</t>
  </si>
  <si>
    <t>5.3.01.4</t>
  </si>
  <si>
    <t>5.3.01.5</t>
  </si>
  <si>
    <t>5.3.01.5.1</t>
  </si>
  <si>
    <t>5.3.01.5.2</t>
  </si>
  <si>
    <t>5.3.01.6</t>
  </si>
  <si>
    <t>5.3.01.6.1</t>
  </si>
  <si>
    <t>5.3.01.6.2</t>
  </si>
  <si>
    <t>5.3.01.6.3</t>
  </si>
  <si>
    <t>5.3.01.6.4</t>
  </si>
  <si>
    <t>5.3.01.6.5</t>
  </si>
  <si>
    <t>5.3.01.7</t>
  </si>
  <si>
    <t>5.3.01.7.1</t>
  </si>
  <si>
    <t>5.3.01.7.2</t>
  </si>
  <si>
    <t>5.3.01.8</t>
  </si>
  <si>
    <t>5.3.01.8.1</t>
  </si>
  <si>
    <t>5.3.01.8.2</t>
  </si>
  <si>
    <t>5.3.01.8.3</t>
  </si>
  <si>
    <t>5.3.02</t>
  </si>
  <si>
    <t>5.3.02.2</t>
  </si>
  <si>
    <t>5.3.02.3</t>
  </si>
  <si>
    <t>5.3.02.4</t>
  </si>
  <si>
    <t>5.3.02.5</t>
  </si>
  <si>
    <t>5.3.02.5.1</t>
  </si>
  <si>
    <t>5.3.02.5.2</t>
  </si>
  <si>
    <t>5.3.02.6</t>
  </si>
  <si>
    <t>5.3.02.6.1</t>
  </si>
  <si>
    <t>5.3.02.6.2</t>
  </si>
  <si>
    <t>5.3.02.6.3</t>
  </si>
  <si>
    <t>5.3.02.6.4</t>
  </si>
  <si>
    <t>5.3.02.6.5</t>
  </si>
  <si>
    <t>5.3.02.6.6</t>
  </si>
  <si>
    <t>5.3.02.7</t>
  </si>
  <si>
    <t>5.3.02.7.1</t>
  </si>
  <si>
    <t>5.3.02.7.2</t>
  </si>
  <si>
    <t>5.3.02.8</t>
  </si>
  <si>
    <t>5.3.02.8.1</t>
  </si>
  <si>
    <t>5.3.02.8.2</t>
  </si>
  <si>
    <t>6.1.01</t>
  </si>
  <si>
    <t>6.1.01.1</t>
  </si>
  <si>
    <t>6.1.01.1.1</t>
  </si>
  <si>
    <t>6.1.01.1.2</t>
  </si>
  <si>
    <t>6.1.01.1.3</t>
  </si>
  <si>
    <t>6.1.01.1.4</t>
  </si>
  <si>
    <t>6.1.01.2</t>
  </si>
  <si>
    <t>6.1.01.2.1</t>
  </si>
  <si>
    <t>6.1.01.2.2</t>
  </si>
  <si>
    <t>6.1.01.3</t>
  </si>
  <si>
    <t>6.1.01.3.1</t>
  </si>
  <si>
    <t>6.1.01.3.2</t>
  </si>
  <si>
    <t>6.1.01.4</t>
  </si>
  <si>
    <t>6.1.01.5</t>
  </si>
  <si>
    <t>6.1.02</t>
  </si>
  <si>
    <t>6.1.03</t>
  </si>
  <si>
    <t>6.1.04</t>
  </si>
  <si>
    <t>6.1.04.1</t>
  </si>
  <si>
    <t>6.1.04.2</t>
  </si>
  <si>
    <t>6.1.04.3</t>
  </si>
  <si>
    <t>6.1.04.3.1</t>
  </si>
  <si>
    <t>6.1.04.3.2</t>
  </si>
  <si>
    <t>6.1.04.3.3</t>
  </si>
  <si>
    <t>6.1.04.4</t>
  </si>
  <si>
    <t>6.1.04.4.1</t>
  </si>
  <si>
    <t>6.1.04.4.2</t>
  </si>
  <si>
    <t>6.2.00.1</t>
  </si>
  <si>
    <t>6.2.00.1.1</t>
  </si>
  <si>
    <t>6.2.00.1.2</t>
  </si>
  <si>
    <t>6.2.01</t>
  </si>
  <si>
    <t>6.2.01.2</t>
  </si>
  <si>
    <t>6.2.01.3</t>
  </si>
  <si>
    <t>6.2.01.4</t>
  </si>
  <si>
    <t>6.2.01.5</t>
  </si>
  <si>
    <t>6.2.01.5.1</t>
  </si>
  <si>
    <t>6.2.01.5.2</t>
  </si>
  <si>
    <t>6.2.01.6</t>
  </si>
  <si>
    <t>6.2.01.6.1</t>
  </si>
  <si>
    <t>6.2.01.6.2</t>
  </si>
  <si>
    <t>6.2.01.6.3</t>
  </si>
  <si>
    <t>6.2.01.6.4</t>
  </si>
  <si>
    <t>6.2.01.6.5</t>
  </si>
  <si>
    <t>6.2.01.7</t>
  </si>
  <si>
    <t>6.2.01.7.1</t>
  </si>
  <si>
    <t>6.2.01.7.2</t>
  </si>
  <si>
    <t>6.2.01.8</t>
  </si>
  <si>
    <t>6.2.01.8.1</t>
  </si>
  <si>
    <t>6.2.01.8.2</t>
  </si>
  <si>
    <t>6.2.01.8.2.01</t>
  </si>
  <si>
    <t>6.2.01.8.2.02</t>
  </si>
  <si>
    <t>6.2.02</t>
  </si>
  <si>
    <t>6.2.02.2</t>
  </si>
  <si>
    <t>6.2.02.3</t>
  </si>
  <si>
    <t>6.2.02.4</t>
  </si>
  <si>
    <t>6.2.02.5</t>
  </si>
  <si>
    <t>6.2.02.5.1</t>
  </si>
  <si>
    <t>6.2.02.5.2</t>
  </si>
  <si>
    <t>6.2.02.6</t>
  </si>
  <si>
    <t>6.2.02.6.1</t>
  </si>
  <si>
    <t>6.2.02.6.2</t>
  </si>
  <si>
    <t>6.2.02.6.3</t>
  </si>
  <si>
    <t>6.2.02.6.4</t>
  </si>
  <si>
    <t>6.2.02.6.5</t>
  </si>
  <si>
    <t>6.2.02.6.6</t>
  </si>
  <si>
    <t>6.2.02.7</t>
  </si>
  <si>
    <t>6.2.02.7.1</t>
  </si>
  <si>
    <t>6.2.02.7.2</t>
  </si>
  <si>
    <t>6.2.02.8</t>
  </si>
  <si>
    <t>6.2.02.8.1</t>
  </si>
  <si>
    <t>6.2.02.8.2</t>
  </si>
  <si>
    <t>6.3.01</t>
  </si>
  <si>
    <t>6.3.01.2</t>
  </si>
  <si>
    <t>6.3.01.3</t>
  </si>
  <si>
    <t>6.3.01.4</t>
  </si>
  <si>
    <t>6.3.01.5</t>
  </si>
  <si>
    <t>6.3.01.5.1</t>
  </si>
  <si>
    <t>6.3.01.5.2</t>
  </si>
  <si>
    <t>6.3.01.6</t>
  </si>
  <si>
    <t>6.3.01.6.1</t>
  </si>
  <si>
    <t>6.3.01.6.2</t>
  </si>
  <si>
    <t>6.3.01.6.3</t>
  </si>
  <si>
    <t>6.3.01.6.4</t>
  </si>
  <si>
    <t>6.3.01.6.5</t>
  </si>
  <si>
    <t>6.3.01.7</t>
  </si>
  <si>
    <t>6.3.01.7.1</t>
  </si>
  <si>
    <t>6.3.01.7.2</t>
  </si>
  <si>
    <t>6.3.01.8</t>
  </si>
  <si>
    <t>6.3.01.8.1</t>
  </si>
  <si>
    <t>6.3.01.8.2</t>
  </si>
  <si>
    <t>6.3.01.8.3</t>
  </si>
  <si>
    <t>6.3.02</t>
  </si>
  <si>
    <t>6.3.02.2</t>
  </si>
  <si>
    <t>6.3.02.3</t>
  </si>
  <si>
    <t>6.3.02.4</t>
  </si>
  <si>
    <t>6.3.02.5</t>
  </si>
  <si>
    <t>6.3.02.5.1</t>
  </si>
  <si>
    <t>6.3.02.5.2</t>
  </si>
  <si>
    <t>6.3.02.6</t>
  </si>
  <si>
    <t>6.3.02.6.1</t>
  </si>
  <si>
    <t>6.3.02.6.2</t>
  </si>
  <si>
    <t>6.3.02.6.3</t>
  </si>
  <si>
    <t>6.3.02.6.4</t>
  </si>
  <si>
    <t>6.3.02.6.5</t>
  </si>
  <si>
    <t>6.3.02.6.6</t>
  </si>
  <si>
    <t>6.3.02.7</t>
  </si>
  <si>
    <t>6.3.02.7.1</t>
  </si>
  <si>
    <t>6.3.02.7.2</t>
  </si>
  <si>
    <t>6.3.02.8</t>
  </si>
  <si>
    <t>6.3.02.8.1</t>
  </si>
  <si>
    <t>6.3.02.8.2</t>
  </si>
  <si>
    <t>GDP by Expenditure, at constant 2019 prices, $ million</t>
  </si>
  <si>
    <t>GDP by Production, at constant 2019 prices, $ million</t>
  </si>
  <si>
    <t>Table S1    Palau summary economic indicators, FY2000-FY2021</t>
  </si>
  <si>
    <t>GDP by Income, $ million (current prices)</t>
  </si>
  <si>
    <t>Per Capita Income measures (current prices)</t>
  </si>
  <si>
    <t>GDP constant prices per capita, (2019 prices), $</t>
  </si>
  <si>
    <t>2 Chain volume measure expressed in FY19 prices.</t>
  </si>
  <si>
    <t xml:space="preserve"> 5) Chain volume measures, expressed in FY19 prices</t>
  </si>
  <si>
    <t>Constant 2019 prices</t>
  </si>
  <si>
    <r>
      <t>GDP Expenditure, GDP(E)</t>
    </r>
    <r>
      <rPr>
        <vertAlign val="superscript"/>
        <sz val="10"/>
        <color indexed="8"/>
        <rFont val="Arial"/>
        <family val="2"/>
      </rPr>
      <t xml:space="preserve"> </t>
    </r>
  </si>
  <si>
    <t>FY95</t>
  </si>
  <si>
    <t>FY96</t>
  </si>
  <si>
    <t>FY97</t>
  </si>
  <si>
    <t>FY98</t>
  </si>
  <si>
    <t>Table 2a    Palau current and constant price GDP, GDP per capita, FY1995-FY2021</t>
  </si>
  <si>
    <t>FY95-FY99 back-estimated from 2002 IMF report. The US GDP deflator was used.</t>
  </si>
  <si>
    <t>Source: Department of Immigration.</t>
  </si>
  <si>
    <t>Table 1a    Palau population by citizenship, percent of population and growth, 1986-2020</t>
  </si>
  <si>
    <t>Table 1b    Palau working age population, economically active, and not economically active, 2000, 2005 and 2020</t>
  </si>
  <si>
    <t>(5) For FY20 and FY21 rooms are assumed fully available despite Covid-19. 1 new 70 room hotel opened in 2019</t>
  </si>
  <si>
    <t>Table 6a     Depository Corporations Survey (DCS), end of period, FY2014-FY2021</t>
  </si>
  <si>
    <t>Table 6b     Financial Corporations Survey (DCS), end of period, FY2014-FY2021</t>
  </si>
  <si>
    <t>Table 6c     Deposits by Institution, end of period, FY2014-FY2021</t>
  </si>
  <si>
    <t>Table 6d     Lending by Industry, end of period, FY2014-FY2021</t>
  </si>
  <si>
    <t>Table 6e     Interest rates on deposits and loans, deposit money banks, FY2010-FY2021</t>
  </si>
  <si>
    <t>Table 6f      Income and expense of deposit money banks, FY2010-FY2021</t>
  </si>
  <si>
    <t>Table 8d    Palau Balance of Payments (summary), FY2000-FY2021</t>
  </si>
  <si>
    <t>Table 8e    Palau Balance of Payments (detail), FY2000-FY2021</t>
  </si>
  <si>
    <t>Table 8f     Palau International investment position, FY2000-FY2021</t>
  </si>
  <si>
    <t>Table 8g    External debt and debt service, Palau national government and state owned enterprises, FY2000-FY2021</t>
  </si>
  <si>
    <t>Estimated outstanding principal September 2022, $'000</t>
  </si>
  <si>
    <t>RISES program PBL SP1</t>
  </si>
  <si>
    <t>PPUC PBL</t>
  </si>
  <si>
    <t>RISES program PBL SP2</t>
  </si>
  <si>
    <t>Libor / 1.5%</t>
  </si>
  <si>
    <t>Libor + 1.0%</t>
  </si>
  <si>
    <t>Libor / 2.0%</t>
  </si>
  <si>
    <t>Libor / 1.0%</t>
  </si>
  <si>
    <t xml:space="preserve">Libor </t>
  </si>
  <si>
    <t>Libor</t>
  </si>
  <si>
    <t>NDBP Financing</t>
  </si>
  <si>
    <t>% of 2021 GDP</t>
  </si>
  <si>
    <t>ADB RISES PBL SP2 will not be drawn until FY23</t>
  </si>
  <si>
    <t xml:space="preserve"> 2) Average of GDP(P) and GDP(E). Rated Backwards on GDP(P) movement prior to FY07</t>
  </si>
  <si>
    <t>FY19 dollars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</si>
</sst>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164" formatCode="&quot;$&quot;#,##0_);\(&quot;$&quot;#,##0\)"/>
    <numFmt numFmtId="165" formatCode="_(* #,##0_);_(* \(#,##0\);_(* &quot;-&quot;_);_(@_)"/>
    <numFmt numFmtId="166" formatCode="_(&quot;$&quot;* #,##0.00_);_(&quot;$&quot;* \(#,##0.00\);_(&quot;$&quot;* &quot;-&quot;??_);_(@_)"/>
    <numFmt numFmtId="167" formatCode="_(* #,##0.00_);_(* \(#,##0.00\);_(* &quot;-&quot;??_);_(@_)"/>
    <numFmt numFmtId="168" formatCode="0.0%"/>
    <numFmt numFmtId="169" formatCode="#,##0.0"/>
    <numFmt numFmtId="170" formatCode="0.0"/>
    <numFmt numFmtId="171" formatCode="_(* #,##0_);_(* \(#,##0\);_(* &quot;-&quot;??_);_(@_)"/>
    <numFmt numFmtId="172" formatCode="General_)"/>
    <numFmt numFmtId="173" formatCode="_(* #,##0.0_);_(* \(#,##0.0\);_(* &quot;-&quot;??_);_(@_)"/>
    <numFmt numFmtId="174" formatCode="_(* #,##0.0_);_(* \(#,##0.0\);_(* &quot;-&quot;?_);_(@_)"/>
    <numFmt numFmtId="175" formatCode="#,##0.0;\-#,##0.0;\~"/>
    <numFmt numFmtId="176" formatCode="#,##0;\-#,##0;\~"/>
    <numFmt numFmtId="177" formatCode="#,##0.000"/>
    <numFmt numFmtId="178" formatCode="#,##0.000;\-#,##0.000;#"/>
    <numFmt numFmtId="179" formatCode="_-* #,##0.000_-;\-* #,##0.000_-;_-* &quot;-&quot;??_-;_-@_-"/>
    <numFmt numFmtId="180" formatCode="&quot;   &quot;@"/>
    <numFmt numFmtId="181" formatCode="&quot;      &quot;@"/>
    <numFmt numFmtId="182" formatCode="&quot;         &quot;@"/>
    <numFmt numFmtId="183" formatCode="&quot;            &quot;@"/>
    <numFmt numFmtId="184" formatCode="&quot;               &quot;@"/>
    <numFmt numFmtId="185" formatCode="[Black][&gt;0.05]#,##0.0;[Black][&lt;-0.05]\-#,##0.0;;"/>
    <numFmt numFmtId="186" formatCode="[Black][&gt;0.5]#,##0;[Black][&lt;-0.5]\-#,##0;;"/>
    <numFmt numFmtId="187" formatCode="#,##0_)"/>
    <numFmt numFmtId="188" formatCode="#,##0.0_);[Red]\(#,##0.0\)"/>
    <numFmt numFmtId="189" formatCode="_-* #,##0.00\ [$€-1]_-;\-* #,##0.00\ [$€-1]_-;_-* &quot;-&quot;??\ [$€-1]_-"/>
    <numFmt numFmtId="190" formatCode="_-* #,##0\ _F_-;\-* #,##0\ _F_-;_-* &quot;-&quot;\ _F_-;_-@_-"/>
    <numFmt numFmtId="191" formatCode="_-* #,##0.00\ _F_-;\-* #,##0.00\ _F_-;_-* &quot;-&quot;??\ _F_-;_-@_-"/>
    <numFmt numFmtId="192" formatCode="_-* #,##0\ &quot;F&quot;_-;\-* #,##0\ &quot;F&quot;_-;_-* &quot;-&quot;\ &quot;F&quot;_-;_-@_-"/>
    <numFmt numFmtId="193" formatCode="_-* #,##0.00\ &quot;F&quot;_-;\-* #,##0.00\ &quot;F&quot;_-;_-* &quot;-&quot;??\ &quot;F&quot;_-;_-@_-"/>
    <numFmt numFmtId="194" formatCode="[&gt;=0.05]#,##0.0;[&lt;=-0.05]\-#,##0.0;?0.0"/>
    <numFmt numFmtId="195" formatCode="[Black]#,##0.0;[Black]\-#,##0.0;;"/>
    <numFmt numFmtId="196" formatCode="&quot;$&quot;#,##0"/>
    <numFmt numFmtId="197" formatCode="_-&quot;$&quot;* #,##0_-;\-&quot;$&quot;* #,##0_-;_-&quot;$&quot;* &quot;-&quot;??_-;_-@_-"/>
    <numFmt numFmtId="198" formatCode="#,##0;\-#,##0;#"/>
    <numFmt numFmtId="199" formatCode="[$€-2]\ #,##0"/>
    <numFmt numFmtId="200" formatCode="#,##0.000_);\(#,##0.000\)"/>
  </numFmts>
  <fonts count="12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1"/>
      <name val="Arial"/>
      <family val="2"/>
    </font>
    <font>
      <sz val="10"/>
      <name val="Arial"/>
      <family val="2"/>
    </font>
    <font>
      <sz val="10"/>
      <color theme="1"/>
      <name val="Arial"/>
      <family val="2"/>
    </font>
    <font>
      <sz val="10"/>
      <name val="Arial"/>
      <family val="2"/>
    </font>
    <font>
      <sz val="11"/>
      <color theme="1"/>
      <name val="Calibri"/>
      <family val="2"/>
      <scheme val="minor"/>
    </font>
    <font>
      <sz val="10"/>
      <name val="Arial"/>
      <family val="2"/>
    </font>
    <font>
      <sz val="8"/>
      <name val="Arial"/>
      <family val="2"/>
    </font>
    <font>
      <u/>
      <sz val="7.5"/>
      <color indexed="12"/>
      <name val="Arial"/>
      <family val="2"/>
    </font>
    <font>
      <vertAlign val="superscript"/>
      <sz val="10"/>
      <name val="Arial"/>
      <family val="2"/>
    </font>
    <font>
      <sz val="12"/>
      <name val="Arial"/>
      <family val="2"/>
    </font>
    <font>
      <sz val="10"/>
      <name val="Arial"/>
      <family val="2"/>
    </font>
    <font>
      <sz val="10"/>
      <color indexed="8"/>
      <name val="Arial"/>
      <family val="2"/>
    </font>
    <font>
      <sz val="8"/>
      <color indexed="8"/>
      <name val="Arial"/>
      <family val="2"/>
    </font>
    <font>
      <b/>
      <sz val="10"/>
      <color indexed="8"/>
      <name val="Arial"/>
      <family val="2"/>
    </font>
    <font>
      <i/>
      <sz val="10"/>
      <color indexed="8"/>
      <name val="Arial"/>
      <family val="2"/>
    </font>
    <font>
      <sz val="12"/>
      <name val="Times New Roman"/>
      <family val="1"/>
    </font>
    <font>
      <i/>
      <sz val="10"/>
      <name val="Arial"/>
      <family val="2"/>
    </font>
    <font>
      <i/>
      <sz val="9"/>
      <name val="Arial"/>
      <family val="2"/>
    </font>
    <font>
      <b/>
      <sz val="10"/>
      <name val="Arial"/>
      <family val="2"/>
    </font>
    <font>
      <b/>
      <i/>
      <sz val="10"/>
      <name val="Arial"/>
      <family val="2"/>
    </font>
    <font>
      <b/>
      <sz val="10"/>
      <name val="Arial"/>
      <family val="2"/>
    </font>
    <font>
      <b/>
      <sz val="11"/>
      <name val="Helv"/>
    </font>
    <font>
      <sz val="10"/>
      <name val="Times New Roman"/>
      <family val="1"/>
    </font>
    <font>
      <sz val="11"/>
      <color indexed="8"/>
      <name val="Arial"/>
      <family val="2"/>
    </font>
    <font>
      <sz val="10"/>
      <name val="Arial"/>
      <family val="2"/>
    </font>
    <font>
      <sz val="13"/>
      <name val="Arial"/>
      <family val="2"/>
    </font>
    <font>
      <i/>
      <sz val="13"/>
      <name val="Arial"/>
      <family val="2"/>
    </font>
    <font>
      <b/>
      <sz val="10"/>
      <color indexed="8"/>
      <name val="Arial"/>
      <family val="2"/>
    </font>
    <font>
      <sz val="10"/>
      <color indexed="8"/>
      <name val="Arial"/>
      <family val="2"/>
    </font>
    <font>
      <sz val="8"/>
      <color indexed="8"/>
      <name val="Arial"/>
      <family val="2"/>
    </font>
    <font>
      <b/>
      <sz val="8"/>
      <color indexed="8"/>
      <name val="Arial"/>
      <family val="2"/>
    </font>
    <font>
      <i/>
      <sz val="10"/>
      <color indexed="8"/>
      <name val="Arial"/>
      <family val="2"/>
    </font>
    <font>
      <b/>
      <sz val="10"/>
      <color indexed="12"/>
      <name val="Arial"/>
      <family val="2"/>
    </font>
    <font>
      <vertAlign val="superscript"/>
      <sz val="10"/>
      <color indexed="8"/>
      <name val="Arial"/>
      <family val="2"/>
    </font>
    <font>
      <b/>
      <sz val="10"/>
      <color theme="1"/>
      <name val="Arial"/>
      <family val="2"/>
    </font>
    <font>
      <sz val="13"/>
      <color theme="1"/>
      <name val="Arial"/>
      <family val="2"/>
    </font>
    <font>
      <sz val="10"/>
      <color theme="1"/>
      <name val="Calibri"/>
      <family val="2"/>
      <scheme val="minor"/>
    </font>
    <font>
      <b/>
      <sz val="10"/>
      <name val="Calibri"/>
      <family val="2"/>
      <scheme val="minor"/>
    </font>
    <font>
      <b/>
      <i/>
      <sz val="10"/>
      <name val="Calibri"/>
      <family val="2"/>
      <scheme val="minor"/>
    </font>
    <font>
      <sz val="10"/>
      <name val="Calibri"/>
      <family val="2"/>
      <scheme val="minor"/>
    </font>
    <font>
      <b/>
      <sz val="10"/>
      <color theme="1"/>
      <name val="Calibri"/>
      <family val="2"/>
      <scheme val="minor"/>
    </font>
    <font>
      <b/>
      <i/>
      <sz val="10"/>
      <color theme="1"/>
      <name val="Calibri"/>
      <family val="2"/>
      <scheme val="minor"/>
    </font>
    <font>
      <sz val="10"/>
      <color rgb="FF0033CC"/>
      <name val="Arial"/>
      <family val="2"/>
    </font>
    <font>
      <sz val="12"/>
      <color rgb="FF0033CC"/>
      <name val="Arial"/>
      <family val="2"/>
    </font>
    <font>
      <b/>
      <sz val="12"/>
      <name val="Arial"/>
      <family val="2"/>
    </font>
    <font>
      <sz val="10"/>
      <name val="Courier"/>
      <family val="3"/>
    </font>
    <font>
      <sz val="9"/>
      <name val="Times New Roman"/>
      <family val="1"/>
    </font>
    <font>
      <sz val="10"/>
      <color indexed="8"/>
      <name val="Arial Narrow"/>
      <family val="2"/>
    </font>
    <font>
      <b/>
      <sz val="18"/>
      <name val="Arial"/>
      <family val="2"/>
    </font>
    <font>
      <u/>
      <sz val="10"/>
      <color indexed="12"/>
      <name val="Times New Roman"/>
      <family val="1"/>
    </font>
    <font>
      <u/>
      <sz val="12"/>
      <color theme="10"/>
      <name val="Times New Roman"/>
      <family val="1"/>
    </font>
    <font>
      <sz val="10"/>
      <color theme="1"/>
      <name val="Arial Narrow"/>
      <family val="2"/>
    </font>
    <font>
      <b/>
      <vertAlign val="superscript"/>
      <sz val="10"/>
      <color indexed="8"/>
      <name val="Arial"/>
      <family val="2"/>
    </font>
    <font>
      <i/>
      <sz val="10"/>
      <color indexed="12"/>
      <name val="Arial"/>
      <family val="2"/>
    </font>
    <font>
      <sz val="12"/>
      <color theme="1"/>
      <name val="Arial"/>
      <family val="2"/>
    </font>
    <font>
      <sz val="10"/>
      <color indexed="8"/>
      <name val="Verdana"/>
      <family val="2"/>
    </font>
    <font>
      <i/>
      <sz val="10"/>
      <color indexed="8"/>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sz val="10"/>
      <color indexed="54"/>
      <name val="Verdana"/>
      <family val="2"/>
    </font>
    <font>
      <u/>
      <sz val="7.5"/>
      <color indexed="36"/>
      <name val="Arial"/>
      <family val="2"/>
    </font>
    <font>
      <sz val="11"/>
      <name val="Tms Rmn"/>
    </font>
    <font>
      <i/>
      <sz val="9"/>
      <color indexed="8"/>
      <name val="Arial"/>
      <family val="2"/>
    </font>
    <font>
      <b/>
      <sz val="11"/>
      <color theme="1"/>
      <name val="Calibri"/>
      <family val="2"/>
      <scheme val="minor"/>
    </font>
    <font>
      <i/>
      <sz val="10"/>
      <color theme="1"/>
      <name val="Arial"/>
      <family val="2"/>
    </font>
    <font>
      <i/>
      <sz val="10"/>
      <color theme="1"/>
      <name val="Calibri"/>
      <family val="2"/>
      <scheme val="minor"/>
    </font>
    <font>
      <sz val="10"/>
      <color theme="7" tint="-0.499984740745262"/>
      <name val="Calibri"/>
      <family val="2"/>
      <scheme val="minor"/>
    </font>
    <font>
      <i/>
      <sz val="10"/>
      <name val="Calibri"/>
      <family val="2"/>
      <scheme val="minor"/>
    </font>
    <font>
      <sz val="10"/>
      <name val="Arial"/>
      <family val="2"/>
    </font>
    <font>
      <b/>
      <i/>
      <sz val="10"/>
      <color theme="1"/>
      <name val="Arial"/>
      <family val="2"/>
    </font>
    <font>
      <b/>
      <sz val="10"/>
      <color rgb="FF0070C0"/>
      <name val="Arial"/>
      <family val="2"/>
    </font>
    <font>
      <sz val="10"/>
      <color rgb="FF0070C0"/>
      <name val="Arial"/>
      <family val="2"/>
    </font>
    <font>
      <u/>
      <sz val="10"/>
      <color theme="10"/>
      <name val="Arial"/>
      <family val="2"/>
    </font>
    <font>
      <u/>
      <sz val="11"/>
      <color theme="10"/>
      <name val="Calibri"/>
      <family val="2"/>
      <scheme val="minor"/>
    </font>
    <font>
      <sz val="10"/>
      <color rgb="FF00B050"/>
      <name val="Calibri"/>
      <family val="2"/>
      <scheme val="minor"/>
    </font>
    <font>
      <sz val="10"/>
      <color indexed="8"/>
      <name val="Calibri"/>
      <family val="2"/>
      <scheme val="minor"/>
    </font>
    <font>
      <sz val="9"/>
      <color indexed="81"/>
      <name val="Tahoma"/>
      <family val="2"/>
    </font>
    <font>
      <sz val="10"/>
      <color rgb="FFFF0000"/>
      <name val="Arial"/>
      <family val="2"/>
    </font>
    <font>
      <b/>
      <sz val="9"/>
      <color indexed="81"/>
      <name val="Tahoma"/>
      <family val="2"/>
    </font>
    <font>
      <i/>
      <sz val="8"/>
      <color indexed="8"/>
      <name val="Arial"/>
      <family val="2"/>
    </font>
    <font>
      <sz val="9"/>
      <color indexed="8"/>
      <name val="Arial"/>
      <family val="2"/>
    </font>
    <font>
      <b/>
      <i/>
      <sz val="8"/>
      <color indexed="8"/>
      <name val="Arial"/>
      <family val="2"/>
    </font>
    <font>
      <b/>
      <sz val="8"/>
      <name val="Arial"/>
      <family val="2"/>
    </font>
    <font>
      <i/>
      <sz val="8"/>
      <name val="Arial"/>
      <family val="2"/>
    </font>
    <font>
      <sz val="8"/>
      <color rgb="FF0033CC"/>
      <name val="Arial"/>
      <family val="2"/>
    </font>
    <font>
      <b/>
      <i/>
      <sz val="12"/>
      <name val="Arial"/>
      <family val="2"/>
    </font>
    <font>
      <sz val="10"/>
      <color rgb="FF00B050"/>
      <name val="Arial"/>
      <family val="2"/>
    </font>
    <font>
      <b/>
      <sz val="10"/>
      <color rgb="FF00B050"/>
      <name val="Arial"/>
      <family val="2"/>
    </font>
    <font>
      <sz val="9"/>
      <name val="Arial"/>
      <family val="2"/>
    </font>
    <font>
      <sz val="9"/>
      <color theme="1"/>
      <name val="Calibri"/>
      <family val="2"/>
      <scheme val="minor"/>
    </font>
    <font>
      <i/>
      <sz val="10"/>
      <color rgb="FF00B050"/>
      <name val="Arial"/>
      <family val="2"/>
    </font>
    <font>
      <i/>
      <sz val="10"/>
      <color rgb="FF00B050"/>
      <name val="Calibri"/>
      <family val="2"/>
      <scheme val="minor"/>
    </font>
    <font>
      <b/>
      <i/>
      <sz val="10"/>
      <color rgb="FF00B050"/>
      <name val="Calibri"/>
      <family val="2"/>
      <scheme val="minor"/>
    </font>
    <font>
      <b/>
      <sz val="9"/>
      <name val="Arial"/>
      <family val="2"/>
    </font>
    <font>
      <sz val="9"/>
      <color theme="1"/>
      <name val="Arial"/>
      <family val="2"/>
    </font>
    <font>
      <sz val="11"/>
      <color indexed="8"/>
      <name val="Calibri"/>
      <family val="2"/>
      <scheme val="minor"/>
    </font>
    <font>
      <sz val="10"/>
      <color rgb="FF339966"/>
      <name val="Arial"/>
      <family val="2"/>
    </font>
    <font>
      <sz val="11"/>
      <color rgb="FF00B050"/>
      <name val="Calibri"/>
      <family val="2"/>
      <scheme val="minor"/>
    </font>
    <font>
      <i/>
      <sz val="9"/>
      <color rgb="FF00B050"/>
      <name val="Arial"/>
      <family val="2"/>
    </font>
    <font>
      <sz val="9"/>
      <color rgb="FF339966"/>
      <name val="Arial"/>
      <family val="2"/>
    </font>
    <font>
      <b/>
      <sz val="9"/>
      <color rgb="FF00B050"/>
      <name val="Arial"/>
      <family val="2"/>
    </font>
    <font>
      <sz val="9"/>
      <color rgb="FF00B050"/>
      <name val="Arial"/>
      <family val="2"/>
    </font>
    <font>
      <i/>
      <sz val="9"/>
      <color theme="1"/>
      <name val="Calibri"/>
      <family val="2"/>
      <scheme val="minor"/>
    </font>
    <font>
      <i/>
      <sz val="9"/>
      <color rgb="FF00B050"/>
      <name val="Calibri"/>
      <family val="2"/>
      <scheme val="minor"/>
    </font>
    <font>
      <b/>
      <i/>
      <sz val="9"/>
      <color rgb="FF00B050"/>
      <name val="Calibri"/>
      <family val="2"/>
      <scheme val="minor"/>
    </font>
    <font>
      <sz val="9"/>
      <color rgb="FF00B050"/>
      <name val="Calibri"/>
      <family val="2"/>
      <scheme val="minor"/>
    </font>
    <font>
      <i/>
      <sz val="11"/>
      <color theme="1"/>
      <name val="Calibri"/>
      <family val="2"/>
      <scheme val="minor"/>
    </font>
    <font>
      <b/>
      <i/>
      <sz val="10"/>
      <color rgb="FF00B050"/>
      <name val="Arial"/>
      <family val="2"/>
    </font>
    <font>
      <sz val="10"/>
      <color rgb="FFFF0000"/>
      <name val="Calibri"/>
      <family val="2"/>
      <scheme val="minor"/>
    </font>
    <font>
      <b/>
      <i/>
      <sz val="10"/>
      <color indexed="8"/>
      <name val="Arial"/>
      <family val="2"/>
    </font>
  </fonts>
  <fills count="12">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24"/>
        <bgColor indexed="64"/>
      </patternFill>
    </fill>
    <fill>
      <patternFill patternType="solid">
        <fgColor indexed="22"/>
        <bgColor indexed="64"/>
      </patternFill>
    </fill>
    <fill>
      <patternFill patternType="solid">
        <fgColor indexed="35"/>
        <bgColor indexed="64"/>
      </patternFill>
    </fill>
    <fill>
      <patternFill patternType="solid">
        <fgColor indexed="43"/>
        <bgColor indexed="64"/>
      </patternFill>
    </fill>
    <fill>
      <patternFill patternType="solid">
        <fgColor indexed="11"/>
        <bgColor indexed="64"/>
      </patternFill>
    </fill>
    <fill>
      <patternFill patternType="solid">
        <fgColor indexed="13"/>
        <bgColor indexed="64"/>
      </patternFill>
    </fill>
    <fill>
      <patternFill patternType="solid">
        <fgColor theme="8" tint="0.59999389629810485"/>
        <bgColor indexed="64"/>
      </patternFill>
    </fill>
    <fill>
      <patternFill patternType="solid">
        <fgColor indexed="65"/>
        <bgColor indexed="64"/>
      </patternFill>
    </fill>
  </fills>
  <borders count="32">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right/>
      <top style="double">
        <color indexed="0"/>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indexed="22"/>
      </left>
      <right style="thin">
        <color indexed="22"/>
      </right>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top/>
      <bottom style="thin">
        <color auto="1"/>
      </bottom>
      <diagonal/>
    </border>
  </borders>
  <cellStyleXfs count="193">
    <xf numFmtId="0" fontId="0" fillId="0" borderId="0"/>
    <xf numFmtId="167" fontId="17" fillId="0" borderId="0" applyFont="0" applyFill="0" applyBorder="0" applyAlignment="0" applyProtection="0"/>
    <xf numFmtId="167" fontId="22" fillId="0" borderId="0" applyFont="0" applyFill="0" applyBorder="0" applyAlignment="0" applyProtection="0"/>
    <xf numFmtId="172" fontId="33" fillId="0" borderId="0">
      <alignment horizontal="left"/>
    </xf>
    <xf numFmtId="0" fontId="19" fillId="0" borderId="0" applyNumberFormat="0" applyFill="0" applyBorder="0" applyAlignment="0" applyProtection="0">
      <alignment vertical="top"/>
      <protection locked="0"/>
    </xf>
    <xf numFmtId="0" fontId="22" fillId="0" borderId="0"/>
    <xf numFmtId="0" fontId="23" fillId="0" borderId="0"/>
    <xf numFmtId="0" fontId="27" fillId="0" borderId="0"/>
    <xf numFmtId="0" fontId="17" fillId="0" borderId="0"/>
    <xf numFmtId="9" fontId="17" fillId="0" borderId="0" applyFont="0" applyFill="0" applyBorder="0" applyAlignment="0" applyProtection="0"/>
    <xf numFmtId="9" fontId="22" fillId="0" borderId="0" applyFont="0" applyFill="0" applyBorder="0" applyAlignment="0" applyProtection="0"/>
    <xf numFmtId="0" fontId="16" fillId="0" borderId="0"/>
    <xf numFmtId="0" fontId="17" fillId="0" borderId="0"/>
    <xf numFmtId="167" fontId="17" fillId="0" borderId="0" applyFont="0" applyFill="0" applyBorder="0" applyAlignment="0" applyProtection="0"/>
    <xf numFmtId="172" fontId="57" fillId="0" borderId="0"/>
    <xf numFmtId="0" fontId="27" fillId="0" borderId="0"/>
    <xf numFmtId="0" fontId="34" fillId="0" borderId="0"/>
    <xf numFmtId="167" fontId="34" fillId="0" borderId="0" applyFont="0" applyFill="0" applyBorder="0" applyAlignment="0" applyProtection="0"/>
    <xf numFmtId="0" fontId="23" fillId="0" borderId="0">
      <alignment vertical="top"/>
    </xf>
    <xf numFmtId="180" fontId="58" fillId="0" borderId="0" applyFont="0" applyFill="0" applyBorder="0" applyAlignment="0" applyProtection="0"/>
    <xf numFmtId="181" fontId="58" fillId="0" borderId="0" applyFont="0" applyFill="0" applyBorder="0" applyAlignment="0" applyProtection="0"/>
    <xf numFmtId="182" fontId="58" fillId="0" borderId="0" applyFont="0" applyFill="0" applyBorder="0" applyAlignment="0" applyProtection="0"/>
    <xf numFmtId="183" fontId="58" fillId="0" borderId="0" applyFont="0" applyFill="0" applyBorder="0" applyAlignment="0" applyProtection="0"/>
    <xf numFmtId="184" fontId="5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7" fontId="17" fillId="0" borderId="0" applyFont="0" applyFill="0" applyBorder="0" applyAlignment="0" applyProtection="0"/>
    <xf numFmtId="167" fontId="59" fillId="0" borderId="0" applyFont="0" applyFill="0" applyBorder="0" applyAlignment="0" applyProtection="0"/>
    <xf numFmtId="165" fontId="27"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60" fillId="0" borderId="0" applyNumberFormat="0" applyFont="0" applyFill="0" applyAlignment="0" applyProtection="0"/>
    <xf numFmtId="0" fontId="56" fillId="0" borderId="0" applyNumberFormat="0" applyFont="0" applyFill="0" applyAlignment="0" applyProtection="0"/>
    <xf numFmtId="0" fontId="61"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169" fontId="58" fillId="0" borderId="0" applyFont="0" applyFill="0" applyBorder="0" applyAlignment="0" applyProtection="0"/>
    <xf numFmtId="3" fontId="58" fillId="0" borderId="0" applyFont="0" applyFill="0" applyBorder="0" applyAlignment="0" applyProtection="0"/>
    <xf numFmtId="0" fontId="63" fillId="0" borderId="0"/>
    <xf numFmtId="0" fontId="16" fillId="0" borderId="0"/>
    <xf numFmtId="0" fontId="16" fillId="0" borderId="0"/>
    <xf numFmtId="0" fontId="16" fillId="0" borderId="0"/>
    <xf numFmtId="0" fontId="16" fillId="0" borderId="0"/>
    <xf numFmtId="0" fontId="27" fillId="0" borderId="0"/>
    <xf numFmtId="0" fontId="34" fillId="0" borderId="0" applyBorder="0"/>
    <xf numFmtId="0" fontId="34" fillId="0" borderId="0" applyBorder="0"/>
    <xf numFmtId="0" fontId="17" fillId="0" borderId="0"/>
    <xf numFmtId="0" fontId="34" fillId="0" borderId="0" applyBorder="0"/>
    <xf numFmtId="0" fontId="34" fillId="0" borderId="0">
      <alignment vertical="top"/>
    </xf>
    <xf numFmtId="0" fontId="34" fillId="0" borderId="0" applyBorder="0"/>
    <xf numFmtId="0" fontId="34" fillId="0" borderId="0" applyBorder="0"/>
    <xf numFmtId="0" fontId="34" fillId="0" borderId="0" applyBorder="0"/>
    <xf numFmtId="0" fontId="34" fillId="0" borderId="0" applyBorder="0"/>
    <xf numFmtId="0" fontId="34" fillId="0" borderId="0" applyBorder="0"/>
    <xf numFmtId="0" fontId="34" fillId="0" borderId="0" applyBorder="0"/>
    <xf numFmtId="0" fontId="34" fillId="0" borderId="0"/>
    <xf numFmtId="0" fontId="34" fillId="0" borderId="0" applyBorder="0"/>
    <xf numFmtId="0" fontId="34" fillId="0" borderId="0" applyBorder="0"/>
    <xf numFmtId="0" fontId="34" fillId="0" borderId="0" applyBorder="0"/>
    <xf numFmtId="0" fontId="34"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applyBorder="0"/>
    <xf numFmtId="0" fontId="16" fillId="0" borderId="0"/>
    <xf numFmtId="0" fontId="16" fillId="0" borderId="0"/>
    <xf numFmtId="0" fontId="16" fillId="0" borderId="0"/>
    <xf numFmtId="0" fontId="16" fillId="0" borderId="0"/>
    <xf numFmtId="0" fontId="34" fillId="0" borderId="0" applyBorder="0"/>
    <xf numFmtId="0" fontId="34" fillId="0" borderId="0" applyBorder="0"/>
    <xf numFmtId="0" fontId="34" fillId="0" borderId="0"/>
    <xf numFmtId="0" fontId="34" fillId="0" borderId="0"/>
    <xf numFmtId="9" fontId="27" fillId="0" borderId="0" applyFont="0" applyFill="0" applyBorder="0" applyAlignment="0" applyProtection="0"/>
    <xf numFmtId="185" fontId="58" fillId="0" borderId="0" applyFont="0" applyFill="0" applyBorder="0" applyAlignment="0" applyProtection="0"/>
    <xf numFmtId="186" fontId="58" fillId="0" borderId="0" applyFont="0" applyFill="0" applyBorder="0" applyAlignment="0" applyProtection="0"/>
    <xf numFmtId="187" fontId="34" fillId="0" borderId="0" applyFill="0" applyBorder="0" applyAlignment="0"/>
    <xf numFmtId="0" fontId="17" fillId="0" borderId="0"/>
    <xf numFmtId="0" fontId="17" fillId="0" borderId="14" applyNumberFormat="0" applyFont="0" applyBorder="0" applyAlignment="0" applyProtection="0"/>
    <xf numFmtId="0" fontId="17" fillId="0" borderId="0"/>
    <xf numFmtId="9" fontId="17" fillId="0" borderId="0" applyFont="0" applyFill="0" applyBorder="0" applyAlignment="0" applyProtection="0"/>
    <xf numFmtId="9" fontId="34" fillId="0" borderId="0" applyFont="0" applyFill="0" applyBorder="0" applyAlignment="0" applyProtection="0"/>
    <xf numFmtId="0" fontId="27" fillId="0" borderId="0"/>
    <xf numFmtId="9" fontId="16" fillId="0" borderId="0" applyFont="0" applyFill="0" applyBorder="0" applyAlignment="0" applyProtection="0"/>
    <xf numFmtId="167" fontId="17" fillId="0" borderId="0" applyFont="0" applyFill="0" applyBorder="0" applyAlignment="0" applyProtection="0"/>
    <xf numFmtId="9" fontId="17" fillId="0" borderId="0" applyFont="0" applyFill="0" applyBorder="0" applyAlignment="0" applyProtection="0"/>
    <xf numFmtId="0" fontId="11" fillId="0" borderId="0"/>
    <xf numFmtId="0" fontId="67" fillId="2" borderId="15">
      <alignment horizontal="right" vertical="center"/>
    </xf>
    <xf numFmtId="0" fontId="68" fillId="2" borderId="15">
      <alignment horizontal="right" vertical="center"/>
    </xf>
    <xf numFmtId="0" fontId="11" fillId="2" borderId="16"/>
    <xf numFmtId="0" fontId="69" fillId="3" borderId="15">
      <alignment horizontal="center" vertical="center"/>
    </xf>
    <xf numFmtId="0" fontId="67" fillId="2" borderId="15">
      <alignment horizontal="right" vertical="center"/>
    </xf>
    <xf numFmtId="0" fontId="11" fillId="2" borderId="0"/>
    <xf numFmtId="0" fontId="70" fillId="2" borderId="15">
      <alignment horizontal="left" vertical="center"/>
    </xf>
    <xf numFmtId="0" fontId="70" fillId="2" borderId="17">
      <alignment vertical="center"/>
    </xf>
    <xf numFmtId="0" fontId="71" fillId="2" borderId="18">
      <alignment vertical="center"/>
    </xf>
    <xf numFmtId="0" fontId="70" fillId="2" borderId="15"/>
    <xf numFmtId="0" fontId="68" fillId="2" borderId="15">
      <alignment horizontal="right" vertical="center"/>
    </xf>
    <xf numFmtId="0" fontId="72" fillId="4" borderId="15">
      <alignment horizontal="left" vertical="center"/>
    </xf>
    <xf numFmtId="0" fontId="72" fillId="4" borderId="15">
      <alignment horizontal="left" vertical="center"/>
    </xf>
    <xf numFmtId="0" fontId="73" fillId="2" borderId="15">
      <alignment horizontal="left" vertical="center"/>
    </xf>
    <xf numFmtId="0" fontId="35" fillId="2" borderId="16"/>
    <xf numFmtId="0" fontId="69" fillId="5" borderId="15">
      <alignment horizontal="left" vertical="center"/>
    </xf>
    <xf numFmtId="167" fontId="10" fillId="0" borderId="0" applyFont="0" applyFill="0" applyBorder="0" applyAlignment="0" applyProtection="0"/>
    <xf numFmtId="167" fontId="10" fillId="0" borderId="0" applyFont="0" applyFill="0" applyBorder="0" applyAlignment="0" applyProtection="0"/>
    <xf numFmtId="167" fontId="11" fillId="0" borderId="0" applyFont="0" applyFill="0" applyBorder="0" applyAlignment="0" applyProtection="0"/>
    <xf numFmtId="189" fontId="11" fillId="0" borderId="0" applyFont="0" applyFill="0" applyBorder="0" applyAlignment="0" applyProtection="0"/>
    <xf numFmtId="38" fontId="18" fillId="5" borderId="0" applyNumberFormat="0" applyBorder="0" applyAlignment="0" applyProtection="0"/>
    <xf numFmtId="10" fontId="18" fillId="2" borderId="15" applyNumberFormat="0" applyBorder="0" applyAlignment="0" applyProtection="0"/>
    <xf numFmtId="0" fontId="74"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90" fontId="11" fillId="0" borderId="0" applyFont="0" applyFill="0" applyBorder="0" applyAlignment="0" applyProtection="0"/>
    <xf numFmtId="191" fontId="11" fillId="0" borderId="0" applyFont="0" applyFill="0" applyBorder="0" applyAlignment="0" applyProtection="0"/>
    <xf numFmtId="192" fontId="11" fillId="0" borderId="0" applyFont="0" applyFill="0" applyBorder="0" applyAlignment="0" applyProtection="0"/>
    <xf numFmtId="193" fontId="11" fillId="0" borderId="0" applyFont="0" applyFill="0" applyBorder="0" applyAlignment="0" applyProtection="0"/>
    <xf numFmtId="0" fontId="75" fillId="0" borderId="0"/>
    <xf numFmtId="0" fontId="10" fillId="0" borderId="0"/>
    <xf numFmtId="0" fontId="10" fillId="0" borderId="0"/>
    <xf numFmtId="0" fontId="10" fillId="0" borderId="0"/>
    <xf numFmtId="194" fontId="34" fillId="0" borderId="0" applyFill="0" applyBorder="0" applyAlignment="0" applyProtection="0">
      <alignment horizontal="right"/>
    </xf>
    <xf numFmtId="10" fontId="11" fillId="0" borderId="0" applyFont="0" applyFill="0" applyBorder="0" applyAlignment="0" applyProtection="0"/>
    <xf numFmtId="195" fontId="75" fillId="0" borderId="0" applyFont="0" applyFill="0" applyBorder="0" applyAlignment="0" applyProtection="0"/>
    <xf numFmtId="0" fontId="58" fillId="0" borderId="0"/>
    <xf numFmtId="0" fontId="9" fillId="0" borderId="0"/>
    <xf numFmtId="9" fontId="9" fillId="0" borderId="0" applyFont="0" applyFill="0" applyBorder="0" applyAlignment="0" applyProtection="0"/>
    <xf numFmtId="166" fontId="82" fillId="0" borderId="0" applyFont="0" applyFill="0" applyBorder="0" applyAlignment="0" applyProtection="0"/>
    <xf numFmtId="0" fontId="23" fillId="0" borderId="0"/>
    <xf numFmtId="0" fontId="8" fillId="0" borderId="0"/>
    <xf numFmtId="0" fontId="8" fillId="0" borderId="0"/>
    <xf numFmtId="0" fontId="12" fillId="0" borderId="0"/>
    <xf numFmtId="0" fontId="86" fillId="0" borderId="0" applyNumberFormat="0" applyFill="0" applyBorder="0" applyAlignment="0" applyProtection="0"/>
    <xf numFmtId="0" fontId="87" fillId="0" borderId="0" applyNumberFormat="0" applyFill="0" applyBorder="0" applyAlignment="0" applyProtection="0"/>
    <xf numFmtId="0" fontId="11" fillId="0" borderId="0"/>
    <xf numFmtId="0" fontId="11" fillId="0" borderId="0"/>
    <xf numFmtId="9" fontId="11" fillId="0" borderId="0" applyFont="0" applyFill="0" applyBorder="0" applyAlignment="0" applyProtection="0"/>
    <xf numFmtId="0" fontId="7" fillId="0" borderId="0"/>
    <xf numFmtId="0" fontId="6" fillId="0" borderId="0"/>
    <xf numFmtId="170" fontId="11" fillId="0" borderId="0"/>
    <xf numFmtId="0" fontId="5" fillId="0" borderId="0"/>
    <xf numFmtId="0" fontId="11" fillId="11" borderId="0"/>
    <xf numFmtId="0" fontId="1" fillId="0" borderId="0"/>
    <xf numFmtId="9" fontId="1" fillId="0" borderId="0" applyFont="0" applyFill="0" applyBorder="0" applyAlignment="0" applyProtection="0"/>
    <xf numFmtId="0" fontId="1" fillId="0" borderId="0"/>
  </cellStyleXfs>
  <cellXfs count="1039">
    <xf numFmtId="0" fontId="0" fillId="0" borderId="0" xfId="0"/>
    <xf numFmtId="0" fontId="0" fillId="0" borderId="0" xfId="0" applyAlignment="1">
      <alignment horizontal="center"/>
    </xf>
    <xf numFmtId="3" fontId="0" fillId="0" borderId="0" xfId="0" applyNumberFormat="1"/>
    <xf numFmtId="168" fontId="0" fillId="0" borderId="0" xfId="9" applyNumberFormat="1" applyFont="1"/>
    <xf numFmtId="0" fontId="0" fillId="0" borderId="0" xfId="0" applyAlignment="1">
      <alignment vertical="top"/>
    </xf>
    <xf numFmtId="0" fontId="0" fillId="0" borderId="1" xfId="0" applyBorder="1" applyAlignment="1">
      <alignment vertical="top"/>
    </xf>
    <xf numFmtId="3" fontId="0" fillId="0" borderId="1" xfId="0" applyNumberFormat="1" applyBorder="1" applyAlignment="1">
      <alignment vertical="top"/>
    </xf>
    <xf numFmtId="168" fontId="0" fillId="0" borderId="1" xfId="9" applyNumberFormat="1" applyFont="1" applyBorder="1" applyAlignment="1">
      <alignment vertical="top"/>
    </xf>
    <xf numFmtId="168" fontId="0" fillId="0" borderId="1" xfId="9" applyNumberFormat="1" applyFont="1" applyBorder="1" applyAlignment="1">
      <alignment horizontal="center" vertical="top"/>
    </xf>
    <xf numFmtId="0" fontId="0" fillId="0" borderId="2" xfId="0" applyBorder="1"/>
    <xf numFmtId="168" fontId="0" fillId="0" borderId="4" xfId="9" applyNumberFormat="1" applyFont="1" applyBorder="1" applyAlignment="1">
      <alignment horizontal="center" vertical="top"/>
    </xf>
    <xf numFmtId="0" fontId="0" fillId="0" borderId="6" xfId="0" applyBorder="1" applyAlignment="1">
      <alignment vertical="center"/>
    </xf>
    <xf numFmtId="0" fontId="0" fillId="0" borderId="6" xfId="0" applyBorder="1" applyAlignment="1">
      <alignment horizontal="center" vertical="center"/>
    </xf>
    <xf numFmtId="0" fontId="0" fillId="0" borderId="0" xfId="0" applyAlignment="1">
      <alignment horizontal="left" indent="3"/>
    </xf>
    <xf numFmtId="0" fontId="21" fillId="0" borderId="0" xfId="0" applyFont="1"/>
    <xf numFmtId="3" fontId="0" fillId="0" borderId="9" xfId="0" applyNumberFormat="1" applyBorder="1"/>
    <xf numFmtId="3" fontId="0" fillId="0" borderId="7" xfId="0" applyNumberFormat="1" applyBorder="1"/>
    <xf numFmtId="168" fontId="0" fillId="0" borderId="9" xfId="9" applyNumberFormat="1" applyFont="1" applyBorder="1"/>
    <xf numFmtId="168" fontId="0" fillId="0" borderId="7" xfId="9" applyNumberFormat="1" applyFont="1" applyBorder="1"/>
    <xf numFmtId="168" fontId="0" fillId="0" borderId="8" xfId="9" applyNumberFormat="1" applyFont="1" applyBorder="1" applyAlignment="1">
      <alignment vertical="top"/>
    </xf>
    <xf numFmtId="0" fontId="0" fillId="0" borderId="9" xfId="0" applyBorder="1" applyAlignment="1">
      <alignment horizontal="center"/>
    </xf>
    <xf numFmtId="0" fontId="0" fillId="0" borderId="7" xfId="0" applyBorder="1" applyAlignment="1">
      <alignment horizontal="center"/>
    </xf>
    <xf numFmtId="0" fontId="0" fillId="0" borderId="0" xfId="0" applyAlignment="1">
      <alignment vertical="center"/>
    </xf>
    <xf numFmtId="0" fontId="0" fillId="0" borderId="1" xfId="0" applyBorder="1" applyAlignment="1">
      <alignment vertical="center"/>
    </xf>
    <xf numFmtId="0" fontId="0" fillId="0" borderId="0" xfId="0" applyAlignment="1">
      <alignment horizontal="left" indent="1"/>
    </xf>
    <xf numFmtId="0" fontId="0" fillId="0" borderId="0" xfId="0" applyAlignment="1">
      <alignment horizontal="left" indent="2"/>
    </xf>
    <xf numFmtId="0" fontId="0" fillId="0" borderId="8" xfId="0" applyBorder="1" applyAlignment="1">
      <alignment vertical="center"/>
    </xf>
    <xf numFmtId="0" fontId="0" fillId="0" borderId="3" xfId="0" applyBorder="1" applyAlignment="1">
      <alignment vertical="center"/>
    </xf>
    <xf numFmtId="0" fontId="0" fillId="0" borderId="4" xfId="0" applyBorder="1" applyAlignment="1">
      <alignment vertical="center"/>
    </xf>
    <xf numFmtId="3" fontId="0" fillId="0" borderId="10" xfId="0" applyNumberFormat="1" applyBorder="1"/>
    <xf numFmtId="0" fontId="0" fillId="0" borderId="10" xfId="0" applyBorder="1"/>
    <xf numFmtId="0" fontId="21" fillId="0" borderId="0" xfId="0" applyFont="1" applyAlignment="1">
      <alignment horizontal="left"/>
    </xf>
    <xf numFmtId="0" fontId="22" fillId="0" borderId="0" xfId="0" applyFont="1"/>
    <xf numFmtId="0" fontId="23" fillId="0" borderId="6" xfId="0" applyFont="1" applyBorder="1" applyAlignment="1">
      <alignment horizontal="right" vertical="center"/>
    </xf>
    <xf numFmtId="170" fontId="0" fillId="0" borderId="0" xfId="0" applyNumberFormat="1"/>
    <xf numFmtId="170" fontId="0" fillId="0" borderId="1" xfId="0" applyNumberFormat="1" applyBorder="1" applyAlignment="1">
      <alignment vertical="top"/>
    </xf>
    <xf numFmtId="168" fontId="17" fillId="0" borderId="2" xfId="9" applyNumberFormat="1" applyBorder="1"/>
    <xf numFmtId="168" fontId="17" fillId="0" borderId="0" xfId="9" applyNumberFormat="1"/>
    <xf numFmtId="0" fontId="0" fillId="0" borderId="0" xfId="0" applyAlignment="1">
      <alignment horizontal="right"/>
    </xf>
    <xf numFmtId="0" fontId="0" fillId="0" borderId="2" xfId="0" applyBorder="1" applyAlignment="1">
      <alignment horizontal="right" vertical="center" wrapText="1"/>
    </xf>
    <xf numFmtId="0" fontId="0" fillId="0" borderId="1" xfId="0" applyBorder="1" applyAlignment="1">
      <alignment horizontal="right" vertical="top"/>
    </xf>
    <xf numFmtId="49" fontId="24" fillId="0" borderId="6" xfId="0" applyNumberFormat="1" applyFont="1" applyBorder="1" applyAlignment="1">
      <alignment horizontal="center" vertical="center"/>
    </xf>
    <xf numFmtId="0" fontId="23" fillId="0" borderId="0" xfId="0" applyFont="1"/>
    <xf numFmtId="49" fontId="23" fillId="0" borderId="0" xfId="0" applyNumberFormat="1" applyFont="1" applyAlignment="1">
      <alignment horizontal="center"/>
    </xf>
    <xf numFmtId="0" fontId="0" fillId="0" borderId="0" xfId="0" applyAlignment="1">
      <alignment horizontal="right" wrapText="1"/>
    </xf>
    <xf numFmtId="0" fontId="0" fillId="0" borderId="6" xfId="0" applyBorder="1" applyAlignment="1">
      <alignment horizontal="right" wrapText="1"/>
    </xf>
    <xf numFmtId="0" fontId="0" fillId="0" borderId="0" xfId="0" applyAlignment="1">
      <alignment horizontal="left"/>
    </xf>
    <xf numFmtId="0" fontId="27" fillId="0" borderId="0" xfId="0" applyFont="1"/>
    <xf numFmtId="0" fontId="21" fillId="0" borderId="0" xfId="0" applyFont="1" applyAlignment="1">
      <alignment vertical="center"/>
    </xf>
    <xf numFmtId="0" fontId="22" fillId="0" borderId="0" xfId="0" applyFont="1" applyAlignment="1">
      <alignment vertical="top"/>
    </xf>
    <xf numFmtId="0" fontId="22" fillId="0" borderId="0" xfId="0" applyFont="1" applyAlignment="1">
      <alignment horizontal="left"/>
    </xf>
    <xf numFmtId="0" fontId="22" fillId="0" borderId="0" xfId="0" applyFont="1" applyAlignment="1">
      <alignment vertical="center"/>
    </xf>
    <xf numFmtId="0" fontId="29" fillId="0" borderId="0" xfId="0" applyFont="1" applyAlignment="1">
      <alignment horizontal="left"/>
    </xf>
    <xf numFmtId="0" fontId="17" fillId="0" borderId="0" xfId="0" applyFont="1"/>
    <xf numFmtId="0" fontId="32" fillId="0" borderId="1" xfId="0" applyFont="1" applyBorder="1" applyAlignment="1">
      <alignment horizontal="center" vertical="top"/>
    </xf>
    <xf numFmtId="0" fontId="32" fillId="0" borderId="1" xfId="0" applyFont="1" applyBorder="1" applyAlignment="1">
      <alignment vertical="top"/>
    </xf>
    <xf numFmtId="3" fontId="32" fillId="0" borderId="1" xfId="0" applyNumberFormat="1" applyFont="1" applyBorder="1" applyAlignment="1">
      <alignment vertical="top"/>
    </xf>
    <xf numFmtId="0" fontId="32" fillId="0" borderId="0" xfId="0" applyFont="1" applyAlignment="1">
      <alignment vertical="top"/>
    </xf>
    <xf numFmtId="9" fontId="0" fillId="0" borderId="0" xfId="9" applyFont="1"/>
    <xf numFmtId="10" fontId="0" fillId="0" borderId="0" xfId="9" applyNumberFormat="1" applyFont="1"/>
    <xf numFmtId="171" fontId="0" fillId="0" borderId="0" xfId="1" applyNumberFormat="1" applyFont="1"/>
    <xf numFmtId="1" fontId="0" fillId="0" borderId="0" xfId="0" applyNumberFormat="1"/>
    <xf numFmtId="0" fontId="35" fillId="0" borderId="0" xfId="0" applyFont="1"/>
    <xf numFmtId="0" fontId="0" fillId="0" borderId="9" xfId="0" applyBorder="1"/>
    <xf numFmtId="0" fontId="38" fillId="0" borderId="0" xfId="0" applyFont="1" applyAlignment="1">
      <alignment horizontal="left"/>
    </xf>
    <xf numFmtId="0" fontId="30" fillId="0" borderId="0" xfId="0" applyFont="1"/>
    <xf numFmtId="168" fontId="40" fillId="0" borderId="0" xfId="9" applyNumberFormat="1" applyFont="1"/>
    <xf numFmtId="168" fontId="39" fillId="0" borderId="0" xfId="9" applyNumberFormat="1" applyFont="1"/>
    <xf numFmtId="169" fontId="40" fillId="0" borderId="0" xfId="0" applyNumberFormat="1" applyFont="1"/>
    <xf numFmtId="169" fontId="39" fillId="0" borderId="0" xfId="0" applyNumberFormat="1" applyFont="1"/>
    <xf numFmtId="0" fontId="23" fillId="0" borderId="6" xfId="0" applyFont="1" applyBorder="1" applyAlignment="1">
      <alignment horizontal="center" vertical="center"/>
    </xf>
    <xf numFmtId="49" fontId="41" fillId="0" borderId="0" xfId="0" applyNumberFormat="1" applyFont="1" applyAlignment="1">
      <alignment horizontal="center"/>
    </xf>
    <xf numFmtId="0" fontId="40" fillId="0" borderId="0" xfId="0" applyFont="1" applyAlignment="1">
      <alignment horizontal="left" indent="1"/>
    </xf>
    <xf numFmtId="0" fontId="36" fillId="0" borderId="0" xfId="0" applyFont="1"/>
    <xf numFmtId="0" fontId="23" fillId="0" borderId="0" xfId="0" applyFont="1" applyAlignment="1">
      <alignment horizontal="right" vertical="center"/>
    </xf>
    <xf numFmtId="0" fontId="36" fillId="0" borderId="0" xfId="0" applyFont="1" applyAlignment="1">
      <alignment vertical="center"/>
    </xf>
    <xf numFmtId="0" fontId="40" fillId="0" borderId="0" xfId="0" applyFont="1" applyAlignment="1">
      <alignment horizontal="left"/>
    </xf>
    <xf numFmtId="0" fontId="39" fillId="0" borderId="0" xfId="0" applyFont="1" applyAlignment="1">
      <alignment horizontal="left" indent="2"/>
    </xf>
    <xf numFmtId="0" fontId="43" fillId="0" borderId="0" xfId="0" applyFont="1" applyAlignment="1">
      <alignment horizontal="left" indent="3"/>
    </xf>
    <xf numFmtId="49" fontId="42" fillId="0" borderId="1" xfId="0" applyNumberFormat="1" applyFont="1" applyBorder="1" applyAlignment="1">
      <alignment horizontal="center" vertical="center"/>
    </xf>
    <xf numFmtId="3" fontId="39" fillId="0" borderId="0" xfId="0" applyNumberFormat="1" applyFont="1" applyAlignment="1">
      <alignment vertical="center"/>
    </xf>
    <xf numFmtId="168" fontId="39" fillId="0" borderId="1" xfId="9" applyNumberFormat="1" applyFont="1" applyBorder="1" applyAlignment="1">
      <alignment vertical="center"/>
    </xf>
    <xf numFmtId="3" fontId="25" fillId="0" borderId="0" xfId="6" applyNumberFormat="1" applyFont="1"/>
    <xf numFmtId="169" fontId="25" fillId="0" borderId="0" xfId="6" applyNumberFormat="1" applyFont="1"/>
    <xf numFmtId="3" fontId="23" fillId="0" borderId="0" xfId="6" applyNumberFormat="1"/>
    <xf numFmtId="3" fontId="23" fillId="0" borderId="0" xfId="6" applyNumberFormat="1" applyAlignment="1">
      <alignment horizontal="left" indent="1"/>
    </xf>
    <xf numFmtId="3" fontId="25" fillId="0" borderId="1" xfId="6" applyNumberFormat="1" applyFont="1" applyBorder="1"/>
    <xf numFmtId="169" fontId="25" fillId="0" borderId="1" xfId="6" applyNumberFormat="1" applyFont="1" applyBorder="1"/>
    <xf numFmtId="169" fontId="23" fillId="0" borderId="0" xfId="6" applyNumberFormat="1" applyAlignment="1">
      <alignment horizontal="left" indent="1"/>
    </xf>
    <xf numFmtId="169" fontId="23" fillId="0" borderId="0" xfId="6" applyNumberFormat="1"/>
    <xf numFmtId="0" fontId="23" fillId="0" borderId="0" xfId="0" applyFont="1" applyAlignment="1">
      <alignment horizontal="left"/>
    </xf>
    <xf numFmtId="168" fontId="23" fillId="0" borderId="0" xfId="9" applyNumberFormat="1" applyFont="1"/>
    <xf numFmtId="169" fontId="23" fillId="0" borderId="1" xfId="6" applyNumberFormat="1" applyBorder="1" applyAlignment="1">
      <alignment horizontal="left" indent="1"/>
    </xf>
    <xf numFmtId="168" fontId="23" fillId="0" borderId="1" xfId="9" applyNumberFormat="1" applyFont="1" applyBorder="1"/>
    <xf numFmtId="3" fontId="23" fillId="0" borderId="1" xfId="6" applyNumberFormat="1" applyBorder="1"/>
    <xf numFmtId="0" fontId="28" fillId="0" borderId="0" xfId="0" applyFont="1" applyAlignment="1">
      <alignment horizontal="left" vertical="top"/>
    </xf>
    <xf numFmtId="49" fontId="40" fillId="0" borderId="0" xfId="0" applyNumberFormat="1" applyFont="1" applyAlignment="1">
      <alignment horizontal="center"/>
    </xf>
    <xf numFmtId="0" fontId="29" fillId="0" borderId="0" xfId="0" applyFont="1" applyAlignment="1">
      <alignment horizontal="left" vertical="top"/>
    </xf>
    <xf numFmtId="9" fontId="0" fillId="0" borderId="0" xfId="9" applyFont="1" applyAlignment="1">
      <alignment vertical="top"/>
    </xf>
    <xf numFmtId="0" fontId="21" fillId="0" borderId="12" xfId="0" applyFont="1" applyBorder="1" applyAlignment="1">
      <alignment horizontal="center" vertical="center"/>
    </xf>
    <xf numFmtId="3" fontId="23" fillId="0" borderId="0" xfId="6" applyNumberFormat="1" applyAlignment="1">
      <alignment horizontal="left"/>
    </xf>
    <xf numFmtId="9" fontId="39" fillId="0" borderId="1" xfId="9" applyFont="1" applyBorder="1" applyAlignment="1">
      <alignment vertical="center"/>
    </xf>
    <xf numFmtId="0" fontId="17" fillId="0" borderId="6" xfId="8" applyBorder="1" applyAlignment="1">
      <alignment horizontal="center" vertical="center"/>
    </xf>
    <xf numFmtId="0" fontId="22" fillId="0" borderId="2" xfId="0" applyFont="1" applyBorder="1" applyAlignment="1">
      <alignment horizontal="right" vertical="center" wrapText="1"/>
    </xf>
    <xf numFmtId="0" fontId="21" fillId="0" borderId="1" xfId="0" applyFont="1" applyBorder="1" applyAlignment="1">
      <alignment vertical="center"/>
    </xf>
    <xf numFmtId="169" fontId="39" fillId="0" borderId="1" xfId="0" applyNumberFormat="1" applyFont="1" applyBorder="1" applyAlignment="1">
      <alignment vertical="center"/>
    </xf>
    <xf numFmtId="176" fontId="23" fillId="0" borderId="0" xfId="1" applyNumberFormat="1" applyFont="1" applyAlignment="1">
      <alignment horizontal="right"/>
    </xf>
    <xf numFmtId="0" fontId="23" fillId="0" borderId="0" xfId="0" applyFont="1" applyAlignment="1">
      <alignment horizontal="left" indent="1"/>
    </xf>
    <xf numFmtId="0" fontId="17" fillId="0" borderId="0" xfId="0" applyFont="1" applyAlignment="1">
      <alignment vertical="center"/>
    </xf>
    <xf numFmtId="3" fontId="25" fillId="0" borderId="0" xfId="0" applyNumberFormat="1" applyFont="1" applyAlignment="1">
      <alignment vertical="center"/>
    </xf>
    <xf numFmtId="0" fontId="25" fillId="0" borderId="1" xfId="0" applyFont="1" applyBorder="1" applyAlignment="1">
      <alignment horizontal="left" vertical="center"/>
    </xf>
    <xf numFmtId="0" fontId="17" fillId="0" borderId="0" xfId="0" applyFont="1" applyAlignment="1">
      <alignment horizontal="right"/>
    </xf>
    <xf numFmtId="3" fontId="26" fillId="0" borderId="0" xfId="6" applyNumberFormat="1" applyFont="1"/>
    <xf numFmtId="3" fontId="26" fillId="0" borderId="0" xfId="6" applyNumberFormat="1" applyFont="1" applyAlignment="1">
      <alignment horizontal="left" indent="3"/>
    </xf>
    <xf numFmtId="0" fontId="0" fillId="0" borderId="11" xfId="0" applyBorder="1" applyAlignment="1">
      <alignment horizontal="center" vertical="top"/>
    </xf>
    <xf numFmtId="0" fontId="26" fillId="0" borderId="0" xfId="0" applyFont="1" applyAlignment="1">
      <alignment horizontal="left" indent="2"/>
    </xf>
    <xf numFmtId="49" fontId="24" fillId="0" borderId="0" xfId="0" applyNumberFormat="1" applyFont="1" applyAlignment="1">
      <alignment horizontal="center"/>
    </xf>
    <xf numFmtId="0" fontId="25" fillId="0" borderId="0" xfId="0" applyFont="1"/>
    <xf numFmtId="49" fontId="25" fillId="0" borderId="0" xfId="0" applyNumberFormat="1" applyFont="1" applyAlignment="1">
      <alignment horizontal="center"/>
    </xf>
    <xf numFmtId="168" fontId="25" fillId="0" borderId="0" xfId="9" applyNumberFormat="1" applyFont="1"/>
    <xf numFmtId="168" fontId="23" fillId="0" borderId="0" xfId="9" applyNumberFormat="1" applyFont="1" applyAlignment="1">
      <alignment horizontal="right"/>
    </xf>
    <xf numFmtId="168" fontId="25" fillId="0" borderId="0" xfId="9" applyNumberFormat="1" applyFont="1" applyAlignment="1">
      <alignment horizontal="right"/>
    </xf>
    <xf numFmtId="169" fontId="23" fillId="0" borderId="0" xfId="0" applyNumberFormat="1" applyFont="1"/>
    <xf numFmtId="169" fontId="43" fillId="0" borderId="0" xfId="0" applyNumberFormat="1" applyFont="1"/>
    <xf numFmtId="169" fontId="25" fillId="0" borderId="0" xfId="0" applyNumberFormat="1" applyFont="1"/>
    <xf numFmtId="49" fontId="40" fillId="0" borderId="1" xfId="0" applyNumberFormat="1" applyFont="1" applyBorder="1" applyAlignment="1">
      <alignment horizontal="center" vertical="center"/>
    </xf>
    <xf numFmtId="0" fontId="23" fillId="0" borderId="0" xfId="0" applyFont="1" applyAlignment="1">
      <alignment vertical="center"/>
    </xf>
    <xf numFmtId="175" fontId="17" fillId="0" borderId="0" xfId="0" applyNumberFormat="1" applyFont="1" applyAlignment="1">
      <alignment vertical="center"/>
    </xf>
    <xf numFmtId="3" fontId="23" fillId="0" borderId="0" xfId="0" applyNumberFormat="1" applyFont="1" applyAlignment="1">
      <alignment vertical="center"/>
    </xf>
    <xf numFmtId="3" fontId="23" fillId="0" borderId="0" xfId="0" applyNumberFormat="1" applyFont="1"/>
    <xf numFmtId="168" fontId="23" fillId="0" borderId="0" xfId="9" applyNumberFormat="1" applyFont="1" applyAlignment="1">
      <alignment vertical="center"/>
    </xf>
    <xf numFmtId="168" fontId="17" fillId="0" borderId="1" xfId="9" applyNumberFormat="1" applyBorder="1" applyAlignment="1">
      <alignment vertical="top"/>
    </xf>
    <xf numFmtId="0" fontId="17" fillId="0" borderId="6" xfId="0" applyFont="1" applyBorder="1" applyAlignment="1">
      <alignment horizontal="right" vertical="center"/>
    </xf>
    <xf numFmtId="3" fontId="30" fillId="0" borderId="0" xfId="0" applyNumberFormat="1" applyFont="1"/>
    <xf numFmtId="0" fontId="46" fillId="0" borderId="0" xfId="0" applyFont="1"/>
    <xf numFmtId="0" fontId="46" fillId="0" borderId="0" xfId="0" applyFont="1" applyAlignment="1">
      <alignment horizontal="left"/>
    </xf>
    <xf numFmtId="0" fontId="30" fillId="0" borderId="1" xfId="0" applyFont="1" applyBorder="1" applyAlignment="1">
      <alignment vertical="top"/>
    </xf>
    <xf numFmtId="3" fontId="23" fillId="0" borderId="1" xfId="6" applyNumberFormat="1" applyBorder="1" applyAlignment="1">
      <alignment horizontal="left" indent="1"/>
    </xf>
    <xf numFmtId="3" fontId="17" fillId="0" borderId="3" xfId="0" applyNumberFormat="1" applyFont="1" applyBorder="1" applyAlignment="1">
      <alignment horizontal="center" vertical="top"/>
    </xf>
    <xf numFmtId="168" fontId="17" fillId="0" borderId="5" xfId="9" applyNumberFormat="1" applyBorder="1" applyAlignment="1">
      <alignment horizontal="center" vertical="top"/>
    </xf>
    <xf numFmtId="3" fontId="17" fillId="0" borderId="1" xfId="0" applyNumberFormat="1" applyFont="1" applyBorder="1" applyAlignment="1">
      <alignment horizontal="center" vertical="top"/>
    </xf>
    <xf numFmtId="3" fontId="17" fillId="0" borderId="4" xfId="0" applyNumberFormat="1" applyFont="1" applyBorder="1" applyAlignment="1">
      <alignment horizontal="center" vertical="top"/>
    </xf>
    <xf numFmtId="49" fontId="17" fillId="0" borderId="0" xfId="0" applyNumberFormat="1" applyFont="1" applyAlignment="1">
      <alignment horizontal="center"/>
    </xf>
    <xf numFmtId="49" fontId="17" fillId="0" borderId="0" xfId="0" applyNumberFormat="1" applyFont="1"/>
    <xf numFmtId="49" fontId="42" fillId="0" borderId="1" xfId="0" applyNumberFormat="1" applyFont="1" applyBorder="1" applyAlignment="1">
      <alignment horizontal="center" vertical="top"/>
    </xf>
    <xf numFmtId="0" fontId="25" fillId="0" borderId="1" xfId="0" applyFont="1" applyBorder="1" applyAlignment="1">
      <alignment horizontal="left" vertical="top"/>
    </xf>
    <xf numFmtId="168" fontId="25" fillId="0" borderId="1" xfId="9" applyNumberFormat="1" applyFont="1" applyBorder="1" applyAlignment="1">
      <alignment vertical="top"/>
    </xf>
    <xf numFmtId="9" fontId="25" fillId="0" borderId="1" xfId="9" applyFont="1" applyBorder="1" applyAlignment="1">
      <alignment horizontal="right" vertical="top"/>
    </xf>
    <xf numFmtId="0" fontId="26" fillId="0" borderId="0" xfId="0" applyFont="1" applyAlignment="1">
      <alignment vertical="top"/>
    </xf>
    <xf numFmtId="170" fontId="17" fillId="0" borderId="0" xfId="0" applyNumberFormat="1" applyFont="1"/>
    <xf numFmtId="170" fontId="30" fillId="0" borderId="0" xfId="0" applyNumberFormat="1" applyFont="1"/>
    <xf numFmtId="170" fontId="30" fillId="0" borderId="1" xfId="0" applyNumberFormat="1" applyFont="1" applyBorder="1" applyAlignment="1">
      <alignment vertical="top"/>
    </xf>
    <xf numFmtId="0" fontId="17" fillId="0" borderId="0" xfId="0" applyFont="1" applyAlignment="1">
      <alignment horizontal="left" indent="1"/>
    </xf>
    <xf numFmtId="0" fontId="21" fillId="0" borderId="0" xfId="0" applyFont="1" applyAlignment="1">
      <alignment horizontal="left" vertical="center"/>
    </xf>
    <xf numFmtId="0" fontId="17" fillId="0" borderId="6" xfId="0" applyFont="1" applyBorder="1" applyAlignment="1">
      <alignment vertical="center"/>
    </xf>
    <xf numFmtId="0" fontId="17" fillId="0" borderId="0" xfId="0" applyFont="1" applyAlignment="1">
      <alignment horizontal="right" vertical="center" wrapText="1"/>
    </xf>
    <xf numFmtId="0" fontId="47" fillId="0" borderId="0" xfId="11" applyFont="1" applyAlignment="1">
      <alignment vertical="center"/>
    </xf>
    <xf numFmtId="0" fontId="17" fillId="0" borderId="0" xfId="0" applyFont="1" applyAlignment="1">
      <alignment vertical="top"/>
    </xf>
    <xf numFmtId="169" fontId="17" fillId="0" borderId="0" xfId="12" applyNumberFormat="1"/>
    <xf numFmtId="179" fontId="23" fillId="0" borderId="0" xfId="12" applyNumberFormat="1" applyFont="1" applyAlignment="1">
      <alignment horizontal="right"/>
    </xf>
    <xf numFmtId="0" fontId="30" fillId="0" borderId="0" xfId="12" applyFont="1"/>
    <xf numFmtId="0" fontId="17" fillId="0" borderId="0" xfId="12"/>
    <xf numFmtId="0" fontId="30" fillId="0" borderId="6" xfId="12" applyFont="1" applyBorder="1" applyAlignment="1">
      <alignment vertical="center"/>
    </xf>
    <xf numFmtId="179" fontId="23" fillId="0" borderId="6" xfId="13" applyNumberFormat="1" applyFont="1" applyBorder="1" applyAlignment="1">
      <alignment horizontal="right" vertical="center"/>
    </xf>
    <xf numFmtId="0" fontId="30" fillId="0" borderId="0" xfId="12" applyFont="1" applyAlignment="1">
      <alignment vertical="center"/>
    </xf>
    <xf numFmtId="179" fontId="23" fillId="0" borderId="0" xfId="12" applyNumberFormat="1" applyFont="1"/>
    <xf numFmtId="0" fontId="21" fillId="0" borderId="0" xfId="15" applyFont="1" applyAlignment="1">
      <alignment vertical="center"/>
    </xf>
    <xf numFmtId="169" fontId="17" fillId="0" borderId="0" xfId="16" applyNumberFormat="1" applyFont="1"/>
    <xf numFmtId="169" fontId="17" fillId="0" borderId="6" xfId="16" applyNumberFormat="1" applyFont="1" applyBorder="1"/>
    <xf numFmtId="169" fontId="31" fillId="0" borderId="0" xfId="16" applyNumberFormat="1" applyFont="1"/>
    <xf numFmtId="169" fontId="31" fillId="0" borderId="0" xfId="17" applyNumberFormat="1" applyFont="1"/>
    <xf numFmtId="169" fontId="28" fillId="0" borderId="0" xfId="16" applyNumberFormat="1" applyFont="1"/>
    <xf numFmtId="169" fontId="28" fillId="0" borderId="0" xfId="17" applyNumberFormat="1" applyFont="1"/>
    <xf numFmtId="169" fontId="17" fillId="0" borderId="0" xfId="17" applyNumberFormat="1" applyFont="1"/>
    <xf numFmtId="169" fontId="17" fillId="0" borderId="0" xfId="16" applyNumberFormat="1" applyFont="1" applyAlignment="1">
      <alignment horizontal="left" indent="1"/>
    </xf>
    <xf numFmtId="175" fontId="17" fillId="0" borderId="0" xfId="16" applyNumberFormat="1" applyFont="1"/>
    <xf numFmtId="169" fontId="30" fillId="0" borderId="0" xfId="16" applyNumberFormat="1" applyFont="1"/>
    <xf numFmtId="169" fontId="17" fillId="0" borderId="0" xfId="16" applyNumberFormat="1" applyFont="1" applyAlignment="1">
      <alignment vertical="top"/>
    </xf>
    <xf numFmtId="177" fontId="30" fillId="0" borderId="0" xfId="16" applyNumberFormat="1" applyFont="1"/>
    <xf numFmtId="177" fontId="17" fillId="0" borderId="0" xfId="16" applyNumberFormat="1" applyFont="1"/>
    <xf numFmtId="169" fontId="17" fillId="0" borderId="0" xfId="16" applyNumberFormat="1" applyFont="1" applyAlignment="1">
      <alignment horizontal="right"/>
    </xf>
    <xf numFmtId="169" fontId="17" fillId="0" borderId="1" xfId="16" applyNumberFormat="1" applyFont="1" applyBorder="1" applyAlignment="1">
      <alignment vertical="top"/>
    </xf>
    <xf numFmtId="0" fontId="17" fillId="0" borderId="0" xfId="16" applyFont="1" applyAlignment="1">
      <alignment vertical="top" wrapText="1"/>
    </xf>
    <xf numFmtId="169" fontId="17" fillId="0" borderId="1" xfId="16" applyNumberFormat="1" applyFont="1" applyBorder="1" applyAlignment="1">
      <alignment horizontal="left" vertical="top" indent="1"/>
    </xf>
    <xf numFmtId="0" fontId="17" fillId="0" borderId="0" xfId="12" applyAlignment="1">
      <alignment horizontal="center"/>
    </xf>
    <xf numFmtId="179" fontId="23" fillId="0" borderId="0" xfId="13" applyNumberFormat="1" applyFont="1" applyAlignment="1">
      <alignment horizontal="left" indent="1"/>
    </xf>
    <xf numFmtId="179" fontId="23" fillId="0" borderId="0" xfId="12" applyNumberFormat="1" applyFont="1" applyAlignment="1">
      <alignment horizontal="left" indent="1"/>
    </xf>
    <xf numFmtId="0" fontId="17" fillId="0" borderId="0" xfId="12" applyAlignment="1">
      <alignment horizontal="left"/>
    </xf>
    <xf numFmtId="0" fontId="17" fillId="0" borderId="0" xfId="12" applyAlignment="1">
      <alignment horizontal="left" vertical="top"/>
    </xf>
    <xf numFmtId="179" fontId="23" fillId="0" borderId="0" xfId="13" applyNumberFormat="1" applyFont="1" applyAlignment="1">
      <alignment horizontal="left" indent="2"/>
    </xf>
    <xf numFmtId="179" fontId="23" fillId="0" borderId="0" xfId="12" applyNumberFormat="1" applyFont="1" applyAlignment="1">
      <alignment horizontal="left" indent="2"/>
    </xf>
    <xf numFmtId="179" fontId="23" fillId="0" borderId="0" xfId="13" applyNumberFormat="1" applyFont="1" applyAlignment="1">
      <alignment horizontal="left" indent="3"/>
    </xf>
    <xf numFmtId="179" fontId="23" fillId="0" borderId="0" xfId="12" applyNumberFormat="1" applyFont="1" applyAlignment="1">
      <alignment horizontal="left" indent="3"/>
    </xf>
    <xf numFmtId="179" fontId="23" fillId="0" borderId="0" xfId="12" applyNumberFormat="1" applyFont="1" applyAlignment="1">
      <alignment horizontal="left" vertical="top" indent="3"/>
    </xf>
    <xf numFmtId="0" fontId="37" fillId="0" borderId="0" xfId="129" applyFont="1" applyAlignment="1">
      <alignment vertical="center"/>
    </xf>
    <xf numFmtId="0" fontId="17" fillId="0" borderId="0" xfId="129"/>
    <xf numFmtId="0" fontId="17" fillId="0" borderId="0" xfId="129" applyAlignment="1">
      <alignment vertical="center"/>
    </xf>
    <xf numFmtId="0" fontId="17" fillId="0" borderId="6" xfId="129" applyBorder="1" applyAlignment="1">
      <alignment vertical="center"/>
    </xf>
    <xf numFmtId="0" fontId="17" fillId="0" borderId="6" xfId="129" applyBorder="1" applyAlignment="1">
      <alignment horizontal="center" vertical="center"/>
    </xf>
    <xf numFmtId="0" fontId="34" fillId="0" borderId="0" xfId="129" applyFont="1"/>
    <xf numFmtId="0" fontId="30" fillId="0" borderId="0" xfId="129" applyFont="1"/>
    <xf numFmtId="167" fontId="17" fillId="0" borderId="0" xfId="129" applyNumberFormat="1"/>
    <xf numFmtId="173" fontId="17" fillId="0" borderId="0" xfId="53" applyNumberFormat="1"/>
    <xf numFmtId="0" fontId="17" fillId="0" borderId="0" xfId="129" applyAlignment="1">
      <alignment vertical="top"/>
    </xf>
    <xf numFmtId="169" fontId="23" fillId="0" borderId="0" xfId="129" applyNumberFormat="1" applyFont="1"/>
    <xf numFmtId="0" fontId="17" fillId="0" borderId="1" xfId="129" applyBorder="1" applyAlignment="1">
      <alignment vertical="top"/>
    </xf>
    <xf numFmtId="170" fontId="17" fillId="0" borderId="0" xfId="129" applyNumberFormat="1" applyAlignment="1">
      <alignment horizontal="right"/>
    </xf>
    <xf numFmtId="0" fontId="31" fillId="0" borderId="0" xfId="129" applyFont="1"/>
    <xf numFmtId="174" fontId="17" fillId="0" borderId="0" xfId="129" applyNumberFormat="1" applyAlignment="1">
      <alignment horizontal="right"/>
    </xf>
    <xf numFmtId="174" fontId="17" fillId="0" borderId="0" xfId="53" applyNumberFormat="1" applyAlignment="1">
      <alignment horizontal="right"/>
    </xf>
    <xf numFmtId="0" fontId="21" fillId="0" borderId="0" xfId="129" applyFont="1"/>
    <xf numFmtId="173" fontId="17" fillId="0" borderId="0" xfId="53" applyNumberFormat="1" applyAlignment="1">
      <alignment horizontal="right"/>
    </xf>
    <xf numFmtId="0" fontId="21" fillId="0" borderId="0" xfId="129" applyFont="1" applyAlignment="1">
      <alignment vertical="center"/>
    </xf>
    <xf numFmtId="0" fontId="17" fillId="0" borderId="6" xfId="86" applyBorder="1" applyAlignment="1">
      <alignment horizontal="left" vertical="center" wrapText="1"/>
    </xf>
    <xf numFmtId="0" fontId="17" fillId="0" borderId="6" xfId="86" applyBorder="1" applyAlignment="1">
      <alignment horizontal="center" vertical="center" wrapText="1"/>
    </xf>
    <xf numFmtId="0" fontId="17" fillId="0" borderId="0" xfId="86"/>
    <xf numFmtId="3" fontId="17" fillId="0" borderId="0" xfId="86" applyNumberFormat="1"/>
    <xf numFmtId="168" fontId="17" fillId="0" borderId="0" xfId="131" applyNumberFormat="1" applyFont="1" applyAlignment="1">
      <alignment horizontal="right"/>
    </xf>
    <xf numFmtId="0" fontId="17" fillId="0" borderId="13" xfId="86" applyBorder="1" applyAlignment="1">
      <alignment vertical="center"/>
    </xf>
    <xf numFmtId="49" fontId="24" fillId="0" borderId="6" xfId="129" applyNumberFormat="1" applyFont="1" applyBorder="1" applyAlignment="1">
      <alignment horizontal="center" vertical="center"/>
    </xf>
    <xf numFmtId="0" fontId="23" fillId="0" borderId="6" xfId="129" applyFont="1" applyBorder="1" applyAlignment="1">
      <alignment horizontal="center" vertical="center"/>
    </xf>
    <xf numFmtId="0" fontId="23" fillId="0" borderId="6" xfId="129" applyFont="1" applyBorder="1" applyAlignment="1">
      <alignment horizontal="right" vertical="center"/>
    </xf>
    <xf numFmtId="3" fontId="44" fillId="0" borderId="0" xfId="129" applyNumberFormat="1" applyFont="1"/>
    <xf numFmtId="0" fontId="25" fillId="0" borderId="0" xfId="129" applyFont="1" applyAlignment="1">
      <alignment horizontal="left"/>
    </xf>
    <xf numFmtId="169" fontId="25" fillId="0" borderId="0" xfId="129" applyNumberFormat="1" applyFont="1"/>
    <xf numFmtId="3" fontId="25" fillId="0" borderId="0" xfId="129" applyNumberFormat="1" applyFont="1"/>
    <xf numFmtId="0" fontId="23" fillId="0" borderId="0" xfId="129" applyFont="1"/>
    <xf numFmtId="3" fontId="23" fillId="0" borderId="0" xfId="129" applyNumberFormat="1" applyFont="1"/>
    <xf numFmtId="169" fontId="26" fillId="0" borderId="0" xfId="129" applyNumberFormat="1" applyFont="1"/>
    <xf numFmtId="3" fontId="26" fillId="0" borderId="0" xfId="129" applyNumberFormat="1" applyFont="1"/>
    <xf numFmtId="0" fontId="28" fillId="0" borderId="0" xfId="129" applyFont="1"/>
    <xf numFmtId="169" fontId="25" fillId="0" borderId="1" xfId="129" applyNumberFormat="1" applyFont="1" applyBorder="1"/>
    <xf numFmtId="0" fontId="25" fillId="0" borderId="1" xfId="129" applyFont="1" applyBorder="1" applyAlignment="1">
      <alignment horizontal="left"/>
    </xf>
    <xf numFmtId="0" fontId="23" fillId="0" borderId="0" xfId="129" applyFont="1" applyAlignment="1">
      <alignment horizontal="left" indent="1"/>
    </xf>
    <xf numFmtId="3" fontId="23" fillId="0" borderId="1" xfId="129" applyNumberFormat="1" applyFont="1" applyBorder="1"/>
    <xf numFmtId="169" fontId="23" fillId="0" borderId="1" xfId="129" applyNumberFormat="1" applyFont="1" applyBorder="1"/>
    <xf numFmtId="169" fontId="65" fillId="0" borderId="0" xfId="129" applyNumberFormat="1" applyFont="1"/>
    <xf numFmtId="0" fontId="28" fillId="0" borderId="0" xfId="79" applyFont="1" applyAlignment="1">
      <alignment horizontal="left" vertical="top" indent="1"/>
    </xf>
    <xf numFmtId="0" fontId="0" fillId="0" borderId="10" xfId="0" applyBorder="1" applyAlignment="1">
      <alignment vertical="center"/>
    </xf>
    <xf numFmtId="0" fontId="0" fillId="0" borderId="1" xfId="0" applyBorder="1" applyAlignment="1">
      <alignment horizontal="left" vertical="top" indent="1"/>
    </xf>
    <xf numFmtId="0" fontId="0" fillId="0" borderId="5" xfId="0" applyBorder="1" applyAlignment="1">
      <alignment vertical="top"/>
    </xf>
    <xf numFmtId="171" fontId="0" fillId="0" borderId="0" xfId="1" applyNumberFormat="1" applyFont="1" applyAlignment="1">
      <alignment vertical="top"/>
    </xf>
    <xf numFmtId="0" fontId="15" fillId="0" borderId="6" xfId="7" applyFont="1" applyBorder="1" applyAlignment="1">
      <alignment horizontal="center" vertical="center"/>
    </xf>
    <xf numFmtId="168" fontId="48" fillId="0" borderId="1" xfId="0" applyNumberFormat="1" applyFont="1" applyBorder="1" applyAlignment="1">
      <alignment horizontal="right" vertical="top"/>
    </xf>
    <xf numFmtId="0" fontId="14" fillId="0" borderId="0" xfId="0" applyFont="1" applyAlignment="1">
      <alignment vertical="center"/>
    </xf>
    <xf numFmtId="0" fontId="15" fillId="0" borderId="0" xfId="0" applyFont="1" applyAlignment="1">
      <alignment vertical="center"/>
    </xf>
    <xf numFmtId="168" fontId="15" fillId="0" borderId="0" xfId="0" applyNumberFormat="1" applyFont="1" applyAlignment="1">
      <alignment horizontal="right"/>
    </xf>
    <xf numFmtId="0" fontId="15" fillId="0" borderId="0" xfId="0" applyFont="1"/>
    <xf numFmtId="0" fontId="15" fillId="0" borderId="0" xfId="0" applyFont="1" applyAlignment="1">
      <alignment horizontal="left" indent="1"/>
    </xf>
    <xf numFmtId="0" fontId="15" fillId="0" borderId="0" xfId="0" applyFont="1" applyAlignment="1">
      <alignment horizontal="left" indent="2"/>
    </xf>
    <xf numFmtId="0" fontId="15" fillId="0" borderId="0" xfId="0" applyFont="1" applyAlignment="1">
      <alignment vertical="top"/>
    </xf>
    <xf numFmtId="168" fontId="0" fillId="0" borderId="7" xfId="0" applyNumberFormat="1" applyBorder="1"/>
    <xf numFmtId="0" fontId="13" fillId="0" borderId="0" xfId="0" applyFont="1" applyAlignment="1">
      <alignment horizontal="left" indent="2"/>
    </xf>
    <xf numFmtId="0" fontId="13" fillId="0" borderId="0" xfId="0" applyFont="1"/>
    <xf numFmtId="49" fontId="11" fillId="0" borderId="0" xfId="0" applyNumberFormat="1" applyFont="1" applyAlignment="1">
      <alignment horizontal="center"/>
    </xf>
    <xf numFmtId="0" fontId="11" fillId="0" borderId="0" xfId="0" applyFont="1"/>
    <xf numFmtId="0" fontId="11" fillId="0" borderId="1" xfId="0" applyFont="1" applyBorder="1" applyAlignment="1">
      <alignment horizontal="right" vertical="top"/>
    </xf>
    <xf numFmtId="0" fontId="11" fillId="0" borderId="6" xfId="0" applyFont="1" applyBorder="1" applyAlignment="1">
      <alignment horizontal="right" vertical="center"/>
    </xf>
    <xf numFmtId="3" fontId="11" fillId="0" borderId="0" xfId="0" applyNumberFormat="1" applyFont="1" applyAlignment="1">
      <alignment vertical="top"/>
    </xf>
    <xf numFmtId="3" fontId="0" fillId="0" borderId="0" xfId="0" applyNumberFormat="1" applyAlignment="1">
      <alignment horizontal="right"/>
    </xf>
    <xf numFmtId="169" fontId="11" fillId="0" borderId="0" xfId="12" applyNumberFormat="1" applyFont="1"/>
    <xf numFmtId="0" fontId="11" fillId="0" borderId="0" xfId="0" applyFont="1" applyAlignment="1">
      <alignment horizontal="right"/>
    </xf>
    <xf numFmtId="0" fontId="11" fillId="0" borderId="6" xfId="86" applyFont="1" applyBorder="1" applyAlignment="1">
      <alignment horizontal="center" vertical="center" wrapText="1"/>
    </xf>
    <xf numFmtId="0" fontId="30" fillId="0" borderId="0" xfId="0" applyFont="1" applyAlignment="1">
      <alignment vertical="top"/>
    </xf>
    <xf numFmtId="169" fontId="0" fillId="0" borderId="0" xfId="0" applyNumberFormat="1"/>
    <xf numFmtId="168" fontId="0" fillId="0" borderId="0" xfId="0" applyNumberFormat="1"/>
    <xf numFmtId="3" fontId="0" fillId="0" borderId="0" xfId="0" applyNumberFormat="1" applyAlignment="1">
      <alignment vertical="top"/>
    </xf>
    <xf numFmtId="0" fontId="21" fillId="0" borderId="0" xfId="136" applyFont="1" applyAlignment="1">
      <alignment vertical="center"/>
    </xf>
    <xf numFmtId="0" fontId="11" fillId="0" borderId="0" xfId="136" applyAlignment="1">
      <alignment vertical="center"/>
    </xf>
    <xf numFmtId="0" fontId="11" fillId="0" borderId="0" xfId="136"/>
    <xf numFmtId="0" fontId="23" fillId="0" borderId="6" xfId="136" applyFont="1" applyBorder="1" applyAlignment="1">
      <alignment horizontal="right" vertical="center"/>
    </xf>
    <xf numFmtId="49" fontId="11" fillId="0" borderId="0" xfId="136" applyNumberFormat="1"/>
    <xf numFmtId="169" fontId="11" fillId="0" borderId="0" xfId="136" applyNumberFormat="1"/>
    <xf numFmtId="0" fontId="30" fillId="0" borderId="1" xfId="136" applyFont="1" applyBorder="1" applyAlignment="1">
      <alignment vertical="top"/>
    </xf>
    <xf numFmtId="0" fontId="11" fillId="0" borderId="0" xfId="136" applyAlignment="1">
      <alignment vertical="top"/>
    </xf>
    <xf numFmtId="0" fontId="26" fillId="0" borderId="0" xfId="136" applyFont="1" applyAlignment="1">
      <alignment vertical="top"/>
    </xf>
    <xf numFmtId="168" fontId="11" fillId="0" borderId="0" xfId="136" applyNumberFormat="1" applyAlignment="1">
      <alignment vertical="top"/>
    </xf>
    <xf numFmtId="169" fontId="23" fillId="0" borderId="6" xfId="136" applyNumberFormat="1" applyFont="1" applyBorder="1" applyAlignment="1">
      <alignment horizontal="right" vertical="center"/>
    </xf>
    <xf numFmtId="169" fontId="11" fillId="0" borderId="1" xfId="136" applyNumberFormat="1" applyBorder="1" applyAlignment="1">
      <alignment horizontal="right" vertical="top"/>
    </xf>
    <xf numFmtId="49" fontId="30" fillId="0" borderId="0" xfId="136" applyNumberFormat="1" applyFont="1"/>
    <xf numFmtId="49" fontId="11" fillId="0" borderId="0" xfId="136" applyNumberFormat="1" applyAlignment="1">
      <alignment horizontal="left" indent="1"/>
    </xf>
    <xf numFmtId="169" fontId="30" fillId="0" borderId="1" xfId="136" applyNumberFormat="1" applyFont="1" applyBorder="1" applyAlignment="1">
      <alignment vertical="top"/>
    </xf>
    <xf numFmtId="0" fontId="30" fillId="0" borderId="0" xfId="136" applyFont="1" applyAlignment="1">
      <alignment vertical="top"/>
    </xf>
    <xf numFmtId="169" fontId="30" fillId="0" borderId="1" xfId="136" applyNumberFormat="1" applyFont="1" applyBorder="1" applyAlignment="1">
      <alignment horizontal="right" vertical="top"/>
    </xf>
    <xf numFmtId="0" fontId="28" fillId="0" borderId="0" xfId="0" applyFont="1" applyAlignment="1">
      <alignment horizontal="left" indent="1"/>
    </xf>
    <xf numFmtId="168" fontId="28" fillId="0" borderId="0" xfId="9" applyNumberFormat="1" applyFont="1"/>
    <xf numFmtId="0" fontId="28" fillId="0" borderId="0" xfId="0" applyFont="1"/>
    <xf numFmtId="0" fontId="27" fillId="0" borderId="1" xfId="0" applyFont="1" applyBorder="1"/>
    <xf numFmtId="0" fontId="22" fillId="0" borderId="1" xfId="0" applyFont="1" applyBorder="1" applyAlignment="1">
      <alignment vertical="center"/>
    </xf>
    <xf numFmtId="0" fontId="22" fillId="0" borderId="1" xfId="0" applyFont="1" applyBorder="1"/>
    <xf numFmtId="168" fontId="43" fillId="0" borderId="0" xfId="9" applyNumberFormat="1" applyFont="1"/>
    <xf numFmtId="169" fontId="25" fillId="0" borderId="1" xfId="0" applyNumberFormat="1" applyFont="1" applyBorder="1" applyAlignment="1">
      <alignment vertical="center"/>
    </xf>
    <xf numFmtId="0" fontId="17" fillId="0" borderId="1" xfId="0" applyFont="1" applyBorder="1" applyAlignment="1">
      <alignment horizontal="right" vertical="center"/>
    </xf>
    <xf numFmtId="1" fontId="22" fillId="0" borderId="0" xfId="0" applyNumberFormat="1" applyFont="1"/>
    <xf numFmtId="3" fontId="22" fillId="0" borderId="0" xfId="0" applyNumberFormat="1" applyFont="1"/>
    <xf numFmtId="169" fontId="11" fillId="0" borderId="0" xfId="16" applyNumberFormat="1" applyFont="1" applyAlignment="1">
      <alignment horizontal="left" indent="1"/>
    </xf>
    <xf numFmtId="170" fontId="0" fillId="0" borderId="0" xfId="0" applyNumberFormat="1" applyAlignment="1">
      <alignment vertical="top"/>
    </xf>
    <xf numFmtId="168" fontId="17" fillId="0" borderId="0" xfId="9" applyNumberFormat="1" applyAlignment="1">
      <alignment vertical="top"/>
    </xf>
    <xf numFmtId="168" fontId="0" fillId="0" borderId="0" xfId="9" applyNumberFormat="1" applyFont="1" applyAlignment="1">
      <alignment vertical="top"/>
    </xf>
    <xf numFmtId="168" fontId="11" fillId="0" borderId="0" xfId="9" applyNumberFormat="1" applyFont="1" applyAlignment="1">
      <alignment vertical="center"/>
    </xf>
    <xf numFmtId="0" fontId="11" fillId="0" borderId="6" xfId="0" applyFont="1" applyBorder="1" applyAlignment="1">
      <alignment vertical="center"/>
    </xf>
    <xf numFmtId="169" fontId="0" fillId="0" borderId="0" xfId="16" applyNumberFormat="1" applyFont="1" applyAlignment="1">
      <alignment horizontal="left" indent="2"/>
    </xf>
    <xf numFmtId="49" fontId="28" fillId="0" borderId="0" xfId="0" applyNumberFormat="1" applyFont="1" applyAlignment="1">
      <alignment horizontal="left" indent="2"/>
    </xf>
    <xf numFmtId="49" fontId="0" fillId="0" borderId="0" xfId="0" applyNumberFormat="1"/>
    <xf numFmtId="49" fontId="0" fillId="0" borderId="0" xfId="0" applyNumberFormat="1" applyAlignment="1">
      <alignment horizontal="left" indent="2"/>
    </xf>
    <xf numFmtId="169" fontId="30" fillId="0" borderId="1" xfId="0" applyNumberFormat="1" applyFont="1" applyBorder="1" applyAlignment="1">
      <alignment vertical="top"/>
    </xf>
    <xf numFmtId="169" fontId="30" fillId="0" borderId="0" xfId="0" applyNumberFormat="1" applyFont="1" applyAlignment="1">
      <alignment vertical="top"/>
    </xf>
    <xf numFmtId="168" fontId="30" fillId="0" borderId="0" xfId="0" applyNumberFormat="1" applyFont="1" applyAlignment="1">
      <alignment vertical="top"/>
    </xf>
    <xf numFmtId="168" fontId="30" fillId="0" borderId="1" xfId="0" applyNumberFormat="1" applyFont="1" applyBorder="1" applyAlignment="1">
      <alignment vertical="top"/>
    </xf>
    <xf numFmtId="169" fontId="11" fillId="0" borderId="0" xfId="136" applyNumberFormat="1" applyAlignment="1">
      <alignment vertical="top"/>
    </xf>
    <xf numFmtId="196" fontId="11" fillId="0" borderId="1" xfId="136" applyNumberFormat="1" applyBorder="1" applyAlignment="1">
      <alignment horizontal="right" vertical="top"/>
    </xf>
    <xf numFmtId="0" fontId="30" fillId="0" borderId="1" xfId="12" applyFont="1" applyBorder="1" applyAlignment="1">
      <alignment vertical="top"/>
    </xf>
    <xf numFmtId="179" fontId="25" fillId="0" borderId="1" xfId="12" applyNumberFormat="1" applyFont="1" applyBorder="1" applyAlignment="1">
      <alignment vertical="top"/>
    </xf>
    <xf numFmtId="0" fontId="30" fillId="0" borderId="0" xfId="12" applyFont="1" applyAlignment="1">
      <alignment vertical="top"/>
    </xf>
    <xf numFmtId="0" fontId="11" fillId="0" borderId="0" xfId="12" applyFont="1" applyAlignment="1">
      <alignment horizontal="left" indent="1"/>
    </xf>
    <xf numFmtId="177" fontId="23" fillId="0" borderId="0" xfId="12" applyNumberFormat="1" applyFont="1" applyAlignment="1">
      <alignment horizontal="right"/>
    </xf>
    <xf numFmtId="177" fontId="25" fillId="0" borderId="1" xfId="12" applyNumberFormat="1" applyFont="1" applyBorder="1" applyAlignment="1">
      <alignment vertical="top"/>
    </xf>
    <xf numFmtId="179" fontId="25" fillId="0" borderId="0" xfId="12" applyNumberFormat="1" applyFont="1" applyAlignment="1">
      <alignment vertical="top"/>
    </xf>
    <xf numFmtId="177" fontId="25" fillId="0" borderId="0" xfId="12" applyNumberFormat="1" applyFont="1" applyAlignment="1">
      <alignment vertical="top"/>
    </xf>
    <xf numFmtId="179" fontId="76" fillId="0" borderId="0" xfId="12" applyNumberFormat="1" applyFont="1" applyAlignment="1">
      <alignment vertical="top"/>
    </xf>
    <xf numFmtId="177" fontId="76" fillId="0" borderId="0" xfId="12" applyNumberFormat="1" applyFont="1" applyAlignment="1">
      <alignment vertical="top"/>
    </xf>
    <xf numFmtId="0" fontId="29" fillId="0" borderId="0" xfId="12" applyFont="1" applyAlignment="1">
      <alignment vertical="top"/>
    </xf>
    <xf numFmtId="49" fontId="77" fillId="0" borderId="6" xfId="0" applyNumberFormat="1" applyFont="1" applyBorder="1"/>
    <xf numFmtId="0" fontId="30" fillId="0" borderId="6" xfId="12" applyFont="1" applyBorder="1" applyAlignment="1">
      <alignment horizontal="left"/>
    </xf>
    <xf numFmtId="49" fontId="0" fillId="0" borderId="0" xfId="0" applyNumberFormat="1" applyAlignment="1">
      <alignment horizontal="left" indent="1"/>
    </xf>
    <xf numFmtId="49" fontId="11" fillId="0" borderId="0" xfId="0" applyNumberFormat="1" applyFont="1" applyAlignment="1">
      <alignment horizontal="left" indent="1"/>
    </xf>
    <xf numFmtId="0" fontId="17" fillId="0" borderId="13" xfId="86" applyBorder="1" applyAlignment="1">
      <alignment vertical="top"/>
    </xf>
    <xf numFmtId="3" fontId="17" fillId="0" borderId="13" xfId="86" applyNumberFormat="1" applyBorder="1" applyAlignment="1">
      <alignment vertical="top"/>
    </xf>
    <xf numFmtId="0" fontId="17" fillId="0" borderId="0" xfId="0" applyFont="1" applyAlignment="1">
      <alignment horizontal="right" vertical="top"/>
    </xf>
    <xf numFmtId="169" fontId="0" fillId="0" borderId="0" xfId="16" applyNumberFormat="1" applyFont="1" applyAlignment="1">
      <alignment horizontal="left" indent="1"/>
    </xf>
    <xf numFmtId="0" fontId="11" fillId="0" borderId="6" xfId="0" applyFont="1" applyBorder="1" applyAlignment="1">
      <alignment horizontal="right" wrapText="1"/>
    </xf>
    <xf numFmtId="168" fontId="11" fillId="0" borderId="0" xfId="9" applyNumberFormat="1" applyFont="1"/>
    <xf numFmtId="196" fontId="11" fillId="0" borderId="0" xfId="136" applyNumberFormat="1" applyAlignment="1">
      <alignment horizontal="right" vertical="top"/>
    </xf>
    <xf numFmtId="168" fontId="11" fillId="0" borderId="0" xfId="9" applyNumberFormat="1" applyFont="1" applyAlignment="1">
      <alignment horizontal="right" vertical="top"/>
    </xf>
    <xf numFmtId="169" fontId="30" fillId="0" borderId="0" xfId="136" applyNumberFormat="1" applyFont="1" applyAlignment="1">
      <alignment horizontal="right" vertical="top"/>
    </xf>
    <xf numFmtId="168" fontId="30" fillId="0" borderId="0" xfId="9" applyNumberFormat="1" applyFont="1" applyAlignment="1">
      <alignment horizontal="right" vertical="top"/>
    </xf>
    <xf numFmtId="0" fontId="11" fillId="0" borderId="0" xfId="0" applyFont="1" applyAlignment="1">
      <alignment vertical="center"/>
    </xf>
    <xf numFmtId="169" fontId="11" fillId="0" borderId="0" xfId="16" applyNumberFormat="1" applyFont="1"/>
    <xf numFmtId="169" fontId="11" fillId="0" borderId="0" xfId="16" applyNumberFormat="1" applyFont="1" applyAlignment="1">
      <alignment horizontal="left" indent="2"/>
    </xf>
    <xf numFmtId="0" fontId="11" fillId="0" borderId="0" xfId="16" applyFont="1" applyAlignment="1">
      <alignment horizontal="left" vertical="top" wrapText="1" indent="2"/>
    </xf>
    <xf numFmtId="169" fontId="31" fillId="0" borderId="0" xfId="17" applyNumberFormat="1" applyFont="1" applyAlignment="1">
      <alignment horizontal="right"/>
    </xf>
    <xf numFmtId="169" fontId="17" fillId="0" borderId="1" xfId="16" applyNumberFormat="1" applyFont="1" applyBorder="1" applyAlignment="1">
      <alignment horizontal="right" vertical="top"/>
    </xf>
    <xf numFmtId="0" fontId="11" fillId="0" borderId="0" xfId="0" applyFont="1" applyAlignment="1">
      <alignment horizontal="right" vertical="top"/>
    </xf>
    <xf numFmtId="0" fontId="30" fillId="0" borderId="1" xfId="0" applyFont="1" applyBorder="1" applyAlignment="1">
      <alignment horizontal="left" vertical="top"/>
    </xf>
    <xf numFmtId="1" fontId="30" fillId="0" borderId="1" xfId="0" applyNumberFormat="1" applyFont="1" applyBorder="1" applyAlignment="1">
      <alignment vertical="top"/>
    </xf>
    <xf numFmtId="3" fontId="30" fillId="0" borderId="1" xfId="0" applyNumberFormat="1" applyFont="1" applyBorder="1" applyAlignment="1">
      <alignment vertical="top"/>
    </xf>
    <xf numFmtId="0" fontId="30" fillId="0" borderId="0" xfId="0" applyFont="1" applyAlignment="1">
      <alignment vertical="center"/>
    </xf>
    <xf numFmtId="0" fontId="30" fillId="0" borderId="1" xfId="0" applyFont="1" applyBorder="1"/>
    <xf numFmtId="168" fontId="12" fillId="0" borderId="1" xfId="0" applyNumberFormat="1" applyFont="1" applyBorder="1" applyAlignment="1">
      <alignment horizontal="right" vertical="top"/>
    </xf>
    <xf numFmtId="173" fontId="0" fillId="0" borderId="0" xfId="1" applyNumberFormat="1" applyFont="1"/>
    <xf numFmtId="173" fontId="0" fillId="0" borderId="1" xfId="1" applyNumberFormat="1" applyFont="1" applyBorder="1" applyAlignment="1">
      <alignment vertical="top"/>
    </xf>
    <xf numFmtId="169" fontId="0" fillId="0" borderId="1" xfId="0" applyNumberFormat="1" applyBorder="1" applyAlignment="1">
      <alignment vertical="top"/>
    </xf>
    <xf numFmtId="0" fontId="12" fillId="0" borderId="0" xfId="0" applyFont="1" applyAlignment="1">
      <alignment horizontal="left"/>
    </xf>
    <xf numFmtId="0" fontId="11" fillId="0" borderId="0" xfId="0" applyFont="1" applyAlignment="1">
      <alignment horizontal="left" indent="1"/>
    </xf>
    <xf numFmtId="3" fontId="11" fillId="0" borderId="0" xfId="0" applyNumberFormat="1" applyFont="1"/>
    <xf numFmtId="169" fontId="11" fillId="0" borderId="0" xfId="136" applyNumberFormat="1" applyAlignment="1">
      <alignment horizontal="right"/>
    </xf>
    <xf numFmtId="168" fontId="11" fillId="0" borderId="0" xfId="9" applyNumberFormat="1" applyFont="1" applyAlignment="1">
      <alignment horizontal="right"/>
    </xf>
    <xf numFmtId="3" fontId="30" fillId="0" borderId="0" xfId="136" applyNumberFormat="1" applyFont="1"/>
    <xf numFmtId="0" fontId="30" fillId="0" borderId="0" xfId="136" applyFont="1"/>
    <xf numFmtId="169" fontId="30" fillId="0" borderId="0" xfId="136" applyNumberFormat="1" applyFont="1" applyAlignment="1">
      <alignment horizontal="right"/>
    </xf>
    <xf numFmtId="169" fontId="17" fillId="0" borderId="0" xfId="16" applyNumberFormat="1" applyFont="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vertical="center"/>
    </xf>
    <xf numFmtId="168" fontId="0" fillId="0" borderId="0" xfId="9" applyNumberFormat="1" applyFont="1" applyAlignment="1">
      <alignment vertical="center"/>
    </xf>
    <xf numFmtId="3" fontId="0" fillId="0" borderId="19" xfId="0" applyNumberFormat="1" applyBorder="1"/>
    <xf numFmtId="3" fontId="0" fillId="0" borderId="2" xfId="0" applyNumberFormat="1" applyBorder="1"/>
    <xf numFmtId="0" fontId="0" fillId="0" borderId="6" xfId="0" applyBorder="1" applyAlignment="1">
      <alignment horizontal="left" vertical="center" indent="3"/>
    </xf>
    <xf numFmtId="0" fontId="0" fillId="0" borderId="8" xfId="0" applyBorder="1" applyAlignment="1">
      <alignment horizontal="center" vertical="top"/>
    </xf>
    <xf numFmtId="3" fontId="0" fillId="0" borderId="8" xfId="0" applyNumberFormat="1" applyBorder="1" applyAlignment="1">
      <alignment vertical="top"/>
    </xf>
    <xf numFmtId="0" fontId="11" fillId="0" borderId="6" xfId="0" applyFont="1" applyBorder="1" applyAlignment="1">
      <alignment horizontal="center" vertical="center"/>
    </xf>
    <xf numFmtId="0" fontId="48" fillId="0" borderId="0" xfId="173" applyFont="1"/>
    <xf numFmtId="49" fontId="80" fillId="0" borderId="0" xfId="173" applyNumberFormat="1" applyFont="1" applyAlignment="1">
      <alignment horizontal="left" vertical="top"/>
    </xf>
    <xf numFmtId="0" fontId="48" fillId="0" borderId="0" xfId="173" applyFont="1" applyAlignment="1">
      <alignment vertical="top"/>
    </xf>
    <xf numFmtId="178" fontId="48" fillId="0" borderId="0" xfId="173" applyNumberFormat="1" applyFont="1" applyAlignment="1">
      <alignment vertical="top"/>
    </xf>
    <xf numFmtId="168" fontId="11" fillId="0" borderId="1" xfId="9" applyNumberFormat="1" applyFont="1" applyBorder="1" applyAlignment="1">
      <alignment horizontal="right" vertical="top"/>
    </xf>
    <xf numFmtId="169" fontId="11" fillId="0" borderId="1" xfId="136" applyNumberFormat="1" applyBorder="1"/>
    <xf numFmtId="0" fontId="28" fillId="0" borderId="0" xfId="136" applyFont="1" applyAlignment="1">
      <alignment vertical="top"/>
    </xf>
    <xf numFmtId="49" fontId="28" fillId="0" borderId="0" xfId="0" applyNumberFormat="1" applyFont="1" applyAlignment="1">
      <alignment horizontal="left" indent="1"/>
    </xf>
    <xf numFmtId="49" fontId="11" fillId="0" borderId="0" xfId="136" applyNumberFormat="1" applyAlignment="1">
      <alignment horizontal="left" indent="2"/>
    </xf>
    <xf numFmtId="49" fontId="11" fillId="0" borderId="1" xfId="136" applyNumberFormat="1" applyBorder="1" applyAlignment="1">
      <alignment horizontal="left" indent="2"/>
    </xf>
    <xf numFmtId="0" fontId="12" fillId="0" borderId="0" xfId="0" applyFont="1"/>
    <xf numFmtId="3" fontId="11" fillId="0" borderId="0" xfId="0" applyNumberFormat="1" applyFont="1" applyAlignment="1">
      <alignment horizontal="left" indent="2"/>
    </xf>
    <xf numFmtId="3" fontId="11" fillId="0" borderId="1" xfId="0" applyNumberFormat="1" applyFont="1" applyBorder="1" applyAlignment="1">
      <alignment horizontal="left" indent="2"/>
    </xf>
    <xf numFmtId="0" fontId="11" fillId="0" borderId="0" xfId="136" applyAlignment="1">
      <alignment horizontal="left" vertical="top" indent="1"/>
    </xf>
    <xf numFmtId="0" fontId="11" fillId="0" borderId="1" xfId="136" applyBorder="1" applyAlignment="1">
      <alignment horizontal="left" vertical="top" indent="1"/>
    </xf>
    <xf numFmtId="0" fontId="83" fillId="0" borderId="0" xfId="0" applyFont="1"/>
    <xf numFmtId="3" fontId="46" fillId="0" borderId="0" xfId="0" applyNumberFormat="1" applyFont="1"/>
    <xf numFmtId="3" fontId="84" fillId="0" borderId="0" xfId="0" applyNumberFormat="1" applyFont="1" applyAlignment="1">
      <alignment horizontal="right"/>
    </xf>
    <xf numFmtId="0" fontId="23" fillId="0" borderId="20" xfId="176" applyBorder="1" applyAlignment="1">
      <alignment horizontal="left" wrapText="1" indent="1"/>
    </xf>
    <xf numFmtId="169" fontId="84" fillId="0" borderId="0" xfId="0" applyNumberFormat="1" applyFont="1"/>
    <xf numFmtId="3" fontId="85" fillId="0" borderId="0" xfId="0" applyNumberFormat="1" applyFont="1"/>
    <xf numFmtId="0" fontId="46" fillId="0" borderId="0" xfId="176" applyFont="1" applyAlignment="1">
      <alignment horizontal="left"/>
    </xf>
    <xf numFmtId="3" fontId="46" fillId="0" borderId="0" xfId="0" applyNumberFormat="1" applyFont="1" applyAlignment="1">
      <alignment horizontal="right"/>
    </xf>
    <xf numFmtId="3" fontId="84" fillId="0" borderId="0" xfId="0" applyNumberFormat="1" applyFont="1"/>
    <xf numFmtId="3" fontId="12" fillId="0" borderId="0" xfId="0" applyNumberFormat="1" applyFont="1"/>
    <xf numFmtId="3" fontId="12" fillId="0" borderId="0" xfId="0" applyNumberFormat="1" applyFont="1" applyAlignment="1">
      <alignment horizontal="right"/>
    </xf>
    <xf numFmtId="168" fontId="12" fillId="0" borderId="0" xfId="9" applyNumberFormat="1" applyFont="1" applyAlignment="1">
      <alignment horizontal="right"/>
    </xf>
    <xf numFmtId="168" fontId="85" fillId="0" borderId="1" xfId="9" applyNumberFormat="1" applyFont="1" applyBorder="1"/>
    <xf numFmtId="168" fontId="12" fillId="0" borderId="1" xfId="9" applyNumberFormat="1" applyFont="1" applyBorder="1" applyAlignment="1">
      <alignment horizontal="right"/>
    </xf>
    <xf numFmtId="168" fontId="85" fillId="0" borderId="0" xfId="9" applyNumberFormat="1" applyFont="1"/>
    <xf numFmtId="0" fontId="12" fillId="0" borderId="21" xfId="176" applyFont="1" applyBorder="1" applyAlignment="1">
      <alignment horizontal="left" indent="1"/>
    </xf>
    <xf numFmtId="0" fontId="12" fillId="0" borderId="22" xfId="176" applyFont="1" applyBorder="1" applyAlignment="1">
      <alignment horizontal="left" vertical="top" indent="1"/>
    </xf>
    <xf numFmtId="3" fontId="84" fillId="0" borderId="1" xfId="0" applyNumberFormat="1" applyFont="1" applyBorder="1" applyAlignment="1">
      <alignment vertical="top"/>
    </xf>
    <xf numFmtId="3" fontId="12" fillId="0" borderId="1" xfId="0" applyNumberFormat="1" applyFont="1" applyBorder="1" applyAlignment="1">
      <alignment horizontal="right" vertical="top"/>
    </xf>
    <xf numFmtId="3" fontId="46" fillId="0" borderId="1" xfId="0" applyNumberFormat="1" applyFont="1" applyBorder="1" applyAlignment="1">
      <alignment vertical="top"/>
    </xf>
    <xf numFmtId="168" fontId="85" fillId="0" borderId="1" xfId="9" applyNumberFormat="1" applyFont="1" applyBorder="1" applyAlignment="1">
      <alignment vertical="top"/>
    </xf>
    <xf numFmtId="168" fontId="46" fillId="0" borderId="1" xfId="9" applyNumberFormat="1" applyFont="1" applyBorder="1" applyAlignment="1">
      <alignment horizontal="right" vertical="top"/>
    </xf>
    <xf numFmtId="168" fontId="84" fillId="0" borderId="0" xfId="9" applyNumberFormat="1" applyFont="1"/>
    <xf numFmtId="177" fontId="12" fillId="0" borderId="0" xfId="0" applyNumberFormat="1" applyFont="1" applyAlignment="1">
      <alignment horizontal="right"/>
    </xf>
    <xf numFmtId="177" fontId="85" fillId="0" borderId="0" xfId="0" applyNumberFormat="1" applyFont="1"/>
    <xf numFmtId="177" fontId="85" fillId="0" borderId="1" xfId="0" applyNumberFormat="1" applyFont="1" applyBorder="1" applyAlignment="1">
      <alignment vertical="top"/>
    </xf>
    <xf numFmtId="177" fontId="46" fillId="0" borderId="1" xfId="0" applyNumberFormat="1" applyFont="1" applyBorder="1" applyAlignment="1">
      <alignment horizontal="right" vertical="top"/>
    </xf>
    <xf numFmtId="197" fontId="12" fillId="0" borderId="0" xfId="175" applyNumberFormat="1" applyFont="1" applyAlignment="1">
      <alignment horizontal="right"/>
    </xf>
    <xf numFmtId="3" fontId="85" fillId="0" borderId="1" xfId="0" applyNumberFormat="1" applyFont="1" applyBorder="1" applyAlignment="1">
      <alignment vertical="top"/>
    </xf>
    <xf numFmtId="197" fontId="46" fillId="0" borderId="1" xfId="175" applyNumberFormat="1" applyFont="1" applyBorder="1" applyAlignment="1">
      <alignment horizontal="right" vertical="top"/>
    </xf>
    <xf numFmtId="3" fontId="46" fillId="0" borderId="1" xfId="0" applyNumberFormat="1" applyFont="1" applyBorder="1" applyAlignment="1">
      <alignment horizontal="right" vertical="top"/>
    </xf>
    <xf numFmtId="49" fontId="11" fillId="0" borderId="1" xfId="136" applyNumberFormat="1" applyBorder="1" applyAlignment="1">
      <alignment vertical="top"/>
    </xf>
    <xf numFmtId="3" fontId="12" fillId="0" borderId="6" xfId="0" applyNumberFormat="1" applyFont="1" applyBorder="1" applyAlignment="1">
      <alignment horizontal="center" vertical="center" wrapText="1"/>
    </xf>
    <xf numFmtId="0" fontId="23" fillId="0" borderId="6" xfId="0" applyFont="1" applyBorder="1" applyAlignment="1">
      <alignment horizontal="right" vertical="center" wrapText="1"/>
    </xf>
    <xf numFmtId="0" fontId="11" fillId="0" borderId="0" xfId="129" applyFont="1" applyAlignment="1">
      <alignment horizontal="left" indent="3"/>
    </xf>
    <xf numFmtId="167" fontId="12" fillId="0" borderId="0" xfId="1" applyFont="1" applyAlignment="1">
      <alignment horizontal="right"/>
    </xf>
    <xf numFmtId="49" fontId="30" fillId="0" borderId="0" xfId="0" applyNumberFormat="1" applyFont="1" applyAlignment="1">
      <alignment vertical="top"/>
    </xf>
    <xf numFmtId="169" fontId="30" fillId="0" borderId="0" xfId="136" applyNumberFormat="1" applyFont="1" applyAlignment="1">
      <alignment vertical="top"/>
    </xf>
    <xf numFmtId="0" fontId="31" fillId="0" borderId="0" xfId="0" applyFont="1" applyAlignment="1">
      <alignment vertical="center"/>
    </xf>
    <xf numFmtId="168" fontId="22" fillId="0" borderId="0" xfId="9" applyNumberFormat="1" applyFont="1" applyAlignment="1">
      <alignment vertical="center"/>
    </xf>
    <xf numFmtId="168" fontId="30" fillId="0" borderId="0" xfId="9" applyNumberFormat="1" applyFont="1" applyAlignment="1">
      <alignment vertical="center"/>
    </xf>
    <xf numFmtId="0" fontId="28" fillId="0" borderId="0" xfId="0" applyFont="1" applyAlignment="1">
      <alignment horizontal="left" indent="2"/>
    </xf>
    <xf numFmtId="49" fontId="11" fillId="0" borderId="0" xfId="0" applyNumberFormat="1" applyFont="1" applyAlignment="1">
      <alignment horizontal="left" indent="2"/>
    </xf>
    <xf numFmtId="169" fontId="30" fillId="0" borderId="0" xfId="0" applyNumberFormat="1" applyFont="1"/>
    <xf numFmtId="169" fontId="11" fillId="0" borderId="0" xfId="0" applyNumberFormat="1" applyFont="1"/>
    <xf numFmtId="0" fontId="30" fillId="0" borderId="0" xfId="0" applyFont="1" applyAlignment="1">
      <alignment horizontal="left" indent="2"/>
    </xf>
    <xf numFmtId="0" fontId="11" fillId="0" borderId="0" xfId="0" applyFont="1" applyAlignment="1">
      <alignment horizontal="left" indent="2"/>
    </xf>
    <xf numFmtId="168" fontId="22" fillId="0" borderId="0" xfId="9" applyNumberFormat="1" applyFont="1"/>
    <xf numFmtId="177" fontId="11" fillId="0" borderId="0" xfId="0" applyNumberFormat="1" applyFont="1"/>
    <xf numFmtId="0" fontId="28" fillId="0" borderId="1" xfId="0" applyFont="1" applyBorder="1" applyAlignment="1">
      <alignment vertical="center"/>
    </xf>
    <xf numFmtId="0" fontId="11" fillId="0" borderId="1" xfId="0" applyFont="1" applyBorder="1"/>
    <xf numFmtId="168" fontId="11" fillId="0" borderId="1" xfId="9" applyNumberFormat="1" applyFont="1" applyBorder="1" applyAlignment="1">
      <alignment vertical="center"/>
    </xf>
    <xf numFmtId="3" fontId="30" fillId="0" borderId="1" xfId="0" applyNumberFormat="1" applyFont="1" applyBorder="1" applyAlignment="1">
      <alignment vertical="center"/>
    </xf>
    <xf numFmtId="3" fontId="30" fillId="0" borderId="0" xfId="0" applyNumberFormat="1" applyFont="1" applyAlignment="1">
      <alignment vertical="center"/>
    </xf>
    <xf numFmtId="177" fontId="30" fillId="0" borderId="0" xfId="0" applyNumberFormat="1" applyFont="1" applyAlignment="1">
      <alignment vertical="center"/>
    </xf>
    <xf numFmtId="3" fontId="28" fillId="0" borderId="0" xfId="0" applyNumberFormat="1" applyFont="1"/>
    <xf numFmtId="0" fontId="30" fillId="0" borderId="0" xfId="0" applyFont="1" applyAlignment="1">
      <alignment horizontal="left" vertical="center" indent="1"/>
    </xf>
    <xf numFmtId="0" fontId="30" fillId="0" borderId="1" xfId="0" applyFont="1" applyBorder="1" applyAlignment="1">
      <alignment horizontal="left" vertical="center" indent="1"/>
    </xf>
    <xf numFmtId="0" fontId="11" fillId="0" borderId="0" xfId="132" applyFont="1" applyAlignment="1">
      <alignment horizontal="left" indent="1"/>
    </xf>
    <xf numFmtId="49" fontId="41" fillId="0" borderId="0" xfId="0" applyNumberFormat="1" applyFont="1" applyAlignment="1">
      <alignment horizontal="center" vertical="top"/>
    </xf>
    <xf numFmtId="168" fontId="43" fillId="0" borderId="0" xfId="9" applyNumberFormat="1" applyFont="1" applyAlignment="1">
      <alignment vertical="top"/>
    </xf>
    <xf numFmtId="168" fontId="40" fillId="0" borderId="0" xfId="9" applyNumberFormat="1" applyFont="1" applyAlignment="1">
      <alignment vertical="top"/>
    </xf>
    <xf numFmtId="0" fontId="43" fillId="0" borderId="0" xfId="0" applyFont="1" applyAlignment="1">
      <alignment horizontal="left" vertical="top" indent="3"/>
    </xf>
    <xf numFmtId="0" fontId="11" fillId="0" borderId="0" xfId="0" applyFont="1" applyAlignment="1">
      <alignment horizontal="left"/>
    </xf>
    <xf numFmtId="49" fontId="11" fillId="0" borderId="0" xfId="0" applyNumberFormat="1" applyFont="1" applyAlignment="1">
      <alignment vertical="center"/>
    </xf>
    <xf numFmtId="169" fontId="11" fillId="0" borderId="0" xfId="136" applyNumberFormat="1" applyAlignment="1">
      <alignment vertical="center"/>
    </xf>
    <xf numFmtId="49" fontId="30" fillId="0" borderId="0" xfId="0" applyNumberFormat="1" applyFont="1"/>
    <xf numFmtId="169" fontId="30" fillId="0" borderId="0" xfId="136" applyNumberFormat="1" applyFont="1"/>
    <xf numFmtId="0" fontId="48" fillId="0" borderId="0" xfId="177" applyFont="1"/>
    <xf numFmtId="49" fontId="12" fillId="6" borderId="0" xfId="177" applyNumberFormat="1" applyFont="1" applyFill="1"/>
    <xf numFmtId="0" fontId="48" fillId="7" borderId="0" xfId="177" applyFont="1" applyFill="1"/>
    <xf numFmtId="49" fontId="12" fillId="8" borderId="0" xfId="177" applyNumberFormat="1" applyFont="1" applyFill="1"/>
    <xf numFmtId="198" fontId="11" fillId="9" borderId="0" xfId="178" applyNumberFormat="1" applyFont="1" applyFill="1"/>
    <xf numFmtId="198" fontId="11" fillId="9" borderId="27" xfId="178" applyNumberFormat="1" applyFont="1" applyFill="1" applyBorder="1"/>
    <xf numFmtId="198" fontId="11" fillId="8" borderId="0" xfId="178" applyNumberFormat="1" applyFont="1" applyFill="1"/>
    <xf numFmtId="0" fontId="48" fillId="9" borderId="0" xfId="177" applyFont="1" applyFill="1"/>
    <xf numFmtId="49" fontId="30" fillId="9" borderId="0" xfId="179" quotePrefix="1" applyNumberFormat="1" applyFont="1" applyFill="1" applyAlignment="1" applyProtection="1">
      <alignment horizontal="left"/>
      <protection locked="0"/>
    </xf>
    <xf numFmtId="49" fontId="11" fillId="9" borderId="0" xfId="177" applyNumberFormat="1" applyFont="1" applyFill="1" applyProtection="1">
      <protection locked="0"/>
    </xf>
    <xf numFmtId="0" fontId="23" fillId="0" borderId="1" xfId="129" applyFont="1" applyBorder="1" applyAlignment="1">
      <alignment horizontal="right" vertical="center"/>
    </xf>
    <xf numFmtId="0" fontId="12" fillId="0" borderId="0" xfId="11" applyFont="1"/>
    <xf numFmtId="168" fontId="0" fillId="0" borderId="0" xfId="0" applyNumberFormat="1" applyAlignment="1">
      <alignment horizontal="right"/>
    </xf>
    <xf numFmtId="168" fontId="30" fillId="0" borderId="0" xfId="0" applyNumberFormat="1" applyFont="1" applyAlignment="1">
      <alignment horizontal="right" vertical="top"/>
    </xf>
    <xf numFmtId="168" fontId="30" fillId="0" borderId="1" xfId="0" applyNumberFormat="1" applyFont="1" applyBorder="1" applyAlignment="1">
      <alignment horizontal="right" vertical="top"/>
    </xf>
    <xf numFmtId="0" fontId="11" fillId="0" borderId="31" xfId="182" applyBorder="1" applyAlignment="1">
      <alignment vertical="center"/>
    </xf>
    <xf numFmtId="0" fontId="11" fillId="0" borderId="0" xfId="182" applyAlignment="1">
      <alignment vertical="center"/>
    </xf>
    <xf numFmtId="49" fontId="24" fillId="0" borderId="6" xfId="183" applyNumberFormat="1" applyFont="1" applyBorder="1" applyAlignment="1">
      <alignment horizontal="center" vertical="center"/>
    </xf>
    <xf numFmtId="0" fontId="23" fillId="0" borderId="6" xfId="183" applyFont="1" applyBorder="1" applyAlignment="1">
      <alignment horizontal="center" vertical="center"/>
    </xf>
    <xf numFmtId="0" fontId="23" fillId="0" borderId="6" xfId="183" applyFont="1" applyBorder="1" applyAlignment="1">
      <alignment horizontal="right" vertical="center"/>
    </xf>
    <xf numFmtId="0" fontId="56" fillId="0" borderId="0" xfId="182" applyFont="1"/>
    <xf numFmtId="0" fontId="11" fillId="0" borderId="0" xfId="182"/>
    <xf numFmtId="0" fontId="21" fillId="0" borderId="0" xfId="182" applyFont="1"/>
    <xf numFmtId="0" fontId="11" fillId="0" borderId="0" xfId="182" applyAlignment="1">
      <alignment horizontal="left"/>
    </xf>
    <xf numFmtId="0" fontId="12" fillId="0" borderId="0" xfId="182" applyFont="1"/>
    <xf numFmtId="0" fontId="21" fillId="0" borderId="0" xfId="182" applyFont="1" applyAlignment="1">
      <alignment vertical="center"/>
    </xf>
    <xf numFmtId="3" fontId="12" fillId="0" borderId="0" xfId="182" applyNumberFormat="1" applyFont="1" applyAlignment="1">
      <alignment vertical="center"/>
    </xf>
    <xf numFmtId="0" fontId="56" fillId="0" borderId="0" xfId="182" applyFont="1" applyAlignment="1">
      <alignment vertical="center"/>
    </xf>
    <xf numFmtId="0" fontId="30" fillId="0" borderId="0" xfId="182" applyFont="1" applyAlignment="1">
      <alignment vertical="center"/>
    </xf>
    <xf numFmtId="0" fontId="21" fillId="0" borderId="0" xfId="182" applyFont="1" applyAlignment="1">
      <alignment vertical="top"/>
    </xf>
    <xf numFmtId="0" fontId="11" fillId="0" borderId="0" xfId="182" applyAlignment="1">
      <alignment vertical="top"/>
    </xf>
    <xf numFmtId="0" fontId="30" fillId="0" borderId="0" xfId="182" applyFont="1"/>
    <xf numFmtId="0" fontId="25" fillId="0" borderId="0" xfId="183" applyFont="1" applyAlignment="1">
      <alignment horizontal="left"/>
    </xf>
    <xf numFmtId="0" fontId="28" fillId="0" borderId="0" xfId="182" applyFont="1"/>
    <xf numFmtId="0" fontId="28" fillId="0" borderId="0" xfId="182" applyFont="1" applyAlignment="1">
      <alignment horizontal="left"/>
    </xf>
    <xf numFmtId="170" fontId="78" fillId="0" borderId="0" xfId="184" applyNumberFormat="1" applyFont="1"/>
    <xf numFmtId="0" fontId="11" fillId="0" borderId="0" xfId="182" applyAlignment="1">
      <alignment horizontal="left" indent="1"/>
    </xf>
    <xf numFmtId="3" fontId="12" fillId="0" borderId="0" xfId="182" applyNumberFormat="1" applyFont="1"/>
    <xf numFmtId="0" fontId="28" fillId="0" borderId="0" xfId="182" applyFont="1" applyAlignment="1">
      <alignment horizontal="left" indent="2"/>
    </xf>
    <xf numFmtId="0" fontId="28" fillId="0" borderId="0" xfId="182" applyFont="1" applyAlignment="1">
      <alignment vertical="top"/>
    </xf>
    <xf numFmtId="0" fontId="11" fillId="0" borderId="0" xfId="182" applyAlignment="1">
      <alignment horizontal="left" vertical="top" indent="1"/>
    </xf>
    <xf numFmtId="0" fontId="28" fillId="0" borderId="31" xfId="182" applyFont="1" applyBorder="1" applyAlignment="1">
      <alignment vertical="top"/>
    </xf>
    <xf numFmtId="169" fontId="78" fillId="0" borderId="31" xfId="182" applyNumberFormat="1" applyFont="1" applyBorder="1" applyAlignment="1">
      <alignment vertical="top"/>
    </xf>
    <xf numFmtId="3" fontId="30" fillId="0" borderId="0" xfId="182" applyNumberFormat="1" applyFont="1"/>
    <xf numFmtId="169" fontId="12" fillId="0" borderId="0" xfId="182" applyNumberFormat="1" applyFont="1"/>
    <xf numFmtId="3" fontId="11" fillId="0" borderId="0" xfId="182" applyNumberFormat="1" applyAlignment="1">
      <alignment horizontal="left" indent="1"/>
    </xf>
    <xf numFmtId="0" fontId="11" fillId="0" borderId="31" xfId="182" applyBorder="1" applyAlignment="1">
      <alignment horizontal="left" vertical="top" indent="1"/>
    </xf>
    <xf numFmtId="3" fontId="30" fillId="0" borderId="0" xfId="182" applyNumberFormat="1" applyFont="1" applyAlignment="1">
      <alignment vertical="center"/>
    </xf>
    <xf numFmtId="169" fontId="12" fillId="0" borderId="6" xfId="182" applyNumberFormat="1" applyFont="1" applyBorder="1" applyAlignment="1">
      <alignment vertical="center"/>
    </xf>
    <xf numFmtId="3" fontId="30" fillId="0" borderId="2" xfId="182" applyNumberFormat="1" applyFont="1" applyBorder="1" applyAlignment="1">
      <alignment horizontal="center"/>
    </xf>
    <xf numFmtId="0" fontId="46" fillId="0" borderId="0" xfId="182" applyFont="1"/>
    <xf numFmtId="0" fontId="12" fillId="0" borderId="0" xfId="182" applyFont="1" applyAlignment="1">
      <alignment horizontal="left" indent="1"/>
    </xf>
    <xf numFmtId="0" fontId="30" fillId="0" borderId="31" xfId="182" applyFont="1" applyBorder="1" applyAlignment="1">
      <alignment vertical="top"/>
    </xf>
    <xf numFmtId="0" fontId="46" fillId="0" borderId="6" xfId="182" applyFont="1" applyBorder="1" applyAlignment="1">
      <alignment vertical="center"/>
    </xf>
    <xf numFmtId="0" fontId="30" fillId="0" borderId="0" xfId="182" applyFont="1" applyAlignment="1">
      <alignment vertical="top"/>
    </xf>
    <xf numFmtId="0" fontId="12" fillId="0" borderId="6" xfId="183" applyFont="1" applyBorder="1" applyAlignment="1">
      <alignment horizontal="right" vertical="center"/>
    </xf>
    <xf numFmtId="0" fontId="11" fillId="0" borderId="0" xfId="132" applyFont="1"/>
    <xf numFmtId="0" fontId="11" fillId="0" borderId="0" xfId="132" applyFont="1" applyAlignment="1">
      <alignment horizontal="left" indent="2"/>
    </xf>
    <xf numFmtId="0" fontId="11" fillId="0" borderId="0" xfId="132" applyFont="1" applyAlignment="1">
      <alignment horizontal="left" vertical="top" indent="1"/>
    </xf>
    <xf numFmtId="169" fontId="12" fillId="0" borderId="0" xfId="182" applyNumberFormat="1" applyFont="1" applyAlignment="1">
      <alignment vertical="top"/>
    </xf>
    <xf numFmtId="0" fontId="56" fillId="0" borderId="2" xfId="182" applyFont="1" applyBorder="1"/>
    <xf numFmtId="0" fontId="11" fillId="0" borderId="2" xfId="182" applyBorder="1"/>
    <xf numFmtId="0" fontId="12" fillId="0" borderId="2" xfId="182" applyFont="1" applyBorder="1"/>
    <xf numFmtId="169" fontId="12" fillId="0" borderId="0" xfId="182" applyNumberFormat="1" applyFont="1" applyAlignment="1">
      <alignment horizontal="right"/>
    </xf>
    <xf numFmtId="0" fontId="11" fillId="0" borderId="31" xfId="182" applyBorder="1" applyAlignment="1">
      <alignment vertical="top"/>
    </xf>
    <xf numFmtId="170" fontId="12" fillId="0" borderId="31" xfId="184" applyNumberFormat="1" applyFont="1" applyBorder="1" applyAlignment="1">
      <alignment horizontal="right" vertical="top"/>
    </xf>
    <xf numFmtId="0" fontId="11" fillId="0" borderId="0" xfId="183"/>
    <xf numFmtId="0" fontId="30" fillId="0" borderId="0" xfId="183" applyFont="1"/>
    <xf numFmtId="173" fontId="30" fillId="0" borderId="0" xfId="155" applyNumberFormat="1" applyFont="1"/>
    <xf numFmtId="168" fontId="11" fillId="0" borderId="0" xfId="184" applyNumberFormat="1"/>
    <xf numFmtId="169" fontId="11" fillId="0" borderId="0" xfId="183" applyNumberFormat="1"/>
    <xf numFmtId="0" fontId="28" fillId="0" borderId="0" xfId="183" applyFont="1"/>
    <xf numFmtId="0" fontId="11" fillId="0" borderId="0" xfId="183" applyAlignment="1">
      <alignment horizontal="left" indent="1"/>
    </xf>
    <xf numFmtId="168" fontId="0" fillId="0" borderId="0" xfId="184" applyNumberFormat="1" applyFont="1"/>
    <xf numFmtId="0" fontId="11" fillId="0" borderId="31" xfId="183" applyBorder="1" applyAlignment="1">
      <alignment vertical="top"/>
    </xf>
    <xf numFmtId="168" fontId="0" fillId="0" borderId="31" xfId="184" applyNumberFormat="1" applyFont="1" applyBorder="1" applyAlignment="1">
      <alignment vertical="top"/>
    </xf>
    <xf numFmtId="0" fontId="12" fillId="0" borderId="0" xfId="186" applyFont="1" applyAlignment="1">
      <alignment horizontal="left" indent="1"/>
    </xf>
    <xf numFmtId="170" fontId="30" fillId="0" borderId="0" xfId="183" applyNumberFormat="1" applyFont="1"/>
    <xf numFmtId="170" fontId="11" fillId="0" borderId="0" xfId="183" applyNumberFormat="1"/>
    <xf numFmtId="0" fontId="30" fillId="0" borderId="0" xfId="183" applyFont="1" applyAlignment="1">
      <alignment vertical="top"/>
    </xf>
    <xf numFmtId="0" fontId="31" fillId="0" borderId="0" xfId="183" applyFont="1"/>
    <xf numFmtId="0" fontId="28" fillId="0" borderId="0" xfId="183" applyFont="1" applyAlignment="1">
      <alignment horizontal="left" indent="1"/>
    </xf>
    <xf numFmtId="170" fontId="28" fillId="0" borderId="0" xfId="183" applyNumberFormat="1" applyFont="1"/>
    <xf numFmtId="0" fontId="11" fillId="0" borderId="0" xfId="183" applyAlignment="1">
      <alignment vertical="top"/>
    </xf>
    <xf numFmtId="3" fontId="30" fillId="0" borderId="0" xfId="183" applyNumberFormat="1" applyFont="1"/>
    <xf numFmtId="3" fontId="11" fillId="0" borderId="0" xfId="183" applyNumberFormat="1"/>
    <xf numFmtId="0" fontId="28" fillId="0" borderId="31" xfId="182" applyFont="1" applyBorder="1" applyAlignment="1">
      <alignment horizontal="left" vertical="top" indent="2"/>
    </xf>
    <xf numFmtId="170" fontId="12" fillId="0" borderId="31" xfId="184" applyNumberFormat="1" applyFont="1" applyBorder="1" applyAlignment="1">
      <alignment vertical="top"/>
    </xf>
    <xf numFmtId="173" fontId="0" fillId="0" borderId="0" xfId="155" applyNumberFormat="1" applyFont="1"/>
    <xf numFmtId="0" fontId="0" fillId="0" borderId="31" xfId="0" applyBorder="1" applyAlignment="1">
      <alignment vertical="top"/>
    </xf>
    <xf numFmtId="169" fontId="11" fillId="0" borderId="31" xfId="183" applyNumberFormat="1" applyBorder="1" applyAlignment="1">
      <alignment vertical="top"/>
    </xf>
    <xf numFmtId="168" fontId="12" fillId="0" borderId="31" xfId="9" applyNumberFormat="1" applyFont="1" applyBorder="1" applyAlignment="1">
      <alignment vertical="top"/>
    </xf>
    <xf numFmtId="168" fontId="78" fillId="0" borderId="0" xfId="9" applyNumberFormat="1" applyFont="1"/>
    <xf numFmtId="168" fontId="78" fillId="0" borderId="31" xfId="9" applyNumberFormat="1" applyFont="1" applyBorder="1" applyAlignment="1">
      <alignment vertical="top"/>
    </xf>
    <xf numFmtId="168" fontId="12" fillId="0" borderId="0" xfId="9" applyNumberFormat="1" applyFont="1"/>
    <xf numFmtId="0" fontId="11" fillId="0" borderId="31" xfId="182" applyBorder="1" applyAlignment="1">
      <alignment horizontal="left" vertical="top"/>
    </xf>
    <xf numFmtId="169" fontId="12" fillId="0" borderId="31" xfId="182" applyNumberFormat="1" applyFont="1" applyBorder="1" applyAlignment="1">
      <alignment vertical="top"/>
    </xf>
    <xf numFmtId="168" fontId="12" fillId="0" borderId="31" xfId="9" applyNumberFormat="1" applyFont="1" applyBorder="1" applyAlignment="1">
      <alignment horizontal="right" vertical="top"/>
    </xf>
    <xf numFmtId="0" fontId="31" fillId="0" borderId="31" xfId="183" applyFont="1" applyBorder="1" applyAlignment="1">
      <alignment vertical="top"/>
    </xf>
    <xf numFmtId="0" fontId="28" fillId="0" borderId="31" xfId="183" applyFont="1" applyBorder="1" applyAlignment="1">
      <alignment horizontal="left" vertical="top"/>
    </xf>
    <xf numFmtId="170" fontId="28" fillId="0" borderId="31" xfId="183" applyNumberFormat="1" applyFont="1" applyBorder="1" applyAlignment="1">
      <alignment vertical="top"/>
    </xf>
    <xf numFmtId="0" fontId="31" fillId="0" borderId="0" xfId="183" applyFont="1" applyAlignment="1">
      <alignment vertical="top"/>
    </xf>
    <xf numFmtId="3" fontId="12" fillId="0" borderId="0" xfId="182" applyNumberFormat="1" applyFont="1" applyAlignment="1">
      <alignment vertical="top"/>
    </xf>
    <xf numFmtId="170" fontId="46" fillId="0" borderId="0" xfId="182" applyNumberFormat="1" applyFont="1"/>
    <xf numFmtId="0" fontId="30" fillId="0" borderId="31" xfId="182" applyFont="1" applyBorder="1" applyAlignment="1">
      <alignment horizontal="left" vertical="top"/>
    </xf>
    <xf numFmtId="170" fontId="46" fillId="0" borderId="31" xfId="184" applyNumberFormat="1" applyFont="1" applyBorder="1" applyAlignment="1">
      <alignment vertical="top"/>
    </xf>
    <xf numFmtId="168" fontId="46" fillId="0" borderId="31" xfId="9" applyNumberFormat="1" applyFont="1" applyBorder="1" applyAlignment="1">
      <alignment vertical="top"/>
    </xf>
    <xf numFmtId="0" fontId="46" fillId="0" borderId="0" xfId="182" applyFont="1" applyAlignment="1">
      <alignment vertical="top"/>
    </xf>
    <xf numFmtId="168" fontId="12" fillId="0" borderId="0" xfId="9" applyNumberFormat="1" applyFont="1" applyAlignment="1">
      <alignment vertical="top"/>
    </xf>
    <xf numFmtId="0" fontId="12" fillId="0" borderId="31" xfId="182" applyFont="1" applyBorder="1" applyAlignment="1">
      <alignment vertical="center"/>
    </xf>
    <xf numFmtId="0" fontId="11" fillId="0" borderId="31" xfId="0" applyFont="1" applyBorder="1" applyAlignment="1">
      <alignment horizontal="left" vertical="top" indent="1"/>
    </xf>
    <xf numFmtId="168" fontId="12" fillId="0" borderId="6" xfId="9" applyNumberFormat="1" applyFont="1" applyBorder="1" applyAlignment="1">
      <alignment vertical="center"/>
    </xf>
    <xf numFmtId="0" fontId="11" fillId="0" borderId="6" xfId="0" quotePrefix="1" applyFont="1" applyBorder="1" applyAlignment="1">
      <alignment horizontal="center" vertical="center"/>
    </xf>
    <xf numFmtId="0" fontId="12" fillId="0" borderId="0" xfId="176" applyFont="1" applyAlignment="1">
      <alignment horizontal="left" indent="1"/>
    </xf>
    <xf numFmtId="0" fontId="55" fillId="0" borderId="0" xfId="0" applyFont="1" applyAlignment="1">
      <alignment horizontal="center" vertical="center" wrapText="1"/>
    </xf>
    <xf numFmtId="0" fontId="54" fillId="0" borderId="0" xfId="4" applyFont="1" applyAlignment="1" applyProtection="1">
      <alignment horizontal="center"/>
    </xf>
    <xf numFmtId="0" fontId="54" fillId="0" borderId="0" xfId="0" applyFont="1" applyAlignment="1">
      <alignment horizontal="center"/>
    </xf>
    <xf numFmtId="169" fontId="56" fillId="0" borderId="0" xfId="12" applyNumberFormat="1" applyFont="1"/>
    <xf numFmtId="0" fontId="0" fillId="0" borderId="11" xfId="0" applyBorder="1" applyAlignment="1">
      <alignment vertical="top"/>
    </xf>
    <xf numFmtId="0" fontId="11" fillId="0" borderId="0" xfId="0" applyFont="1" applyAlignment="1">
      <alignment vertical="top"/>
    </xf>
    <xf numFmtId="49" fontId="28" fillId="0" borderId="0" xfId="0" applyNumberFormat="1" applyFont="1" applyAlignment="1">
      <alignment horizontal="left" indent="3"/>
    </xf>
    <xf numFmtId="0" fontId="91" fillId="0" borderId="0" xfId="0" applyFont="1"/>
    <xf numFmtId="170" fontId="12" fillId="0" borderId="0" xfId="182" applyNumberFormat="1" applyFont="1"/>
    <xf numFmtId="49" fontId="11" fillId="0" borderId="0" xfId="129" applyNumberFormat="1" applyFont="1" applyAlignment="1">
      <alignment horizontal="right"/>
    </xf>
    <xf numFmtId="2" fontId="11" fillId="0" borderId="0" xfId="129" applyNumberFormat="1" applyFont="1" applyAlignment="1">
      <alignment horizontal="right"/>
    </xf>
    <xf numFmtId="0" fontId="91" fillId="10" borderId="0" xfId="129" applyFont="1" applyFill="1" applyAlignment="1">
      <alignment horizontal="right"/>
    </xf>
    <xf numFmtId="169" fontId="30" fillId="0" borderId="0" xfId="155" applyNumberFormat="1" applyFont="1"/>
    <xf numFmtId="168" fontId="11" fillId="0" borderId="0" xfId="0" applyNumberFormat="1" applyFont="1" applyAlignment="1">
      <alignment vertical="top"/>
    </xf>
    <xf numFmtId="0" fontId="26" fillId="0" borderId="0" xfId="0" applyFont="1" applyAlignment="1">
      <alignment horizontal="left" vertical="top"/>
    </xf>
    <xf numFmtId="173" fontId="23" fillId="0" borderId="0" xfId="1" applyNumberFormat="1" applyFont="1" applyAlignment="1">
      <alignment horizontal="right"/>
    </xf>
    <xf numFmtId="173" fontId="25" fillId="0" borderId="0" xfId="1" applyNumberFormat="1" applyFont="1"/>
    <xf numFmtId="173" fontId="25" fillId="0" borderId="1" xfId="1" applyNumberFormat="1" applyFont="1" applyBorder="1" applyAlignment="1">
      <alignment vertical="top"/>
    </xf>
    <xf numFmtId="168" fontId="30" fillId="0" borderId="0" xfId="184" applyNumberFormat="1" applyFont="1"/>
    <xf numFmtId="49" fontId="42" fillId="0" borderId="31" xfId="0" applyNumberFormat="1" applyFont="1" applyBorder="1" applyAlignment="1">
      <alignment horizontal="center" vertical="top"/>
    </xf>
    <xf numFmtId="0" fontId="25" fillId="0" borderId="31" xfId="0" applyFont="1" applyBorder="1" applyAlignment="1">
      <alignment horizontal="left" vertical="top"/>
    </xf>
    <xf numFmtId="49" fontId="42" fillId="0" borderId="0" xfId="0" applyNumberFormat="1" applyFont="1" applyAlignment="1">
      <alignment horizontal="center"/>
    </xf>
    <xf numFmtId="0" fontId="30" fillId="0" borderId="31" xfId="0" applyFont="1" applyBorder="1" applyAlignment="1">
      <alignment vertical="center"/>
    </xf>
    <xf numFmtId="169" fontId="30" fillId="0" borderId="31" xfId="0" applyNumberFormat="1" applyFont="1" applyBorder="1" applyAlignment="1">
      <alignment vertical="center"/>
    </xf>
    <xf numFmtId="169" fontId="30" fillId="0" borderId="1" xfId="0" applyNumberFormat="1" applyFont="1" applyBorder="1" applyAlignment="1">
      <alignment vertical="center"/>
    </xf>
    <xf numFmtId="168" fontId="28" fillId="0" borderId="0" xfId="0" applyNumberFormat="1" applyFont="1" applyAlignment="1">
      <alignment vertical="center"/>
    </xf>
    <xf numFmtId="168" fontId="31" fillId="0" borderId="0" xfId="0" applyNumberFormat="1" applyFont="1" applyAlignment="1">
      <alignment vertical="center"/>
    </xf>
    <xf numFmtId="0" fontId="28" fillId="0" borderId="0" xfId="0" applyFont="1" applyAlignment="1">
      <alignment vertical="center"/>
    </xf>
    <xf numFmtId="0" fontId="94" fillId="0" borderId="6" xfId="0" applyFont="1" applyBorder="1" applyAlignment="1">
      <alignment horizontal="left" vertical="center"/>
    </xf>
    <xf numFmtId="49" fontId="95" fillId="0" borderId="0" xfId="0" applyNumberFormat="1" applyFont="1" applyAlignment="1">
      <alignment horizontal="center" vertical="top"/>
    </xf>
    <xf numFmtId="0" fontId="28" fillId="0" borderId="0" xfId="0" applyFont="1" applyAlignment="1">
      <alignment vertical="top"/>
    </xf>
    <xf numFmtId="0" fontId="30" fillId="0" borderId="31" xfId="0" applyFont="1" applyBorder="1" applyAlignment="1">
      <alignment vertical="top"/>
    </xf>
    <xf numFmtId="168" fontId="30" fillId="0" borderId="31" xfId="184" applyNumberFormat="1" applyFont="1" applyBorder="1" applyAlignment="1">
      <alignment vertical="top"/>
    </xf>
    <xf numFmtId="170" fontId="28" fillId="0" borderId="0" xfId="0" applyNumberFormat="1" applyFont="1" applyAlignment="1">
      <alignment vertical="top"/>
    </xf>
    <xf numFmtId="49" fontId="93" fillId="0" borderId="0" xfId="0" applyNumberFormat="1" applyFont="1" applyAlignment="1">
      <alignment horizontal="center" vertical="top"/>
    </xf>
    <xf numFmtId="169" fontId="26" fillId="0" borderId="0" xfId="0" applyNumberFormat="1" applyFont="1" applyAlignment="1">
      <alignment vertical="top"/>
    </xf>
    <xf numFmtId="168" fontId="26" fillId="0" borderId="0" xfId="9" applyNumberFormat="1" applyFont="1" applyAlignment="1">
      <alignment vertical="top"/>
    </xf>
    <xf numFmtId="168" fontId="0" fillId="0" borderId="0" xfId="184" applyNumberFormat="1" applyFont="1" applyAlignment="1">
      <alignment vertical="top"/>
    </xf>
    <xf numFmtId="0" fontId="28" fillId="0" borderId="0" xfId="183" applyFont="1" applyAlignment="1">
      <alignment horizontal="left" vertical="top" indent="1"/>
    </xf>
    <xf numFmtId="0" fontId="48" fillId="0" borderId="0" xfId="0" applyFont="1" applyAlignment="1">
      <alignment horizontal="center"/>
    </xf>
    <xf numFmtId="49" fontId="18" fillId="8" borderId="0" xfId="188" applyNumberFormat="1" applyFont="1" applyFill="1"/>
    <xf numFmtId="49" fontId="98" fillId="8" borderId="0" xfId="188" applyNumberFormat="1" applyFont="1" applyFill="1"/>
    <xf numFmtId="0" fontId="22" fillId="0" borderId="0" xfId="0" applyFont="1" applyAlignment="1">
      <alignment horizontal="left" indent="1"/>
    </xf>
    <xf numFmtId="0" fontId="22" fillId="0" borderId="0" xfId="0" applyFont="1" applyAlignment="1">
      <alignment horizontal="left" indent="2"/>
    </xf>
    <xf numFmtId="0" fontId="0" fillId="0" borderId="31" xfId="0" applyBorder="1" applyAlignment="1">
      <alignment horizontal="left" vertical="top"/>
    </xf>
    <xf numFmtId="0" fontId="22" fillId="0" borderId="31" xfId="0" applyFont="1" applyBorder="1" applyAlignment="1">
      <alignment horizontal="left" vertical="top" indent="2"/>
    </xf>
    <xf numFmtId="176" fontId="23" fillId="0" borderId="31" xfId="1" applyNumberFormat="1" applyFont="1" applyBorder="1" applyAlignment="1">
      <alignment horizontal="right" vertical="top"/>
    </xf>
    <xf numFmtId="3" fontId="0" fillId="0" borderId="31" xfId="0" applyNumberFormat="1" applyBorder="1" applyAlignment="1">
      <alignment horizontal="right" vertical="top"/>
    </xf>
    <xf numFmtId="0" fontId="17" fillId="0" borderId="2" xfId="0" applyFont="1" applyBorder="1"/>
    <xf numFmtId="0" fontId="22" fillId="0" borderId="2" xfId="0" applyFont="1" applyBorder="1"/>
    <xf numFmtId="0" fontId="30" fillId="0" borderId="0" xfId="0" applyFont="1" applyAlignment="1">
      <alignment horizontal="left"/>
    </xf>
    <xf numFmtId="0" fontId="12" fillId="0" borderId="0" xfId="182" applyFont="1" applyAlignment="1">
      <alignment horizontal="left"/>
    </xf>
    <xf numFmtId="0" fontId="12" fillId="0" borderId="0" xfId="0" applyFont="1" applyAlignment="1">
      <alignment horizontal="left" indent="1"/>
    </xf>
    <xf numFmtId="0" fontId="12" fillId="0" borderId="0" xfId="182" applyFont="1" applyAlignment="1">
      <alignment horizontal="left" indent="2"/>
    </xf>
    <xf numFmtId="0" fontId="11" fillId="0" borderId="0" xfId="182" applyAlignment="1" applyProtection="1">
      <alignment horizontal="left" indent="2"/>
      <protection hidden="1"/>
    </xf>
    <xf numFmtId="0" fontId="11" fillId="0" borderId="0" xfId="182" applyAlignment="1" applyProtection="1">
      <alignment horizontal="left" indent="3"/>
      <protection hidden="1"/>
    </xf>
    <xf numFmtId="0" fontId="25" fillId="0" borderId="0" xfId="182" applyFont="1" applyAlignment="1">
      <alignment horizontal="left"/>
    </xf>
    <xf numFmtId="0" fontId="25" fillId="0" borderId="0" xfId="0" applyFont="1" applyAlignment="1">
      <alignment horizontal="left"/>
    </xf>
    <xf numFmtId="0" fontId="11" fillId="0" borderId="31" xfId="0" applyFont="1" applyBorder="1" applyAlignment="1">
      <alignment horizontal="left" vertical="top"/>
    </xf>
    <xf numFmtId="0" fontId="0" fillId="0" borderId="31" xfId="0" applyBorder="1" applyAlignment="1">
      <alignment horizontal="left"/>
    </xf>
    <xf numFmtId="178" fontId="0" fillId="0" borderId="0" xfId="0" applyNumberFormat="1"/>
    <xf numFmtId="0" fontId="51" fillId="0" borderId="31" xfId="0" applyFont="1" applyBorder="1" applyAlignment="1">
      <alignment horizontal="center"/>
    </xf>
    <xf numFmtId="0" fontId="51" fillId="0" borderId="0" xfId="0" applyFont="1" applyAlignment="1">
      <alignment horizontal="center"/>
    </xf>
    <xf numFmtId="0" fontId="12" fillId="0" borderId="0" xfId="0" applyFont="1" applyAlignment="1">
      <alignment horizontal="left" indent="2"/>
    </xf>
    <xf numFmtId="0" fontId="12" fillId="0" borderId="0" xfId="182" applyFont="1" applyAlignment="1">
      <alignment horizontal="left" indent="3"/>
    </xf>
    <xf numFmtId="49" fontId="11" fillId="0" borderId="0" xfId="189" applyNumberFormat="1" applyFill="1" applyAlignment="1" applyProtection="1">
      <alignment horizontal="left" vertical="center" indent="3"/>
      <protection hidden="1"/>
    </xf>
    <xf numFmtId="49" fontId="11" fillId="0" borderId="0" xfId="189" applyNumberFormat="1" applyFill="1" applyAlignment="1" applyProtection="1">
      <alignment horizontal="left" vertical="center" wrapText="1" indent="3"/>
      <protection hidden="1"/>
    </xf>
    <xf numFmtId="0" fontId="11" fillId="0" borderId="0" xfId="182" applyAlignment="1" applyProtection="1">
      <alignment horizontal="left" indent="4"/>
      <protection hidden="1"/>
    </xf>
    <xf numFmtId="0" fontId="12" fillId="0" borderId="31" xfId="182" applyFont="1" applyBorder="1" applyAlignment="1">
      <alignment horizontal="left" vertical="top" indent="2"/>
    </xf>
    <xf numFmtId="0" fontId="0" fillId="0" borderId="6" xfId="0" applyBorder="1" applyAlignment="1">
      <alignment horizontal="left"/>
    </xf>
    <xf numFmtId="178" fontId="0" fillId="0" borderId="31" xfId="0" applyNumberFormat="1" applyBorder="1" applyAlignment="1">
      <alignment vertical="top"/>
    </xf>
    <xf numFmtId="0" fontId="83" fillId="0" borderId="0" xfId="0" applyFont="1" applyAlignment="1">
      <alignment horizontal="left" indent="1"/>
    </xf>
    <xf numFmtId="0" fontId="83" fillId="0" borderId="31" xfId="0" applyFont="1" applyBorder="1" applyAlignment="1">
      <alignment horizontal="left" vertical="top" indent="1"/>
    </xf>
    <xf numFmtId="188" fontId="12" fillId="0" borderId="0" xfId="0" applyNumberFormat="1" applyFont="1" applyAlignment="1">
      <alignment horizontal="left" indent="1"/>
    </xf>
    <xf numFmtId="0" fontId="83" fillId="0" borderId="31" xfId="0" applyFont="1" applyBorder="1" applyAlignment="1">
      <alignment horizontal="left" vertical="top"/>
    </xf>
    <xf numFmtId="0" fontId="12" fillId="0" borderId="31" xfId="0" applyFont="1" applyBorder="1" applyAlignment="1">
      <alignment horizontal="left" vertical="top" indent="1"/>
    </xf>
    <xf numFmtId="178" fontId="15" fillId="0" borderId="0" xfId="0" applyNumberFormat="1" applyFont="1"/>
    <xf numFmtId="178" fontId="15" fillId="0" borderId="31" xfId="0" applyNumberFormat="1" applyFont="1" applyBorder="1"/>
    <xf numFmtId="0" fontId="66" fillId="0" borderId="0" xfId="0" applyFont="1"/>
    <xf numFmtId="0" fontId="21" fillId="0" borderId="0" xfId="0" applyFont="1" applyAlignment="1">
      <alignment horizontal="center" vertical="center"/>
    </xf>
    <xf numFmtId="0" fontId="99" fillId="0" borderId="0" xfId="0" applyFont="1" applyAlignment="1">
      <alignment horizontal="left"/>
    </xf>
    <xf numFmtId="0" fontId="12" fillId="0" borderId="1" xfId="0" applyFont="1" applyBorder="1" applyAlignment="1">
      <alignment horizontal="left" vertical="top" indent="1"/>
    </xf>
    <xf numFmtId="0" fontId="19" fillId="6" borderId="0" xfId="4" applyFill="1" applyAlignment="1" applyProtection="1"/>
    <xf numFmtId="198" fontId="18" fillId="6" borderId="0" xfId="187" applyNumberFormat="1" applyFont="1" applyFill="1"/>
    <xf numFmtId="49" fontId="30" fillId="9" borderId="0" xfId="177" applyNumberFormat="1" applyFont="1" applyFill="1"/>
    <xf numFmtId="0" fontId="12" fillId="9" borderId="0" xfId="0" applyFont="1" applyFill="1"/>
    <xf numFmtId="0" fontId="12" fillId="9" borderId="0" xfId="0" applyFont="1" applyFill="1" applyAlignment="1">
      <alignment vertical="top"/>
    </xf>
    <xf numFmtId="179" fontId="23" fillId="0" borderId="0" xfId="13" applyNumberFormat="1" applyFont="1" applyAlignment="1">
      <alignment horizontal="left"/>
    </xf>
    <xf numFmtId="179" fontId="23" fillId="0" borderId="0" xfId="12" applyNumberFormat="1" applyFont="1" applyAlignment="1">
      <alignment horizontal="left"/>
    </xf>
    <xf numFmtId="49" fontId="0" fillId="0" borderId="0" xfId="0" applyNumberFormat="1" applyAlignment="1">
      <alignment horizontal="left"/>
    </xf>
    <xf numFmtId="49" fontId="11" fillId="0" borderId="0" xfId="0" applyNumberFormat="1" applyFont="1" applyAlignment="1">
      <alignment horizontal="left"/>
    </xf>
    <xf numFmtId="169" fontId="11" fillId="0" borderId="0" xfId="183" applyNumberFormat="1" applyAlignment="1">
      <alignment horizontal="left" indent="1"/>
    </xf>
    <xf numFmtId="169" fontId="11" fillId="0" borderId="0" xfId="16" applyNumberFormat="1" applyFont="1" applyAlignment="1">
      <alignment horizontal="left" indent="3"/>
    </xf>
    <xf numFmtId="0" fontId="11" fillId="0" borderId="0" xfId="16" applyFont="1" applyAlignment="1">
      <alignment horizontal="left" indent="1"/>
    </xf>
    <xf numFmtId="0" fontId="11" fillId="0" borderId="0" xfId="16" applyFont="1" applyAlignment="1">
      <alignment horizontal="left" vertical="top" indent="2"/>
    </xf>
    <xf numFmtId="169" fontId="11" fillId="0" borderId="0" xfId="16" applyNumberFormat="1" applyFont="1" applyAlignment="1">
      <alignment horizontal="left" vertical="top" indent="2"/>
    </xf>
    <xf numFmtId="169" fontId="11" fillId="0" borderId="31" xfId="16" applyNumberFormat="1" applyFont="1" applyBorder="1" applyAlignment="1">
      <alignment horizontal="left" vertical="top" indent="2"/>
    </xf>
    <xf numFmtId="174" fontId="17" fillId="0" borderId="31" xfId="53" applyNumberFormat="1" applyBorder="1" applyAlignment="1">
      <alignment horizontal="right" vertical="top"/>
    </xf>
    <xf numFmtId="199" fontId="12" fillId="0" borderId="0" xfId="86" applyNumberFormat="1" applyFont="1"/>
    <xf numFmtId="0" fontId="0" fillId="0" borderId="2" xfId="0" applyBorder="1" applyAlignment="1">
      <alignment horizontal="right" vertical="top" wrapText="1"/>
    </xf>
    <xf numFmtId="170" fontId="0" fillId="0" borderId="31" xfId="0" applyNumberFormat="1" applyBorder="1" applyAlignment="1">
      <alignment vertical="top"/>
    </xf>
    <xf numFmtId="168" fontId="17" fillId="0" borderId="31" xfId="9" applyNumberFormat="1" applyBorder="1" applyAlignment="1">
      <alignment vertical="top"/>
    </xf>
    <xf numFmtId="0" fontId="0" fillId="0" borderId="0" xfId="0" applyAlignment="1">
      <alignment horizontal="right" vertical="top"/>
    </xf>
    <xf numFmtId="0" fontId="17" fillId="0" borderId="0" xfId="0" applyFont="1" applyAlignment="1">
      <alignment horizontal="right" vertical="top" wrapText="1"/>
    </xf>
    <xf numFmtId="0" fontId="22" fillId="0" borderId="2" xfId="0" applyFont="1" applyBorder="1" applyAlignment="1">
      <alignment horizontal="right" vertical="top" wrapText="1"/>
    </xf>
    <xf numFmtId="0" fontId="11" fillId="0" borderId="31" xfId="0" applyFont="1" applyBorder="1" applyAlignment="1">
      <alignment horizontal="right" vertical="top"/>
    </xf>
    <xf numFmtId="0" fontId="17" fillId="0" borderId="6" xfId="8" applyBorder="1" applyAlignment="1">
      <alignment horizontal="left" vertical="center"/>
    </xf>
    <xf numFmtId="169" fontId="31" fillId="0" borderId="31" xfId="16" applyNumberFormat="1" applyFont="1" applyBorder="1" applyAlignment="1">
      <alignment vertical="center"/>
    </xf>
    <xf numFmtId="169" fontId="11" fillId="0" borderId="31" xfId="16" applyNumberFormat="1" applyFont="1" applyBorder="1" applyAlignment="1">
      <alignment horizontal="left" vertical="top" indent="1"/>
    </xf>
    <xf numFmtId="169" fontId="17" fillId="0" borderId="31" xfId="16" applyNumberFormat="1" applyFont="1" applyBorder="1"/>
    <xf numFmtId="169" fontId="28" fillId="0" borderId="31" xfId="16" applyNumberFormat="1" applyFont="1" applyBorder="1"/>
    <xf numFmtId="169" fontId="31" fillId="0" borderId="31" xfId="17" applyNumberFormat="1" applyFont="1" applyBorder="1"/>
    <xf numFmtId="175" fontId="23" fillId="0" borderId="0" xfId="1" applyNumberFormat="1" applyFont="1" applyAlignment="1">
      <alignment horizontal="right"/>
    </xf>
    <xf numFmtId="168" fontId="31" fillId="0" borderId="0" xfId="0" applyNumberFormat="1" applyFont="1" applyAlignment="1">
      <alignment horizontal="right" vertical="center"/>
    </xf>
    <xf numFmtId="175" fontId="23" fillId="0" borderId="31" xfId="1" applyNumberFormat="1" applyFont="1" applyBorder="1" applyAlignment="1">
      <alignment horizontal="right" vertical="top"/>
    </xf>
    <xf numFmtId="169" fontId="31" fillId="0" borderId="31" xfId="16" applyNumberFormat="1" applyFont="1" applyBorder="1"/>
    <xf numFmtId="0" fontId="46" fillId="0" borderId="0" xfId="182" applyFont="1" applyAlignment="1">
      <alignment horizontal="left"/>
    </xf>
    <xf numFmtId="169" fontId="11" fillId="0" borderId="0" xfId="183" applyNumberFormat="1" applyAlignment="1">
      <alignment vertical="top"/>
    </xf>
    <xf numFmtId="49" fontId="11" fillId="8" borderId="0" xfId="0" applyNumberFormat="1" applyFont="1" applyFill="1"/>
    <xf numFmtId="0" fontId="52" fillId="9" borderId="0" xfId="177" applyFont="1" applyFill="1"/>
    <xf numFmtId="0" fontId="102" fillId="9" borderId="0" xfId="0" applyFont="1" applyFill="1"/>
    <xf numFmtId="0" fontId="103" fillId="9" borderId="0" xfId="177" applyFont="1" applyFill="1"/>
    <xf numFmtId="0" fontId="102" fillId="9" borderId="0" xfId="0" applyFont="1" applyFill="1" applyAlignment="1">
      <alignment vertical="center"/>
    </xf>
    <xf numFmtId="3" fontId="25" fillId="0" borderId="1" xfId="0" applyNumberFormat="1" applyFont="1" applyBorder="1" applyAlignment="1">
      <alignment vertical="top"/>
    </xf>
    <xf numFmtId="179" fontId="89" fillId="9" borderId="0" xfId="155" applyNumberFormat="1" applyFont="1" applyFill="1" applyAlignment="1">
      <alignment horizontal="right"/>
    </xf>
    <xf numFmtId="0" fontId="52" fillId="9" borderId="0" xfId="0" applyFont="1" applyFill="1" applyAlignment="1">
      <alignment horizontal="right"/>
    </xf>
    <xf numFmtId="169" fontId="23" fillId="0" borderId="0" xfId="136" applyNumberFormat="1" applyFont="1"/>
    <xf numFmtId="169" fontId="25" fillId="0" borderId="1" xfId="136" applyNumberFormat="1" applyFont="1" applyBorder="1" applyAlignment="1">
      <alignment horizontal="right" vertical="top"/>
    </xf>
    <xf numFmtId="0" fontId="103" fillId="9" borderId="0" xfId="177" applyFont="1" applyFill="1" applyAlignment="1">
      <alignment horizontal="right"/>
    </xf>
    <xf numFmtId="0" fontId="103" fillId="6" borderId="0" xfId="177" applyFont="1" applyFill="1"/>
    <xf numFmtId="49" fontId="108" fillId="6" borderId="0" xfId="177" applyNumberFormat="1" applyFont="1" applyFill="1"/>
    <xf numFmtId="0" fontId="107" fillId="9" borderId="0" xfId="0" applyFont="1" applyFill="1" applyAlignment="1">
      <alignment horizontal="right"/>
    </xf>
    <xf numFmtId="0" fontId="102" fillId="9" borderId="0" xfId="0" applyFont="1" applyFill="1" applyAlignment="1">
      <alignment horizontal="right"/>
    </xf>
    <xf numFmtId="0" fontId="48" fillId="8" borderId="0" xfId="177" applyFont="1" applyFill="1"/>
    <xf numFmtId="0" fontId="11" fillId="6" borderId="0" xfId="0" applyFont="1" applyFill="1"/>
    <xf numFmtId="49" fontId="11" fillId="6" borderId="0" xfId="0" applyNumberFormat="1" applyFont="1" applyFill="1"/>
    <xf numFmtId="0" fontId="4" fillId="0" borderId="0" xfId="0" applyFont="1"/>
    <xf numFmtId="179" fontId="109" fillId="9" borderId="0" xfId="155" applyNumberFormat="1" applyFont="1" applyFill="1" applyAlignment="1">
      <alignment horizontal="right"/>
    </xf>
    <xf numFmtId="0" fontId="0" fillId="9" borderId="0" xfId="0" applyFill="1"/>
    <xf numFmtId="0" fontId="77" fillId="9" borderId="0" xfId="0" applyFont="1" applyFill="1" applyAlignment="1">
      <alignment horizontal="right"/>
    </xf>
    <xf numFmtId="0" fontId="48" fillId="9" borderId="0" xfId="0" applyFont="1" applyFill="1"/>
    <xf numFmtId="0" fontId="11" fillId="9" borderId="0" xfId="0" applyFont="1" applyFill="1" applyAlignment="1">
      <alignment horizontal="right"/>
    </xf>
    <xf numFmtId="0" fontId="2" fillId="9" borderId="0" xfId="0" applyFont="1" applyFill="1"/>
    <xf numFmtId="169" fontId="30" fillId="9" borderId="0" xfId="16" applyNumberFormat="1" applyFont="1" applyFill="1" applyAlignment="1">
      <alignment horizontal="right"/>
    </xf>
    <xf numFmtId="0" fontId="11" fillId="9" borderId="0" xfId="0" applyFont="1" applyFill="1" applyAlignment="1">
      <alignment horizontal="left"/>
    </xf>
    <xf numFmtId="0" fontId="120" fillId="9" borderId="0" xfId="0" applyFont="1" applyFill="1"/>
    <xf numFmtId="169" fontId="31" fillId="9" borderId="0" xfId="16" applyNumberFormat="1" applyFont="1" applyFill="1" applyAlignment="1">
      <alignment horizontal="right"/>
    </xf>
    <xf numFmtId="0" fontId="0" fillId="9" borderId="0" xfId="0" applyFill="1" applyAlignment="1">
      <alignment horizontal="left"/>
    </xf>
    <xf numFmtId="169" fontId="11" fillId="9" borderId="0" xfId="16" applyNumberFormat="1" applyFont="1" applyFill="1"/>
    <xf numFmtId="0" fontId="11" fillId="9" borderId="0" xfId="183" applyFill="1"/>
    <xf numFmtId="0" fontId="0" fillId="9" borderId="0" xfId="0" applyFill="1" applyAlignment="1">
      <alignment horizontal="right"/>
    </xf>
    <xf numFmtId="0" fontId="11" fillId="0" borderId="0" xfId="0" applyFont="1" applyBorder="1" applyAlignment="1">
      <alignment horizontal="right"/>
    </xf>
    <xf numFmtId="168" fontId="17" fillId="0" borderId="0" xfId="9" applyNumberFormat="1" applyBorder="1" applyAlignment="1"/>
    <xf numFmtId="0" fontId="0" fillId="0" borderId="0" xfId="0" applyBorder="1" applyAlignment="1"/>
    <xf numFmtId="0" fontId="30" fillId="0" borderId="1" xfId="0" applyFont="1" applyBorder="1" applyAlignment="1">
      <alignment horizontal="center" vertical="center"/>
    </xf>
    <xf numFmtId="0" fontId="30" fillId="0" borderId="1" xfId="0" applyFont="1" applyBorder="1" applyAlignment="1">
      <alignment vertical="center"/>
    </xf>
    <xf numFmtId="169" fontId="11" fillId="0" borderId="0" xfId="17" applyNumberFormat="1" applyFont="1"/>
    <xf numFmtId="49" fontId="30" fillId="0" borderId="0" xfId="177" applyNumberFormat="1" applyFont="1" applyFill="1"/>
    <xf numFmtId="0" fontId="48" fillId="0" borderId="0" xfId="177" applyFont="1" applyFill="1"/>
    <xf numFmtId="198" fontId="31" fillId="0" borderId="23" xfId="178" applyNumberFormat="1" applyFont="1" applyFill="1" applyBorder="1"/>
    <xf numFmtId="198" fontId="11" fillId="0" borderId="24" xfId="178" applyNumberFormat="1" applyFont="1" applyFill="1" applyBorder="1"/>
    <xf numFmtId="198" fontId="11" fillId="0" borderId="25" xfId="178" applyNumberFormat="1" applyFont="1" applyFill="1" applyBorder="1"/>
    <xf numFmtId="0" fontId="52" fillId="0" borderId="0" xfId="177" applyFont="1" applyFill="1"/>
    <xf numFmtId="0" fontId="46" fillId="0" borderId="26" xfId="177" applyFont="1" applyFill="1" applyBorder="1"/>
    <xf numFmtId="198" fontId="11" fillId="0" borderId="0" xfId="178" applyNumberFormat="1" applyFont="1" applyFill="1"/>
    <xf numFmtId="49" fontId="46" fillId="0" borderId="0" xfId="177" applyNumberFormat="1" applyFont="1" applyFill="1"/>
    <xf numFmtId="49" fontId="12" fillId="0" borderId="0" xfId="177" applyNumberFormat="1" applyFont="1" applyFill="1"/>
    <xf numFmtId="49" fontId="30" fillId="0" borderId="0" xfId="179" applyNumberFormat="1" applyFont="1" applyFill="1" applyAlignment="1" applyProtection="1">
      <alignment vertical="center" wrapText="1"/>
      <protection locked="0"/>
    </xf>
    <xf numFmtId="198" fontId="11" fillId="0" borderId="27" xfId="178" applyNumberFormat="1" applyFont="1" applyFill="1" applyBorder="1"/>
    <xf numFmtId="0" fontId="19" fillId="0" borderId="0" xfId="4" applyFill="1" applyAlignment="1" applyProtection="1"/>
    <xf numFmtId="49" fontId="108" fillId="0" borderId="0" xfId="177" applyNumberFormat="1" applyFont="1" applyFill="1"/>
    <xf numFmtId="198" fontId="23" fillId="0" borderId="26" xfId="178" applyNumberFormat="1" applyFont="1" applyFill="1" applyBorder="1"/>
    <xf numFmtId="0" fontId="103" fillId="0" borderId="0" xfId="177" applyFont="1" applyFill="1"/>
    <xf numFmtId="198" fontId="11" fillId="0" borderId="26" xfId="178" applyNumberFormat="1" applyFont="1" applyFill="1" applyBorder="1"/>
    <xf numFmtId="198" fontId="11" fillId="0" borderId="28" xfId="178" applyNumberFormat="1" applyFont="1" applyFill="1" applyBorder="1"/>
    <xf numFmtId="198" fontId="11" fillId="0" borderId="29" xfId="178" applyNumberFormat="1" applyFont="1" applyFill="1" applyBorder="1"/>
    <xf numFmtId="198" fontId="11" fillId="0" borderId="30" xfId="178" applyNumberFormat="1" applyFont="1" applyFill="1" applyBorder="1"/>
    <xf numFmtId="0" fontId="11" fillId="0" borderId="0" xfId="0" applyFont="1" applyFill="1"/>
    <xf numFmtId="49" fontId="11" fillId="0" borderId="0" xfId="0" applyNumberFormat="1" applyFont="1" applyFill="1"/>
    <xf numFmtId="49" fontId="28" fillId="0" borderId="0" xfId="177" applyNumberFormat="1" applyFont="1" applyFill="1"/>
    <xf numFmtId="49" fontId="96" fillId="0" borderId="0" xfId="188" applyNumberFormat="1" applyFont="1" applyFill="1"/>
    <xf numFmtId="49" fontId="18" fillId="0" borderId="0" xfId="188" applyNumberFormat="1" applyFont="1" applyFill="1"/>
    <xf numFmtId="49" fontId="97" fillId="0" borderId="0" xfId="188" applyNumberFormat="1" applyFont="1" applyFill="1"/>
    <xf numFmtId="49" fontId="96" fillId="0" borderId="0" xfId="0" applyNumberFormat="1" applyFont="1" applyFill="1"/>
    <xf numFmtId="49" fontId="18" fillId="0" borderId="0" xfId="0" applyNumberFormat="1" applyFont="1" applyFill="1"/>
    <xf numFmtId="49" fontId="97" fillId="0" borderId="0" xfId="0" applyNumberFormat="1" applyFont="1" applyFill="1"/>
    <xf numFmtId="49" fontId="88" fillId="0" borderId="0" xfId="177" applyNumberFormat="1" applyFont="1" applyFill="1" applyAlignment="1">
      <alignment horizontal="left"/>
    </xf>
    <xf numFmtId="0" fontId="100" fillId="0" borderId="0" xfId="0" applyFont="1" applyFill="1" applyAlignment="1">
      <alignment horizontal="left"/>
    </xf>
    <xf numFmtId="0" fontId="100" fillId="0" borderId="0" xfId="0" applyFont="1" applyFill="1"/>
    <xf numFmtId="0" fontId="100" fillId="0" borderId="6" xfId="0" applyFont="1" applyFill="1" applyBorder="1" applyAlignment="1">
      <alignment horizontal="center" vertical="center"/>
    </xf>
    <xf numFmtId="0" fontId="100" fillId="0" borderId="0" xfId="0" applyFont="1" applyFill="1" applyAlignment="1">
      <alignment horizontal="center"/>
    </xf>
    <xf numFmtId="0" fontId="102" fillId="0" borderId="0" xfId="0" applyFont="1" applyFill="1"/>
    <xf numFmtId="49" fontId="100" fillId="0" borderId="0" xfId="0" applyNumberFormat="1" applyFont="1" applyFill="1" applyAlignment="1">
      <alignment horizontal="center"/>
    </xf>
    <xf numFmtId="0" fontId="101" fillId="0" borderId="1" xfId="0" applyFont="1" applyFill="1" applyBorder="1" applyAlignment="1">
      <alignment horizontal="center" vertical="top"/>
    </xf>
    <xf numFmtId="0" fontId="101" fillId="0" borderId="1" xfId="0" applyFont="1" applyFill="1" applyBorder="1" applyAlignment="1">
      <alignment vertical="top"/>
    </xf>
    <xf numFmtId="0" fontId="104" fillId="0" borderId="0" xfId="0" applyFont="1" applyFill="1" applyAlignment="1">
      <alignment horizontal="left" vertical="top"/>
    </xf>
    <xf numFmtId="0" fontId="100" fillId="0" borderId="0" xfId="0" applyFont="1" applyFill="1" applyAlignment="1">
      <alignment vertical="top"/>
    </xf>
    <xf numFmtId="0" fontId="100" fillId="0" borderId="6" xfId="0" applyFont="1" applyFill="1" applyBorder="1" applyAlignment="1">
      <alignment vertical="center"/>
    </xf>
    <xf numFmtId="0" fontId="102" fillId="0" borderId="0" xfId="0" applyFont="1" applyFill="1" applyAlignment="1">
      <alignment vertical="center"/>
    </xf>
    <xf numFmtId="0" fontId="88" fillId="0" borderId="0" xfId="177" applyFont="1" applyFill="1"/>
    <xf numFmtId="0" fontId="104" fillId="0" borderId="0" xfId="96" applyFont="1" applyFill="1"/>
    <xf numFmtId="0" fontId="100" fillId="0" borderId="0" xfId="96" applyFont="1" applyFill="1"/>
    <xf numFmtId="179" fontId="89" fillId="0" borderId="0" xfId="155" applyNumberFormat="1" applyFont="1" applyFill="1" applyAlignment="1">
      <alignment horizontal="right"/>
    </xf>
    <xf numFmtId="0" fontId="48" fillId="0" borderId="0" xfId="0" applyFont="1" applyFill="1"/>
    <xf numFmtId="49" fontId="11" fillId="0" borderId="0" xfId="136" applyNumberFormat="1" applyFill="1" applyAlignment="1">
      <alignment horizontal="left" indent="1"/>
    </xf>
    <xf numFmtId="0" fontId="79" fillId="0" borderId="0" xfId="0" applyFont="1" applyFill="1"/>
    <xf numFmtId="49" fontId="0" fillId="0" borderId="0" xfId="0" applyNumberFormat="1" applyFill="1" applyAlignment="1">
      <alignment horizontal="left" indent="1"/>
    </xf>
    <xf numFmtId="0" fontId="112" fillId="0" borderId="0" xfId="96" applyFont="1" applyFill="1"/>
    <xf numFmtId="49" fontId="30" fillId="0" borderId="0" xfId="0" applyNumberFormat="1" applyFont="1" applyFill="1" applyAlignment="1">
      <alignment vertical="top"/>
    </xf>
    <xf numFmtId="0" fontId="116" fillId="0" borderId="0" xfId="0" applyFont="1" applyFill="1"/>
    <xf numFmtId="0" fontId="117" fillId="0" borderId="0" xfId="0" applyFont="1" applyFill="1"/>
    <xf numFmtId="198" fontId="11" fillId="0" borderId="0" xfId="187" applyNumberFormat="1" applyFill="1"/>
    <xf numFmtId="0" fontId="103" fillId="0" borderId="0" xfId="177" applyFont="1" applyFill="1" applyAlignment="1">
      <alignment horizontal="right"/>
    </xf>
    <xf numFmtId="49" fontId="30" fillId="0" borderId="0" xfId="0" applyNumberFormat="1" applyFont="1" applyFill="1"/>
    <xf numFmtId="0" fontId="118" fillId="0" borderId="0" xfId="0" applyFont="1" applyFill="1"/>
    <xf numFmtId="0" fontId="105" fillId="0" borderId="0" xfId="0" applyFont="1" applyFill="1"/>
    <xf numFmtId="0" fontId="102" fillId="0" borderId="0" xfId="0" applyFont="1" applyFill="1" applyAlignment="1">
      <alignment horizontal="right"/>
    </xf>
    <xf numFmtId="0" fontId="0" fillId="0" borderId="0" xfId="0" applyFill="1"/>
    <xf numFmtId="0" fontId="112" fillId="0" borderId="0" xfId="0" applyFont="1" applyFill="1"/>
    <xf numFmtId="0" fontId="104" fillId="0" borderId="0" xfId="0" applyFont="1" applyFill="1"/>
    <xf numFmtId="49" fontId="94" fillId="0" borderId="0" xfId="0" applyNumberFormat="1" applyFont="1" applyFill="1" applyAlignment="1">
      <alignment horizontal="center"/>
    </xf>
    <xf numFmtId="0" fontId="23" fillId="0" borderId="0" xfId="0" applyFont="1" applyFill="1"/>
    <xf numFmtId="0" fontId="23" fillId="0" borderId="0" xfId="0" applyFont="1" applyFill="1" applyAlignment="1">
      <alignment horizontal="left" indent="1"/>
    </xf>
    <xf numFmtId="0" fontId="40" fillId="0" borderId="0" xfId="0" applyFont="1" applyFill="1" applyAlignment="1">
      <alignment horizontal="left"/>
    </xf>
    <xf numFmtId="0" fontId="17" fillId="0" borderId="0" xfId="0" applyFont="1" applyFill="1" applyAlignment="1">
      <alignment horizontal="left" indent="1"/>
    </xf>
    <xf numFmtId="0" fontId="11" fillId="0" borderId="0" xfId="0" applyFont="1" applyFill="1" applyAlignment="1">
      <alignment horizontal="left"/>
    </xf>
    <xf numFmtId="0" fontId="11" fillId="0" borderId="0" xfId="0" applyFont="1" applyFill="1" applyAlignment="1">
      <alignment horizontal="left" indent="1"/>
    </xf>
    <xf numFmtId="3" fontId="113" fillId="0" borderId="0" xfId="96" applyNumberFormat="1" applyFont="1" applyFill="1" applyProtection="1">
      <protection locked="0"/>
    </xf>
    <xf numFmtId="3" fontId="110" fillId="0" borderId="0" xfId="96" applyNumberFormat="1" applyFont="1" applyFill="1" applyProtection="1">
      <protection locked="0"/>
    </xf>
    <xf numFmtId="0" fontId="4" fillId="0" borderId="0" xfId="0" applyFont="1" applyFill="1" applyAlignment="1">
      <alignment horizontal="left"/>
    </xf>
    <xf numFmtId="3" fontId="114" fillId="0" borderId="0" xfId="96" applyNumberFormat="1" applyFont="1" applyFill="1" applyProtection="1">
      <protection locked="0"/>
    </xf>
    <xf numFmtId="0" fontId="52" fillId="0" borderId="0" xfId="0" applyFont="1" applyFill="1"/>
    <xf numFmtId="0" fontId="34" fillId="0" borderId="0" xfId="96" applyFill="1"/>
    <xf numFmtId="0" fontId="3" fillId="0" borderId="0" xfId="0" applyFont="1" applyFill="1"/>
    <xf numFmtId="0" fontId="106" fillId="0" borderId="0" xfId="0" applyFont="1" applyFill="1"/>
    <xf numFmtId="0" fontId="108" fillId="0" borderId="0" xfId="0" applyFont="1" applyFill="1"/>
    <xf numFmtId="3" fontId="100" fillId="0" borderId="0" xfId="96" applyNumberFormat="1" applyFont="1" applyFill="1" applyProtection="1">
      <protection locked="0"/>
    </xf>
    <xf numFmtId="3" fontId="115" fillId="0" borderId="0" xfId="96" applyNumberFormat="1" applyFont="1" applyFill="1" applyProtection="1">
      <protection locked="0"/>
    </xf>
    <xf numFmtId="3" fontId="100" fillId="0" borderId="0" xfId="96" applyNumberFormat="1" applyFont="1" applyFill="1" applyAlignment="1" applyProtection="1">
      <alignment horizontal="left" indent="1"/>
      <protection locked="0"/>
    </xf>
    <xf numFmtId="3" fontId="115" fillId="0" borderId="0" xfId="96" applyNumberFormat="1" applyFont="1" applyFill="1" applyAlignment="1" applyProtection="1">
      <alignment horizontal="left" indent="1"/>
      <protection locked="0"/>
    </xf>
    <xf numFmtId="3" fontId="100" fillId="0" borderId="0" xfId="96" applyNumberFormat="1" applyFont="1" applyFill="1" applyAlignment="1" applyProtection="1">
      <alignment horizontal="left" indent="2"/>
      <protection locked="0"/>
    </xf>
    <xf numFmtId="3" fontId="115" fillId="0" borderId="0" xfId="96" applyNumberFormat="1" applyFont="1" applyFill="1" applyAlignment="1" applyProtection="1">
      <alignment horizontal="left" indent="2"/>
      <protection locked="0"/>
    </xf>
    <xf numFmtId="3" fontId="101" fillId="0" borderId="0" xfId="96" applyNumberFormat="1" applyFont="1" applyFill="1" applyProtection="1">
      <protection locked="0"/>
    </xf>
    <xf numFmtId="179" fontId="109" fillId="0" borderId="0" xfId="155" applyNumberFormat="1" applyFont="1" applyFill="1" applyAlignment="1">
      <alignment horizontal="right"/>
    </xf>
    <xf numFmtId="0" fontId="111" fillId="0" borderId="0" xfId="0" applyFont="1" applyFill="1"/>
    <xf numFmtId="0" fontId="119" fillId="0" borderId="0" xfId="0" applyFont="1" applyFill="1"/>
    <xf numFmtId="0" fontId="4" fillId="0" borderId="0" xfId="0" applyFont="1" applyFill="1"/>
    <xf numFmtId="49" fontId="11" fillId="0" borderId="0" xfId="136" applyNumberFormat="1" applyFill="1"/>
    <xf numFmtId="0" fontId="108" fillId="0" borderId="0" xfId="177" applyFont="1" applyFill="1"/>
    <xf numFmtId="0" fontId="77" fillId="0" borderId="0" xfId="0" applyFont="1" applyFill="1"/>
    <xf numFmtId="0" fontId="2" fillId="0" borderId="0" xfId="0" applyFont="1" applyFill="1"/>
    <xf numFmtId="0" fontId="11" fillId="0" borderId="0" xfId="182" applyFill="1"/>
    <xf numFmtId="169" fontId="101" fillId="0" borderId="0" xfId="16" applyNumberFormat="1" applyFont="1" applyFill="1"/>
    <xf numFmtId="0" fontId="11" fillId="0" borderId="0" xfId="0" applyFont="1" applyFill="1" applyAlignment="1">
      <alignment horizontal="right"/>
    </xf>
    <xf numFmtId="169" fontId="100" fillId="0" borderId="0" xfId="16" applyNumberFormat="1" applyFont="1" applyFill="1"/>
    <xf numFmtId="169" fontId="100" fillId="0" borderId="0" xfId="16" applyNumberFormat="1" applyFont="1" applyFill="1" applyAlignment="1">
      <alignment horizontal="left" indent="1"/>
    </xf>
    <xf numFmtId="169" fontId="100" fillId="0" borderId="0" xfId="183" applyNumberFormat="1" applyFont="1" applyFill="1" applyAlignment="1">
      <alignment horizontal="left" indent="1"/>
    </xf>
    <xf numFmtId="169" fontId="100" fillId="0" borderId="0" xfId="16" applyNumberFormat="1" applyFont="1" applyFill="1" applyAlignment="1">
      <alignment horizontal="left" indent="2"/>
    </xf>
    <xf numFmtId="169" fontId="101" fillId="0" borderId="31" xfId="16" applyNumberFormat="1" applyFont="1" applyFill="1" applyBorder="1" applyAlignment="1">
      <alignment vertical="center"/>
    </xf>
    <xf numFmtId="169" fontId="101" fillId="0" borderId="0" xfId="16" applyNumberFormat="1" applyFont="1" applyFill="1" applyAlignment="1">
      <alignment vertical="center"/>
    </xf>
    <xf numFmtId="169" fontId="121" fillId="0" borderId="0" xfId="16" applyNumberFormat="1" applyFont="1" applyFill="1"/>
    <xf numFmtId="169" fontId="104" fillId="0" borderId="0" xfId="16" applyNumberFormat="1" applyFont="1" applyFill="1"/>
    <xf numFmtId="169" fontId="100" fillId="0" borderId="0" xfId="16" applyNumberFormat="1" applyFont="1" applyFill="1" applyAlignment="1">
      <alignment horizontal="left"/>
    </xf>
    <xf numFmtId="169" fontId="88" fillId="0" borderId="0" xfId="16" applyNumberFormat="1" applyFont="1" applyFill="1" applyAlignment="1">
      <alignment horizontal="left"/>
    </xf>
    <xf numFmtId="169" fontId="100" fillId="0" borderId="0" xfId="183" applyNumberFormat="1" applyFont="1" applyFill="1" applyAlignment="1">
      <alignment horizontal="left"/>
    </xf>
    <xf numFmtId="0" fontId="100" fillId="0" borderId="0" xfId="16" applyFont="1" applyFill="1" applyAlignment="1">
      <alignment horizontal="left" vertical="top"/>
    </xf>
    <xf numFmtId="169" fontId="121" fillId="0" borderId="0" xfId="16" applyNumberFormat="1" applyFont="1" applyFill="1" applyAlignment="1">
      <alignment vertical="center"/>
    </xf>
    <xf numFmtId="169" fontId="11" fillId="0" borderId="0" xfId="16" applyNumberFormat="1" applyFont="1" applyFill="1"/>
    <xf numFmtId="169" fontId="100" fillId="0" borderId="0" xfId="16" applyNumberFormat="1" applyFont="1" applyFill="1" applyAlignment="1">
      <alignment horizontal="left" indent="3"/>
    </xf>
    <xf numFmtId="0" fontId="100" fillId="0" borderId="0" xfId="16" applyFont="1" applyFill="1" applyAlignment="1">
      <alignment horizontal="left" indent="1"/>
    </xf>
    <xf numFmtId="0" fontId="100" fillId="0" borderId="0" xfId="16" applyFont="1" applyFill="1" applyAlignment="1">
      <alignment horizontal="left" vertical="top" indent="2"/>
    </xf>
    <xf numFmtId="169" fontId="100" fillId="0" borderId="0" xfId="16" applyNumberFormat="1" applyFont="1" applyFill="1" applyAlignment="1">
      <alignment horizontal="left" vertical="top" indent="2"/>
    </xf>
    <xf numFmtId="0" fontId="101" fillId="0" borderId="0" xfId="183" applyFont="1" applyFill="1"/>
    <xf numFmtId="0" fontId="100" fillId="0" borderId="0" xfId="183" applyFont="1" applyFill="1"/>
    <xf numFmtId="0" fontId="111" fillId="0" borderId="0" xfId="183" applyFont="1" applyFill="1" applyAlignment="1">
      <alignment vertical="top"/>
    </xf>
    <xf numFmtId="0" fontId="100" fillId="0" borderId="0" xfId="183" applyFont="1" applyFill="1" applyAlignment="1">
      <alignment vertical="top"/>
    </xf>
    <xf numFmtId="49" fontId="30" fillId="9" borderId="0" xfId="179" applyNumberFormat="1" applyFont="1" applyFill="1" applyAlignment="1" applyProtection="1">
      <alignment horizontal="left"/>
      <protection locked="0"/>
    </xf>
    <xf numFmtId="0" fontId="11" fillId="9" borderId="0" xfId="177" applyFont="1" applyFill="1" applyProtection="1">
      <protection locked="0"/>
    </xf>
    <xf numFmtId="3" fontId="51" fillId="9" borderId="0" xfId="177" applyNumberFormat="1" applyFont="1" applyFill="1" applyAlignment="1">
      <alignment horizontal="left" indent="1"/>
    </xf>
    <xf numFmtId="0" fontId="49" fillId="0" borderId="6" xfId="190" applyFont="1" applyBorder="1" applyAlignment="1">
      <alignment vertical="center"/>
    </xf>
    <xf numFmtId="3" fontId="48" fillId="0" borderId="6" xfId="190" applyNumberFormat="1" applyFont="1" applyBorder="1" applyAlignment="1">
      <alignment vertical="center"/>
    </xf>
    <xf numFmtId="3" fontId="48" fillId="0" borderId="6" xfId="190" applyNumberFormat="1" applyFont="1" applyBorder="1" applyAlignment="1">
      <alignment horizontal="right" vertical="center" wrapText="1"/>
    </xf>
    <xf numFmtId="0" fontId="48" fillId="0" borderId="6" xfId="190" applyFont="1" applyBorder="1" applyAlignment="1">
      <alignment vertical="center"/>
    </xf>
    <xf numFmtId="3" fontId="49" fillId="0" borderId="0" xfId="190" applyNumberFormat="1" applyFont="1"/>
    <xf numFmtId="178" fontId="48" fillId="0" borderId="0" xfId="190" applyNumberFormat="1" applyFont="1"/>
    <xf numFmtId="0" fontId="48" fillId="0" borderId="0" xfId="190" applyFont="1"/>
    <xf numFmtId="3" fontId="51" fillId="0" borderId="0" xfId="190" applyNumberFormat="1" applyFont="1"/>
    <xf numFmtId="3" fontId="81" fillId="0" borderId="0" xfId="190" applyNumberFormat="1" applyFont="1"/>
    <xf numFmtId="3" fontId="48" fillId="0" borderId="0" xfId="190" applyNumberFormat="1" applyFont="1"/>
    <xf numFmtId="0" fontId="49" fillId="0" borderId="0" xfId="190" applyFont="1" applyAlignment="1">
      <alignment vertical="center"/>
    </xf>
    <xf numFmtId="0" fontId="51" fillId="0" borderId="0" xfId="190" applyFont="1"/>
    <xf numFmtId="0" fontId="51" fillId="0" borderId="31" xfId="190" applyFont="1" applyBorder="1" applyAlignment="1">
      <alignment vertical="top"/>
    </xf>
    <xf numFmtId="178" fontId="48" fillId="0" borderId="31" xfId="190" applyNumberFormat="1" applyFont="1" applyBorder="1" applyAlignment="1">
      <alignment vertical="top"/>
    </xf>
    <xf numFmtId="0" fontId="49" fillId="0" borderId="0" xfId="190" applyFont="1"/>
    <xf numFmtId="3" fontId="51" fillId="0" borderId="0" xfId="190" applyNumberFormat="1" applyFont="1" applyAlignment="1">
      <alignment horizontal="left" indent="1"/>
    </xf>
    <xf numFmtId="3" fontId="51" fillId="0" borderId="0" xfId="190" applyNumberFormat="1" applyFont="1" applyAlignment="1">
      <alignment horizontal="left" vertical="top" indent="1"/>
    </xf>
    <xf numFmtId="3" fontId="49" fillId="0" borderId="2" xfId="190" applyNumberFormat="1" applyFont="1" applyBorder="1" applyAlignment="1">
      <alignment horizontal="center"/>
    </xf>
    <xf numFmtId="0" fontId="52" fillId="0" borderId="0" xfId="190" applyFont="1"/>
    <xf numFmtId="168" fontId="48" fillId="0" borderId="0" xfId="191" applyNumberFormat="1" applyFont="1"/>
    <xf numFmtId="0" fontId="48" fillId="0" borderId="0" xfId="190" applyFont="1" applyAlignment="1">
      <alignment horizontal="left" indent="1"/>
    </xf>
    <xf numFmtId="3" fontId="49" fillId="0" borderId="0" xfId="190" applyNumberFormat="1" applyFont="1" applyAlignment="1">
      <alignment horizontal="left"/>
    </xf>
    <xf numFmtId="0" fontId="52" fillId="0" borderId="0" xfId="190" applyFont="1" applyAlignment="1">
      <alignment horizontal="left"/>
    </xf>
    <xf numFmtId="0" fontId="49" fillId="0" borderId="31" xfId="190" applyFont="1" applyBorder="1" applyAlignment="1">
      <alignment vertical="top"/>
    </xf>
    <xf numFmtId="168" fontId="48" fillId="0" borderId="31" xfId="191" applyNumberFormat="1" applyFont="1" applyBorder="1" applyAlignment="1">
      <alignment vertical="top"/>
    </xf>
    <xf numFmtId="0" fontId="49" fillId="0" borderId="0" xfId="190" applyFont="1" applyAlignment="1">
      <alignment horizontal="center"/>
    </xf>
    <xf numFmtId="178" fontId="48" fillId="0" borderId="0" xfId="190" applyNumberFormat="1" applyFont="1" applyAlignment="1">
      <alignment vertical="top"/>
    </xf>
    <xf numFmtId="0" fontId="48" fillId="0" borderId="0" xfId="190" applyFont="1" applyAlignment="1">
      <alignment vertical="top"/>
    </xf>
    <xf numFmtId="177" fontId="48" fillId="0" borderId="31" xfId="190" applyNumberFormat="1" applyFont="1" applyBorder="1" applyAlignment="1">
      <alignment vertical="top"/>
    </xf>
    <xf numFmtId="177" fontId="48" fillId="0" borderId="0" xfId="190" applyNumberFormat="1" applyFont="1"/>
    <xf numFmtId="177" fontId="122" fillId="0" borderId="0" xfId="190" applyNumberFormat="1" applyFont="1"/>
    <xf numFmtId="0" fontId="48" fillId="0" borderId="0" xfId="192" applyFont="1"/>
    <xf numFmtId="0" fontId="48" fillId="0" borderId="0" xfId="192" applyFont="1" applyAlignment="1">
      <alignment horizontal="left" indent="2"/>
    </xf>
    <xf numFmtId="200" fontId="48" fillId="0" borderId="0" xfId="190" applyNumberFormat="1" applyFont="1"/>
    <xf numFmtId="0" fontId="48" fillId="0" borderId="6" xfId="190" applyFont="1" applyBorder="1" applyAlignment="1">
      <alignment horizontal="left" vertical="center"/>
    </xf>
    <xf numFmtId="0" fontId="48" fillId="0" borderId="6" xfId="190" applyFont="1" applyBorder="1" applyAlignment="1">
      <alignment horizontal="center" vertical="center"/>
    </xf>
    <xf numFmtId="3" fontId="48" fillId="0" borderId="6" xfId="190" applyNumberFormat="1" applyFont="1" applyBorder="1" applyAlignment="1">
      <alignment horizontal="left" vertical="center"/>
    </xf>
    <xf numFmtId="0" fontId="48" fillId="0" borderId="0" xfId="190" applyFont="1" applyAlignment="1">
      <alignment horizontal="center"/>
    </xf>
    <xf numFmtId="178" fontId="89" fillId="0" borderId="0" xfId="190" applyNumberFormat="1" applyFont="1"/>
    <xf numFmtId="0" fontId="89" fillId="0" borderId="0" xfId="190" applyFont="1"/>
    <xf numFmtId="0" fontId="25" fillId="0" borderId="0" xfId="190" applyFont="1"/>
    <xf numFmtId="49" fontId="48" fillId="0" borderId="0" xfId="190" applyNumberFormat="1" applyFont="1" applyAlignment="1">
      <alignment horizontal="left"/>
    </xf>
    <xf numFmtId="0" fontId="123" fillId="0" borderId="0" xfId="190" applyFont="1"/>
    <xf numFmtId="0" fontId="48" fillId="0" borderId="0" xfId="190" applyFont="1" applyAlignment="1">
      <alignment horizontal="left" indent="2"/>
    </xf>
    <xf numFmtId="0" fontId="48" fillId="0" borderId="0" xfId="190" applyFont="1" applyAlignment="1">
      <alignment horizontal="left" indent="3"/>
    </xf>
    <xf numFmtId="0" fontId="89" fillId="0" borderId="0" xfId="190" applyFont="1" applyAlignment="1">
      <alignment horizontal="left" indent="3"/>
    </xf>
    <xf numFmtId="49" fontId="80" fillId="0" borderId="0" xfId="190" applyNumberFormat="1" applyFont="1" applyAlignment="1">
      <alignment horizontal="left"/>
    </xf>
    <xf numFmtId="0" fontId="48" fillId="0" borderId="0" xfId="190" applyFont="1" applyAlignment="1">
      <alignment horizontal="left" indent="4"/>
    </xf>
    <xf numFmtId="0" fontId="48" fillId="0" borderId="0" xfId="190" applyFont="1" applyAlignment="1">
      <alignment horizontal="left" indent="5"/>
    </xf>
    <xf numFmtId="0" fontId="48" fillId="0" borderId="0" xfId="190" applyFont="1" applyAlignment="1">
      <alignment horizontal="center" vertical="top"/>
    </xf>
    <xf numFmtId="0" fontId="52" fillId="0" borderId="0" xfId="190" applyFont="1" applyAlignment="1">
      <alignment horizontal="left" vertical="top" indent="2"/>
    </xf>
    <xf numFmtId="49" fontId="80" fillId="0" borderId="0" xfId="190" applyNumberFormat="1" applyFont="1" applyAlignment="1">
      <alignment horizontal="left" vertical="top"/>
    </xf>
    <xf numFmtId="0" fontId="48" fillId="0" borderId="0" xfId="190" applyFont="1" applyAlignment="1">
      <alignment horizontal="left"/>
    </xf>
    <xf numFmtId="0" fontId="48" fillId="0" borderId="31" xfId="190" applyFont="1" applyBorder="1" applyAlignment="1">
      <alignment horizontal="center" vertical="top"/>
    </xf>
    <xf numFmtId="0" fontId="52" fillId="0" borderId="31" xfId="190" applyFont="1" applyBorder="1" applyAlignment="1">
      <alignment horizontal="left" vertical="top" indent="2"/>
    </xf>
    <xf numFmtId="49" fontId="48" fillId="0" borderId="0" xfId="190" applyNumberFormat="1" applyFont="1" applyAlignment="1">
      <alignment horizontal="left" vertical="top"/>
    </xf>
    <xf numFmtId="0" fontId="49" fillId="0" borderId="0" xfId="190" applyFont="1" applyAlignment="1">
      <alignment horizontal="left" indent="1"/>
    </xf>
    <xf numFmtId="0" fontId="50" fillId="0" borderId="0" xfId="190" applyFont="1" applyAlignment="1">
      <alignment horizontal="left" indent="2"/>
    </xf>
    <xf numFmtId="0" fontId="81" fillId="0" borderId="0" xfId="190" applyFont="1" applyAlignment="1">
      <alignment horizontal="left" indent="3"/>
    </xf>
    <xf numFmtId="0" fontId="51" fillId="0" borderId="0" xfId="190" applyFont="1" applyAlignment="1">
      <alignment horizontal="center"/>
    </xf>
    <xf numFmtId="0" fontId="51" fillId="0" borderId="0" xfId="190" applyFont="1" applyAlignment="1">
      <alignment horizontal="left" indent="4"/>
    </xf>
    <xf numFmtId="49" fontId="51" fillId="0" borderId="0" xfId="190" applyNumberFormat="1" applyFont="1" applyAlignment="1">
      <alignment horizontal="left"/>
    </xf>
    <xf numFmtId="0" fontId="50" fillId="0" borderId="0" xfId="190" applyFont="1" applyAlignment="1">
      <alignment horizontal="left" indent="1"/>
    </xf>
    <xf numFmtId="0" fontId="51" fillId="0" borderId="0" xfId="190" applyFont="1" applyAlignment="1">
      <alignment horizontal="left" indent="2"/>
    </xf>
    <xf numFmtId="0" fontId="51" fillId="0" borderId="0" xfId="190" applyFont="1" applyAlignment="1">
      <alignment horizontal="left" indent="3"/>
    </xf>
    <xf numFmtId="3" fontId="48" fillId="0" borderId="0" xfId="190" applyNumberFormat="1" applyFont="1" applyAlignment="1">
      <alignment vertical="top"/>
    </xf>
    <xf numFmtId="0" fontId="51" fillId="0" borderId="31" xfId="190" applyFont="1" applyBorder="1" applyAlignment="1">
      <alignment horizontal="left" vertical="top" indent="3"/>
    </xf>
    <xf numFmtId="0" fontId="53" fillId="0" borderId="0" xfId="190" applyFont="1" applyAlignment="1">
      <alignment horizontal="left" indent="1"/>
    </xf>
    <xf numFmtId="0" fontId="48" fillId="0" borderId="31" xfId="190" applyFont="1" applyBorder="1" applyAlignment="1">
      <alignment horizontal="left" vertical="top" indent="3"/>
    </xf>
    <xf numFmtId="0" fontId="48" fillId="0" borderId="31" xfId="190" applyFont="1" applyBorder="1" applyAlignment="1">
      <alignment horizontal="center"/>
    </xf>
    <xf numFmtId="0" fontId="48" fillId="0" borderId="31" xfId="190" applyFont="1" applyBorder="1" applyAlignment="1">
      <alignment horizontal="left" vertical="top" indent="4"/>
    </xf>
    <xf numFmtId="0" fontId="48" fillId="0" borderId="31" xfId="190" applyFont="1" applyBorder="1"/>
    <xf numFmtId="0" fontId="48" fillId="0" borderId="2" xfId="190" applyFont="1" applyBorder="1" applyAlignment="1">
      <alignment horizontal="left"/>
    </xf>
    <xf numFmtId="0" fontId="48" fillId="0" borderId="2" xfId="190" applyFont="1" applyBorder="1" applyAlignment="1">
      <alignment horizontal="center"/>
    </xf>
    <xf numFmtId="0" fontId="48" fillId="0" borderId="2" xfId="190" applyFont="1" applyBorder="1" applyAlignment="1">
      <alignment horizontal="left" indent="1"/>
    </xf>
    <xf numFmtId="3" fontId="51" fillId="0" borderId="31" xfId="190" applyNumberFormat="1" applyFont="1" applyBorder="1" applyAlignment="1">
      <alignment horizontal="left" vertical="top" indent="1"/>
    </xf>
    <xf numFmtId="0" fontId="51" fillId="0" borderId="0" xfId="190" applyFont="1" applyAlignment="1">
      <alignment horizontal="left"/>
    </xf>
    <xf numFmtId="0" fontId="48" fillId="0" borderId="0" xfId="190" applyFont="1" applyAlignment="1">
      <alignment horizontal="left" vertical="top" indent="4"/>
    </xf>
    <xf numFmtId="0" fontId="48" fillId="0" borderId="0" xfId="190" applyFont="1" applyBorder="1"/>
    <xf numFmtId="3" fontId="48" fillId="0" borderId="0" xfId="190" applyNumberFormat="1" applyFont="1" applyBorder="1" applyAlignment="1">
      <alignment vertical="center"/>
    </xf>
    <xf numFmtId="3" fontId="48" fillId="0" borderId="0" xfId="190" applyNumberFormat="1" applyFont="1" applyBorder="1" applyAlignment="1">
      <alignment horizontal="right" vertical="center" wrapText="1"/>
    </xf>
    <xf numFmtId="0" fontId="48" fillId="0" borderId="0" xfId="190" applyFont="1" applyBorder="1" applyAlignment="1">
      <alignment vertical="center"/>
    </xf>
    <xf numFmtId="178" fontId="48" fillId="0" borderId="0" xfId="190" applyNumberFormat="1" applyFont="1" applyBorder="1"/>
    <xf numFmtId="178" fontId="48" fillId="0" borderId="0" xfId="190" applyNumberFormat="1" applyFont="1" applyBorder="1" applyAlignment="1">
      <alignment vertical="top"/>
    </xf>
    <xf numFmtId="0" fontId="48" fillId="0" borderId="0" xfId="190" applyFont="1" applyBorder="1" applyAlignment="1">
      <alignment vertical="top"/>
    </xf>
    <xf numFmtId="168" fontId="48" fillId="0" borderId="0" xfId="191" applyNumberFormat="1" applyFont="1" applyBorder="1" applyAlignment="1">
      <alignment vertical="top"/>
    </xf>
    <xf numFmtId="0" fontId="48" fillId="0" borderId="0" xfId="190" applyFont="1" applyFill="1"/>
    <xf numFmtId="178" fontId="48" fillId="0" borderId="0" xfId="190" applyNumberFormat="1" applyFont="1" applyFill="1"/>
    <xf numFmtId="3" fontId="48" fillId="0" borderId="6" xfId="190" applyNumberFormat="1" applyFont="1" applyFill="1" applyBorder="1" applyAlignment="1">
      <alignment horizontal="left" vertical="center"/>
    </xf>
    <xf numFmtId="178" fontId="89" fillId="0" borderId="0" xfId="190" applyNumberFormat="1" applyFont="1" applyFill="1"/>
    <xf numFmtId="0" fontId="48" fillId="0" borderId="0" xfId="190" applyFont="1" applyFill="1" applyAlignment="1">
      <alignment horizontal="left" indent="1"/>
    </xf>
    <xf numFmtId="0" fontId="48" fillId="0" borderId="0" xfId="190" applyFont="1" applyFill="1" applyAlignment="1">
      <alignment horizontal="left" indent="2"/>
    </xf>
    <xf numFmtId="0" fontId="48" fillId="0" borderId="0" xfId="190" applyFont="1" applyFill="1" applyAlignment="1">
      <alignment horizontal="left" indent="3"/>
    </xf>
    <xf numFmtId="0" fontId="48" fillId="0" borderId="0" xfId="190" applyFont="1" applyFill="1" applyAlignment="1">
      <alignment horizontal="left" indent="4"/>
    </xf>
    <xf numFmtId="0" fontId="48" fillId="0" borderId="0" xfId="190" applyFont="1" applyFill="1" applyAlignment="1">
      <alignment horizontal="left" indent="5"/>
    </xf>
    <xf numFmtId="0" fontId="52" fillId="0" borderId="0" xfId="190" applyFont="1" applyFill="1" applyAlignment="1">
      <alignment horizontal="left" vertical="top" indent="2"/>
    </xf>
    <xf numFmtId="178" fontId="89" fillId="0" borderId="31" xfId="190" applyNumberFormat="1" applyFont="1" applyFill="1" applyBorder="1" applyAlignment="1">
      <alignment vertical="top"/>
    </xf>
    <xf numFmtId="0" fontId="48" fillId="0" borderId="0" xfId="190" applyFont="1" applyFill="1" applyAlignment="1">
      <alignment horizontal="left"/>
    </xf>
    <xf numFmtId="0" fontId="52" fillId="0" borderId="31" xfId="190" applyFont="1" applyFill="1" applyBorder="1" applyAlignment="1">
      <alignment horizontal="left" vertical="top" indent="2"/>
    </xf>
    <xf numFmtId="0" fontId="49" fillId="0" borderId="0" xfId="190" applyFont="1" applyFill="1"/>
    <xf numFmtId="0" fontId="49" fillId="0" borderId="0" xfId="190" applyFont="1" applyFill="1" applyAlignment="1">
      <alignment horizontal="left" indent="1"/>
    </xf>
    <xf numFmtId="0" fontId="50" fillId="0" borderId="0" xfId="190" applyFont="1" applyFill="1" applyAlignment="1">
      <alignment horizontal="left" indent="2"/>
    </xf>
    <xf numFmtId="0" fontId="81" fillId="0" borderId="0" xfId="190" applyFont="1" applyFill="1" applyAlignment="1">
      <alignment horizontal="left" indent="3"/>
    </xf>
    <xf numFmtId="0" fontId="51" fillId="0" borderId="0" xfId="190" applyFont="1" applyFill="1" applyAlignment="1">
      <alignment horizontal="left" indent="4"/>
    </xf>
    <xf numFmtId="0" fontId="50" fillId="0" borderId="0" xfId="190" applyFont="1" applyFill="1" applyAlignment="1">
      <alignment horizontal="left" indent="1"/>
    </xf>
    <xf numFmtId="0" fontId="51" fillId="0" borderId="0" xfId="190" applyFont="1" applyFill="1" applyAlignment="1">
      <alignment horizontal="left" indent="2"/>
    </xf>
    <xf numFmtId="0" fontId="51" fillId="0" borderId="0" xfId="190" applyFont="1" applyFill="1" applyAlignment="1">
      <alignment horizontal="left" indent="3"/>
    </xf>
    <xf numFmtId="0" fontId="51" fillId="0" borderId="31" xfId="190" applyFont="1" applyFill="1" applyBorder="1" applyAlignment="1">
      <alignment horizontal="left" vertical="top" indent="3"/>
    </xf>
    <xf numFmtId="0" fontId="52" fillId="0" borderId="0" xfId="190" applyFont="1" applyFill="1"/>
    <xf numFmtId="0" fontId="53" fillId="0" borderId="0" xfId="190" applyFont="1" applyFill="1" applyAlignment="1">
      <alignment horizontal="left" indent="1"/>
    </xf>
    <xf numFmtId="0" fontId="52" fillId="0" borderId="0" xfId="190" applyFont="1" applyFill="1" applyAlignment="1">
      <alignment horizontal="left"/>
    </xf>
    <xf numFmtId="0" fontId="48" fillId="0" borderId="31" xfId="190" applyFont="1" applyFill="1" applyBorder="1" applyAlignment="1">
      <alignment horizontal="left" vertical="top" indent="3"/>
    </xf>
    <xf numFmtId="178" fontId="48" fillId="0" borderId="0" xfId="190" applyNumberFormat="1" applyFont="1" applyFill="1" applyAlignment="1">
      <alignment horizontal="left"/>
    </xf>
    <xf numFmtId="178" fontId="48" fillId="0" borderId="31" xfId="190" applyNumberFormat="1" applyFont="1" applyFill="1" applyBorder="1" applyAlignment="1">
      <alignment horizontal="left"/>
    </xf>
    <xf numFmtId="178" fontId="48" fillId="0" borderId="31" xfId="190" applyNumberFormat="1" applyFont="1" applyFill="1" applyBorder="1"/>
    <xf numFmtId="0" fontId="48" fillId="0" borderId="31" xfId="190" applyFont="1" applyFill="1" applyBorder="1"/>
    <xf numFmtId="178" fontId="48" fillId="0" borderId="2" xfId="190" applyNumberFormat="1" applyFont="1" applyFill="1" applyBorder="1" applyAlignment="1">
      <alignment horizontal="left"/>
    </xf>
    <xf numFmtId="178" fontId="48" fillId="0" borderId="2" xfId="190" applyNumberFormat="1" applyFont="1" applyFill="1" applyBorder="1"/>
    <xf numFmtId="178" fontId="48" fillId="0" borderId="31" xfId="190" applyNumberFormat="1" applyFont="1" applyFill="1" applyBorder="1" applyAlignment="1">
      <alignment horizontal="left" vertical="top"/>
    </xf>
    <xf numFmtId="178" fontId="48" fillId="0" borderId="31" xfId="190" applyNumberFormat="1" applyFont="1" applyFill="1" applyBorder="1" applyAlignment="1">
      <alignment vertical="top"/>
    </xf>
    <xf numFmtId="178" fontId="48" fillId="0" borderId="0" xfId="190" applyNumberFormat="1" applyFont="1" applyFill="1" applyAlignment="1">
      <alignment vertical="top"/>
    </xf>
    <xf numFmtId="3" fontId="49" fillId="0" borderId="0" xfId="190" applyNumberFormat="1" applyFont="1" applyFill="1"/>
    <xf numFmtId="3" fontId="51" fillId="0" borderId="0" xfId="190" applyNumberFormat="1" applyFont="1" applyFill="1" applyAlignment="1">
      <alignment horizontal="left" indent="1"/>
    </xf>
    <xf numFmtId="3" fontId="51" fillId="0" borderId="31" xfId="190" applyNumberFormat="1" applyFont="1" applyFill="1" applyBorder="1" applyAlignment="1">
      <alignment horizontal="left" vertical="top" indent="1"/>
    </xf>
    <xf numFmtId="177" fontId="51" fillId="0" borderId="0" xfId="190" applyNumberFormat="1" applyFont="1" applyFill="1"/>
    <xf numFmtId="0" fontId="51" fillId="0" borderId="0" xfId="190" applyFont="1" applyFill="1" applyAlignment="1">
      <alignment horizontal="left"/>
    </xf>
    <xf numFmtId="168" fontId="48" fillId="0" borderId="0" xfId="191" applyNumberFormat="1" applyFont="1" applyFill="1"/>
    <xf numFmtId="49" fontId="0" fillId="9" borderId="0" xfId="0" applyNumberFormat="1" applyFill="1"/>
    <xf numFmtId="178" fontId="89" fillId="0" borderId="0" xfId="190" applyNumberFormat="1" applyFont="1" applyFill="1" applyBorder="1" applyAlignment="1">
      <alignment vertical="top"/>
    </xf>
    <xf numFmtId="0" fontId="48" fillId="0" borderId="0" xfId="190" applyFont="1" applyBorder="1" applyAlignment="1">
      <alignment horizontal="center" vertical="top"/>
    </xf>
    <xf numFmtId="0" fontId="48" fillId="0" borderId="6" xfId="190" applyFont="1" applyFill="1" applyBorder="1" applyAlignment="1">
      <alignment horizontal="left" vertical="center"/>
    </xf>
    <xf numFmtId="0" fontId="80" fillId="0" borderId="0" xfId="190" applyFont="1" applyFill="1" applyAlignment="1">
      <alignment horizontal="left"/>
    </xf>
    <xf numFmtId="0" fontId="80" fillId="0" borderId="0" xfId="190" applyFont="1" applyFill="1" applyAlignment="1">
      <alignment horizontal="left" vertical="top"/>
    </xf>
    <xf numFmtId="0" fontId="1" fillId="0" borderId="0" xfId="190" applyFill="1"/>
    <xf numFmtId="0" fontId="48" fillId="0" borderId="31" xfId="190" applyFont="1" applyFill="1" applyBorder="1" applyAlignment="1">
      <alignment horizontal="left" vertical="top"/>
    </xf>
    <xf numFmtId="0" fontId="48" fillId="0" borderId="0" xfId="190" applyFont="1" applyFill="1" applyBorder="1" applyAlignment="1">
      <alignment horizontal="left" vertical="top"/>
    </xf>
    <xf numFmtId="0" fontId="122" fillId="0" borderId="0" xfId="190" applyFont="1" applyFill="1" applyAlignment="1">
      <alignment horizontal="left"/>
    </xf>
    <xf numFmtId="0" fontId="48" fillId="0" borderId="2" xfId="190" applyFont="1" applyFill="1" applyBorder="1" applyAlignment="1">
      <alignment horizontal="left"/>
    </xf>
    <xf numFmtId="0" fontId="48" fillId="0" borderId="31" xfId="190" applyFont="1" applyFill="1" applyBorder="1" applyAlignment="1">
      <alignment horizontal="left"/>
    </xf>
    <xf numFmtId="0" fontId="48" fillId="0" borderId="0" xfId="190" applyFont="1" applyFill="1" applyAlignment="1">
      <alignment horizontal="left" vertical="top"/>
    </xf>
    <xf numFmtId="168" fontId="12" fillId="0" borderId="2" xfId="182" applyNumberFormat="1" applyFont="1" applyBorder="1"/>
    <xf numFmtId="0" fontId="11" fillId="0" borderId="11" xfId="0" applyFont="1" applyBorder="1" applyAlignment="1">
      <alignment horizontal="left" vertical="top" indent="1"/>
    </xf>
    <xf numFmtId="168" fontId="28" fillId="0" borderId="0" xfId="130" applyNumberFormat="1" applyFont="1"/>
    <xf numFmtId="0" fontId="28" fillId="0" borderId="0" xfId="129" applyFont="1" applyAlignment="1">
      <alignment vertical="top"/>
    </xf>
    <xf numFmtId="168" fontId="28" fillId="0" borderId="0" xfId="130" applyNumberFormat="1" applyFont="1" applyAlignment="1">
      <alignment vertical="top"/>
    </xf>
    <xf numFmtId="0" fontId="28" fillId="0" borderId="1" xfId="129" applyFont="1" applyBorder="1" applyAlignment="1">
      <alignment vertical="top"/>
    </xf>
    <xf numFmtId="169" fontId="26" fillId="0" borderId="1" xfId="129" applyNumberFormat="1" applyFont="1" applyBorder="1" applyAlignment="1">
      <alignment vertical="top"/>
    </xf>
    <xf numFmtId="3" fontId="78" fillId="0" borderId="0" xfId="0" applyNumberFormat="1" applyFont="1" applyAlignment="1">
      <alignment vertical="top"/>
    </xf>
    <xf numFmtId="3" fontId="32" fillId="0" borderId="0" xfId="0" applyNumberFormat="1" applyFont="1" applyAlignment="1">
      <alignment vertical="top"/>
    </xf>
    <xf numFmtId="176" fontId="0" fillId="0" borderId="0" xfId="0" applyNumberFormat="1"/>
    <xf numFmtId="0" fontId="11" fillId="0" borderId="0" xfId="0" applyFont="1" applyBorder="1" applyAlignment="1">
      <alignment horizontal="right" wrapText="1"/>
    </xf>
    <xf numFmtId="0" fontId="28" fillId="0" borderId="0" xfId="0" applyFont="1" applyAlignment="1">
      <alignment horizontal="right" wrapText="1"/>
    </xf>
    <xf numFmtId="173" fontId="11" fillId="0" borderId="0" xfId="1" applyNumberFormat="1" applyFont="1"/>
    <xf numFmtId="169" fontId="22" fillId="0" borderId="0" xfId="0" applyNumberFormat="1" applyFont="1" applyAlignment="1">
      <alignment horizontal="right"/>
    </xf>
    <xf numFmtId="169" fontId="30" fillId="0" borderId="1" xfId="0" applyNumberFormat="1" applyFont="1" applyBorder="1" applyAlignment="1">
      <alignment horizontal="right" vertical="top"/>
    </xf>
    <xf numFmtId="3" fontId="11" fillId="0" borderId="0" xfId="182" applyNumberFormat="1" applyAlignment="1">
      <alignment horizontal="left" indent="2"/>
    </xf>
    <xf numFmtId="168" fontId="0" fillId="0" borderId="10" xfId="9" applyNumberFormat="1" applyFont="1" applyBorder="1"/>
    <xf numFmtId="168" fontId="0" fillId="0" borderId="0" xfId="9" applyNumberFormat="1" applyFont="1" applyBorder="1"/>
    <xf numFmtId="168" fontId="0" fillId="0" borderId="5" xfId="9" applyNumberFormat="1" applyFont="1" applyBorder="1" applyAlignment="1">
      <alignment vertical="top"/>
    </xf>
    <xf numFmtId="168" fontId="0" fillId="0" borderId="31" xfId="9" applyNumberFormat="1" applyFont="1" applyBorder="1" applyAlignment="1">
      <alignment vertical="top"/>
    </xf>
    <xf numFmtId="168" fontId="0" fillId="0" borderId="31" xfId="9" applyNumberFormat="1" applyFont="1" applyBorder="1" applyAlignment="1">
      <alignment horizontal="center" vertical="top"/>
    </xf>
    <xf numFmtId="0" fontId="0" fillId="0" borderId="0" xfId="0" applyBorder="1"/>
    <xf numFmtId="0" fontId="0" fillId="0" borderId="7" xfId="0" applyBorder="1"/>
    <xf numFmtId="3" fontId="0" fillId="0" borderId="0" xfId="0" applyNumberFormat="1" applyFill="1" applyBorder="1"/>
    <xf numFmtId="3" fontId="11" fillId="0" borderId="7" xfId="0" applyNumberFormat="1" applyFont="1" applyBorder="1" applyAlignment="1">
      <alignment horizontal="right"/>
    </xf>
    <xf numFmtId="168" fontId="11" fillId="0" borderId="7" xfId="9" applyNumberFormat="1" applyFont="1" applyBorder="1" applyAlignment="1">
      <alignment horizontal="right"/>
    </xf>
    <xf numFmtId="177" fontId="11" fillId="0" borderId="0" xfId="12" applyNumberFormat="1" applyFont="1"/>
    <xf numFmtId="0" fontId="17" fillId="0" borderId="0" xfId="86" applyBorder="1" applyAlignment="1">
      <alignment vertical="center"/>
    </xf>
    <xf numFmtId="0" fontId="17" fillId="0" borderId="0" xfId="86" applyBorder="1" applyAlignment="1">
      <alignment vertical="top"/>
    </xf>
    <xf numFmtId="0" fontId="28" fillId="0" borderId="0" xfId="129" applyFont="1" applyAlignment="1">
      <alignment horizontal="right"/>
    </xf>
    <xf numFmtId="168" fontId="28" fillId="0" borderId="0" xfId="9" applyNumberFormat="1" applyFont="1" applyBorder="1" applyAlignment="1">
      <alignment vertical="top"/>
    </xf>
    <xf numFmtId="0" fontId="78" fillId="0" borderId="0" xfId="0" applyFont="1"/>
    <xf numFmtId="0" fontId="11" fillId="0" borderId="0" xfId="129" applyFont="1"/>
    <xf numFmtId="0" fontId="11" fillId="0" borderId="0" xfId="182" applyBorder="1" applyAlignment="1">
      <alignment vertical="top"/>
    </xf>
    <xf numFmtId="170" fontId="12" fillId="0" borderId="0" xfId="184" applyNumberFormat="1" applyFont="1" applyBorder="1" applyAlignment="1">
      <alignment vertical="top"/>
    </xf>
    <xf numFmtId="168" fontId="12" fillId="0" borderId="0" xfId="9" applyNumberFormat="1" applyFont="1" applyBorder="1" applyAlignment="1">
      <alignment vertical="top"/>
    </xf>
    <xf numFmtId="0" fontId="11" fillId="0" borderId="0" xfId="182" applyBorder="1"/>
    <xf numFmtId="0" fontId="28" fillId="0" borderId="0" xfId="182" applyFont="1" applyBorder="1" applyAlignment="1">
      <alignment vertical="top"/>
    </xf>
    <xf numFmtId="0" fontId="28" fillId="0" borderId="0" xfId="182" applyFont="1" applyBorder="1" applyAlignment="1">
      <alignment horizontal="left" vertical="top" indent="2"/>
    </xf>
    <xf numFmtId="169" fontId="78" fillId="0" borderId="0" xfId="182" applyNumberFormat="1" applyFont="1" applyBorder="1" applyAlignment="1">
      <alignment vertical="top"/>
    </xf>
    <xf numFmtId="168" fontId="78" fillId="0" borderId="0" xfId="9" applyNumberFormat="1" applyFont="1" applyBorder="1" applyAlignment="1">
      <alignment vertical="top"/>
    </xf>
    <xf numFmtId="0" fontId="11" fillId="0" borderId="31" xfId="182" applyBorder="1" applyAlignment="1">
      <alignment horizontal="left" vertical="top" indent="2"/>
    </xf>
    <xf numFmtId="0" fontId="11" fillId="0" borderId="0" xfId="182" applyAlignment="1">
      <alignment horizontal="left" indent="2"/>
    </xf>
    <xf numFmtId="3" fontId="0" fillId="0" borderId="3" xfId="0" applyNumberFormat="1" applyBorder="1" applyAlignment="1">
      <alignment horizontal="center"/>
    </xf>
    <xf numFmtId="3" fontId="0" fillId="0" borderId="6" xfId="0" applyNumberFormat="1" applyBorder="1" applyAlignment="1">
      <alignment horizontal="center"/>
    </xf>
    <xf numFmtId="3" fontId="0" fillId="0" borderId="4" xfId="0" applyNumberFormat="1"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0" fillId="0" borderId="4" xfId="0" applyBorder="1" applyAlignment="1">
      <alignment horizontal="center"/>
    </xf>
    <xf numFmtId="168" fontId="0" fillId="0" borderId="3" xfId="9" applyNumberFormat="1" applyFont="1" applyBorder="1" applyAlignment="1">
      <alignment horizontal="center"/>
    </xf>
    <xf numFmtId="168" fontId="0" fillId="0" borderId="6" xfId="9" applyNumberFormat="1" applyFont="1" applyBorder="1" applyAlignment="1">
      <alignment horizontal="center"/>
    </xf>
    <xf numFmtId="168" fontId="0" fillId="0" borderId="4" xfId="9" applyNumberFormat="1" applyFont="1" applyBorder="1" applyAlignment="1">
      <alignment horizontal="center"/>
    </xf>
  </cellXfs>
  <cellStyles count="193">
    <cellStyle name="_LISC_WSM" xfId="18" xr:uid="{00000000-0005-0000-0000-000000000000}"/>
    <cellStyle name="1 indent" xfId="19" xr:uid="{00000000-0005-0000-0000-000001000000}"/>
    <cellStyle name="2 indents" xfId="20" xr:uid="{00000000-0005-0000-0000-000002000000}"/>
    <cellStyle name="3 indents" xfId="21" xr:uid="{00000000-0005-0000-0000-000003000000}"/>
    <cellStyle name="4 indents" xfId="22" xr:uid="{00000000-0005-0000-0000-000004000000}"/>
    <cellStyle name="5 indents" xfId="23" xr:uid="{00000000-0005-0000-0000-000005000000}"/>
    <cellStyle name="clsAltData" xfId="137" xr:uid="{00000000-0005-0000-0000-000006000000}"/>
    <cellStyle name="clsAltMRVData" xfId="138" xr:uid="{00000000-0005-0000-0000-000007000000}"/>
    <cellStyle name="clsBlank" xfId="139" xr:uid="{00000000-0005-0000-0000-000008000000}"/>
    <cellStyle name="clsColumnHeader" xfId="140" xr:uid="{00000000-0005-0000-0000-000009000000}"/>
    <cellStyle name="clsData" xfId="141" xr:uid="{00000000-0005-0000-0000-00000A000000}"/>
    <cellStyle name="clsDefault" xfId="142" xr:uid="{00000000-0005-0000-0000-00000B000000}"/>
    <cellStyle name="clsFooter" xfId="143" xr:uid="{00000000-0005-0000-0000-00000C000000}"/>
    <cellStyle name="clsIndexTableData" xfId="144" xr:uid="{00000000-0005-0000-0000-00000D000000}"/>
    <cellStyle name="clsIndexTableHdr" xfId="145" xr:uid="{00000000-0005-0000-0000-00000E000000}"/>
    <cellStyle name="clsIndexTableTitle" xfId="146" xr:uid="{00000000-0005-0000-0000-00000F000000}"/>
    <cellStyle name="clsMRVData" xfId="147" xr:uid="{00000000-0005-0000-0000-000010000000}"/>
    <cellStyle name="clsReportFooter" xfId="148" xr:uid="{00000000-0005-0000-0000-000011000000}"/>
    <cellStyle name="clsReportHeader" xfId="149" xr:uid="{00000000-0005-0000-0000-000012000000}"/>
    <cellStyle name="clsRowHeader" xfId="150" xr:uid="{00000000-0005-0000-0000-000013000000}"/>
    <cellStyle name="clsScale" xfId="151" xr:uid="{00000000-0005-0000-0000-000014000000}"/>
    <cellStyle name="clsSection" xfId="152" xr:uid="{00000000-0005-0000-0000-000015000000}"/>
    <cellStyle name="Comma" xfId="1" builtinId="3"/>
    <cellStyle name="Comma [0] 2" xfId="24" xr:uid="{00000000-0005-0000-0000-000017000000}"/>
    <cellStyle name="Comma 10" xfId="25" xr:uid="{00000000-0005-0000-0000-000018000000}"/>
    <cellStyle name="Comma 11" xfId="26" xr:uid="{00000000-0005-0000-0000-000019000000}"/>
    <cellStyle name="Comma 12" xfId="27" xr:uid="{00000000-0005-0000-0000-00001A000000}"/>
    <cellStyle name="Comma 13" xfId="28" xr:uid="{00000000-0005-0000-0000-00001B000000}"/>
    <cellStyle name="Comma 14" xfId="29" xr:uid="{00000000-0005-0000-0000-00001C000000}"/>
    <cellStyle name="Comma 15" xfId="30" xr:uid="{00000000-0005-0000-0000-00001D000000}"/>
    <cellStyle name="Comma 16" xfId="31" xr:uid="{00000000-0005-0000-0000-00001E000000}"/>
    <cellStyle name="Comma 17" xfId="32" xr:uid="{00000000-0005-0000-0000-00001F000000}"/>
    <cellStyle name="Comma 18" xfId="33" xr:uid="{00000000-0005-0000-0000-000020000000}"/>
    <cellStyle name="Comma 19" xfId="34" xr:uid="{00000000-0005-0000-0000-000021000000}"/>
    <cellStyle name="Comma 2" xfId="2" xr:uid="{00000000-0005-0000-0000-000022000000}"/>
    <cellStyle name="Comma 2 2" xfId="134" xr:uid="{00000000-0005-0000-0000-000023000000}"/>
    <cellStyle name="Comma 2 2 2" xfId="153" xr:uid="{00000000-0005-0000-0000-000024000000}"/>
    <cellStyle name="Comma 2 3" xfId="154" xr:uid="{00000000-0005-0000-0000-000025000000}"/>
    <cellStyle name="Comma 2 4" xfId="155" xr:uid="{00000000-0005-0000-0000-000026000000}"/>
    <cellStyle name="Comma 20" xfId="35" xr:uid="{00000000-0005-0000-0000-000027000000}"/>
    <cellStyle name="Comma 21" xfId="36" xr:uid="{00000000-0005-0000-0000-000028000000}"/>
    <cellStyle name="Comma 22" xfId="37" xr:uid="{00000000-0005-0000-0000-000029000000}"/>
    <cellStyle name="Comma 23" xfId="38" xr:uid="{00000000-0005-0000-0000-00002A000000}"/>
    <cellStyle name="Comma 24" xfId="39" xr:uid="{00000000-0005-0000-0000-00002B000000}"/>
    <cellStyle name="Comma 25" xfId="40" xr:uid="{00000000-0005-0000-0000-00002C000000}"/>
    <cellStyle name="Comma 26" xfId="41" xr:uid="{00000000-0005-0000-0000-00002D000000}"/>
    <cellStyle name="Comma 27" xfId="42" xr:uid="{00000000-0005-0000-0000-00002E000000}"/>
    <cellStyle name="Comma 28" xfId="43" xr:uid="{00000000-0005-0000-0000-00002F000000}"/>
    <cellStyle name="Comma 29" xfId="44" xr:uid="{00000000-0005-0000-0000-000030000000}"/>
    <cellStyle name="Comma 3" xfId="17" xr:uid="{00000000-0005-0000-0000-000031000000}"/>
    <cellStyle name="Comma 30" xfId="45" xr:uid="{00000000-0005-0000-0000-000032000000}"/>
    <cellStyle name="Comma 31" xfId="46" xr:uid="{00000000-0005-0000-0000-000033000000}"/>
    <cellStyle name="Comma 32" xfId="47" xr:uid="{00000000-0005-0000-0000-000034000000}"/>
    <cellStyle name="Comma 33" xfId="48" xr:uid="{00000000-0005-0000-0000-000035000000}"/>
    <cellStyle name="Comma 34" xfId="49" xr:uid="{00000000-0005-0000-0000-000036000000}"/>
    <cellStyle name="Comma 35" xfId="50" xr:uid="{00000000-0005-0000-0000-000037000000}"/>
    <cellStyle name="Comma 36" xfId="51" xr:uid="{00000000-0005-0000-0000-000038000000}"/>
    <cellStyle name="Comma 37" xfId="52" xr:uid="{00000000-0005-0000-0000-000039000000}"/>
    <cellStyle name="Comma 38" xfId="53" xr:uid="{00000000-0005-0000-0000-00003A000000}"/>
    <cellStyle name="Comma 4" xfId="54" xr:uid="{00000000-0005-0000-0000-00003B000000}"/>
    <cellStyle name="Comma 5" xfId="55" xr:uid="{00000000-0005-0000-0000-00003C000000}"/>
    <cellStyle name="Comma 5 2" xfId="56" xr:uid="{00000000-0005-0000-0000-00003D000000}"/>
    <cellStyle name="Comma 5 3" xfId="57" xr:uid="{00000000-0005-0000-0000-00003E000000}"/>
    <cellStyle name="Comma 6" xfId="58" xr:uid="{00000000-0005-0000-0000-00003F000000}"/>
    <cellStyle name="Comma 7" xfId="59" xr:uid="{00000000-0005-0000-0000-000040000000}"/>
    <cellStyle name="Comma 8" xfId="60" xr:uid="{00000000-0005-0000-0000-000041000000}"/>
    <cellStyle name="Comma 9" xfId="61" xr:uid="{00000000-0005-0000-0000-000042000000}"/>
    <cellStyle name="Comma_FY ImportsTab" xfId="13" xr:uid="{00000000-0005-0000-0000-000043000000}"/>
    <cellStyle name="Comma0" xfId="62" xr:uid="{00000000-0005-0000-0000-000044000000}"/>
    <cellStyle name="Comma0 2" xfId="63" xr:uid="{00000000-0005-0000-0000-000045000000}"/>
    <cellStyle name="Currency" xfId="175" builtinId="4"/>
    <cellStyle name="Currency0" xfId="64" xr:uid="{00000000-0005-0000-0000-000047000000}"/>
    <cellStyle name="Currency0 2" xfId="65" xr:uid="{00000000-0005-0000-0000-000048000000}"/>
    <cellStyle name="Date" xfId="66" xr:uid="{00000000-0005-0000-0000-000049000000}"/>
    <cellStyle name="Date 2" xfId="67" xr:uid="{00000000-0005-0000-0000-00004A000000}"/>
    <cellStyle name="Euro" xfId="156" xr:uid="{00000000-0005-0000-0000-00004B000000}"/>
    <cellStyle name="Fixed" xfId="68" xr:uid="{00000000-0005-0000-0000-00004C000000}"/>
    <cellStyle name="Fixed 2" xfId="69" xr:uid="{00000000-0005-0000-0000-00004D000000}"/>
    <cellStyle name="General" xfId="70" xr:uid="{00000000-0005-0000-0000-00004E000000}"/>
    <cellStyle name="General 2" xfId="71" xr:uid="{00000000-0005-0000-0000-00004F000000}"/>
    <cellStyle name="Grey" xfId="157" xr:uid="{00000000-0005-0000-0000-000050000000}"/>
    <cellStyle name="Heading 1 2" xfId="72" xr:uid="{00000000-0005-0000-0000-000051000000}"/>
    <cellStyle name="Heading 2 2" xfId="73" xr:uid="{00000000-0005-0000-0000-000052000000}"/>
    <cellStyle name="helv" xfId="3" xr:uid="{00000000-0005-0000-0000-000053000000}"/>
    <cellStyle name="Hyperlink" xfId="4" builtinId="8"/>
    <cellStyle name="Hyperlink 2" xfId="74" xr:uid="{00000000-0005-0000-0000-000055000000}"/>
    <cellStyle name="Hyperlink 3" xfId="75" xr:uid="{00000000-0005-0000-0000-000056000000}"/>
    <cellStyle name="Hyperlink 4" xfId="180" xr:uid="{00000000-0005-0000-0000-000057000000}"/>
    <cellStyle name="Hyperlink 5" xfId="181" xr:uid="{00000000-0005-0000-0000-000058000000}"/>
    <cellStyle name="imf-one decimal" xfId="76" xr:uid="{00000000-0005-0000-0000-000059000000}"/>
    <cellStyle name="imf-zero decimal" xfId="77" xr:uid="{00000000-0005-0000-0000-00005A000000}"/>
    <cellStyle name="Input [yellow]" xfId="158" xr:uid="{00000000-0005-0000-0000-00005B000000}"/>
    <cellStyle name="Lien hypertexte visité_Condensé n° 39 du 29-03.11 Année 2001" xfId="159" xr:uid="{00000000-0005-0000-0000-00005C000000}"/>
    <cellStyle name="Lien hypertexte_Condensé n° 39 du 29-03.11 Année 2001" xfId="160" xr:uid="{00000000-0005-0000-0000-00005D000000}"/>
    <cellStyle name="Milliers [0]_Condensé n° 39 du 29-03.11 Année 2001" xfId="161" xr:uid="{00000000-0005-0000-0000-00005E000000}"/>
    <cellStyle name="Milliers_Condensé 39 Rel.Ext" xfId="162" xr:uid="{00000000-0005-0000-0000-00005F000000}"/>
    <cellStyle name="Monétaire [0]_Condensé n° 39 du 29-03.11 Année 2001" xfId="163" xr:uid="{00000000-0005-0000-0000-000060000000}"/>
    <cellStyle name="Monétaire_CONDENSE N° 39  PRIX  2001" xfId="164" xr:uid="{00000000-0005-0000-0000-000061000000}"/>
    <cellStyle name="Normal" xfId="0" builtinId="0"/>
    <cellStyle name="Normal - Style1" xfId="165" xr:uid="{00000000-0005-0000-0000-000063000000}"/>
    <cellStyle name="Normal 10" xfId="78" xr:uid="{00000000-0005-0000-0000-000064000000}"/>
    <cellStyle name="Normal 11" xfId="16" xr:uid="{00000000-0005-0000-0000-000065000000}"/>
    <cellStyle name="Normal 12" xfId="79" xr:uid="{00000000-0005-0000-0000-000066000000}"/>
    <cellStyle name="Normal 12 2" xfId="80" xr:uid="{00000000-0005-0000-0000-000067000000}"/>
    <cellStyle name="Normal 12 3" xfId="185" xr:uid="{00000000-0005-0000-0000-000068000000}"/>
    <cellStyle name="Normal 12 3 2" xfId="186" xr:uid="{00000000-0005-0000-0000-000069000000}"/>
    <cellStyle name="Normal 13" xfId="81" xr:uid="{00000000-0005-0000-0000-00006A000000}"/>
    <cellStyle name="Normal 14" xfId="82" xr:uid="{00000000-0005-0000-0000-00006B000000}"/>
    <cellStyle name="Normal 15" xfId="129" xr:uid="{00000000-0005-0000-0000-00006C000000}"/>
    <cellStyle name="Normal 15 2" xfId="183" xr:uid="{00000000-0005-0000-0000-00006D000000}"/>
    <cellStyle name="Normal 16" xfId="136" xr:uid="{00000000-0005-0000-0000-00006E000000}"/>
    <cellStyle name="Normal 17" xfId="173" xr:uid="{00000000-0005-0000-0000-00006F000000}"/>
    <cellStyle name="Normal 18" xfId="177" xr:uid="{00000000-0005-0000-0000-000070000000}"/>
    <cellStyle name="Normal 19" xfId="190" xr:uid="{7D892B1B-A560-4D26-B5E6-6B8B3C8AE8E1}"/>
    <cellStyle name="Normal 2" xfId="5" xr:uid="{00000000-0005-0000-0000-000071000000}"/>
    <cellStyle name="Normal 2 2" xfId="83" xr:uid="{00000000-0005-0000-0000-000072000000}"/>
    <cellStyle name="Normal 2 3" xfId="84" xr:uid="{00000000-0005-0000-0000-000073000000}"/>
    <cellStyle name="Normal 2 3 2" xfId="85" xr:uid="{00000000-0005-0000-0000-000074000000}"/>
    <cellStyle name="Normal 2 3 3" xfId="86" xr:uid="{00000000-0005-0000-0000-000075000000}"/>
    <cellStyle name="Normal 2 4" xfId="87" xr:uid="{00000000-0005-0000-0000-000076000000}"/>
    <cellStyle name="Normal 2 5" xfId="88" xr:uid="{00000000-0005-0000-0000-000077000000}"/>
    <cellStyle name="Normal 2 5 2" xfId="182" xr:uid="{00000000-0005-0000-0000-000078000000}"/>
    <cellStyle name="Normal 2 6" xfId="179" xr:uid="{00000000-0005-0000-0000-000079000000}"/>
    <cellStyle name="Normal 3" xfId="11" xr:uid="{00000000-0005-0000-0000-00007A000000}"/>
    <cellStyle name="Normal 3 2" xfId="89" xr:uid="{00000000-0005-0000-0000-00007B000000}"/>
    <cellStyle name="Normal 3 2 2" xfId="90" xr:uid="{00000000-0005-0000-0000-00007C000000}"/>
    <cellStyle name="Normal 3 2 3" xfId="187" xr:uid="{00000000-0005-0000-0000-00007D000000}"/>
    <cellStyle name="Normal 3 3" xfId="91" xr:uid="{00000000-0005-0000-0000-00007E000000}"/>
    <cellStyle name="Normal 3 4" xfId="178" xr:uid="{00000000-0005-0000-0000-00007F000000}"/>
    <cellStyle name="Normal 3 5" xfId="192" xr:uid="{6E1C4986-7FD5-43B8-B853-E194FDC5CD47}"/>
    <cellStyle name="Normal 4" xfId="12" xr:uid="{00000000-0005-0000-0000-000080000000}"/>
    <cellStyle name="Normal 4 2" xfId="92" xr:uid="{00000000-0005-0000-0000-000081000000}"/>
    <cellStyle name="Normal 4 2 2" xfId="93" xr:uid="{00000000-0005-0000-0000-000082000000}"/>
    <cellStyle name="Normal 4 3" xfId="94" xr:uid="{00000000-0005-0000-0000-000083000000}"/>
    <cellStyle name="Normal 4 3 2" xfId="166" xr:uid="{00000000-0005-0000-0000-000084000000}"/>
    <cellStyle name="Normal 4 4" xfId="95" xr:uid="{00000000-0005-0000-0000-000085000000}"/>
    <cellStyle name="Normal 4 5" xfId="167" xr:uid="{00000000-0005-0000-0000-000086000000}"/>
    <cellStyle name="Normal 4 6" xfId="168" xr:uid="{00000000-0005-0000-0000-000087000000}"/>
    <cellStyle name="Normal 4 7" xfId="188" xr:uid="{00000000-0005-0000-0000-000088000000}"/>
    <cellStyle name="Normal 5" xfId="96" xr:uid="{00000000-0005-0000-0000-000089000000}"/>
    <cellStyle name="Normal 5 2" xfId="97" xr:uid="{00000000-0005-0000-0000-00008A000000}"/>
    <cellStyle name="Normal 5 3" xfId="98" xr:uid="{00000000-0005-0000-0000-00008B000000}"/>
    <cellStyle name="Normal 6" xfId="99" xr:uid="{00000000-0005-0000-0000-00008C000000}"/>
    <cellStyle name="Normal 6 2" xfId="100" xr:uid="{00000000-0005-0000-0000-00008D000000}"/>
    <cellStyle name="Normal 6 2 2" xfId="101" xr:uid="{00000000-0005-0000-0000-00008E000000}"/>
    <cellStyle name="Normal 6 2 2 2" xfId="102" xr:uid="{00000000-0005-0000-0000-00008F000000}"/>
    <cellStyle name="Normal 6 2 2 3" xfId="103" xr:uid="{00000000-0005-0000-0000-000090000000}"/>
    <cellStyle name="Normal 6 2 2 4" xfId="104" xr:uid="{00000000-0005-0000-0000-000091000000}"/>
    <cellStyle name="Normal 6 2 2 5" xfId="105" xr:uid="{00000000-0005-0000-0000-000092000000}"/>
    <cellStyle name="Normal 6 2 3" xfId="106" xr:uid="{00000000-0005-0000-0000-000093000000}"/>
    <cellStyle name="Normal 6 2 3 2" xfId="107" xr:uid="{00000000-0005-0000-0000-000094000000}"/>
    <cellStyle name="Normal 6 2 3 3" xfId="108" xr:uid="{00000000-0005-0000-0000-000095000000}"/>
    <cellStyle name="Normal 6 2 3 4" xfId="109" xr:uid="{00000000-0005-0000-0000-000096000000}"/>
    <cellStyle name="Normal 6 2 4" xfId="110" xr:uid="{00000000-0005-0000-0000-000097000000}"/>
    <cellStyle name="Normal 6 2 5" xfId="111" xr:uid="{00000000-0005-0000-0000-000098000000}"/>
    <cellStyle name="Normal 6 2 6" xfId="112" xr:uid="{00000000-0005-0000-0000-000099000000}"/>
    <cellStyle name="Normal 6 2 7" xfId="113" xr:uid="{00000000-0005-0000-0000-00009A000000}"/>
    <cellStyle name="Normal 6 3" xfId="114" xr:uid="{00000000-0005-0000-0000-00009B000000}"/>
    <cellStyle name="Normal 6 4" xfId="115" xr:uid="{00000000-0005-0000-0000-00009C000000}"/>
    <cellStyle name="Normal 6 4 2" xfId="116" xr:uid="{00000000-0005-0000-0000-00009D000000}"/>
    <cellStyle name="Normal 6 4 3" xfId="117" xr:uid="{00000000-0005-0000-0000-00009E000000}"/>
    <cellStyle name="Normal 6 4 4" xfId="118" xr:uid="{00000000-0005-0000-0000-00009F000000}"/>
    <cellStyle name="Normal 7" xfId="119" xr:uid="{00000000-0005-0000-0000-0000A0000000}"/>
    <cellStyle name="Normal 7 2" xfId="120" xr:uid="{00000000-0005-0000-0000-0000A1000000}"/>
    <cellStyle name="Normal 8" xfId="121" xr:uid="{00000000-0005-0000-0000-0000A2000000}"/>
    <cellStyle name="Normal 9" xfId="122" xr:uid="{00000000-0005-0000-0000-0000A3000000}"/>
    <cellStyle name="Normal Table" xfId="169" xr:uid="{00000000-0005-0000-0000-0000A4000000}"/>
    <cellStyle name="Normal_Aggregates" xfId="6" xr:uid="{00000000-0005-0000-0000-0000A5000000}"/>
    <cellStyle name="Normal_Carrier_Nation_1" xfId="176" xr:uid="{00000000-0005-0000-0000-0000A6000000}"/>
    <cellStyle name="Normal_fsmred00_Gfs" xfId="7" xr:uid="{00000000-0005-0000-0000-0000A7000000}"/>
    <cellStyle name="Normal_Returns-newBSD3-RWN Sep03" xfId="189" xr:uid="{00000000-0005-0000-0000-0000A8000000}"/>
    <cellStyle name="Normal_RMI_2008 EconStat_tabs_draft4" xfId="8" xr:uid="{00000000-0005-0000-0000-0000A9000000}"/>
    <cellStyle name="Normal_statistical appendix tables 2" xfId="132" xr:uid="{00000000-0005-0000-0000-0000AA000000}"/>
    <cellStyle name="Normal_Tables for authorities 2" xfId="15" xr:uid="{00000000-0005-0000-0000-0000AB000000}"/>
    <cellStyle name="Percent" xfId="9" builtinId="5"/>
    <cellStyle name="Percent [2]" xfId="170" xr:uid="{00000000-0005-0000-0000-0000AD000000}"/>
    <cellStyle name="Percent 2" xfId="10" xr:uid="{00000000-0005-0000-0000-0000AE000000}"/>
    <cellStyle name="Percent 2 2" xfId="135" xr:uid="{00000000-0005-0000-0000-0000AF000000}"/>
    <cellStyle name="Percent 3" xfId="123" xr:uid="{00000000-0005-0000-0000-0000B0000000}"/>
    <cellStyle name="Percent 4" xfId="130" xr:uid="{00000000-0005-0000-0000-0000B1000000}"/>
    <cellStyle name="Percent 5" xfId="131" xr:uid="{00000000-0005-0000-0000-0000B2000000}"/>
    <cellStyle name="Percent 6" xfId="133" xr:uid="{00000000-0005-0000-0000-0000B3000000}"/>
    <cellStyle name="Percent 7" xfId="174" xr:uid="{00000000-0005-0000-0000-0000B4000000}"/>
    <cellStyle name="Percent 8" xfId="184" xr:uid="{00000000-0005-0000-0000-0000B5000000}"/>
    <cellStyle name="Percent 9" xfId="191" xr:uid="{2B24B22C-11B5-4FFF-9E28-7B0C62949363}"/>
    <cellStyle name="percentage difference" xfId="171" xr:uid="{00000000-0005-0000-0000-0000B6000000}"/>
    <cellStyle name="percentage difference one decimal" xfId="124" xr:uid="{00000000-0005-0000-0000-0000B7000000}"/>
    <cellStyle name="percentage difference zero decimal" xfId="125" xr:uid="{00000000-0005-0000-0000-0000B8000000}"/>
    <cellStyle name="Presentation" xfId="126" xr:uid="{00000000-0005-0000-0000-0000B9000000}"/>
    <cellStyle name="Publication" xfId="172" xr:uid="{00000000-0005-0000-0000-0000BA000000}"/>
    <cellStyle name="Style 1" xfId="127" xr:uid="{00000000-0005-0000-0000-0000BB000000}"/>
    <cellStyle name="Total 2" xfId="128" xr:uid="{00000000-0005-0000-0000-0000BC000000}"/>
    <cellStyle name="標準_POPRC95 (2)" xfId="14" xr:uid="{00000000-0005-0000-0000-0000BD000000}"/>
  </cellStyles>
  <dxfs count="1">
    <dxf>
      <font>
        <color rgb="FFFF0000"/>
      </font>
      <fill>
        <patternFill>
          <bgColor theme="9" tint="0.59996337778862885"/>
        </patternFill>
      </fill>
    </dxf>
  </dxfs>
  <tableStyles count="0" defaultTableStyle="TableStyleMedium9" defaultPivotStyle="PivotStyleLight16"/>
  <colors>
    <mruColors>
      <color rgb="FF0033CC"/>
      <color rgb="FFFFFF66"/>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worksheet" Target="worksheets/sheet11.xml"/><Relationship Id="rId18" Type="http://schemas.openxmlformats.org/officeDocument/2006/relationships/worksheet" Target="worksheets/sheet16.xml"/><Relationship Id="rId26" Type="http://schemas.openxmlformats.org/officeDocument/2006/relationships/worksheet" Target="worksheets/sheet24.xml"/><Relationship Id="rId39" Type="http://schemas.openxmlformats.org/officeDocument/2006/relationships/externalLink" Target="externalLinks/externalLink6.xml"/><Relationship Id="rId3" Type="http://schemas.openxmlformats.org/officeDocument/2006/relationships/worksheet" Target="worksheets/sheet1.xml"/><Relationship Id="rId21" Type="http://schemas.openxmlformats.org/officeDocument/2006/relationships/worksheet" Target="worksheets/sheet19.xml"/><Relationship Id="rId34" Type="http://schemas.openxmlformats.org/officeDocument/2006/relationships/externalLink" Target="externalLinks/externalLink1.xml"/><Relationship Id="rId42" Type="http://schemas.openxmlformats.org/officeDocument/2006/relationships/styles" Target="styles.xml"/><Relationship Id="rId7" Type="http://schemas.openxmlformats.org/officeDocument/2006/relationships/worksheet" Target="worksheets/sheet5.xml"/><Relationship Id="rId12" Type="http://schemas.openxmlformats.org/officeDocument/2006/relationships/worksheet" Target="worksheets/sheet10.xml"/><Relationship Id="rId17" Type="http://schemas.openxmlformats.org/officeDocument/2006/relationships/worksheet" Target="worksheets/sheet15.xml"/><Relationship Id="rId25" Type="http://schemas.openxmlformats.org/officeDocument/2006/relationships/worksheet" Target="worksheets/sheet23.xml"/><Relationship Id="rId33" Type="http://schemas.openxmlformats.org/officeDocument/2006/relationships/worksheet" Target="worksheets/sheet31.xml"/><Relationship Id="rId38" Type="http://schemas.openxmlformats.org/officeDocument/2006/relationships/externalLink" Target="externalLinks/externalLink5.xml"/><Relationship Id="rId2" Type="http://schemas.openxmlformats.org/officeDocument/2006/relationships/chartsheet" Target="chartsheets/sheet2.xml"/><Relationship Id="rId16" Type="http://schemas.openxmlformats.org/officeDocument/2006/relationships/worksheet" Target="worksheets/sheet14.xml"/><Relationship Id="rId20" Type="http://schemas.openxmlformats.org/officeDocument/2006/relationships/worksheet" Target="worksheets/sheet18.xml"/><Relationship Id="rId29" Type="http://schemas.openxmlformats.org/officeDocument/2006/relationships/worksheet" Target="worksheets/sheet27.xml"/><Relationship Id="rId41" Type="http://schemas.openxmlformats.org/officeDocument/2006/relationships/theme" Target="theme/theme1.xml"/><Relationship Id="rId1" Type="http://schemas.openxmlformats.org/officeDocument/2006/relationships/chartsheet" Target="chartsheets/sheet1.xml"/><Relationship Id="rId6" Type="http://schemas.openxmlformats.org/officeDocument/2006/relationships/worksheet" Target="worksheets/sheet4.xml"/><Relationship Id="rId11" Type="http://schemas.openxmlformats.org/officeDocument/2006/relationships/worksheet" Target="worksheets/sheet9.xml"/><Relationship Id="rId24" Type="http://schemas.openxmlformats.org/officeDocument/2006/relationships/worksheet" Target="worksheets/sheet22.xml"/><Relationship Id="rId32" Type="http://schemas.openxmlformats.org/officeDocument/2006/relationships/worksheet" Target="worksheets/sheet30.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5" Type="http://schemas.openxmlformats.org/officeDocument/2006/relationships/worksheet" Target="worksheets/sheet3.xml"/><Relationship Id="rId15" Type="http://schemas.openxmlformats.org/officeDocument/2006/relationships/worksheet" Target="worksheets/sheet13.xml"/><Relationship Id="rId23" Type="http://schemas.openxmlformats.org/officeDocument/2006/relationships/worksheet" Target="worksheets/sheet21.xml"/><Relationship Id="rId28" Type="http://schemas.openxmlformats.org/officeDocument/2006/relationships/worksheet" Target="worksheets/sheet26.xml"/><Relationship Id="rId36" Type="http://schemas.openxmlformats.org/officeDocument/2006/relationships/externalLink" Target="externalLinks/externalLink3.xml"/><Relationship Id="rId10" Type="http://schemas.openxmlformats.org/officeDocument/2006/relationships/worksheet" Target="worksheets/sheet8.xml"/><Relationship Id="rId19" Type="http://schemas.openxmlformats.org/officeDocument/2006/relationships/worksheet" Target="worksheets/sheet17.xml"/><Relationship Id="rId31" Type="http://schemas.openxmlformats.org/officeDocument/2006/relationships/worksheet" Target="worksheets/sheet29.xml"/><Relationship Id="rId44" Type="http://schemas.openxmlformats.org/officeDocument/2006/relationships/calcChain" Target="calcChain.xml"/><Relationship Id="rId4" Type="http://schemas.openxmlformats.org/officeDocument/2006/relationships/worksheet" Target="worksheets/sheet2.xml"/><Relationship Id="rId9" Type="http://schemas.openxmlformats.org/officeDocument/2006/relationships/worksheet" Target="worksheets/sheet7.xml"/><Relationship Id="rId14" Type="http://schemas.openxmlformats.org/officeDocument/2006/relationships/worksheet" Target="worksheets/sheet12.xml"/><Relationship Id="rId22" Type="http://schemas.openxmlformats.org/officeDocument/2006/relationships/worksheet" Target="worksheets/sheet20.xml"/><Relationship Id="rId27" Type="http://schemas.openxmlformats.org/officeDocument/2006/relationships/worksheet" Target="worksheets/sheet25.xml"/><Relationship Id="rId30" Type="http://schemas.openxmlformats.org/officeDocument/2006/relationships/worksheet" Target="worksheets/sheet28.xml"/><Relationship Id="rId35" Type="http://schemas.openxmlformats.org/officeDocument/2006/relationships/externalLink" Target="externalLinks/externalLink2.xml"/><Relationship Id="rId4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490531832"/>
        <c:axId val="490538104"/>
      </c:barChart>
      <c:catAx>
        <c:axId val="490531832"/>
        <c:scaling>
          <c:orientation val="minMax"/>
        </c:scaling>
        <c:delete val="0"/>
        <c:axPos val="b"/>
        <c:majorTickMark val="out"/>
        <c:minorTickMark val="none"/>
        <c:tickLblPos val="nextTo"/>
        <c:crossAx val="490538104"/>
        <c:crosses val="autoZero"/>
        <c:auto val="1"/>
        <c:lblAlgn val="ctr"/>
        <c:lblOffset val="100"/>
        <c:noMultiLvlLbl val="0"/>
      </c:catAx>
      <c:valAx>
        <c:axId val="490538104"/>
        <c:scaling>
          <c:orientation val="minMax"/>
        </c:scaling>
        <c:delete val="0"/>
        <c:axPos val="l"/>
        <c:majorGridlines/>
        <c:majorTickMark val="out"/>
        <c:minorTickMark val="none"/>
        <c:tickLblPos val="nextTo"/>
        <c:crossAx val="490531832"/>
        <c:crosses val="autoZero"/>
        <c:crossBetween val="between"/>
      </c:valAx>
    </c:plotArea>
    <c:legend>
      <c:legendPos val="r"/>
      <c:overlay val="0"/>
    </c:legend>
    <c:plotVisOnly val="1"/>
    <c:dispBlanksAs val="gap"/>
    <c:showDLblsOverMax val="0"/>
  </c:chart>
  <c:spPr>
    <a:ln>
      <a:noFill/>
    </a:ln>
  </c:spPr>
  <c:txPr>
    <a:bodyPr/>
    <a:lstStyle/>
    <a:p>
      <a:pPr>
        <a:defRPr>
          <a:solidFill>
            <a:schemeClr val="tx1"/>
          </a:solidFil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490538888"/>
        <c:axId val="490533008"/>
      </c:barChart>
      <c:catAx>
        <c:axId val="490538888"/>
        <c:scaling>
          <c:orientation val="minMax"/>
        </c:scaling>
        <c:delete val="0"/>
        <c:axPos val="b"/>
        <c:majorTickMark val="out"/>
        <c:minorTickMark val="none"/>
        <c:tickLblPos val="nextTo"/>
        <c:crossAx val="490533008"/>
        <c:crosses val="autoZero"/>
        <c:auto val="1"/>
        <c:lblAlgn val="ctr"/>
        <c:lblOffset val="100"/>
        <c:noMultiLvlLbl val="0"/>
      </c:catAx>
      <c:valAx>
        <c:axId val="490533008"/>
        <c:scaling>
          <c:orientation val="minMax"/>
        </c:scaling>
        <c:delete val="0"/>
        <c:axPos val="l"/>
        <c:majorGridlines/>
        <c:majorTickMark val="out"/>
        <c:minorTickMark val="none"/>
        <c:tickLblPos val="nextTo"/>
        <c:crossAx val="490538888"/>
        <c:crosses val="autoZero"/>
        <c:crossBetween val="between"/>
      </c:valAx>
    </c:plotArea>
    <c:legend>
      <c:legendPos val="r"/>
      <c:overlay val="0"/>
    </c:legend>
    <c:plotVisOnly val="1"/>
    <c:dispBlanksAs val="gap"/>
    <c:showDLblsOverMax val="0"/>
  </c:chart>
  <c:spPr>
    <a:ln>
      <a:noFill/>
    </a:ln>
  </c:sp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GDP</c:v>
          </c:tx>
          <c:marker>
            <c:symbol val="none"/>
          </c:marker>
          <c:trendline>
            <c:spPr>
              <a:ln w="19050">
                <a:solidFill>
                  <a:schemeClr val="tx2">
                    <a:lumMod val="60000"/>
                    <a:lumOff val="40000"/>
                  </a:schemeClr>
                </a:solidFill>
              </a:ln>
            </c:spPr>
            <c:trendlineType val="exp"/>
            <c:dispRSqr val="0"/>
            <c:dispEq val="0"/>
          </c:trendline>
          <c:cat>
            <c:strRef>
              <c:f>GFSsum!$B$2:$P$2</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GFSsum!$B$50:$P$50</c:f>
              <c:numCache>
                <c:formatCode>#,##0.000</c:formatCode>
                <c:ptCount val="15"/>
                <c:pt idx="0">
                  <c:v>149.52110290527344</c:v>
                </c:pt>
                <c:pt idx="1">
                  <c:v>159.43649291992188</c:v>
                </c:pt>
                <c:pt idx="2">
                  <c:v>162.64701843261719</c:v>
                </c:pt>
                <c:pt idx="3">
                  <c:v>154.56430053710938</c:v>
                </c:pt>
                <c:pt idx="4">
                  <c:v>166.39105224609375</c:v>
                </c:pt>
                <c:pt idx="5">
                  <c:v>191.01791381835938</c:v>
                </c:pt>
                <c:pt idx="6">
                  <c:v>193.68464660644531</c:v>
                </c:pt>
                <c:pt idx="7">
                  <c:v>200.93807983398438</c:v>
                </c:pt>
                <c:pt idx="8">
                  <c:v>201.30158996582031</c:v>
                </c:pt>
                <c:pt idx="9">
                  <c:v>190.12895202636719</c:v>
                </c:pt>
                <c:pt idx="10">
                  <c:v>188.17796325683594</c:v>
                </c:pt>
                <c:pt idx="11">
                  <c:v>198.85842895507813</c:v>
                </c:pt>
                <c:pt idx="12">
                  <c:v>215.62528991699219</c:v>
                </c:pt>
                <c:pt idx="13">
                  <c:v>224.04142761230469</c:v>
                </c:pt>
                <c:pt idx="14">
                  <c:v>245.63633728027344</c:v>
                </c:pt>
              </c:numCache>
            </c:numRef>
          </c:val>
          <c:smooth val="0"/>
          <c:extLst>
            <c:ext xmlns:c16="http://schemas.microsoft.com/office/drawing/2014/chart" uri="{C3380CC4-5D6E-409C-BE32-E72D297353CC}">
              <c16:uniqueId val="{00000001-9A3B-40ED-A90D-52316BA19CE7}"/>
            </c:ext>
          </c:extLst>
        </c:ser>
        <c:dLbls>
          <c:showLegendKey val="0"/>
          <c:showVal val="0"/>
          <c:showCatName val="0"/>
          <c:showSerName val="0"/>
          <c:showPercent val="0"/>
          <c:showBubbleSize val="0"/>
        </c:dLbls>
        <c:marker val="1"/>
        <c:smooth val="0"/>
        <c:axId val="309744152"/>
        <c:axId val="309744544"/>
      </c:lineChart>
      <c:lineChart>
        <c:grouping val="standard"/>
        <c:varyColors val="0"/>
        <c:ser>
          <c:idx val="1"/>
          <c:order val="1"/>
          <c:tx>
            <c:v>GRT</c:v>
          </c:tx>
          <c:marker>
            <c:symbol val="none"/>
          </c:marker>
          <c:trendline>
            <c:spPr>
              <a:ln w="19050">
                <a:solidFill>
                  <a:srgbClr val="FF0000"/>
                </a:solidFill>
              </a:ln>
            </c:spPr>
            <c:trendlineType val="exp"/>
            <c:dispRSqr val="0"/>
            <c:dispEq val="0"/>
          </c:trendline>
          <c:cat>
            <c:strRef>
              <c:f>GFSsum!$B$2:$P$2</c:f>
              <c:strCache>
                <c:ptCount val="1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strCache>
            </c:strRef>
          </c:cat>
          <c:val>
            <c:numRef>
              <c:f>GFSsum!$B$60:$P$60</c:f>
              <c:numCache>
                <c:formatCode>#,##0.000;\-#,##0.000;#</c:formatCode>
                <c:ptCount val="15"/>
              </c:numCache>
            </c:numRef>
          </c:val>
          <c:smooth val="0"/>
          <c:extLst>
            <c:ext xmlns:c16="http://schemas.microsoft.com/office/drawing/2014/chart" uri="{C3380CC4-5D6E-409C-BE32-E72D297353CC}">
              <c16:uniqueId val="{00000003-9A3B-40ED-A90D-52316BA19CE7}"/>
            </c:ext>
          </c:extLst>
        </c:ser>
        <c:dLbls>
          <c:showLegendKey val="0"/>
          <c:showVal val="0"/>
          <c:showCatName val="0"/>
          <c:showSerName val="0"/>
          <c:showPercent val="0"/>
          <c:showBubbleSize val="0"/>
        </c:dLbls>
        <c:marker val="1"/>
        <c:smooth val="0"/>
        <c:axId val="309745328"/>
        <c:axId val="309744936"/>
      </c:lineChart>
      <c:catAx>
        <c:axId val="309744152"/>
        <c:scaling>
          <c:orientation val="minMax"/>
        </c:scaling>
        <c:delete val="0"/>
        <c:axPos val="b"/>
        <c:numFmt formatCode="General" sourceLinked="0"/>
        <c:majorTickMark val="out"/>
        <c:minorTickMark val="none"/>
        <c:tickLblPos val="nextTo"/>
        <c:txPr>
          <a:bodyPr rot="-2700000"/>
          <a:lstStyle/>
          <a:p>
            <a:pPr>
              <a:defRPr/>
            </a:pPr>
            <a:endParaRPr lang="en-US"/>
          </a:p>
        </c:txPr>
        <c:crossAx val="309744544"/>
        <c:crosses val="autoZero"/>
        <c:auto val="1"/>
        <c:lblAlgn val="ctr"/>
        <c:lblOffset val="100"/>
        <c:noMultiLvlLbl val="0"/>
      </c:catAx>
      <c:valAx>
        <c:axId val="309744544"/>
        <c:scaling>
          <c:orientation val="minMax"/>
          <c:max val="300"/>
          <c:min val="150"/>
        </c:scaling>
        <c:delete val="0"/>
        <c:axPos val="l"/>
        <c:majorGridlines/>
        <c:numFmt formatCode="#,##0.000" sourceLinked="1"/>
        <c:majorTickMark val="out"/>
        <c:minorTickMark val="none"/>
        <c:tickLblPos val="nextTo"/>
        <c:crossAx val="309744152"/>
        <c:crosses val="autoZero"/>
        <c:crossBetween val="between"/>
        <c:majorUnit val="30"/>
      </c:valAx>
      <c:valAx>
        <c:axId val="309744936"/>
        <c:scaling>
          <c:orientation val="minMax"/>
          <c:max val="15"/>
          <c:min val="0"/>
        </c:scaling>
        <c:delete val="0"/>
        <c:axPos val="r"/>
        <c:numFmt formatCode="#,##0.000;\-#,##0.000;#" sourceLinked="1"/>
        <c:majorTickMark val="out"/>
        <c:minorTickMark val="none"/>
        <c:tickLblPos val="nextTo"/>
        <c:crossAx val="309745328"/>
        <c:crosses val="max"/>
        <c:crossBetween val="between"/>
        <c:majorUnit val="3"/>
      </c:valAx>
      <c:catAx>
        <c:axId val="309745328"/>
        <c:scaling>
          <c:orientation val="minMax"/>
        </c:scaling>
        <c:delete val="1"/>
        <c:axPos val="b"/>
        <c:numFmt formatCode="General" sourceLinked="1"/>
        <c:majorTickMark val="out"/>
        <c:minorTickMark val="none"/>
        <c:tickLblPos val="nextTo"/>
        <c:crossAx val="30974493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53098D-EF7A-4663-B4B5-84617FF68C43}">
  <sheetPr>
    <tabColor theme="1" tint="0.14999847407452621"/>
  </sheetPr>
  <sheetViews>
    <sheetView workbookViewId="0"/>
  </sheetViews>
  <pageMargins left="0" right="0" top="0" bottom="0" header="0" footer="0"/>
  <pageSetup orientation="portrait"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codeName="Chart2">
    <tabColor theme="1" tint="0.14999847407452621"/>
  </sheetPr>
  <sheetViews>
    <sheetView zoomScale="99" workbookViewId="0" zoomToFit="1"/>
  </sheetViews>
  <pageMargins left="0.7" right="0.7" top="0.75" bottom="0.75" header="0.3" footer="0.3"/>
  <pageSetup orientation="portrait"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0" y="0"/>
    <xdr:ext cx="7648575" cy="9953625"/>
    <xdr:graphicFrame macro="">
      <xdr:nvGraphicFramePr>
        <xdr:cNvPr id="2" name="Chart 1">
          <a:extLst>
            <a:ext uri="{FF2B5EF4-FFF2-40B4-BE49-F238E27FC236}">
              <a16:creationId xmlns:a16="http://schemas.microsoft.com/office/drawing/2014/main" id="{E7ED7FCB-618F-4C92-8B0C-46B5C94D5F6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6" name="Picture 5">
          <a:extLst xmlns:a="http://schemas.openxmlformats.org/drawingml/2006/main">
            <a:ext uri="{FF2B5EF4-FFF2-40B4-BE49-F238E27FC236}">
              <a16:creationId xmlns:a16="http://schemas.microsoft.com/office/drawing/2014/main" id="{CDE3BD60-4875-4060-AB5F-4982E1A4F36A}"/>
            </a:ext>
            <a:ext uri="{C183D7F6-B498-43B3-948B-1728B52AA6E4}">
              <adec:decorative xmlns:adec="http://schemas.microsoft.com/office/drawing/2017/decorative" val="1"/>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772400" cy="10058400"/>
        </a:xfrm>
        <a:prstGeom xmlns:a="http://schemas.openxmlformats.org/drawingml/2006/main" prst="rect">
          <a:avLst/>
        </a:prstGeom>
      </cdr:spPr>
    </cdr:pic>
  </cdr:relSizeAnchor>
  <cdr:relSizeAnchor xmlns:cdr="http://schemas.openxmlformats.org/drawingml/2006/chartDrawing">
    <cdr:from>
      <cdr:x>0</cdr:x>
      <cdr:y>0.38855</cdr:y>
    </cdr:from>
    <cdr:to>
      <cdr:x>0.96651</cdr:x>
      <cdr:y>0.743</cdr:y>
    </cdr:to>
    <cdr:sp macro="" textlink="">
      <cdr:nvSpPr>
        <cdr:cNvPr id="7" name="TextBox 6">
          <a:extLst xmlns:a="http://schemas.openxmlformats.org/drawingml/2006/main">
            <a:ext uri="{FF2B5EF4-FFF2-40B4-BE49-F238E27FC236}">
              <a16:creationId xmlns:a16="http://schemas.microsoft.com/office/drawing/2014/main" id="{B4217E49-E13A-4F33-BF92-7B52FAC7CB10}"/>
            </a:ext>
          </a:extLst>
        </cdr:cNvPr>
        <cdr:cNvSpPr txBox="1"/>
      </cdr:nvSpPr>
      <cdr:spPr>
        <a:xfrm xmlns:a="http://schemas.openxmlformats.org/drawingml/2006/main">
          <a:off x="0" y="3751203"/>
          <a:ext cx="7126110" cy="34219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54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Fiscal Year 2021</a:t>
          </a:r>
          <a:endParaRPr lang="en-US" sz="5400">
            <a:solidFill>
              <a:schemeClr val="bg1"/>
            </a:solidFill>
            <a:effectLst/>
            <a:latin typeface="Corbel" panose="020B0503020204020204" pitchFamily="34" charset="0"/>
            <a:ea typeface="+mn-ea"/>
            <a:cs typeface="+mn-cs"/>
          </a:endParaRPr>
        </a:p>
        <a:p xmlns:a="http://schemas.openxmlformats.org/drawingml/2006/main">
          <a:pPr algn="r"/>
          <a:r>
            <a:rPr lang="en-US" sz="54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Statistical Appendices</a:t>
          </a:r>
        </a:p>
        <a:p xmlns:a="http://schemas.openxmlformats.org/drawingml/2006/main">
          <a:pPr algn="r"/>
          <a:r>
            <a:rPr lang="en-US" sz="36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(Preliminary)</a:t>
          </a:r>
        </a:p>
        <a:p xmlns:a="http://schemas.openxmlformats.org/drawingml/2006/main">
          <a:r>
            <a:rPr lang="en-US" sz="1100" b="1" i="1">
              <a:effectLst>
                <a:outerShdw blurRad="50800" dist="38100" dir="2700000" algn="tl">
                  <a:srgbClr val="000000">
                    <a:alpha val="40000"/>
                  </a:srgbClr>
                </a:outerShdw>
              </a:effectLst>
              <a:latin typeface="+mn-lt"/>
              <a:ea typeface="+mn-ea"/>
              <a:cs typeface="+mn-cs"/>
            </a:rPr>
            <a:t> </a:t>
          </a:r>
          <a:endParaRPr lang="en-US" sz="1100">
            <a:effectLst/>
            <a:latin typeface="+mn-lt"/>
            <a:ea typeface="+mn-ea"/>
            <a:cs typeface="+mn-cs"/>
          </a:endParaRPr>
        </a:p>
        <a:p xmlns:a="http://schemas.openxmlformats.org/drawingml/2006/main">
          <a:pPr algn="r"/>
          <a:endParaRPr lang="en-US" sz="2000" i="1">
            <a:solidFill>
              <a:schemeClr val="bg1"/>
            </a:solidFill>
            <a:effectLst/>
            <a:latin typeface="Corbel" panose="020B0503020204020204" pitchFamily="34" charset="0"/>
            <a:ea typeface="+mn-ea"/>
            <a:cs typeface="+mn-cs"/>
          </a:endParaRPr>
        </a:p>
        <a:p xmlns:a="http://schemas.openxmlformats.org/drawingml/2006/main">
          <a:pPr algn="r"/>
          <a:r>
            <a:rPr lang="en-US" sz="3600" i="1">
              <a:solidFill>
                <a:schemeClr val="bg1"/>
              </a:solidFill>
              <a:effectLst/>
              <a:latin typeface="Corbel" panose="020B0503020204020204" pitchFamily="34" charset="0"/>
              <a:ea typeface="+mn-ea"/>
              <a:cs typeface="+mn-cs"/>
            </a:rPr>
            <a:t>October, 2022</a:t>
          </a:r>
          <a:endParaRPr lang="en-US" sz="3600">
            <a:solidFill>
              <a:schemeClr val="bg1"/>
            </a:solidFill>
            <a:effectLst/>
            <a:latin typeface="Corbel" panose="020B0503020204020204" pitchFamily="34" charset="0"/>
            <a:ea typeface="+mn-ea"/>
            <a:cs typeface="+mn-cs"/>
          </a:endParaRPr>
        </a:p>
        <a:p xmlns:a="http://schemas.openxmlformats.org/drawingml/2006/main">
          <a:endParaRPr lang="en-US" sz="1100"/>
        </a:p>
      </cdr:txBody>
    </cdr:sp>
  </cdr:relSizeAnchor>
  <cdr:relSizeAnchor xmlns:cdr="http://schemas.openxmlformats.org/drawingml/2006/chartDrawing">
    <cdr:from>
      <cdr:x>0.45681</cdr:x>
      <cdr:y>0.24662</cdr:y>
    </cdr:from>
    <cdr:to>
      <cdr:x>0.9634</cdr:x>
      <cdr:y>0.35811</cdr:y>
    </cdr:to>
    <cdr:sp macro="" textlink="">
      <cdr:nvSpPr>
        <cdr:cNvPr id="2" name="TextBox 1" descr="Republic of Palau">
          <a:extLst xmlns:a="http://schemas.openxmlformats.org/drawingml/2006/main">
            <a:ext uri="{FF2B5EF4-FFF2-40B4-BE49-F238E27FC236}">
              <a16:creationId xmlns:a16="http://schemas.microsoft.com/office/drawing/2014/main" id="{6F5FBF94-0A60-4F12-B873-6B8C4CEF78E3}"/>
            </a:ext>
          </a:extLst>
        </cdr:cNvPr>
        <cdr:cNvSpPr txBox="1"/>
      </cdr:nvSpPr>
      <cdr:spPr>
        <a:xfrm xmlns:a="http://schemas.openxmlformats.org/drawingml/2006/main">
          <a:off x="3496235" y="2454088"/>
          <a:ext cx="3877236" cy="11093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0.13324</cdr:x>
      <cdr:y>0.75901</cdr:y>
    </cdr:from>
    <cdr:to>
      <cdr:x>0.85212</cdr:x>
      <cdr:y>0.80631</cdr:y>
    </cdr:to>
    <cdr:sp macro="" textlink="">
      <cdr:nvSpPr>
        <cdr:cNvPr id="4" name="TextBox 3" descr="A digital version of this report is available online at http://www.econmap.org">
          <a:extLst xmlns:a="http://schemas.openxmlformats.org/drawingml/2006/main">
            <a:ext uri="{FF2B5EF4-FFF2-40B4-BE49-F238E27FC236}">
              <a16:creationId xmlns:a16="http://schemas.microsoft.com/office/drawing/2014/main" id="{86AC8AC7-4B0E-4780-A697-E9B56F108149}"/>
            </a:ext>
          </a:extLst>
        </cdr:cNvPr>
        <cdr:cNvSpPr txBox="1"/>
      </cdr:nvSpPr>
      <cdr:spPr>
        <a:xfrm xmlns:a="http://schemas.openxmlformats.org/drawingml/2006/main">
          <a:off x="1019735" y="7552765"/>
          <a:ext cx="5502089" cy="4706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 </a:t>
          </a:r>
        </a:p>
      </cdr:txBody>
    </cdr:sp>
  </cdr:relSizeAnchor>
  <cdr:relSizeAnchor xmlns:cdr="http://schemas.openxmlformats.org/drawingml/2006/chartDrawing">
    <cdr:from>
      <cdr:x>0.02782</cdr:x>
      <cdr:y>0.81306</cdr:y>
    </cdr:from>
    <cdr:to>
      <cdr:x>0.43192</cdr:x>
      <cdr:y>0.97185</cdr:y>
    </cdr:to>
    <cdr:sp macro="" textlink="">
      <cdr:nvSpPr>
        <cdr:cNvPr id="5" name="TextBox 4" descr="EconMap&#10;&#10;Economic Monitoring &amp; Analysis Program&#10;&#10;www.econmap.org">
          <a:extLst xmlns:a="http://schemas.openxmlformats.org/drawingml/2006/main">
            <a:ext uri="{FF2B5EF4-FFF2-40B4-BE49-F238E27FC236}">
              <a16:creationId xmlns:a16="http://schemas.microsoft.com/office/drawing/2014/main" id="{B2C3BF18-8204-4B34-BE55-6860A78A8217}"/>
            </a:ext>
          </a:extLst>
        </cdr:cNvPr>
        <cdr:cNvSpPr txBox="1"/>
      </cdr:nvSpPr>
      <cdr:spPr>
        <a:xfrm xmlns:a="http://schemas.openxmlformats.org/drawingml/2006/main">
          <a:off x="212912" y="8090647"/>
          <a:ext cx="3092823" cy="15800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0.44802</cdr:x>
      <cdr:y>0.80968</cdr:y>
    </cdr:from>
    <cdr:to>
      <cdr:x>0.63836</cdr:x>
      <cdr:y>0.97523</cdr:y>
    </cdr:to>
    <cdr:sp macro="" textlink="">
      <cdr:nvSpPr>
        <cdr:cNvPr id="8" name="TextBox 7" descr="Department of the Interior Office of Insular Affairs seal">
          <a:extLst xmlns:a="http://schemas.openxmlformats.org/drawingml/2006/main">
            <a:ext uri="{FF2B5EF4-FFF2-40B4-BE49-F238E27FC236}">
              <a16:creationId xmlns:a16="http://schemas.microsoft.com/office/drawing/2014/main" id="{5B516015-DFCD-4317-BDAE-174601246FB8}"/>
            </a:ext>
          </a:extLst>
        </cdr:cNvPr>
        <cdr:cNvSpPr txBox="1"/>
      </cdr:nvSpPr>
      <cdr:spPr>
        <a:xfrm xmlns:a="http://schemas.openxmlformats.org/drawingml/2006/main">
          <a:off x="3429000" y="8057029"/>
          <a:ext cx="1456765" cy="1647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0.62599</cdr:x>
      <cdr:y>0.80693</cdr:y>
    </cdr:from>
    <cdr:to>
      <cdr:x>0.98814</cdr:x>
      <cdr:y>0.94572</cdr:y>
    </cdr:to>
    <cdr:sp macro="" textlink="">
      <cdr:nvSpPr>
        <cdr:cNvPr id="9" name="TextBox 8" descr="Graduate School USA&#10;Pacific Islands Training Initiative&#10;&#10;www.pitiviti.org">
          <a:extLst xmlns:a="http://schemas.openxmlformats.org/drawingml/2006/main">
            <a:ext uri="{FF2B5EF4-FFF2-40B4-BE49-F238E27FC236}">
              <a16:creationId xmlns:a16="http://schemas.microsoft.com/office/drawing/2014/main" id="{48BAB866-A770-4EBC-B098-4752A99BF6BF}"/>
            </a:ext>
          </a:extLst>
        </cdr:cNvPr>
        <cdr:cNvSpPr txBox="1"/>
      </cdr:nvSpPr>
      <cdr:spPr>
        <a:xfrm xmlns:a="http://schemas.openxmlformats.org/drawingml/2006/main">
          <a:off x="4791075" y="8029575"/>
          <a:ext cx="2771775" cy="1381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 </a:t>
          </a: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6378864" cy="8582121"/>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0.02463</cdr:x>
      <cdr:y>0.03541</cdr:y>
    </cdr:from>
    <cdr:to>
      <cdr:x>0.98522</cdr:x>
      <cdr:y>0.91575</cdr:y>
    </cdr:to>
    <cdr:sp macro="" textlink="">
      <cdr:nvSpPr>
        <cdr:cNvPr id="3" name="TextBox 2">
          <a:extLst xmlns:a="http://schemas.openxmlformats.org/drawingml/2006/main">
            <a:ext uri="{FF2B5EF4-FFF2-40B4-BE49-F238E27FC236}">
              <a16:creationId xmlns:a16="http://schemas.microsoft.com/office/drawing/2014/main" id="{DF4C4B99-F878-4A1C-BA3F-FB21C348E4D4}"/>
            </a:ext>
          </a:extLst>
        </cdr:cNvPr>
        <cdr:cNvSpPr txBox="1"/>
      </cdr:nvSpPr>
      <cdr:spPr>
        <a:xfrm xmlns:a="http://schemas.openxmlformats.org/drawingml/2006/main">
          <a:off x="157005" y="303544"/>
          <a:ext cx="6123214" cy="75467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algn="ctr">
            <a:lnSpc>
              <a:spcPct val="115000"/>
            </a:lnSpc>
            <a:spcBef>
              <a:spcPts val="0"/>
            </a:spcBef>
            <a:spcAft>
              <a:spcPts val="1200"/>
            </a:spcAft>
          </a:pPr>
          <a:r>
            <a:rPr lang="en-GB" sz="1200" b="1" kern="0">
              <a:solidFill>
                <a:srgbClr val="365F91"/>
              </a:solidFill>
              <a:effectLst/>
              <a:latin typeface="Cambria" panose="02040503050406030204" pitchFamily="18" charset="0"/>
              <a:ea typeface="Times New Roman" panose="02020603050405020304" pitchFamily="18" charset="0"/>
              <a:cs typeface="Times New Roman" panose="02020603050405020304" pitchFamily="18" charset="0"/>
            </a:rPr>
            <a:t>Acknowledgements</a:t>
          </a:r>
          <a:endParaRPr lang="en-US" sz="1100" b="1" kern="0">
            <a:solidFill>
              <a:srgbClr val="365F91"/>
            </a:solidFill>
            <a:effectLst/>
            <a:latin typeface="Cambria" panose="02040503050406030204" pitchFamily="18" charset="0"/>
            <a:ea typeface="Times New Roman" panose="02020603050405020304" pitchFamily="18" charset="0"/>
            <a:cs typeface="Times New Roman" panose="02020603050405020304" pitchFamily="18" charset="0"/>
          </a:endParaRPr>
        </a:p>
        <a:p xmlns:a="http://schemas.openxmlformats.org/drawingml/2006/main">
          <a:pPr marL="0" marR="0" indent="0" defTabSz="914400" eaLnBrk="1" fontAlgn="auto" latinLnBrk="0" hangingPunct="1">
            <a:lnSpc>
              <a:spcPct val="115000"/>
            </a:lnSpc>
            <a:spcBef>
              <a:spcPts val="0"/>
            </a:spcBef>
            <a:spcAft>
              <a:spcPts val="1000"/>
            </a:spcAft>
            <a:buClrTx/>
            <a:buSzTx/>
            <a:buFontTx/>
            <a:buNone/>
            <a:tabLst/>
            <a:defRPr/>
          </a:pPr>
          <a:r>
            <a:rPr lang="en-GB" sz="1100">
              <a:effectLst/>
              <a:latin typeface="Calibri" panose="020F0502020204030204" pitchFamily="34" charset="0"/>
              <a:ea typeface="Calibri" panose="020F0502020204030204" pitchFamily="34" charset="0"/>
              <a:cs typeface="Times New Roman" panose="02020603050405020304" pitchFamily="18" charset="0"/>
            </a:rPr>
            <a:t>This</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preliminary </a:t>
          </a:r>
          <a:r>
            <a:rPr lang="en-GB" sz="1100">
              <a:effectLst/>
              <a:latin typeface="Calibri" panose="020F0502020204030204" pitchFamily="34" charset="0"/>
              <a:ea typeface="Calibri" panose="020F0502020204030204" pitchFamily="34" charset="0"/>
              <a:cs typeface="Times New Roman" panose="02020603050405020304" pitchFamily="18" charset="0"/>
            </a:rPr>
            <a:t>FY2021 Statistical Compendium was prepared by the Graduate School USA, Pacific Islands Training Initiative, Honolulu, Hawaii in collaboration with the Office of Planning and Statistics, Ministry of Finance, Republic of Palau.  It was prepared under a contract with the United States Department of the Interior, Office of Insular Affairs.  It is available both in PDF and Excel format online at </a:t>
          </a:r>
          <a:r>
            <a:rPr lang="en-GB" sz="11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http://econmap.org</a:t>
          </a:r>
          <a:r>
            <a:rPr lang="en-GB" sz="1100">
              <a:effectLst/>
              <a:latin typeface="Calibri" panose="020F0502020204030204" pitchFamily="34" charset="0"/>
              <a:ea typeface="Calibri" panose="020F0502020204030204" pitchFamily="34" charset="0"/>
              <a:cs typeface="Times New Roman" panose="02020603050405020304" pitchFamily="18" charset="0"/>
            </a:rPr>
            <a:t>.</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600"/>
            </a:spcAft>
          </a:pPr>
          <a:r>
            <a:rPr lang="en-GB" sz="1100" b="1" i="1">
              <a:effectLst/>
              <a:latin typeface="Calibri" panose="020F0502020204030204" pitchFamily="34" charset="0"/>
              <a:ea typeface="Calibri" panose="020F0502020204030204" pitchFamily="34" charset="0"/>
              <a:cs typeface="Times New Roman" panose="02020603050405020304" pitchFamily="18" charset="0"/>
            </a:rPr>
            <a:t>Data for both FY20 and FY21 are preliminary pending publication of government audits</a:t>
          </a:r>
          <a:r>
            <a:rPr lang="en-GB" sz="1100" b="1" i="1" baseline="0">
              <a:effectLst/>
              <a:latin typeface="Calibri" panose="020F0502020204030204" pitchFamily="34" charset="0"/>
              <a:ea typeface="Calibri" panose="020F0502020204030204" pitchFamily="34" charset="0"/>
              <a:cs typeface="Times New Roman" panose="02020603050405020304" pitchFamily="18" charset="0"/>
            </a:rPr>
            <a:t>.</a:t>
          </a:r>
          <a:endParaRPr lang="en-GB" sz="1100" b="1" i="1">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30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The Graduate School team for the RoP comprised:</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Mark Sturton</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Glenn McKinlay</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300"/>
            </a:spcAft>
          </a:pPr>
          <a:r>
            <a:rPr lang="en-GB" sz="1100">
              <a:effectLst/>
              <a:latin typeface="Calibri" panose="020F0502020204030204" pitchFamily="34" charset="0"/>
              <a:ea typeface="Calibri" panose="020F0502020204030204" pitchFamily="34" charset="0"/>
              <a:cs typeface="Times New Roman" panose="02020603050405020304" pitchFamily="18" charset="0"/>
            </a:rPr>
            <a:t>Office of Planning and Statistics:</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Casmir Remengesau</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Muriell Sinsak</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Limei Tesei</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Eve Morei</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Chandler Keriik</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Mel Petrus</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Rhonda Ngirarorou</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30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The Graduate School would like to thank the following agencies for the assistance provided:</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Ministry of Finance</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Office of the Public Auditor</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Palau Social Security Administration</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Financial Institutions Commission</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Palau Visitors Authority</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The Foreign Investment Board</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The many respondents to data requests, in both the public and private sector</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1200"/>
            </a:spcAft>
          </a:pPr>
          <a:r>
            <a:rPr lang="en-GB" sz="1100">
              <a:effectLst/>
              <a:latin typeface="Calibri" panose="020F0502020204030204" pitchFamily="34" charset="0"/>
              <a:ea typeface="Calibri" panose="020F0502020204030204" pitchFamily="34" charset="0"/>
              <a:cs typeface="Times New Roman" panose="02020603050405020304" pitchFamily="18" charset="0"/>
            </a:rPr>
            <a:t>Additional inquiries may be directed to:</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The Office of Planning and Statistics, Ministry of Finance</a:t>
          </a:r>
          <a:br>
            <a:rPr lang="en-GB" sz="1100">
              <a:effectLst/>
              <a:latin typeface="Calibri" panose="020F0502020204030204" pitchFamily="34" charset="0"/>
              <a:ea typeface="Calibri" panose="020F0502020204030204" pitchFamily="34" charset="0"/>
              <a:cs typeface="Times New Roman" panose="02020603050405020304" pitchFamily="18" charset="0"/>
            </a:rPr>
          </a:br>
          <a:r>
            <a:rPr lang="en-GB" sz="1100">
              <a:effectLst/>
              <a:latin typeface="Calibri" panose="020F0502020204030204" pitchFamily="34" charset="0"/>
              <a:ea typeface="Calibri" panose="020F0502020204030204" pitchFamily="34" charset="0"/>
              <a:cs typeface="Times New Roman" panose="02020603050405020304" pitchFamily="18" charset="0"/>
            </a:rPr>
            <a:t>         Post Office Box 6011, Koror, PW 96940</a:t>
          </a:r>
          <a:br>
            <a:rPr lang="en-GB" sz="1100">
              <a:effectLst/>
              <a:latin typeface="Calibri" panose="020F0502020204030204" pitchFamily="34" charset="0"/>
              <a:ea typeface="Calibri" panose="020F0502020204030204" pitchFamily="34" charset="0"/>
              <a:cs typeface="Times New Roman" panose="02020603050405020304" pitchFamily="18" charset="0"/>
            </a:rPr>
          </a:br>
          <a:r>
            <a:rPr lang="en-GB" sz="1100">
              <a:effectLst/>
              <a:latin typeface="Calibri" panose="020F0502020204030204" pitchFamily="34" charset="0"/>
              <a:ea typeface="Calibri" panose="020F0502020204030204" pitchFamily="34" charset="0"/>
              <a:cs typeface="Times New Roman" panose="02020603050405020304" pitchFamily="18" charset="0"/>
            </a:rPr>
            <a:t>         Muriell Sinsak, </a:t>
          </a:r>
          <a:r>
            <a:rPr lang="en-GB" sz="1100">
              <a:effectLst/>
              <a:latin typeface="+mn-lt"/>
              <a:ea typeface="+mn-ea"/>
              <a:cs typeface="+mn-cs"/>
            </a:rPr>
            <a:t>Email: </a:t>
          </a:r>
          <a:r>
            <a:rPr lang="en-GB" sz="11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murielsinsak@gmail.com</a:t>
          </a:r>
          <a:r>
            <a:rPr lang="en-GB" sz="1100">
              <a:effectLst/>
              <a:latin typeface="Calibri" panose="020F0502020204030204" pitchFamily="34" charset="0"/>
              <a:ea typeface="Calibri" panose="020F0502020204030204" pitchFamily="34" charset="0"/>
              <a:cs typeface="Times New Roman" panose="02020603050405020304" pitchFamily="18" charset="0"/>
            </a:rPr>
            <a:t> </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Graduate School</a:t>
          </a:r>
        </a:p>
        <a:p xmlns:a="http://schemas.openxmlformats.org/drawingml/2006/main">
          <a:r>
            <a:rPr lang="en-GB" sz="1100">
              <a:effectLst/>
              <a:latin typeface="+mn-lt"/>
              <a:ea typeface="+mn-ea"/>
              <a:cs typeface="+mn-cs"/>
            </a:rPr>
            <a:t>                M</a:t>
          </a:r>
          <a:r>
            <a:rPr lang="en-GB" sz="1100">
              <a:effectLst/>
              <a:latin typeface="Calibri" panose="020F0502020204030204" pitchFamily="34" charset="0"/>
              <a:ea typeface="Calibri" panose="020F0502020204030204" pitchFamily="34" charset="0"/>
              <a:cs typeface="Times New Roman" panose="02020603050405020304" pitchFamily="18" charset="0"/>
            </a:rPr>
            <a:t>ark Sturton,</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E</a:t>
          </a:r>
          <a:r>
            <a:rPr lang="en-GB" sz="1100">
              <a:effectLst/>
              <a:latin typeface="Calibri" panose="020F0502020204030204" pitchFamily="34" charset="0"/>
              <a:ea typeface="Calibri" panose="020F0502020204030204" pitchFamily="34" charset="0"/>
              <a:cs typeface="Times New Roman" panose="02020603050405020304" pitchFamily="18" charset="0"/>
            </a:rPr>
            <a:t>mail: </a:t>
          </a:r>
          <a:r>
            <a:rPr lang="en-GB" sz="11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mark@sturt.biz</a:t>
          </a:r>
          <a:r>
            <a:rPr lang="en-GB" sz="1100">
              <a:effectLst/>
              <a:latin typeface="Calibri" panose="020F0502020204030204" pitchFamily="34" charset="0"/>
              <a:ea typeface="Calibri" panose="020F0502020204030204" pitchFamily="34" charset="0"/>
              <a:cs typeface="Times New Roman" panose="02020603050405020304" pitchFamily="18" charset="0"/>
            </a:rPr>
            <a:t> </a:t>
          </a:r>
        </a:p>
        <a:p xmlns:a="http://schemas.openxmlformats.org/drawingml/2006/main">
          <a:r>
            <a:rPr lang="en-GB" sz="1100">
              <a:effectLst/>
              <a:latin typeface="Calibri" panose="020F0502020204030204" pitchFamily="34" charset="0"/>
              <a:ea typeface="Calibri" panose="020F0502020204030204" pitchFamily="34" charset="0"/>
              <a:cs typeface="Times New Roman" panose="02020603050405020304" pitchFamily="18" charset="0"/>
            </a:rPr>
            <a:t>                Glenn McKinlay,  Email: </a:t>
          </a:r>
          <a:r>
            <a:rPr lang="en-GB" sz="1100" u="sng">
              <a:solidFill>
                <a:srgbClr val="0033CC"/>
              </a:solidFill>
              <a:effectLst/>
              <a:latin typeface="Calibri" panose="020F0502020204030204" pitchFamily="34" charset="0"/>
              <a:ea typeface="Calibri" panose="020F0502020204030204" pitchFamily="34" charset="0"/>
              <a:cs typeface="Times New Roman" panose="02020603050405020304" pitchFamily="18" charset="0"/>
            </a:rPr>
            <a:t>gmckinlay@hotmail.com</a:t>
          </a:r>
          <a:endParaRPr lang="en-US" sz="1000" u="sng">
            <a:solidFill>
              <a:srgbClr val="0033CC"/>
            </a:solidFill>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endParaRPr lang="en-US" sz="1100"/>
        </a:p>
      </cdr:txBody>
    </cdr:sp>
  </cdr:relSizeAnchor>
</c:userShapes>
</file>

<file path=xl/drawings/drawing5.xml><?xml version="1.0" encoding="utf-8"?>
<xdr:wsDr xmlns:xdr="http://schemas.openxmlformats.org/drawingml/2006/spreadsheetDrawing" xmlns:a="http://schemas.openxmlformats.org/drawingml/2006/main">
  <xdr:twoCellAnchor>
    <xdr:from>
      <xdr:col>35</xdr:col>
      <xdr:colOff>0</xdr:colOff>
      <xdr:row>63</xdr:row>
      <xdr:rowOff>110066</xdr:rowOff>
    </xdr:from>
    <xdr:to>
      <xdr:col>45</xdr:col>
      <xdr:colOff>465665</xdr:colOff>
      <xdr:row>87</xdr:row>
      <xdr:rowOff>158749</xdr:rowOff>
    </xdr:to>
    <xdr:graphicFrame macro="">
      <xdr:nvGraphicFramePr>
        <xdr:cNvPr id="2" name="Chart 1">
          <a:extLst>
            <a:ext uri="{FF2B5EF4-FFF2-40B4-BE49-F238E27FC236}">
              <a16:creationId xmlns:a16="http://schemas.microsoft.com/office/drawing/2014/main" id="{2F480E2E-C55F-40D8-8696-8CBA0A3E59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PYRAMI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Startup" Target="COD/Main/CDC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b_RoP\Sources\RoP_Dcs_18q3_v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S_RMI/StatsTabs/FY16/RMI_EconStat_tabs_FY16_v09.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_RoP/db_RoP_base19l/Sources/RoP_Gfs_FY21_220329_v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
      <sheetName val="GRAPH3"/>
      <sheetName val="GRAPH2"/>
      <sheetName val="GRAPH1"/>
      <sheetName val="Cuadro 25"/>
      <sheetName val="Mens BM vs Op"/>
      <sheetName val="manipulation"/>
    </sheetNames>
    <sheetDataSet>
      <sheetData sheetId="0" refreshError="1">
        <row r="1">
          <cell r="A1" t="str">
            <v>Table</v>
          </cell>
        </row>
        <row r="184">
          <cell r="A184" t="str">
            <v>0-4</v>
          </cell>
          <cell r="B184">
            <v>15.564337483590073</v>
          </cell>
          <cell r="C184">
            <v>14.944044267261317</v>
          </cell>
          <cell r="D184">
            <v>7.4453595975015752</v>
          </cell>
        </row>
        <row r="185">
          <cell r="A185" t="str">
            <v>5-9</v>
          </cell>
          <cell r="B185">
            <v>15.785675600616088</v>
          </cell>
          <cell r="C185">
            <v>13.125198863104645</v>
          </cell>
          <cell r="D185">
            <v>7.5512389435148597</v>
          </cell>
        </row>
        <row r="186">
          <cell r="A186" t="str">
            <v>10-14</v>
          </cell>
          <cell r="B186">
            <v>12.676992134168875</v>
          </cell>
          <cell r="C186">
            <v>9.1270477886422761</v>
          </cell>
          <cell r="D186">
            <v>6.0641684975733003</v>
          </cell>
        </row>
        <row r="187">
          <cell r="A187" t="str">
            <v>15-19</v>
          </cell>
          <cell r="B187">
            <v>7.3529229533422313</v>
          </cell>
          <cell r="C187">
            <v>6.4082047908962814</v>
          </cell>
          <cell r="D187">
            <v>3.5173456973723161</v>
          </cell>
        </row>
        <row r="188">
          <cell r="A188" t="str">
            <v>20-24</v>
          </cell>
          <cell r="B188">
            <v>7.6951897501463318</v>
          </cell>
          <cell r="C188">
            <v>8.1590690933981467</v>
          </cell>
          <cell r="D188">
            <v>3.6810725108764744</v>
          </cell>
        </row>
        <row r="189">
          <cell r="A189" t="str">
            <v>25-29</v>
          </cell>
          <cell r="B189">
            <v>8.0759437940407448</v>
          </cell>
          <cell r="C189">
            <v>9.0895144665388603</v>
          </cell>
          <cell r="D189">
            <v>3.8632100916110015</v>
          </cell>
        </row>
        <row r="190">
          <cell r="A190" t="str">
            <v>30-34</v>
          </cell>
          <cell r="B190">
            <v>7.255174092834447</v>
          </cell>
          <cell r="C190">
            <v>9.0593674883222235</v>
          </cell>
          <cell r="D190">
            <v>3.4705865328724599</v>
          </cell>
        </row>
        <row r="191">
          <cell r="A191" t="str">
            <v>35-39</v>
          </cell>
          <cell r="B191">
            <v>7.3227818990394953</v>
          </cell>
          <cell r="C191">
            <v>7.933936005518702</v>
          </cell>
          <cell r="D191">
            <v>3.5029274165962607</v>
          </cell>
        </row>
        <row r="192">
          <cell r="A192" t="str">
            <v>40-44</v>
          </cell>
          <cell r="B192">
            <v>5.8394192507670111</v>
          </cell>
          <cell r="C192">
            <v>6.467863722289513</v>
          </cell>
          <cell r="D192">
            <v>2.7933457629258056</v>
          </cell>
        </row>
        <row r="193">
          <cell r="A193" t="str">
            <v>45-49</v>
          </cell>
          <cell r="B193">
            <v>4.6776219254848996</v>
          </cell>
          <cell r="C193">
            <v>4.6615851294515256</v>
          </cell>
          <cell r="D193">
            <v>2.2375881615977198</v>
          </cell>
        </row>
        <row r="194">
          <cell r="A194" t="str">
            <v>50-54</v>
          </cell>
          <cell r="B194">
            <v>2.3282597714236566</v>
          </cell>
          <cell r="C194">
            <v>2.9852192908575113</v>
          </cell>
          <cell r="D194">
            <v>1.1137468108053072</v>
          </cell>
        </row>
        <row r="195">
          <cell r="A195" t="str">
            <v>55-59</v>
          </cell>
          <cell r="B195">
            <v>1.457522252262037</v>
          </cell>
          <cell r="C195">
            <v>2.1074475736695892</v>
          </cell>
          <cell r="D195">
            <v>0.69722063665688361</v>
          </cell>
        </row>
        <row r="196">
          <cell r="A196" t="str">
            <v>60-64</v>
          </cell>
          <cell r="B196">
            <v>1.6949696147557773</v>
          </cell>
          <cell r="C196">
            <v>2.8871914780976522</v>
          </cell>
          <cell r="D196">
            <v>0.81080600456015173</v>
          </cell>
        </row>
        <row r="197">
          <cell r="A197" t="str">
            <v>65-69</v>
          </cell>
          <cell r="B197">
            <v>1.2014872988439975</v>
          </cell>
          <cell r="C197">
            <v>1.5100561228445912</v>
          </cell>
          <cell r="D197">
            <v>0.57474370503440342</v>
          </cell>
        </row>
        <row r="198">
          <cell r="A198" t="str">
            <v>70-74</v>
          </cell>
          <cell r="B198">
            <v>0.6235954523818722</v>
          </cell>
          <cell r="C198">
            <v>0.85798567383509672</v>
          </cell>
          <cell r="D198">
            <v>0.29830324556023302</v>
          </cell>
        </row>
        <row r="199">
          <cell r="A199" t="str">
            <v>75-79</v>
          </cell>
          <cell r="B199">
            <v>0.24309653228445866</v>
          </cell>
          <cell r="C199">
            <v>0.36293352156812414</v>
          </cell>
          <cell r="D199">
            <v>0.11628770589636203</v>
          </cell>
        </row>
        <row r="200">
          <cell r="A200" t="str">
            <v>80-84</v>
          </cell>
          <cell r="B200">
            <v>0.10933877014293493</v>
          </cell>
          <cell r="C200">
            <v>0.16711185264210524</v>
          </cell>
          <cell r="D200">
            <v>5.2303315995365231E-2</v>
          </cell>
        </row>
        <row r="201">
          <cell r="A201" t="str">
            <v>85-89</v>
          </cell>
          <cell r="B201">
            <v>5.4669385071467465E-2</v>
          </cell>
          <cell r="C201">
            <v>8.3555926321052618E-2</v>
          </cell>
          <cell r="D201">
            <v>2.6151657997682615E-2</v>
          </cell>
        </row>
        <row r="202">
          <cell r="A202" t="str">
            <v>90-94</v>
          </cell>
          <cell r="B202">
            <v>2.7334692535733732E-2</v>
          </cell>
          <cell r="C202">
            <v>4.1777963160526309E-2</v>
          </cell>
          <cell r="D202">
            <v>1.3075828998841308E-2</v>
          </cell>
        </row>
        <row r="203">
          <cell r="A203" t="str">
            <v>95+</v>
          </cell>
          <cell r="B203">
            <v>1.3667346267866866E-2</v>
          </cell>
          <cell r="C203">
            <v>2.0888981580263154E-2</v>
          </cell>
          <cell r="D203">
            <v>6.5379144994206538E-3</v>
          </cell>
        </row>
      </sheetData>
      <sheetData sheetId="1"/>
      <sheetData sheetId="2"/>
      <sheetData sheetId="3"/>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0</v>
          </cell>
          <cell r="K109">
            <v>0</v>
          </cell>
          <cell r="L109">
            <v>0</v>
          </cell>
          <cell r="M109">
            <v>0</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153.93119139978353</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-384.84426829995431</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t="e">
            <v>#REF!</v>
          </cell>
          <cell r="L218">
            <v>0</v>
          </cell>
          <cell r="M218">
            <v>0</v>
          </cell>
          <cell r="N218">
            <v>0</v>
          </cell>
          <cell r="O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
      <sheetName val="Qrt"/>
      <sheetName val="FIC"/>
      <sheetName val="FICn"/>
      <sheetName val="NDBP"/>
      <sheetName val="US_Int"/>
      <sheetName val="PutDb"/>
      <sheetName val="Classifcations"/>
      <sheetName val="DbLinks"/>
      <sheetName val="EconStat"/>
      <sheetName val="Nacts"/>
      <sheetName val="Nacts(old)"/>
      <sheetName val="DBSourceFi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V1" t="str">
            <v>FY2017</v>
          </cell>
        </row>
      </sheetData>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knw"/>
      <sheetName val="Index"/>
      <sheetName val="SumInd"/>
      <sheetName val="Census"/>
      <sheetName val="Mig"/>
      <sheetName val="GNI"/>
      <sheetName val="NApc"/>
      <sheetName val="NAInd"/>
      <sheetName val="NAInst"/>
      <sheetName val="NAdet"/>
      <sheetName val="NAexp"/>
      <sheetName val="EmpInst"/>
      <sheetName val="EmpInd"/>
      <sheetName val="EmpPriv"/>
      <sheetName val="Pb_Dept"/>
      <sheetName val="Pb_Fnd"/>
      <sheetName val="Real_Cp&amp;Fsh"/>
      <sheetName val="Real_trsm"/>
      <sheetName val="M&amp;Ba"/>
      <sheetName val="M&amp;Bbc"/>
      <sheetName val="CpiMajOld"/>
      <sheetName val="CpiMaj"/>
      <sheetName val="CpiEbeye"/>
      <sheetName val="BOPsum"/>
      <sheetName val="BOPdet"/>
      <sheetName val="IIP"/>
      <sheetName val="ExtD_out"/>
      <sheetName val="ExtD_Hist"/>
      <sheetName val="ExtD_Prj"/>
      <sheetName val="GFSsum"/>
      <sheetName val="GFSdet"/>
      <sheetName val="FPse"/>
      <sheetName val="CII"/>
      <sheetName val="CTF"/>
      <sheetName val="Sy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A2" t="str">
            <v>P</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2"/>
      <sheetName val="Gfs"/>
      <sheetName val="Rev"/>
      <sheetName val="Exp"/>
      <sheetName val="Fin"/>
      <sheetName val="Exp_Org"/>
      <sheetName val="Exp_fn"/>
      <sheetName val="PrimGv"/>
      <sheetName val="QCE_adj"/>
      <sheetName val="Fisco"/>
      <sheetName val="FMIS"/>
      <sheetName val="Gfs_codes"/>
      <sheetName val="Cofog"/>
      <sheetName val="BS_Cnsl"/>
      <sheetName val="MiscExp"/>
      <sheetName val="DataGuide"/>
      <sheetName val="Classification"/>
      <sheetName val="DBLinks"/>
      <sheetName val="BS19"/>
      <sheetName val="RE19"/>
      <sheetName val="BS18"/>
      <sheetName val="RE18"/>
      <sheetName val="BS17"/>
      <sheetName val="RE17"/>
      <sheetName val="BS16"/>
      <sheetName val="RE16"/>
      <sheetName val="BS15"/>
      <sheetName val="RE15"/>
      <sheetName val="BS14"/>
      <sheetName val="RE14"/>
      <sheetName val="BS13"/>
      <sheetName val="RE13"/>
      <sheetName val="BS12"/>
      <sheetName val="RE12"/>
      <sheetName val="BS11"/>
      <sheetName val="RE11"/>
      <sheetName val="BS10"/>
      <sheetName val="RE10"/>
      <sheetName val="BS09"/>
      <sheetName val="RE09"/>
      <sheetName val="BS08"/>
      <sheetName val="RE08"/>
      <sheetName val="BS07"/>
      <sheetName val="RE07"/>
      <sheetName val="BS06"/>
      <sheetName val="RE06"/>
      <sheetName val="BS05"/>
      <sheetName val="RE05"/>
      <sheetName val="BS04"/>
      <sheetName val="RE04"/>
      <sheetName val="BS03"/>
      <sheetName val="RE03"/>
      <sheetName val="BS02"/>
      <sheetName val="RE02"/>
      <sheetName val="BS01"/>
      <sheetName val="RE01"/>
      <sheetName val="BS00"/>
      <sheetName val="RE00"/>
      <sheetName val="IIP"/>
      <sheetName val="DBSourceFiles"/>
    </sheetNames>
    <sheetDataSet>
      <sheetData sheetId="0"/>
      <sheetData sheetId="1"/>
      <sheetData sheetId="2"/>
      <sheetData sheetId="3">
        <row r="9">
          <cell r="X9">
            <v>14110933</v>
          </cell>
        </row>
      </sheetData>
      <sheetData sheetId="4"/>
      <sheetData sheetId="5">
        <row r="29">
          <cell r="F29">
            <v>74.927809000000011</v>
          </cell>
        </row>
      </sheetData>
      <sheetData sheetId="6"/>
      <sheetData sheetId="7"/>
      <sheetData sheetId="8">
        <row r="145">
          <cell r="I145">
            <v>-4900643</v>
          </cell>
        </row>
      </sheetData>
      <sheetData sheetId="9"/>
      <sheetData sheetId="10"/>
      <sheetData sheetId="11"/>
      <sheetData sheetId="12">
        <row r="3">
          <cell r="E3">
            <v>1</v>
          </cell>
          <cell r="F3" t="str">
            <v>Revenue</v>
          </cell>
        </row>
        <row r="4">
          <cell r="E4">
            <v>1.1000000000000001</v>
          </cell>
          <cell r="F4" t="str">
            <v>Tax revenue</v>
          </cell>
        </row>
        <row r="5">
          <cell r="E5" t="str">
            <v>1.1.01</v>
          </cell>
          <cell r="F5" t="str">
            <v>Taxes on income, profits, and capital gains</v>
          </cell>
        </row>
        <row r="6">
          <cell r="E6" t="str">
            <v>1.1.01.1</v>
          </cell>
          <cell r="F6" t="str">
            <v>Income tax - payable by individuals (wages tax)</v>
          </cell>
        </row>
        <row r="7">
          <cell r="E7" t="str">
            <v>1.1.01.2</v>
          </cell>
          <cell r="F7" t="str">
            <v>Income tax - payable by corporations and other enterprises</v>
          </cell>
        </row>
        <row r="8">
          <cell r="E8" t="str">
            <v>1.1.01.3</v>
          </cell>
          <cell r="F8" t="str">
            <v>Income tax - other on income, profits and capital gains</v>
          </cell>
        </row>
        <row r="9">
          <cell r="E9" t="str">
            <v>1.1.02</v>
          </cell>
          <cell r="F9" t="str">
            <v>Taxes on payroll &amp; work force (foreign labor permits)</v>
          </cell>
        </row>
        <row r="10">
          <cell r="E10" t="str">
            <v>1.1.03</v>
          </cell>
          <cell r="F10" t="str">
            <v>Taxes on property</v>
          </cell>
        </row>
        <row r="11">
          <cell r="E11" t="str">
            <v>1.1.03.1</v>
          </cell>
          <cell r="F11" t="str">
            <v>Recurrent taxes on immovable property</v>
          </cell>
        </row>
        <row r="12">
          <cell r="E12" t="str">
            <v>1.1.03.2</v>
          </cell>
          <cell r="F12" t="str">
            <v>Recurrent taxes on net wealth</v>
          </cell>
        </row>
        <row r="13">
          <cell r="E13" t="str">
            <v>1.1.03.3</v>
          </cell>
          <cell r="F13" t="str">
            <v>Estate, inheritance, &amp; gift taxes</v>
          </cell>
        </row>
        <row r="14">
          <cell r="E14" t="str">
            <v>1.1.03.4</v>
          </cell>
          <cell r="F14" t="str">
            <v>Removed in Gfs 2014</v>
          </cell>
        </row>
        <row r="15">
          <cell r="E15" t="str">
            <v>1.1.03.5</v>
          </cell>
          <cell r="F15" t="str">
            <v>Capital levies</v>
          </cell>
        </row>
        <row r="16">
          <cell r="E16" t="str">
            <v>1.1.03.6</v>
          </cell>
          <cell r="F16" t="str">
            <v>Other recurrent taxes on property</v>
          </cell>
        </row>
        <row r="17">
          <cell r="E17" t="str">
            <v>1.1.04</v>
          </cell>
          <cell r="F17" t="str">
            <v>Taxes on goods and services</v>
          </cell>
        </row>
        <row r="18">
          <cell r="E18" t="str">
            <v>1.1.04.1</v>
          </cell>
          <cell r="F18" t="str">
            <v>General taxes on goods and services</v>
          </cell>
        </row>
        <row r="19">
          <cell r="E19" t="str">
            <v>1.1.04.1.1</v>
          </cell>
          <cell r="F19" t="str">
            <v>Value-added tax</v>
          </cell>
        </row>
        <row r="20">
          <cell r="E20" t="str">
            <v>1.1.04.1.2</v>
          </cell>
          <cell r="F20" t="str">
            <v>Sales taxes</v>
          </cell>
        </row>
        <row r="21">
          <cell r="E21" t="str">
            <v>1.1.04.1.3</v>
          </cell>
          <cell r="F21" t="str">
            <v>Turnover and other general taxes on goods and services (BGRT)</v>
          </cell>
        </row>
        <row r="22">
          <cell r="E22" t="str">
            <v>1.1.04.1.4</v>
          </cell>
          <cell r="F22" t="str">
            <v>Taxes on financial and capital transactions</v>
          </cell>
        </row>
        <row r="23">
          <cell r="E23" t="str">
            <v>1.1.04.2</v>
          </cell>
          <cell r="F23" t="str">
            <v>Excise taxes</v>
          </cell>
        </row>
        <row r="24">
          <cell r="E24" t="str">
            <v>1.1.04.3</v>
          </cell>
          <cell r="F24" t="str">
            <v>Profits of fiscal monopolies</v>
          </cell>
        </row>
        <row r="25">
          <cell r="E25" t="str">
            <v>1.1.04.4</v>
          </cell>
          <cell r="F25" t="str">
            <v>Taxes on specific services</v>
          </cell>
        </row>
        <row r="26">
          <cell r="E26" t="str">
            <v>1.1.04.4.1</v>
          </cell>
          <cell r="F26" t="str">
            <v>Taxes on specific services (hotel room tax)</v>
          </cell>
        </row>
        <row r="27">
          <cell r="E27" t="str">
            <v>1.1.04.4.2</v>
          </cell>
          <cell r="F27" t="str">
            <v>Taxes on specific services (vessel cabin tax)</v>
          </cell>
        </row>
        <row r="28">
          <cell r="E28" t="str">
            <v>1.1.04.5</v>
          </cell>
          <cell r="F28" t="str">
            <v>Taxes on the use of goods and on permission to use or perform activities</v>
          </cell>
        </row>
        <row r="29">
          <cell r="E29" t="str">
            <v>1.1.04.5.1</v>
          </cell>
          <cell r="F29" t="str">
            <v>Motor vehicle taxes</v>
          </cell>
        </row>
        <row r="30">
          <cell r="E30" t="str">
            <v>1.1.04.5.2</v>
          </cell>
          <cell r="F30" t="str">
            <v>Other licences</v>
          </cell>
        </row>
        <row r="31">
          <cell r="E31" t="str">
            <v>1.1.04.5.2.01</v>
          </cell>
          <cell r="F31" t="str">
            <v>Other licences (business)</v>
          </cell>
        </row>
        <row r="32">
          <cell r="E32" t="str">
            <v>1.1.04.5.2.02</v>
          </cell>
          <cell r="F32" t="str">
            <v>Other licences (households)</v>
          </cell>
        </row>
        <row r="33">
          <cell r="E33" t="str">
            <v>1.1.04.5.2.03</v>
          </cell>
          <cell r="F33" t="str">
            <v>Other licences (ship registry)</v>
          </cell>
        </row>
        <row r="34">
          <cell r="E34" t="str">
            <v>1.1.04.6</v>
          </cell>
          <cell r="F34" t="str">
            <v>Other taxes on goods &amp; services</v>
          </cell>
        </row>
        <row r="35">
          <cell r="E35" t="str">
            <v>1.1.05</v>
          </cell>
          <cell r="F35" t="str">
            <v>Taxes on international trade and transactions</v>
          </cell>
        </row>
        <row r="36">
          <cell r="E36" t="str">
            <v>1.1.05.1</v>
          </cell>
          <cell r="F36" t="str">
            <v>Customs and other Import duties</v>
          </cell>
        </row>
        <row r="37">
          <cell r="E37" t="str">
            <v>1.1.05.1.1</v>
          </cell>
          <cell r="F37" t="str">
            <v>Customs (general import)</v>
          </cell>
        </row>
        <row r="38">
          <cell r="E38" t="str">
            <v>1.1.05.1.2</v>
          </cell>
          <cell r="F38" t="str">
            <v>Customs (fuel)</v>
          </cell>
        </row>
        <row r="39">
          <cell r="E39" t="str">
            <v>1.1.05.1.3</v>
          </cell>
          <cell r="F39" t="str">
            <v>Customs (alcohol)</v>
          </cell>
        </row>
        <row r="40">
          <cell r="E40" t="str">
            <v>1.1.05.1.4</v>
          </cell>
          <cell r="F40" t="str">
            <v>Customs (other beverages)</v>
          </cell>
        </row>
        <row r="41">
          <cell r="E41" t="str">
            <v>1.1.05.1.5</v>
          </cell>
          <cell r="F41" t="str">
            <v>Customs (container deposit)</v>
          </cell>
        </row>
        <row r="42">
          <cell r="E42" t="str">
            <v>1.1.05.1.6</v>
          </cell>
          <cell r="F42" t="str">
            <v>Customs (cosmetics)</v>
          </cell>
        </row>
        <row r="43">
          <cell r="E43" t="str">
            <v>1.1.05.1.7</v>
          </cell>
          <cell r="F43" t="str">
            <v>Customs (tobacco)</v>
          </cell>
        </row>
        <row r="44">
          <cell r="E44" t="str">
            <v>1.1.05.1.8</v>
          </cell>
          <cell r="F44" t="str">
            <v>Customs (motor vehicle)</v>
          </cell>
        </row>
        <row r="45">
          <cell r="E45" t="str">
            <v>1.1.05.2</v>
          </cell>
          <cell r="F45" t="str">
            <v>Taxes on exports</v>
          </cell>
        </row>
        <row r="46">
          <cell r="E46" t="str">
            <v>1.1.05.3</v>
          </cell>
          <cell r="F46" t="str">
            <v>Profits of export or import monopolies</v>
          </cell>
        </row>
        <row r="47">
          <cell r="E47" t="str">
            <v>1.1.05.4</v>
          </cell>
          <cell r="F47" t="str">
            <v>Exchange profits</v>
          </cell>
        </row>
        <row r="48">
          <cell r="E48" t="str">
            <v>1.1.05.5</v>
          </cell>
          <cell r="F48" t="str">
            <v>Exchange taxes</v>
          </cell>
        </row>
        <row r="49">
          <cell r="E49" t="str">
            <v>1.1.05.6</v>
          </cell>
          <cell r="F49" t="str">
            <v>Other taxes on international trade &amp; transactions</v>
          </cell>
        </row>
        <row r="50">
          <cell r="E50" t="str">
            <v>1.1.05.6.1</v>
          </cell>
          <cell r="F50" t="str">
            <v>Other taxes on international trade &amp; transactions: remittances</v>
          </cell>
        </row>
        <row r="51">
          <cell r="E51" t="str">
            <v>1.1.05.6.2</v>
          </cell>
          <cell r="F51" t="str">
            <v>Other taxes on international trade &amp; transactions: fish in transit</v>
          </cell>
        </row>
        <row r="52">
          <cell r="E52" t="str">
            <v>1.1.06</v>
          </cell>
          <cell r="F52" t="str">
            <v>Other taxes</v>
          </cell>
        </row>
        <row r="53">
          <cell r="E53" t="str">
            <v>1.1.06.1</v>
          </cell>
          <cell r="F53" t="str">
            <v>Other taxes: payable solely by busineses</v>
          </cell>
        </row>
        <row r="54">
          <cell r="E54" t="str">
            <v>1.1.06.1.1</v>
          </cell>
          <cell r="F54" t="str">
            <v>Other taxes: payable solely by busineses (deliquent taxes)</v>
          </cell>
        </row>
        <row r="55">
          <cell r="E55" t="str">
            <v>1.1.06.1.2</v>
          </cell>
          <cell r="F55" t="str">
            <v>Other taxes: payable solely by busineses (other)</v>
          </cell>
        </row>
        <row r="56">
          <cell r="E56" t="str">
            <v>1.1.06.2</v>
          </cell>
          <cell r="F56" t="str">
            <v>Other taxes: payable by other than business or unavoidable</v>
          </cell>
        </row>
        <row r="57">
          <cell r="E57" t="str">
            <v>1.1.06.2.1</v>
          </cell>
          <cell r="F57" t="str">
            <v>Other taxes: (departure taxes non-resident)</v>
          </cell>
        </row>
        <row r="58">
          <cell r="E58" t="str">
            <v>1.1.06.2.2</v>
          </cell>
          <cell r="F58" t="str">
            <v>Other taxes: (departure taxes resident)</v>
          </cell>
        </row>
        <row r="59">
          <cell r="E59" t="str">
            <v>1.1.06.2.3</v>
          </cell>
          <cell r="F59" t="str">
            <v>Other taxes: (Foreign vessel tax - yatchs)</v>
          </cell>
        </row>
        <row r="60">
          <cell r="E60">
            <v>1.2</v>
          </cell>
          <cell r="F60" t="str">
            <v>Social Contributions</v>
          </cell>
        </row>
        <row r="61">
          <cell r="E61" t="str">
            <v>1.2.01</v>
          </cell>
          <cell r="F61" t="str">
            <v>Social security contributions</v>
          </cell>
        </row>
        <row r="62">
          <cell r="E62" t="str">
            <v>1.2.01.1</v>
          </cell>
          <cell r="F62" t="str">
            <v>Social security contributions - employee</v>
          </cell>
        </row>
        <row r="63">
          <cell r="E63" t="str">
            <v>1.2.01.2</v>
          </cell>
          <cell r="F63" t="str">
            <v>Social security contributions - employer</v>
          </cell>
        </row>
        <row r="64">
          <cell r="E64" t="str">
            <v>1.2.01.3</v>
          </cell>
          <cell r="F64" t="str">
            <v>Social security contributions - self-employed</v>
          </cell>
        </row>
        <row r="65">
          <cell r="E65" t="str">
            <v>1.2.01.4</v>
          </cell>
          <cell r="F65" t="str">
            <v>Social security contributions - other unallocable</v>
          </cell>
        </row>
        <row r="66">
          <cell r="E66" t="str">
            <v>1.2.02</v>
          </cell>
          <cell r="F66" t="str">
            <v>Other social contributions</v>
          </cell>
        </row>
        <row r="67">
          <cell r="E67" t="str">
            <v>1.2.02.1</v>
          </cell>
          <cell r="F67" t="str">
            <v>Other social contributions - employee</v>
          </cell>
        </row>
        <row r="68">
          <cell r="E68" t="str">
            <v>1.2.02.2</v>
          </cell>
          <cell r="F68" t="str">
            <v>Other social contributions - employer</v>
          </cell>
        </row>
        <row r="69">
          <cell r="E69" t="str">
            <v>1.2.02.3</v>
          </cell>
          <cell r="F69" t="str">
            <v>Other social contributions - imputed</v>
          </cell>
        </row>
        <row r="70">
          <cell r="E70">
            <v>1.3</v>
          </cell>
          <cell r="F70" t="str">
            <v>Grants</v>
          </cell>
        </row>
        <row r="71">
          <cell r="E71" t="str">
            <v>1.3.01</v>
          </cell>
          <cell r="F71" t="str">
            <v>From foreign governments</v>
          </cell>
        </row>
        <row r="72">
          <cell r="E72" t="str">
            <v>1.3.01.1</v>
          </cell>
          <cell r="F72" t="str">
            <v>Grants from foreign governments - current</v>
          </cell>
        </row>
        <row r="73">
          <cell r="E73" t="str">
            <v>1.3.01.1.1</v>
          </cell>
          <cell r="F73" t="str">
            <v>Grants Compact</v>
          </cell>
        </row>
        <row r="74">
          <cell r="E74" t="str">
            <v>1.3.01.1.2</v>
          </cell>
          <cell r="F74" t="str">
            <v>Grants Federal Programs and other US</v>
          </cell>
        </row>
        <row r="75">
          <cell r="E75" t="str">
            <v>1.3.01.1.3</v>
          </cell>
          <cell r="F75" t="str">
            <v>Grants Taiwan</v>
          </cell>
        </row>
        <row r="76">
          <cell r="E76" t="str">
            <v>1.3.01.1.4</v>
          </cell>
          <cell r="F76" t="str">
            <v>Grants Other Governments - current</v>
          </cell>
        </row>
        <row r="77">
          <cell r="E77" t="str">
            <v>1.3.01.1.5</v>
          </cell>
          <cell r="F77" t="str">
            <v>Compact (CTF Drawdown)</v>
          </cell>
        </row>
        <row r="78">
          <cell r="E78" t="str">
            <v>1.3.01.2</v>
          </cell>
          <cell r="F78" t="str">
            <v>Grants from foreign governments - capital</v>
          </cell>
        </row>
        <row r="79">
          <cell r="E79" t="str">
            <v>1.3.01.2.1</v>
          </cell>
          <cell r="F79" t="str">
            <v>Grants from US - capital</v>
          </cell>
        </row>
        <row r="80">
          <cell r="E80" t="str">
            <v>1.3.01.2.2</v>
          </cell>
          <cell r="F80" t="str">
            <v>Grants from other Governments - capital</v>
          </cell>
        </row>
        <row r="81">
          <cell r="E81" t="str">
            <v>1.3.02</v>
          </cell>
          <cell r="F81" t="str">
            <v>From international organizations</v>
          </cell>
        </row>
        <row r="82">
          <cell r="E82" t="str">
            <v>1.3.02.1</v>
          </cell>
          <cell r="F82" t="str">
            <v>Grants from international organizations - current</v>
          </cell>
        </row>
        <row r="83">
          <cell r="E83" t="str">
            <v>1.3.02.2</v>
          </cell>
          <cell r="F83" t="str">
            <v>Grants from international organizations - capital</v>
          </cell>
        </row>
        <row r="84">
          <cell r="E84" t="str">
            <v>1.3.03</v>
          </cell>
          <cell r="F84" t="str">
            <v>From other general government units</v>
          </cell>
        </row>
        <row r="85">
          <cell r="E85" t="str">
            <v>1.3.03.1</v>
          </cell>
          <cell r="F85" t="str">
            <v>Grants from other general government units - current</v>
          </cell>
        </row>
        <row r="86">
          <cell r="E86" t="str">
            <v>1.3.03.1.1</v>
          </cell>
          <cell r="F86" t="str">
            <v>Grants from Nat Gov</v>
          </cell>
        </row>
        <row r="87">
          <cell r="E87" t="str">
            <v>1.3.03.1.2</v>
          </cell>
          <cell r="F87" t="str">
            <v>Grants from State Gov</v>
          </cell>
        </row>
        <row r="88">
          <cell r="E88" t="str">
            <v>1.3.03.1.3</v>
          </cell>
          <cell r="F88" t="str">
            <v>Grants from EBUs</v>
          </cell>
        </row>
        <row r="89">
          <cell r="E89" t="str">
            <v>1.3.03.1.4</v>
          </cell>
          <cell r="F89" t="str">
            <v>Grants from Nat Ins</v>
          </cell>
        </row>
        <row r="90">
          <cell r="E90" t="str">
            <v>1.3.03.1.5</v>
          </cell>
          <cell r="F90" t="str">
            <v>Grants from SOEs</v>
          </cell>
        </row>
        <row r="91">
          <cell r="E91" t="str">
            <v>1.3.03.2</v>
          </cell>
          <cell r="F91" t="str">
            <v>Grants from other general government units - capital</v>
          </cell>
        </row>
        <row r="92">
          <cell r="E92">
            <v>1.4</v>
          </cell>
          <cell r="F92" t="str">
            <v>Other revenue</v>
          </cell>
        </row>
        <row r="93">
          <cell r="E93" t="str">
            <v>1.4.01</v>
          </cell>
          <cell r="F93" t="str">
            <v>Property income</v>
          </cell>
        </row>
        <row r="94">
          <cell r="E94" t="str">
            <v>1.4.01.1</v>
          </cell>
          <cell r="F94" t="str">
            <v>Interest</v>
          </cell>
        </row>
        <row r="95">
          <cell r="E95" t="str">
            <v>1.4.01.2</v>
          </cell>
          <cell r="F95" t="str">
            <v>Dividends</v>
          </cell>
        </row>
        <row r="96">
          <cell r="E96" t="str">
            <v>1.4.01.3</v>
          </cell>
          <cell r="F96" t="str">
            <v>Withdrawals from income of quasi-corporations</v>
          </cell>
        </row>
        <row r="97">
          <cell r="E97" t="str">
            <v>1.4.01.3.1</v>
          </cell>
          <cell r="F97" t="str">
            <v>Postal Service</v>
          </cell>
        </row>
        <row r="98">
          <cell r="E98" t="str">
            <v>1.4.01.3.2</v>
          </cell>
          <cell r="F98" t="str">
            <v>Airport Operations</v>
          </cell>
        </row>
        <row r="99">
          <cell r="E99" t="str">
            <v>1.4.01.4</v>
          </cell>
          <cell r="F99" t="str">
            <v>Property income from investment income disbursements</v>
          </cell>
        </row>
        <row r="100">
          <cell r="E100" t="str">
            <v>1.4.01.5</v>
          </cell>
          <cell r="F100" t="str">
            <v>Rent</v>
          </cell>
        </row>
        <row r="101">
          <cell r="E101" t="str">
            <v>1.4.01.5.1</v>
          </cell>
          <cell r="F101" t="str">
            <v>Rent (land)</v>
          </cell>
        </row>
        <row r="102">
          <cell r="E102" t="str">
            <v>1.4.01.5.2</v>
          </cell>
          <cell r="F102" t="str">
            <v>Royalties</v>
          </cell>
        </row>
        <row r="103">
          <cell r="E103" t="str">
            <v>1.4.01.5.3</v>
          </cell>
          <cell r="F103" t="str">
            <v>Royalties (fishing rights fees)</v>
          </cell>
        </row>
        <row r="104">
          <cell r="E104" t="str">
            <v>1.4.01.5.4</v>
          </cell>
          <cell r="F104" t="str">
            <v>Royalties (fishing vessel day scheme)</v>
          </cell>
        </row>
        <row r="105">
          <cell r="E105" t="str">
            <v>1.4.01.6</v>
          </cell>
          <cell r="F105" t="str">
            <v>Reinvested earnings on foreign direct investment</v>
          </cell>
        </row>
        <row r="106">
          <cell r="E106" t="str">
            <v>1.4.02</v>
          </cell>
          <cell r="F106" t="str">
            <v>Sales of goods and services</v>
          </cell>
        </row>
        <row r="107">
          <cell r="E107" t="str">
            <v>1.4.02.1</v>
          </cell>
          <cell r="F107" t="str">
            <v>Sales by market establishments</v>
          </cell>
        </row>
        <row r="108">
          <cell r="E108" t="str">
            <v>1.4.02.1.1</v>
          </cell>
          <cell r="F108" t="str">
            <v>Sales by market establishments (airport landing fees)</v>
          </cell>
        </row>
        <row r="109">
          <cell r="E109" t="str">
            <v>1.4.02.1.2</v>
          </cell>
          <cell r="F109" t="str">
            <v>Sales by market establishments (airport refueling)</v>
          </cell>
        </row>
        <row r="110">
          <cell r="E110" t="str">
            <v>1.4.02.1.3</v>
          </cell>
          <cell r="F110" t="str">
            <v>Sales by market establishments (airport rentals)</v>
          </cell>
        </row>
        <row r="111">
          <cell r="E111" t="str">
            <v>1.4.02.1.4</v>
          </cell>
          <cell r="F111" t="str">
            <v>Sales by market establishments (post office)</v>
          </cell>
        </row>
        <row r="112">
          <cell r="E112" t="str">
            <v>1.4.02.2</v>
          </cell>
          <cell r="F112" t="str">
            <v>Administrative fees</v>
          </cell>
        </row>
        <row r="113">
          <cell r="E113" t="str">
            <v>1.4.02.2.1</v>
          </cell>
          <cell r="F113" t="str">
            <v>Administrative fees (foreing direct investment)</v>
          </cell>
        </row>
        <row r="114">
          <cell r="E114" t="str">
            <v>1.4.02.2.2</v>
          </cell>
          <cell r="F114" t="str">
            <v>Administrative fees (banks)</v>
          </cell>
        </row>
        <row r="115">
          <cell r="E115" t="str">
            <v>1.4.02.2.3</v>
          </cell>
          <cell r="F115" t="str">
            <v>Administrative fees (business)</v>
          </cell>
        </row>
        <row r="116">
          <cell r="E116" t="str">
            <v>1.4.02.2.4</v>
          </cell>
          <cell r="F116" t="str">
            <v>Administrative fees (households)</v>
          </cell>
        </row>
        <row r="117">
          <cell r="E117" t="str">
            <v>1.4.02.3</v>
          </cell>
          <cell r="F117" t="str">
            <v>Incidental sales by nonmarket establishments</v>
          </cell>
        </row>
        <row r="118">
          <cell r="E118" t="str">
            <v>1.4.02.3.1</v>
          </cell>
          <cell r="F118" t="str">
            <v>Incidental sales by nonmarket establishments (water and sewer)</v>
          </cell>
        </row>
        <row r="119">
          <cell r="E119" t="str">
            <v>1.4.02.3.2</v>
          </cell>
          <cell r="F119" t="str">
            <v>Incidental sales by nonmarket establishments (medical domestic)</v>
          </cell>
        </row>
        <row r="120">
          <cell r="E120" t="str">
            <v>1.4.02.3.3</v>
          </cell>
          <cell r="F120" t="str">
            <v>Incidental sales by nonmarket establishments (medical referrals)</v>
          </cell>
        </row>
        <row r="121">
          <cell r="E121" t="str">
            <v>1.4.02.3.4</v>
          </cell>
          <cell r="F121" t="str">
            <v>Incidental sales by nonmarket establishments (other)</v>
          </cell>
        </row>
        <row r="122">
          <cell r="E122" t="str">
            <v>1.4.02.4</v>
          </cell>
          <cell r="F122" t="str">
            <v>Imputed sales of goods and services</v>
          </cell>
        </row>
        <row r="123">
          <cell r="E123" t="str">
            <v>1.4.03</v>
          </cell>
          <cell r="F123" t="str">
            <v>Fines &amp; forfeits</v>
          </cell>
        </row>
        <row r="124">
          <cell r="E124" t="str">
            <v>1.4.03.1</v>
          </cell>
          <cell r="F124" t="str">
            <v>Fines &amp; forfeits (tax related)</v>
          </cell>
        </row>
        <row r="125">
          <cell r="E125" t="str">
            <v>1.4.03.2</v>
          </cell>
          <cell r="F125" t="str">
            <v>Fines &amp; forfeits (other)</v>
          </cell>
        </row>
        <row r="126">
          <cell r="E126" t="str">
            <v>1.4.04</v>
          </cell>
          <cell r="F126" t="str">
            <v>Transfers nec</v>
          </cell>
        </row>
        <row r="127">
          <cell r="E127" t="str">
            <v>1.4.04.1</v>
          </cell>
          <cell r="F127" t="str">
            <v>Current</v>
          </cell>
        </row>
        <row r="128">
          <cell r="E128" t="str">
            <v>1.4.04.1.1</v>
          </cell>
          <cell r="F128" t="str">
            <v>Curent transfers nec: subsidies</v>
          </cell>
        </row>
        <row r="129">
          <cell r="E129" t="str">
            <v>1.4.04.1.2</v>
          </cell>
          <cell r="F129" t="str">
            <v>Curent transfers nec: from RoP</v>
          </cell>
        </row>
        <row r="130">
          <cell r="E130" t="str">
            <v>1.4.04.1.3</v>
          </cell>
          <cell r="F130" t="str">
            <v>Current transfers nec: other nec</v>
          </cell>
        </row>
        <row r="131">
          <cell r="E131" t="str">
            <v>1.4.04.2</v>
          </cell>
          <cell r="F131" t="str">
            <v>Capital transfers nec</v>
          </cell>
        </row>
        <row r="132">
          <cell r="E132" t="str">
            <v>1.4.05</v>
          </cell>
          <cell r="F132" t="str">
            <v>Premimums, fees, and claims</v>
          </cell>
        </row>
        <row r="133">
          <cell r="E133" t="str">
            <v>1.4.05.1</v>
          </cell>
          <cell r="F133" t="str">
            <v>Non life insurance: premiums, fees, and current claims</v>
          </cell>
        </row>
        <row r="134">
          <cell r="E134" t="str">
            <v>1.4.05.2</v>
          </cell>
          <cell r="F134" t="str">
            <v>Non life insurance: premiums, capital claims</v>
          </cell>
        </row>
        <row r="135">
          <cell r="E135" t="str">
            <v>1.4.06</v>
          </cell>
          <cell r="F135" t="str">
            <v>Miscellaneous income</v>
          </cell>
        </row>
        <row r="136">
          <cell r="E136">
            <v>2</v>
          </cell>
          <cell r="F136" t="str">
            <v>Expense</v>
          </cell>
        </row>
        <row r="137">
          <cell r="E137">
            <v>2.1</v>
          </cell>
          <cell r="F137" t="str">
            <v>Compensation of Employees</v>
          </cell>
        </row>
        <row r="138">
          <cell r="E138" t="str">
            <v>2.1.01</v>
          </cell>
          <cell r="F138" t="str">
            <v>Wages and salaries</v>
          </cell>
        </row>
        <row r="139">
          <cell r="E139" t="str">
            <v>2.1.01.1</v>
          </cell>
          <cell r="F139" t="str">
            <v>Wages and salaries in cash</v>
          </cell>
        </row>
        <row r="140">
          <cell r="E140" t="str">
            <v>2.1.01.2</v>
          </cell>
          <cell r="F140" t="str">
            <v>Wages and salaries in kind</v>
          </cell>
        </row>
        <row r="141">
          <cell r="E141" t="str">
            <v>2.1.02</v>
          </cell>
          <cell r="F141" t="str">
            <v>Employer contributions</v>
          </cell>
        </row>
        <row r="142">
          <cell r="E142" t="str">
            <v>2.1.02.1</v>
          </cell>
          <cell r="F142" t="str">
            <v>Social contributions</v>
          </cell>
        </row>
        <row r="143">
          <cell r="E143" t="str">
            <v>2.1.02.2</v>
          </cell>
          <cell r="F143" t="str">
            <v>Imputed social contributions</v>
          </cell>
        </row>
        <row r="144">
          <cell r="E144">
            <v>2.2000000000000002</v>
          </cell>
          <cell r="F144" t="str">
            <v>Use of goods and services</v>
          </cell>
        </row>
        <row r="145">
          <cell r="E145" t="str">
            <v>2.2.01</v>
          </cell>
          <cell r="F145" t="str">
            <v>Foodstuffs</v>
          </cell>
        </row>
        <row r="146">
          <cell r="E146" t="str">
            <v>2.2.02</v>
          </cell>
          <cell r="F146" t="str">
            <v>Printing and reproduction</v>
          </cell>
        </row>
        <row r="147">
          <cell r="E147" t="str">
            <v>2.2.03</v>
          </cell>
          <cell r="F147" t="str">
            <v>Books and library materials</v>
          </cell>
        </row>
        <row r="148">
          <cell r="E148" t="str">
            <v>2.2.04</v>
          </cell>
          <cell r="F148" t="str">
            <v>Supplies and materials</v>
          </cell>
        </row>
        <row r="149">
          <cell r="E149" t="str">
            <v>2.2.05</v>
          </cell>
          <cell r="F149" t="str">
            <v>Instructional supplies</v>
          </cell>
        </row>
        <row r="150">
          <cell r="E150" t="str">
            <v>2.2.06</v>
          </cell>
          <cell r="F150" t="str">
            <v>Medical supplies</v>
          </cell>
        </row>
        <row r="151">
          <cell r="E151" t="str">
            <v>2.2.07</v>
          </cell>
          <cell r="F151" t="str">
            <v>Medical drugs</v>
          </cell>
        </row>
        <row r="152">
          <cell r="E152" t="str">
            <v>2.2.08</v>
          </cell>
          <cell r="F152" t="str">
            <v>Petroleum products</v>
          </cell>
        </row>
        <row r="153">
          <cell r="E153" t="str">
            <v>2.2.09</v>
          </cell>
          <cell r="F153" t="str">
            <v>Utilities</v>
          </cell>
        </row>
        <row r="154">
          <cell r="E154" t="str">
            <v>2.2.10</v>
          </cell>
          <cell r="F154" t="str">
            <v>Repairs and maintenance</v>
          </cell>
        </row>
        <row r="155">
          <cell r="E155" t="str">
            <v>2.2.11</v>
          </cell>
          <cell r="F155" t="str">
            <v>Freight</v>
          </cell>
        </row>
        <row r="156">
          <cell r="E156" t="str">
            <v>2.2.12</v>
          </cell>
          <cell r="F156" t="str">
            <v>Travel</v>
          </cell>
        </row>
        <row r="157">
          <cell r="E157" t="str">
            <v>2.2.13</v>
          </cell>
          <cell r="F157" t="str">
            <v>Representation and entertainment</v>
          </cell>
        </row>
        <row r="158">
          <cell r="E158" t="str">
            <v>2.2.14</v>
          </cell>
          <cell r="F158" t="str">
            <v>Communications and postage</v>
          </cell>
        </row>
        <row r="159">
          <cell r="E159" t="str">
            <v>2.2.15</v>
          </cell>
          <cell r="F159" t="str">
            <v>IT software and supplies</v>
          </cell>
        </row>
        <row r="160">
          <cell r="E160" t="str">
            <v>2.2.16</v>
          </cell>
          <cell r="F160" t="str">
            <v>Bank service fee</v>
          </cell>
        </row>
        <row r="161">
          <cell r="E161" t="str">
            <v>2.2.17</v>
          </cell>
          <cell r="F161" t="str">
            <v>Insurance</v>
          </cell>
        </row>
        <row r="162">
          <cell r="E162" t="str">
            <v>2.2.18</v>
          </cell>
          <cell r="F162" t="str">
            <v>Investment management fees</v>
          </cell>
        </row>
        <row r="163">
          <cell r="E163" t="str">
            <v>2.2.19</v>
          </cell>
          <cell r="F163" t="str">
            <v>Rentals</v>
          </cell>
        </row>
        <row r="164">
          <cell r="E164" t="str">
            <v>2.2.20</v>
          </cell>
          <cell r="F164" t="str">
            <v>Cleaning service</v>
          </cell>
        </row>
        <row r="165">
          <cell r="E165" t="str">
            <v>2.2.21</v>
          </cell>
          <cell r="F165" t="str">
            <v>Advertising</v>
          </cell>
        </row>
        <row r="166">
          <cell r="E166" t="str">
            <v>2.2.22</v>
          </cell>
          <cell r="F166" t="str">
            <v>Professional and contractual services</v>
          </cell>
        </row>
        <row r="167">
          <cell r="E167" t="str">
            <v>2.2.23</v>
          </cell>
          <cell r="F167" t="str">
            <v>Training</v>
          </cell>
        </row>
        <row r="168">
          <cell r="E168" t="str">
            <v>2.2.24</v>
          </cell>
          <cell r="F168" t="str">
            <v>Administrative costs</v>
          </cell>
        </row>
        <row r="169">
          <cell r="E169" t="str">
            <v>2.2.25</v>
          </cell>
          <cell r="F169" t="str">
            <v>Indirect costs</v>
          </cell>
        </row>
        <row r="170">
          <cell r="E170" t="str">
            <v>2.2.26</v>
          </cell>
          <cell r="F170" t="str">
            <v>Medical referrals</v>
          </cell>
        </row>
        <row r="171">
          <cell r="E171">
            <v>2.2999999999999998</v>
          </cell>
          <cell r="F171" t="str">
            <v>Consumption of fixed capital</v>
          </cell>
        </row>
        <row r="172">
          <cell r="E172">
            <v>2.4</v>
          </cell>
          <cell r="F172" t="str">
            <v>Interest Payments</v>
          </cell>
        </row>
        <row r="173">
          <cell r="E173" t="str">
            <v>2.4.01</v>
          </cell>
          <cell r="F173" t="str">
            <v>Nonresidents</v>
          </cell>
        </row>
        <row r="174">
          <cell r="E174" t="str">
            <v>2.4.02</v>
          </cell>
          <cell r="F174" t="str">
            <v>Residents other than general government</v>
          </cell>
        </row>
        <row r="175">
          <cell r="E175" t="str">
            <v>2.4.03</v>
          </cell>
          <cell r="F175" t="str">
            <v>Other general government units</v>
          </cell>
        </row>
        <row r="176">
          <cell r="E176">
            <v>2.5</v>
          </cell>
          <cell r="F176" t="str">
            <v>Subsidies</v>
          </cell>
        </row>
        <row r="177">
          <cell r="E177" t="str">
            <v>2.5.01</v>
          </cell>
          <cell r="F177" t="str">
            <v>To public corporations</v>
          </cell>
        </row>
        <row r="178">
          <cell r="E178" t="str">
            <v>2.5.01.1</v>
          </cell>
          <cell r="F178" t="str">
            <v>Nonfinancial public corporations</v>
          </cell>
        </row>
        <row r="179">
          <cell r="E179" t="str">
            <v>2.5.01.1.1</v>
          </cell>
          <cell r="F179" t="str">
            <v>Subsidies: NFPC: PPUC</v>
          </cell>
        </row>
        <row r="180">
          <cell r="E180" t="str">
            <v>2.5.01.1.2</v>
          </cell>
          <cell r="F180" t="str">
            <v>Subsidies: NFPC: PNCC</v>
          </cell>
        </row>
        <row r="181">
          <cell r="E181" t="str">
            <v>2.5.01.1.3</v>
          </cell>
          <cell r="F181" t="str">
            <v>Subsidies: NFPC: BSCC</v>
          </cell>
        </row>
        <row r="182">
          <cell r="E182" t="str">
            <v>2.5.01.2</v>
          </cell>
          <cell r="F182" t="str">
            <v>Financial public corporations</v>
          </cell>
        </row>
        <row r="183">
          <cell r="E183" t="str">
            <v>2.5.02</v>
          </cell>
          <cell r="F183" t="str">
            <v>To private enterprise</v>
          </cell>
        </row>
        <row r="184">
          <cell r="E184" t="str">
            <v>2.5.02.1</v>
          </cell>
          <cell r="F184" t="str">
            <v>Nonfinancial private enterprises</v>
          </cell>
        </row>
        <row r="185">
          <cell r="E185" t="str">
            <v>2.5.02.2</v>
          </cell>
          <cell r="F185" t="str">
            <v>Financial private enterprises</v>
          </cell>
        </row>
        <row r="186">
          <cell r="E186" t="str">
            <v>2.5.03</v>
          </cell>
          <cell r="F186" t="str">
            <v>other sectors</v>
          </cell>
        </row>
        <row r="187">
          <cell r="E187">
            <v>2.6</v>
          </cell>
          <cell r="F187" t="str">
            <v>Grants</v>
          </cell>
        </row>
        <row r="188">
          <cell r="E188" t="str">
            <v>2.6.01</v>
          </cell>
          <cell r="F188" t="str">
            <v>To foreign governments</v>
          </cell>
        </row>
        <row r="189">
          <cell r="E189" t="str">
            <v>2.6.01.1</v>
          </cell>
          <cell r="F189" t="str">
            <v>Current</v>
          </cell>
        </row>
        <row r="190">
          <cell r="E190" t="str">
            <v>2.6.01.2</v>
          </cell>
          <cell r="F190" t="str">
            <v>Capital</v>
          </cell>
        </row>
        <row r="191">
          <cell r="E191" t="str">
            <v>2.6.02</v>
          </cell>
          <cell r="F191" t="str">
            <v>To international organizations</v>
          </cell>
        </row>
        <row r="192">
          <cell r="E192" t="str">
            <v>2.6.02.1</v>
          </cell>
          <cell r="F192" t="str">
            <v>Current</v>
          </cell>
        </row>
        <row r="193">
          <cell r="E193" t="str">
            <v>2.6.02.2</v>
          </cell>
          <cell r="F193" t="str">
            <v>Capital</v>
          </cell>
        </row>
        <row r="194">
          <cell r="E194" t="str">
            <v>2.6.03</v>
          </cell>
          <cell r="F194" t="str">
            <v>To other general government units</v>
          </cell>
        </row>
        <row r="195">
          <cell r="E195" t="str">
            <v>2.6.03.1</v>
          </cell>
          <cell r="F195" t="str">
            <v>Current</v>
          </cell>
        </row>
        <row r="196">
          <cell r="E196" t="str">
            <v>2.6.03.1.1</v>
          </cell>
          <cell r="F196" t="str">
            <v>Extra Budgetary Units</v>
          </cell>
        </row>
        <row r="197">
          <cell r="E197" t="str">
            <v>2.6.03.1.1.01</v>
          </cell>
          <cell r="F197" t="str">
            <v>Palau Community College</v>
          </cell>
        </row>
        <row r="198">
          <cell r="E198" t="str">
            <v>2.6.03.1.1.02</v>
          </cell>
          <cell r="F198" t="str">
            <v>Palau Community Action Agency</v>
          </cell>
        </row>
        <row r="199">
          <cell r="E199" t="str">
            <v>2.6.03.1.1.03</v>
          </cell>
          <cell r="F199" t="str">
            <v>Palau International Coral Reef Center</v>
          </cell>
        </row>
        <row r="200">
          <cell r="E200" t="str">
            <v>2.6.03.1.1.04</v>
          </cell>
          <cell r="F200" t="str">
            <v>Palau Housing Authority</v>
          </cell>
        </row>
        <row r="201">
          <cell r="E201" t="str">
            <v>2.6.03.1.1.05</v>
          </cell>
          <cell r="F201" t="str">
            <v>Palau Visitors Authority</v>
          </cell>
        </row>
        <row r="202">
          <cell r="E202" t="str">
            <v>2.6.03.1.1.06</v>
          </cell>
          <cell r="F202" t="str">
            <v>Pulic Auditor</v>
          </cell>
        </row>
        <row r="203">
          <cell r="E203" t="str">
            <v>2.6.03.1.1.07</v>
          </cell>
          <cell r="F203" t="str">
            <v>Palau Small Business Center</v>
          </cell>
        </row>
        <row r="204">
          <cell r="E204" t="str">
            <v>2.6.03.1.1.08</v>
          </cell>
          <cell r="F204" t="str">
            <v>Ngardmau FTZ</v>
          </cell>
        </row>
        <row r="205">
          <cell r="E205" t="str">
            <v>2.6.03.1.1.09</v>
          </cell>
          <cell r="F205" t="str">
            <v>Micronesian Legal Services</v>
          </cell>
        </row>
        <row r="206">
          <cell r="E206" t="str">
            <v>2.6.03.1.1.10</v>
          </cell>
          <cell r="F206" t="str">
            <v>Palau National Museum</v>
          </cell>
        </row>
        <row r="207">
          <cell r="E207" t="str">
            <v>2.6.03.1.1.11</v>
          </cell>
          <cell r="F207" t="str">
            <v>WIA</v>
          </cell>
        </row>
        <row r="208">
          <cell r="E208" t="str">
            <v>2.6.03.1.1.12</v>
          </cell>
          <cell r="F208" t="str">
            <v>Pan Funds</v>
          </cell>
        </row>
        <row r="209">
          <cell r="E209" t="str">
            <v>2.6.03.1.1.13</v>
          </cell>
          <cell r="F209" t="str">
            <v>PPUC Water and Sewer</v>
          </cell>
        </row>
        <row r="210">
          <cell r="E210" t="str">
            <v>2.6.03.1.1.99</v>
          </cell>
          <cell r="F210" t="str">
            <v>Miscellaneous</v>
          </cell>
        </row>
        <row r="211">
          <cell r="E211" t="str">
            <v>2.6.03.1.2</v>
          </cell>
          <cell r="F211" t="str">
            <v>State Government</v>
          </cell>
        </row>
        <row r="212">
          <cell r="E212" t="str">
            <v>2.6.03.1.3</v>
          </cell>
          <cell r="F212" t="str">
            <v>Social Security Funds</v>
          </cell>
        </row>
        <row r="213">
          <cell r="E213" t="str">
            <v>2.6.03.1.3.01</v>
          </cell>
          <cell r="F213" t="str">
            <v>Social Security</v>
          </cell>
        </row>
        <row r="214">
          <cell r="E214" t="str">
            <v>2.6.03.1.3.02</v>
          </cell>
          <cell r="F214" t="str">
            <v>Civil Service Pension Fund</v>
          </cell>
        </row>
        <row r="215">
          <cell r="E215" t="str">
            <v>2.6.03.1.3.03</v>
          </cell>
          <cell r="F215" t="str">
            <v>Health Care Fund</v>
          </cell>
        </row>
        <row r="216">
          <cell r="E216" t="str">
            <v>2.6.03.1.4</v>
          </cell>
          <cell r="F216" t="str">
            <v>National government</v>
          </cell>
        </row>
        <row r="217">
          <cell r="E217" t="str">
            <v>2.6.03.1.5</v>
          </cell>
          <cell r="F217" t="str">
            <v>SOEs</v>
          </cell>
        </row>
        <row r="218">
          <cell r="E218" t="str">
            <v>2.6.03.2</v>
          </cell>
          <cell r="F218" t="str">
            <v>Capital</v>
          </cell>
        </row>
        <row r="219">
          <cell r="E219" t="str">
            <v>2.6.03.2.1</v>
          </cell>
          <cell r="F219" t="str">
            <v>Extra Budgetary Units</v>
          </cell>
        </row>
        <row r="220">
          <cell r="E220" t="str">
            <v>2.6.03.2.2</v>
          </cell>
          <cell r="F220" t="str">
            <v>State Government</v>
          </cell>
        </row>
        <row r="221">
          <cell r="E221" t="str">
            <v>2.6.03.2.3</v>
          </cell>
          <cell r="F221" t="str">
            <v>SOEs</v>
          </cell>
        </row>
        <row r="222">
          <cell r="E222">
            <v>2.7</v>
          </cell>
          <cell r="F222" t="str">
            <v>Social benfits</v>
          </cell>
        </row>
        <row r="223">
          <cell r="E223" t="str">
            <v>2.7.01</v>
          </cell>
          <cell r="F223" t="str">
            <v>Social security benefits</v>
          </cell>
        </row>
        <row r="224">
          <cell r="E224" t="str">
            <v>2.7.01.1</v>
          </cell>
          <cell r="F224" t="str">
            <v>in cash</v>
          </cell>
        </row>
        <row r="225">
          <cell r="E225" t="str">
            <v>2.7.01.2</v>
          </cell>
          <cell r="F225" t="str">
            <v>in kind</v>
          </cell>
        </row>
        <row r="226">
          <cell r="E226" t="str">
            <v>2.7.02</v>
          </cell>
          <cell r="F226" t="str">
            <v>Social assistance benefits</v>
          </cell>
        </row>
        <row r="227">
          <cell r="E227" t="str">
            <v>2.7.02.1</v>
          </cell>
          <cell r="F227" t="str">
            <v>in cash</v>
          </cell>
        </row>
        <row r="228">
          <cell r="E228" t="str">
            <v>2.7.02.2</v>
          </cell>
          <cell r="F228" t="str">
            <v>in kind</v>
          </cell>
        </row>
        <row r="229">
          <cell r="E229" t="str">
            <v>2.7.03</v>
          </cell>
          <cell r="F229" t="str">
            <v>Employer social benefits</v>
          </cell>
        </row>
        <row r="230">
          <cell r="E230" t="str">
            <v>2.7.03.1</v>
          </cell>
          <cell r="F230" t="str">
            <v>in cash</v>
          </cell>
        </row>
        <row r="231">
          <cell r="E231" t="str">
            <v>2.7.03.2</v>
          </cell>
          <cell r="F231" t="str">
            <v>in kind</v>
          </cell>
        </row>
        <row r="232">
          <cell r="E232">
            <v>2.8</v>
          </cell>
          <cell r="F232" t="str">
            <v>Other expense</v>
          </cell>
        </row>
        <row r="233">
          <cell r="E233" t="str">
            <v>2.8.01</v>
          </cell>
          <cell r="F233" t="str">
            <v>Property expense other than interest</v>
          </cell>
        </row>
        <row r="234">
          <cell r="E234" t="str">
            <v>2.8.01.1</v>
          </cell>
          <cell r="F234" t="str">
            <v>Dividends (public corp only)</v>
          </cell>
        </row>
        <row r="235">
          <cell r="E235" t="str">
            <v>2.8.01.2</v>
          </cell>
          <cell r="F235" t="str">
            <v>Withdrawls from quasi corporations (public corp only)</v>
          </cell>
        </row>
        <row r="236">
          <cell r="E236" t="str">
            <v>2.8.01.3</v>
          </cell>
          <cell r="F236" t="str">
            <v>Property expense attributable to insurance policy holders</v>
          </cell>
        </row>
        <row r="237">
          <cell r="E237" t="str">
            <v>2.8.01.4</v>
          </cell>
          <cell r="F237" t="str">
            <v>Rent</v>
          </cell>
        </row>
        <row r="238">
          <cell r="E238" t="str">
            <v>2.8.01.5</v>
          </cell>
          <cell r="F238" t="str">
            <v>Reinvested earnings on FDI</v>
          </cell>
        </row>
        <row r="239">
          <cell r="E239" t="str">
            <v>2.8.02</v>
          </cell>
          <cell r="F239" t="str">
            <v>Transfers not elsewhere classified</v>
          </cell>
        </row>
        <row r="240">
          <cell r="E240" t="str">
            <v>2.8.02.1</v>
          </cell>
          <cell r="F240" t="str">
            <v>Current</v>
          </cell>
        </row>
        <row r="241">
          <cell r="E241" t="str">
            <v>2.8.02.1.1</v>
          </cell>
          <cell r="F241" t="str">
            <v>Transfers to NPISH</v>
          </cell>
        </row>
        <row r="242">
          <cell r="E242" t="str">
            <v>2.8.02.1.1.01</v>
          </cell>
          <cell r="F242" t="str">
            <v>Transfers to NPISH - schools</v>
          </cell>
        </row>
        <row r="243">
          <cell r="E243" t="str">
            <v>2.8.02.1.1.02</v>
          </cell>
          <cell r="F243" t="str">
            <v>Transfers to NPISH - other</v>
          </cell>
        </row>
        <row r="244">
          <cell r="E244" t="str">
            <v>2.8.02.1.2</v>
          </cell>
          <cell r="F244" t="str">
            <v>Transfers to HH</v>
          </cell>
        </row>
        <row r="245">
          <cell r="E245" t="str">
            <v>2.8.02.1.2.01</v>
          </cell>
          <cell r="F245" t="str">
            <v>Household - students</v>
          </cell>
        </row>
        <row r="246">
          <cell r="E246" t="str">
            <v>2.8.02.1.2.02</v>
          </cell>
          <cell r="F246" t="str">
            <v>Household - other</v>
          </cell>
        </row>
        <row r="247">
          <cell r="E247" t="str">
            <v>2.8.02.2</v>
          </cell>
          <cell r="F247" t="str">
            <v>Capital</v>
          </cell>
        </row>
        <row r="248">
          <cell r="E248" t="str">
            <v>2.8.02.2.1</v>
          </cell>
          <cell r="F248" t="str">
            <v>Transfers to nonfinancial public corporations</v>
          </cell>
        </row>
        <row r="249">
          <cell r="E249" t="str">
            <v>2.8.02.2.2</v>
          </cell>
          <cell r="F249" t="str">
            <v>Transfers to financial public corporations</v>
          </cell>
        </row>
        <row r="250">
          <cell r="E250" t="str">
            <v>2.8.02.2.3</v>
          </cell>
          <cell r="F250" t="str">
            <v>Transfers to nonfinancial private enterprises</v>
          </cell>
        </row>
        <row r="251">
          <cell r="E251" t="str">
            <v>2.8.02.2.4</v>
          </cell>
          <cell r="F251" t="str">
            <v>Transfers to financial private enterprises</v>
          </cell>
        </row>
        <row r="252">
          <cell r="E252" t="str">
            <v>2.8.02.2.5</v>
          </cell>
          <cell r="F252" t="str">
            <v>Transfers to nonprofit institutions serving households</v>
          </cell>
        </row>
        <row r="253">
          <cell r="E253" t="str">
            <v>2.8.02.2.6</v>
          </cell>
          <cell r="F253" t="str">
            <v>Transfers to households</v>
          </cell>
        </row>
        <row r="254">
          <cell r="E254" t="str">
            <v>2.8.03</v>
          </cell>
          <cell r="F254" t="str">
            <v>Premiums, fees, and calims etc.</v>
          </cell>
        </row>
        <row r="255">
          <cell r="E255" t="str">
            <v>2.8.03.1</v>
          </cell>
          <cell r="F255" t="str">
            <v>Premium, fees and current calims</v>
          </cell>
        </row>
        <row r="256">
          <cell r="E256" t="str">
            <v>2.8.03.2</v>
          </cell>
          <cell r="F256" t="str">
            <v>Capital claims</v>
          </cell>
        </row>
        <row r="257">
          <cell r="E257" t="str">
            <v>2.8.04</v>
          </cell>
          <cell r="F257" t="str">
            <v>Miscellaneous</v>
          </cell>
        </row>
        <row r="258">
          <cell r="E258">
            <v>3</v>
          </cell>
          <cell r="F258" t="str">
            <v>Net Worth and its Changes</v>
          </cell>
        </row>
        <row r="259">
          <cell r="E259">
            <v>3.1</v>
          </cell>
          <cell r="F259" t="str">
            <v>Nonfinancial assets</v>
          </cell>
        </row>
        <row r="260">
          <cell r="E260" t="str">
            <v>3.1.01</v>
          </cell>
          <cell r="F260" t="str">
            <v>Fixed Assets</v>
          </cell>
        </row>
        <row r="261">
          <cell r="E261" t="str">
            <v>3.1.01.1</v>
          </cell>
          <cell r="F261" t="str">
            <v>Buildings and structures</v>
          </cell>
        </row>
        <row r="262">
          <cell r="E262" t="str">
            <v>3.1.01.1.1</v>
          </cell>
          <cell r="F262" t="str">
            <v>Dwellings</v>
          </cell>
        </row>
        <row r="263">
          <cell r="E263" t="str">
            <v>3.1.01.1.2</v>
          </cell>
          <cell r="F263" t="str">
            <v>Nonresidential buildings</v>
          </cell>
        </row>
        <row r="264">
          <cell r="E264" t="str">
            <v>3.1.01.1.3</v>
          </cell>
          <cell r="F264" t="str">
            <v>Other structures</v>
          </cell>
        </row>
        <row r="265">
          <cell r="E265" t="str">
            <v>3.1.01.1.4</v>
          </cell>
          <cell r="F265" t="str">
            <v>Land Improvements</v>
          </cell>
        </row>
        <row r="266">
          <cell r="E266" t="str">
            <v>3.1.01.2</v>
          </cell>
          <cell r="F266" t="str">
            <v>Machinery and equipment</v>
          </cell>
        </row>
        <row r="267">
          <cell r="E267" t="str">
            <v>3.1.01.2.1</v>
          </cell>
          <cell r="F267" t="str">
            <v>Transport equipment</v>
          </cell>
        </row>
        <row r="268">
          <cell r="E268" t="str">
            <v>3.1.01.2.2</v>
          </cell>
          <cell r="F268" t="str">
            <v>Other machinery and equipment</v>
          </cell>
        </row>
        <row r="269">
          <cell r="E269" t="str">
            <v>3.1.01.3</v>
          </cell>
          <cell r="F269" t="str">
            <v>Other fixed assets</v>
          </cell>
        </row>
        <row r="270">
          <cell r="E270" t="str">
            <v>3.1.01.3.1</v>
          </cell>
          <cell r="F270" t="str">
            <v>Cultivated biological resources</v>
          </cell>
        </row>
        <row r="271">
          <cell r="E271" t="str">
            <v>3.1.01.3.2</v>
          </cell>
          <cell r="F271" t="str">
            <v>Intellectual property products</v>
          </cell>
        </row>
        <row r="272">
          <cell r="E272" t="str">
            <v>3.1.01.4</v>
          </cell>
          <cell r="F272" t="str">
            <v>Fixed Assets: Weapons systems</v>
          </cell>
        </row>
        <row r="273">
          <cell r="E273" t="str">
            <v>3.1.01.5</v>
          </cell>
          <cell r="F273" t="str">
            <v>Fixed Assets: Capital/Development projects</v>
          </cell>
        </row>
        <row r="274">
          <cell r="E274" t="str">
            <v>3.1.02</v>
          </cell>
          <cell r="F274" t="str">
            <v>Inventories</v>
          </cell>
        </row>
        <row r="275">
          <cell r="E275" t="str">
            <v>3.1.03</v>
          </cell>
          <cell r="F275" t="str">
            <v>Valuables</v>
          </cell>
        </row>
        <row r="276">
          <cell r="E276" t="str">
            <v>3.1.04</v>
          </cell>
          <cell r="F276" t="str">
            <v>Nonproduced assets</v>
          </cell>
        </row>
        <row r="277">
          <cell r="E277" t="str">
            <v>3.1.04.1</v>
          </cell>
          <cell r="F277" t="str">
            <v>Land</v>
          </cell>
        </row>
        <row r="278">
          <cell r="A278" t="str">
            <v>4.1.01.1.1</v>
          </cell>
          <cell r="E278" t="str">
            <v>3.1.04.2</v>
          </cell>
          <cell r="F278" t="str">
            <v>Mineral and energy products</v>
          </cell>
        </row>
        <row r="279">
          <cell r="A279" t="str">
            <v>4.1.01.1.2</v>
          </cell>
          <cell r="E279" t="str">
            <v>3.1.04.3</v>
          </cell>
          <cell r="F279" t="str">
            <v>Other naturally occuring assets</v>
          </cell>
        </row>
        <row r="280">
          <cell r="A280" t="str">
            <v>4.1.01.1.3</v>
          </cell>
          <cell r="E280" t="str">
            <v>3.1.04.3.1</v>
          </cell>
          <cell r="F280" t="str">
            <v>Non cultivated biological resources</v>
          </cell>
        </row>
        <row r="281">
          <cell r="A281" t="str">
            <v>4.1.01.1.4</v>
          </cell>
          <cell r="E281" t="str">
            <v>3.1.04.3.2</v>
          </cell>
          <cell r="F281" t="str">
            <v>Water resources</v>
          </cell>
        </row>
        <row r="282">
          <cell r="A282" t="str">
            <v>4.1.01.2.1</v>
          </cell>
          <cell r="E282" t="str">
            <v>3.1.04.3.3</v>
          </cell>
          <cell r="F282" t="str">
            <v>Other natural resources</v>
          </cell>
        </row>
        <row r="283">
          <cell r="A283" t="str">
            <v>4.1.01.2.2</v>
          </cell>
          <cell r="E283" t="str">
            <v>3.1.04.4</v>
          </cell>
          <cell r="F283" t="str">
            <v>Intangible nonproduced assets</v>
          </cell>
        </row>
        <row r="284">
          <cell r="A284" t="str">
            <v>4.1.01.3.1</v>
          </cell>
          <cell r="E284" t="str">
            <v>3.1.04.4.1</v>
          </cell>
          <cell r="F284" t="str">
            <v>Contracts, leases and licenses</v>
          </cell>
        </row>
        <row r="285">
          <cell r="A285" t="str">
            <v>4.1.01.3.2</v>
          </cell>
          <cell r="E285" t="str">
            <v>3.1.04.4.2</v>
          </cell>
          <cell r="F285" t="str">
            <v>Goodwill ad marketing assets</v>
          </cell>
        </row>
        <row r="286">
          <cell r="A286" t="str">
            <v>4.1.01.4</v>
          </cell>
          <cell r="E286">
            <v>3.2</v>
          </cell>
          <cell r="F286" t="str">
            <v>Financial Assets</v>
          </cell>
        </row>
        <row r="287">
          <cell r="A287" t="str">
            <v>4.1.01.5</v>
          </cell>
          <cell r="E287" t="str">
            <v>3.2.00.1</v>
          </cell>
          <cell r="F287" t="str">
            <v>Monetary gold and SDRs</v>
          </cell>
        </row>
        <row r="288">
          <cell r="A288" t="str">
            <v>4.1.02</v>
          </cell>
          <cell r="E288" t="str">
            <v>3.2.00.1.1</v>
          </cell>
          <cell r="F288" t="str">
            <v>Assets: Monetary gold</v>
          </cell>
        </row>
        <row r="289">
          <cell r="A289" t="str">
            <v>4.1.03</v>
          </cell>
          <cell r="E289" t="str">
            <v>3.2.00.1.2</v>
          </cell>
          <cell r="F289" t="str">
            <v>Assets: SDRs</v>
          </cell>
        </row>
        <row r="290">
          <cell r="A290" t="str">
            <v>4.1.04.1</v>
          </cell>
          <cell r="E290" t="str">
            <v>3.2.01</v>
          </cell>
          <cell r="F290" t="str">
            <v>Domestic</v>
          </cell>
        </row>
        <row r="291">
          <cell r="A291" t="str">
            <v>4.1.04.2</v>
          </cell>
          <cell r="E291" t="str">
            <v>3.2.01.2</v>
          </cell>
          <cell r="F291" t="str">
            <v>Currency and deposits</v>
          </cell>
        </row>
        <row r="292">
          <cell r="A292" t="str">
            <v>4.1.04.3.1</v>
          </cell>
          <cell r="E292" t="str">
            <v>3.2.01.3</v>
          </cell>
          <cell r="F292" t="str">
            <v>Securities other than shares</v>
          </cell>
        </row>
        <row r="293">
          <cell r="A293" t="str">
            <v>4.1.04.3.2</v>
          </cell>
          <cell r="E293" t="str">
            <v>3.2.01.4</v>
          </cell>
          <cell r="F293" t="str">
            <v>Loans</v>
          </cell>
        </row>
        <row r="294">
          <cell r="A294" t="str">
            <v>4.1.04.3.3</v>
          </cell>
          <cell r="E294" t="str">
            <v>3.2.01.5</v>
          </cell>
          <cell r="F294" t="str">
            <v>Equity and Fund shares</v>
          </cell>
        </row>
        <row r="295">
          <cell r="A295" t="str">
            <v>4.1.04.4.1</v>
          </cell>
          <cell r="E295" t="str">
            <v>3.2.01.5.1</v>
          </cell>
          <cell r="F295" t="str">
            <v>Equity</v>
          </cell>
        </row>
        <row r="296">
          <cell r="A296" t="str">
            <v>4.1.04.4.2</v>
          </cell>
          <cell r="E296" t="str">
            <v>3.2.01.5.2</v>
          </cell>
          <cell r="F296" t="str">
            <v>Investment fund shares or units</v>
          </cell>
        </row>
        <row r="297">
          <cell r="A297" t="str">
            <v>Financial Assets</v>
          </cell>
          <cell r="E297" t="str">
            <v>3.2.01.6</v>
          </cell>
          <cell r="F297" t="str">
            <v>Insurance and Pension</v>
          </cell>
        </row>
        <row r="298">
          <cell r="A298" t="str">
            <v>4.2.00.1.1</v>
          </cell>
          <cell r="E298" t="str">
            <v>3.2.01.6.1</v>
          </cell>
          <cell r="F298" t="str">
            <v>Non-life insurance technical reserves</v>
          </cell>
        </row>
        <row r="299">
          <cell r="A299" t="str">
            <v>4.2.00.1.2</v>
          </cell>
          <cell r="E299" t="str">
            <v>3.2.01.6.2</v>
          </cell>
          <cell r="F299" t="str">
            <v>Life insurance and enuity entitlements</v>
          </cell>
        </row>
        <row r="300">
          <cell r="A300" t="str">
            <v>4.2.01.2</v>
          </cell>
          <cell r="E300" t="str">
            <v>3.2.01.6.3</v>
          </cell>
          <cell r="F300" t="str">
            <v>Pension entitlements</v>
          </cell>
        </row>
        <row r="301">
          <cell r="A301" t="str">
            <v>4.2.01.3</v>
          </cell>
          <cell r="E301" t="str">
            <v>3.2.01.6.4</v>
          </cell>
          <cell r="F301" t="str">
            <v>Claims in pension funds</v>
          </cell>
        </row>
        <row r="302">
          <cell r="A302" t="str">
            <v>4.2.01.4</v>
          </cell>
          <cell r="E302" t="str">
            <v>3.2.01.6.5</v>
          </cell>
          <cell r="F302" t="str">
            <v>Claims for calls under GFS</v>
          </cell>
        </row>
        <row r="303">
          <cell r="A303" t="str">
            <v>4.2.01.5.1</v>
          </cell>
          <cell r="E303" t="str">
            <v>3.2.01.7</v>
          </cell>
          <cell r="F303" t="str">
            <v>Derivatives and Employee Stocks</v>
          </cell>
        </row>
        <row r="304">
          <cell r="A304" t="str">
            <v>4.2.01.5.2</v>
          </cell>
          <cell r="E304" t="str">
            <v>3.2.01.7.1</v>
          </cell>
          <cell r="F304" t="str">
            <v>Financial derivatives</v>
          </cell>
        </row>
        <row r="305">
          <cell r="A305" t="str">
            <v>4.2.01.6.1</v>
          </cell>
          <cell r="E305" t="str">
            <v>3.2.01.7.2</v>
          </cell>
          <cell r="F305" t="str">
            <v>Employee stock options</v>
          </cell>
        </row>
        <row r="306">
          <cell r="A306" t="str">
            <v>4.2.01.6.2</v>
          </cell>
          <cell r="E306" t="str">
            <v>3.2.01.8</v>
          </cell>
          <cell r="F306" t="str">
            <v>Trade Credit and Accounts Receivable</v>
          </cell>
        </row>
        <row r="307">
          <cell r="A307" t="str">
            <v>4.2.01.6.3</v>
          </cell>
          <cell r="E307" t="str">
            <v>3.2.01.8.1</v>
          </cell>
          <cell r="F307" t="str">
            <v>Trade credit and advances</v>
          </cell>
        </row>
        <row r="308">
          <cell r="A308" t="str">
            <v>4.2.01.6.4</v>
          </cell>
          <cell r="E308" t="str">
            <v>3.2.01.8.2</v>
          </cell>
          <cell r="F308" t="str">
            <v>Miscellaneous accounts receivable</v>
          </cell>
        </row>
        <row r="309">
          <cell r="A309" t="str">
            <v>4.2.01.6.5</v>
          </cell>
          <cell r="E309" t="str">
            <v>3.2.01.8.2.01</v>
          </cell>
          <cell r="F309" t="str">
            <v>Assets: Domestic: Receivable from Republic of Palau</v>
          </cell>
        </row>
        <row r="310">
          <cell r="A310" t="str">
            <v>4.2.01.7.1</v>
          </cell>
          <cell r="E310" t="str">
            <v>3.2.01.8.2.02</v>
          </cell>
          <cell r="F310" t="str">
            <v>Assets: Domestic: Accounts receivable other</v>
          </cell>
        </row>
        <row r="311">
          <cell r="A311" t="str">
            <v>4.2.01.7.2</v>
          </cell>
          <cell r="E311" t="str">
            <v>3.2.02</v>
          </cell>
          <cell r="F311" t="str">
            <v>Foreign</v>
          </cell>
        </row>
        <row r="312">
          <cell r="A312" t="str">
            <v>4.2.01.8.1</v>
          </cell>
          <cell r="E312" t="str">
            <v>3.2.02.2</v>
          </cell>
          <cell r="F312" t="str">
            <v>Currency and deposits</v>
          </cell>
        </row>
        <row r="313">
          <cell r="A313" t="str">
            <v>4.2.01.8.2.01</v>
          </cell>
          <cell r="E313" t="str">
            <v>3.2.02.3</v>
          </cell>
          <cell r="F313" t="str">
            <v>Securities other than shares</v>
          </cell>
        </row>
        <row r="314">
          <cell r="A314" t="str">
            <v>4.2.01.8.2.02</v>
          </cell>
          <cell r="E314" t="str">
            <v>3.2.02.4</v>
          </cell>
          <cell r="F314" t="str">
            <v>Loans</v>
          </cell>
        </row>
        <row r="315">
          <cell r="A315" t="str">
            <v>4.2.02.2</v>
          </cell>
          <cell r="E315" t="str">
            <v>3.2.02.5</v>
          </cell>
          <cell r="F315" t="str">
            <v>Equity and Fund shares</v>
          </cell>
        </row>
        <row r="316">
          <cell r="A316" t="str">
            <v>4.2.02.3</v>
          </cell>
          <cell r="E316" t="str">
            <v>3.2.02.5.1</v>
          </cell>
          <cell r="F316" t="str">
            <v>Equity</v>
          </cell>
        </row>
        <row r="317">
          <cell r="A317" t="str">
            <v>4.2.02.4</v>
          </cell>
          <cell r="E317" t="str">
            <v>3.2.02.5.2</v>
          </cell>
          <cell r="F317" t="str">
            <v>Investment fund shares or units</v>
          </cell>
        </row>
        <row r="318">
          <cell r="A318" t="str">
            <v>4.2.02.5.1</v>
          </cell>
          <cell r="E318" t="str">
            <v>3.2.02.6</v>
          </cell>
          <cell r="F318" t="str">
            <v>Insurance and Pension</v>
          </cell>
        </row>
        <row r="319">
          <cell r="A319" t="str">
            <v>4.2.02.5.2</v>
          </cell>
          <cell r="E319" t="str">
            <v>3.2.02.6.1</v>
          </cell>
          <cell r="F319" t="str">
            <v>Non-life insurance technical reserves</v>
          </cell>
        </row>
        <row r="320">
          <cell r="A320" t="str">
            <v>4.2.02.6.1</v>
          </cell>
          <cell r="E320" t="str">
            <v>3.2.02.6.2</v>
          </cell>
          <cell r="F320" t="str">
            <v>Life insurance and enuity entitlements</v>
          </cell>
        </row>
        <row r="321">
          <cell r="A321" t="str">
            <v>4.2.02.6.2</v>
          </cell>
          <cell r="E321" t="str">
            <v>3.2.02.6.3</v>
          </cell>
          <cell r="F321" t="str">
            <v>Pension entitlements</v>
          </cell>
        </row>
        <row r="322">
          <cell r="A322" t="str">
            <v>4.2.02.6.3</v>
          </cell>
          <cell r="E322" t="str">
            <v>3.2.02.6.4</v>
          </cell>
          <cell r="F322" t="str">
            <v>Claims in pension funds</v>
          </cell>
        </row>
        <row r="323">
          <cell r="A323" t="str">
            <v>4.2.02.6.4</v>
          </cell>
          <cell r="E323" t="str">
            <v>3.2.02.6.5</v>
          </cell>
          <cell r="F323" t="str">
            <v>Claims for calls under GFS</v>
          </cell>
        </row>
        <row r="324">
          <cell r="A324" t="str">
            <v>4.2.02.6.5</v>
          </cell>
          <cell r="E324" t="str">
            <v>3.2.02.6.6</v>
          </cell>
          <cell r="F324" t="str">
            <v>Deferred inflows of resources from pension</v>
          </cell>
        </row>
        <row r="325">
          <cell r="A325" t="str">
            <v>4.2.02.6.6</v>
          </cell>
          <cell r="E325" t="str">
            <v>3.2.02.7</v>
          </cell>
          <cell r="F325" t="str">
            <v>Derivatives and Employee Stocks</v>
          </cell>
        </row>
        <row r="326">
          <cell r="A326" t="str">
            <v>4.2.02.7.1</v>
          </cell>
          <cell r="E326" t="str">
            <v>3.2.02.7.1</v>
          </cell>
          <cell r="F326" t="str">
            <v>Financial derivatives</v>
          </cell>
        </row>
        <row r="327">
          <cell r="A327" t="str">
            <v>4.2.02.7.2</v>
          </cell>
          <cell r="E327" t="str">
            <v>3.2.02.7.2</v>
          </cell>
          <cell r="F327" t="str">
            <v>Employee stock options</v>
          </cell>
        </row>
        <row r="328">
          <cell r="A328" t="str">
            <v>4.2.02.8.1</v>
          </cell>
          <cell r="E328" t="str">
            <v>3.2.02.8</v>
          </cell>
          <cell r="F328" t="str">
            <v>Trade Creidt and Accounts Receivable</v>
          </cell>
        </row>
        <row r="329">
          <cell r="A329" t="str">
            <v>4.2.02.8.2</v>
          </cell>
          <cell r="E329" t="str">
            <v>3.2.02.8.1</v>
          </cell>
          <cell r="F329" t="str">
            <v>Assets: Foreign: Trade credit and advances</v>
          </cell>
        </row>
        <row r="330">
          <cell r="A330" t="str">
            <v>Financial Liabilities</v>
          </cell>
          <cell r="E330" t="str">
            <v>3.2.02.8.2</v>
          </cell>
          <cell r="F330" t="str">
            <v>Assets: Foreign: Miscellaneous accounts receivable</v>
          </cell>
        </row>
        <row r="331">
          <cell r="A331" t="str">
            <v>4.3.01.2</v>
          </cell>
          <cell r="E331">
            <v>3.3</v>
          </cell>
          <cell r="F331" t="str">
            <v>Financial Liabilities</v>
          </cell>
        </row>
        <row r="332">
          <cell r="A332" t="str">
            <v>4.3.01.3</v>
          </cell>
          <cell r="E332" t="str">
            <v>3.3.01</v>
          </cell>
          <cell r="F332" t="str">
            <v>Domestic</v>
          </cell>
        </row>
        <row r="333">
          <cell r="A333" t="str">
            <v>4.3.01.4</v>
          </cell>
          <cell r="E333" t="str">
            <v>3.3.01.2</v>
          </cell>
          <cell r="F333" t="str">
            <v>Currency and deposits</v>
          </cell>
        </row>
        <row r="334">
          <cell r="A334" t="str">
            <v>4.3.01.5.1</v>
          </cell>
          <cell r="E334" t="str">
            <v>3.3.01.3</v>
          </cell>
          <cell r="F334" t="str">
            <v>Securities other than shares</v>
          </cell>
        </row>
        <row r="335">
          <cell r="A335" t="str">
            <v>4.3.01.5.2</v>
          </cell>
          <cell r="E335" t="str">
            <v>3.3.01.4</v>
          </cell>
          <cell r="F335" t="str">
            <v>Loans</v>
          </cell>
        </row>
        <row r="336">
          <cell r="A336" t="str">
            <v>4.3.01.6.1</v>
          </cell>
          <cell r="E336" t="str">
            <v>3.3.01.5</v>
          </cell>
          <cell r="F336" t="str">
            <v>Equity and Fund shares</v>
          </cell>
        </row>
        <row r="337">
          <cell r="A337" t="str">
            <v>4.3.01.6.2</v>
          </cell>
          <cell r="E337" t="str">
            <v>3.3.01.5.1</v>
          </cell>
          <cell r="F337" t="str">
            <v>Equity</v>
          </cell>
        </row>
        <row r="338">
          <cell r="A338" t="str">
            <v>4.3.01.6.3</v>
          </cell>
          <cell r="E338" t="str">
            <v>3.3.01.5.2</v>
          </cell>
          <cell r="F338" t="str">
            <v>Investment fund shares or units</v>
          </cell>
        </row>
        <row r="339">
          <cell r="A339" t="str">
            <v>4.3.01.6.4</v>
          </cell>
          <cell r="E339" t="str">
            <v>3.3.01.6</v>
          </cell>
          <cell r="F339" t="str">
            <v>Insurance and Pension</v>
          </cell>
        </row>
        <row r="340">
          <cell r="A340" t="str">
            <v>4.3.01.6.5</v>
          </cell>
          <cell r="E340" t="str">
            <v>3.3.01.6.1</v>
          </cell>
          <cell r="F340" t="str">
            <v>Non-life insurance technical reserves</v>
          </cell>
        </row>
        <row r="341">
          <cell r="A341" t="str">
            <v>4.3.01.7.1</v>
          </cell>
          <cell r="E341" t="str">
            <v>3.3.01.6.2</v>
          </cell>
          <cell r="F341" t="str">
            <v>Life insurance and enuity entitlements</v>
          </cell>
        </row>
        <row r="342">
          <cell r="A342" t="str">
            <v>4.3.01.7.2</v>
          </cell>
          <cell r="E342" t="str">
            <v>3.3.01.6.3</v>
          </cell>
          <cell r="F342" t="str">
            <v>Pension entitlements</v>
          </cell>
        </row>
        <row r="343">
          <cell r="A343" t="str">
            <v>4.3.01.8.1</v>
          </cell>
          <cell r="E343" t="str">
            <v>3.3.01.6.4</v>
          </cell>
          <cell r="F343" t="str">
            <v>Claims in pension funds</v>
          </cell>
        </row>
        <row r="344">
          <cell r="A344" t="str">
            <v>4.3.01.8.2</v>
          </cell>
          <cell r="E344" t="str">
            <v>3.3.01.6.5</v>
          </cell>
          <cell r="F344" t="str">
            <v>Claims for calls under GFS</v>
          </cell>
        </row>
        <row r="345">
          <cell r="A345" t="str">
            <v>4.3.01.8.3</v>
          </cell>
          <cell r="E345" t="str">
            <v>3.3.01.7</v>
          </cell>
          <cell r="F345" t="str">
            <v>Derivatives and Employee Stocks</v>
          </cell>
        </row>
        <row r="346">
          <cell r="A346" t="str">
            <v>4.3.02.2</v>
          </cell>
          <cell r="E346" t="str">
            <v>3.3.01.7.1</v>
          </cell>
          <cell r="F346" t="str">
            <v>Financial derivatives</v>
          </cell>
        </row>
        <row r="347">
          <cell r="A347" t="str">
            <v>4.3.02.3</v>
          </cell>
          <cell r="E347" t="str">
            <v>3.3.01.7.2</v>
          </cell>
          <cell r="F347" t="str">
            <v>Employee stock options</v>
          </cell>
        </row>
        <row r="348">
          <cell r="A348" t="str">
            <v>4.3.02.4</v>
          </cell>
          <cell r="E348" t="str">
            <v>3.3.01.8</v>
          </cell>
          <cell r="F348" t="str">
            <v>Trade Credit and Accounts Receivable</v>
          </cell>
        </row>
        <row r="349">
          <cell r="A349" t="str">
            <v>4.3.02.5.1</v>
          </cell>
          <cell r="E349" t="str">
            <v>3.3.01.8.1</v>
          </cell>
          <cell r="F349" t="str">
            <v>Liabilities: Domestic: Trade credit and advances</v>
          </cell>
        </row>
        <row r="350">
          <cell r="A350" t="str">
            <v>4.3.02.5.2</v>
          </cell>
          <cell r="E350" t="str">
            <v>3.3.01.8.2</v>
          </cell>
          <cell r="F350" t="str">
            <v>Liabilities: Domestic: Miscellaneous accounts payable</v>
          </cell>
        </row>
        <row r="351">
          <cell r="A351" t="str">
            <v>4.3.02.6.1</v>
          </cell>
          <cell r="E351" t="str">
            <v>3.3.01.8.3</v>
          </cell>
          <cell r="F351" t="str">
            <v>Liabilities: Domestic: Due to other Funds (Treasury/Payroll) accounts</v>
          </cell>
        </row>
        <row r="352">
          <cell r="A352" t="str">
            <v>4.3.02.6.2</v>
          </cell>
          <cell r="E352" t="str">
            <v>3.3.02</v>
          </cell>
          <cell r="F352" t="str">
            <v>Foreign</v>
          </cell>
        </row>
        <row r="353">
          <cell r="A353" t="str">
            <v>4.3.02.6.3</v>
          </cell>
          <cell r="E353" t="str">
            <v>3.3.02.2</v>
          </cell>
          <cell r="F353" t="str">
            <v>Currency and deposits</v>
          </cell>
        </row>
        <row r="354">
          <cell r="A354" t="str">
            <v>4.3.02.6.4</v>
          </cell>
          <cell r="E354" t="str">
            <v>3.3.02.3</v>
          </cell>
          <cell r="F354" t="str">
            <v>Securities other than shares</v>
          </cell>
        </row>
        <row r="355">
          <cell r="A355" t="str">
            <v>4.3.02.6.5</v>
          </cell>
          <cell r="E355" t="str">
            <v>3.3.02.4</v>
          </cell>
          <cell r="F355" t="str">
            <v>Loans</v>
          </cell>
        </row>
        <row r="356">
          <cell r="A356" t="str">
            <v>4.3.02.6.6</v>
          </cell>
          <cell r="E356" t="str">
            <v>3.3.02.5</v>
          </cell>
          <cell r="F356" t="str">
            <v>Equity and Fund shares</v>
          </cell>
        </row>
        <row r="357">
          <cell r="A357" t="str">
            <v>4.3.02.7.1</v>
          </cell>
          <cell r="E357" t="str">
            <v>3.3.02.5.1</v>
          </cell>
          <cell r="F357" t="str">
            <v>Equity</v>
          </cell>
        </row>
        <row r="358">
          <cell r="A358" t="str">
            <v>4.3.02.7.2</v>
          </cell>
          <cell r="E358" t="str">
            <v>3.3.02.5.2</v>
          </cell>
          <cell r="F358" t="str">
            <v>Investment fund shares or units</v>
          </cell>
        </row>
        <row r="359">
          <cell r="A359" t="str">
            <v>4.3.02.8.1</v>
          </cell>
          <cell r="E359" t="str">
            <v>3.3.02.6</v>
          </cell>
          <cell r="F359" t="str">
            <v>Insurance and Pension</v>
          </cell>
        </row>
        <row r="360">
          <cell r="A360" t="str">
            <v>4.3.02.8.2</v>
          </cell>
          <cell r="E360" t="str">
            <v>3.3.02.6.1</v>
          </cell>
          <cell r="F360" t="str">
            <v>Non-life insurance technical reserves</v>
          </cell>
        </row>
        <row r="361">
          <cell r="A361" t="str">
            <v>Changes in the Volume of assets</v>
          </cell>
          <cell r="E361" t="str">
            <v>3.3.02.6.2</v>
          </cell>
          <cell r="F361" t="str">
            <v>Life insurance and enuity entitlements</v>
          </cell>
        </row>
        <row r="362">
          <cell r="A362" t="str">
            <v>Non Financial Assets</v>
          </cell>
          <cell r="E362" t="str">
            <v>3.3.02.6.3</v>
          </cell>
          <cell r="F362" t="str">
            <v>Pension entitlements</v>
          </cell>
        </row>
        <row r="363">
          <cell r="A363" t="str">
            <v>5.1.01.1.1</v>
          </cell>
          <cell r="E363" t="str">
            <v>3.3.02.6.4</v>
          </cell>
          <cell r="F363" t="str">
            <v>Claims in pension funds</v>
          </cell>
        </row>
        <row r="364">
          <cell r="A364" t="str">
            <v>5.1.01.1.2</v>
          </cell>
          <cell r="E364" t="str">
            <v>3.3.02.6.5</v>
          </cell>
          <cell r="F364" t="str">
            <v>Claims for calls under GFS</v>
          </cell>
        </row>
        <row r="365">
          <cell r="A365" t="str">
            <v>5.1.01.1.3</v>
          </cell>
          <cell r="E365" t="str">
            <v>3.3.02.6.6</v>
          </cell>
          <cell r="F365" t="str">
            <v>Deferred inflows of resources from pension</v>
          </cell>
        </row>
        <row r="366">
          <cell r="A366" t="str">
            <v>5.1.01.1.4</v>
          </cell>
          <cell r="E366" t="str">
            <v>3.3.02.7</v>
          </cell>
          <cell r="F366" t="str">
            <v>Derivatives and Employee Stocks</v>
          </cell>
        </row>
        <row r="367">
          <cell r="A367" t="str">
            <v>5.1.01.2.1</v>
          </cell>
          <cell r="E367" t="str">
            <v>3.3.02.7.1</v>
          </cell>
          <cell r="F367" t="str">
            <v>Financial derivatives</v>
          </cell>
        </row>
        <row r="368">
          <cell r="A368" t="str">
            <v>5.1.01.2.2</v>
          </cell>
          <cell r="E368" t="str">
            <v>3.3.02.7.2</v>
          </cell>
          <cell r="F368" t="str">
            <v>Employee stock options</v>
          </cell>
        </row>
        <row r="369">
          <cell r="A369" t="str">
            <v>5.1.01.3.1</v>
          </cell>
          <cell r="E369" t="str">
            <v>3.3.02.8</v>
          </cell>
          <cell r="F369" t="str">
            <v>Trade Credit and Accounts Receivable</v>
          </cell>
        </row>
        <row r="370">
          <cell r="A370" t="str">
            <v>5.1.01.3.2</v>
          </cell>
          <cell r="E370" t="str">
            <v>3.3.02.8.1</v>
          </cell>
          <cell r="F370" t="str">
            <v>Liabilities: Foreign: Trade credit and advances</v>
          </cell>
        </row>
        <row r="371">
          <cell r="A371" t="str">
            <v>5.1.01.4</v>
          </cell>
          <cell r="E371" t="str">
            <v>3.3.02.8.2</v>
          </cell>
          <cell r="F371" t="str">
            <v>Liabilities: Foreign: Miscellaneous accounts receivable</v>
          </cell>
        </row>
        <row r="372">
          <cell r="A372" t="str">
            <v>5.1.01.5</v>
          </cell>
          <cell r="E372">
            <v>4</v>
          </cell>
          <cell r="F372" t="str">
            <v>Holding gains</v>
          </cell>
        </row>
        <row r="373">
          <cell r="A373" t="str">
            <v>5.1.02</v>
          </cell>
          <cell r="E373">
            <v>4.0999999999999996</v>
          </cell>
          <cell r="F373" t="str">
            <v>Nonfinancial assets</v>
          </cell>
        </row>
        <row r="374">
          <cell r="A374" t="str">
            <v>5.1.03</v>
          </cell>
          <cell r="E374" t="str">
            <v>4.1.01</v>
          </cell>
          <cell r="F374" t="str">
            <v>Fixed Assets</v>
          </cell>
        </row>
        <row r="375">
          <cell r="A375" t="str">
            <v>5.1.04.1</v>
          </cell>
          <cell r="E375" t="str">
            <v>4.1.01.1</v>
          </cell>
          <cell r="F375" t="str">
            <v>Buildings and structures</v>
          </cell>
        </row>
        <row r="376">
          <cell r="A376" t="str">
            <v>5.1.04.2</v>
          </cell>
          <cell r="E376" t="str">
            <v>4.1.01.1.1</v>
          </cell>
          <cell r="F376" t="str">
            <v>Dwellings</v>
          </cell>
        </row>
        <row r="377">
          <cell r="A377" t="str">
            <v>5.1.04.3.1</v>
          </cell>
          <cell r="E377" t="str">
            <v>4.1.01.1.2</v>
          </cell>
          <cell r="F377" t="str">
            <v>Nonresidential buildings</v>
          </cell>
        </row>
        <row r="378">
          <cell r="A378" t="str">
            <v>5.1.04.3.2</v>
          </cell>
          <cell r="E378" t="str">
            <v>4.1.01.1.3</v>
          </cell>
          <cell r="F378" t="str">
            <v>Other structures</v>
          </cell>
        </row>
        <row r="379">
          <cell r="A379" t="str">
            <v>5.1.04.3.3</v>
          </cell>
          <cell r="E379" t="str">
            <v>4.1.01.1.4</v>
          </cell>
          <cell r="F379" t="str">
            <v>Land Improvements</v>
          </cell>
        </row>
        <row r="380">
          <cell r="A380" t="str">
            <v>5.1.04.4.1</v>
          </cell>
          <cell r="E380" t="str">
            <v>4.1.01.2</v>
          </cell>
          <cell r="F380" t="str">
            <v>Machinery and equipment</v>
          </cell>
        </row>
        <row r="381">
          <cell r="A381" t="str">
            <v>5.1.04.4.2</v>
          </cell>
          <cell r="E381" t="str">
            <v>4.1.01.2.1</v>
          </cell>
          <cell r="F381" t="str">
            <v>Transport equipment</v>
          </cell>
        </row>
        <row r="382">
          <cell r="A382" t="str">
            <v>Financial Assets</v>
          </cell>
          <cell r="E382" t="str">
            <v>4.1.01.2.2</v>
          </cell>
          <cell r="F382" t="str">
            <v>Other machinery and equipment</v>
          </cell>
        </row>
        <row r="383">
          <cell r="A383" t="str">
            <v>5.2.00.1.1</v>
          </cell>
          <cell r="E383" t="str">
            <v>4.1.01.3</v>
          </cell>
          <cell r="F383" t="str">
            <v>Other fixed assets</v>
          </cell>
        </row>
        <row r="384">
          <cell r="A384" t="str">
            <v>5.2.00.1.2</v>
          </cell>
          <cell r="E384" t="str">
            <v>4.1.01.3.1</v>
          </cell>
          <cell r="F384" t="str">
            <v>Cultivated biological resources</v>
          </cell>
        </row>
        <row r="385">
          <cell r="A385" t="str">
            <v>5.2.01.2</v>
          </cell>
          <cell r="E385" t="str">
            <v>4.1.01.3.2</v>
          </cell>
          <cell r="F385" t="str">
            <v>Intellectual property products</v>
          </cell>
        </row>
        <row r="386">
          <cell r="A386" t="str">
            <v>5.2.01.3</v>
          </cell>
          <cell r="E386" t="str">
            <v>4.1.01.4</v>
          </cell>
          <cell r="F386" t="str">
            <v>Fixed Assets: Weaposn systems</v>
          </cell>
        </row>
        <row r="387">
          <cell r="A387" t="str">
            <v>5.2.01.4</v>
          </cell>
          <cell r="E387" t="str">
            <v>4.1.01.5</v>
          </cell>
          <cell r="F387" t="str">
            <v>Fixed Assets: Capital/Development projects</v>
          </cell>
        </row>
        <row r="388">
          <cell r="A388" t="str">
            <v>5.2.01.5.1</v>
          </cell>
          <cell r="E388" t="str">
            <v>4.1.02</v>
          </cell>
          <cell r="F388" t="str">
            <v>Inventories</v>
          </cell>
        </row>
        <row r="389">
          <cell r="A389" t="str">
            <v>5.2.01.5.2</v>
          </cell>
          <cell r="E389" t="str">
            <v>4.1.03</v>
          </cell>
          <cell r="F389" t="str">
            <v>Valuables</v>
          </cell>
        </row>
        <row r="390">
          <cell r="A390" t="str">
            <v>5.2.01.6.1</v>
          </cell>
          <cell r="E390" t="str">
            <v>4.1.04</v>
          </cell>
          <cell r="F390" t="str">
            <v>Nonproduced assets</v>
          </cell>
        </row>
        <row r="391">
          <cell r="A391" t="str">
            <v>5.2.01.6.2</v>
          </cell>
          <cell r="E391" t="str">
            <v>4.1.04.1</v>
          </cell>
          <cell r="F391" t="str">
            <v>Land</v>
          </cell>
        </row>
        <row r="392">
          <cell r="A392" t="str">
            <v>5.2.01.6.3</v>
          </cell>
          <cell r="E392" t="str">
            <v>4.1.04.2</v>
          </cell>
          <cell r="F392" t="str">
            <v>Mineral and energy products</v>
          </cell>
        </row>
        <row r="393">
          <cell r="A393" t="str">
            <v>5.2.01.6.4</v>
          </cell>
          <cell r="E393" t="str">
            <v>4.1.04.3</v>
          </cell>
          <cell r="F393" t="str">
            <v>Other naturally occuring assets</v>
          </cell>
        </row>
        <row r="394">
          <cell r="A394" t="str">
            <v>5.2.01.6.5</v>
          </cell>
          <cell r="E394" t="str">
            <v>4.1.04.3.1</v>
          </cell>
          <cell r="F394" t="str">
            <v>Non cultivated biological resources</v>
          </cell>
        </row>
        <row r="395">
          <cell r="A395" t="str">
            <v>5.2.01.7.1</v>
          </cell>
          <cell r="E395" t="str">
            <v>4.1.04.3.2</v>
          </cell>
          <cell r="F395" t="str">
            <v>Water resources</v>
          </cell>
        </row>
        <row r="396">
          <cell r="A396" t="str">
            <v>5.2.01.7.2</v>
          </cell>
          <cell r="E396" t="str">
            <v>4.1.04.3.3</v>
          </cell>
          <cell r="F396" t="str">
            <v>Other natural resources</v>
          </cell>
        </row>
        <row r="397">
          <cell r="A397" t="str">
            <v>5.2.01.8.1</v>
          </cell>
          <cell r="E397" t="str">
            <v>4.1.04.4</v>
          </cell>
          <cell r="F397" t="str">
            <v>Intangible nonproduced assets</v>
          </cell>
        </row>
        <row r="398">
          <cell r="A398" t="str">
            <v>5.2.01.8.2.01</v>
          </cell>
          <cell r="E398" t="str">
            <v>4.1.04.4.1</v>
          </cell>
          <cell r="F398" t="str">
            <v>Contracts, leases and licenses</v>
          </cell>
        </row>
        <row r="399">
          <cell r="A399" t="str">
            <v>5.2.01.8.2.02</v>
          </cell>
          <cell r="E399" t="str">
            <v>4.1.04.4.2</v>
          </cell>
          <cell r="F399" t="str">
            <v>Goodwill ad marketing assets</v>
          </cell>
        </row>
        <row r="400">
          <cell r="A400" t="str">
            <v>5.2.02.2</v>
          </cell>
          <cell r="E400">
            <v>4.2</v>
          </cell>
          <cell r="F400" t="str">
            <v>Financial Assets</v>
          </cell>
        </row>
        <row r="401">
          <cell r="A401" t="str">
            <v>5.2.02.3</v>
          </cell>
          <cell r="E401" t="str">
            <v>4.2.00.1</v>
          </cell>
          <cell r="F401" t="str">
            <v>Monetary gold and SDRs</v>
          </cell>
        </row>
        <row r="402">
          <cell r="A402" t="str">
            <v>5.2.02.4</v>
          </cell>
          <cell r="E402" t="str">
            <v>4.2.00.1.1</v>
          </cell>
          <cell r="F402" t="str">
            <v>Assets: Monetary gold</v>
          </cell>
        </row>
        <row r="403">
          <cell r="A403" t="str">
            <v>5.2.02.5.1</v>
          </cell>
          <cell r="E403" t="str">
            <v>4.2.00.1.2</v>
          </cell>
          <cell r="F403" t="str">
            <v>Assets: SDRs</v>
          </cell>
        </row>
        <row r="404">
          <cell r="A404" t="str">
            <v>5.2.02.5.2</v>
          </cell>
          <cell r="E404" t="str">
            <v>4.2.01</v>
          </cell>
          <cell r="F404" t="str">
            <v>Domestic</v>
          </cell>
        </row>
        <row r="405">
          <cell r="A405" t="str">
            <v>5.2.02.6.1</v>
          </cell>
          <cell r="E405" t="str">
            <v>4.2.01.2</v>
          </cell>
          <cell r="F405" t="str">
            <v>Currency and deposits</v>
          </cell>
        </row>
        <row r="406">
          <cell r="A406" t="str">
            <v>5.2.02.6.2</v>
          </cell>
          <cell r="E406" t="str">
            <v>4.2.01.3</v>
          </cell>
          <cell r="F406" t="str">
            <v>Securities other than shares</v>
          </cell>
        </row>
        <row r="407">
          <cell r="A407" t="str">
            <v>5.2.02.6.3</v>
          </cell>
          <cell r="E407" t="str">
            <v>4.2.01.4</v>
          </cell>
          <cell r="F407" t="str">
            <v>Loans</v>
          </cell>
        </row>
        <row r="408">
          <cell r="A408" t="str">
            <v>5.2.02.6.4</v>
          </cell>
          <cell r="E408" t="str">
            <v>4.2.01.5</v>
          </cell>
          <cell r="F408" t="str">
            <v>Equity and Fund shares</v>
          </cell>
        </row>
        <row r="409">
          <cell r="A409" t="str">
            <v>5.2.02.6.5</v>
          </cell>
          <cell r="E409" t="str">
            <v>4.2.01.5.1</v>
          </cell>
          <cell r="F409" t="str">
            <v>Equity</v>
          </cell>
        </row>
        <row r="410">
          <cell r="A410" t="str">
            <v>5.2.02.6.6</v>
          </cell>
          <cell r="E410" t="str">
            <v>4.2.01.5.2</v>
          </cell>
          <cell r="F410" t="str">
            <v>Investment fund shares or units</v>
          </cell>
        </row>
        <row r="411">
          <cell r="A411" t="str">
            <v>5.2.02.7.1</v>
          </cell>
          <cell r="E411" t="str">
            <v>4.2.01.6</v>
          </cell>
          <cell r="F411" t="str">
            <v>Insurance and Pension</v>
          </cell>
        </row>
        <row r="412">
          <cell r="A412" t="str">
            <v>5.2.02.7.2</v>
          </cell>
          <cell r="E412" t="str">
            <v>4.2.01.6.1</v>
          </cell>
          <cell r="F412" t="str">
            <v>Non-life insurance technical reserves</v>
          </cell>
        </row>
        <row r="413">
          <cell r="A413" t="str">
            <v>5.2.02.8.1</v>
          </cell>
          <cell r="E413" t="str">
            <v>4.2.01.6.2</v>
          </cell>
          <cell r="F413" t="str">
            <v>Life insurance and enuity entitlements</v>
          </cell>
        </row>
        <row r="414">
          <cell r="A414" t="str">
            <v>5.2.02.8.2</v>
          </cell>
          <cell r="E414" t="str">
            <v>4.2.01.6.3</v>
          </cell>
          <cell r="F414" t="str">
            <v>Pension entitlements</v>
          </cell>
        </row>
        <row r="415">
          <cell r="A415" t="str">
            <v>Financial Liabilities</v>
          </cell>
          <cell r="E415" t="str">
            <v>4.2.01.6.4</v>
          </cell>
          <cell r="F415" t="str">
            <v>Claims in pension funds</v>
          </cell>
        </row>
        <row r="416">
          <cell r="A416" t="str">
            <v>5.3.01.2</v>
          </cell>
          <cell r="E416" t="str">
            <v>4.2.01.6.5</v>
          </cell>
          <cell r="F416" t="str">
            <v>Claims for calls under GFS</v>
          </cell>
        </row>
        <row r="417">
          <cell r="A417" t="str">
            <v>5.3.01.3</v>
          </cell>
          <cell r="E417" t="str">
            <v>4.2.01.7</v>
          </cell>
          <cell r="F417" t="str">
            <v>Derivatives and Employee Stocks</v>
          </cell>
        </row>
        <row r="418">
          <cell r="A418" t="str">
            <v>5.3.01.4</v>
          </cell>
          <cell r="E418" t="str">
            <v>4.2.01.7.1</v>
          </cell>
          <cell r="F418" t="str">
            <v>Financial derivatives</v>
          </cell>
        </row>
        <row r="419">
          <cell r="A419" t="str">
            <v>5.3.01.5.1</v>
          </cell>
          <cell r="E419" t="str">
            <v>4.2.01.7.2</v>
          </cell>
          <cell r="F419" t="str">
            <v>Employee stock options</v>
          </cell>
        </row>
        <row r="420">
          <cell r="A420" t="str">
            <v>5.3.01.5.2</v>
          </cell>
          <cell r="E420" t="str">
            <v>4.2.01.8</v>
          </cell>
          <cell r="F420" t="str">
            <v>Trade Credit and Accounts Receivable</v>
          </cell>
        </row>
        <row r="421">
          <cell r="A421" t="str">
            <v>5.3.01.6.1</v>
          </cell>
          <cell r="E421" t="str">
            <v>4.2.01.8.1</v>
          </cell>
          <cell r="F421" t="str">
            <v>Trade credit and advances</v>
          </cell>
        </row>
        <row r="422">
          <cell r="A422" t="str">
            <v>5.3.01.6.2</v>
          </cell>
          <cell r="E422" t="str">
            <v>4.2.01.8.2</v>
          </cell>
          <cell r="F422" t="str">
            <v>Miscellaneous accounts receivable</v>
          </cell>
        </row>
        <row r="423">
          <cell r="A423" t="str">
            <v>5.3.01.6.3</v>
          </cell>
          <cell r="E423" t="str">
            <v>4.2.01.8.2.01</v>
          </cell>
          <cell r="F423" t="str">
            <v>Assets: Domestic: Receivable from Republic of Palau</v>
          </cell>
        </row>
        <row r="424">
          <cell r="A424" t="str">
            <v>5.3.01.6.4</v>
          </cell>
          <cell r="E424" t="str">
            <v>4.2.01.8.2.02</v>
          </cell>
          <cell r="F424" t="str">
            <v>Assets: Domestic: Accounts receivable other</v>
          </cell>
        </row>
        <row r="425">
          <cell r="A425" t="str">
            <v>5.3.01.6.5</v>
          </cell>
          <cell r="E425" t="str">
            <v>4.2.02</v>
          </cell>
          <cell r="F425" t="str">
            <v>Foreign</v>
          </cell>
        </row>
        <row r="426">
          <cell r="A426" t="str">
            <v>5.3.01.7.1</v>
          </cell>
          <cell r="E426" t="str">
            <v>4.2.02.2</v>
          </cell>
          <cell r="F426" t="str">
            <v>Currency and deposits</v>
          </cell>
        </row>
        <row r="427">
          <cell r="A427" t="str">
            <v>5.3.01.7.2</v>
          </cell>
          <cell r="E427" t="str">
            <v>4.2.02.3</v>
          </cell>
          <cell r="F427" t="str">
            <v>Securities other than shares</v>
          </cell>
        </row>
        <row r="428">
          <cell r="A428" t="str">
            <v>5.3.01.8.1</v>
          </cell>
          <cell r="E428" t="str">
            <v>4.2.02.4</v>
          </cell>
          <cell r="F428" t="str">
            <v>Loans</v>
          </cell>
        </row>
        <row r="429">
          <cell r="A429" t="str">
            <v>5.3.01.8.2</v>
          </cell>
          <cell r="E429" t="str">
            <v>4.2.02.5</v>
          </cell>
          <cell r="F429" t="str">
            <v>Equity and Fund shares</v>
          </cell>
        </row>
        <row r="430">
          <cell r="A430" t="str">
            <v>5.3.01.8.3</v>
          </cell>
          <cell r="E430" t="str">
            <v>4.2.02.5.1</v>
          </cell>
          <cell r="F430" t="str">
            <v>Equity</v>
          </cell>
        </row>
        <row r="431">
          <cell r="A431" t="str">
            <v>5.3.02.2</v>
          </cell>
          <cell r="E431" t="str">
            <v>4.2.02.5.2</v>
          </cell>
          <cell r="F431" t="str">
            <v>Investment fund shares or units</v>
          </cell>
        </row>
        <row r="432">
          <cell r="A432" t="str">
            <v>5.3.02.3</v>
          </cell>
          <cell r="E432" t="str">
            <v>4.2.02.6</v>
          </cell>
          <cell r="F432" t="str">
            <v>Insurance and Pension</v>
          </cell>
        </row>
        <row r="433">
          <cell r="A433" t="str">
            <v>5.3.02.4</v>
          </cell>
          <cell r="E433" t="str">
            <v>4.2.02.6.1</v>
          </cell>
          <cell r="F433" t="str">
            <v>Non-life insurance technical reserves</v>
          </cell>
        </row>
        <row r="434">
          <cell r="A434" t="str">
            <v>5.3.02.5.1</v>
          </cell>
          <cell r="E434" t="str">
            <v>4.2.02.6.2</v>
          </cell>
          <cell r="F434" t="str">
            <v>Life insurance and enuity entitlements</v>
          </cell>
        </row>
        <row r="435">
          <cell r="A435" t="str">
            <v>5.3.02.5.2</v>
          </cell>
          <cell r="E435" t="str">
            <v>4.2.02.6.3</v>
          </cell>
          <cell r="F435" t="str">
            <v>Pension entitlements</v>
          </cell>
        </row>
        <row r="436">
          <cell r="A436" t="str">
            <v>5.3.02.6.1</v>
          </cell>
          <cell r="E436" t="str">
            <v>4.2.02.6.4</v>
          </cell>
          <cell r="F436" t="str">
            <v>Claims in pension funds</v>
          </cell>
        </row>
        <row r="437">
          <cell r="A437" t="str">
            <v>5.3.02.6.2</v>
          </cell>
          <cell r="E437" t="str">
            <v>4.2.02.6.5</v>
          </cell>
          <cell r="F437" t="str">
            <v>Claims for calls under GFS</v>
          </cell>
        </row>
        <row r="438">
          <cell r="A438" t="str">
            <v>5.3.02.6.3</v>
          </cell>
          <cell r="E438" t="str">
            <v>4.2.02.6.6</v>
          </cell>
          <cell r="F438" t="str">
            <v>Deferred inflows of resources from pension</v>
          </cell>
        </row>
        <row r="439">
          <cell r="A439" t="str">
            <v>5.3.02.6.4</v>
          </cell>
          <cell r="E439" t="str">
            <v>4.2.02.7</v>
          </cell>
          <cell r="F439" t="str">
            <v>Derivatives and Employee Stocks</v>
          </cell>
        </row>
        <row r="440">
          <cell r="A440" t="str">
            <v>5.3.02.6.5</v>
          </cell>
          <cell r="E440" t="str">
            <v>4.2.02.7.1</v>
          </cell>
          <cell r="F440" t="str">
            <v>Financial derivatives</v>
          </cell>
        </row>
        <row r="441">
          <cell r="A441" t="str">
            <v>5.3.02.6.6</v>
          </cell>
          <cell r="E441" t="str">
            <v>4.2.02.7.2</v>
          </cell>
          <cell r="F441" t="str">
            <v>Employee stock options</v>
          </cell>
        </row>
        <row r="442">
          <cell r="A442" t="str">
            <v>5.3.02.7.1</v>
          </cell>
          <cell r="E442" t="str">
            <v>4.2.02.8</v>
          </cell>
          <cell r="F442" t="str">
            <v>Trade Creidt and Accounts Receivable</v>
          </cell>
        </row>
        <row r="443">
          <cell r="A443" t="str">
            <v>5.3.02.7.2</v>
          </cell>
          <cell r="E443" t="str">
            <v>4.2.02.8.1</v>
          </cell>
          <cell r="F443" t="str">
            <v>Trade credit and advances</v>
          </cell>
        </row>
        <row r="444">
          <cell r="A444" t="str">
            <v>5.3.02.8.1</v>
          </cell>
          <cell r="E444" t="str">
            <v>4.2.02.8.2</v>
          </cell>
          <cell r="F444" t="str">
            <v>Miscellaneous accounts receivable</v>
          </cell>
        </row>
        <row r="445">
          <cell r="A445" t="str">
            <v>5.3.02.8.2</v>
          </cell>
          <cell r="E445">
            <v>4.3</v>
          </cell>
          <cell r="F445" t="str">
            <v>Financial Liabilities</v>
          </cell>
        </row>
        <row r="446">
          <cell r="E446" t="str">
            <v>4.3.01</v>
          </cell>
          <cell r="F446" t="str">
            <v>Domestic</v>
          </cell>
        </row>
        <row r="447">
          <cell r="E447" t="str">
            <v>4.3.01.2</v>
          </cell>
          <cell r="F447" t="str">
            <v>Currency and deposits</v>
          </cell>
        </row>
        <row r="448">
          <cell r="A448" t="str">
            <v>6.1.01.1.1</v>
          </cell>
          <cell r="B448" t="str">
            <v>Dwellings</v>
          </cell>
          <cell r="E448" t="str">
            <v>4.3.01.3</v>
          </cell>
          <cell r="F448" t="str">
            <v>Securities other than shares</v>
          </cell>
        </row>
        <row r="449">
          <cell r="A449" t="str">
            <v>6.1.01.1.2</v>
          </cell>
          <cell r="B449" t="str">
            <v>Nonresidential buildings</v>
          </cell>
          <cell r="E449" t="str">
            <v>4.3.01.4</v>
          </cell>
          <cell r="F449" t="str">
            <v>Loans</v>
          </cell>
        </row>
        <row r="450">
          <cell r="A450" t="str">
            <v>6.1.01.1.3</v>
          </cell>
          <cell r="B450" t="str">
            <v>Other structures</v>
          </cell>
          <cell r="E450" t="str">
            <v>4.3.01.5</v>
          </cell>
          <cell r="F450" t="str">
            <v>Equity and Fund shares</v>
          </cell>
        </row>
        <row r="451">
          <cell r="A451" t="str">
            <v>6.1.01.1.4</v>
          </cell>
          <cell r="B451" t="str">
            <v>Land Improvements</v>
          </cell>
          <cell r="E451" t="str">
            <v>4.3.01.5.1</v>
          </cell>
          <cell r="F451" t="str">
            <v>Equity</v>
          </cell>
        </row>
        <row r="452">
          <cell r="A452" t="str">
            <v>6.1.01.2.1</v>
          </cell>
          <cell r="B452" t="str">
            <v>Transport equipment</v>
          </cell>
          <cell r="E452" t="str">
            <v>4.3.01.5.2</v>
          </cell>
          <cell r="F452" t="str">
            <v>Investment fund shares or units</v>
          </cell>
        </row>
        <row r="453">
          <cell r="A453" t="str">
            <v>6.1.01.2.2</v>
          </cell>
          <cell r="B453" t="str">
            <v>Other machinery and equipment</v>
          </cell>
          <cell r="E453" t="str">
            <v>4.3.01.6</v>
          </cell>
          <cell r="F453" t="str">
            <v>Insurance and Pension</v>
          </cell>
        </row>
        <row r="454">
          <cell r="A454" t="str">
            <v>6.1.01.3.1</v>
          </cell>
          <cell r="B454" t="str">
            <v>Cultivated biological resources</v>
          </cell>
          <cell r="E454" t="str">
            <v>4.3.01.6.1</v>
          </cell>
          <cell r="F454" t="str">
            <v>Non-life insurance technical reserves</v>
          </cell>
        </row>
        <row r="455">
          <cell r="A455" t="str">
            <v>6.1.01.3.2</v>
          </cell>
          <cell r="B455" t="str">
            <v>Intellectual property products</v>
          </cell>
          <cell r="E455" t="str">
            <v>4.3.01.6.2</v>
          </cell>
          <cell r="F455" t="str">
            <v>Life insurance and enuity entitlements</v>
          </cell>
        </row>
        <row r="456">
          <cell r="A456" t="str">
            <v>6.1.01.4</v>
          </cell>
          <cell r="B456" t="str">
            <v>Fixed Assets: Weaposn systems</v>
          </cell>
          <cell r="E456" t="str">
            <v>4.3.01.6.3</v>
          </cell>
          <cell r="F456" t="str">
            <v>Pension entitlements</v>
          </cell>
        </row>
        <row r="457">
          <cell r="A457" t="str">
            <v>6.1.01.5</v>
          </cell>
          <cell r="B457" t="str">
            <v>Fixed Assets: Capital/Development projects</v>
          </cell>
          <cell r="E457" t="str">
            <v>4.3.01.6.4</v>
          </cell>
          <cell r="F457" t="str">
            <v>Claims in pension funds</v>
          </cell>
        </row>
        <row r="458">
          <cell r="A458" t="str">
            <v>6.1.02</v>
          </cell>
          <cell r="B458" t="str">
            <v>Inventories</v>
          </cell>
          <cell r="E458" t="str">
            <v>4.3.01.6.5</v>
          </cell>
          <cell r="F458" t="str">
            <v>Claims for calls under GFS</v>
          </cell>
        </row>
        <row r="459">
          <cell r="A459" t="str">
            <v>6.1.03</v>
          </cell>
          <cell r="B459" t="str">
            <v>Valuables</v>
          </cell>
          <cell r="E459" t="str">
            <v>4.3.01.7</v>
          </cell>
          <cell r="F459" t="str">
            <v>Derivatives and Employee Stocks</v>
          </cell>
        </row>
        <row r="460">
          <cell r="A460" t="str">
            <v>6.1.04.1</v>
          </cell>
          <cell r="B460" t="str">
            <v>Land</v>
          </cell>
          <cell r="E460" t="str">
            <v>4.3.01.7.1</v>
          </cell>
          <cell r="F460" t="str">
            <v>Financial derivatives</v>
          </cell>
        </row>
        <row r="461">
          <cell r="A461" t="str">
            <v>6.1.04.2</v>
          </cell>
          <cell r="B461" t="str">
            <v>Mineral and energy products</v>
          </cell>
          <cell r="E461" t="str">
            <v>4.3.01.7.2</v>
          </cell>
          <cell r="F461" t="str">
            <v>Employee stock options</v>
          </cell>
        </row>
        <row r="462">
          <cell r="A462" t="str">
            <v>6.1.04.3.1</v>
          </cell>
          <cell r="B462" t="str">
            <v>Non cultivated biological resources</v>
          </cell>
          <cell r="E462" t="str">
            <v>4.3.01.8</v>
          </cell>
          <cell r="F462" t="str">
            <v>Trade Creidt and Accounts Receivable</v>
          </cell>
        </row>
        <row r="463">
          <cell r="A463" t="str">
            <v>6.1.04.3.2</v>
          </cell>
          <cell r="B463" t="str">
            <v>Water resources</v>
          </cell>
          <cell r="E463" t="str">
            <v>4.3.01.8.1</v>
          </cell>
          <cell r="F463" t="str">
            <v>Trade credit and advances</v>
          </cell>
        </row>
        <row r="464">
          <cell r="A464" t="str">
            <v>6.1.04.3.3</v>
          </cell>
          <cell r="B464" t="str">
            <v>Other natural resources</v>
          </cell>
          <cell r="E464" t="str">
            <v>4.3.01.8.2</v>
          </cell>
          <cell r="F464" t="str">
            <v>Miscellaneous accounts receivable</v>
          </cell>
        </row>
        <row r="465">
          <cell r="A465" t="str">
            <v>6.1.04.4.1</v>
          </cell>
          <cell r="B465" t="str">
            <v>Contracts, leases and licenses</v>
          </cell>
          <cell r="E465" t="str">
            <v>4.3.01.8.3</v>
          </cell>
          <cell r="F465" t="str">
            <v>Liabilities: Domestic: Due to other Funds (Treasury/Payroll) accounts</v>
          </cell>
        </row>
        <row r="466">
          <cell r="A466" t="str">
            <v>6.1.04.4.2</v>
          </cell>
          <cell r="B466" t="str">
            <v>Goodwill ad marketing assets</v>
          </cell>
          <cell r="E466" t="str">
            <v>4.3.02</v>
          </cell>
          <cell r="F466" t="str">
            <v>Foreign</v>
          </cell>
        </row>
        <row r="467">
          <cell r="A467" t="str">
            <v>Financial Assets</v>
          </cell>
          <cell r="B467"/>
          <cell r="E467" t="str">
            <v>4.3.02.2</v>
          </cell>
          <cell r="F467" t="str">
            <v>Currency and deposits</v>
          </cell>
        </row>
        <row r="468">
          <cell r="A468" t="str">
            <v>6.2.00.1.1</v>
          </cell>
          <cell r="B468" t="str">
            <v>Assets: Monetary gold</v>
          </cell>
          <cell r="E468" t="str">
            <v>4.3.02.3</v>
          </cell>
          <cell r="F468" t="str">
            <v>Securities other than shares</v>
          </cell>
        </row>
        <row r="469">
          <cell r="A469" t="str">
            <v>6.2.00.1.2</v>
          </cell>
          <cell r="B469" t="str">
            <v>Assets: SDRs</v>
          </cell>
          <cell r="E469" t="str">
            <v>4.3.02.4</v>
          </cell>
          <cell r="F469" t="str">
            <v>Loans</v>
          </cell>
        </row>
        <row r="470">
          <cell r="A470" t="str">
            <v>6.2.01.2</v>
          </cell>
          <cell r="B470" t="str">
            <v>Currency and deposits</v>
          </cell>
          <cell r="E470" t="str">
            <v>4.3.02.5</v>
          </cell>
          <cell r="F470" t="str">
            <v>Equity and Fund shares</v>
          </cell>
        </row>
        <row r="471">
          <cell r="A471" t="str">
            <v>6.2.01.3</v>
          </cell>
          <cell r="B471" t="str">
            <v>Securities other than shares</v>
          </cell>
          <cell r="E471" t="str">
            <v>4.3.02.5.1</v>
          </cell>
          <cell r="F471" t="str">
            <v>Equity</v>
          </cell>
        </row>
        <row r="472">
          <cell r="A472" t="str">
            <v>6.2.01.4</v>
          </cell>
          <cell r="B472" t="str">
            <v>Loans</v>
          </cell>
          <cell r="E472" t="str">
            <v>4.3.02.5.2</v>
          </cell>
          <cell r="F472" t="str">
            <v>Investment fund shares or units</v>
          </cell>
        </row>
        <row r="473">
          <cell r="A473" t="str">
            <v>6.2.01.5.1</v>
          </cell>
          <cell r="B473" t="str">
            <v>Equity</v>
          </cell>
          <cell r="E473" t="str">
            <v>4.3.02.6</v>
          </cell>
          <cell r="F473" t="str">
            <v>Insurance and Pension</v>
          </cell>
        </row>
        <row r="474">
          <cell r="A474" t="str">
            <v>6.2.01.5.2</v>
          </cell>
          <cell r="B474" t="str">
            <v>Investment fund shares or units</v>
          </cell>
          <cell r="E474" t="str">
            <v>4.3.02.6.1</v>
          </cell>
          <cell r="F474" t="str">
            <v>Non-life insurance technical reserves</v>
          </cell>
        </row>
        <row r="475">
          <cell r="A475" t="str">
            <v>6.2.01.6.1</v>
          </cell>
          <cell r="B475" t="str">
            <v>Non-life insurance technical reserves</v>
          </cell>
          <cell r="E475" t="str">
            <v>4.3.02.6.2</v>
          </cell>
          <cell r="F475" t="str">
            <v>Life insurance and enuity entitlements</v>
          </cell>
        </row>
        <row r="476">
          <cell r="A476" t="str">
            <v>6.2.01.6.2</v>
          </cell>
          <cell r="B476" t="str">
            <v>Life insurance and enuity entitlements</v>
          </cell>
          <cell r="E476" t="str">
            <v>4.3.02.6.3</v>
          </cell>
          <cell r="F476" t="str">
            <v>Pension entitlements</v>
          </cell>
        </row>
        <row r="477">
          <cell r="A477" t="str">
            <v>6.2.01.6.3</v>
          </cell>
          <cell r="B477" t="str">
            <v>Pension entitlements</v>
          </cell>
          <cell r="E477" t="str">
            <v>4.3.02.6.4</v>
          </cell>
          <cell r="F477" t="str">
            <v>Claims in pension funds</v>
          </cell>
        </row>
        <row r="478">
          <cell r="A478" t="str">
            <v>6.2.01.6.4</v>
          </cell>
          <cell r="B478" t="str">
            <v>Claims in pension funds</v>
          </cell>
          <cell r="E478" t="str">
            <v>4.3.02.6.5</v>
          </cell>
          <cell r="F478" t="str">
            <v>Claims for calls under GFS</v>
          </cell>
        </row>
        <row r="479">
          <cell r="A479" t="str">
            <v>6.2.01.6.5</v>
          </cell>
          <cell r="B479" t="str">
            <v>Claims for calls under GFS</v>
          </cell>
          <cell r="E479" t="str">
            <v>4.3.02.6.6</v>
          </cell>
          <cell r="F479" t="str">
            <v>Deferred inflows of resources from pension</v>
          </cell>
        </row>
        <row r="480">
          <cell r="A480" t="str">
            <v>6.2.01.7.1</v>
          </cell>
          <cell r="B480" t="str">
            <v>Financial derivatives</v>
          </cell>
          <cell r="E480" t="str">
            <v>4.3.02.7</v>
          </cell>
          <cell r="F480" t="str">
            <v>Derivatives and Employee Stocks</v>
          </cell>
        </row>
        <row r="481">
          <cell r="A481" t="str">
            <v>6.2.01.7.2</v>
          </cell>
          <cell r="B481" t="str">
            <v>Employee stock options</v>
          </cell>
          <cell r="E481" t="str">
            <v>4.3.02.7.1</v>
          </cell>
          <cell r="F481" t="str">
            <v>Financial derivatives</v>
          </cell>
        </row>
        <row r="482">
          <cell r="A482" t="str">
            <v>6.2.01.8.1</v>
          </cell>
          <cell r="B482" t="str">
            <v>Trade credit and advances</v>
          </cell>
          <cell r="E482" t="str">
            <v>4.3.02.7.2</v>
          </cell>
          <cell r="F482" t="str">
            <v>Employee stock options</v>
          </cell>
        </row>
        <row r="483">
          <cell r="A483" t="str">
            <v>6.2.01.8.2.01</v>
          </cell>
          <cell r="B483" t="str">
            <v>Assets: Domestic: Receivable from Republic of Palau</v>
          </cell>
          <cell r="E483" t="str">
            <v>4.3.02.8</v>
          </cell>
          <cell r="F483" t="str">
            <v>Trade Credit and Accounts Receivable</v>
          </cell>
        </row>
        <row r="484">
          <cell r="A484" t="str">
            <v>6.2.01.8.2.02</v>
          </cell>
          <cell r="B484" t="str">
            <v>Assets: Domestic: Accounts receivable other</v>
          </cell>
          <cell r="E484" t="str">
            <v>4.3.02.8.1</v>
          </cell>
          <cell r="F484" t="str">
            <v>Trade credit and advances</v>
          </cell>
        </row>
        <row r="485">
          <cell r="A485" t="str">
            <v>6.2.02.2</v>
          </cell>
          <cell r="B485" t="str">
            <v>Currency and deposits</v>
          </cell>
          <cell r="E485" t="str">
            <v>4.3.02.8.2</v>
          </cell>
          <cell r="F485" t="str">
            <v>Miscellaneous accounts receivable</v>
          </cell>
        </row>
        <row r="486">
          <cell r="A486" t="str">
            <v>6.2.02.3</v>
          </cell>
          <cell r="B486" t="str">
            <v>Securities other than shares</v>
          </cell>
          <cell r="E486">
            <v>5</v>
          </cell>
          <cell r="F486" t="str">
            <v>Other changes in the volumes of assets</v>
          </cell>
        </row>
        <row r="487">
          <cell r="A487" t="str">
            <v>6.2.02.4</v>
          </cell>
          <cell r="B487" t="str">
            <v>Loans</v>
          </cell>
          <cell r="E487">
            <v>5.0999999999999996</v>
          </cell>
          <cell r="F487" t="str">
            <v>Nonfinancial assets</v>
          </cell>
        </row>
        <row r="488">
          <cell r="A488" t="str">
            <v>6.2.02.5.1</v>
          </cell>
          <cell r="B488" t="str">
            <v>Equity</v>
          </cell>
          <cell r="E488" t="str">
            <v>5.1.01</v>
          </cell>
          <cell r="F488" t="str">
            <v>Fixed Assets</v>
          </cell>
        </row>
        <row r="489">
          <cell r="A489" t="str">
            <v>6.2.02.5.2</v>
          </cell>
          <cell r="B489" t="str">
            <v>Investment fund shares or units</v>
          </cell>
          <cell r="E489" t="str">
            <v>5.1.01.1</v>
          </cell>
          <cell r="F489" t="str">
            <v>Buildings and structures</v>
          </cell>
        </row>
        <row r="490">
          <cell r="A490" t="str">
            <v>6.2.02.6.1</v>
          </cell>
          <cell r="B490" t="str">
            <v>Non-life insurance technical reserves</v>
          </cell>
          <cell r="E490" t="str">
            <v>5.1.01.1.1</v>
          </cell>
          <cell r="F490" t="str">
            <v>Dwellings</v>
          </cell>
        </row>
        <row r="491">
          <cell r="A491" t="str">
            <v>6.2.02.6.2</v>
          </cell>
          <cell r="B491" t="str">
            <v>Life insurance and enuity entitlements</v>
          </cell>
          <cell r="E491" t="str">
            <v>5.1.01.1.2</v>
          </cell>
          <cell r="F491" t="str">
            <v>Nonresidential buildings</v>
          </cell>
        </row>
        <row r="492">
          <cell r="A492" t="str">
            <v>6.2.02.6.3</v>
          </cell>
          <cell r="B492" t="str">
            <v>Pension entitlements</v>
          </cell>
          <cell r="E492" t="str">
            <v>5.1.01.1.3</v>
          </cell>
          <cell r="F492" t="str">
            <v>Other structures</v>
          </cell>
        </row>
        <row r="493">
          <cell r="A493" t="str">
            <v>6.2.02.6.4</v>
          </cell>
          <cell r="B493" t="str">
            <v>Claims in pension funds</v>
          </cell>
          <cell r="E493" t="str">
            <v>5.1.01.1.4</v>
          </cell>
          <cell r="F493" t="str">
            <v>Land Improvements</v>
          </cell>
        </row>
        <row r="494">
          <cell r="A494" t="str">
            <v>6.2.02.6.5</v>
          </cell>
          <cell r="B494" t="str">
            <v>Claims for calls under GFS</v>
          </cell>
          <cell r="E494" t="str">
            <v>5.1.01.2</v>
          </cell>
          <cell r="F494" t="str">
            <v>Machinery and equipment</v>
          </cell>
        </row>
        <row r="495">
          <cell r="A495" t="str">
            <v>6.2.02.6.6</v>
          </cell>
          <cell r="B495" t="str">
            <v>Deferred outflows of resources from pension</v>
          </cell>
          <cell r="E495" t="str">
            <v>5.1.01.2.1</v>
          </cell>
          <cell r="F495" t="str">
            <v>Transport equipment</v>
          </cell>
        </row>
        <row r="496">
          <cell r="A496" t="str">
            <v>6.2.02.7.1</v>
          </cell>
          <cell r="B496" t="str">
            <v>Financial derivatives</v>
          </cell>
          <cell r="E496" t="str">
            <v>5.1.01.2.2</v>
          </cell>
          <cell r="F496" t="str">
            <v>Other machinery and equipment</v>
          </cell>
        </row>
        <row r="497">
          <cell r="A497" t="str">
            <v>6.2.02.7.2</v>
          </cell>
          <cell r="B497" t="str">
            <v>Employee stock options</v>
          </cell>
          <cell r="E497" t="str">
            <v>5.1.01.3</v>
          </cell>
          <cell r="F497" t="str">
            <v>Other fixed assets</v>
          </cell>
        </row>
        <row r="498">
          <cell r="A498" t="str">
            <v>6.2.02.8.1</v>
          </cell>
          <cell r="B498" t="str">
            <v>Trade credit and advances</v>
          </cell>
          <cell r="E498" t="str">
            <v>5.1.01.3.1</v>
          </cell>
          <cell r="F498" t="str">
            <v>Cultivated biological resources</v>
          </cell>
        </row>
        <row r="499">
          <cell r="A499" t="str">
            <v>6.2.02.8.2</v>
          </cell>
          <cell r="B499" t="str">
            <v>Miscellaneous accounts receivable</v>
          </cell>
          <cell r="E499" t="str">
            <v>5.1.01.3.2</v>
          </cell>
          <cell r="F499" t="str">
            <v>Intellectual property products</v>
          </cell>
        </row>
        <row r="500">
          <cell r="A500" t="str">
            <v>Financial Liabilities</v>
          </cell>
          <cell r="B500"/>
          <cell r="E500" t="str">
            <v>5.1.01.4</v>
          </cell>
          <cell r="F500" t="str">
            <v>Fixed Assets: Weaposn systems</v>
          </cell>
        </row>
        <row r="501">
          <cell r="A501" t="str">
            <v>6.3.01.2</v>
          </cell>
          <cell r="B501" t="str">
            <v>Currency and deposits</v>
          </cell>
          <cell r="E501" t="str">
            <v>5.1.01.5</v>
          </cell>
          <cell r="F501" t="str">
            <v>Fixed Assets: Capital/Development projects</v>
          </cell>
        </row>
        <row r="502">
          <cell r="A502" t="str">
            <v>6.3.01.3</v>
          </cell>
          <cell r="B502" t="str">
            <v>Securities other than shares</v>
          </cell>
          <cell r="E502" t="str">
            <v>5.1.02</v>
          </cell>
          <cell r="F502" t="str">
            <v>Inventories</v>
          </cell>
        </row>
        <row r="503">
          <cell r="A503" t="str">
            <v>6.3.01.4</v>
          </cell>
          <cell r="B503" t="str">
            <v>Loans</v>
          </cell>
          <cell r="E503" t="str">
            <v>5.1.03</v>
          </cell>
          <cell r="F503" t="str">
            <v>Valuables</v>
          </cell>
        </row>
        <row r="504">
          <cell r="A504" t="str">
            <v>6.3.01.5.1</v>
          </cell>
          <cell r="B504" t="str">
            <v>Equity</v>
          </cell>
          <cell r="E504" t="str">
            <v>5.1.04</v>
          </cell>
          <cell r="F504" t="str">
            <v>Nonproduced assets</v>
          </cell>
        </row>
        <row r="505">
          <cell r="A505" t="str">
            <v>6.3.01.5.2</v>
          </cell>
          <cell r="B505" t="str">
            <v>Investment fund shares or units</v>
          </cell>
          <cell r="E505" t="str">
            <v>5.1.04.1</v>
          </cell>
          <cell r="F505" t="str">
            <v>Land</v>
          </cell>
        </row>
        <row r="506">
          <cell r="A506" t="str">
            <v>6.3.01.6.1</v>
          </cell>
          <cell r="B506" t="str">
            <v>Non-life insurance technical reserves</v>
          </cell>
          <cell r="E506" t="str">
            <v>5.1.04.2</v>
          </cell>
          <cell r="F506" t="str">
            <v>Mineral and energy products</v>
          </cell>
        </row>
        <row r="507">
          <cell r="A507" t="str">
            <v>6.3.01.6.2</v>
          </cell>
          <cell r="B507" t="str">
            <v>Life insurance and enuity entitlements</v>
          </cell>
          <cell r="E507" t="str">
            <v>5.1.04.3</v>
          </cell>
          <cell r="F507" t="str">
            <v>Other naturally occuring assets</v>
          </cell>
        </row>
        <row r="508">
          <cell r="A508" t="str">
            <v>6.3.01.6.3</v>
          </cell>
          <cell r="B508" t="str">
            <v>Pension entitlements</v>
          </cell>
          <cell r="E508" t="str">
            <v>5.1.04.3.1</v>
          </cell>
          <cell r="F508" t="str">
            <v>Non cultivated biological resources</v>
          </cell>
        </row>
        <row r="509">
          <cell r="A509" t="str">
            <v>6.3.01.6.4</v>
          </cell>
          <cell r="B509" t="str">
            <v>Claims in pension funds</v>
          </cell>
          <cell r="E509" t="str">
            <v>5.1.04.3.2</v>
          </cell>
          <cell r="F509" t="str">
            <v>Water resources</v>
          </cell>
        </row>
        <row r="510">
          <cell r="A510" t="str">
            <v>6.3.01.6.5</v>
          </cell>
          <cell r="B510" t="str">
            <v>Claims for calls under GFS</v>
          </cell>
          <cell r="E510" t="str">
            <v>5.1.04.3.3</v>
          </cell>
          <cell r="F510" t="str">
            <v>Other natural resources</v>
          </cell>
        </row>
        <row r="511">
          <cell r="A511" t="str">
            <v>6.3.01.7.1</v>
          </cell>
          <cell r="B511" t="str">
            <v>Financial derivatives</v>
          </cell>
          <cell r="E511" t="str">
            <v>5.1.04.4</v>
          </cell>
          <cell r="F511" t="str">
            <v>Intangible nonproduced assets</v>
          </cell>
        </row>
        <row r="512">
          <cell r="A512" t="str">
            <v>6.3.01.7.2</v>
          </cell>
          <cell r="B512" t="str">
            <v>Employee stock options</v>
          </cell>
          <cell r="E512" t="str">
            <v>5.1.04.4.1</v>
          </cell>
          <cell r="F512" t="str">
            <v>Contracts, leases and licenses</v>
          </cell>
        </row>
        <row r="513">
          <cell r="A513" t="str">
            <v>6.3.01.8.1</v>
          </cell>
          <cell r="B513" t="str">
            <v>Trade credit and advances</v>
          </cell>
          <cell r="E513" t="str">
            <v>5.1.04.4.2</v>
          </cell>
          <cell r="F513" t="str">
            <v>Goodwill ad marketing assets</v>
          </cell>
        </row>
        <row r="514">
          <cell r="A514" t="str">
            <v>6.3.01.8.2</v>
          </cell>
          <cell r="B514" t="str">
            <v>Miscellaneous accounts receivable</v>
          </cell>
          <cell r="E514">
            <v>5.2</v>
          </cell>
          <cell r="F514" t="str">
            <v>Financial Assets</v>
          </cell>
        </row>
        <row r="515">
          <cell r="A515" t="str">
            <v>6.3.01.8.3</v>
          </cell>
          <cell r="B515" t="str">
            <v>Liabilities: Domestic: Due to other Funds (Treasury/Payroll) accounts</v>
          </cell>
          <cell r="E515" t="str">
            <v>5.2.00.1</v>
          </cell>
          <cell r="F515" t="str">
            <v>Monetary gold and SDRs</v>
          </cell>
        </row>
        <row r="516">
          <cell r="A516" t="str">
            <v>6.3.02.2</v>
          </cell>
          <cell r="B516" t="str">
            <v>Currency and deposits</v>
          </cell>
          <cell r="E516" t="str">
            <v>5.2.00.1.1</v>
          </cell>
          <cell r="F516" t="str">
            <v>Assets: Monetary gold</v>
          </cell>
        </row>
        <row r="517">
          <cell r="A517" t="str">
            <v>6.3.02.3</v>
          </cell>
          <cell r="B517" t="str">
            <v>Securities other than shares</v>
          </cell>
          <cell r="E517" t="str">
            <v>5.2.00.1.2</v>
          </cell>
          <cell r="F517" t="str">
            <v>Assets: SDRs</v>
          </cell>
        </row>
        <row r="518">
          <cell r="A518" t="str">
            <v>6.3.02.4</v>
          </cell>
          <cell r="B518" t="str">
            <v>Loans</v>
          </cell>
          <cell r="E518" t="str">
            <v>5.2.01</v>
          </cell>
          <cell r="F518" t="str">
            <v>Domestic</v>
          </cell>
        </row>
        <row r="519">
          <cell r="A519" t="str">
            <v>6.3.02.5.1</v>
          </cell>
          <cell r="B519" t="str">
            <v>Equity</v>
          </cell>
          <cell r="E519" t="str">
            <v>5.2.01.2</v>
          </cell>
          <cell r="F519" t="str">
            <v>Currency and deposits</v>
          </cell>
        </row>
        <row r="520">
          <cell r="A520" t="str">
            <v>6.3.02.5.2</v>
          </cell>
          <cell r="B520" t="str">
            <v>Investment fund shares or units</v>
          </cell>
          <cell r="E520" t="str">
            <v>5.2.01.3</v>
          </cell>
          <cell r="F520" t="str">
            <v>Securities other than shares</v>
          </cell>
        </row>
        <row r="521">
          <cell r="A521" t="str">
            <v>6.3.02.6.1</v>
          </cell>
          <cell r="B521" t="str">
            <v>Non-life insurance technical reserves</v>
          </cell>
          <cell r="E521" t="str">
            <v>5.2.01.4</v>
          </cell>
          <cell r="F521" t="str">
            <v>Loans</v>
          </cell>
        </row>
        <row r="522">
          <cell r="A522" t="str">
            <v>6.3.02.6.2</v>
          </cell>
          <cell r="B522" t="str">
            <v>Life insurance and enuity entitlements</v>
          </cell>
          <cell r="E522" t="str">
            <v>5.2.01.5</v>
          </cell>
          <cell r="F522" t="str">
            <v>Equity and Fund shares</v>
          </cell>
        </row>
        <row r="523">
          <cell r="A523" t="str">
            <v>6.3.02.6.3</v>
          </cell>
          <cell r="B523" t="str">
            <v>Pension entitlements</v>
          </cell>
          <cell r="E523" t="str">
            <v>5.2.01.5.1</v>
          </cell>
          <cell r="F523" t="str">
            <v>Equity</v>
          </cell>
        </row>
        <row r="524">
          <cell r="A524" t="str">
            <v>6.3.02.6.4</v>
          </cell>
          <cell r="B524" t="str">
            <v>Claims in pension funds</v>
          </cell>
          <cell r="E524" t="str">
            <v>5.2.01.5.2</v>
          </cell>
          <cell r="F524" t="str">
            <v>Investment fund shares or units</v>
          </cell>
        </row>
        <row r="525">
          <cell r="A525" t="str">
            <v>6.3.02.6.5</v>
          </cell>
          <cell r="B525" t="str">
            <v>Claims for calls under GFS</v>
          </cell>
          <cell r="E525" t="str">
            <v>5.2.01.6</v>
          </cell>
          <cell r="F525" t="str">
            <v>Insurance and Pension</v>
          </cell>
        </row>
        <row r="526">
          <cell r="A526" t="str">
            <v>6.3.02.6.6</v>
          </cell>
          <cell r="B526" t="str">
            <v>Deferred inflows of resources from pension</v>
          </cell>
          <cell r="E526" t="str">
            <v>5.2.01.6.1</v>
          </cell>
          <cell r="F526" t="str">
            <v>Non-life insurance technical reserves</v>
          </cell>
        </row>
        <row r="527">
          <cell r="A527" t="str">
            <v>6.3.02.7.1</v>
          </cell>
          <cell r="B527" t="str">
            <v>Financial derivatives</v>
          </cell>
          <cell r="E527" t="str">
            <v>5.2.01.6.2</v>
          </cell>
          <cell r="F527" t="str">
            <v>Life insurance and enuity entitlements</v>
          </cell>
        </row>
        <row r="528">
          <cell r="A528" t="str">
            <v>6.3.02.7.2</v>
          </cell>
          <cell r="B528" t="str">
            <v>Employee stock options</v>
          </cell>
          <cell r="E528" t="str">
            <v>5.2.01.6.3</v>
          </cell>
          <cell r="F528" t="str">
            <v>Pension entitlements</v>
          </cell>
        </row>
        <row r="529">
          <cell r="A529" t="str">
            <v>6.3.02.8.1</v>
          </cell>
          <cell r="B529" t="str">
            <v>Trade credit and advances</v>
          </cell>
          <cell r="E529" t="str">
            <v>5.2.01.6.4</v>
          </cell>
          <cell r="F529" t="str">
            <v>Claims in pension funds</v>
          </cell>
        </row>
        <row r="530">
          <cell r="A530" t="str">
            <v>6.3.02.8.2</v>
          </cell>
          <cell r="B530" t="str">
            <v>Miscellaneous accounts receivable</v>
          </cell>
          <cell r="E530" t="str">
            <v>5.2.01.6.5</v>
          </cell>
          <cell r="F530" t="str">
            <v>Claims for calls under GFS</v>
          </cell>
        </row>
        <row r="531">
          <cell r="E531" t="str">
            <v>5.2.01.7</v>
          </cell>
          <cell r="F531" t="str">
            <v>Derivatives and Employee Stocks</v>
          </cell>
        </row>
        <row r="532">
          <cell r="E532" t="str">
            <v>5.2.01.7.1</v>
          </cell>
          <cell r="F532" t="str">
            <v>Financial derivatives</v>
          </cell>
        </row>
        <row r="533">
          <cell r="E533" t="str">
            <v>5.2.01.7.2</v>
          </cell>
          <cell r="F533" t="str">
            <v>Employee stock options</v>
          </cell>
        </row>
        <row r="534">
          <cell r="E534" t="str">
            <v>5.2.01.8</v>
          </cell>
          <cell r="F534" t="str">
            <v>Trade Credit and Accounts Receivable</v>
          </cell>
        </row>
        <row r="535">
          <cell r="E535" t="str">
            <v>5.2.01.8.1</v>
          </cell>
          <cell r="F535" t="str">
            <v>Trade credit and advances</v>
          </cell>
        </row>
        <row r="536">
          <cell r="E536" t="str">
            <v>5.2.01.8.2</v>
          </cell>
          <cell r="F536" t="str">
            <v>Miscellaneous accounts receivable</v>
          </cell>
        </row>
        <row r="537">
          <cell r="E537" t="str">
            <v>5.2.01.8.2.01</v>
          </cell>
          <cell r="F537" t="str">
            <v>Assets: Domestic: Receivable from Republic of Palau</v>
          </cell>
        </row>
        <row r="538">
          <cell r="E538" t="str">
            <v>5.2.01.8.2.02</v>
          </cell>
          <cell r="F538" t="str">
            <v>Assets: Domestic: Accounts receivable other</v>
          </cell>
        </row>
        <row r="539">
          <cell r="E539" t="str">
            <v>5.2.02</v>
          </cell>
          <cell r="F539" t="str">
            <v>Foreign</v>
          </cell>
        </row>
        <row r="540">
          <cell r="E540" t="str">
            <v>5.2.02.2</v>
          </cell>
          <cell r="F540" t="str">
            <v>Currency and deposits</v>
          </cell>
        </row>
        <row r="541">
          <cell r="E541" t="str">
            <v>5.2.02.3</v>
          </cell>
          <cell r="F541" t="str">
            <v>Securities other than shares</v>
          </cell>
        </row>
        <row r="542">
          <cell r="E542" t="str">
            <v>5.2.02.4</v>
          </cell>
          <cell r="F542" t="str">
            <v>Loans</v>
          </cell>
        </row>
        <row r="543">
          <cell r="E543" t="str">
            <v>5.2.02.5</v>
          </cell>
          <cell r="F543" t="str">
            <v>Equity and Fund shares</v>
          </cell>
        </row>
        <row r="544">
          <cell r="E544" t="str">
            <v>5.2.02.5.1</v>
          </cell>
          <cell r="F544" t="str">
            <v>Equity</v>
          </cell>
        </row>
        <row r="545">
          <cell r="E545" t="str">
            <v>5.2.02.5.2</v>
          </cell>
          <cell r="F545" t="str">
            <v>Investment fund shares or units</v>
          </cell>
        </row>
        <row r="546">
          <cell r="E546" t="str">
            <v>5.2.02.6</v>
          </cell>
          <cell r="F546" t="str">
            <v>Insurance and Pension</v>
          </cell>
        </row>
        <row r="547">
          <cell r="E547" t="str">
            <v>5.2.02.6.1</v>
          </cell>
          <cell r="F547" t="str">
            <v>Non-life insurance technical reserves</v>
          </cell>
        </row>
        <row r="548">
          <cell r="E548" t="str">
            <v>5.2.02.6.2</v>
          </cell>
          <cell r="F548" t="str">
            <v>Life insurance and enuity entitlements</v>
          </cell>
        </row>
        <row r="549">
          <cell r="E549" t="str">
            <v>5.2.02.6.3</v>
          </cell>
          <cell r="F549" t="str">
            <v>Pension entitlements</v>
          </cell>
        </row>
        <row r="550">
          <cell r="E550" t="str">
            <v>5.2.02.6.4</v>
          </cell>
          <cell r="F550" t="str">
            <v>Claims in pension funds</v>
          </cell>
        </row>
        <row r="551">
          <cell r="E551" t="str">
            <v>5.2.02.6.5</v>
          </cell>
          <cell r="F551" t="str">
            <v>Claims for calls under GFS</v>
          </cell>
        </row>
        <row r="552">
          <cell r="E552" t="str">
            <v>5.2.02.6.6</v>
          </cell>
          <cell r="F552" t="str">
            <v>Deferred inflows of resources from pension</v>
          </cell>
        </row>
        <row r="553">
          <cell r="E553" t="str">
            <v>5.2.02.7</v>
          </cell>
          <cell r="F553" t="str">
            <v>Derivatives and Employee Stocks</v>
          </cell>
        </row>
        <row r="554">
          <cell r="E554" t="str">
            <v>5.2.02.7.1</v>
          </cell>
          <cell r="F554" t="str">
            <v>Financial derivatives</v>
          </cell>
        </row>
        <row r="555">
          <cell r="E555" t="str">
            <v>5.2.02.7.2</v>
          </cell>
          <cell r="F555" t="str">
            <v>Employee stock options</v>
          </cell>
        </row>
        <row r="556">
          <cell r="E556" t="str">
            <v>5.2.02.8</v>
          </cell>
          <cell r="F556" t="str">
            <v>Trade Creidt and Accounts Receivable</v>
          </cell>
        </row>
        <row r="557">
          <cell r="E557" t="str">
            <v>5.2.02.8.1</v>
          </cell>
          <cell r="F557" t="str">
            <v>Trade credit and advances</v>
          </cell>
        </row>
        <row r="558">
          <cell r="E558" t="str">
            <v>5.2.02.8.2</v>
          </cell>
          <cell r="F558" t="str">
            <v>Miscellaneous accounts receivable</v>
          </cell>
        </row>
        <row r="559">
          <cell r="E559">
            <v>5.3</v>
          </cell>
          <cell r="F559" t="str">
            <v>Financial Liabilities</v>
          </cell>
        </row>
        <row r="560">
          <cell r="E560" t="str">
            <v>5.3.01</v>
          </cell>
          <cell r="F560" t="str">
            <v>Domestic</v>
          </cell>
        </row>
        <row r="561">
          <cell r="E561" t="str">
            <v>5.3.01.2</v>
          </cell>
          <cell r="F561" t="str">
            <v>Currency and deposits</v>
          </cell>
        </row>
        <row r="562">
          <cell r="E562" t="str">
            <v>5.3.01.3</v>
          </cell>
          <cell r="F562" t="str">
            <v>Securities other than shares</v>
          </cell>
        </row>
        <row r="563">
          <cell r="E563" t="str">
            <v>5.3.01.4</v>
          </cell>
          <cell r="F563" t="str">
            <v>Loans</v>
          </cell>
        </row>
        <row r="564">
          <cell r="E564" t="str">
            <v>5.3.01.5</v>
          </cell>
          <cell r="F564" t="str">
            <v>Equity and Fund shares</v>
          </cell>
        </row>
        <row r="565">
          <cell r="E565" t="str">
            <v>5.3.01.5.1</v>
          </cell>
          <cell r="F565" t="str">
            <v>Equity</v>
          </cell>
        </row>
        <row r="566">
          <cell r="E566" t="str">
            <v>5.3.01.5.2</v>
          </cell>
          <cell r="F566" t="str">
            <v>Investment fund shares or units</v>
          </cell>
        </row>
        <row r="567">
          <cell r="E567" t="str">
            <v>5.3.01.6</v>
          </cell>
          <cell r="F567" t="str">
            <v>Insurance and Pension</v>
          </cell>
        </row>
        <row r="568">
          <cell r="E568" t="str">
            <v>5.3.01.6.1</v>
          </cell>
          <cell r="F568" t="str">
            <v>Non-life insurance technical reserves</v>
          </cell>
        </row>
        <row r="569">
          <cell r="E569" t="str">
            <v>5.3.01.6.2</v>
          </cell>
          <cell r="F569" t="str">
            <v>Life insurance and enuity entitlements</v>
          </cell>
        </row>
        <row r="570">
          <cell r="E570" t="str">
            <v>5.3.01.6.3</v>
          </cell>
          <cell r="F570" t="str">
            <v>Pension entitlements</v>
          </cell>
        </row>
        <row r="571">
          <cell r="E571" t="str">
            <v>5.3.01.6.4</v>
          </cell>
          <cell r="F571" t="str">
            <v>Claims in pension funds</v>
          </cell>
        </row>
        <row r="572">
          <cell r="E572" t="str">
            <v>5.3.01.6.5</v>
          </cell>
          <cell r="F572" t="str">
            <v>Claims for calls under GFS</v>
          </cell>
        </row>
        <row r="573">
          <cell r="E573" t="str">
            <v>5.3.01.7</v>
          </cell>
          <cell r="F573" t="str">
            <v>Derivatives and Employee Stocks</v>
          </cell>
        </row>
        <row r="574">
          <cell r="E574" t="str">
            <v>5.3.01.7.1</v>
          </cell>
          <cell r="F574" t="str">
            <v>Financial derivatives</v>
          </cell>
        </row>
        <row r="575">
          <cell r="E575" t="str">
            <v>5.3.01.7.2</v>
          </cell>
          <cell r="F575" t="str">
            <v>Employee stock options</v>
          </cell>
        </row>
        <row r="576">
          <cell r="E576" t="str">
            <v>5.3.01.8</v>
          </cell>
          <cell r="F576" t="str">
            <v>Trade Creidt and Accounts Receivable</v>
          </cell>
        </row>
        <row r="577">
          <cell r="E577" t="str">
            <v>5.3.01.8.1</v>
          </cell>
          <cell r="F577" t="str">
            <v>Trade credit and advances</v>
          </cell>
        </row>
        <row r="578">
          <cell r="E578" t="str">
            <v>5.3.01.8.2</v>
          </cell>
          <cell r="F578" t="str">
            <v>Miscellaneous accounts receivable</v>
          </cell>
        </row>
        <row r="579">
          <cell r="E579" t="str">
            <v>5.3.01.8.3</v>
          </cell>
          <cell r="F579" t="str">
            <v>Liabilities: Domestic: Due to other Funds (Treasury/Payroll) accounts</v>
          </cell>
        </row>
        <row r="580">
          <cell r="E580" t="str">
            <v>5.3.02</v>
          </cell>
          <cell r="F580" t="str">
            <v>Foreign</v>
          </cell>
        </row>
        <row r="581">
          <cell r="E581" t="str">
            <v>5.3.02.2</v>
          </cell>
          <cell r="F581" t="str">
            <v>Currency and deposits</v>
          </cell>
        </row>
        <row r="582">
          <cell r="E582" t="str">
            <v>5.3.02.3</v>
          </cell>
          <cell r="F582" t="str">
            <v>Securities other than shares</v>
          </cell>
        </row>
        <row r="583">
          <cell r="E583" t="str">
            <v>5.3.02.4</v>
          </cell>
          <cell r="F583" t="str">
            <v>Loans</v>
          </cell>
        </row>
        <row r="584">
          <cell r="E584" t="str">
            <v>5.3.02.5</v>
          </cell>
          <cell r="F584" t="str">
            <v>Equity and Fund shares</v>
          </cell>
        </row>
        <row r="585">
          <cell r="E585" t="str">
            <v>5.3.02.5.1</v>
          </cell>
          <cell r="F585" t="str">
            <v>Equity</v>
          </cell>
        </row>
        <row r="586">
          <cell r="E586" t="str">
            <v>5.3.02.5.2</v>
          </cell>
          <cell r="F586" t="str">
            <v>Investment fund shares or units</v>
          </cell>
        </row>
        <row r="587">
          <cell r="E587" t="str">
            <v>5.3.02.6</v>
          </cell>
          <cell r="F587" t="str">
            <v>Insurance and Pension</v>
          </cell>
        </row>
        <row r="588">
          <cell r="E588" t="str">
            <v>5.3.02.6.1</v>
          </cell>
          <cell r="F588" t="str">
            <v>Non-life insurance technical reserves</v>
          </cell>
        </row>
        <row r="589">
          <cell r="E589" t="str">
            <v>5.3.02.6.2</v>
          </cell>
          <cell r="F589" t="str">
            <v>Life insurance and enuity entitlements</v>
          </cell>
        </row>
        <row r="590">
          <cell r="E590" t="str">
            <v>5.3.02.6.3</v>
          </cell>
          <cell r="F590" t="str">
            <v>Pension entitlements</v>
          </cell>
        </row>
        <row r="591">
          <cell r="E591" t="str">
            <v>5.3.02.6.4</v>
          </cell>
          <cell r="F591" t="str">
            <v>Claims in pension funds</v>
          </cell>
        </row>
        <row r="592">
          <cell r="E592" t="str">
            <v>5.3.02.6.5</v>
          </cell>
          <cell r="F592" t="str">
            <v>Claims for calls under GFS</v>
          </cell>
        </row>
        <row r="593">
          <cell r="E593" t="str">
            <v>5.3.02.6.6</v>
          </cell>
          <cell r="F593" t="str">
            <v>Deferred inflows of resources from pension</v>
          </cell>
        </row>
        <row r="594">
          <cell r="E594" t="str">
            <v>5.3.02.7</v>
          </cell>
          <cell r="F594" t="str">
            <v>Derivatives and Employee Stocks</v>
          </cell>
        </row>
        <row r="595">
          <cell r="E595" t="str">
            <v>5.3.02.7.1</v>
          </cell>
          <cell r="F595" t="str">
            <v>Financial derivatives</v>
          </cell>
        </row>
        <row r="596">
          <cell r="E596" t="str">
            <v>5.3.02.7.2</v>
          </cell>
          <cell r="F596" t="str">
            <v>Employee stock options</v>
          </cell>
        </row>
        <row r="597">
          <cell r="E597" t="str">
            <v>5.3.02.8</v>
          </cell>
          <cell r="F597" t="str">
            <v>Trade Credit and Accounts Receivable</v>
          </cell>
        </row>
        <row r="598">
          <cell r="E598" t="str">
            <v>5.3.02.8.1</v>
          </cell>
          <cell r="F598" t="str">
            <v>Trade credit and advances</v>
          </cell>
        </row>
        <row r="599">
          <cell r="E599" t="str">
            <v>5.3.02.8.2</v>
          </cell>
          <cell r="F599" t="str">
            <v>Miscellaneous accounts receivable</v>
          </cell>
        </row>
        <row r="600">
          <cell r="E600">
            <v>6</v>
          </cell>
          <cell r="F600" t="str">
            <v>Net Worth</v>
          </cell>
        </row>
        <row r="601">
          <cell r="E601">
            <v>6.1</v>
          </cell>
          <cell r="F601" t="str">
            <v>Nonfinancial assets</v>
          </cell>
        </row>
        <row r="602">
          <cell r="E602" t="str">
            <v>6.1.01</v>
          </cell>
          <cell r="F602" t="str">
            <v>Fixed Assets</v>
          </cell>
        </row>
        <row r="603">
          <cell r="E603" t="str">
            <v>6.1.01.1</v>
          </cell>
          <cell r="F603" t="str">
            <v>Buildings and structures</v>
          </cell>
        </row>
        <row r="604">
          <cell r="E604" t="str">
            <v>6.1.01.1.1</v>
          </cell>
          <cell r="F604" t="str">
            <v>Dwellings</v>
          </cell>
        </row>
        <row r="605">
          <cell r="E605" t="str">
            <v>6.1.01.1.2</v>
          </cell>
          <cell r="F605" t="str">
            <v>Nonresidential buildings</v>
          </cell>
        </row>
        <row r="606">
          <cell r="E606" t="str">
            <v>6.1.01.1.3</v>
          </cell>
          <cell r="F606" t="str">
            <v>Other structures</v>
          </cell>
        </row>
        <row r="607">
          <cell r="E607" t="str">
            <v>6.1.01.1.4</v>
          </cell>
          <cell r="F607" t="str">
            <v>Land Improvements</v>
          </cell>
        </row>
        <row r="608">
          <cell r="E608" t="str">
            <v>6.1.01.2</v>
          </cell>
          <cell r="F608" t="str">
            <v>Machinery and equipment</v>
          </cell>
        </row>
        <row r="609">
          <cell r="E609" t="str">
            <v>6.1.01.2.1</v>
          </cell>
          <cell r="F609" t="str">
            <v>Transport equipment</v>
          </cell>
        </row>
        <row r="610">
          <cell r="E610" t="str">
            <v>6.1.01.2.2</v>
          </cell>
          <cell r="F610" t="str">
            <v>Other machinery and equipment</v>
          </cell>
        </row>
        <row r="611">
          <cell r="E611" t="str">
            <v>6.1.01.3</v>
          </cell>
          <cell r="F611" t="str">
            <v>Other fixed assets</v>
          </cell>
        </row>
        <row r="612">
          <cell r="E612" t="str">
            <v>6.1.01.3.1</v>
          </cell>
          <cell r="F612" t="str">
            <v>Cultivated biological resources</v>
          </cell>
        </row>
        <row r="613">
          <cell r="E613" t="str">
            <v>6.1.01.3.2</v>
          </cell>
          <cell r="F613" t="str">
            <v>Intellectual property products</v>
          </cell>
        </row>
        <row r="614">
          <cell r="E614" t="str">
            <v>6.1.01.4</v>
          </cell>
          <cell r="F614" t="str">
            <v>Fixed Assets: Weaposn systems</v>
          </cell>
        </row>
        <row r="615">
          <cell r="E615" t="str">
            <v>6.1.01.5</v>
          </cell>
          <cell r="F615" t="str">
            <v>Fixed Assets: Capital/Development projects</v>
          </cell>
        </row>
        <row r="616">
          <cell r="E616" t="str">
            <v>6.1.02</v>
          </cell>
          <cell r="F616" t="str">
            <v>Inventories</v>
          </cell>
        </row>
        <row r="617">
          <cell r="E617" t="str">
            <v>6.1.03</v>
          </cell>
          <cell r="F617" t="str">
            <v>Valuables</v>
          </cell>
        </row>
        <row r="618">
          <cell r="E618" t="str">
            <v>6.1.04</v>
          </cell>
          <cell r="F618" t="str">
            <v>Nonproduced assets</v>
          </cell>
        </row>
        <row r="619">
          <cell r="E619" t="str">
            <v>6.1.04.1</v>
          </cell>
          <cell r="F619" t="str">
            <v>Land</v>
          </cell>
        </row>
        <row r="620">
          <cell r="E620" t="str">
            <v>6.1.04.2</v>
          </cell>
          <cell r="F620" t="str">
            <v>Mineral and energy products</v>
          </cell>
        </row>
        <row r="621">
          <cell r="E621" t="str">
            <v>6.1.04.3</v>
          </cell>
          <cell r="F621" t="str">
            <v>Other naturally occuring assets</v>
          </cell>
        </row>
        <row r="622">
          <cell r="E622" t="str">
            <v>6.1.04.3.1</v>
          </cell>
          <cell r="F622" t="str">
            <v>Non cultivated biological resources</v>
          </cell>
        </row>
        <row r="623">
          <cell r="E623" t="str">
            <v>6.1.04.3.2</v>
          </cell>
          <cell r="F623" t="str">
            <v>Water resources</v>
          </cell>
        </row>
        <row r="624">
          <cell r="E624" t="str">
            <v>6.1.04.3.3</v>
          </cell>
          <cell r="F624" t="str">
            <v>Other natural resources</v>
          </cell>
        </row>
        <row r="625">
          <cell r="E625" t="str">
            <v>6.1.04.4</v>
          </cell>
          <cell r="F625" t="str">
            <v>Intangible nonproduced assets</v>
          </cell>
        </row>
        <row r="626">
          <cell r="E626" t="str">
            <v>6.1.04.4.1</v>
          </cell>
          <cell r="F626" t="str">
            <v>Contracts, leases and licenses</v>
          </cell>
        </row>
        <row r="627">
          <cell r="E627" t="str">
            <v>6.1.04.4.2</v>
          </cell>
          <cell r="F627" t="str">
            <v>Goodwill ad marketing assets</v>
          </cell>
        </row>
        <row r="628">
          <cell r="E628">
            <v>6.2</v>
          </cell>
          <cell r="F628" t="str">
            <v>Financial Assets</v>
          </cell>
        </row>
        <row r="629">
          <cell r="E629" t="str">
            <v>6.2.00.1</v>
          </cell>
          <cell r="F629" t="str">
            <v>Monetary gold and SDRs</v>
          </cell>
        </row>
        <row r="630">
          <cell r="E630" t="str">
            <v>6.2.00.1.1</v>
          </cell>
          <cell r="F630" t="str">
            <v>Assets: Monetary gold</v>
          </cell>
        </row>
        <row r="631">
          <cell r="E631" t="str">
            <v>6.2.00.1.2</v>
          </cell>
          <cell r="F631" t="str">
            <v>Assets: SDRs</v>
          </cell>
        </row>
        <row r="632">
          <cell r="E632" t="str">
            <v>6.2.01</v>
          </cell>
          <cell r="F632" t="str">
            <v>Domestic</v>
          </cell>
        </row>
        <row r="633">
          <cell r="E633" t="str">
            <v>6.2.01.2</v>
          </cell>
          <cell r="F633" t="str">
            <v>Currency and deposits</v>
          </cell>
        </row>
        <row r="634">
          <cell r="E634" t="str">
            <v>6.2.01.3</v>
          </cell>
          <cell r="F634" t="str">
            <v>Securities other than shares</v>
          </cell>
        </row>
        <row r="635">
          <cell r="E635" t="str">
            <v>6.2.01.4</v>
          </cell>
          <cell r="F635" t="str">
            <v>Loans</v>
          </cell>
        </row>
        <row r="636">
          <cell r="E636" t="str">
            <v>6.2.01.5</v>
          </cell>
          <cell r="F636" t="str">
            <v>Equity and Fund shares</v>
          </cell>
        </row>
        <row r="637">
          <cell r="E637" t="str">
            <v>6.2.01.5.1</v>
          </cell>
          <cell r="F637" t="str">
            <v>Equity</v>
          </cell>
        </row>
        <row r="638">
          <cell r="E638" t="str">
            <v>6.2.01.5.2</v>
          </cell>
          <cell r="F638" t="str">
            <v>Investment fund shares or units</v>
          </cell>
        </row>
        <row r="639">
          <cell r="E639" t="str">
            <v>6.2.01.6</v>
          </cell>
          <cell r="F639" t="str">
            <v>Insurance and Pension</v>
          </cell>
        </row>
        <row r="640">
          <cell r="E640" t="str">
            <v>6.2.01.6.1</v>
          </cell>
          <cell r="F640" t="str">
            <v>Non-life insurance technical reserves</v>
          </cell>
        </row>
        <row r="641">
          <cell r="E641" t="str">
            <v>6.2.01.6.2</v>
          </cell>
          <cell r="F641" t="str">
            <v>Life insurance and enuity entitlements</v>
          </cell>
        </row>
        <row r="642">
          <cell r="E642" t="str">
            <v>6.2.01.6.3</v>
          </cell>
          <cell r="F642" t="str">
            <v>Pension entitlements</v>
          </cell>
        </row>
        <row r="643">
          <cell r="E643" t="str">
            <v>6.2.01.6.4</v>
          </cell>
          <cell r="F643" t="str">
            <v>Claims in pension funds</v>
          </cell>
        </row>
        <row r="644">
          <cell r="E644" t="str">
            <v>6.2.01.6.5</v>
          </cell>
          <cell r="F644" t="str">
            <v>Claims for calls under GFS</v>
          </cell>
        </row>
        <row r="645">
          <cell r="E645" t="str">
            <v>6.2.01.7</v>
          </cell>
          <cell r="F645" t="str">
            <v>Derivatives and Employee Stocks</v>
          </cell>
        </row>
        <row r="646">
          <cell r="E646" t="str">
            <v>6.2.01.7.1</v>
          </cell>
          <cell r="F646" t="str">
            <v>Financial derivatives</v>
          </cell>
        </row>
        <row r="647">
          <cell r="E647" t="str">
            <v>6.2.01.7.2</v>
          </cell>
          <cell r="F647" t="str">
            <v>Employee stock options</v>
          </cell>
        </row>
        <row r="648">
          <cell r="E648" t="str">
            <v>6.2.01.8</v>
          </cell>
          <cell r="F648" t="str">
            <v>Trade Credit and Accounts Receivable</v>
          </cell>
        </row>
        <row r="649">
          <cell r="E649" t="str">
            <v>6.2.01.8.1</v>
          </cell>
          <cell r="F649" t="str">
            <v>Trade credit and advances</v>
          </cell>
        </row>
        <row r="650">
          <cell r="E650" t="str">
            <v>6.2.01.8.2</v>
          </cell>
          <cell r="F650" t="str">
            <v>Miscellaneous accounts receivable</v>
          </cell>
        </row>
        <row r="651">
          <cell r="E651" t="str">
            <v>6.2.01.8.2.01</v>
          </cell>
          <cell r="F651" t="str">
            <v>Assets: Domestic: Receivable from Republic of Palau</v>
          </cell>
        </row>
        <row r="652">
          <cell r="E652" t="str">
            <v>6.2.01.8.2.02</v>
          </cell>
          <cell r="F652" t="str">
            <v>Assets: Domestic: Accounts receivable other</v>
          </cell>
        </row>
        <row r="653">
          <cell r="E653" t="str">
            <v>6.2.02</v>
          </cell>
          <cell r="F653" t="str">
            <v>Foreign</v>
          </cell>
        </row>
        <row r="654">
          <cell r="E654" t="str">
            <v>6.2.02.2</v>
          </cell>
          <cell r="F654" t="str">
            <v>Currency and deposits</v>
          </cell>
        </row>
        <row r="655">
          <cell r="E655" t="str">
            <v>6.2.02.3</v>
          </cell>
          <cell r="F655" t="str">
            <v>Securities other than shares</v>
          </cell>
        </row>
        <row r="656">
          <cell r="E656" t="str">
            <v>6.2.02.4</v>
          </cell>
          <cell r="F656" t="str">
            <v>Loans</v>
          </cell>
        </row>
        <row r="657">
          <cell r="E657" t="str">
            <v>6.2.02.5</v>
          </cell>
          <cell r="F657" t="str">
            <v>Equity and Fund shares</v>
          </cell>
        </row>
        <row r="658">
          <cell r="E658" t="str">
            <v>6.2.02.5.1</v>
          </cell>
          <cell r="F658" t="str">
            <v>Equity</v>
          </cell>
        </row>
        <row r="659">
          <cell r="E659" t="str">
            <v>6.2.02.5.2</v>
          </cell>
          <cell r="F659" t="str">
            <v>Investment fund shares or units</v>
          </cell>
        </row>
        <row r="660">
          <cell r="E660" t="str">
            <v>6.2.02.6</v>
          </cell>
          <cell r="F660" t="str">
            <v>Insurance and Pension</v>
          </cell>
        </row>
        <row r="661">
          <cell r="E661" t="str">
            <v>6.2.02.6.1</v>
          </cell>
          <cell r="F661" t="str">
            <v>Non-life insurance technical reserves</v>
          </cell>
        </row>
        <row r="662">
          <cell r="E662" t="str">
            <v>6.2.02.6.2</v>
          </cell>
          <cell r="F662" t="str">
            <v>Life insurance and enuity entitlements</v>
          </cell>
        </row>
        <row r="663">
          <cell r="E663" t="str">
            <v>6.2.02.6.3</v>
          </cell>
          <cell r="F663" t="str">
            <v>Pension entitlements</v>
          </cell>
        </row>
        <row r="664">
          <cell r="E664" t="str">
            <v>6.2.02.6.4</v>
          </cell>
          <cell r="F664" t="str">
            <v>Claims in pension funds</v>
          </cell>
        </row>
        <row r="665">
          <cell r="E665" t="str">
            <v>6.2.02.6.5</v>
          </cell>
          <cell r="F665" t="str">
            <v>Claims for calls under GFS</v>
          </cell>
        </row>
        <row r="666">
          <cell r="E666" t="str">
            <v>6.2.02.6.6</v>
          </cell>
          <cell r="F666" t="str">
            <v>Deferred inflows of resources from pension</v>
          </cell>
        </row>
        <row r="667">
          <cell r="E667" t="str">
            <v>6.2.02.7</v>
          </cell>
          <cell r="F667" t="str">
            <v>Derivatives and Employee Stocks</v>
          </cell>
        </row>
        <row r="668">
          <cell r="E668" t="str">
            <v>6.2.02.7.1</v>
          </cell>
          <cell r="F668" t="str">
            <v>Financial derivatives</v>
          </cell>
        </row>
        <row r="669">
          <cell r="E669" t="str">
            <v>6.2.02.7.2</v>
          </cell>
          <cell r="F669" t="str">
            <v>Employee stock options</v>
          </cell>
        </row>
        <row r="670">
          <cell r="E670" t="str">
            <v>6.2.02.8</v>
          </cell>
          <cell r="F670" t="str">
            <v>Trade Creidt and Accounts Receivable</v>
          </cell>
        </row>
        <row r="671">
          <cell r="E671" t="str">
            <v>6.2.02.8.1</v>
          </cell>
          <cell r="F671" t="str">
            <v>Trade credit and advances</v>
          </cell>
        </row>
        <row r="672">
          <cell r="E672" t="str">
            <v>6.2.02.8.2</v>
          </cell>
          <cell r="F672" t="str">
            <v>Miscellaneous accounts receivable</v>
          </cell>
        </row>
        <row r="673">
          <cell r="E673">
            <v>6.3</v>
          </cell>
          <cell r="F673" t="str">
            <v>Financial Liabilities</v>
          </cell>
        </row>
        <row r="674">
          <cell r="E674" t="str">
            <v>6.3.01</v>
          </cell>
          <cell r="F674" t="str">
            <v>Domestic</v>
          </cell>
        </row>
        <row r="675">
          <cell r="E675" t="str">
            <v>6.3.01.2</v>
          </cell>
          <cell r="F675" t="str">
            <v>Currency and deposits</v>
          </cell>
        </row>
        <row r="676">
          <cell r="E676" t="str">
            <v>6.3.01.3</v>
          </cell>
          <cell r="F676" t="str">
            <v>Securities other than shares</v>
          </cell>
        </row>
        <row r="677">
          <cell r="E677" t="str">
            <v>6.3.01.4</v>
          </cell>
          <cell r="F677" t="str">
            <v>Loans</v>
          </cell>
        </row>
        <row r="678">
          <cell r="E678" t="str">
            <v>6.3.01.5</v>
          </cell>
          <cell r="F678" t="str">
            <v>Equity and Fund shares</v>
          </cell>
        </row>
        <row r="679">
          <cell r="E679" t="str">
            <v>6.3.01.5.1</v>
          </cell>
          <cell r="F679" t="str">
            <v>Equity</v>
          </cell>
        </row>
        <row r="680">
          <cell r="E680" t="str">
            <v>6.3.01.5.2</v>
          </cell>
          <cell r="F680" t="str">
            <v>Investment fund shares or units</v>
          </cell>
        </row>
        <row r="681">
          <cell r="E681" t="str">
            <v>6.3.01.6</v>
          </cell>
          <cell r="F681" t="str">
            <v>Insurance and Pension</v>
          </cell>
        </row>
        <row r="682">
          <cell r="E682" t="str">
            <v>6.3.01.6.1</v>
          </cell>
          <cell r="F682" t="str">
            <v>Non-life insurance technical reserves</v>
          </cell>
        </row>
        <row r="683">
          <cell r="E683" t="str">
            <v>6.3.01.6.2</v>
          </cell>
          <cell r="F683" t="str">
            <v>Life insurance and enuity entitlements</v>
          </cell>
        </row>
        <row r="684">
          <cell r="E684" t="str">
            <v>6.3.01.6.3</v>
          </cell>
          <cell r="F684" t="str">
            <v>Pension entitlements</v>
          </cell>
        </row>
        <row r="685">
          <cell r="E685" t="str">
            <v>6.3.01.6.4</v>
          </cell>
          <cell r="F685" t="str">
            <v>Claims in pension funds</v>
          </cell>
        </row>
        <row r="686">
          <cell r="E686" t="str">
            <v>6.3.01.6.5</v>
          </cell>
          <cell r="F686" t="str">
            <v>Claims for calls under GFS</v>
          </cell>
        </row>
        <row r="687">
          <cell r="E687" t="str">
            <v>6.3.01.7</v>
          </cell>
          <cell r="F687" t="str">
            <v>Derivatives and Employee Stocks</v>
          </cell>
        </row>
        <row r="688">
          <cell r="E688" t="str">
            <v>6.3.01.7.1</v>
          </cell>
          <cell r="F688" t="str">
            <v>Financial derivatives</v>
          </cell>
        </row>
        <row r="689">
          <cell r="E689" t="str">
            <v>6.3.01.7.2</v>
          </cell>
          <cell r="F689" t="str">
            <v>Employee stock options</v>
          </cell>
        </row>
        <row r="690">
          <cell r="E690" t="str">
            <v>6.3.01.8</v>
          </cell>
          <cell r="F690" t="str">
            <v>Trade Creidt and Accounts Receivable</v>
          </cell>
        </row>
        <row r="691">
          <cell r="E691" t="str">
            <v>6.3.01.8.1</v>
          </cell>
          <cell r="F691" t="str">
            <v>Trade credit and advances</v>
          </cell>
        </row>
        <row r="692">
          <cell r="E692" t="str">
            <v>6.3.01.8.2</v>
          </cell>
          <cell r="F692" t="str">
            <v>Miscellaneous accounts receivable</v>
          </cell>
        </row>
        <row r="693">
          <cell r="E693" t="str">
            <v>6.3.01.8.3</v>
          </cell>
          <cell r="F693" t="str">
            <v>Liabilities: Domestic: Due to other Funds (Treasury/Payroll) accounts</v>
          </cell>
        </row>
        <row r="694">
          <cell r="E694" t="str">
            <v>6.3.02</v>
          </cell>
          <cell r="F694" t="str">
            <v>Foreign</v>
          </cell>
        </row>
        <row r="695">
          <cell r="E695" t="str">
            <v>6.3.02.2</v>
          </cell>
          <cell r="F695" t="str">
            <v>Currency and deposits</v>
          </cell>
        </row>
        <row r="696">
          <cell r="E696" t="str">
            <v>6.3.02.3</v>
          </cell>
          <cell r="F696" t="str">
            <v>Securities other than shares</v>
          </cell>
        </row>
        <row r="697">
          <cell r="E697" t="str">
            <v>6.3.02.4</v>
          </cell>
          <cell r="F697" t="str">
            <v>Loans</v>
          </cell>
        </row>
        <row r="698">
          <cell r="E698" t="str">
            <v>6.3.02.5</v>
          </cell>
          <cell r="F698" t="str">
            <v>Equity and Fund shares</v>
          </cell>
        </row>
        <row r="699">
          <cell r="E699" t="str">
            <v>6.3.02.5.1</v>
          </cell>
          <cell r="F699" t="str">
            <v>Equity</v>
          </cell>
        </row>
        <row r="700">
          <cell r="E700" t="str">
            <v>6.3.02.5.2</v>
          </cell>
          <cell r="F700" t="str">
            <v>Investment fund shares or units</v>
          </cell>
        </row>
        <row r="701">
          <cell r="E701" t="str">
            <v>6.3.02.6</v>
          </cell>
          <cell r="F701" t="str">
            <v>Insurance and Pension</v>
          </cell>
        </row>
        <row r="702">
          <cell r="E702" t="str">
            <v>6.3.02.6.1</v>
          </cell>
          <cell r="F702" t="str">
            <v>Non-life insurance technical reserves</v>
          </cell>
        </row>
        <row r="703">
          <cell r="E703" t="str">
            <v>6.3.02.6.2</v>
          </cell>
          <cell r="F703" t="str">
            <v>Life insurance and enuity entitlements</v>
          </cell>
        </row>
        <row r="704">
          <cell r="E704" t="str">
            <v>6.3.02.6.3</v>
          </cell>
          <cell r="F704" t="str">
            <v>Pension entitlements</v>
          </cell>
        </row>
        <row r="705">
          <cell r="E705" t="str">
            <v>6.3.02.6.4</v>
          </cell>
          <cell r="F705" t="str">
            <v>Claims in pension funds</v>
          </cell>
        </row>
        <row r="706">
          <cell r="E706" t="str">
            <v>6.3.02.6.5</v>
          </cell>
          <cell r="F706" t="str">
            <v>Claims for calls under GFS</v>
          </cell>
        </row>
        <row r="707">
          <cell r="E707" t="str">
            <v>6.3.02.6.6</v>
          </cell>
          <cell r="F707" t="str">
            <v>Deferred inflows of resources from pension</v>
          </cell>
        </row>
        <row r="708">
          <cell r="E708" t="str">
            <v>6.3.02.7</v>
          </cell>
          <cell r="F708" t="str">
            <v>Derivatives and Employee Stocks</v>
          </cell>
        </row>
        <row r="709">
          <cell r="E709" t="str">
            <v>6.3.02.7.1</v>
          </cell>
          <cell r="F709" t="str">
            <v>Financial derivatives</v>
          </cell>
        </row>
        <row r="710">
          <cell r="E710" t="str">
            <v>6.3.02.7.2</v>
          </cell>
          <cell r="F710" t="str">
            <v>Employee stock options</v>
          </cell>
        </row>
        <row r="711">
          <cell r="E711" t="str">
            <v>6.3.02.8</v>
          </cell>
          <cell r="F711" t="str">
            <v>Trade Credit and Accounts Receivable</v>
          </cell>
        </row>
        <row r="712">
          <cell r="E712" t="str">
            <v>6.3.02.8.1</v>
          </cell>
          <cell r="F712" t="str">
            <v>Trade credit and advances</v>
          </cell>
        </row>
        <row r="713">
          <cell r="E713" t="str">
            <v>6.3.02.8.2</v>
          </cell>
          <cell r="F713" t="str">
            <v>Miscellaneous accounts receivable</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Office Theme">
  <a:themeElements>
    <a:clrScheme name="Aspec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1" tint="0.14999847407452621"/>
  </sheetPr>
  <dimension ref="A1:M109"/>
  <sheetViews>
    <sheetView tabSelected="1" view="pageBreakPreview" zoomScale="90" zoomScaleNormal="80" zoomScaleSheetLayoutView="90" workbookViewId="0">
      <pane ySplit="1" topLeftCell="A2" activePane="bottomLeft" state="frozen"/>
      <selection activeCell="A42" sqref="A42"/>
      <selection pane="bottomLeft"/>
    </sheetView>
  </sheetViews>
  <sheetFormatPr defaultRowHeight="12.75" x14ac:dyDescent="0.2"/>
  <cols>
    <col min="2" max="2" width="103.7109375" customWidth="1"/>
    <col min="3" max="3" width="9.140625" style="1"/>
    <col min="4" max="4" width="28" style="570" bestFit="1" customWidth="1"/>
    <col min="5" max="5" width="10.5703125" style="575" customWidth="1"/>
  </cols>
  <sheetData>
    <row r="1" spans="1:6" ht="33.75" customHeight="1" thickBot="1" x14ac:dyDescent="0.25">
      <c r="A1" s="99"/>
      <c r="B1" s="99" t="s">
        <v>3827</v>
      </c>
      <c r="C1" s="99" t="s">
        <v>89</v>
      </c>
      <c r="D1" s="568" t="s">
        <v>209</v>
      </c>
    </row>
    <row r="2" spans="1:6" ht="20.100000000000001" customHeight="1" x14ac:dyDescent="0.2">
      <c r="A2" s="648" t="s">
        <v>1721</v>
      </c>
      <c r="B2" s="647"/>
      <c r="C2" s="647"/>
      <c r="D2" s="568"/>
    </row>
    <row r="3" spans="1:6" ht="12.75" customHeight="1" x14ac:dyDescent="0.2">
      <c r="A3" s="353" t="s">
        <v>5056</v>
      </c>
      <c r="C3" s="1">
        <v>5</v>
      </c>
      <c r="D3" s="569" t="s">
        <v>898</v>
      </c>
    </row>
    <row r="4" spans="1:6" ht="20.100000000000001" customHeight="1" x14ac:dyDescent="0.2">
      <c r="A4" s="648" t="s">
        <v>1714</v>
      </c>
      <c r="B4" s="647"/>
      <c r="C4" s="647"/>
      <c r="D4" s="568"/>
    </row>
    <row r="5" spans="1:6" ht="20.100000000000001" customHeight="1" x14ac:dyDescent="0.2">
      <c r="A5" s="353" t="s">
        <v>5071</v>
      </c>
      <c r="C5" s="1">
        <f>C3+3</f>
        <v>8</v>
      </c>
      <c r="D5" s="569" t="s">
        <v>261</v>
      </c>
      <c r="F5" s="53"/>
    </row>
    <row r="6" spans="1:6" x14ac:dyDescent="0.2">
      <c r="A6" s="353" t="s">
        <v>5072</v>
      </c>
      <c r="C6" s="1">
        <f>C5</f>
        <v>8</v>
      </c>
      <c r="D6" s="569"/>
    </row>
    <row r="7" spans="1:6" ht="20.100000000000001" customHeight="1" x14ac:dyDescent="0.2">
      <c r="A7" s="648" t="s">
        <v>860</v>
      </c>
      <c r="B7" s="647"/>
      <c r="C7" s="647"/>
      <c r="D7" s="568"/>
    </row>
    <row r="8" spans="1:6" x14ac:dyDescent="0.2">
      <c r="A8" s="353" t="s">
        <v>5068</v>
      </c>
      <c r="C8" s="1">
        <f t="shared" ref="C8" si="0">C5+1</f>
        <v>9</v>
      </c>
      <c r="D8" s="569" t="s">
        <v>186</v>
      </c>
      <c r="F8" s="53"/>
    </row>
    <row r="9" spans="1:6" x14ac:dyDescent="0.2">
      <c r="A9" s="353" t="s">
        <v>3875</v>
      </c>
      <c r="C9" s="1">
        <f>C8+1</f>
        <v>10</v>
      </c>
      <c r="D9" s="569" t="s">
        <v>771</v>
      </c>
      <c r="F9" s="53"/>
    </row>
    <row r="10" spans="1:6" x14ac:dyDescent="0.2">
      <c r="A10" s="353" t="s">
        <v>3876</v>
      </c>
      <c r="C10" s="1">
        <f>C9+1</f>
        <v>11</v>
      </c>
      <c r="D10" s="569" t="s">
        <v>218</v>
      </c>
      <c r="F10" s="53"/>
    </row>
    <row r="11" spans="1:6" x14ac:dyDescent="0.2">
      <c r="A11" s="353" t="s">
        <v>3877</v>
      </c>
      <c r="C11" s="1">
        <f t="shared" ref="C11:C31" si="1">C10+1</f>
        <v>12</v>
      </c>
      <c r="D11" s="569"/>
      <c r="F11" s="53"/>
    </row>
    <row r="12" spans="1:6" x14ac:dyDescent="0.2">
      <c r="A12" s="353" t="s">
        <v>3878</v>
      </c>
      <c r="C12" s="1">
        <f t="shared" si="1"/>
        <v>13</v>
      </c>
      <c r="D12" s="569"/>
      <c r="F12" s="53"/>
    </row>
    <row r="13" spans="1:6" x14ac:dyDescent="0.2">
      <c r="A13" s="353" t="s">
        <v>3879</v>
      </c>
      <c r="C13" s="1">
        <f t="shared" si="1"/>
        <v>14</v>
      </c>
      <c r="D13" s="569"/>
      <c r="F13" s="53"/>
    </row>
    <row r="14" spans="1:6" x14ac:dyDescent="0.2">
      <c r="A14" s="353" t="s">
        <v>3880</v>
      </c>
      <c r="C14" s="1">
        <f t="shared" si="1"/>
        <v>15</v>
      </c>
      <c r="D14" s="569"/>
      <c r="F14" s="53"/>
    </row>
    <row r="15" spans="1:6" x14ac:dyDescent="0.2">
      <c r="A15" s="353" t="s">
        <v>3881</v>
      </c>
      <c r="C15" s="1">
        <f t="shared" si="1"/>
        <v>16</v>
      </c>
      <c r="D15" s="569"/>
      <c r="F15" s="53"/>
    </row>
    <row r="16" spans="1:6" x14ac:dyDescent="0.2">
      <c r="A16" s="353" t="s">
        <v>3882</v>
      </c>
      <c r="C16" s="1">
        <f t="shared" si="1"/>
        <v>17</v>
      </c>
      <c r="D16" s="569" t="s">
        <v>212</v>
      </c>
      <c r="F16" s="53"/>
    </row>
    <row r="17" spans="1:13" x14ac:dyDescent="0.2">
      <c r="A17" s="353" t="s">
        <v>3883</v>
      </c>
      <c r="C17" s="1">
        <f>C16</f>
        <v>17</v>
      </c>
      <c r="D17" s="569"/>
      <c r="F17" s="53"/>
    </row>
    <row r="18" spans="1:13" x14ac:dyDescent="0.2">
      <c r="A18" s="353" t="s">
        <v>3884</v>
      </c>
      <c r="C18" s="1">
        <f t="shared" si="1"/>
        <v>18</v>
      </c>
      <c r="D18" s="569"/>
      <c r="F18" s="53"/>
      <c r="M18" t="s">
        <v>148</v>
      </c>
    </row>
    <row r="19" spans="1:13" x14ac:dyDescent="0.2">
      <c r="A19" s="353" t="s">
        <v>3885</v>
      </c>
      <c r="C19" s="1">
        <f t="shared" ref="C19" si="2">C18</f>
        <v>18</v>
      </c>
      <c r="D19" s="569"/>
      <c r="F19" s="53"/>
    </row>
    <row r="20" spans="1:13" x14ac:dyDescent="0.2">
      <c r="A20" s="353" t="s">
        <v>3886</v>
      </c>
      <c r="C20" s="1">
        <f t="shared" si="1"/>
        <v>19</v>
      </c>
      <c r="D20" s="569"/>
      <c r="F20" s="53"/>
    </row>
    <row r="21" spans="1:13" x14ac:dyDescent="0.2">
      <c r="A21" s="353" t="s">
        <v>3887</v>
      </c>
      <c r="C21" s="1">
        <f t="shared" ref="C21:C23" si="3">C20</f>
        <v>19</v>
      </c>
      <c r="D21" s="569"/>
      <c r="F21" s="53"/>
    </row>
    <row r="22" spans="1:13" x14ac:dyDescent="0.2">
      <c r="A22" s="353" t="s">
        <v>3888</v>
      </c>
      <c r="C22" s="1">
        <f t="shared" si="1"/>
        <v>20</v>
      </c>
      <c r="D22" s="569" t="s">
        <v>1031</v>
      </c>
      <c r="F22" s="53"/>
    </row>
    <row r="23" spans="1:13" x14ac:dyDescent="0.2">
      <c r="A23" s="353" t="s">
        <v>3889</v>
      </c>
      <c r="C23" s="1">
        <f t="shared" si="3"/>
        <v>20</v>
      </c>
      <c r="D23" s="569"/>
      <c r="F23" s="53"/>
    </row>
    <row r="24" spans="1:13" x14ac:dyDescent="0.2">
      <c r="A24" s="353" t="s">
        <v>3890</v>
      </c>
      <c r="C24" s="1">
        <f t="shared" si="1"/>
        <v>21</v>
      </c>
      <c r="F24" s="53"/>
      <c r="G24" s="53"/>
    </row>
    <row r="25" spans="1:13" x14ac:dyDescent="0.2">
      <c r="A25" s="353" t="s">
        <v>3891</v>
      </c>
      <c r="C25" s="1">
        <f t="shared" si="1"/>
        <v>22</v>
      </c>
      <c r="D25" s="569" t="s">
        <v>613</v>
      </c>
      <c r="F25" s="53"/>
    </row>
    <row r="26" spans="1:13" x14ac:dyDescent="0.2">
      <c r="A26" s="353" t="s">
        <v>3892</v>
      </c>
      <c r="C26" s="1">
        <f>C25+1</f>
        <v>23</v>
      </c>
      <c r="D26" s="569"/>
      <c r="F26" s="53"/>
    </row>
    <row r="27" spans="1:13" x14ac:dyDescent="0.2">
      <c r="A27" s="353" t="s">
        <v>3893</v>
      </c>
      <c r="C27" s="1">
        <f t="shared" si="1"/>
        <v>24</v>
      </c>
      <c r="D27" s="569"/>
      <c r="F27" s="53"/>
    </row>
    <row r="28" spans="1:13" x14ac:dyDescent="0.2">
      <c r="A28" s="353" t="s">
        <v>3894</v>
      </c>
      <c r="C28" s="1">
        <f t="shared" si="1"/>
        <v>25</v>
      </c>
      <c r="D28" s="569"/>
      <c r="F28" s="53"/>
    </row>
    <row r="29" spans="1:13" x14ac:dyDescent="0.2">
      <c r="A29" s="353" t="s">
        <v>3895</v>
      </c>
      <c r="C29" s="1">
        <f t="shared" si="1"/>
        <v>26</v>
      </c>
      <c r="D29" s="569"/>
      <c r="F29" s="53"/>
    </row>
    <row r="30" spans="1:13" x14ac:dyDescent="0.2">
      <c r="A30" s="353" t="s">
        <v>3896</v>
      </c>
      <c r="C30" s="1">
        <f t="shared" si="1"/>
        <v>27</v>
      </c>
      <c r="D30" s="569" t="s">
        <v>1048</v>
      </c>
      <c r="F30" s="53"/>
    </row>
    <row r="31" spans="1:13" x14ac:dyDescent="0.2">
      <c r="A31" s="353" t="s">
        <v>3897</v>
      </c>
      <c r="C31" s="1">
        <f t="shared" si="1"/>
        <v>28</v>
      </c>
      <c r="D31" s="569"/>
      <c r="F31" s="53"/>
    </row>
    <row r="32" spans="1:13" x14ac:dyDescent="0.2">
      <c r="A32" s="353" t="s">
        <v>3898</v>
      </c>
      <c r="C32" s="1">
        <f>C31</f>
        <v>28</v>
      </c>
      <c r="D32" s="569"/>
      <c r="F32" s="53"/>
    </row>
    <row r="33" spans="1:6" ht="20.100000000000001" customHeight="1" x14ac:dyDescent="0.2">
      <c r="A33" s="648" t="s">
        <v>1720</v>
      </c>
      <c r="B33" s="647"/>
      <c r="C33" s="647"/>
      <c r="D33" s="568"/>
    </row>
    <row r="34" spans="1:6" x14ac:dyDescent="0.2">
      <c r="A34" s="353" t="s">
        <v>3851</v>
      </c>
      <c r="C34" s="1">
        <f>C32+1</f>
        <v>29</v>
      </c>
      <c r="D34" s="569" t="s">
        <v>187</v>
      </c>
      <c r="F34" s="53"/>
    </row>
    <row r="35" spans="1:6" x14ac:dyDescent="0.2">
      <c r="A35" s="353" t="s">
        <v>3852</v>
      </c>
      <c r="C35" s="1">
        <f>C34</f>
        <v>29</v>
      </c>
      <c r="D35" s="569"/>
      <c r="F35" s="53"/>
    </row>
    <row r="36" spans="1:6" x14ac:dyDescent="0.2">
      <c r="A36" s="353" t="s">
        <v>3853</v>
      </c>
      <c r="C36" s="1">
        <f t="shared" ref="C36:C46" si="4">C35+1</f>
        <v>30</v>
      </c>
      <c r="D36" s="569"/>
      <c r="F36" s="53"/>
    </row>
    <row r="37" spans="1:6" x14ac:dyDescent="0.2">
      <c r="A37" s="353" t="s">
        <v>3854</v>
      </c>
      <c r="C37" s="1">
        <f>C36</f>
        <v>30</v>
      </c>
      <c r="D37" s="569"/>
      <c r="F37" s="53"/>
    </row>
    <row r="38" spans="1:6" x14ac:dyDescent="0.2">
      <c r="A38" s="353" t="s">
        <v>3855</v>
      </c>
      <c r="C38" s="1">
        <f t="shared" si="4"/>
        <v>31</v>
      </c>
      <c r="D38" s="569"/>
      <c r="F38" s="53"/>
    </row>
    <row r="39" spans="1:6" x14ac:dyDescent="0.2">
      <c r="A39" s="353" t="s">
        <v>3856</v>
      </c>
      <c r="C39" s="1">
        <f t="shared" ref="C39" si="5">C38</f>
        <v>31</v>
      </c>
      <c r="D39" s="569"/>
      <c r="F39" s="53"/>
    </row>
    <row r="40" spans="1:6" x14ac:dyDescent="0.2">
      <c r="A40" s="353" t="s">
        <v>3857</v>
      </c>
      <c r="C40" s="1">
        <f t="shared" si="4"/>
        <v>32</v>
      </c>
      <c r="D40" s="569"/>
      <c r="F40" s="53"/>
    </row>
    <row r="41" spans="1:6" x14ac:dyDescent="0.2">
      <c r="A41" s="353" t="s">
        <v>3858</v>
      </c>
      <c r="C41" s="1">
        <f t="shared" ref="C41" si="6">C40</f>
        <v>32</v>
      </c>
      <c r="D41" s="569"/>
      <c r="F41" s="53"/>
    </row>
    <row r="42" spans="1:6" x14ac:dyDescent="0.2">
      <c r="A42" s="353" t="s">
        <v>3859</v>
      </c>
      <c r="C42" s="1">
        <f t="shared" si="4"/>
        <v>33</v>
      </c>
      <c r="D42" s="569"/>
      <c r="F42" s="53"/>
    </row>
    <row r="43" spans="1:6" x14ac:dyDescent="0.2">
      <c r="A43" s="353" t="s">
        <v>3860</v>
      </c>
      <c r="C43" s="1">
        <f t="shared" ref="C43" si="7">C42</f>
        <v>33</v>
      </c>
      <c r="D43" s="569"/>
      <c r="F43" s="53"/>
    </row>
    <row r="44" spans="1:6" x14ac:dyDescent="0.2">
      <c r="A44" s="353" t="s">
        <v>3861</v>
      </c>
      <c r="C44" s="1">
        <f t="shared" si="4"/>
        <v>34</v>
      </c>
      <c r="D44" s="569"/>
      <c r="F44" s="53"/>
    </row>
    <row r="45" spans="1:6" x14ac:dyDescent="0.2">
      <c r="A45" s="353" t="s">
        <v>3862</v>
      </c>
      <c r="C45" s="1">
        <f t="shared" ref="C45" si="8">C44</f>
        <v>34</v>
      </c>
      <c r="D45" s="569"/>
      <c r="F45" s="53"/>
    </row>
    <row r="46" spans="1:6" x14ac:dyDescent="0.2">
      <c r="A46" s="353" t="s">
        <v>3863</v>
      </c>
      <c r="C46" s="1">
        <f t="shared" si="4"/>
        <v>35</v>
      </c>
      <c r="D46" s="569" t="s">
        <v>188</v>
      </c>
      <c r="F46" s="53"/>
    </row>
    <row r="47" spans="1:6" x14ac:dyDescent="0.2">
      <c r="A47" s="353" t="s">
        <v>3864</v>
      </c>
      <c r="C47" s="1">
        <f>C46+1</f>
        <v>36</v>
      </c>
      <c r="D47" s="569"/>
      <c r="F47" s="53"/>
    </row>
    <row r="48" spans="1:6" x14ac:dyDescent="0.2">
      <c r="A48" s="353" t="s">
        <v>3865</v>
      </c>
      <c r="C48" s="1">
        <f t="shared" ref="C48:C57" si="9">C47+1</f>
        <v>37</v>
      </c>
      <c r="D48" s="569"/>
      <c r="F48" s="53"/>
    </row>
    <row r="49" spans="1:6" x14ac:dyDescent="0.2">
      <c r="A49" s="353" t="s">
        <v>3866</v>
      </c>
      <c r="C49" s="1">
        <f t="shared" si="9"/>
        <v>38</v>
      </c>
      <c r="D49" s="569"/>
      <c r="F49" s="53"/>
    </row>
    <row r="50" spans="1:6" x14ac:dyDescent="0.2">
      <c r="A50" s="353" t="s">
        <v>3867</v>
      </c>
      <c r="C50" s="1">
        <f t="shared" si="9"/>
        <v>39</v>
      </c>
      <c r="D50" s="569"/>
      <c r="F50" s="53"/>
    </row>
    <row r="51" spans="1:6" x14ac:dyDescent="0.2">
      <c r="A51" s="353" t="s">
        <v>3868</v>
      </c>
      <c r="C51" s="1">
        <f t="shared" si="9"/>
        <v>40</v>
      </c>
      <c r="D51" s="569"/>
      <c r="F51" s="53"/>
    </row>
    <row r="52" spans="1:6" x14ac:dyDescent="0.2">
      <c r="A52" s="353" t="s">
        <v>3869</v>
      </c>
      <c r="C52" s="1">
        <f t="shared" si="9"/>
        <v>41</v>
      </c>
      <c r="D52" s="569"/>
      <c r="F52" s="53"/>
    </row>
    <row r="53" spans="1:6" x14ac:dyDescent="0.2">
      <c r="A53" s="353" t="s">
        <v>3870</v>
      </c>
      <c r="C53" s="1">
        <f t="shared" si="9"/>
        <v>42</v>
      </c>
      <c r="D53" s="569"/>
      <c r="F53" s="53"/>
    </row>
    <row r="54" spans="1:6" x14ac:dyDescent="0.2">
      <c r="A54" s="353" t="s">
        <v>3871</v>
      </c>
      <c r="C54" s="1">
        <f t="shared" si="9"/>
        <v>43</v>
      </c>
      <c r="D54" s="569"/>
      <c r="F54" s="53"/>
    </row>
    <row r="55" spans="1:6" x14ac:dyDescent="0.2">
      <c r="A55" s="353" t="s">
        <v>3872</v>
      </c>
      <c r="C55" s="1">
        <f t="shared" si="9"/>
        <v>44</v>
      </c>
      <c r="D55" s="569"/>
      <c r="F55" s="53"/>
    </row>
    <row r="56" spans="1:6" x14ac:dyDescent="0.2">
      <c r="A56" s="353" t="s">
        <v>3873</v>
      </c>
      <c r="C56" s="1">
        <f t="shared" si="9"/>
        <v>45</v>
      </c>
      <c r="D56" s="569"/>
      <c r="F56" s="53"/>
    </row>
    <row r="57" spans="1:6" x14ac:dyDescent="0.2">
      <c r="A57" s="353" t="s">
        <v>3874</v>
      </c>
      <c r="C57" s="1">
        <f t="shared" si="9"/>
        <v>46</v>
      </c>
      <c r="D57" s="569"/>
      <c r="F57" s="53"/>
    </row>
    <row r="58" spans="1:6" ht="20.100000000000001" customHeight="1" x14ac:dyDescent="0.2">
      <c r="A58" s="648" t="s">
        <v>1719</v>
      </c>
      <c r="B58" s="647"/>
      <c r="C58" s="647"/>
      <c r="D58" s="568"/>
    </row>
    <row r="59" spans="1:6" x14ac:dyDescent="0.2">
      <c r="A59" s="353" t="s">
        <v>3846</v>
      </c>
      <c r="C59" s="1">
        <f>C57+1</f>
        <v>47</v>
      </c>
      <c r="D59" s="569" t="s">
        <v>189</v>
      </c>
      <c r="F59" s="53"/>
    </row>
    <row r="60" spans="1:6" x14ac:dyDescent="0.2">
      <c r="A60" s="353" t="s">
        <v>3847</v>
      </c>
      <c r="C60" s="1">
        <f>C59</f>
        <v>47</v>
      </c>
      <c r="D60" s="569"/>
      <c r="F60" s="53"/>
    </row>
    <row r="61" spans="1:6" x14ac:dyDescent="0.2">
      <c r="A61" s="353" t="s">
        <v>3848</v>
      </c>
      <c r="C61" s="1">
        <f>C60</f>
        <v>47</v>
      </c>
      <c r="D61" s="569"/>
      <c r="F61" s="53"/>
    </row>
    <row r="62" spans="1:6" x14ac:dyDescent="0.2">
      <c r="A62" s="353" t="s">
        <v>3849</v>
      </c>
      <c r="C62" s="1">
        <f t="shared" ref="C62" si="10">C61+1</f>
        <v>48</v>
      </c>
      <c r="D62" s="569" t="s">
        <v>682</v>
      </c>
      <c r="F62" s="53"/>
    </row>
    <row r="63" spans="1:6" x14ac:dyDescent="0.2">
      <c r="A63" s="353" t="s">
        <v>3850</v>
      </c>
      <c r="C63" s="1">
        <f>C62</f>
        <v>48</v>
      </c>
      <c r="D63" s="569"/>
      <c r="F63" s="53"/>
    </row>
    <row r="64" spans="1:6" ht="13.5" thickBot="1" x14ac:dyDescent="0.25">
      <c r="A64" s="24" t="s">
        <v>3815</v>
      </c>
      <c r="C64" s="1">
        <f>C63</f>
        <v>48</v>
      </c>
      <c r="D64" s="569"/>
      <c r="F64" s="53"/>
    </row>
    <row r="65" spans="1:6" ht="33.75" customHeight="1" thickBot="1" x14ac:dyDescent="0.25">
      <c r="A65" s="99"/>
      <c r="B65" s="99" t="str">
        <f>CONCATENATE(B$1," (continued)")</f>
        <v>List of Statistical Tables, Palau FY2021 (continued)</v>
      </c>
      <c r="C65" s="99"/>
      <c r="D65" s="568"/>
    </row>
    <row r="66" spans="1:6" ht="20.100000000000001" customHeight="1" x14ac:dyDescent="0.2">
      <c r="A66" s="648" t="s">
        <v>1715</v>
      </c>
      <c r="B66" s="647"/>
      <c r="C66" s="647"/>
      <c r="D66" s="568"/>
    </row>
    <row r="67" spans="1:6" x14ac:dyDescent="0.2">
      <c r="A67" s="353" t="s">
        <v>3836</v>
      </c>
      <c r="C67" s="1">
        <f>C64+1</f>
        <v>49</v>
      </c>
      <c r="D67" s="569" t="s">
        <v>683</v>
      </c>
      <c r="E67" s="1018"/>
      <c r="F67" s="53"/>
    </row>
    <row r="68" spans="1:6" x14ac:dyDescent="0.2">
      <c r="A68" s="353" t="s">
        <v>3837</v>
      </c>
      <c r="C68" s="1">
        <f>C67</f>
        <v>49</v>
      </c>
      <c r="D68" s="569"/>
      <c r="E68" s="1018"/>
      <c r="F68" s="53"/>
    </row>
    <row r="69" spans="1:6" x14ac:dyDescent="0.2">
      <c r="A69" s="353" t="s">
        <v>3838</v>
      </c>
      <c r="C69" s="1">
        <f>C68</f>
        <v>49</v>
      </c>
      <c r="D69" s="569"/>
      <c r="E69" s="1018"/>
      <c r="F69" s="53"/>
    </row>
    <row r="70" spans="1:6" x14ac:dyDescent="0.2">
      <c r="A70" s="353" t="s">
        <v>3840</v>
      </c>
      <c r="C70" s="1">
        <f t="shared" ref="C70:C85" si="11">C69+1</f>
        <v>50</v>
      </c>
      <c r="D70" s="569"/>
      <c r="E70" s="1018"/>
      <c r="F70" s="53"/>
    </row>
    <row r="71" spans="1:6" x14ac:dyDescent="0.2">
      <c r="A71" s="353" t="s">
        <v>3839</v>
      </c>
      <c r="C71" s="1">
        <f>C70+1</f>
        <v>51</v>
      </c>
      <c r="D71" s="569"/>
      <c r="E71" s="1018"/>
      <c r="F71" s="53"/>
    </row>
    <row r="72" spans="1:6" x14ac:dyDescent="0.2">
      <c r="A72" s="353" t="s">
        <v>3841</v>
      </c>
      <c r="C72" s="1">
        <f>C71+1</f>
        <v>52</v>
      </c>
      <c r="D72" s="569"/>
      <c r="E72" s="1018"/>
      <c r="F72" s="53"/>
    </row>
    <row r="73" spans="1:6" x14ac:dyDescent="0.2">
      <c r="A73" s="353" t="s">
        <v>3842</v>
      </c>
      <c r="C73" s="1">
        <f>C72+1</f>
        <v>53</v>
      </c>
      <c r="D73" s="569"/>
      <c r="E73" s="1018"/>
      <c r="F73" s="53"/>
    </row>
    <row r="74" spans="1:6" x14ac:dyDescent="0.2">
      <c r="A74" s="353" t="s">
        <v>3843</v>
      </c>
      <c r="C74" s="1">
        <f>C73+1</f>
        <v>54</v>
      </c>
      <c r="D74" s="569"/>
      <c r="E74" s="1018"/>
      <c r="F74" s="53"/>
    </row>
    <row r="75" spans="1:6" x14ac:dyDescent="0.2">
      <c r="A75" s="353" t="s">
        <v>3844</v>
      </c>
      <c r="C75" s="1">
        <f t="shared" ref="C75:C78" si="12">C74</f>
        <v>54</v>
      </c>
      <c r="D75" s="569"/>
      <c r="E75" s="1018"/>
      <c r="F75" s="53"/>
    </row>
    <row r="76" spans="1:6" x14ac:dyDescent="0.2">
      <c r="A76" s="353" t="s">
        <v>3845</v>
      </c>
      <c r="C76" s="1">
        <f t="shared" si="12"/>
        <v>54</v>
      </c>
      <c r="D76" s="569"/>
      <c r="E76" s="1018"/>
      <c r="F76" s="53"/>
    </row>
    <row r="77" spans="1:6" x14ac:dyDescent="0.2">
      <c r="A77" s="353" t="s">
        <v>3833</v>
      </c>
      <c r="C77" s="1">
        <f t="shared" si="12"/>
        <v>54</v>
      </c>
      <c r="D77" s="569"/>
      <c r="E77" s="1018"/>
      <c r="F77" s="53"/>
    </row>
    <row r="78" spans="1:6" x14ac:dyDescent="0.2">
      <c r="A78" s="353" t="s">
        <v>3835</v>
      </c>
      <c r="C78" s="1">
        <f t="shared" si="12"/>
        <v>54</v>
      </c>
      <c r="D78" s="569"/>
      <c r="E78" s="1018"/>
      <c r="F78" s="53"/>
    </row>
    <row r="79" spans="1:6" x14ac:dyDescent="0.2">
      <c r="A79" s="353" t="s">
        <v>3834</v>
      </c>
      <c r="C79" s="1">
        <f>C77+1</f>
        <v>55</v>
      </c>
      <c r="D79" s="569"/>
      <c r="E79" s="1018"/>
      <c r="F79" s="53"/>
    </row>
    <row r="80" spans="1:6" ht="20.100000000000001" customHeight="1" x14ac:dyDescent="0.2">
      <c r="A80" s="648" t="s">
        <v>1718</v>
      </c>
      <c r="B80" s="647"/>
      <c r="C80" s="647"/>
      <c r="D80" s="568"/>
      <c r="E80" s="1018"/>
    </row>
    <row r="81" spans="1:6" x14ac:dyDescent="0.2">
      <c r="A81" s="353" t="s">
        <v>5074</v>
      </c>
      <c r="C81" s="1">
        <f>C79+1</f>
        <v>56</v>
      </c>
      <c r="D81" s="569" t="s">
        <v>190</v>
      </c>
      <c r="F81" s="53"/>
    </row>
    <row r="82" spans="1:6" x14ac:dyDescent="0.2">
      <c r="A82" s="353" t="s">
        <v>5075</v>
      </c>
      <c r="C82" s="1">
        <f>C81+1</f>
        <v>57</v>
      </c>
      <c r="D82" s="569"/>
      <c r="F82" s="53"/>
    </row>
    <row r="83" spans="1:6" x14ac:dyDescent="0.2">
      <c r="A83" s="353" t="s">
        <v>5076</v>
      </c>
      <c r="C83" s="1">
        <f t="shared" ref="C83" si="13">C82+1</f>
        <v>58</v>
      </c>
      <c r="D83" s="569"/>
      <c r="F83" s="53"/>
    </row>
    <row r="84" spans="1:6" x14ac:dyDescent="0.2">
      <c r="A84" s="353" t="s">
        <v>5077</v>
      </c>
      <c r="C84" s="1">
        <f>C83</f>
        <v>58</v>
      </c>
      <c r="D84" s="569"/>
      <c r="F84" s="53"/>
    </row>
    <row r="85" spans="1:6" x14ac:dyDescent="0.2">
      <c r="A85" s="353" t="s">
        <v>5078</v>
      </c>
      <c r="C85" s="1">
        <f t="shared" si="11"/>
        <v>59</v>
      </c>
      <c r="D85" s="569" t="s">
        <v>191</v>
      </c>
      <c r="F85" s="53"/>
    </row>
    <row r="86" spans="1:6" x14ac:dyDescent="0.2">
      <c r="A86" s="353" t="s">
        <v>5079</v>
      </c>
      <c r="C86" s="1">
        <f>C85+1</f>
        <v>60</v>
      </c>
      <c r="D86" s="569" t="s">
        <v>559</v>
      </c>
      <c r="F86" s="53"/>
    </row>
    <row r="87" spans="1:6" ht="20.100000000000001" customHeight="1" x14ac:dyDescent="0.2">
      <c r="A87" s="648" t="s">
        <v>1717</v>
      </c>
      <c r="B87" s="647"/>
      <c r="C87" s="647"/>
      <c r="D87" s="568"/>
    </row>
    <row r="88" spans="1:6" x14ac:dyDescent="0.2">
      <c r="A88" s="353" t="s">
        <v>3824</v>
      </c>
      <c r="C88" s="1">
        <f>C86+1</f>
        <v>61</v>
      </c>
      <c r="D88" s="569" t="s">
        <v>1847</v>
      </c>
      <c r="F88" s="53"/>
    </row>
    <row r="89" spans="1:6" x14ac:dyDescent="0.2">
      <c r="A89" s="353" t="s">
        <v>3825</v>
      </c>
      <c r="C89" s="1">
        <f t="shared" ref="C89:C102" si="14">C88+1</f>
        <v>62</v>
      </c>
      <c r="D89" s="569"/>
      <c r="F89" s="53"/>
    </row>
    <row r="90" spans="1:6" x14ac:dyDescent="0.2">
      <c r="A90" s="353" t="s">
        <v>3826</v>
      </c>
      <c r="C90" s="1">
        <f t="shared" si="14"/>
        <v>63</v>
      </c>
      <c r="D90" s="569"/>
      <c r="F90" s="53"/>
    </row>
    <row r="91" spans="1:6" x14ac:dyDescent="0.2">
      <c r="A91" s="353" t="s">
        <v>1844</v>
      </c>
      <c r="C91" s="1">
        <f t="shared" si="14"/>
        <v>64</v>
      </c>
      <c r="D91" s="569" t="s">
        <v>1848</v>
      </c>
      <c r="F91" s="53"/>
    </row>
    <row r="92" spans="1:6" x14ac:dyDescent="0.2">
      <c r="A92" s="353" t="s">
        <v>1845</v>
      </c>
      <c r="C92" s="1">
        <f t="shared" si="14"/>
        <v>65</v>
      </c>
      <c r="D92" s="569"/>
      <c r="F92" s="53"/>
    </row>
    <row r="93" spans="1:6" x14ac:dyDescent="0.2">
      <c r="A93" s="353" t="s">
        <v>1846</v>
      </c>
      <c r="C93" s="1">
        <f t="shared" si="14"/>
        <v>66</v>
      </c>
      <c r="D93" s="569"/>
      <c r="F93" s="53"/>
    </row>
    <row r="94" spans="1:6" ht="20.100000000000001" customHeight="1" x14ac:dyDescent="0.2">
      <c r="A94" s="648" t="s">
        <v>1722</v>
      </c>
      <c r="B94" s="647"/>
      <c r="C94" s="647"/>
      <c r="D94" s="568"/>
    </row>
    <row r="95" spans="1:6" x14ac:dyDescent="0.2">
      <c r="A95" s="353" t="s">
        <v>3812</v>
      </c>
      <c r="C95" s="1">
        <f>C93+1</f>
        <v>67</v>
      </c>
      <c r="D95" s="569" t="s">
        <v>536</v>
      </c>
      <c r="F95" s="53"/>
    </row>
    <row r="96" spans="1:6" x14ac:dyDescent="0.2">
      <c r="A96" s="353" t="s">
        <v>3813</v>
      </c>
      <c r="C96" s="1">
        <f t="shared" si="14"/>
        <v>68</v>
      </c>
      <c r="D96" s="569"/>
      <c r="F96" s="53"/>
    </row>
    <row r="97" spans="1:6" x14ac:dyDescent="0.2">
      <c r="A97" s="353" t="s">
        <v>3814</v>
      </c>
      <c r="C97" s="1">
        <f t="shared" si="14"/>
        <v>69</v>
      </c>
      <c r="D97" s="569"/>
      <c r="F97" s="53"/>
    </row>
    <row r="98" spans="1:6" x14ac:dyDescent="0.2">
      <c r="A98" s="353" t="s">
        <v>5080</v>
      </c>
      <c r="C98" s="1">
        <f t="shared" si="14"/>
        <v>70</v>
      </c>
      <c r="D98" s="569" t="s">
        <v>201</v>
      </c>
      <c r="F98" s="53"/>
    </row>
    <row r="99" spans="1:6" x14ac:dyDescent="0.2">
      <c r="A99" s="353" t="s">
        <v>5081</v>
      </c>
      <c r="C99" s="1">
        <f>C98+2</f>
        <v>72</v>
      </c>
      <c r="D99" s="569" t="s">
        <v>200</v>
      </c>
      <c r="F99" s="53"/>
    </row>
    <row r="100" spans="1:6" x14ac:dyDescent="0.2">
      <c r="A100" s="353" t="s">
        <v>5082</v>
      </c>
      <c r="C100" s="1">
        <f>C99+2</f>
        <v>74</v>
      </c>
      <c r="D100" s="569" t="s">
        <v>208</v>
      </c>
      <c r="F100" s="53"/>
    </row>
    <row r="101" spans="1:6" x14ac:dyDescent="0.2">
      <c r="A101" s="353" t="s">
        <v>5083</v>
      </c>
      <c r="C101" s="1">
        <f t="shared" si="14"/>
        <v>75</v>
      </c>
      <c r="D101" s="569" t="s">
        <v>535</v>
      </c>
      <c r="F101" s="53"/>
    </row>
    <row r="102" spans="1:6" x14ac:dyDescent="0.2">
      <c r="A102" s="24" t="s">
        <v>782</v>
      </c>
      <c r="C102" s="1">
        <f t="shared" si="14"/>
        <v>76</v>
      </c>
      <c r="D102" s="569" t="s">
        <v>534</v>
      </c>
      <c r="F102" s="53"/>
    </row>
    <row r="103" spans="1:6" ht="20.100000000000001" customHeight="1" x14ac:dyDescent="0.2">
      <c r="A103" s="648" t="s">
        <v>1716</v>
      </c>
      <c r="B103" s="647"/>
      <c r="C103" s="647"/>
      <c r="D103" s="568"/>
    </row>
    <row r="104" spans="1:6" x14ac:dyDescent="0.2">
      <c r="A104" s="353" t="s">
        <v>3831</v>
      </c>
      <c r="C104" s="1">
        <f>C102+1</f>
        <v>77</v>
      </c>
      <c r="D104" s="569" t="s">
        <v>252</v>
      </c>
      <c r="F104" s="53"/>
    </row>
    <row r="105" spans="1:6" s="4" customFormat="1" ht="20.100000000000001" customHeight="1" thickBot="1" x14ac:dyDescent="0.25">
      <c r="A105" s="988" t="s">
        <v>3832</v>
      </c>
      <c r="B105" s="572"/>
      <c r="C105" s="114">
        <f>C104+1</f>
        <v>78</v>
      </c>
      <c r="D105" s="569" t="s">
        <v>253</v>
      </c>
      <c r="E105" s="575"/>
      <c r="F105" s="157"/>
    </row>
    <row r="109" spans="1:6" x14ac:dyDescent="0.2">
      <c r="A109" s="255"/>
    </row>
  </sheetData>
  <phoneticPr fontId="18" type="noConversion"/>
  <hyperlinks>
    <hyperlink ref="D34" location="EmpInst!A1" display="EmpInst!A1" xr:uid="{00000000-0004-0000-0200-000000000000}"/>
    <hyperlink ref="D46" location="EmpInd!A1" display="EmpInd!A1" xr:uid="{00000000-0004-0000-0200-000001000000}"/>
    <hyperlink ref="D59" location="Pb_Dept!A1" display="Pb_Dept!A1" xr:uid="{00000000-0004-0000-0200-000002000000}"/>
    <hyperlink ref="D62" location="Pb_Cofog!A1" display="[Pb_Cofog]" xr:uid="{00000000-0004-0000-0200-000003000000}"/>
    <hyperlink ref="D16" location="NAInst!A1" display="[NAInst]" xr:uid="{00000000-0004-0000-0200-000004000000}"/>
    <hyperlink ref="D68:D69" location="'Real_Cp&amp;Fsh'!A28" display="'Real_Cp&amp;Fsh'!A28" xr:uid="{00000000-0004-0000-0200-000005000000}"/>
    <hyperlink ref="D67" location="Trsm!A1" display="[Trsm]" xr:uid="{00000000-0004-0000-0200-000006000000}"/>
    <hyperlink ref="D81" location="'M&amp;B'!A1" display="[M&amp;Ba]" xr:uid="{00000000-0004-0000-0200-000007000000}"/>
    <hyperlink ref="D85" location="'M&amp;Bbc'!A1" display="'M&amp;Bbc'!A1" xr:uid="{00000000-0004-0000-0200-000008000000}"/>
    <hyperlink ref="D101" location="ExtD!A1" display="[ExtD_out]" xr:uid="{00000000-0004-0000-0200-000009000000}"/>
    <hyperlink ref="D102" location="ExtDLoan!A1" display="[ExtD_Hist]" xr:uid="{00000000-0004-0000-0200-00000A000000}"/>
    <hyperlink ref="D104" location="GFSsum!A1" display="[GFSsum]" xr:uid="{00000000-0004-0000-0200-00000B000000}"/>
    <hyperlink ref="D99" location="BOPdet!A1" display="[BOPdet]" xr:uid="{00000000-0004-0000-0200-00000C000000}"/>
    <hyperlink ref="D22" location="NAdet!A1" display="NAdet!A1" xr:uid="{00000000-0004-0000-0200-00000D000000}"/>
    <hyperlink ref="D98" location="BOPsum!A1" display="[BOPsum]" xr:uid="{00000000-0004-0000-0200-00000E000000}"/>
    <hyperlink ref="D100" location="IIP!A1" display="[IIP]" xr:uid="{00000000-0004-0000-0200-00000F000000}"/>
    <hyperlink ref="D10" location="NAInd!A1" display="[NAInd]" xr:uid="{00000000-0004-0000-0200-000010000000}"/>
    <hyperlink ref="D95" location="Imports!A1" display="Imports!A1" xr:uid="{00000000-0004-0000-0200-000011000000}"/>
    <hyperlink ref="D86" location="'M&amp;BInt'!A1" display="'M&amp;BInt'!A1" xr:uid="{00000000-0004-0000-0200-000012000000}"/>
    <hyperlink ref="D25" location="NAexp!A1" display="[NAExp]" xr:uid="{00000000-0004-0000-0200-000013000000}"/>
    <hyperlink ref="D30" location="NAExpOth!A1" display="[NAExp]" xr:uid="{00000000-0004-0000-0200-000014000000}"/>
    <hyperlink ref="D9" location="NAgni!A1" display="[NAgni]" xr:uid="{00000000-0004-0000-0200-000015000000}"/>
    <hyperlink ref="D8" location="NApc!A1" display="NApc!A1" xr:uid="{00000000-0004-0000-0200-000016000000}"/>
    <hyperlink ref="D88" location="Cpi!A1" display="[Cpi]" xr:uid="{00000000-0004-0000-0200-000017000000}"/>
    <hyperlink ref="D3" location="SumInd!A1" display="[NApc]" xr:uid="{00000000-0004-0000-0200-000018000000}"/>
    <hyperlink ref="D5" location="Census!A1" display="[Census]" xr:uid="{00000000-0004-0000-0200-000019000000}"/>
    <hyperlink ref="D105" location="GFSdet!A1" display="[GFSdet]" xr:uid="{00000000-0004-0000-0200-00001A000000}"/>
    <hyperlink ref="D91" location="CpiOld!A1" display="[CpiOld]" xr:uid="{00000000-0004-0000-0200-00001B000000}"/>
  </hyperlinks>
  <pageMargins left="0.74803149606299213" right="0.74803149606299213" top="0.98425196850393704" bottom="0.98425196850393704" header="0.51181102362204722" footer="0.51181102362204722"/>
  <pageSetup scale="74" fitToHeight="2" orientation="portrait" r:id="rId1"/>
  <headerFooter alignWithMargins="0"/>
  <rowBreaks count="1" manualBreakCount="1">
    <brk id="64" max="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tabColor theme="6" tint="0.79998168889431442"/>
  </sheetPr>
  <dimension ref="A1:AD195"/>
  <sheetViews>
    <sheetView view="pageBreakPreview" zoomScale="90" zoomScaleNormal="90" zoomScaleSheetLayoutView="90" workbookViewId="0">
      <pane xSplit="1" topLeftCell="B1" activePane="topRight" state="frozen"/>
      <selection activeCell="D107" sqref="D107"/>
      <selection pane="topRight" activeCell="A2" sqref="A2"/>
    </sheetView>
  </sheetViews>
  <sheetFormatPr defaultRowHeight="12.75" x14ac:dyDescent="0.2"/>
  <cols>
    <col min="1" max="1" width="40.85546875" customWidth="1"/>
  </cols>
  <sheetData>
    <row r="1" spans="1:30" s="22" customFormat="1" ht="24.95" customHeight="1" x14ac:dyDescent="0.2">
      <c r="A1" s="48" t="str">
        <f>Index!A25</f>
        <v>Table 2r     Palau constant price GDP(E) expenditure, FY2005-FY2021</v>
      </c>
    </row>
    <row r="2" spans="1:30" ht="20.100000000000001" customHeight="1" x14ac:dyDescent="0.2">
      <c r="A2" s="70" t="s">
        <v>3821</v>
      </c>
      <c r="B2" s="33" t="str">
        <f>NAgni!H2</f>
        <v>FY05</v>
      </c>
      <c r="C2" s="33" t="str">
        <f>NAgni!I2</f>
        <v>FY06</v>
      </c>
      <c r="D2" s="33" t="str">
        <f>NAgni!J2</f>
        <v>FY07</v>
      </c>
      <c r="E2" s="33" t="str">
        <f>NAgni!K2</f>
        <v>FY08</v>
      </c>
      <c r="F2" s="33" t="str">
        <f>NAgni!L2</f>
        <v>FY09</v>
      </c>
      <c r="G2" s="33" t="str">
        <f>NAgni!M2</f>
        <v>FY10</v>
      </c>
      <c r="H2" s="33" t="str">
        <f>NAgni!N2</f>
        <v>FY11</v>
      </c>
      <c r="I2" s="33" t="str">
        <f>NAgni!O2</f>
        <v>FY12</v>
      </c>
      <c r="J2" s="33" t="str">
        <f>NAgni!P2</f>
        <v>FY13</v>
      </c>
      <c r="K2" s="33" t="str">
        <f>NAgni!Q2</f>
        <v>FY14</v>
      </c>
      <c r="L2" s="33" t="str">
        <f>NAgni!R2</f>
        <v>FY15</v>
      </c>
      <c r="M2" s="33" t="str">
        <f>NAgni!S2</f>
        <v>FY16</v>
      </c>
      <c r="N2" s="33" t="str">
        <f>NAgni!T2</f>
        <v>FY17</v>
      </c>
      <c r="O2" s="33" t="str">
        <f>NAgni!U2</f>
        <v>FY18</v>
      </c>
      <c r="P2" s="33" t="str">
        <f>NAgni!V2</f>
        <v>FY19</v>
      </c>
      <c r="Q2" s="33" t="str">
        <f>NAgni!W2</f>
        <v>FY20</v>
      </c>
      <c r="R2" s="33" t="str">
        <f>NAgni!X2</f>
        <v>FY21</v>
      </c>
      <c r="S2" s="33" t="str">
        <f>NAgni!Y2</f>
        <v>FY22</v>
      </c>
      <c r="T2" s="33" t="str">
        <f>NAgni!Z2</f>
        <v>FY23</v>
      </c>
      <c r="U2" s="33" t="str">
        <f>NAgni!AA2</f>
        <v>FY24</v>
      </c>
      <c r="V2" s="33" t="str">
        <f>NAgni!AB2</f>
        <v>FY25</v>
      </c>
      <c r="W2" s="33" t="str">
        <f>NAgni!AC2</f>
        <v>FY26</v>
      </c>
      <c r="X2" s="33" t="str">
        <f>NAgni!AD2</f>
        <v>FY27</v>
      </c>
      <c r="Y2" s="33" t="str">
        <f>NAgni!AE2</f>
        <v>FY28</v>
      </c>
      <c r="Z2" s="33" t="str">
        <f>NAgni!AF2</f>
        <v>FY29</v>
      </c>
      <c r="AA2" s="33" t="str">
        <f>NAgni!AG2</f>
        <v>FY30</v>
      </c>
      <c r="AB2" s="33" t="str">
        <f>NAgni!AH2</f>
        <v>FY31</v>
      </c>
      <c r="AC2" s="33" t="str">
        <f>NAgni!AI2</f>
        <v>FY32</v>
      </c>
      <c r="AD2" s="33" t="str">
        <f>NAgni!AJ2</f>
        <v>FY33</v>
      </c>
    </row>
    <row r="3" spans="1:30" ht="20.100000000000001" customHeight="1" x14ac:dyDescent="0.2">
      <c r="A3" t="s">
        <v>599</v>
      </c>
      <c r="B3" s="264">
        <v>92.559349060058594</v>
      </c>
      <c r="C3" s="264">
        <v>97.2669677734375</v>
      </c>
      <c r="D3" s="264">
        <v>97.278579711914063</v>
      </c>
      <c r="E3" s="264">
        <v>97.251083374023438</v>
      </c>
      <c r="F3" s="264">
        <v>97.524284362792969</v>
      </c>
      <c r="G3" s="264">
        <v>90.688064575195313</v>
      </c>
      <c r="H3" s="264">
        <v>88.534820556640625</v>
      </c>
      <c r="I3" s="264">
        <v>86.620948791503906</v>
      </c>
      <c r="J3" s="264">
        <v>87.092140197753906</v>
      </c>
      <c r="K3" s="264">
        <v>87.538566589355469</v>
      </c>
      <c r="L3" s="264">
        <v>87.270797729492188</v>
      </c>
      <c r="M3" s="264">
        <v>90.709335327148438</v>
      </c>
      <c r="N3" s="264">
        <v>90.273170471191406</v>
      </c>
      <c r="O3" s="264">
        <v>94.652015686035156</v>
      </c>
      <c r="P3" s="264">
        <v>95.227203369140625</v>
      </c>
      <c r="Q3" s="264">
        <v>106.30113220214844</v>
      </c>
      <c r="R3" s="264">
        <v>100.01371002197266</v>
      </c>
    </row>
    <row r="4" spans="1:30" x14ac:dyDescent="0.2">
      <c r="A4" s="24" t="s">
        <v>257</v>
      </c>
      <c r="B4" s="264">
        <v>70.086204528808594</v>
      </c>
      <c r="C4" s="264">
        <v>71.519805908203125</v>
      </c>
      <c r="D4" s="264">
        <v>72.1409912109375</v>
      </c>
      <c r="E4" s="264">
        <v>71.964714050292969</v>
      </c>
      <c r="F4" s="264">
        <v>70.988662719726563</v>
      </c>
      <c r="G4" s="264">
        <v>64.725723266601563</v>
      </c>
      <c r="H4" s="264">
        <v>62.909629821777344</v>
      </c>
      <c r="I4" s="264">
        <v>61.927082061767578</v>
      </c>
      <c r="J4" s="264">
        <v>61.566967010498047</v>
      </c>
      <c r="K4" s="264">
        <v>61.311805725097656</v>
      </c>
      <c r="L4" s="264">
        <v>59.706714630126953</v>
      </c>
      <c r="M4" s="264">
        <v>61.730175018310547</v>
      </c>
      <c r="N4" s="264">
        <v>62.414196014404297</v>
      </c>
      <c r="O4" s="264">
        <v>63.823741912841797</v>
      </c>
      <c r="P4" s="264">
        <v>63.8638916015625</v>
      </c>
      <c r="Q4" s="264">
        <v>65.46746826171875</v>
      </c>
      <c r="R4" s="264">
        <v>65.62701416015625</v>
      </c>
    </row>
    <row r="5" spans="1:30" x14ac:dyDescent="0.2">
      <c r="A5" s="24" t="s">
        <v>636</v>
      </c>
      <c r="B5" s="264">
        <v>31.667917251586914</v>
      </c>
      <c r="C5" s="264">
        <v>34.948173522949219</v>
      </c>
      <c r="D5" s="264">
        <v>34.080734252929688</v>
      </c>
      <c r="E5" s="264">
        <v>33.923480987548828</v>
      </c>
      <c r="F5" s="264">
        <v>33.536838531494141</v>
      </c>
      <c r="G5" s="264">
        <v>33.444339752197266</v>
      </c>
      <c r="H5" s="264">
        <v>33.247280120849609</v>
      </c>
      <c r="I5" s="264">
        <v>34.450679779052734</v>
      </c>
      <c r="J5" s="264">
        <v>35.056056976318359</v>
      </c>
      <c r="K5" s="264">
        <v>36.282920837402344</v>
      </c>
      <c r="L5" s="264">
        <v>37.598052978515625</v>
      </c>
      <c r="M5" s="264">
        <v>39.474555969238281</v>
      </c>
      <c r="N5" s="264">
        <v>39.752147674560547</v>
      </c>
      <c r="O5" s="264">
        <v>40.755935668945313</v>
      </c>
      <c r="P5" s="264">
        <v>40.491287231445313</v>
      </c>
      <c r="Q5" s="264">
        <v>48.793510437011719</v>
      </c>
      <c r="R5" s="264">
        <v>42.005840301513672</v>
      </c>
    </row>
    <row r="6" spans="1:30" x14ac:dyDescent="0.2">
      <c r="A6" s="25" t="s">
        <v>637</v>
      </c>
      <c r="B6" s="264">
        <v>-9.1947717666625977</v>
      </c>
      <c r="C6" s="264">
        <v>-9.2010078430175781</v>
      </c>
      <c r="D6" s="264">
        <v>-8.943140983581543</v>
      </c>
      <c r="E6" s="264">
        <v>-8.6371126174926758</v>
      </c>
      <c r="F6" s="264">
        <v>-7.0012154579162598</v>
      </c>
      <c r="G6" s="264">
        <v>-7.4819951057434082</v>
      </c>
      <c r="H6" s="264">
        <v>-7.6220870018005371</v>
      </c>
      <c r="I6" s="264">
        <v>-9.7568159103393555</v>
      </c>
      <c r="J6" s="264">
        <v>-9.5308818817138672</v>
      </c>
      <c r="K6" s="264">
        <v>-10.056159019470215</v>
      </c>
      <c r="L6" s="264">
        <v>-10.033971786499023</v>
      </c>
      <c r="M6" s="264">
        <v>-10.495393753051758</v>
      </c>
      <c r="N6" s="264">
        <v>-11.893171310424805</v>
      </c>
      <c r="O6" s="264">
        <v>-9.9276628494262695</v>
      </c>
      <c r="P6" s="264">
        <v>-9.1279764175415039</v>
      </c>
      <c r="Q6" s="264">
        <v>-7.8791079521179199</v>
      </c>
      <c r="R6" s="264">
        <v>-7.6191444396972656</v>
      </c>
    </row>
    <row r="7" spans="1:30" x14ac:dyDescent="0.2">
      <c r="A7" t="s">
        <v>600</v>
      </c>
      <c r="B7" s="264">
        <v>174.2850341796875</v>
      </c>
      <c r="C7" s="264">
        <v>177.09039306640625</v>
      </c>
      <c r="D7" s="264">
        <v>181.25877380371094</v>
      </c>
      <c r="E7" s="264">
        <v>180.53547668457031</v>
      </c>
      <c r="F7" s="264">
        <v>169.29374694824219</v>
      </c>
      <c r="G7" s="264">
        <v>163.50621032714844</v>
      </c>
      <c r="H7" s="264">
        <v>165.76191711425781</v>
      </c>
      <c r="I7" s="264">
        <v>176.46485900878906</v>
      </c>
      <c r="J7" s="264">
        <v>182.66323852539063</v>
      </c>
      <c r="K7" s="264">
        <v>188.4937744140625</v>
      </c>
      <c r="L7" s="264">
        <v>194.21934509277344</v>
      </c>
      <c r="M7" s="264">
        <v>204.73495483398438</v>
      </c>
      <c r="N7" s="264">
        <v>204.17564392089844</v>
      </c>
      <c r="O7" s="264">
        <v>200.53184509277344</v>
      </c>
      <c r="P7" s="264">
        <v>196.03218078613281</v>
      </c>
      <c r="Q7" s="264">
        <v>200.93812561035156</v>
      </c>
      <c r="R7" s="264">
        <v>192.32557678222656</v>
      </c>
    </row>
    <row r="8" spans="1:30" x14ac:dyDescent="0.2">
      <c r="A8" s="24" t="s">
        <v>601</v>
      </c>
      <c r="B8" s="264">
        <v>146.87779235839844</v>
      </c>
      <c r="C8" s="264">
        <v>149.85975646972656</v>
      </c>
      <c r="D8" s="264">
        <v>153.76722717285156</v>
      </c>
      <c r="E8" s="264">
        <v>153.28868103027344</v>
      </c>
      <c r="F8" s="264">
        <v>142.32438659667969</v>
      </c>
      <c r="G8" s="264">
        <v>137.16024780273438</v>
      </c>
      <c r="H8" s="264">
        <v>139.73036193847656</v>
      </c>
      <c r="I8" s="264">
        <v>150.45724487304688</v>
      </c>
      <c r="J8" s="264">
        <v>156.74748229980469</v>
      </c>
      <c r="K8" s="264">
        <v>162.53636169433594</v>
      </c>
      <c r="L8" s="264">
        <v>168.14183044433594</v>
      </c>
      <c r="M8" s="264">
        <v>177.72076416015625</v>
      </c>
      <c r="N8" s="264">
        <v>176.3514404296875</v>
      </c>
      <c r="O8" s="264">
        <v>171.81712341308594</v>
      </c>
      <c r="P8" s="264">
        <v>166.51361083984375</v>
      </c>
      <c r="Q8" s="264">
        <v>170.36528015136719</v>
      </c>
      <c r="R8" s="264">
        <v>161.56002807617188</v>
      </c>
    </row>
    <row r="9" spans="1:30" x14ac:dyDescent="0.2">
      <c r="A9" s="24" t="s">
        <v>602</v>
      </c>
      <c r="B9" s="264">
        <v>22.065168380737305</v>
      </c>
      <c r="C9" s="264">
        <v>21.849185943603516</v>
      </c>
      <c r="D9" s="264">
        <v>21.635705947875977</v>
      </c>
      <c r="E9" s="264">
        <v>21.424694061279297</v>
      </c>
      <c r="F9" s="264">
        <v>21.216117858886719</v>
      </c>
      <c r="G9" s="264">
        <v>21.009944915771484</v>
      </c>
      <c r="H9" s="264">
        <v>20.806140899658203</v>
      </c>
      <c r="I9" s="264">
        <v>20.604677200317383</v>
      </c>
      <c r="J9" s="264">
        <v>20.493728637695313</v>
      </c>
      <c r="K9" s="264">
        <v>20.383747100830078</v>
      </c>
      <c r="L9" s="264">
        <v>20.274730682373047</v>
      </c>
      <c r="M9" s="264">
        <v>20.541740417480469</v>
      </c>
      <c r="N9" s="264">
        <v>20.813871383666992</v>
      </c>
      <c r="O9" s="264">
        <v>21.091213226318359</v>
      </c>
      <c r="P9" s="264">
        <v>21.373861312866211</v>
      </c>
      <c r="Q9" s="264">
        <v>21.661901473999023</v>
      </c>
      <c r="R9" s="264">
        <v>21.955432891845703</v>
      </c>
    </row>
    <row r="10" spans="1:30" x14ac:dyDescent="0.2">
      <c r="A10" s="25" t="s">
        <v>603</v>
      </c>
      <c r="B10" s="264">
        <v>17.18086051940918</v>
      </c>
      <c r="C10" s="264">
        <v>17.051000595092773</v>
      </c>
      <c r="D10" s="264">
        <v>16.922121047973633</v>
      </c>
      <c r="E10" s="264">
        <v>16.794214248657227</v>
      </c>
      <c r="F10" s="264">
        <v>16.667274475097656</v>
      </c>
      <c r="G10" s="264">
        <v>16.541294097900391</v>
      </c>
      <c r="H10" s="264">
        <v>16.416267395019531</v>
      </c>
      <c r="I10" s="264">
        <v>16.292186737060547</v>
      </c>
      <c r="J10" s="264">
        <v>16.169042587280273</v>
      </c>
      <c r="K10" s="264">
        <v>16.04682731628418</v>
      </c>
      <c r="L10" s="264">
        <v>15.925538063049316</v>
      </c>
      <c r="M10" s="264">
        <v>16.208627700805664</v>
      </c>
      <c r="N10" s="264">
        <v>16.496746063232422</v>
      </c>
      <c r="O10" s="264">
        <v>16.789987564086914</v>
      </c>
      <c r="P10" s="264">
        <v>17.088441848754883</v>
      </c>
      <c r="Q10" s="264">
        <v>17.392200469970703</v>
      </c>
      <c r="R10" s="264">
        <v>17.701360702514648</v>
      </c>
    </row>
    <row r="11" spans="1:30" x14ac:dyDescent="0.2">
      <c r="A11" s="25" t="s">
        <v>2</v>
      </c>
      <c r="B11" s="264">
        <v>4.884307861328125</v>
      </c>
      <c r="C11" s="264">
        <v>4.7981853485107422</v>
      </c>
      <c r="D11" s="264">
        <v>4.7135848999023438</v>
      </c>
      <c r="E11" s="264">
        <v>4.6304798126220703</v>
      </c>
      <c r="F11" s="264">
        <v>4.5488433837890625</v>
      </c>
      <c r="G11" s="264">
        <v>4.4686508178710938</v>
      </c>
      <c r="H11" s="264">
        <v>4.3898735046386719</v>
      </c>
      <c r="I11" s="264">
        <v>4.3124904632568359</v>
      </c>
      <c r="J11" s="264">
        <v>4.3246860504150391</v>
      </c>
      <c r="K11" s="264">
        <v>4.3369197845458984</v>
      </c>
      <c r="L11" s="264">
        <v>4.3491926193237305</v>
      </c>
      <c r="M11" s="264">
        <v>4.3331127166748047</v>
      </c>
      <c r="N11" s="264">
        <v>4.3171253204345703</v>
      </c>
      <c r="O11" s="264">
        <v>4.3012256622314453</v>
      </c>
      <c r="P11" s="264">
        <v>4.2854194641113281</v>
      </c>
      <c r="Q11" s="264">
        <v>4.2697010040283203</v>
      </c>
      <c r="R11" s="264">
        <v>4.2540721893310547</v>
      </c>
    </row>
    <row r="12" spans="1:30" x14ac:dyDescent="0.2">
      <c r="A12" s="46" t="s">
        <v>581</v>
      </c>
      <c r="B12" s="264">
        <v>5.3420753479003906</v>
      </c>
      <c r="C12" s="264">
        <v>5.3814539909362793</v>
      </c>
      <c r="D12" s="264">
        <v>5.8558387756347656</v>
      </c>
      <c r="E12" s="264">
        <v>5.8221001625061035</v>
      </c>
      <c r="F12" s="264">
        <v>5.7532429695129395</v>
      </c>
      <c r="G12" s="264">
        <v>5.3360204696655273</v>
      </c>
      <c r="H12" s="264">
        <v>5.2254104614257813</v>
      </c>
      <c r="I12" s="264">
        <v>5.4029297828674316</v>
      </c>
      <c r="J12" s="264">
        <v>5.4220223426818848</v>
      </c>
      <c r="K12" s="264">
        <v>5.5736651420593262</v>
      </c>
      <c r="L12" s="264">
        <v>5.8027782440185547</v>
      </c>
      <c r="M12" s="264">
        <v>6.472445011138916</v>
      </c>
      <c r="N12" s="264">
        <v>7.0103259086608887</v>
      </c>
      <c r="O12" s="264">
        <v>7.6235060691833496</v>
      </c>
      <c r="P12" s="264">
        <v>8.1447067260742188</v>
      </c>
      <c r="Q12" s="264">
        <v>8.9109506607055664</v>
      </c>
      <c r="R12" s="264">
        <v>8.8101205825805664</v>
      </c>
    </row>
    <row r="13" spans="1:30" x14ac:dyDescent="0.2">
      <c r="A13" t="s">
        <v>604</v>
      </c>
      <c r="B13" s="264">
        <v>103.19386291503906</v>
      </c>
      <c r="C13" s="264">
        <v>91.680122375488281</v>
      </c>
      <c r="D13" s="264">
        <v>87.30914306640625</v>
      </c>
      <c r="E13" s="264">
        <v>75.763427734375</v>
      </c>
      <c r="F13" s="264">
        <v>56.076946258544922</v>
      </c>
      <c r="G13" s="264">
        <v>53.826492309570313</v>
      </c>
      <c r="H13" s="264">
        <v>65.329566955566406</v>
      </c>
      <c r="I13" s="264">
        <v>65.35772705078125</v>
      </c>
      <c r="J13" s="264">
        <v>58.1422119140625</v>
      </c>
      <c r="K13" s="264">
        <v>81.835830688476563</v>
      </c>
      <c r="L13" s="264">
        <v>88.957191467285156</v>
      </c>
      <c r="M13" s="264">
        <v>89.382827758789063</v>
      </c>
      <c r="N13" s="264">
        <v>88.901458740234375</v>
      </c>
      <c r="O13" s="264">
        <v>81.523117065429688</v>
      </c>
      <c r="P13" s="264">
        <v>102.32470703125</v>
      </c>
      <c r="Q13" s="264">
        <v>110.80271148681641</v>
      </c>
      <c r="R13" s="264">
        <v>91.896240234375</v>
      </c>
    </row>
    <row r="14" spans="1:30" x14ac:dyDescent="0.2">
      <c r="A14" s="24" t="s">
        <v>25</v>
      </c>
      <c r="B14" s="264">
        <v>74.929222106933594</v>
      </c>
      <c r="C14" s="264">
        <v>65.823493957519531</v>
      </c>
      <c r="D14" s="264">
        <v>57.137134552001953</v>
      </c>
      <c r="E14" s="264">
        <v>40.375648498535156</v>
      </c>
      <c r="F14" s="264">
        <v>27.538095474243164</v>
      </c>
      <c r="G14" s="264">
        <v>27.603899002075195</v>
      </c>
      <c r="H14" s="264">
        <v>28.753057479858398</v>
      </c>
      <c r="I14" s="264">
        <v>25.837507247924805</v>
      </c>
      <c r="J14" s="264">
        <v>19.706596374511719</v>
      </c>
      <c r="K14" s="264">
        <v>26.785139083862305</v>
      </c>
      <c r="L14" s="264">
        <v>33.302471160888672</v>
      </c>
      <c r="M14" s="264">
        <v>35.177631378173828</v>
      </c>
      <c r="N14" s="264">
        <v>31.504318237304688</v>
      </c>
      <c r="O14" s="264">
        <v>34.389354705810547</v>
      </c>
      <c r="P14" s="264">
        <v>49.939067840576172</v>
      </c>
      <c r="Q14" s="264">
        <v>56.517314910888672</v>
      </c>
      <c r="R14" s="264">
        <v>42.484512329101563</v>
      </c>
    </row>
    <row r="15" spans="1:30" x14ac:dyDescent="0.2">
      <c r="A15" s="24" t="s">
        <v>2</v>
      </c>
      <c r="B15" s="264">
        <v>28.264638900756836</v>
      </c>
      <c r="C15" s="264">
        <v>25.856630325317383</v>
      </c>
      <c r="D15" s="264">
        <v>30.17201042175293</v>
      </c>
      <c r="E15" s="264">
        <v>35.387779235839844</v>
      </c>
      <c r="F15" s="264">
        <v>28.538850784301758</v>
      </c>
      <c r="G15" s="264">
        <v>26.222593307495117</v>
      </c>
      <c r="H15" s="264">
        <v>36.576511383056641</v>
      </c>
      <c r="I15" s="264">
        <v>39.520221710205078</v>
      </c>
      <c r="J15" s="264">
        <v>38.435615539550781</v>
      </c>
      <c r="K15" s="264">
        <v>55.050693511962891</v>
      </c>
      <c r="L15" s="264">
        <v>55.654720306396484</v>
      </c>
      <c r="M15" s="264">
        <v>54.205196380615234</v>
      </c>
      <c r="N15" s="264">
        <v>57.397140502929688</v>
      </c>
      <c r="O15" s="264">
        <v>47.133762359619141</v>
      </c>
      <c r="P15" s="264">
        <v>52.385639190673828</v>
      </c>
      <c r="Q15" s="264">
        <v>54.285396575927734</v>
      </c>
      <c r="R15" s="264">
        <v>49.411727905273438</v>
      </c>
    </row>
    <row r="16" spans="1:30" x14ac:dyDescent="0.2">
      <c r="A16" t="s">
        <v>605</v>
      </c>
      <c r="B16" s="264">
        <v>0.94604349136352539</v>
      </c>
      <c r="C16" s="264">
        <v>2.9394062235951424E-2</v>
      </c>
      <c r="D16" s="264">
        <v>0.56329184770584106</v>
      </c>
      <c r="E16" s="264">
        <v>-0.47118768095970154</v>
      </c>
      <c r="F16" s="264">
        <v>-0.36821252107620239</v>
      </c>
      <c r="G16" s="264">
        <v>1.5401214361190796</v>
      </c>
      <c r="H16" s="264">
        <v>0.55049097537994385</v>
      </c>
      <c r="I16" s="264">
        <v>0.59410989284515381</v>
      </c>
      <c r="J16" s="264">
        <v>0.91360539197921753</v>
      </c>
      <c r="K16" s="264">
        <v>-1.4979307651519775</v>
      </c>
      <c r="L16" s="264">
        <v>-5.3635120391845703</v>
      </c>
      <c r="M16" s="264">
        <v>-2.6396536827087402</v>
      </c>
      <c r="N16" s="264">
        <v>1.0386351346969604</v>
      </c>
      <c r="O16" s="264">
        <v>8.3562083542346954E-2</v>
      </c>
      <c r="P16" s="264">
        <v>-0.19359332323074341</v>
      </c>
      <c r="Q16" s="264">
        <v>-2.7753481864929199</v>
      </c>
      <c r="R16" s="264">
        <v>-1.6657085418701172</v>
      </c>
    </row>
    <row r="17" spans="1:18" s="263" customFormat="1" ht="20.100000000000001" customHeight="1" x14ac:dyDescent="0.2">
      <c r="A17" s="263" t="s">
        <v>606</v>
      </c>
      <c r="B17" s="306">
        <v>370.98428344726563</v>
      </c>
      <c r="C17" s="306">
        <v>366.06689453125</v>
      </c>
      <c r="D17" s="306">
        <v>366.4097900390625</v>
      </c>
      <c r="E17" s="306">
        <v>353.07879638671875</v>
      </c>
      <c r="F17" s="306">
        <v>322.52676391601563</v>
      </c>
      <c r="G17" s="306">
        <v>309.56088256835938</v>
      </c>
      <c r="H17" s="306">
        <v>320.17678833007813</v>
      </c>
      <c r="I17" s="306">
        <v>329.03762817382813</v>
      </c>
      <c r="J17" s="306">
        <v>328.81118774414063</v>
      </c>
      <c r="K17" s="306">
        <v>356.3702392578125</v>
      </c>
      <c r="L17" s="306">
        <v>365.08380126953125</v>
      </c>
      <c r="M17" s="306">
        <v>382.18746948242188</v>
      </c>
      <c r="N17" s="306">
        <v>384.388916015625</v>
      </c>
      <c r="O17" s="306">
        <v>376.79052734375</v>
      </c>
      <c r="P17" s="306">
        <v>393.3905029296875</v>
      </c>
      <c r="Q17" s="306">
        <v>415.26663208007813</v>
      </c>
      <c r="R17" s="306">
        <v>382.56982421875</v>
      </c>
    </row>
    <row r="18" spans="1:18" x14ac:dyDescent="0.2">
      <c r="A18" t="s">
        <v>607</v>
      </c>
      <c r="B18" s="264">
        <v>114.46293640136719</v>
      </c>
      <c r="C18" s="264">
        <v>114.82356262207031</v>
      </c>
      <c r="D18" s="264">
        <v>111.87751007080078</v>
      </c>
      <c r="E18" s="264">
        <v>105.29726409912109</v>
      </c>
      <c r="F18" s="264">
        <v>95.63348388671875</v>
      </c>
      <c r="G18" s="264">
        <v>101.21746826171875</v>
      </c>
      <c r="H18" s="264">
        <v>115.58435821533203</v>
      </c>
      <c r="I18" s="264">
        <v>125.56034851074219</v>
      </c>
      <c r="J18" s="264">
        <v>120.60857391357422</v>
      </c>
      <c r="K18" s="264">
        <v>130.25062561035156</v>
      </c>
      <c r="L18" s="264">
        <v>148.09213256835938</v>
      </c>
      <c r="M18" s="264">
        <v>146.28912353515625</v>
      </c>
      <c r="N18" s="264">
        <v>131.95074462890625</v>
      </c>
      <c r="O18" s="264">
        <v>122.83094024658203</v>
      </c>
      <c r="P18" s="264">
        <v>108.65049743652344</v>
      </c>
      <c r="Q18" s="264">
        <v>54.670806884765625</v>
      </c>
      <c r="R18" s="264">
        <v>11.531826972961426</v>
      </c>
    </row>
    <row r="19" spans="1:18" x14ac:dyDescent="0.2">
      <c r="A19" s="24" t="s">
        <v>196</v>
      </c>
      <c r="B19" s="264">
        <v>19.781974792480469</v>
      </c>
      <c r="C19" s="264">
        <v>20.796356201171875</v>
      </c>
      <c r="D19" s="264">
        <v>13.895695686340332</v>
      </c>
      <c r="E19" s="264">
        <v>11.973719596862793</v>
      </c>
      <c r="F19" s="264">
        <v>10.783695220947266</v>
      </c>
      <c r="G19" s="264">
        <v>12.542424201965332</v>
      </c>
      <c r="H19" s="264">
        <v>9.3373994827270508</v>
      </c>
      <c r="I19" s="264">
        <v>10.155418395996094</v>
      </c>
      <c r="J19" s="264">
        <v>9.7382907867431641</v>
      </c>
      <c r="K19" s="264">
        <v>9.320530891418457</v>
      </c>
      <c r="L19" s="264">
        <v>11.891647338867188</v>
      </c>
      <c r="M19" s="264">
        <v>16.277973175048828</v>
      </c>
      <c r="N19" s="264">
        <v>13.56920337677002</v>
      </c>
      <c r="O19" s="264">
        <v>11.07685375213623</v>
      </c>
      <c r="P19" s="264">
        <v>8.9952993392944336</v>
      </c>
      <c r="Q19" s="264">
        <v>4.6958608627319336</v>
      </c>
      <c r="R19" s="264">
        <v>0.95033895969390869</v>
      </c>
    </row>
    <row r="20" spans="1:18" x14ac:dyDescent="0.2">
      <c r="A20" s="24" t="s">
        <v>614</v>
      </c>
      <c r="B20" s="264">
        <v>7.6806678771972656</v>
      </c>
      <c r="C20" s="264">
        <v>8.4961996078491211</v>
      </c>
      <c r="D20" s="264">
        <v>4.7139182090759277</v>
      </c>
      <c r="E20" s="264">
        <v>3.9932782649993896</v>
      </c>
      <c r="F20" s="264">
        <v>3.2081079483032227</v>
      </c>
      <c r="G20" s="264">
        <v>2.801738977432251</v>
      </c>
      <c r="H20" s="264">
        <v>2.8619980812072754</v>
      </c>
      <c r="I20" s="264">
        <v>3.4069540500640869</v>
      </c>
      <c r="J20" s="264">
        <v>2.8726396560668945</v>
      </c>
      <c r="K20" s="264">
        <v>1.9839493036270142</v>
      </c>
      <c r="L20" s="264">
        <v>1.099916934967041</v>
      </c>
      <c r="M20" s="264">
        <v>1.5959351062774658</v>
      </c>
      <c r="N20" s="264">
        <v>2.7346315383911133</v>
      </c>
      <c r="O20" s="264">
        <v>2.7556710243225098</v>
      </c>
      <c r="P20" s="264">
        <v>1.9596161842346191</v>
      </c>
      <c r="Q20" s="264">
        <v>0.54251450300216675</v>
      </c>
      <c r="R20" s="264">
        <v>9.5316953957080841E-3</v>
      </c>
    </row>
    <row r="21" spans="1:18" x14ac:dyDescent="0.2">
      <c r="A21" s="24" t="s">
        <v>615</v>
      </c>
      <c r="B21" s="264">
        <v>10.532830238342285</v>
      </c>
      <c r="C21" s="264">
        <v>12.49716854095459</v>
      </c>
      <c r="D21" s="264">
        <v>11.437644958496094</v>
      </c>
      <c r="E21" s="264">
        <v>11.007287979125977</v>
      </c>
      <c r="F21" s="264">
        <v>8.7445945739746094</v>
      </c>
      <c r="G21" s="264">
        <v>8.3031139373779297</v>
      </c>
      <c r="H21" s="264">
        <v>8.6191349029541016</v>
      </c>
      <c r="I21" s="264">
        <v>8.6438608169555664</v>
      </c>
      <c r="J21" s="264">
        <v>8.4397602081298828</v>
      </c>
      <c r="K21" s="264">
        <v>8.6594028472900391</v>
      </c>
      <c r="L21" s="264">
        <v>9.0230569839477539</v>
      </c>
      <c r="M21" s="264">
        <v>9.7956972122192383</v>
      </c>
      <c r="N21" s="264">
        <v>9.9812173843383789</v>
      </c>
      <c r="O21" s="264">
        <v>9.6732769012451172</v>
      </c>
      <c r="P21" s="264">
        <v>8.6948299407958984</v>
      </c>
      <c r="Q21" s="264">
        <v>4.5904889106750488</v>
      </c>
      <c r="R21" s="264">
        <v>3.7911009788513184</v>
      </c>
    </row>
    <row r="22" spans="1:18" x14ac:dyDescent="0.2">
      <c r="A22" s="24" t="s">
        <v>544</v>
      </c>
      <c r="B22" s="264">
        <v>73.813507080078125</v>
      </c>
      <c r="C22" s="264">
        <v>70.496566772460938</v>
      </c>
      <c r="D22" s="264">
        <v>78.979278564453125</v>
      </c>
      <c r="E22" s="264">
        <v>75.597892761230469</v>
      </c>
      <c r="F22" s="264">
        <v>70.412757873535156</v>
      </c>
      <c r="G22" s="264">
        <v>75.099555969238281</v>
      </c>
      <c r="H22" s="264">
        <v>92.556236267089844</v>
      </c>
      <c r="I22" s="264">
        <v>101.163818359375</v>
      </c>
      <c r="J22" s="264">
        <v>97.700836181640625</v>
      </c>
      <c r="K22" s="264">
        <v>108.09962463378906</v>
      </c>
      <c r="L22" s="264">
        <v>123.14641571044922</v>
      </c>
      <c r="M22" s="264">
        <v>115.8140869140625</v>
      </c>
      <c r="N22" s="264">
        <v>102.52398681640625</v>
      </c>
      <c r="O22" s="264">
        <v>95.664764404296875</v>
      </c>
      <c r="P22" s="264">
        <v>85.116989135742188</v>
      </c>
      <c r="Q22" s="264">
        <v>40.837329864501953</v>
      </c>
      <c r="R22" s="264">
        <v>3.5053551197052002</v>
      </c>
    </row>
    <row r="23" spans="1:18" x14ac:dyDescent="0.2">
      <c r="A23" s="24" t="s">
        <v>616</v>
      </c>
      <c r="B23" s="264">
        <v>2.653954029083252</v>
      </c>
      <c r="C23" s="264">
        <v>2.5372688770294189</v>
      </c>
      <c r="D23" s="264">
        <v>2.8509700298309326</v>
      </c>
      <c r="E23" s="264">
        <v>2.7250847816467285</v>
      </c>
      <c r="F23" s="264">
        <v>2.4843244552612305</v>
      </c>
      <c r="G23" s="264">
        <v>2.4706323146820068</v>
      </c>
      <c r="H23" s="264">
        <v>2.2095861434936523</v>
      </c>
      <c r="I23" s="264">
        <v>2.1902973651885986</v>
      </c>
      <c r="J23" s="264">
        <v>1.8570464849472046</v>
      </c>
      <c r="K23" s="264">
        <v>2.1871237754821777</v>
      </c>
      <c r="L23" s="264">
        <v>2.9310944080352783</v>
      </c>
      <c r="M23" s="264">
        <v>2.8054296970367432</v>
      </c>
      <c r="N23" s="264">
        <v>3.1417016983032227</v>
      </c>
      <c r="O23" s="264">
        <v>3.6603767871856689</v>
      </c>
      <c r="P23" s="264">
        <v>3.8837625980377197</v>
      </c>
      <c r="Q23" s="264">
        <v>4.0046143531799316</v>
      </c>
      <c r="R23" s="264">
        <v>3.2755005359649658</v>
      </c>
    </row>
    <row r="24" spans="1:18" x14ac:dyDescent="0.2">
      <c r="A24" t="s">
        <v>608</v>
      </c>
      <c r="B24" s="264">
        <v>193.43421936035156</v>
      </c>
      <c r="C24" s="264">
        <v>197.48046875</v>
      </c>
      <c r="D24" s="264">
        <v>187.36019897460938</v>
      </c>
      <c r="E24" s="264">
        <v>181.38932800292969</v>
      </c>
      <c r="F24" s="264">
        <v>159.41903686523438</v>
      </c>
      <c r="G24" s="264">
        <v>159.6060791015625</v>
      </c>
      <c r="H24" s="264">
        <v>171.07548522949219</v>
      </c>
      <c r="I24" s="264">
        <v>186.68934631347656</v>
      </c>
      <c r="J24" s="264">
        <v>191.27597045898438</v>
      </c>
      <c r="K24" s="264">
        <v>212.47702026367188</v>
      </c>
      <c r="L24" s="264">
        <v>217.677001953125</v>
      </c>
      <c r="M24" s="264">
        <v>233.59271240234375</v>
      </c>
      <c r="N24" s="264">
        <v>233.45286560058594</v>
      </c>
      <c r="O24" s="264">
        <v>216.35487365722656</v>
      </c>
      <c r="P24" s="264">
        <v>220.5557861328125</v>
      </c>
      <c r="Q24" s="264">
        <v>218.61395263671875</v>
      </c>
      <c r="R24" s="264">
        <v>183.64418029785156</v>
      </c>
    </row>
    <row r="25" spans="1:18" x14ac:dyDescent="0.2">
      <c r="A25" s="24" t="s">
        <v>617</v>
      </c>
      <c r="B25" s="264">
        <v>40.560600280761719</v>
      </c>
      <c r="C25" s="264">
        <v>41.194629669189453</v>
      </c>
      <c r="D25" s="264">
        <v>43.397750854492188</v>
      </c>
      <c r="E25" s="264">
        <v>43.022891998291016</v>
      </c>
      <c r="F25" s="264">
        <v>37.446197509765625</v>
      </c>
      <c r="G25" s="264">
        <v>35.955776214599609</v>
      </c>
      <c r="H25" s="264">
        <v>37.494960784912109</v>
      </c>
      <c r="I25" s="264">
        <v>40.687820434570313</v>
      </c>
      <c r="J25" s="264">
        <v>40.164154052734375</v>
      </c>
      <c r="K25" s="264">
        <v>43.532562255859375</v>
      </c>
      <c r="L25" s="264">
        <v>43.184803009033203</v>
      </c>
      <c r="M25" s="264">
        <v>44.339973449707031</v>
      </c>
      <c r="N25" s="264">
        <v>43.114768981933594</v>
      </c>
      <c r="O25" s="264">
        <v>42.343181610107422</v>
      </c>
      <c r="P25" s="264">
        <v>40.862876892089844</v>
      </c>
      <c r="Q25" s="264">
        <v>40.738525390625</v>
      </c>
      <c r="R25" s="264">
        <v>37.51092529296875</v>
      </c>
    </row>
    <row r="26" spans="1:18" x14ac:dyDescent="0.2">
      <c r="A26" s="24" t="s">
        <v>496</v>
      </c>
      <c r="B26" s="264">
        <v>53.513965606689453</v>
      </c>
      <c r="C26" s="264">
        <v>62.052207946777344</v>
      </c>
      <c r="D26" s="264">
        <v>41.161228179931641</v>
      </c>
      <c r="E26" s="264">
        <v>30.318206787109375</v>
      </c>
      <c r="F26" s="264">
        <v>29.224449157714844</v>
      </c>
      <c r="G26" s="264">
        <v>37.382156372070313</v>
      </c>
      <c r="H26" s="264">
        <v>32.835075378417969</v>
      </c>
      <c r="I26" s="264">
        <v>33.509098052978516</v>
      </c>
      <c r="J26" s="264">
        <v>34.534839630126953</v>
      </c>
      <c r="K26" s="264">
        <v>35.413475036621094</v>
      </c>
      <c r="L26" s="264">
        <v>35.384632110595703</v>
      </c>
      <c r="M26" s="264">
        <v>45.882999420166016</v>
      </c>
      <c r="N26" s="264">
        <v>37.382740020751953</v>
      </c>
      <c r="O26" s="264">
        <v>38.500072479248047</v>
      </c>
      <c r="P26" s="264">
        <v>38.344402313232422</v>
      </c>
      <c r="Q26" s="264">
        <v>30.653055191040039</v>
      </c>
      <c r="R26" s="264">
        <v>30.233816146850586</v>
      </c>
    </row>
    <row r="27" spans="1:18" x14ac:dyDescent="0.2">
      <c r="A27" s="24" t="s">
        <v>618</v>
      </c>
      <c r="B27" s="264">
        <v>62.138740539550781</v>
      </c>
      <c r="C27" s="264">
        <v>55.443634033203125</v>
      </c>
      <c r="D27" s="264">
        <v>63.728561401367188</v>
      </c>
      <c r="E27" s="264">
        <v>67.481826782226563</v>
      </c>
      <c r="F27" s="264">
        <v>55.981121063232422</v>
      </c>
      <c r="G27" s="264">
        <v>53.396812438964844</v>
      </c>
      <c r="H27" s="264">
        <v>62.714523315429688</v>
      </c>
      <c r="I27" s="264">
        <v>69.285781860351563</v>
      </c>
      <c r="J27" s="264">
        <v>73.959808349609375</v>
      </c>
      <c r="K27" s="264">
        <v>93.078353881835938</v>
      </c>
      <c r="L27" s="264">
        <v>96.070365905761719</v>
      </c>
      <c r="M27" s="264">
        <v>96.958694458007813</v>
      </c>
      <c r="N27" s="264">
        <v>102.16121673583984</v>
      </c>
      <c r="O27" s="264">
        <v>89.996803283691406</v>
      </c>
      <c r="P27" s="264">
        <v>96.104248046875</v>
      </c>
      <c r="Q27" s="264">
        <v>109.83853149414063</v>
      </c>
      <c r="R27" s="264">
        <v>87.185089111328125</v>
      </c>
    </row>
    <row r="28" spans="1:18" x14ac:dyDescent="0.2">
      <c r="A28" s="24" t="s">
        <v>615</v>
      </c>
      <c r="B28" s="264">
        <v>37.220912933349609</v>
      </c>
      <c r="C28" s="264">
        <v>38.789997100830078</v>
      </c>
      <c r="D28" s="264">
        <v>39.072654724121094</v>
      </c>
      <c r="E28" s="264">
        <v>40.566402435302734</v>
      </c>
      <c r="F28" s="264">
        <v>36.767269134521484</v>
      </c>
      <c r="G28" s="264">
        <v>32.871330261230469</v>
      </c>
      <c r="H28" s="264">
        <v>38.030925750732422</v>
      </c>
      <c r="I28" s="264">
        <v>43.206645965576172</v>
      </c>
      <c r="J28" s="264">
        <v>42.617168426513672</v>
      </c>
      <c r="K28" s="264">
        <v>40.452625274658203</v>
      </c>
      <c r="L28" s="264">
        <v>43.037197113037109</v>
      </c>
      <c r="M28" s="264">
        <v>46.411041259765625</v>
      </c>
      <c r="N28" s="264">
        <v>50.794139862060547</v>
      </c>
      <c r="O28" s="264">
        <v>45.514816284179688</v>
      </c>
      <c r="P28" s="264">
        <v>45.244258880615234</v>
      </c>
      <c r="Q28" s="264">
        <v>37.383838653564453</v>
      </c>
      <c r="R28" s="264">
        <v>28.714345932006836</v>
      </c>
    </row>
    <row r="29" spans="1:18" s="263" customFormat="1" ht="20.100000000000001" customHeight="1" x14ac:dyDescent="0.2">
      <c r="A29" s="263" t="s">
        <v>609</v>
      </c>
      <c r="B29" s="306">
        <v>292.01300048828125</v>
      </c>
      <c r="C29" s="306">
        <v>283.40997314453125</v>
      </c>
      <c r="D29" s="306">
        <v>290.92709350585938</v>
      </c>
      <c r="E29" s="306">
        <v>276.98672485351563</v>
      </c>
      <c r="F29" s="306">
        <v>258.7412109375</v>
      </c>
      <c r="G29" s="306">
        <v>251.17227172851563</v>
      </c>
      <c r="H29" s="306">
        <v>264.6856689453125</v>
      </c>
      <c r="I29" s="306">
        <v>267.90863037109375</v>
      </c>
      <c r="J29" s="306">
        <v>258.143798828125</v>
      </c>
      <c r="K29" s="306">
        <v>274.14385986328125</v>
      </c>
      <c r="L29" s="306">
        <v>295.49893188476563</v>
      </c>
      <c r="M29" s="306">
        <v>294.88388061523438</v>
      </c>
      <c r="N29" s="306">
        <v>282.88677978515625</v>
      </c>
      <c r="O29" s="306">
        <v>283.2666015625</v>
      </c>
      <c r="P29" s="306">
        <v>281.48519897460938</v>
      </c>
      <c r="Q29" s="306">
        <v>251.323486328125</v>
      </c>
      <c r="R29" s="306">
        <v>210.45747375488281</v>
      </c>
    </row>
    <row r="30" spans="1:18" x14ac:dyDescent="0.2">
      <c r="A30" s="24" t="s">
        <v>610</v>
      </c>
      <c r="B30" s="264">
        <v>-14.16425609588623</v>
      </c>
      <c r="C30" s="264">
        <v>-3.7870969772338867</v>
      </c>
      <c r="D30" s="264">
        <v>-8.7643136978149414</v>
      </c>
      <c r="E30" s="264">
        <v>-10.547921180725098</v>
      </c>
      <c r="F30" s="264">
        <v>-8.7098178863525391</v>
      </c>
      <c r="G30" s="264">
        <v>-10.244855880737305</v>
      </c>
      <c r="H30" s="264">
        <v>-12.911411285400391</v>
      </c>
      <c r="I30" s="264">
        <v>-10.954265594482422</v>
      </c>
      <c r="J30" s="264">
        <v>-4.6809344291687012</v>
      </c>
      <c r="K30" s="264">
        <v>-9.9861640930175781</v>
      </c>
      <c r="L30" s="264">
        <v>-8.2982892990112305</v>
      </c>
      <c r="M30" s="264">
        <v>-3.0235874652862549</v>
      </c>
      <c r="N30" s="264">
        <v>-1.0123398303985596</v>
      </c>
      <c r="O30" s="264">
        <v>-2.3314504623413086</v>
      </c>
      <c r="P30" s="264">
        <v>-2.5519521906971931E-2</v>
      </c>
      <c r="Q30" s="264">
        <v>9.4353132247924805</v>
      </c>
      <c r="R30" s="264">
        <v>18.415092468261719</v>
      </c>
    </row>
    <row r="31" spans="1:18" s="263" customFormat="1" ht="20.100000000000001" customHeight="1" x14ac:dyDescent="0.2">
      <c r="A31" s="136" t="s">
        <v>611</v>
      </c>
      <c r="B31" s="305">
        <v>277.8487548828125</v>
      </c>
      <c r="C31" s="305">
        <v>279.62286376953125</v>
      </c>
      <c r="D31" s="305">
        <v>282.16278076171875</v>
      </c>
      <c r="E31" s="305">
        <v>266.43881225585938</v>
      </c>
      <c r="F31" s="305">
        <v>250.03138732910156</v>
      </c>
      <c r="G31" s="305">
        <v>240.92742919921875</v>
      </c>
      <c r="H31" s="305">
        <v>251.77424621582031</v>
      </c>
      <c r="I31" s="305">
        <v>256.95437622070313</v>
      </c>
      <c r="J31" s="305">
        <v>253.46286010742188</v>
      </c>
      <c r="K31" s="305">
        <v>264.15768432617188</v>
      </c>
      <c r="L31" s="305">
        <v>287.20065307617188</v>
      </c>
      <c r="M31" s="305">
        <v>291.86029052734375</v>
      </c>
      <c r="N31" s="305">
        <v>281.87445068359375</v>
      </c>
      <c r="O31" s="305">
        <v>280.93515014648438</v>
      </c>
      <c r="P31" s="305">
        <v>281.45968627929688</v>
      </c>
      <c r="Q31" s="305">
        <v>260.7587890625</v>
      </c>
      <c r="R31" s="305">
        <v>228.87255859375</v>
      </c>
    </row>
    <row r="32" spans="1:18" s="286" customFormat="1" x14ac:dyDescent="0.2">
      <c r="A32" s="284" t="s">
        <v>612</v>
      </c>
      <c r="B32" s="285">
        <f t="shared" ref="B32:M32" si="0">B30/B31</f>
        <v>-5.0978296094435438E-2</v>
      </c>
      <c r="C32" s="285">
        <f t="shared" si="0"/>
        <v>-1.354358841112242E-2</v>
      </c>
      <c r="D32" s="285">
        <f t="shared" si="0"/>
        <v>-3.1061196923829023E-2</v>
      </c>
      <c r="E32" s="285">
        <f t="shared" si="0"/>
        <v>-3.9588531007997439E-2</v>
      </c>
      <c r="F32" s="285">
        <f t="shared" si="0"/>
        <v>-3.4834898047773177E-2</v>
      </c>
      <c r="G32" s="285">
        <f t="shared" si="0"/>
        <v>-4.2522579993438642E-2</v>
      </c>
      <c r="H32" s="285">
        <f t="shared" si="0"/>
        <v>-5.1281699695102087E-2</v>
      </c>
      <c r="I32" s="285">
        <f t="shared" si="0"/>
        <v>-4.2631169609166686E-2</v>
      </c>
      <c r="J32" s="285">
        <f t="shared" si="0"/>
        <v>-1.846793028053436E-2</v>
      </c>
      <c r="K32" s="285">
        <f t="shared" si="0"/>
        <v>-3.7803799342392183E-2</v>
      </c>
      <c r="L32" s="285">
        <f t="shared" si="0"/>
        <v>-2.8893699266102794E-2</v>
      </c>
      <c r="M32" s="285">
        <f t="shared" si="0"/>
        <v>-1.0359708269402211E-2</v>
      </c>
      <c r="N32" s="285">
        <f>N30/N31</f>
        <v>-3.5914565081846274E-3</v>
      </c>
      <c r="O32" s="285">
        <f>O30/O31</f>
        <v>-8.2988919724913401E-3</v>
      </c>
      <c r="P32" s="285">
        <f>P30/P31</f>
        <v>-9.0668479896081837E-5</v>
      </c>
      <c r="Q32" s="285">
        <f>Q30/Q31</f>
        <v>3.6184065966539586E-2</v>
      </c>
      <c r="R32" s="285">
        <f>R30/R31</f>
        <v>8.0460027979800786E-2</v>
      </c>
    </row>
    <row r="33" spans="1:18" s="346" customFormat="1" ht="20.100000000000001" customHeight="1" x14ac:dyDescent="0.2">
      <c r="A33" s="590" t="s">
        <v>1034</v>
      </c>
      <c r="B33" s="591"/>
      <c r="C33" s="592">
        <v>270.81674194335938</v>
      </c>
      <c r="D33" s="592">
        <v>279.07415771484375</v>
      </c>
      <c r="E33" s="592">
        <v>262.69210815429688</v>
      </c>
      <c r="F33" s="592">
        <v>243.59477233886719</v>
      </c>
      <c r="G33" s="592">
        <v>240.10348510742188</v>
      </c>
      <c r="H33" s="592">
        <v>254.17903137207031</v>
      </c>
      <c r="I33" s="592">
        <v>255.43310546875</v>
      </c>
      <c r="J33" s="592">
        <v>243.95068359375</v>
      </c>
      <c r="K33" s="592">
        <v>259.16653442382813</v>
      </c>
      <c r="L33" s="592">
        <v>287.88284301757813</v>
      </c>
      <c r="M33" s="592">
        <v>284.90032958984375</v>
      </c>
      <c r="N33" s="592">
        <v>269.95474243164063</v>
      </c>
      <c r="O33" s="592">
        <v>272.10409545898438</v>
      </c>
      <c r="P33" s="592">
        <v>274.68643188476563</v>
      </c>
      <c r="Q33" s="592">
        <v>243.51638793945313</v>
      </c>
      <c r="R33" s="592">
        <v>203.57498168945313</v>
      </c>
    </row>
    <row r="34" spans="1:18" x14ac:dyDescent="0.2">
      <c r="A34" s="148" t="s">
        <v>291</v>
      </c>
    </row>
    <row r="35" spans="1:18" s="22" customFormat="1" ht="24.95" customHeight="1" x14ac:dyDescent="0.2">
      <c r="A35" s="48" t="str">
        <f>Index!A26</f>
        <v>Table 2s    Palau constant price GDP(E) expenditure, contribution to change, FY2006-FY2021</v>
      </c>
    </row>
    <row r="36" spans="1:18" ht="20.100000000000001" customHeight="1" x14ac:dyDescent="0.2">
      <c r="A36" s="70"/>
      <c r="B36" s="33"/>
      <c r="C36" s="33" t="str">
        <f>C2</f>
        <v>FY06</v>
      </c>
      <c r="D36" s="33" t="str">
        <f t="shared" ref="D36:N36" si="1">D2</f>
        <v>FY07</v>
      </c>
      <c r="E36" s="33" t="str">
        <f t="shared" si="1"/>
        <v>FY08</v>
      </c>
      <c r="F36" s="33" t="str">
        <f t="shared" si="1"/>
        <v>FY09</v>
      </c>
      <c r="G36" s="33" t="str">
        <f t="shared" si="1"/>
        <v>FY10</v>
      </c>
      <c r="H36" s="33" t="str">
        <f t="shared" si="1"/>
        <v>FY11</v>
      </c>
      <c r="I36" s="33" t="str">
        <f t="shared" si="1"/>
        <v>FY12</v>
      </c>
      <c r="J36" s="33" t="str">
        <f t="shared" si="1"/>
        <v>FY13</v>
      </c>
      <c r="K36" s="33" t="str">
        <f t="shared" si="1"/>
        <v>FY14</v>
      </c>
      <c r="L36" s="33" t="str">
        <f t="shared" si="1"/>
        <v>FY15</v>
      </c>
      <c r="M36" s="33" t="str">
        <f t="shared" si="1"/>
        <v>FY16</v>
      </c>
      <c r="N36" s="33" t="str">
        <f t="shared" si="1"/>
        <v>FY17</v>
      </c>
      <c r="O36" s="33" t="str">
        <f t="shared" ref="O36:P36" si="2">O2</f>
        <v>FY18</v>
      </c>
      <c r="P36" s="33" t="str">
        <f t="shared" si="2"/>
        <v>FY19</v>
      </c>
      <c r="Q36" s="33" t="str">
        <f t="shared" ref="Q36:R36" si="3">Q2</f>
        <v>FY20</v>
      </c>
      <c r="R36" s="33" t="str">
        <f t="shared" si="3"/>
        <v>FY21</v>
      </c>
    </row>
    <row r="37" spans="1:18" ht="20.100000000000001" customHeight="1" x14ac:dyDescent="0.2">
      <c r="A37" t="s">
        <v>599</v>
      </c>
      <c r="B37" s="91"/>
      <c r="C37" s="91">
        <f t="shared" ref="C37:R37" si="4">(C3-B3)/(C$29-B$29)*C$63</f>
        <v>1.6121264140662225E-2</v>
      </c>
      <c r="D37" s="91">
        <f t="shared" si="4"/>
        <v>4.0972229550442741E-5</v>
      </c>
      <c r="E37" s="91">
        <f t="shared" si="4"/>
        <v>-9.4512812675080773E-5</v>
      </c>
      <c r="F37" s="91">
        <f t="shared" si="4"/>
        <v>9.8633242771477086E-4</v>
      </c>
      <c r="G37" s="91">
        <f t="shared" si="4"/>
        <v>-2.6421070547006809E-2</v>
      </c>
      <c r="H37" s="91">
        <f t="shared" si="4"/>
        <v>-8.5727775750742887E-3</v>
      </c>
      <c r="I37" s="91">
        <f t="shared" si="4"/>
        <v>-7.2307343754683352E-3</v>
      </c>
      <c r="J37" s="91">
        <f t="shared" si="4"/>
        <v>1.7587765112207414E-3</v>
      </c>
      <c r="K37" s="91">
        <f t="shared" si="4"/>
        <v>1.7293709693131101E-3</v>
      </c>
      <c r="L37" s="91">
        <f t="shared" si="4"/>
        <v>-9.7674578594180578E-4</v>
      </c>
      <c r="M37" s="91">
        <f t="shared" si="4"/>
        <v>1.1636379108798792E-2</v>
      </c>
      <c r="N37" s="91">
        <f t="shared" si="4"/>
        <v>-1.4791071490480711E-3</v>
      </c>
      <c r="O37" s="91">
        <f t="shared" si="4"/>
        <v>1.5479144052505476E-2</v>
      </c>
      <c r="P37" s="91">
        <f t="shared" si="4"/>
        <v>2.0305524192853488E-3</v>
      </c>
      <c r="Q37" s="91">
        <f t="shared" si="4"/>
        <v>3.934106970223579E-2</v>
      </c>
      <c r="R37" s="91">
        <f t="shared" si="4"/>
        <v>-2.5017248773825287E-2</v>
      </c>
    </row>
    <row r="38" spans="1:18" x14ac:dyDescent="0.2">
      <c r="A38" s="24" t="s">
        <v>257</v>
      </c>
      <c r="B38" s="91"/>
      <c r="C38" s="91">
        <f t="shared" ref="C38:R38" si="5">(C4-B4)/(C$29-B$29)*C$63</f>
        <v>4.9093751887668569E-3</v>
      </c>
      <c r="D38" s="91">
        <f t="shared" si="5"/>
        <v>2.1918258409967463E-3</v>
      </c>
      <c r="E38" s="91">
        <f t="shared" si="5"/>
        <v>-6.0591524330126016E-4</v>
      </c>
      <c r="F38" s="91">
        <f t="shared" si="5"/>
        <v>-3.5238198909445604E-3</v>
      </c>
      <c r="G38" s="91">
        <f t="shared" si="5"/>
        <v>-2.4205419115232631E-2</v>
      </c>
      <c r="H38" s="91">
        <f t="shared" si="5"/>
        <v>-7.230469479478115E-3</v>
      </c>
      <c r="I38" s="91">
        <f t="shared" si="5"/>
        <v>-3.71213055820096E-3</v>
      </c>
      <c r="J38" s="91">
        <f t="shared" si="5"/>
        <v>-1.3441711480914867E-3</v>
      </c>
      <c r="K38" s="91">
        <f t="shared" si="5"/>
        <v>-9.8844630999747607E-4</v>
      </c>
      <c r="L38" s="91">
        <f t="shared" si="5"/>
        <v>-5.8549226518192984E-3</v>
      </c>
      <c r="M38" s="91">
        <f t="shared" si="5"/>
        <v>6.8476064372803552E-3</v>
      </c>
      <c r="N38" s="91">
        <f t="shared" si="5"/>
        <v>2.3196283047640133E-3</v>
      </c>
      <c r="O38" s="91">
        <f t="shared" si="5"/>
        <v>4.9827210006350648E-3</v>
      </c>
      <c r="P38" s="91">
        <f t="shared" si="5"/>
        <v>1.4173816644545299E-4</v>
      </c>
      <c r="Q38" s="91">
        <f t="shared" si="5"/>
        <v>5.6968418446075985E-3</v>
      </c>
      <c r="R38" s="91">
        <f t="shared" si="5"/>
        <v>6.3482287616048255E-4</v>
      </c>
    </row>
    <row r="39" spans="1:18" x14ac:dyDescent="0.2">
      <c r="A39" s="24" t="s">
        <v>636</v>
      </c>
      <c r="B39" s="91"/>
      <c r="C39" s="91">
        <f t="shared" ref="C39:R39" si="6">(C5-B5)/(C$29-B$29)*C$63</f>
        <v>1.1233254224563014E-2</v>
      </c>
      <c r="D39" s="91">
        <f t="shared" si="6"/>
        <v>-3.0607224593933564E-3</v>
      </c>
      <c r="E39" s="91">
        <f t="shared" si="6"/>
        <v>-5.4052464995905318E-4</v>
      </c>
      <c r="F39" s="91">
        <f t="shared" si="6"/>
        <v>-1.3958880385302342E-3</v>
      </c>
      <c r="G39" s="91">
        <f t="shared" si="6"/>
        <v>-3.5749534819645907E-4</v>
      </c>
      <c r="H39" s="91">
        <f t="shared" si="6"/>
        <v>-7.8455965696982522E-4</v>
      </c>
      <c r="I39" s="91">
        <f t="shared" si="6"/>
        <v>4.5465236671039912E-3</v>
      </c>
      <c r="J39" s="91">
        <f t="shared" si="6"/>
        <v>2.2596405215729175E-3</v>
      </c>
      <c r="K39" s="91">
        <f t="shared" si="6"/>
        <v>4.7526373542710791E-3</v>
      </c>
      <c r="L39" s="91">
        <f t="shared" si="6"/>
        <v>4.7972336194914275E-3</v>
      </c>
      <c r="M39" s="91">
        <f t="shared" si="6"/>
        <v>6.3502868817624843E-3</v>
      </c>
      <c r="N39" s="91">
        <f t="shared" si="6"/>
        <v>9.4135937421573827E-4</v>
      </c>
      <c r="O39" s="91">
        <f t="shared" si="6"/>
        <v>3.5483736466834161E-3</v>
      </c>
      <c r="P39" s="91">
        <f t="shared" si="6"/>
        <v>-9.342733525244415E-4</v>
      </c>
      <c r="Q39" s="91">
        <f t="shared" si="6"/>
        <v>2.9494350807110426E-2</v>
      </c>
      <c r="R39" s="91">
        <f t="shared" si="6"/>
        <v>-2.7007703238033809E-2</v>
      </c>
    </row>
    <row r="40" spans="1:18" x14ac:dyDescent="0.2">
      <c r="A40" s="25" t="s">
        <v>637</v>
      </c>
      <c r="B40" s="91"/>
      <c r="C40" s="91">
        <f t="shared" ref="C40:R40" si="7">(C6-B6)/(C$29-B$29)*C$63</f>
        <v>-2.1355475080058058E-5</v>
      </c>
      <c r="D40" s="91">
        <f t="shared" si="7"/>
        <v>9.0987221294619447E-4</v>
      </c>
      <c r="E40" s="91">
        <f t="shared" si="7"/>
        <v>1.0519074122696092E-3</v>
      </c>
      <c r="F40" s="91">
        <f t="shared" si="7"/>
        <v>5.9060489647710015E-3</v>
      </c>
      <c r="G40" s="91">
        <f t="shared" si="7"/>
        <v>-1.8581487119316406E-3</v>
      </c>
      <c r="H40" s="91">
        <f t="shared" si="7"/>
        <v>-5.5775223551965045E-4</v>
      </c>
      <c r="I40" s="91">
        <f t="shared" si="7"/>
        <v>-8.0651473011176273E-3</v>
      </c>
      <c r="J40" s="91">
        <f t="shared" si="7"/>
        <v>8.4332493623865497E-4</v>
      </c>
      <c r="K40" s="91">
        <f t="shared" si="7"/>
        <v>-2.0348237693134886E-3</v>
      </c>
      <c r="L40" s="91">
        <f t="shared" si="7"/>
        <v>8.0932810175855877E-5</v>
      </c>
      <c r="M40" s="91">
        <f t="shared" si="7"/>
        <v>-1.5615013009003776E-3</v>
      </c>
      <c r="N40" s="91">
        <f t="shared" si="7"/>
        <v>-4.7400948280278228E-3</v>
      </c>
      <c r="O40" s="91">
        <f t="shared" si="7"/>
        <v>6.9480392915190767E-3</v>
      </c>
      <c r="P40" s="91">
        <f t="shared" si="7"/>
        <v>2.8230876053643374E-3</v>
      </c>
      <c r="Q40" s="91">
        <f t="shared" si="7"/>
        <v>4.4367109530907712E-3</v>
      </c>
      <c r="R40" s="91">
        <f t="shared" si="7"/>
        <v>1.0343781085435406E-3</v>
      </c>
    </row>
    <row r="41" spans="1:18" x14ac:dyDescent="0.2">
      <c r="A41" t="s">
        <v>600</v>
      </c>
      <c r="B41" s="265"/>
      <c r="C41" s="91">
        <f t="shared" ref="C41:R41" si="8">(C7-B7)/(C$29-B$29)*C$63</f>
        <v>9.6069657242240942E-3</v>
      </c>
      <c r="D41" s="91">
        <f t="shared" si="8"/>
        <v>1.4707953608883571E-2</v>
      </c>
      <c r="E41" s="91">
        <f t="shared" si="8"/>
        <v>-2.4861799924662483E-3</v>
      </c>
      <c r="F41" s="91">
        <f t="shared" si="8"/>
        <v>-4.0585806927293404E-2</v>
      </c>
      <c r="G41" s="91">
        <f t="shared" si="8"/>
        <v>-2.2368051073594745E-2</v>
      </c>
      <c r="H41" s="91">
        <f t="shared" si="8"/>
        <v>8.9807157915404601E-3</v>
      </c>
      <c r="I41" s="91">
        <f t="shared" si="8"/>
        <v>4.0436423842586389E-2</v>
      </c>
      <c r="J41" s="91">
        <f t="shared" si="8"/>
        <v>2.3136169626248572E-2</v>
      </c>
      <c r="K41" s="91">
        <f t="shared" si="8"/>
        <v>2.2586387568248024E-2</v>
      </c>
      <c r="L41" s="91">
        <f t="shared" si="8"/>
        <v>2.0885277830283482E-2</v>
      </c>
      <c r="M41" s="91">
        <f t="shared" si="8"/>
        <v>3.5585948396292824E-2</v>
      </c>
      <c r="N41" s="91">
        <f t="shared" si="8"/>
        <v>-1.8967157917177857E-3</v>
      </c>
      <c r="O41" s="91">
        <f t="shared" si="8"/>
        <v>-1.2880767460721977E-2</v>
      </c>
      <c r="P41" s="91">
        <f t="shared" si="8"/>
        <v>-1.588490941685497E-2</v>
      </c>
      <c r="Q41" s="91">
        <f t="shared" si="8"/>
        <v>1.7428784327169117E-2</v>
      </c>
      <c r="R41" s="91">
        <f t="shared" si="8"/>
        <v>-3.4268778274389199E-2</v>
      </c>
    </row>
    <row r="42" spans="1:18" x14ac:dyDescent="0.2">
      <c r="A42" s="24" t="s">
        <v>601</v>
      </c>
      <c r="B42" s="265"/>
      <c r="C42" s="91">
        <f t="shared" ref="C42:R42" si="9">(C8-B8)/(C$29-B$29)*C$63</f>
        <v>1.0211751210877324E-2</v>
      </c>
      <c r="D42" s="91">
        <f t="shared" si="9"/>
        <v>1.3787343683675924E-2</v>
      </c>
      <c r="E42" s="91">
        <f t="shared" si="9"/>
        <v>-1.6449005722063725E-3</v>
      </c>
      <c r="F42" s="91">
        <f t="shared" si="9"/>
        <v>-3.9584187434947349E-2</v>
      </c>
      <c r="G42" s="91">
        <f t="shared" si="9"/>
        <v>-1.9958702269476249E-2</v>
      </c>
      <c r="H42" s="91">
        <f t="shared" si="9"/>
        <v>1.0232475575648497E-2</v>
      </c>
      <c r="I42" s="91">
        <f t="shared" si="9"/>
        <v>4.052687467860807E-2</v>
      </c>
      <c r="J42" s="91">
        <f t="shared" si="9"/>
        <v>2.3479039917619973E-2</v>
      </c>
      <c r="K42" s="91">
        <f t="shared" si="9"/>
        <v>2.2425018229415446E-2</v>
      </c>
      <c r="L42" s="91">
        <f t="shared" si="9"/>
        <v>2.0447179640629212E-2</v>
      </c>
      <c r="M42" s="91">
        <f t="shared" si="9"/>
        <v>3.2416136514347028E-2</v>
      </c>
      <c r="N42" s="91">
        <f t="shared" si="9"/>
        <v>-4.6436031959829248E-3</v>
      </c>
      <c r="O42" s="91">
        <f t="shared" si="9"/>
        <v>-1.6028734252075391E-2</v>
      </c>
      <c r="P42" s="91">
        <f t="shared" si="9"/>
        <v>-1.8722689311016644E-2</v>
      </c>
      <c r="Q42" s="91">
        <f t="shared" si="9"/>
        <v>1.3683381312958015E-2</v>
      </c>
      <c r="R42" s="91">
        <f t="shared" si="9"/>
        <v>-3.5035532109797651E-2</v>
      </c>
    </row>
    <row r="43" spans="1:18" x14ac:dyDescent="0.2">
      <c r="A43" s="24" t="s">
        <v>602</v>
      </c>
      <c r="B43" s="265"/>
      <c r="C43" s="91">
        <f t="shared" ref="C43:R43" si="10">(C9-B9)/(C$29-B$29)*C$63</f>
        <v>-7.396329504941228E-4</v>
      </c>
      <c r="D43" s="91">
        <f t="shared" si="10"/>
        <v>-7.5325505788983299E-4</v>
      </c>
      <c r="E43" s="91">
        <f t="shared" si="10"/>
        <v>-7.253084752397934E-4</v>
      </c>
      <c r="F43" s="91">
        <f t="shared" si="10"/>
        <v>-7.530187683286398E-4</v>
      </c>
      <c r="G43" s="91">
        <f t="shared" si="10"/>
        <v>-7.9683071115036375E-4</v>
      </c>
      <c r="H43" s="91">
        <f t="shared" si="10"/>
        <v>-8.1141128640810497E-4</v>
      </c>
      <c r="I43" s="91">
        <f t="shared" si="10"/>
        <v>-7.6114320863531024E-4</v>
      </c>
      <c r="J43" s="91">
        <f t="shared" si="10"/>
        <v>-4.1412836334682359E-4</v>
      </c>
      <c r="K43" s="91">
        <f t="shared" si="10"/>
        <v>-4.2604756482436922E-4</v>
      </c>
      <c r="L43" s="91">
        <f t="shared" si="10"/>
        <v>-3.9766135382860248E-4</v>
      </c>
      <c r="M43" s="91">
        <f t="shared" si="10"/>
        <v>9.0358951013584708E-4</v>
      </c>
      <c r="N43" s="91">
        <f t="shared" si="10"/>
        <v>9.2284110484018242E-4</v>
      </c>
      <c r="O43" s="91">
        <f t="shared" si="10"/>
        <v>9.8039874066226996E-4</v>
      </c>
      <c r="P43" s="91">
        <f t="shared" si="10"/>
        <v>9.9781649156224393E-4</v>
      </c>
      <c r="Q43" s="91">
        <f t="shared" si="10"/>
        <v>1.0232870580125762E-3</v>
      </c>
      <c r="R43" s="91">
        <f t="shared" si="10"/>
        <v>1.1679426468859681E-3</v>
      </c>
    </row>
    <row r="44" spans="1:18" x14ac:dyDescent="0.2">
      <c r="A44" s="25" t="s">
        <v>603</v>
      </c>
      <c r="B44" s="265"/>
      <c r="C44" s="91">
        <f t="shared" ref="C44:R44" si="11">(C10-B10)/(C$29-B$29)*C$63</f>
        <v>-4.4470596890982503E-4</v>
      </c>
      <c r="D44" s="91">
        <f t="shared" si="11"/>
        <v>-4.5474598402158605E-4</v>
      </c>
      <c r="E44" s="91">
        <f t="shared" si="11"/>
        <v>-4.3965241523244431E-4</v>
      </c>
      <c r="F44" s="91">
        <f t="shared" si="11"/>
        <v>-4.5828829387654734E-4</v>
      </c>
      <c r="G44" s="91">
        <f t="shared" si="11"/>
        <v>-4.868972234488642E-4</v>
      </c>
      <c r="H44" s="91">
        <f t="shared" si="11"/>
        <v>-4.9777271201335762E-4</v>
      </c>
      <c r="I44" s="91">
        <f t="shared" si="11"/>
        <v>-4.6878494953430977E-4</v>
      </c>
      <c r="J44" s="91">
        <f t="shared" si="11"/>
        <v>-4.5964980527017776E-4</v>
      </c>
      <c r="K44" s="91">
        <f t="shared" si="11"/>
        <v>-4.7343872504745379E-4</v>
      </c>
      <c r="L44" s="91">
        <f t="shared" si="11"/>
        <v>-4.4242921689127554E-4</v>
      </c>
      <c r="M44" s="91">
        <f t="shared" si="11"/>
        <v>9.5800562103805621E-4</v>
      </c>
      <c r="N44" s="91">
        <f t="shared" si="11"/>
        <v>9.7705700910351106E-4</v>
      </c>
      <c r="O44" s="91">
        <f t="shared" si="11"/>
        <v>1.0366037645067939E-3</v>
      </c>
      <c r="P44" s="91">
        <f t="shared" si="11"/>
        <v>1.0536162153310547E-3</v>
      </c>
      <c r="Q44" s="91">
        <f t="shared" si="11"/>
        <v>1.0791282181881973E-3</v>
      </c>
      <c r="R44" s="91">
        <f t="shared" si="11"/>
        <v>1.2301286961311263E-3</v>
      </c>
    </row>
    <row r="45" spans="1:18" x14ac:dyDescent="0.2">
      <c r="A45" s="25" t="s">
        <v>2</v>
      </c>
      <c r="B45" s="265"/>
      <c r="C45" s="91">
        <f t="shared" ref="C45:R45" si="12">(C11-B11)/(C$29-B$29)*C$63</f>
        <v>-2.9492698158429777E-4</v>
      </c>
      <c r="D45" s="91">
        <f t="shared" si="12"/>
        <v>-2.9850907386824699E-4</v>
      </c>
      <c r="E45" s="91">
        <f t="shared" si="12"/>
        <v>-2.856560600073491E-4</v>
      </c>
      <c r="F45" s="91">
        <f t="shared" si="12"/>
        <v>-2.9473047445209235E-4</v>
      </c>
      <c r="G45" s="91">
        <f t="shared" si="12"/>
        <v>-3.099334877014996E-4</v>
      </c>
      <c r="H45" s="91">
        <f t="shared" si="12"/>
        <v>-3.1363857439474746E-4</v>
      </c>
      <c r="I45" s="91">
        <f t="shared" si="12"/>
        <v>-2.9235825910100047E-4</v>
      </c>
      <c r="J45" s="91">
        <f t="shared" si="12"/>
        <v>4.5521441923354193E-5</v>
      </c>
      <c r="K45" s="91">
        <f t="shared" si="12"/>
        <v>4.7391160223084597E-5</v>
      </c>
      <c r="L45" s="91">
        <f t="shared" si="12"/>
        <v>4.476786306267308E-5</v>
      </c>
      <c r="M45" s="91">
        <f t="shared" si="12"/>
        <v>-5.4416110902209151E-5</v>
      </c>
      <c r="N45" s="91">
        <f t="shared" si="12"/>
        <v>-5.4215904263328606E-5</v>
      </c>
      <c r="O45" s="91">
        <f t="shared" si="12"/>
        <v>-5.6205023844523877E-5</v>
      </c>
      <c r="P45" s="91">
        <f t="shared" si="12"/>
        <v>-5.5799723768810881E-5</v>
      </c>
      <c r="Q45" s="91">
        <f t="shared" si="12"/>
        <v>-5.5841160175621386E-5</v>
      </c>
      <c r="R45" s="91">
        <f t="shared" si="12"/>
        <v>-6.2186049245158208E-5</v>
      </c>
    </row>
    <row r="46" spans="1:18" x14ac:dyDescent="0.2">
      <c r="A46" s="46" t="s">
        <v>581</v>
      </c>
      <c r="B46" s="265"/>
      <c r="C46" s="91">
        <f t="shared" ref="C46:R46" si="13">(C12-B12)/(C$29-B$29)*C$63</f>
        <v>1.3485236263468685E-4</v>
      </c>
      <c r="D46" s="91">
        <f t="shared" si="13"/>
        <v>1.6738464756022014E-3</v>
      </c>
      <c r="E46" s="91">
        <f t="shared" si="13"/>
        <v>-1.1596930599378019E-4</v>
      </c>
      <c r="F46" s="91">
        <f t="shared" si="13"/>
        <v>-2.4859383795226717E-4</v>
      </c>
      <c r="G46" s="91">
        <f t="shared" si="13"/>
        <v>-1.6125088784105365E-3</v>
      </c>
      <c r="H46" s="91">
        <f t="shared" si="13"/>
        <v>-4.4037507595305299E-4</v>
      </c>
      <c r="I46" s="91">
        <f t="shared" si="13"/>
        <v>6.7067976195691475E-4</v>
      </c>
      <c r="J46" s="91">
        <f t="shared" si="13"/>
        <v>7.1265191375160391E-5</v>
      </c>
      <c r="K46" s="91">
        <f t="shared" si="13"/>
        <v>5.8743537542192529E-4</v>
      </c>
      <c r="L46" s="91">
        <f t="shared" si="13"/>
        <v>8.3574041043082124E-4</v>
      </c>
      <c r="M46" s="91">
        <f t="shared" si="13"/>
        <v>2.2662239854779141E-3</v>
      </c>
      <c r="N46" s="91">
        <f t="shared" si="13"/>
        <v>1.8240430653576536E-3</v>
      </c>
      <c r="O46" s="91">
        <f t="shared" si="13"/>
        <v>2.1675815355817023E-3</v>
      </c>
      <c r="P46" s="91">
        <f t="shared" si="13"/>
        <v>1.8399650859505774E-3</v>
      </c>
      <c r="Q46" s="91">
        <f t="shared" si="13"/>
        <v>2.7221464482772499E-3</v>
      </c>
      <c r="R46" s="91">
        <f t="shared" si="13"/>
        <v>-4.0119640069514811E-4</v>
      </c>
    </row>
    <row r="47" spans="1:18" x14ac:dyDescent="0.2">
      <c r="A47" t="s">
        <v>604</v>
      </c>
      <c r="B47" s="265"/>
      <c r="C47" s="91">
        <f t="shared" ref="C47:R47" si="14">(C13-B13)/(C$29-B$29)*C$63</f>
        <v>-3.9428862825622191E-2</v>
      </c>
      <c r="D47" s="91">
        <f t="shared" si="14"/>
        <v>-1.5422814026565573E-2</v>
      </c>
      <c r="E47" s="91">
        <f t="shared" si="14"/>
        <v>-3.9685940532034759E-2</v>
      </c>
      <c r="F47" s="91">
        <f t="shared" si="14"/>
        <v>-7.1073736426326112E-2</v>
      </c>
      <c r="G47" s="91">
        <f t="shared" si="14"/>
        <v>-8.6977020043328777E-3</v>
      </c>
      <c r="H47" s="91">
        <f t="shared" si="14"/>
        <v>4.5797549892089194E-2</v>
      </c>
      <c r="I47" s="91">
        <f t="shared" si="14"/>
        <v>1.06390706104537E-4</v>
      </c>
      <c r="J47" s="91">
        <f t="shared" si="14"/>
        <v>-2.6932746163213058E-2</v>
      </c>
      <c r="K47" s="91">
        <f t="shared" si="14"/>
        <v>9.1784574651702422E-2</v>
      </c>
      <c r="L47" s="91">
        <f t="shared" si="14"/>
        <v>2.5976729088005433E-2</v>
      </c>
      <c r="M47" s="91">
        <f t="shared" si="14"/>
        <v>1.4403987479382463E-3</v>
      </c>
      <c r="N47" s="91">
        <f t="shared" si="14"/>
        <v>-1.6324019391984993E-3</v>
      </c>
      <c r="O47" s="91">
        <f t="shared" si="14"/>
        <v>-2.6082313498030696E-2</v>
      </c>
      <c r="P47" s="91">
        <f t="shared" si="14"/>
        <v>7.3434671970076262E-2</v>
      </c>
      <c r="Q47" s="91">
        <f t="shared" si="14"/>
        <v>3.0118828579442095E-2</v>
      </c>
      <c r="R47" s="91">
        <f t="shared" si="14"/>
        <v>-7.5227634029226151E-2</v>
      </c>
    </row>
    <row r="48" spans="1:18" x14ac:dyDescent="0.2">
      <c r="A48" s="24" t="s">
        <v>25</v>
      </c>
      <c r="B48" s="265"/>
      <c r="C48" s="91">
        <f t="shared" ref="C48:R48" si="15">(C14-B14)/(C$29-B$29)*C$63</f>
        <v>-3.1182612192567394E-2</v>
      </c>
      <c r="D48" s="91">
        <f t="shared" si="15"/>
        <v>-3.0649448603164754E-2</v>
      </c>
      <c r="E48" s="91">
        <f t="shared" si="15"/>
        <v>-5.761404292560058E-2</v>
      </c>
      <c r="F48" s="91">
        <f t="shared" si="15"/>
        <v>-4.6347177941762845E-2</v>
      </c>
      <c r="G48" s="91">
        <f t="shared" si="15"/>
        <v>2.5432178968941434E-4</v>
      </c>
      <c r="H48" s="91">
        <f t="shared" si="15"/>
        <v>4.5751804921575559E-3</v>
      </c>
      <c r="I48" s="91">
        <f t="shared" si="15"/>
        <v>-1.1015142011847874E-2</v>
      </c>
      <c r="J48" s="91">
        <f t="shared" si="15"/>
        <v>-2.2884335099324141E-2</v>
      </c>
      <c r="K48" s="91">
        <f t="shared" si="15"/>
        <v>2.7420928728423825E-2</v>
      </c>
      <c r="L48" s="91">
        <f t="shared" si="15"/>
        <v>2.3773401601176216E-2</v>
      </c>
      <c r="M48" s="91">
        <f t="shared" si="15"/>
        <v>6.3457427927908743E-3</v>
      </c>
      <c r="N48" s="91">
        <f t="shared" si="15"/>
        <v>-1.2456812265239049E-2</v>
      </c>
      <c r="O48" s="91">
        <f t="shared" si="15"/>
        <v>1.0198555304341215E-2</v>
      </c>
      <c r="P48" s="91">
        <f t="shared" si="15"/>
        <v>5.4894269387896245E-2</v>
      </c>
      <c r="Q48" s="91">
        <f t="shared" si="15"/>
        <v>2.3369779634153608E-2</v>
      </c>
      <c r="R48" s="91">
        <f t="shared" si="15"/>
        <v>-5.5835619610441214E-2</v>
      </c>
    </row>
    <row r="49" spans="1:18" x14ac:dyDescent="0.2">
      <c r="A49" s="24" t="s">
        <v>2</v>
      </c>
      <c r="B49" s="265"/>
      <c r="C49" s="91">
        <f t="shared" ref="C49:R49" si="16">(C15-B15)/(C$29-B$29)*C$63</f>
        <v>-8.2462375696046794E-3</v>
      </c>
      <c r="D49" s="91">
        <f t="shared" si="16"/>
        <v>1.5226634576599179E-2</v>
      </c>
      <c r="E49" s="91">
        <f t="shared" si="16"/>
        <v>1.792809583746062E-2</v>
      </c>
      <c r="F49" s="91">
        <f t="shared" si="16"/>
        <v>-2.4726558484563264E-2</v>
      </c>
      <c r="G49" s="91">
        <f t="shared" si="16"/>
        <v>-8.9520237940222923E-3</v>
      </c>
      <c r="H49" s="91">
        <f t="shared" si="16"/>
        <v>4.1222376993718238E-2</v>
      </c>
      <c r="I49" s="91">
        <f t="shared" si="16"/>
        <v>1.1121532717952409E-2</v>
      </c>
      <c r="J49" s="91">
        <f t="shared" si="16"/>
        <v>-4.0484181832886566E-3</v>
      </c>
      <c r="K49" s="91">
        <f t="shared" si="16"/>
        <v>6.4363653311984584E-2</v>
      </c>
      <c r="L49" s="91">
        <f t="shared" si="16"/>
        <v>2.2033205293557484E-3</v>
      </c>
      <c r="M49" s="91">
        <f t="shared" si="16"/>
        <v>-4.9053440448526284E-3</v>
      </c>
      <c r="N49" s="91">
        <f t="shared" si="16"/>
        <v>1.082441032604055E-2</v>
      </c>
      <c r="O49" s="91">
        <f t="shared" si="16"/>
        <v>-3.6280868802371913E-2</v>
      </c>
      <c r="P49" s="91">
        <f t="shared" si="16"/>
        <v>1.8540402582180003E-2</v>
      </c>
      <c r="Q49" s="91">
        <f t="shared" si="16"/>
        <v>6.7490489452884852E-3</v>
      </c>
      <c r="R49" s="91">
        <f t="shared" si="16"/>
        <v>-1.9392014418784929E-2</v>
      </c>
    </row>
    <row r="50" spans="1:18" x14ac:dyDescent="0.2">
      <c r="A50" t="s">
        <v>605</v>
      </c>
      <c r="B50" s="265"/>
      <c r="C50" s="91">
        <f t="shared" ref="C50:R50" si="17">(C16-B16)/(C$29-B$29)*C$63</f>
        <v>-3.1390706153315955E-3</v>
      </c>
      <c r="D50" s="91">
        <f t="shared" si="17"/>
        <v>1.8838355600055707E-3</v>
      </c>
      <c r="E50" s="91">
        <f t="shared" si="17"/>
        <v>-3.5558033327160975E-3</v>
      </c>
      <c r="F50" s="91">
        <f t="shared" si="17"/>
        <v>3.7176929666198825E-4</v>
      </c>
      <c r="G50" s="91">
        <f t="shared" si="17"/>
        <v>7.3754542242451208E-3</v>
      </c>
      <c r="H50" s="91">
        <f t="shared" si="17"/>
        <v>-3.9400466219009856E-3</v>
      </c>
      <c r="I50" s="91">
        <f t="shared" si="17"/>
        <v>1.647951611396907E-4</v>
      </c>
      <c r="J50" s="91">
        <f t="shared" si="17"/>
        <v>1.1925539639821008E-3</v>
      </c>
      <c r="K50" s="91">
        <f t="shared" si="17"/>
        <v>-9.3418326067821814E-3</v>
      </c>
      <c r="L50" s="91">
        <f t="shared" si="17"/>
        <v>-1.4100557553834684E-2</v>
      </c>
      <c r="M50" s="91">
        <f t="shared" si="17"/>
        <v>9.217828095358517E-3</v>
      </c>
      <c r="N50" s="91">
        <f t="shared" si="17"/>
        <v>1.2473685607132743E-2</v>
      </c>
      <c r="O50" s="91">
        <f t="shared" si="17"/>
        <v>-3.3761671431941035E-3</v>
      </c>
      <c r="P50" s="91">
        <f t="shared" si="17"/>
        <v>-9.7842599602036362E-4</v>
      </c>
      <c r="Q50" s="91">
        <f t="shared" si="17"/>
        <v>-9.1719027240755834E-3</v>
      </c>
      <c r="R50" s="91">
        <f t="shared" si="17"/>
        <v>4.4151848314489409E-3</v>
      </c>
    </row>
    <row r="51" spans="1:18" s="263" customFormat="1" ht="20.100000000000001" customHeight="1" x14ac:dyDescent="0.2">
      <c r="A51" s="263" t="s">
        <v>606</v>
      </c>
      <c r="B51" s="307"/>
      <c r="C51" s="91">
        <f t="shared" ref="C51:R51" si="18">(C17-B17)/(C$29-B$29)*C$63</f>
        <v>-1.6839623262639523E-2</v>
      </c>
      <c r="D51" s="91">
        <f t="shared" si="18"/>
        <v>1.2098921714291055E-3</v>
      </c>
      <c r="E51" s="91">
        <f t="shared" si="18"/>
        <v>-4.5822455006498931E-2</v>
      </c>
      <c r="F51" s="91">
        <f t="shared" si="18"/>
        <v>-0.11030143226849794</v>
      </c>
      <c r="G51" s="91">
        <f t="shared" si="18"/>
        <v>-5.0111388520896326E-2</v>
      </c>
      <c r="H51" s="91">
        <f t="shared" si="18"/>
        <v>4.2265436740537746E-2</v>
      </c>
      <c r="I51" s="91">
        <f t="shared" si="18"/>
        <v>3.3476840204675729E-2</v>
      </c>
      <c r="J51" s="91">
        <f t="shared" si="18"/>
        <v>-8.4521513686903495E-4</v>
      </c>
      <c r="K51" s="91">
        <f t="shared" si="18"/>
        <v>0.10675852621205527</v>
      </c>
      <c r="L51" s="91">
        <f t="shared" si="18"/>
        <v>3.1784633134093514E-2</v>
      </c>
      <c r="M51" s="91">
        <f t="shared" si="18"/>
        <v>5.7880643100126111E-2</v>
      </c>
      <c r="N51" s="91">
        <f t="shared" si="18"/>
        <v>7.4654692165950576E-3</v>
      </c>
      <c r="O51" s="91">
        <f t="shared" si="18"/>
        <v>-2.6860175924961482E-2</v>
      </c>
      <c r="P51" s="91">
        <f t="shared" si="18"/>
        <v>5.8601951286781008E-2</v>
      </c>
      <c r="Q51" s="91">
        <f t="shared" si="18"/>
        <v>7.7716800848075529E-2</v>
      </c>
      <c r="R51" s="91">
        <f t="shared" si="18"/>
        <v>-0.13009849711634017</v>
      </c>
    </row>
    <row r="52" spans="1:18" x14ac:dyDescent="0.2">
      <c r="A52" t="s">
        <v>607</v>
      </c>
      <c r="B52" s="265"/>
      <c r="C52" s="91">
        <f t="shared" ref="C52:R52" si="19">(C18-B18)/(C$29-B$29)*C$63</f>
        <v>1.2349663203354451E-3</v>
      </c>
      <c r="D52" s="91">
        <f t="shared" si="19"/>
        <v>-1.0395020748853951E-2</v>
      </c>
      <c r="E52" s="91">
        <f t="shared" si="19"/>
        <v>-2.2618195824883388E-2</v>
      </c>
      <c r="F52" s="91">
        <f t="shared" si="19"/>
        <v>-3.4888965229337376E-2</v>
      </c>
      <c r="G52" s="91">
        <f t="shared" si="19"/>
        <v>2.1581349004155492E-2</v>
      </c>
      <c r="H52" s="91">
        <f t="shared" si="19"/>
        <v>5.7199347104452639E-2</v>
      </c>
      <c r="I52" s="91">
        <f t="shared" si="19"/>
        <v>3.7689952520516865E-2</v>
      </c>
      <c r="J52" s="91">
        <f t="shared" si="19"/>
        <v>-1.8483072345631457E-2</v>
      </c>
      <c r="K52" s="91">
        <f t="shared" si="19"/>
        <v>3.7351475187661354E-2</v>
      </c>
      <c r="L52" s="91">
        <f t="shared" si="19"/>
        <v>6.5080819125059211E-2</v>
      </c>
      <c r="M52" s="91">
        <f t="shared" si="19"/>
        <v>-6.1015754666288715E-3</v>
      </c>
      <c r="N52" s="91">
        <f t="shared" si="19"/>
        <v>-4.8623813808794679E-2</v>
      </c>
      <c r="O52" s="91">
        <f t="shared" si="19"/>
        <v>-3.2238354826091872E-2</v>
      </c>
      <c r="P52" s="91">
        <f t="shared" si="19"/>
        <v>-5.0060412105907691E-2</v>
      </c>
      <c r="Q52" s="91">
        <f t="shared" si="19"/>
        <v>-0.19176742062600219</v>
      </c>
      <c r="R52" s="91">
        <f t="shared" si="19"/>
        <v>-0.17164722860593482</v>
      </c>
    </row>
    <row r="53" spans="1:18" x14ac:dyDescent="0.2">
      <c r="A53" s="24" t="s">
        <v>196</v>
      </c>
      <c r="B53" s="265"/>
      <c r="C53" s="91">
        <f t="shared" ref="C53:R53" si="20">(C19-B19)/(C$29-B$29)*C$63</f>
        <v>3.4737542746221491E-3</v>
      </c>
      <c r="D53" s="91">
        <f t="shared" si="20"/>
        <v>-2.4348686245111158E-2</v>
      </c>
      <c r="E53" s="91">
        <f t="shared" si="20"/>
        <v>-6.6063839785991934E-3</v>
      </c>
      <c r="F53" s="91">
        <f t="shared" si="20"/>
        <v>-4.2963227806129397E-3</v>
      </c>
      <c r="G53" s="91">
        <f t="shared" si="20"/>
        <v>6.7972511013828984E-3</v>
      </c>
      <c r="H53" s="91">
        <f t="shared" si="20"/>
        <v>-1.2760264885856864E-2</v>
      </c>
      <c r="I53" s="91">
        <f t="shared" si="20"/>
        <v>3.0905296706413279E-3</v>
      </c>
      <c r="J53" s="91">
        <f t="shared" si="20"/>
        <v>-1.5569771256534167E-3</v>
      </c>
      <c r="K53" s="91">
        <f t="shared" si="20"/>
        <v>-1.6183224126288492E-3</v>
      </c>
      <c r="L53" s="91">
        <f t="shared" si="20"/>
        <v>9.3787125078452337E-3</v>
      </c>
      <c r="M53" s="91">
        <f t="shared" si="20"/>
        <v>1.4843795908853399E-2</v>
      </c>
      <c r="N53" s="91">
        <f t="shared" si="20"/>
        <v>-9.1858862974379431E-3</v>
      </c>
      <c r="O53" s="91">
        <f t="shared" si="20"/>
        <v>-8.810413927885551E-3</v>
      </c>
      <c r="P53" s="91">
        <f t="shared" si="20"/>
        <v>-7.3483933557996197E-3</v>
      </c>
      <c r="Q53" s="91">
        <f t="shared" si="20"/>
        <v>-1.5274119180065026E-2</v>
      </c>
      <c r="R53" s="91">
        <f t="shared" si="20"/>
        <v>-1.4903190934363833E-2</v>
      </c>
    </row>
    <row r="54" spans="1:18" x14ac:dyDescent="0.2">
      <c r="A54" s="24" t="s">
        <v>614</v>
      </c>
      <c r="B54" s="265"/>
      <c r="C54" s="91">
        <f t="shared" ref="C54:R54" si="21">(C20-B20)/(C$29-B$29)*C$63</f>
        <v>2.7927925444695533E-3</v>
      </c>
      <c r="D54" s="91">
        <f t="shared" si="21"/>
        <v>-1.3345618563833494E-2</v>
      </c>
      <c r="E54" s="91">
        <f t="shared" si="21"/>
        <v>-2.4770465183986865E-3</v>
      </c>
      <c r="F54" s="91">
        <f t="shared" si="21"/>
        <v>-2.8346857312797368E-3</v>
      </c>
      <c r="G54" s="91">
        <f t="shared" si="21"/>
        <v>-1.5705614478596988E-3</v>
      </c>
      <c r="H54" s="91">
        <f t="shared" si="21"/>
        <v>2.3991144946189179E-4</v>
      </c>
      <c r="I54" s="91">
        <f t="shared" si="21"/>
        <v>2.0588797687018032E-3</v>
      </c>
      <c r="J54" s="91">
        <f t="shared" si="21"/>
        <v>-1.9943903757676114E-3</v>
      </c>
      <c r="K54" s="91">
        <f t="shared" si="21"/>
        <v>-3.442617473184321E-3</v>
      </c>
      <c r="L54" s="91">
        <f t="shared" si="21"/>
        <v>-3.2247024212063301E-3</v>
      </c>
      <c r="M54" s="91">
        <f t="shared" si="21"/>
        <v>1.6785785591396111E-3</v>
      </c>
      <c r="N54" s="91">
        <f t="shared" si="21"/>
        <v>3.8615078916416682E-3</v>
      </c>
      <c r="O54" s="91">
        <f t="shared" si="21"/>
        <v>7.4374228259714695E-5</v>
      </c>
      <c r="P54" s="91">
        <f t="shared" si="21"/>
        <v>-2.8102672030407201E-3</v>
      </c>
      <c r="Q54" s="91">
        <f t="shared" si="21"/>
        <v>-5.0343736949390316E-3</v>
      </c>
      <c r="R54" s="91">
        <f t="shared" si="21"/>
        <v>-2.1207043376383957E-3</v>
      </c>
    </row>
    <row r="55" spans="1:18" x14ac:dyDescent="0.2">
      <c r="A55" s="24" t="s">
        <v>615</v>
      </c>
      <c r="B55" s="265"/>
      <c r="C55" s="91">
        <f t="shared" ref="C55:R55" si="22">(C21-B21)/(C$29-B$29)*C$63</f>
        <v>6.7268864719299938E-3</v>
      </c>
      <c r="D55" s="91">
        <f t="shared" si="22"/>
        <v>-3.7384837615371163E-3</v>
      </c>
      <c r="E55" s="91">
        <f t="shared" si="22"/>
        <v>-1.479260574132294E-3</v>
      </c>
      <c r="F55" s="91">
        <f t="shared" si="22"/>
        <v>-8.1689597447242007E-3</v>
      </c>
      <c r="G55" s="91">
        <f t="shared" si="22"/>
        <v>-1.7062633161414756E-3</v>
      </c>
      <c r="H55" s="91">
        <f t="shared" si="22"/>
        <v>1.2581841275765852E-3</v>
      </c>
      <c r="I55" s="91">
        <f t="shared" si="22"/>
        <v>9.3416141871184317E-5</v>
      </c>
      <c r="J55" s="91">
        <f t="shared" si="22"/>
        <v>-7.6182916744030717E-4</v>
      </c>
      <c r="K55" s="91">
        <f t="shared" si="22"/>
        <v>8.5085382704233397E-4</v>
      </c>
      <c r="L55" s="91">
        <f t="shared" si="22"/>
        <v>1.3265084136448394E-3</v>
      </c>
      <c r="M55" s="91">
        <f t="shared" si="22"/>
        <v>2.6146971948202711E-3</v>
      </c>
      <c r="N55" s="91">
        <f t="shared" si="22"/>
        <v>6.2912958053888332E-4</v>
      </c>
      <c r="O55" s="91">
        <f t="shared" si="22"/>
        <v>-1.0885644190482793E-3</v>
      </c>
      <c r="P55" s="91">
        <f t="shared" si="22"/>
        <v>-3.454155749573399E-3</v>
      </c>
      <c r="Q55" s="91">
        <f t="shared" si="22"/>
        <v>-1.458101898455795E-2</v>
      </c>
      <c r="R55" s="91">
        <f t="shared" si="22"/>
        <v>-3.1807132055300994E-3</v>
      </c>
    </row>
    <row r="56" spans="1:18" x14ac:dyDescent="0.2">
      <c r="A56" s="24" t="s">
        <v>544</v>
      </c>
      <c r="B56" s="265"/>
      <c r="C56" s="91">
        <f t="shared" ref="C56:R56" si="23">(C22-B22)/(C$29-B$29)*C$63</f>
        <v>-1.1358878892620746E-2</v>
      </c>
      <c r="D56" s="91">
        <f t="shared" si="23"/>
        <v>2.9930886686426777E-2</v>
      </c>
      <c r="E56" s="91">
        <f t="shared" si="23"/>
        <v>-1.1622794434422636E-2</v>
      </c>
      <c r="F56" s="91">
        <f t="shared" si="23"/>
        <v>-1.8719795652435946E-2</v>
      </c>
      <c r="G56" s="91">
        <f t="shared" si="23"/>
        <v>1.8113844635423156E-2</v>
      </c>
      <c r="H56" s="91">
        <f t="shared" si="23"/>
        <v>6.9500825778730568E-2</v>
      </c>
      <c r="I56" s="91">
        <f t="shared" si="23"/>
        <v>3.2520015634331614E-2</v>
      </c>
      <c r="J56" s="91">
        <f t="shared" si="23"/>
        <v>-1.2925982163910209E-2</v>
      </c>
      <c r="K56" s="91">
        <f t="shared" si="23"/>
        <v>4.0282929511981341E-2</v>
      </c>
      <c r="L56" s="91">
        <f t="shared" si="23"/>
        <v>5.4886478523225528E-2</v>
      </c>
      <c r="M56" s="91">
        <f t="shared" si="23"/>
        <v>-2.4813385109784633E-2</v>
      </c>
      <c r="N56" s="91">
        <f t="shared" si="23"/>
        <v>-4.5068927029610066E-2</v>
      </c>
      <c r="O56" s="91">
        <f t="shared" si="23"/>
        <v>-2.4247235651375664E-2</v>
      </c>
      <c r="P56" s="91">
        <f t="shared" si="23"/>
        <v>-3.7236212142106373E-2</v>
      </c>
      <c r="Q56" s="91">
        <f t="shared" si="23"/>
        <v>-0.15730723829367091</v>
      </c>
      <c r="R56" s="91">
        <f t="shared" si="23"/>
        <v>-0.14854152825198585</v>
      </c>
    </row>
    <row r="57" spans="1:18" x14ac:dyDescent="0.2">
      <c r="A57" s="24" t="s">
        <v>616</v>
      </c>
      <c r="B57" s="265"/>
      <c r="C57" s="91">
        <f t="shared" ref="C57:R57" si="24">(C23-B23)/(C$29-B$29)*C$63</f>
        <v>-3.9958889453113833E-4</v>
      </c>
      <c r="D57" s="91">
        <f t="shared" si="24"/>
        <v>1.1068811352010397E-3</v>
      </c>
      <c r="E57" s="91">
        <f t="shared" si="24"/>
        <v>-4.3270376322536875E-4</v>
      </c>
      <c r="F57" s="91">
        <f t="shared" si="24"/>
        <v>-8.6921251014041967E-4</v>
      </c>
      <c r="G57" s="91">
        <f t="shared" si="24"/>
        <v>-5.2918282826352802E-5</v>
      </c>
      <c r="H57" s="91">
        <f t="shared" si="24"/>
        <v>-1.0393112639061962E-3</v>
      </c>
      <c r="I57" s="91">
        <f t="shared" si="24"/>
        <v>-7.2874282849967454E-5</v>
      </c>
      <c r="J57" s="91">
        <f t="shared" si="24"/>
        <v>-1.2438975175222652E-3</v>
      </c>
      <c r="K57" s="91">
        <f t="shared" si="24"/>
        <v>1.2786566713335718E-3</v>
      </c>
      <c r="L57" s="91">
        <f t="shared" si="24"/>
        <v>2.7137964458665113E-3</v>
      </c>
      <c r="M57" s="91">
        <f t="shared" si="24"/>
        <v>-4.2526282649150093E-4</v>
      </c>
      <c r="N57" s="91">
        <f t="shared" si="24"/>
        <v>1.1403539609045243E-3</v>
      </c>
      <c r="O57" s="91">
        <f t="shared" si="24"/>
        <v>1.8335076997107222E-3</v>
      </c>
      <c r="P57" s="91">
        <f t="shared" si="24"/>
        <v>7.8860624450554815E-4</v>
      </c>
      <c r="Q57" s="91">
        <f t="shared" si="24"/>
        <v>4.2933609149770275E-4</v>
      </c>
      <c r="R57" s="91">
        <f t="shared" si="24"/>
        <v>-2.9010970198903078E-3</v>
      </c>
    </row>
    <row r="58" spans="1:18" x14ac:dyDescent="0.2">
      <c r="A58" t="s">
        <v>608</v>
      </c>
      <c r="B58" s="265"/>
      <c r="C58" s="91">
        <f t="shared" ref="C58:R58" si="25">(C24-B24)/(C$29-B$29)*C$63</f>
        <v>1.3856401539940409E-2</v>
      </c>
      <c r="D58" s="91">
        <f t="shared" si="25"/>
        <v>-3.5708940172792039E-2</v>
      </c>
      <c r="E58" s="91">
        <f t="shared" si="25"/>
        <v>-2.0523598884266282E-2</v>
      </c>
      <c r="F58" s="91">
        <f t="shared" si="25"/>
        <v>-7.9318931798317407E-2</v>
      </c>
      <c r="G58" s="91">
        <f t="shared" si="25"/>
        <v>7.2289310098848478E-4</v>
      </c>
      <c r="H58" s="91">
        <f t="shared" si="25"/>
        <v>4.5663504370922751E-2</v>
      </c>
      <c r="I58" s="91">
        <f t="shared" si="25"/>
        <v>5.8990202024161241E-2</v>
      </c>
      <c r="J58" s="91">
        <f t="shared" si="25"/>
        <v>1.7120105982232237E-2</v>
      </c>
      <c r="K58" s="91">
        <f t="shared" si="25"/>
        <v>8.2128836334369654E-2</v>
      </c>
      <c r="L58" s="91">
        <f t="shared" si="25"/>
        <v>1.8968076440035571E-2</v>
      </c>
      <c r="M58" s="91">
        <f t="shared" si="25"/>
        <v>5.386046693199318E-2</v>
      </c>
      <c r="N58" s="91">
        <f t="shared" si="25"/>
        <v>-4.7424362927550145E-4</v>
      </c>
      <c r="O58" s="91">
        <f t="shared" si="25"/>
        <v>-6.0441113424759808E-2</v>
      </c>
      <c r="P58" s="91">
        <f t="shared" si="25"/>
        <v>1.4830242790409164E-2</v>
      </c>
      <c r="Q58" s="91">
        <f t="shared" si="25"/>
        <v>-6.8985278912263833E-3</v>
      </c>
      <c r="R58" s="91">
        <f t="shared" si="25"/>
        <v>-0.13914247669320912</v>
      </c>
    </row>
    <row r="59" spans="1:18" x14ac:dyDescent="0.2">
      <c r="A59" s="24" t="s">
        <v>617</v>
      </c>
      <c r="B59" s="265"/>
      <c r="C59" s="91">
        <f t="shared" ref="C59:R59" si="26">(C25-B25)/(C$29-B$29)*C$63</f>
        <v>2.1712368537276099E-3</v>
      </c>
      <c r="D59" s="91">
        <f t="shared" si="26"/>
        <v>7.7736191174162111E-3</v>
      </c>
      <c r="E59" s="91">
        <f t="shared" si="26"/>
        <v>-1.2884975809020758E-3</v>
      </c>
      <c r="F59" s="91">
        <f t="shared" si="26"/>
        <v>-2.0133435966920889E-2</v>
      </c>
      <c r="G59" s="91">
        <f t="shared" si="26"/>
        <v>-5.7602779617740652E-3</v>
      </c>
      <c r="H59" s="91">
        <f t="shared" si="26"/>
        <v>6.1280035400410561E-3</v>
      </c>
      <c r="I59" s="91">
        <f t="shared" si="26"/>
        <v>1.206283537140752E-2</v>
      </c>
      <c r="J59" s="91">
        <f t="shared" si="26"/>
        <v>-1.9546454368064969E-3</v>
      </c>
      <c r="K59" s="91">
        <f t="shared" si="26"/>
        <v>1.3048572998523694E-2</v>
      </c>
      <c r="L59" s="91">
        <f t="shared" si="26"/>
        <v>-1.2685283084567461E-3</v>
      </c>
      <c r="M59" s="91">
        <f t="shared" si="26"/>
        <v>3.9092203592949121E-3</v>
      </c>
      <c r="N59" s="91">
        <f t="shared" si="26"/>
        <v>-4.1548709451910953E-3</v>
      </c>
      <c r="O59" s="91">
        <f t="shared" si="26"/>
        <v>-2.7275483584357752E-3</v>
      </c>
      <c r="P59" s="91">
        <f t="shared" si="26"/>
        <v>-5.2258356963094891E-3</v>
      </c>
      <c r="Q59" s="91">
        <f t="shared" si="26"/>
        <v>-4.4176923659869095E-4</v>
      </c>
      <c r="R59" s="91">
        <f t="shared" si="26"/>
        <v>-1.2842413356634459E-2</v>
      </c>
    </row>
    <row r="60" spans="1:18" x14ac:dyDescent="0.2">
      <c r="A60" s="24" t="s">
        <v>496</v>
      </c>
      <c r="B60" s="265"/>
      <c r="C60" s="91">
        <f t="shared" ref="C60:R60" si="27">(C26-B26)/(C$29-B$29)*C$63</f>
        <v>2.9239254162694524E-2</v>
      </c>
      <c r="D60" s="91">
        <f t="shared" si="27"/>
        <v>-7.3712930900254395E-2</v>
      </c>
      <c r="E60" s="91">
        <f t="shared" si="27"/>
        <v>-3.727057958802274E-2</v>
      </c>
      <c r="F60" s="91">
        <f t="shared" si="27"/>
        <v>-3.9487727434336962E-3</v>
      </c>
      <c r="G60" s="91">
        <f t="shared" si="27"/>
        <v>3.1528441815656484E-2</v>
      </c>
      <c r="H60" s="91">
        <f t="shared" si="27"/>
        <v>-1.8103435392610282E-2</v>
      </c>
      <c r="I60" s="91">
        <f t="shared" si="27"/>
        <v>2.5465023370789415E-3</v>
      </c>
      <c r="J60" s="91">
        <f t="shared" si="27"/>
        <v>3.8286992685813434E-3</v>
      </c>
      <c r="K60" s="91">
        <f t="shared" si="27"/>
        <v>3.4036665241730128E-3</v>
      </c>
      <c r="L60" s="91">
        <f t="shared" si="27"/>
        <v>-1.0521091386024436E-4</v>
      </c>
      <c r="M60" s="91">
        <f t="shared" si="27"/>
        <v>3.5527598162907389E-2</v>
      </c>
      <c r="N60" s="91">
        <f t="shared" si="27"/>
        <v>-2.8825785192732292E-2</v>
      </c>
      <c r="O60" s="91">
        <f t="shared" si="27"/>
        <v>3.9497514141335725E-3</v>
      </c>
      <c r="P60" s="91">
        <f t="shared" si="27"/>
        <v>-5.4955354834261723E-4</v>
      </c>
      <c r="Q60" s="91">
        <f t="shared" si="27"/>
        <v>-2.7324161803925478E-2</v>
      </c>
      <c r="R60" s="91">
        <f t="shared" si="27"/>
        <v>-1.6681252131052313E-3</v>
      </c>
    </row>
    <row r="61" spans="1:18" x14ac:dyDescent="0.2">
      <c r="A61" s="24" t="s">
        <v>618</v>
      </c>
      <c r="B61" s="265"/>
      <c r="C61" s="91">
        <f t="shared" ref="C61:R61" si="28">(C27-B27)/(C$29-B$29)*C$63</f>
        <v>-2.2927426159632031E-2</v>
      </c>
      <c r="D61" s="91">
        <f t="shared" si="28"/>
        <v>2.9233012784412538E-2</v>
      </c>
      <c r="E61" s="91">
        <f t="shared" si="28"/>
        <v>1.2901051378990188E-2</v>
      </c>
      <c r="F61" s="91">
        <f t="shared" si="28"/>
        <v>-4.152078308112523E-2</v>
      </c>
      <c r="G61" s="91">
        <f t="shared" si="28"/>
        <v>-9.9880054472336419E-3</v>
      </c>
      <c r="H61" s="91">
        <f t="shared" si="28"/>
        <v>3.7096892950572412E-2</v>
      </c>
      <c r="I61" s="91">
        <f t="shared" si="28"/>
        <v>2.4826650309803994E-2</v>
      </c>
      <c r="J61" s="91">
        <f t="shared" si="28"/>
        <v>1.7446345355816188E-2</v>
      </c>
      <c r="K61" s="91">
        <f t="shared" si="28"/>
        <v>7.4061610695347072E-2</v>
      </c>
      <c r="L61" s="91">
        <f t="shared" si="28"/>
        <v>1.0914021657891328E-2</v>
      </c>
      <c r="M61" s="91">
        <f t="shared" si="28"/>
        <v>3.006198860280516E-3</v>
      </c>
      <c r="N61" s="91">
        <f t="shared" si="28"/>
        <v>1.7642613312662894E-2</v>
      </c>
      <c r="O61" s="91">
        <f t="shared" si="28"/>
        <v>-4.3000996587352541E-2</v>
      </c>
      <c r="P61" s="91">
        <f t="shared" si="28"/>
        <v>2.1560765474979916E-2</v>
      </c>
      <c r="Q61" s="91">
        <f t="shared" si="28"/>
        <v>4.8792204696007813E-2</v>
      </c>
      <c r="R61" s="91">
        <f t="shared" si="28"/>
        <v>-9.0136591346009071E-2</v>
      </c>
    </row>
    <row r="62" spans="1:18" x14ac:dyDescent="0.2">
      <c r="A62" s="24" t="s">
        <v>615</v>
      </c>
      <c r="B62" s="265"/>
      <c r="C62" s="91">
        <f t="shared" ref="C62:R62" si="29">(C28-B28)/(C$29-B$29)*C$63</f>
        <v>5.3733366831503048E-3</v>
      </c>
      <c r="D62" s="91">
        <f t="shared" si="29"/>
        <v>9.9734536563704187E-4</v>
      </c>
      <c r="E62" s="91">
        <f t="shared" si="29"/>
        <v>5.1344400178787606E-3</v>
      </c>
      <c r="F62" s="91">
        <f t="shared" si="29"/>
        <v>-1.3715940006837589E-2</v>
      </c>
      <c r="G62" s="91">
        <f t="shared" si="29"/>
        <v>-1.5057280048952449E-2</v>
      </c>
      <c r="H62" s="91">
        <f t="shared" si="29"/>
        <v>2.0542058460492781E-2</v>
      </c>
      <c r="I62" s="91">
        <f t="shared" si="29"/>
        <v>1.9554214005870783E-2</v>
      </c>
      <c r="J62" s="91">
        <f t="shared" si="29"/>
        <v>-2.200293205358798E-3</v>
      </c>
      <c r="K62" s="91">
        <f t="shared" si="29"/>
        <v>-8.3850286610860948E-3</v>
      </c>
      <c r="L62" s="91">
        <f t="shared" si="29"/>
        <v>9.4277940044612298E-3</v>
      </c>
      <c r="M62" s="91">
        <f t="shared" si="29"/>
        <v>1.141744954951036E-2</v>
      </c>
      <c r="N62" s="91">
        <f t="shared" si="29"/>
        <v>1.4863812132254201E-2</v>
      </c>
      <c r="O62" s="91">
        <f t="shared" si="29"/>
        <v>-1.8662319893105062E-2</v>
      </c>
      <c r="P62" s="91">
        <f t="shared" si="29"/>
        <v>-9.5513343991864637E-4</v>
      </c>
      <c r="Q62" s="91">
        <f t="shared" si="29"/>
        <v>-2.7924808322727521E-2</v>
      </c>
      <c r="R62" s="91">
        <f t="shared" si="29"/>
        <v>-3.4495354366677972E-2</v>
      </c>
    </row>
    <row r="63" spans="1:18" s="263" customFormat="1" ht="20.100000000000001" customHeight="1" x14ac:dyDescent="0.2">
      <c r="A63" s="136" t="s">
        <v>609</v>
      </c>
      <c r="B63" s="308"/>
      <c r="C63" s="308">
        <f t="shared" ref="C63:R63" si="30">C29/B29-1</f>
        <v>-2.946111073604496E-2</v>
      </c>
      <c r="D63" s="308">
        <f t="shared" si="30"/>
        <v>2.6523838515360332E-2</v>
      </c>
      <c r="E63" s="308">
        <f t="shared" si="30"/>
        <v>-4.7917051947116041E-2</v>
      </c>
      <c r="F63" s="308">
        <f t="shared" si="30"/>
        <v>-6.5871438155257311E-2</v>
      </c>
      <c r="G63" s="308">
        <f t="shared" si="30"/>
        <v>-2.9252932617729321E-2</v>
      </c>
      <c r="H63" s="308">
        <f t="shared" si="30"/>
        <v>5.3801309849214052E-2</v>
      </c>
      <c r="I63" s="308">
        <f t="shared" si="30"/>
        <v>1.2176561876673153E-2</v>
      </c>
      <c r="J63" s="308">
        <f t="shared" si="30"/>
        <v>-3.6448364987133774E-2</v>
      </c>
      <c r="K63" s="308">
        <f t="shared" si="30"/>
        <v>6.1981194620170932E-2</v>
      </c>
      <c r="L63" s="308">
        <f t="shared" si="30"/>
        <v>7.7897320159329375E-2</v>
      </c>
      <c r="M63" s="308">
        <f t="shared" si="30"/>
        <v>-2.081399298495934E-3</v>
      </c>
      <c r="N63" s="308">
        <f t="shared" si="30"/>
        <v>-4.0684152708000965E-2</v>
      </c>
      <c r="O63" s="308">
        <f t="shared" si="30"/>
        <v>1.3426635830497968E-3</v>
      </c>
      <c r="P63" s="308">
        <f t="shared" si="30"/>
        <v>-6.2887844103908241E-3</v>
      </c>
      <c r="Q63" s="308">
        <f t="shared" si="30"/>
        <v>-0.1071520376785603</v>
      </c>
      <c r="R63" s="308">
        <f t="shared" si="30"/>
        <v>-0.16260323764523943</v>
      </c>
    </row>
    <row r="64" spans="1:18" s="573" customFormat="1" ht="20.100000000000001" customHeight="1" x14ac:dyDescent="0.2">
      <c r="A64" s="263" t="s">
        <v>1033</v>
      </c>
      <c r="B64" s="581"/>
      <c r="C64" s="467" t="s">
        <v>1030</v>
      </c>
      <c r="D64" s="307">
        <f t="shared" ref="D64:R64" si="31">D33/C33-1</f>
        <v>3.0490787653044693E-2</v>
      </c>
      <c r="E64" s="307">
        <f t="shared" si="31"/>
        <v>-5.8701420778938473E-2</v>
      </c>
      <c r="F64" s="307">
        <f t="shared" si="31"/>
        <v>-7.2698551736516293E-2</v>
      </c>
      <c r="G64" s="307">
        <f t="shared" si="31"/>
        <v>-1.4332356962851955E-2</v>
      </c>
      <c r="H64" s="307">
        <f t="shared" si="31"/>
        <v>5.8622831977432899E-2</v>
      </c>
      <c r="I64" s="307">
        <f t="shared" si="31"/>
        <v>4.9338219990457954E-3</v>
      </c>
      <c r="J64" s="307">
        <f t="shared" si="31"/>
        <v>-4.495275525828335E-2</v>
      </c>
      <c r="K64" s="307">
        <f t="shared" si="31"/>
        <v>6.2372650922417616E-2</v>
      </c>
      <c r="L64" s="307">
        <f t="shared" si="31"/>
        <v>0.11080253342736279</v>
      </c>
      <c r="M64" s="307">
        <f t="shared" si="31"/>
        <v>-1.0360163865521743E-2</v>
      </c>
      <c r="N64" s="307">
        <f t="shared" si="31"/>
        <v>-5.2459002696555346E-2</v>
      </c>
      <c r="O64" s="307">
        <f t="shared" si="31"/>
        <v>7.9619013468081867E-3</v>
      </c>
      <c r="P64" s="307">
        <f t="shared" si="31"/>
        <v>9.490251961938867E-3</v>
      </c>
      <c r="Q64" s="307">
        <f t="shared" si="31"/>
        <v>-0.11347500395792653</v>
      </c>
      <c r="R64" s="307">
        <f t="shared" si="31"/>
        <v>-0.16401937704468117</v>
      </c>
    </row>
    <row r="65" spans="1:18" x14ac:dyDescent="0.2">
      <c r="A65" s="148" t="s">
        <v>291</v>
      </c>
    </row>
    <row r="66" spans="1:18" s="22" customFormat="1" ht="24.95" customHeight="1" x14ac:dyDescent="0.2">
      <c r="A66" s="48" t="str">
        <f>Index!A27</f>
        <v>Table 2t     Palau current price GDP(E) expenditure, FY2007-FY2021</v>
      </c>
    </row>
    <row r="67" spans="1:18" ht="20.100000000000001" customHeight="1" x14ac:dyDescent="0.2">
      <c r="A67" s="70" t="s">
        <v>115</v>
      </c>
      <c r="B67" s="33" t="str">
        <f t="shared" ref="B67:N67" si="32">B2</f>
        <v>FY05</v>
      </c>
      <c r="C67" s="33" t="str">
        <f t="shared" si="32"/>
        <v>FY06</v>
      </c>
      <c r="D67" s="33" t="str">
        <f t="shared" si="32"/>
        <v>FY07</v>
      </c>
      <c r="E67" s="33" t="str">
        <f t="shared" si="32"/>
        <v>FY08</v>
      </c>
      <c r="F67" s="33" t="str">
        <f t="shared" si="32"/>
        <v>FY09</v>
      </c>
      <c r="G67" s="33" t="str">
        <f t="shared" si="32"/>
        <v>FY10</v>
      </c>
      <c r="H67" s="33" t="str">
        <f t="shared" si="32"/>
        <v>FY11</v>
      </c>
      <c r="I67" s="33" t="str">
        <f t="shared" si="32"/>
        <v>FY12</v>
      </c>
      <c r="J67" s="33" t="str">
        <f t="shared" si="32"/>
        <v>FY13</v>
      </c>
      <c r="K67" s="33" t="str">
        <f t="shared" si="32"/>
        <v>FY14</v>
      </c>
      <c r="L67" s="33" t="str">
        <f t="shared" si="32"/>
        <v>FY15</v>
      </c>
      <c r="M67" s="33" t="str">
        <f t="shared" si="32"/>
        <v>FY16</v>
      </c>
      <c r="N67" s="33" t="str">
        <f t="shared" si="32"/>
        <v>FY17</v>
      </c>
      <c r="O67" s="33" t="str">
        <f t="shared" ref="O67:Q67" si="33">O2</f>
        <v>FY18</v>
      </c>
      <c r="P67" s="33" t="str">
        <f t="shared" si="33"/>
        <v>FY19</v>
      </c>
      <c r="Q67" s="33" t="str">
        <f t="shared" si="33"/>
        <v>FY20</v>
      </c>
      <c r="R67" s="33" t="str">
        <f t="shared" ref="R67" si="34">R2</f>
        <v>FY21</v>
      </c>
    </row>
    <row r="68" spans="1:18" ht="20.100000000000001" customHeight="1" x14ac:dyDescent="0.2">
      <c r="A68" t="s">
        <v>599</v>
      </c>
      <c r="B68" s="264">
        <v>57.760684967041016</v>
      </c>
      <c r="C68" s="264">
        <v>63.731315612792969</v>
      </c>
      <c r="D68" s="264">
        <v>64.428421020507813</v>
      </c>
      <c r="E68" s="264">
        <v>68.566131591796875</v>
      </c>
      <c r="F68" s="264">
        <v>69.4561767578125</v>
      </c>
      <c r="G68" s="264">
        <v>68.738380432128906</v>
      </c>
      <c r="H68" s="264">
        <v>69.404594421386719</v>
      </c>
      <c r="I68" s="264">
        <v>70.347442626953125</v>
      </c>
      <c r="J68" s="264">
        <v>73.705612182617188</v>
      </c>
      <c r="K68" s="264">
        <v>77.276145935058594</v>
      </c>
      <c r="L68" s="264">
        <v>80.031478881835938</v>
      </c>
      <c r="M68" s="264">
        <v>86.127716064453125</v>
      </c>
      <c r="N68" s="264">
        <v>87.306076049804688</v>
      </c>
      <c r="O68" s="264">
        <v>92.907096862792969</v>
      </c>
      <c r="P68" s="264">
        <v>95.227203369140625</v>
      </c>
      <c r="Q68" s="264">
        <v>108.79442596435547</v>
      </c>
      <c r="R68" s="264">
        <v>103.77388000488281</v>
      </c>
    </row>
    <row r="69" spans="1:18" x14ac:dyDescent="0.2">
      <c r="A69" s="24" t="s">
        <v>257</v>
      </c>
      <c r="B69" s="264">
        <v>40.744544982910156</v>
      </c>
      <c r="C69" s="264">
        <v>42.5833740234375</v>
      </c>
      <c r="D69" s="264">
        <v>43.900588989257813</v>
      </c>
      <c r="E69" s="264">
        <v>45.839076995849609</v>
      </c>
      <c r="F69" s="264">
        <v>45.933761596679688</v>
      </c>
      <c r="G69" s="264">
        <v>45.625846862792969</v>
      </c>
      <c r="H69" s="264">
        <v>46.525955200195313</v>
      </c>
      <c r="I69" s="264">
        <v>47.254508972167969</v>
      </c>
      <c r="J69" s="264">
        <v>48.89178466796875</v>
      </c>
      <c r="K69" s="264">
        <v>50.655487060546875</v>
      </c>
      <c r="L69" s="264">
        <v>52.895858764648438</v>
      </c>
      <c r="M69" s="264">
        <v>58.104690551757813</v>
      </c>
      <c r="N69" s="264">
        <v>60.128414154052734</v>
      </c>
      <c r="O69" s="264">
        <v>62.276653289794922</v>
      </c>
      <c r="P69" s="264">
        <v>63.8638916015625</v>
      </c>
      <c r="Q69" s="264">
        <v>67.781936645507813</v>
      </c>
      <c r="R69" s="264">
        <v>69.310630798339844</v>
      </c>
    </row>
    <row r="70" spans="1:18" x14ac:dyDescent="0.2">
      <c r="A70" s="24" t="s">
        <v>636</v>
      </c>
      <c r="B70" s="264">
        <v>23.307994842529297</v>
      </c>
      <c r="C70" s="264">
        <v>27.702291488647461</v>
      </c>
      <c r="D70" s="264">
        <v>26.861167907714844</v>
      </c>
      <c r="E70" s="264">
        <v>29.165431976318359</v>
      </c>
      <c r="F70" s="264">
        <v>29.161550521850586</v>
      </c>
      <c r="G70" s="264">
        <v>29.400503158569336</v>
      </c>
      <c r="H70" s="264">
        <v>29.957208633422852</v>
      </c>
      <c r="I70" s="264">
        <v>32.292221069335938</v>
      </c>
      <c r="J70" s="264">
        <v>34.013225555419922</v>
      </c>
      <c r="K70" s="264">
        <v>36.552688598632813</v>
      </c>
      <c r="L70" s="264">
        <v>37.033126831054688</v>
      </c>
      <c r="M70" s="264">
        <v>38.274250030517578</v>
      </c>
      <c r="N70" s="264">
        <v>38.869155883789063</v>
      </c>
      <c r="O70" s="264">
        <v>40.512226104736328</v>
      </c>
      <c r="P70" s="264">
        <v>40.491287231445313</v>
      </c>
      <c r="Q70" s="264">
        <v>48.894874572753906</v>
      </c>
      <c r="R70" s="264">
        <v>42.099777221679688</v>
      </c>
    </row>
    <row r="71" spans="1:18" x14ac:dyDescent="0.2">
      <c r="A71" s="25" t="s">
        <v>637</v>
      </c>
      <c r="B71" s="264">
        <v>-6.2918562889099121</v>
      </c>
      <c r="C71" s="264">
        <v>-6.5543503761291504</v>
      </c>
      <c r="D71" s="264">
        <v>-6.3333382606506348</v>
      </c>
      <c r="E71" s="264">
        <v>-6.4383788108825684</v>
      </c>
      <c r="F71" s="264">
        <v>-5.6391382217407227</v>
      </c>
      <c r="G71" s="264">
        <v>-6.2879691123962402</v>
      </c>
      <c r="H71" s="264">
        <v>-7.0785670280456543</v>
      </c>
      <c r="I71" s="264">
        <v>-9.1992826461791992</v>
      </c>
      <c r="J71" s="264">
        <v>-9.1993951797485352</v>
      </c>
      <c r="K71" s="264">
        <v>-9.9320278167724609</v>
      </c>
      <c r="L71" s="264">
        <v>-9.8975057601928711</v>
      </c>
      <c r="M71" s="264">
        <v>-10.251224517822266</v>
      </c>
      <c r="N71" s="264">
        <v>-11.691494941711426</v>
      </c>
      <c r="O71" s="264">
        <v>-9.8817815780639648</v>
      </c>
      <c r="P71" s="264">
        <v>-9.1279764175415039</v>
      </c>
      <c r="Q71" s="264">
        <v>-7.8823800086975098</v>
      </c>
      <c r="R71" s="264">
        <v>-7.6365251541137695</v>
      </c>
    </row>
    <row r="72" spans="1:18" x14ac:dyDescent="0.2">
      <c r="A72" t="s">
        <v>600</v>
      </c>
      <c r="B72" s="264">
        <v>120.51460266113281</v>
      </c>
      <c r="C72" s="264">
        <v>126.85878753662109</v>
      </c>
      <c r="D72" s="264">
        <v>130.99946594238281</v>
      </c>
      <c r="E72" s="264">
        <v>138.76873779296875</v>
      </c>
      <c r="F72" s="264">
        <v>132.42245483398438</v>
      </c>
      <c r="G72" s="264">
        <v>131.20201110839844</v>
      </c>
      <c r="H72" s="264">
        <v>139.88227844238281</v>
      </c>
      <c r="I72" s="264">
        <v>155.3260498046875</v>
      </c>
      <c r="J72" s="264">
        <v>165.01817321777344</v>
      </c>
      <c r="K72" s="264">
        <v>177.39817810058594</v>
      </c>
      <c r="L72" s="264">
        <v>188.94647216796875</v>
      </c>
      <c r="M72" s="264">
        <v>200.53553771972656</v>
      </c>
      <c r="N72" s="264">
        <v>202.61787414550781</v>
      </c>
      <c r="O72" s="264">
        <v>203.51348876953125</v>
      </c>
      <c r="P72" s="264">
        <v>196.03218078613281</v>
      </c>
      <c r="Q72" s="264">
        <v>197.39431762695313</v>
      </c>
      <c r="R72" s="264">
        <v>190.54757690429688</v>
      </c>
    </row>
    <row r="73" spans="1:18" x14ac:dyDescent="0.2">
      <c r="A73" s="24" t="s">
        <v>601</v>
      </c>
      <c r="B73" s="264">
        <v>99.177322387695313</v>
      </c>
      <c r="C73" s="264">
        <v>103.58046722412109</v>
      </c>
      <c r="D73" s="264">
        <v>108.39581298828125</v>
      </c>
      <c r="E73" s="264">
        <v>116.76522064208984</v>
      </c>
      <c r="F73" s="264">
        <v>111.11235809326172</v>
      </c>
      <c r="G73" s="264">
        <v>111.39499664306641</v>
      </c>
      <c r="H73" s="264">
        <v>119.96504211425781</v>
      </c>
      <c r="I73" s="264">
        <v>134.85734558105469</v>
      </c>
      <c r="J73" s="264">
        <v>143.85516357421875</v>
      </c>
      <c r="K73" s="264">
        <v>155.65364074707031</v>
      </c>
      <c r="L73" s="264">
        <v>166.06484985351563</v>
      </c>
      <c r="M73" s="264">
        <v>174.72579956054688</v>
      </c>
      <c r="N73" s="264">
        <v>175.20445251464844</v>
      </c>
      <c r="O73" s="264">
        <v>174.68299865722656</v>
      </c>
      <c r="P73" s="264">
        <v>166.51361083984375</v>
      </c>
      <c r="Q73" s="264">
        <v>165.92691040039063</v>
      </c>
      <c r="R73" s="264">
        <v>158.404052734375</v>
      </c>
    </row>
    <row r="74" spans="1:18" x14ac:dyDescent="0.2">
      <c r="A74" s="24" t="s">
        <v>602</v>
      </c>
      <c r="B74" s="264">
        <v>17.757541656494141</v>
      </c>
      <c r="C74" s="264">
        <v>19.441017150878906</v>
      </c>
      <c r="D74" s="264">
        <v>18.408405303955078</v>
      </c>
      <c r="E74" s="264">
        <v>17.572090148925781</v>
      </c>
      <c r="F74" s="264">
        <v>16.844207763671875</v>
      </c>
      <c r="G74" s="264">
        <v>15.677409172058105</v>
      </c>
      <c r="H74" s="264">
        <v>15.725061416625977</v>
      </c>
      <c r="I74" s="264">
        <v>15.939298629760742</v>
      </c>
      <c r="J74" s="264">
        <v>16.477666854858398</v>
      </c>
      <c r="K74" s="264">
        <v>16.765312194824219</v>
      </c>
      <c r="L74" s="264">
        <v>17.600330352783203</v>
      </c>
      <c r="M74" s="264">
        <v>19.659938812255859</v>
      </c>
      <c r="N74" s="264">
        <v>20.50799560546875</v>
      </c>
      <c r="O74" s="264">
        <v>21.060266494750977</v>
      </c>
      <c r="P74" s="264">
        <v>21.373861312866211</v>
      </c>
      <c r="Q74" s="264">
        <v>22.450521469116211</v>
      </c>
      <c r="R74" s="264">
        <v>23.113697052001953</v>
      </c>
    </row>
    <row r="75" spans="1:18" x14ac:dyDescent="0.2">
      <c r="A75" s="25" t="s">
        <v>603</v>
      </c>
      <c r="B75" s="264">
        <v>14.431480407714844</v>
      </c>
      <c r="C75" s="264">
        <v>16.007389068603516</v>
      </c>
      <c r="D75" s="264">
        <v>15.050270080566406</v>
      </c>
      <c r="E75" s="264">
        <v>14.242239952087402</v>
      </c>
      <c r="F75" s="264">
        <v>13.549885749816895</v>
      </c>
      <c r="G75" s="264">
        <v>12.425016403198242</v>
      </c>
      <c r="H75" s="264">
        <v>12.33110237121582</v>
      </c>
      <c r="I75" s="264">
        <v>12.400477409362793</v>
      </c>
      <c r="J75" s="264">
        <v>12.772378921508789</v>
      </c>
      <c r="K75" s="264">
        <v>12.977814674377441</v>
      </c>
      <c r="L75" s="264">
        <v>13.523708343505859</v>
      </c>
      <c r="M75" s="264">
        <v>15.495781898498535</v>
      </c>
      <c r="N75" s="264">
        <v>16.3343505859375</v>
      </c>
      <c r="O75" s="264">
        <v>16.83586311340332</v>
      </c>
      <c r="P75" s="264">
        <v>17.088441848754883</v>
      </c>
      <c r="Q75" s="264">
        <v>18.111476898193359</v>
      </c>
      <c r="R75" s="264">
        <v>18.757646560668945</v>
      </c>
    </row>
    <row r="76" spans="1:18" x14ac:dyDescent="0.2">
      <c r="A76" s="25" t="s">
        <v>2</v>
      </c>
      <c r="B76" s="264">
        <v>3.3260612487792969</v>
      </c>
      <c r="C76" s="264">
        <v>3.4336280822753906</v>
      </c>
      <c r="D76" s="264">
        <v>3.3581352233886719</v>
      </c>
      <c r="E76" s="264">
        <v>3.3298501968383789</v>
      </c>
      <c r="F76" s="264">
        <v>3.2943220138549805</v>
      </c>
      <c r="G76" s="264">
        <v>3.2523927688598633</v>
      </c>
      <c r="H76" s="264">
        <v>3.3939590454101563</v>
      </c>
      <c r="I76" s="264">
        <v>3.5388212203979492</v>
      </c>
      <c r="J76" s="264">
        <v>3.7052879333496094</v>
      </c>
      <c r="K76" s="264">
        <v>3.7874975204467773</v>
      </c>
      <c r="L76" s="264">
        <v>4.0766220092773438</v>
      </c>
      <c r="M76" s="264">
        <v>4.1641569137573242</v>
      </c>
      <c r="N76" s="264">
        <v>4.17364501953125</v>
      </c>
      <c r="O76" s="264">
        <v>4.2244033813476563</v>
      </c>
      <c r="P76" s="264">
        <v>4.2854194641113281</v>
      </c>
      <c r="Q76" s="264">
        <v>4.3390445709228516</v>
      </c>
      <c r="R76" s="264">
        <v>4.3560504913330078</v>
      </c>
    </row>
    <row r="77" spans="1:18" x14ac:dyDescent="0.2">
      <c r="A77" s="46" t="s">
        <v>581</v>
      </c>
      <c r="B77" s="264">
        <v>3.5797359943389893</v>
      </c>
      <c r="C77" s="264">
        <v>3.8373064994812012</v>
      </c>
      <c r="D77" s="264">
        <v>4.1952486038208008</v>
      </c>
      <c r="E77" s="264">
        <v>4.4314312934875488</v>
      </c>
      <c r="F77" s="264">
        <v>4.4658875465393066</v>
      </c>
      <c r="G77" s="264">
        <v>4.1296086311340332</v>
      </c>
      <c r="H77" s="264">
        <v>4.192173957824707</v>
      </c>
      <c r="I77" s="264">
        <v>4.5294094085693359</v>
      </c>
      <c r="J77" s="264">
        <v>4.6853475570678711</v>
      </c>
      <c r="K77" s="264">
        <v>4.9792242050170898</v>
      </c>
      <c r="L77" s="264">
        <v>5.2812933921813965</v>
      </c>
      <c r="M77" s="264">
        <v>6.1498055458068848</v>
      </c>
      <c r="N77" s="264">
        <v>6.9054217338562012</v>
      </c>
      <c r="O77" s="264">
        <v>7.7702288627624512</v>
      </c>
      <c r="P77" s="264">
        <v>8.1447067260742188</v>
      </c>
      <c r="Q77" s="264">
        <v>9.0168905258178711</v>
      </c>
      <c r="R77" s="264">
        <v>9.029820442199707</v>
      </c>
    </row>
    <row r="78" spans="1:18" x14ac:dyDescent="0.2">
      <c r="A78" t="s">
        <v>604</v>
      </c>
      <c r="B78" s="264">
        <v>80.538314819335938</v>
      </c>
      <c r="C78" s="264">
        <v>74.521827697753906</v>
      </c>
      <c r="D78" s="264">
        <v>69.328948974609375</v>
      </c>
      <c r="E78" s="264">
        <v>64.364326477050781</v>
      </c>
      <c r="F78" s="264">
        <v>48.240951538085938</v>
      </c>
      <c r="G78" s="264">
        <v>46.77685546875</v>
      </c>
      <c r="H78" s="264">
        <v>58.06060791015625</v>
      </c>
      <c r="I78" s="264">
        <v>60.113265991210938</v>
      </c>
      <c r="J78" s="264">
        <v>54.713626861572266</v>
      </c>
      <c r="K78" s="264">
        <v>79.213912963867188</v>
      </c>
      <c r="L78" s="264">
        <v>86.483009338378906</v>
      </c>
      <c r="M78" s="264">
        <v>87.111320495605469</v>
      </c>
      <c r="N78" s="264">
        <v>87.369316101074219</v>
      </c>
      <c r="O78" s="264">
        <v>81.05694580078125</v>
      </c>
      <c r="P78" s="264">
        <v>102.32470703125</v>
      </c>
      <c r="Q78" s="264">
        <v>110.26925659179688</v>
      </c>
      <c r="R78" s="264">
        <v>93.156944274902344</v>
      </c>
    </row>
    <row r="79" spans="1:18" x14ac:dyDescent="0.2">
      <c r="A79" s="24" t="s">
        <v>25</v>
      </c>
      <c r="B79" s="264">
        <v>57.381481170654297</v>
      </c>
      <c r="C79" s="264">
        <v>52.569446563720703</v>
      </c>
      <c r="D79" s="264">
        <v>44.5162353515625</v>
      </c>
      <c r="E79" s="264">
        <v>34.446189880371094</v>
      </c>
      <c r="F79" s="264">
        <v>23.327880859375</v>
      </c>
      <c r="G79" s="264">
        <v>23.791961669921875</v>
      </c>
      <c r="H79" s="264">
        <v>25.756559371948242</v>
      </c>
      <c r="I79" s="264">
        <v>24.276765823364258</v>
      </c>
      <c r="J79" s="264">
        <v>19.01112174987793</v>
      </c>
      <c r="K79" s="264">
        <v>26.631240844726563</v>
      </c>
      <c r="L79" s="264">
        <v>32.516139984130859</v>
      </c>
      <c r="M79" s="264">
        <v>33.660903930664063</v>
      </c>
      <c r="N79" s="264">
        <v>30.532987594604492</v>
      </c>
      <c r="O79" s="264">
        <v>34.016380310058594</v>
      </c>
      <c r="P79" s="264">
        <v>49.939067840576172</v>
      </c>
      <c r="Q79" s="264">
        <v>56.205524444580078</v>
      </c>
      <c r="R79" s="264">
        <v>42.901496887207031</v>
      </c>
    </row>
    <row r="80" spans="1:18" x14ac:dyDescent="0.2">
      <c r="A80" s="24" t="s">
        <v>2</v>
      </c>
      <c r="B80" s="264">
        <v>23.156831741333008</v>
      </c>
      <c r="C80" s="264">
        <v>21.95237922668457</v>
      </c>
      <c r="D80" s="264">
        <v>24.812711715698242</v>
      </c>
      <c r="E80" s="264">
        <v>29.918136596679688</v>
      </c>
      <c r="F80" s="264">
        <v>24.913070678710938</v>
      </c>
      <c r="G80" s="264">
        <v>22.984893798828125</v>
      </c>
      <c r="H80" s="264">
        <v>32.304050445556641</v>
      </c>
      <c r="I80" s="264">
        <v>35.836502075195313</v>
      </c>
      <c r="J80" s="264">
        <v>35.702507019042969</v>
      </c>
      <c r="K80" s="264">
        <v>52.582672119140625</v>
      </c>
      <c r="L80" s="264">
        <v>53.966869354248047</v>
      </c>
      <c r="M80" s="264">
        <v>53.450416564941406</v>
      </c>
      <c r="N80" s="264">
        <v>56.836326599121094</v>
      </c>
      <c r="O80" s="264">
        <v>47.040565490722656</v>
      </c>
      <c r="P80" s="264">
        <v>52.385639190673828</v>
      </c>
      <c r="Q80" s="264">
        <v>54.063732147216797</v>
      </c>
      <c r="R80" s="264">
        <v>50.255447387695313</v>
      </c>
    </row>
    <row r="81" spans="1:18" x14ac:dyDescent="0.2">
      <c r="A81" t="s">
        <v>605</v>
      </c>
      <c r="B81" s="264">
        <v>0.75732600688934326</v>
      </c>
      <c r="C81" s="264">
        <v>2.4214999750256538E-2</v>
      </c>
      <c r="D81" s="264">
        <v>0.45800000429153442</v>
      </c>
      <c r="E81" s="264">
        <v>-0.39800000190734863</v>
      </c>
      <c r="F81" s="264">
        <v>-0.31692579388618469</v>
      </c>
      <c r="G81" s="264">
        <v>1.3422428369522095</v>
      </c>
      <c r="H81" s="264">
        <v>0.55712252855300903</v>
      </c>
      <c r="I81" s="264">
        <v>0.54543721675872803</v>
      </c>
      <c r="J81" s="264">
        <v>0.84190374612808228</v>
      </c>
      <c r="K81" s="264">
        <v>-2.1836628913879395</v>
      </c>
      <c r="L81" s="264">
        <v>-5.2767629623413086</v>
      </c>
      <c r="M81" s="264">
        <v>-2.0654902458190918</v>
      </c>
      <c r="N81" s="264">
        <v>0.94694870710372925</v>
      </c>
      <c r="O81" s="264">
        <v>8.4042355418205261E-2</v>
      </c>
      <c r="P81" s="264">
        <v>-0.19359332323074341</v>
      </c>
      <c r="Q81" s="264">
        <v>-2.2959916591644287</v>
      </c>
      <c r="R81" s="264">
        <v>-1.3155395984649658</v>
      </c>
    </row>
    <row r="82" spans="1:18" s="263" customFormat="1" ht="20.100000000000001" customHeight="1" x14ac:dyDescent="0.2">
      <c r="A82" s="263" t="s">
        <v>606</v>
      </c>
      <c r="B82" s="264">
        <v>259.5709228515625</v>
      </c>
      <c r="C82" s="264">
        <v>265.13613891601563</v>
      </c>
      <c r="D82" s="264">
        <v>265.21484375</v>
      </c>
      <c r="E82" s="264">
        <v>271.30120849609375</v>
      </c>
      <c r="F82" s="264">
        <v>249.80265808105469</v>
      </c>
      <c r="G82" s="264">
        <v>248.05949401855469</v>
      </c>
      <c r="H82" s="264">
        <v>267.90460205078125</v>
      </c>
      <c r="I82" s="264">
        <v>286.33221435546875</v>
      </c>
      <c r="J82" s="264">
        <v>294.27932739257813</v>
      </c>
      <c r="K82" s="264">
        <v>331.70455932617188</v>
      </c>
      <c r="L82" s="264">
        <v>350.1842041015625</v>
      </c>
      <c r="M82" s="264">
        <v>371.70907592773438</v>
      </c>
      <c r="N82" s="264">
        <v>378.24020385742188</v>
      </c>
      <c r="O82" s="264">
        <v>377.56158447265625</v>
      </c>
      <c r="P82" s="264">
        <v>393.3905029296875</v>
      </c>
      <c r="Q82" s="264">
        <v>414.16201782226563</v>
      </c>
      <c r="R82" s="264">
        <v>386.162841796875</v>
      </c>
    </row>
    <row r="83" spans="1:18" x14ac:dyDescent="0.2">
      <c r="A83" t="s">
        <v>607</v>
      </c>
      <c r="B83" s="264">
        <v>81.753707885742188</v>
      </c>
      <c r="C83" s="264">
        <v>87.9595947265625</v>
      </c>
      <c r="D83" s="264">
        <v>85.527725219726563</v>
      </c>
      <c r="E83" s="264">
        <v>92.962600708007813</v>
      </c>
      <c r="F83" s="264">
        <v>79.241455078125</v>
      </c>
      <c r="G83" s="264">
        <v>85.446601867675781</v>
      </c>
      <c r="H83" s="264">
        <v>101.88614654541016</v>
      </c>
      <c r="I83" s="264">
        <v>119.54077911376953</v>
      </c>
      <c r="J83" s="264">
        <v>122.94715118408203</v>
      </c>
      <c r="K83" s="264">
        <v>136.34933471679688</v>
      </c>
      <c r="L83" s="264">
        <v>153.20278930664063</v>
      </c>
      <c r="M83" s="264">
        <v>147.14199829101563</v>
      </c>
      <c r="N83" s="264">
        <v>133.27206420898438</v>
      </c>
      <c r="O83" s="264">
        <v>124.85077667236328</v>
      </c>
      <c r="P83" s="264">
        <v>108.65049743652344</v>
      </c>
      <c r="Q83" s="264">
        <v>53.372810363769531</v>
      </c>
      <c r="R83" s="264">
        <v>10.921292304992676</v>
      </c>
    </row>
    <row r="84" spans="1:18" x14ac:dyDescent="0.2">
      <c r="A84" s="24" t="s">
        <v>196</v>
      </c>
      <c r="B84" s="264">
        <v>14.573997497558594</v>
      </c>
      <c r="C84" s="264">
        <v>17.347244262695313</v>
      </c>
      <c r="D84" s="264">
        <v>12.194385528564453</v>
      </c>
      <c r="E84" s="264">
        <v>15.223211288452148</v>
      </c>
      <c r="F84" s="264">
        <v>8.6736021041870117</v>
      </c>
      <c r="G84" s="264">
        <v>11.983819961547852</v>
      </c>
      <c r="H84" s="264">
        <v>12.751638412475586</v>
      </c>
      <c r="I84" s="264">
        <v>14.757260322570801</v>
      </c>
      <c r="J84" s="264">
        <v>13.877375602722168</v>
      </c>
      <c r="K84" s="264">
        <v>13.843648910522461</v>
      </c>
      <c r="L84" s="264">
        <v>11.64079475402832</v>
      </c>
      <c r="M84" s="264">
        <v>11.657828330993652</v>
      </c>
      <c r="N84" s="264">
        <v>11.331644058227539</v>
      </c>
      <c r="O84" s="264">
        <v>11.043819427490234</v>
      </c>
      <c r="P84" s="264">
        <v>8.9952993392944336</v>
      </c>
      <c r="Q84" s="264">
        <v>3.7835538387298584</v>
      </c>
      <c r="R84" s="264">
        <v>0.90273070335388184</v>
      </c>
    </row>
    <row r="85" spans="1:18" x14ac:dyDescent="0.2">
      <c r="A85" s="24" t="s">
        <v>614</v>
      </c>
      <c r="B85" s="264">
        <v>5.4531641006469727</v>
      </c>
      <c r="C85" s="264">
        <v>6.5639729499816895</v>
      </c>
      <c r="D85" s="264">
        <v>3.5852770805358887</v>
      </c>
      <c r="E85" s="264">
        <v>3.1177053451538086</v>
      </c>
      <c r="F85" s="264">
        <v>2.5084471702575684</v>
      </c>
      <c r="G85" s="264">
        <v>2.1980998516082764</v>
      </c>
      <c r="H85" s="264">
        <v>2.3669719696044922</v>
      </c>
      <c r="I85" s="264">
        <v>3.0130577087402344</v>
      </c>
      <c r="J85" s="264">
        <v>2.6494626998901367</v>
      </c>
      <c r="K85" s="264">
        <v>1.8529969453811646</v>
      </c>
      <c r="L85" s="264">
        <v>1.0713694095611572</v>
      </c>
      <c r="M85" s="264">
        <v>1.5485398769378662</v>
      </c>
      <c r="N85" s="264">
        <v>2.6596419811248779</v>
      </c>
      <c r="O85" s="264">
        <v>2.6908149719238281</v>
      </c>
      <c r="P85" s="264">
        <v>1.9596161842346191</v>
      </c>
      <c r="Q85" s="264">
        <v>0.54654562473297119</v>
      </c>
      <c r="R85" s="264">
        <v>9.5473891124129295E-3</v>
      </c>
    </row>
    <row r="86" spans="1:18" x14ac:dyDescent="0.2">
      <c r="A86" s="24" t="s">
        <v>615</v>
      </c>
      <c r="B86" s="264">
        <v>9.1307353973388672</v>
      </c>
      <c r="C86" s="264">
        <v>10.817066192626953</v>
      </c>
      <c r="D86" s="264">
        <v>9.5929698944091797</v>
      </c>
      <c r="E86" s="264">
        <v>9.8940391540527344</v>
      </c>
      <c r="F86" s="264">
        <v>7.4111714363098145</v>
      </c>
      <c r="G86" s="264">
        <v>7.2219829559326172</v>
      </c>
      <c r="H86" s="264">
        <v>7.3284873962402344</v>
      </c>
      <c r="I86" s="264">
        <v>8.3709001541137695</v>
      </c>
      <c r="J86" s="264">
        <v>8.3303127288818359</v>
      </c>
      <c r="K86" s="264">
        <v>9.3561344146728516</v>
      </c>
      <c r="L86" s="264">
        <v>10.293305397033691</v>
      </c>
      <c r="M86" s="264">
        <v>10.723736763000488</v>
      </c>
      <c r="N86" s="264">
        <v>10.880623817443848</v>
      </c>
      <c r="O86" s="264">
        <v>10.109365463256836</v>
      </c>
      <c r="P86" s="264">
        <v>8.6948299407958984</v>
      </c>
      <c r="Q86" s="264">
        <v>4.5272088050842285</v>
      </c>
      <c r="R86" s="264">
        <v>3.6902322769165039</v>
      </c>
    </row>
    <row r="87" spans="1:18" x14ac:dyDescent="0.2">
      <c r="A87" s="24" t="s">
        <v>544</v>
      </c>
      <c r="B87" s="264">
        <v>50.610431671142578</v>
      </c>
      <c r="C87" s="264">
        <v>51.129844665527344</v>
      </c>
      <c r="D87" s="264">
        <v>57.777828216552734</v>
      </c>
      <c r="E87" s="264">
        <v>62.292823791503906</v>
      </c>
      <c r="F87" s="264">
        <v>58.485420227050781</v>
      </c>
      <c r="G87" s="264">
        <v>61.936279296875</v>
      </c>
      <c r="H87" s="264">
        <v>77.483917236328125</v>
      </c>
      <c r="I87" s="264">
        <v>91.413612365722656</v>
      </c>
      <c r="J87" s="264">
        <v>96.349456787109375</v>
      </c>
      <c r="K87" s="264">
        <v>109.19741821289063</v>
      </c>
      <c r="L87" s="264">
        <v>127.47924041748047</v>
      </c>
      <c r="M87" s="264">
        <v>120.54444122314453</v>
      </c>
      <c r="N87" s="264">
        <v>105.41428375244141</v>
      </c>
      <c r="O87" s="264">
        <v>97.341903686523438</v>
      </c>
      <c r="P87" s="264">
        <v>85.116989135742188</v>
      </c>
      <c r="Q87" s="264">
        <v>40.529453277587891</v>
      </c>
      <c r="R87" s="264">
        <v>3.2357983589172363</v>
      </c>
    </row>
    <row r="88" spans="1:18" x14ac:dyDescent="0.2">
      <c r="A88" s="24" t="s">
        <v>616</v>
      </c>
      <c r="B88" s="264">
        <v>1.9853795766830444</v>
      </c>
      <c r="C88" s="264">
        <v>2.1014642715454102</v>
      </c>
      <c r="D88" s="264">
        <v>2.3772671222686768</v>
      </c>
      <c r="E88" s="264">
        <v>2.4348211288452148</v>
      </c>
      <c r="F88" s="264">
        <v>2.1628172397613525</v>
      </c>
      <c r="G88" s="264">
        <v>2.1064229011535645</v>
      </c>
      <c r="H88" s="264">
        <v>1.9551283121109009</v>
      </c>
      <c r="I88" s="264">
        <v>1.9859505891799927</v>
      </c>
      <c r="J88" s="264">
        <v>1.7405440807342529</v>
      </c>
      <c r="K88" s="264">
        <v>2.0991291999816895</v>
      </c>
      <c r="L88" s="264">
        <v>2.7180790901184082</v>
      </c>
      <c r="M88" s="264">
        <v>2.6674582958221436</v>
      </c>
      <c r="N88" s="264">
        <v>2.9858701229095459</v>
      </c>
      <c r="O88" s="264">
        <v>3.6648743152618408</v>
      </c>
      <c r="P88" s="264">
        <v>3.8837625980377197</v>
      </c>
      <c r="Q88" s="264">
        <v>3.9860472679138184</v>
      </c>
      <c r="R88" s="264">
        <v>3.0829837322235107</v>
      </c>
    </row>
    <row r="89" spans="1:18" x14ac:dyDescent="0.2">
      <c r="A89" t="s">
        <v>608</v>
      </c>
      <c r="B89" s="264">
        <v>144.88690185546875</v>
      </c>
      <c r="C89" s="264">
        <v>156.50511169433594</v>
      </c>
      <c r="D89" s="264">
        <v>144.95147705078125</v>
      </c>
      <c r="E89" s="264">
        <v>160.95213317871094</v>
      </c>
      <c r="F89" s="264">
        <v>132.89820861816406</v>
      </c>
      <c r="G89" s="264">
        <v>141.44306945800781</v>
      </c>
      <c r="H89" s="264">
        <v>167.36790466308594</v>
      </c>
      <c r="I89" s="264">
        <v>189.70614624023438</v>
      </c>
      <c r="J89" s="264">
        <v>195.45970153808594</v>
      </c>
      <c r="K89" s="264">
        <v>222.3089599609375</v>
      </c>
      <c r="L89" s="264">
        <v>211.2103271484375</v>
      </c>
      <c r="M89" s="264">
        <v>214.5533447265625</v>
      </c>
      <c r="N89" s="264">
        <v>224.41868591308594</v>
      </c>
      <c r="O89" s="264">
        <v>216.67988586425781</v>
      </c>
      <c r="P89" s="264">
        <v>220.5557861328125</v>
      </c>
      <c r="Q89" s="264">
        <v>210.46015930175781</v>
      </c>
      <c r="R89" s="264">
        <v>179.62528991699219</v>
      </c>
    </row>
    <row r="90" spans="1:18" x14ac:dyDescent="0.2">
      <c r="A90" s="24" t="s">
        <v>617</v>
      </c>
      <c r="B90" s="264">
        <v>25.334995269775391</v>
      </c>
      <c r="C90" s="264">
        <v>25.232919692993164</v>
      </c>
      <c r="D90" s="264">
        <v>27.767410278320313</v>
      </c>
      <c r="E90" s="264">
        <v>30.368593215942383</v>
      </c>
      <c r="F90" s="264">
        <v>29.791351318359375</v>
      </c>
      <c r="G90" s="264">
        <v>29.784786224365234</v>
      </c>
      <c r="H90" s="264">
        <v>31.745851516723633</v>
      </c>
      <c r="I90" s="264">
        <v>37.263816833496094</v>
      </c>
      <c r="J90" s="264">
        <v>37.086780548095703</v>
      </c>
      <c r="K90" s="264">
        <v>40.842334747314453</v>
      </c>
      <c r="L90" s="264">
        <v>42.537479400634766</v>
      </c>
      <c r="M90" s="264">
        <v>42.041389465332031</v>
      </c>
      <c r="N90" s="264">
        <v>41.648159027099609</v>
      </c>
      <c r="O90" s="264">
        <v>42.287487030029297</v>
      </c>
      <c r="P90" s="264">
        <v>40.862876892089844</v>
      </c>
      <c r="Q90" s="264">
        <v>41.747894287109375</v>
      </c>
      <c r="R90" s="264">
        <v>38.607425689697266</v>
      </c>
    </row>
    <row r="91" spans="1:18" x14ac:dyDescent="0.2">
      <c r="A91" s="24" t="s">
        <v>496</v>
      </c>
      <c r="B91" s="264">
        <v>40.039470672607422</v>
      </c>
      <c r="C91" s="264">
        <v>54.064239501953125</v>
      </c>
      <c r="D91" s="264">
        <v>36.926204681396484</v>
      </c>
      <c r="E91" s="264">
        <v>40.668842315673828</v>
      </c>
      <c r="F91" s="264">
        <v>23.344982147216797</v>
      </c>
      <c r="G91" s="264">
        <v>36.078666687011719</v>
      </c>
      <c r="H91" s="264">
        <v>47.060016632080078</v>
      </c>
      <c r="I91" s="264">
        <v>51.483139038085938</v>
      </c>
      <c r="J91" s="264">
        <v>51.521877288818359</v>
      </c>
      <c r="K91" s="264">
        <v>55.231357574462891</v>
      </c>
      <c r="L91" s="264">
        <v>34.713054656982422</v>
      </c>
      <c r="M91" s="264">
        <v>32.001861572265625</v>
      </c>
      <c r="N91" s="264">
        <v>30.640956878662109</v>
      </c>
      <c r="O91" s="264">
        <v>38.407066345214844</v>
      </c>
      <c r="P91" s="264">
        <v>38.344402313232422</v>
      </c>
      <c r="Q91" s="264">
        <v>23.527353286743164</v>
      </c>
      <c r="R91" s="264">
        <v>23.877994537353516</v>
      </c>
    </row>
    <row r="92" spans="1:18" x14ac:dyDescent="0.2">
      <c r="A92" s="24" t="s">
        <v>618</v>
      </c>
      <c r="B92" s="264">
        <v>50.873504638671875</v>
      </c>
      <c r="C92" s="264">
        <v>46.594898223876953</v>
      </c>
      <c r="D92" s="264">
        <v>51.656120300292969</v>
      </c>
      <c r="E92" s="264">
        <v>56.833389282226563</v>
      </c>
      <c r="F92" s="264">
        <v>48.648616790771484</v>
      </c>
      <c r="G92" s="264">
        <v>46.647567749023438</v>
      </c>
      <c r="H92" s="264">
        <v>55.446239471435547</v>
      </c>
      <c r="I92" s="264">
        <v>62.488811492919922</v>
      </c>
      <c r="J92" s="264">
        <v>68.474479675292969</v>
      </c>
      <c r="K92" s="264">
        <v>88.259315490722656</v>
      </c>
      <c r="L92" s="264">
        <v>92.580726623535156</v>
      </c>
      <c r="M92" s="264">
        <v>95.449607849121094</v>
      </c>
      <c r="N92" s="264">
        <v>101.72635650634766</v>
      </c>
      <c r="O92" s="264">
        <v>89.943679809570313</v>
      </c>
      <c r="P92" s="264">
        <v>96.104248046875</v>
      </c>
      <c r="Q92" s="264">
        <v>108.77503204345703</v>
      </c>
      <c r="R92" s="264">
        <v>89.03289794921875</v>
      </c>
    </row>
    <row r="93" spans="1:18" x14ac:dyDescent="0.2">
      <c r="A93" s="24" t="s">
        <v>615</v>
      </c>
      <c r="B93" s="264">
        <v>28.638931274414063</v>
      </c>
      <c r="C93" s="264">
        <v>30.613052368164063</v>
      </c>
      <c r="D93" s="264">
        <v>28.601741790771484</v>
      </c>
      <c r="E93" s="264">
        <v>33.081306457519531</v>
      </c>
      <c r="F93" s="264">
        <v>31.113256454467773</v>
      </c>
      <c r="G93" s="264">
        <v>28.932050704956055</v>
      </c>
      <c r="H93" s="264">
        <v>33.115795135498047</v>
      </c>
      <c r="I93" s="264">
        <v>38.470378875732422</v>
      </c>
      <c r="J93" s="264">
        <v>38.376567840576172</v>
      </c>
      <c r="K93" s="264">
        <v>37.975955963134766</v>
      </c>
      <c r="L93" s="264">
        <v>41.379066467285156</v>
      </c>
      <c r="M93" s="264">
        <v>45.060482025146484</v>
      </c>
      <c r="N93" s="264">
        <v>50.403209686279297</v>
      </c>
      <c r="O93" s="264">
        <v>46.041648864746094</v>
      </c>
      <c r="P93" s="264">
        <v>45.244258880615234</v>
      </c>
      <c r="Q93" s="264">
        <v>36.409881591796875</v>
      </c>
      <c r="R93" s="264">
        <v>28.106975555419922</v>
      </c>
    </row>
    <row r="94" spans="1:18" s="263" customFormat="1" ht="20.100000000000001" customHeight="1" x14ac:dyDescent="0.2">
      <c r="A94" s="263" t="s">
        <v>609</v>
      </c>
      <c r="B94" s="306">
        <v>196.43772888183594</v>
      </c>
      <c r="C94" s="306">
        <v>196.59063720703125</v>
      </c>
      <c r="D94" s="306">
        <v>205.79109191894531</v>
      </c>
      <c r="E94" s="306">
        <v>203.31166076660156</v>
      </c>
      <c r="F94" s="306">
        <v>196.14590454101563</v>
      </c>
      <c r="G94" s="306">
        <v>192.06303405761719</v>
      </c>
      <c r="H94" s="306">
        <v>202.42283630371094</v>
      </c>
      <c r="I94" s="306">
        <v>216.16683959960938</v>
      </c>
      <c r="J94" s="306">
        <v>221.76676940917969</v>
      </c>
      <c r="K94" s="306">
        <v>245.74493408203125</v>
      </c>
      <c r="L94" s="306">
        <v>292.17666625976563</v>
      </c>
      <c r="M94" s="306">
        <v>304.29776000976563</v>
      </c>
      <c r="N94" s="306">
        <v>287.09359741210938</v>
      </c>
      <c r="O94" s="306">
        <v>285.73248291015625</v>
      </c>
      <c r="P94" s="306">
        <v>281.48519897460938</v>
      </c>
      <c r="Q94" s="306">
        <v>257.07467651367188</v>
      </c>
      <c r="R94" s="306">
        <v>217.4588623046875</v>
      </c>
    </row>
    <row r="95" spans="1:18" x14ac:dyDescent="0.2">
      <c r="A95" s="24" t="s">
        <v>610</v>
      </c>
      <c r="B95" s="264">
        <v>-10.839622497558594</v>
      </c>
      <c r="C95" s="264">
        <v>-5.8119735717773438</v>
      </c>
      <c r="D95" s="264">
        <v>-9.7060098648071289</v>
      </c>
      <c r="E95" s="264">
        <v>-4.0201363563537598</v>
      </c>
      <c r="F95" s="264">
        <v>-12.033921241760254</v>
      </c>
      <c r="G95" s="264">
        <v>-7.7701225280761719</v>
      </c>
      <c r="H95" s="264">
        <v>-7.128809928894043</v>
      </c>
      <c r="I95" s="264">
        <v>-1.0830999612808228</v>
      </c>
      <c r="J95" s="264">
        <v>4.5493226051330566</v>
      </c>
      <c r="K95" s="264">
        <v>-0.21719087660312653</v>
      </c>
      <c r="L95" s="264">
        <v>-8.6280670166015625</v>
      </c>
      <c r="M95" s="264">
        <v>-1.2500936985015869</v>
      </c>
      <c r="N95" s="264">
        <v>2.6396615505218506</v>
      </c>
      <c r="O95" s="264">
        <v>2.2880914211273193</v>
      </c>
      <c r="P95" s="264">
        <v>-2.5519521906971931E-2</v>
      </c>
      <c r="Q95" s="264">
        <v>-0.87783467769622803</v>
      </c>
      <c r="R95" s="264">
        <v>11.378689765930176</v>
      </c>
    </row>
    <row r="96" spans="1:18" s="263" customFormat="1" ht="20.100000000000001" customHeight="1" x14ac:dyDescent="0.2">
      <c r="A96" s="136" t="s">
        <v>611</v>
      </c>
      <c r="B96" s="305">
        <v>185.59811401367188</v>
      </c>
      <c r="C96" s="305">
        <v>190.77865600585938</v>
      </c>
      <c r="D96" s="305">
        <v>196.0850830078125</v>
      </c>
      <c r="E96" s="305">
        <v>199.29153442382813</v>
      </c>
      <c r="F96" s="305">
        <v>184.11198425292969</v>
      </c>
      <c r="G96" s="305">
        <v>184.29290771484375</v>
      </c>
      <c r="H96" s="305">
        <v>195.29403686523438</v>
      </c>
      <c r="I96" s="305">
        <v>215.083740234375</v>
      </c>
      <c r="J96" s="305">
        <v>226.31610107421875</v>
      </c>
      <c r="K96" s="305">
        <v>245.52775573730469</v>
      </c>
      <c r="L96" s="305">
        <v>283.548583984375</v>
      </c>
      <c r="M96" s="305">
        <v>303.04766845703125</v>
      </c>
      <c r="N96" s="305">
        <v>289.73324584960938</v>
      </c>
      <c r="O96" s="305">
        <v>288.02056884765625</v>
      </c>
      <c r="P96" s="305">
        <v>281.45968627929688</v>
      </c>
      <c r="Q96" s="305">
        <v>256.19683837890625</v>
      </c>
      <c r="R96" s="305">
        <v>228.83753967285156</v>
      </c>
    </row>
    <row r="97" spans="1:18" x14ac:dyDescent="0.2">
      <c r="A97" s="284" t="s">
        <v>612</v>
      </c>
      <c r="B97" s="285">
        <f t="shared" ref="B97" si="35">B95/B96</f>
        <v>-5.8403731929948952E-2</v>
      </c>
      <c r="C97" s="285">
        <f t="shared" ref="C97:N97" si="36">C95/C96</f>
        <v>-3.0464485354162685E-2</v>
      </c>
      <c r="D97" s="285">
        <f t="shared" si="36"/>
        <v>-4.9498971140096458E-2</v>
      </c>
      <c r="E97" s="285">
        <f t="shared" si="36"/>
        <v>-2.0172138109008888E-2</v>
      </c>
      <c r="F97" s="285">
        <f t="shared" si="36"/>
        <v>-6.5361965928455112E-2</v>
      </c>
      <c r="G97" s="285">
        <f t="shared" si="36"/>
        <v>-4.2161809829919634E-2</v>
      </c>
      <c r="H97" s="285">
        <f t="shared" si="36"/>
        <v>-3.6502957506139251E-2</v>
      </c>
      <c r="I97" s="285">
        <f t="shared" si="36"/>
        <v>-5.0357128814134322E-3</v>
      </c>
      <c r="J97" s="285">
        <f t="shared" si="36"/>
        <v>2.0101630345960842E-2</v>
      </c>
      <c r="K97" s="285">
        <f t="shared" si="36"/>
        <v>-8.8458787867349556E-4</v>
      </c>
      <c r="L97" s="285">
        <f t="shared" si="36"/>
        <v>-3.0428884162853071E-2</v>
      </c>
      <c r="M97" s="285">
        <f t="shared" si="36"/>
        <v>-4.1250728140112261E-3</v>
      </c>
      <c r="N97" s="285">
        <f t="shared" si="36"/>
        <v>9.1106615769320741E-3</v>
      </c>
      <c r="O97" s="285">
        <f t="shared" ref="O97:Q97" si="37">O95/O96</f>
        <v>7.9441945076414583E-3</v>
      </c>
      <c r="P97" s="285">
        <f t="shared" si="37"/>
        <v>-9.0668479896081837E-5</v>
      </c>
      <c r="Q97" s="285">
        <f t="shared" si="37"/>
        <v>-3.4264071455789823E-3</v>
      </c>
      <c r="R97" s="285">
        <f t="shared" ref="R97" si="38">R95/R96</f>
        <v>4.9723877394405064E-2</v>
      </c>
    </row>
    <row r="98" spans="1:18" x14ac:dyDescent="0.2">
      <c r="A98" s="148" t="s">
        <v>291</v>
      </c>
    </row>
    <row r="99" spans="1:18" x14ac:dyDescent="0.2">
      <c r="A99" s="148"/>
    </row>
    <row r="100" spans="1:18" s="22" customFormat="1" ht="24.95" customHeight="1" x14ac:dyDescent="0.2">
      <c r="A100" s="48" t="str">
        <f>Index!A28</f>
        <v>Table 2u    Palau share of GDP(E) expenditure, current prices, FY2005-FY2021</v>
      </c>
    </row>
    <row r="101" spans="1:18" ht="20.100000000000001" customHeight="1" x14ac:dyDescent="0.2">
      <c r="A101" s="70"/>
      <c r="B101" s="33"/>
      <c r="C101" s="33" t="str">
        <f t="shared" ref="C101:N101" si="39">C132</f>
        <v>FY06</v>
      </c>
      <c r="D101" s="33" t="str">
        <f t="shared" si="39"/>
        <v>FY07</v>
      </c>
      <c r="E101" s="33" t="str">
        <f t="shared" si="39"/>
        <v>FY08</v>
      </c>
      <c r="F101" s="33" t="str">
        <f t="shared" si="39"/>
        <v>FY09</v>
      </c>
      <c r="G101" s="33" t="str">
        <f t="shared" si="39"/>
        <v>FY10</v>
      </c>
      <c r="H101" s="33" t="str">
        <f t="shared" si="39"/>
        <v>FY11</v>
      </c>
      <c r="I101" s="33" t="str">
        <f t="shared" si="39"/>
        <v>FY12</v>
      </c>
      <c r="J101" s="33" t="str">
        <f t="shared" si="39"/>
        <v>FY13</v>
      </c>
      <c r="K101" s="33" t="str">
        <f t="shared" si="39"/>
        <v>FY14</v>
      </c>
      <c r="L101" s="33" t="str">
        <f t="shared" si="39"/>
        <v>FY15</v>
      </c>
      <c r="M101" s="33" t="str">
        <f t="shared" si="39"/>
        <v>FY16</v>
      </c>
      <c r="N101" s="33" t="str">
        <f t="shared" si="39"/>
        <v>FY17</v>
      </c>
      <c r="O101" s="33" t="str">
        <f t="shared" ref="O101:P101" si="40">O132</f>
        <v>FY18</v>
      </c>
      <c r="P101" s="33" t="str">
        <f t="shared" si="40"/>
        <v>FY19</v>
      </c>
      <c r="Q101" s="33" t="str">
        <f t="shared" ref="Q101:R101" si="41">Q132</f>
        <v>FY20</v>
      </c>
      <c r="R101" s="33" t="str">
        <f t="shared" si="41"/>
        <v>FY21</v>
      </c>
    </row>
    <row r="102" spans="1:18" ht="20.100000000000001" customHeight="1" x14ac:dyDescent="0.2">
      <c r="A102" t="s">
        <v>599</v>
      </c>
      <c r="B102" s="91"/>
      <c r="C102" s="91">
        <f t="shared" ref="C102:N102" si="42">C68/C$94</f>
        <v>0.32418286302046512</v>
      </c>
      <c r="D102" s="91">
        <f t="shared" si="42"/>
        <v>0.31307682183777008</v>
      </c>
      <c r="E102" s="91">
        <f t="shared" si="42"/>
        <v>0.33724642911903446</v>
      </c>
      <c r="F102" s="91">
        <f t="shared" si="42"/>
        <v>0.35410464939526015</v>
      </c>
      <c r="G102" s="91">
        <f t="shared" si="42"/>
        <v>0.35789490033520976</v>
      </c>
      <c r="H102" s="91">
        <f t="shared" si="42"/>
        <v>0.34286939007836809</v>
      </c>
      <c r="I102" s="91">
        <f t="shared" si="42"/>
        <v>0.32543123985738398</v>
      </c>
      <c r="J102" s="91">
        <f t="shared" si="42"/>
        <v>0.33235643184495189</v>
      </c>
      <c r="K102" s="91">
        <f t="shared" si="42"/>
        <v>0.31445672002851266</v>
      </c>
      <c r="L102" s="91">
        <f t="shared" si="42"/>
        <v>0.27391468287437548</v>
      </c>
      <c r="M102" s="91">
        <f t="shared" si="42"/>
        <v>0.28303762755824785</v>
      </c>
      <c r="N102" s="91">
        <f t="shared" si="42"/>
        <v>0.30410318041499518</v>
      </c>
      <c r="O102" s="91">
        <f t="shared" ref="O102:P102" si="43">O68/O$94</f>
        <v>0.3251541298929112</v>
      </c>
      <c r="P102" s="91">
        <f t="shared" si="43"/>
        <v>0.33830270193968648</v>
      </c>
      <c r="Q102" s="91">
        <f t="shared" ref="Q102:R102" si="44">Q68/Q$94</f>
        <v>0.42320164490635664</v>
      </c>
      <c r="R102" s="91">
        <f t="shared" si="44"/>
        <v>0.47721154661189397</v>
      </c>
    </row>
    <row r="103" spans="1:18" x14ac:dyDescent="0.2">
      <c r="A103" s="24" t="s">
        <v>257</v>
      </c>
      <c r="B103" s="265"/>
      <c r="C103" s="265">
        <f t="shared" ref="C103:N103" si="45">C69/C$94</f>
        <v>0.21660936974629463</v>
      </c>
      <c r="D103" s="265">
        <f t="shared" si="45"/>
        <v>0.21332599278179099</v>
      </c>
      <c r="E103" s="265">
        <f t="shared" si="45"/>
        <v>0.22546211477989014</v>
      </c>
      <c r="F103" s="265">
        <f t="shared" si="45"/>
        <v>0.23418159917315318</v>
      </c>
      <c r="G103" s="265">
        <f t="shared" si="45"/>
        <v>0.23755662866965657</v>
      </c>
      <c r="H103" s="265">
        <f t="shared" si="45"/>
        <v>0.2298453872585243</v>
      </c>
      <c r="I103" s="265">
        <f t="shared" si="45"/>
        <v>0.21860202545262802</v>
      </c>
      <c r="J103" s="265">
        <f t="shared" si="45"/>
        <v>0.22046488208410972</v>
      </c>
      <c r="K103" s="265">
        <f t="shared" si="45"/>
        <v>0.20613034099672528</v>
      </c>
      <c r="L103" s="265">
        <f t="shared" si="45"/>
        <v>0.18104066776372996</v>
      </c>
      <c r="M103" s="265">
        <f t="shared" si="45"/>
        <v>0.19094682310475469</v>
      </c>
      <c r="N103" s="265">
        <f t="shared" si="45"/>
        <v>0.20943836677674571</v>
      </c>
      <c r="O103" s="265">
        <f t="shared" ref="O103:P103" si="46">O69/O$94</f>
        <v>0.2179544049577897</v>
      </c>
      <c r="P103" s="265">
        <f t="shared" si="46"/>
        <v>0.22688188165560766</v>
      </c>
      <c r="Q103" s="265">
        <f t="shared" ref="Q103:R103" si="47">Q69/Q$94</f>
        <v>0.2636663305959776</v>
      </c>
      <c r="R103" s="265">
        <f t="shared" si="47"/>
        <v>0.31872985107972673</v>
      </c>
    </row>
    <row r="104" spans="1:18" x14ac:dyDescent="0.2">
      <c r="A104" s="24" t="s">
        <v>636</v>
      </c>
      <c r="B104" s="265"/>
      <c r="C104" s="265">
        <f t="shared" ref="C104:N104" si="48">C70/C$94</f>
        <v>0.14091358511379129</v>
      </c>
      <c r="D104" s="265">
        <f t="shared" si="48"/>
        <v>0.13052638798522251</v>
      </c>
      <c r="E104" s="265">
        <f t="shared" si="48"/>
        <v>0.14345184071758577</v>
      </c>
      <c r="F104" s="265">
        <f t="shared" si="48"/>
        <v>0.14867274741264189</v>
      </c>
      <c r="G104" s="265">
        <f t="shared" si="48"/>
        <v>0.15307736495378621</v>
      </c>
      <c r="H104" s="265">
        <f t="shared" si="48"/>
        <v>0.14799322635947898</v>
      </c>
      <c r="I104" s="265">
        <f t="shared" si="48"/>
        <v>0.1493856371733451</v>
      </c>
      <c r="J104" s="265">
        <f t="shared" si="48"/>
        <v>0.15337386050234808</v>
      </c>
      <c r="K104" s="265">
        <f t="shared" si="48"/>
        <v>0.14874238907578574</v>
      </c>
      <c r="L104" s="265">
        <f t="shared" si="48"/>
        <v>0.12674909090149461</v>
      </c>
      <c r="M104" s="265">
        <f t="shared" si="48"/>
        <v>0.1257789410914141</v>
      </c>
      <c r="N104" s="265">
        <f t="shared" si="48"/>
        <v>0.13538844555977406</v>
      </c>
      <c r="O104" s="265">
        <f t="shared" ref="O104:P104" si="49">O70/O$94</f>
        <v>0.14178376113252308</v>
      </c>
      <c r="P104" s="265">
        <f t="shared" si="49"/>
        <v>0.14384872589729922</v>
      </c>
      <c r="Q104" s="265">
        <f t="shared" ref="Q104:R104" si="50">Q70/Q$94</f>
        <v>0.19019716463653141</v>
      </c>
      <c r="R104" s="265">
        <f t="shared" si="50"/>
        <v>0.19359881117511113</v>
      </c>
    </row>
    <row r="105" spans="1:18" x14ac:dyDescent="0.2">
      <c r="A105" s="25" t="s">
        <v>637</v>
      </c>
      <c r="B105" s="265"/>
      <c r="C105" s="265">
        <f t="shared" ref="C105:N105" si="51">C71/C$94</f>
        <v>-3.3340094265154191E-2</v>
      </c>
      <c r="D105" s="265">
        <f t="shared" si="51"/>
        <v>-3.0775570514709836E-2</v>
      </c>
      <c r="E105" s="265">
        <f t="shared" si="51"/>
        <v>-3.1667533414493729E-2</v>
      </c>
      <c r="F105" s="265">
        <f t="shared" si="51"/>
        <v>-2.8749711776732689E-2</v>
      </c>
      <c r="G105" s="265">
        <f t="shared" si="51"/>
        <v>-3.2739090805521204E-2</v>
      </c>
      <c r="H105" s="265">
        <f t="shared" si="51"/>
        <v>-3.4969211761390014E-2</v>
      </c>
      <c r="I105" s="265">
        <f t="shared" si="51"/>
        <v>-4.2556400709833124E-2</v>
      </c>
      <c r="J105" s="265">
        <f t="shared" si="51"/>
        <v>-4.1482297840461486E-2</v>
      </c>
      <c r="K105" s="265">
        <f t="shared" si="51"/>
        <v>-4.0416002282501112E-2</v>
      </c>
      <c r="L105" s="265">
        <f t="shared" si="51"/>
        <v>-3.3875072526815993E-2</v>
      </c>
      <c r="M105" s="265">
        <f t="shared" si="51"/>
        <v>-3.368813663792096E-2</v>
      </c>
      <c r="N105" s="265">
        <f t="shared" si="51"/>
        <v>-4.0723635243348301E-2</v>
      </c>
      <c r="O105" s="265">
        <f t="shared" ref="O105:P105" si="52">O71/O$94</f>
        <v>-3.4584032859754081E-2</v>
      </c>
      <c r="P105" s="265">
        <f t="shared" si="52"/>
        <v>-3.2427909001229119E-2</v>
      </c>
      <c r="Q105" s="265">
        <f t="shared" ref="Q105:R105" si="53">Q71/Q$94</f>
        <v>-3.0661829922708491E-2</v>
      </c>
      <c r="R105" s="265">
        <f t="shared" si="53"/>
        <v>-3.5117102486326941E-2</v>
      </c>
    </row>
    <row r="106" spans="1:18" x14ac:dyDescent="0.2">
      <c r="A106" t="s">
        <v>600</v>
      </c>
      <c r="B106" s="265"/>
      <c r="C106" s="265">
        <f t="shared" ref="C106:N106" si="54">C72/C$94</f>
        <v>0.64529414695891663</v>
      </c>
      <c r="D106" s="265">
        <f t="shared" si="54"/>
        <v>0.63656528920104771</v>
      </c>
      <c r="E106" s="265">
        <f t="shared" si="54"/>
        <v>0.68254195194575173</v>
      </c>
      <c r="F106" s="265">
        <f t="shared" si="54"/>
        <v>0.67512220121982625</v>
      </c>
      <c r="G106" s="265">
        <f t="shared" si="54"/>
        <v>0.68311953808372627</v>
      </c>
      <c r="H106" s="265">
        <f t="shared" si="54"/>
        <v>0.69104000811700117</v>
      </c>
      <c r="I106" s="265">
        <f t="shared" si="54"/>
        <v>0.71854707267954243</v>
      </c>
      <c r="J106" s="265">
        <f t="shared" si="54"/>
        <v>0.7441068545003694</v>
      </c>
      <c r="K106" s="265">
        <f t="shared" si="54"/>
        <v>0.72187928822723679</v>
      </c>
      <c r="L106" s="265">
        <f t="shared" si="54"/>
        <v>0.6466857007670217</v>
      </c>
      <c r="M106" s="265">
        <f t="shared" si="54"/>
        <v>0.65901089023228732</v>
      </c>
      <c r="N106" s="265">
        <f t="shared" si="54"/>
        <v>0.70575546083899376</v>
      </c>
      <c r="O106" s="265">
        <f t="shared" ref="O106:P106" si="55">O72/O$94</f>
        <v>0.7122518472410525</v>
      </c>
      <c r="P106" s="265">
        <f t="shared" si="55"/>
        <v>0.69642091840081222</v>
      </c>
      <c r="Q106" s="265">
        <f t="shared" ref="Q106:R106" si="56">Q72/Q$94</f>
        <v>0.76784816110215037</v>
      </c>
      <c r="R106" s="265">
        <f t="shared" si="56"/>
        <v>0.876246545598659</v>
      </c>
    </row>
    <row r="107" spans="1:18" x14ac:dyDescent="0.2">
      <c r="A107" s="24" t="s">
        <v>601</v>
      </c>
      <c r="B107" s="265"/>
      <c r="C107" s="265">
        <f t="shared" ref="C107:N107" si="57">C73/C$94</f>
        <v>0.52688403016385588</v>
      </c>
      <c r="D107" s="265">
        <f t="shared" si="57"/>
        <v>0.52672743012110057</v>
      </c>
      <c r="E107" s="265">
        <f t="shared" si="57"/>
        <v>0.57431639779940802</v>
      </c>
      <c r="F107" s="265">
        <f t="shared" si="57"/>
        <v>0.56647809370920243</v>
      </c>
      <c r="G107" s="265">
        <f t="shared" si="57"/>
        <v>0.57999186147215032</v>
      </c>
      <c r="H107" s="265">
        <f t="shared" si="57"/>
        <v>0.5926457918723399</v>
      </c>
      <c r="I107" s="265">
        <f t="shared" si="57"/>
        <v>0.62385769172941352</v>
      </c>
      <c r="J107" s="265">
        <f t="shared" si="57"/>
        <v>0.64867772551077296</v>
      </c>
      <c r="K107" s="265">
        <f t="shared" si="57"/>
        <v>0.63339511485153188</v>
      </c>
      <c r="L107" s="265">
        <f t="shared" si="57"/>
        <v>0.56837136236564589</v>
      </c>
      <c r="M107" s="265">
        <f t="shared" si="57"/>
        <v>0.57419351215381775</v>
      </c>
      <c r="N107" s="265">
        <f t="shared" si="57"/>
        <v>0.61026945251987164</v>
      </c>
      <c r="O107" s="265">
        <f t="shared" ref="O107:P107" si="58">O73/O$94</f>
        <v>0.61135155820611642</v>
      </c>
      <c r="P107" s="265">
        <f t="shared" si="58"/>
        <v>0.59155369961339843</v>
      </c>
      <c r="Q107" s="265">
        <f t="shared" ref="Q107:R107" si="59">Q73/Q$94</f>
        <v>0.64544245528425748</v>
      </c>
      <c r="R107" s="265">
        <f t="shared" si="59"/>
        <v>0.7284322701570598</v>
      </c>
    </row>
    <row r="108" spans="1:18" x14ac:dyDescent="0.2">
      <c r="A108" s="24" t="s">
        <v>602</v>
      </c>
      <c r="B108" s="265"/>
      <c r="C108" s="265">
        <f t="shared" ref="C108:N108" si="60">C74/C$94</f>
        <v>9.8890859844995613E-2</v>
      </c>
      <c r="D108" s="265">
        <f t="shared" si="60"/>
        <v>8.9451905484837863E-2</v>
      </c>
      <c r="E108" s="265">
        <f t="shared" si="60"/>
        <v>8.6429327676872655E-2</v>
      </c>
      <c r="F108" s="265">
        <f t="shared" si="60"/>
        <v>8.5875908564532991E-2</v>
      </c>
      <c r="G108" s="265">
        <f t="shared" si="60"/>
        <v>8.1626374637792209E-2</v>
      </c>
      <c r="H108" s="265">
        <f t="shared" si="60"/>
        <v>7.7684226265026871E-2</v>
      </c>
      <c r="I108" s="265">
        <f t="shared" si="60"/>
        <v>7.3736095042532812E-2</v>
      </c>
      <c r="J108" s="265">
        <f t="shared" si="60"/>
        <v>7.4301785153643177E-2</v>
      </c>
      <c r="K108" s="265">
        <f t="shared" si="60"/>
        <v>6.8222412223675172E-2</v>
      </c>
      <c r="L108" s="265">
        <f t="shared" si="60"/>
        <v>6.0238658268265924E-2</v>
      </c>
      <c r="M108" s="265">
        <f t="shared" si="60"/>
        <v>6.4607569939472864E-2</v>
      </c>
      <c r="N108" s="265">
        <f t="shared" si="60"/>
        <v>7.1433134665244674E-2</v>
      </c>
      <c r="O108" s="265">
        <f t="shared" ref="O108:P108" si="61">O74/O$94</f>
        <v>7.3706238367630822E-2</v>
      </c>
      <c r="P108" s="265">
        <f t="shared" si="61"/>
        <v>7.5932451833086195E-2</v>
      </c>
      <c r="Q108" s="265">
        <f t="shared" ref="Q108:R108" si="62">Q74/Q$94</f>
        <v>8.7330738964956883E-2</v>
      </c>
      <c r="R108" s="265">
        <f t="shared" si="62"/>
        <v>0.1062899750648779</v>
      </c>
    </row>
    <row r="109" spans="1:18" x14ac:dyDescent="0.2">
      <c r="A109" s="25" t="s">
        <v>603</v>
      </c>
      <c r="B109" s="265"/>
      <c r="C109" s="265">
        <f t="shared" ref="C109:N109" si="63">C75/C$94</f>
        <v>8.1424981860890963E-2</v>
      </c>
      <c r="D109" s="265">
        <f t="shared" si="63"/>
        <v>7.3133729648969636E-2</v>
      </c>
      <c r="E109" s="265">
        <f t="shared" si="63"/>
        <v>7.0051269555253204E-2</v>
      </c>
      <c r="F109" s="265">
        <f t="shared" si="63"/>
        <v>6.9080645764813861E-2</v>
      </c>
      <c r="G109" s="265">
        <f t="shared" si="63"/>
        <v>6.4692388434678422E-2</v>
      </c>
      <c r="H109" s="265">
        <f t="shared" si="63"/>
        <v>6.0917545650405254E-2</v>
      </c>
      <c r="I109" s="265">
        <f t="shared" si="63"/>
        <v>5.7365308353174452E-2</v>
      </c>
      <c r="J109" s="265">
        <f t="shared" si="63"/>
        <v>5.7593745697501676E-2</v>
      </c>
      <c r="K109" s="265">
        <f t="shared" si="63"/>
        <v>5.2810100533121726E-2</v>
      </c>
      <c r="L109" s="265">
        <f t="shared" si="63"/>
        <v>4.6286065607588016E-2</v>
      </c>
      <c r="M109" s="265">
        <f t="shared" si="63"/>
        <v>5.0923088944201361E-2</v>
      </c>
      <c r="N109" s="265">
        <f t="shared" si="63"/>
        <v>5.6895558567578594E-2</v>
      </c>
      <c r="O109" s="265">
        <f t="shared" ref="O109:P109" si="64">O75/O$94</f>
        <v>5.8921768158564855E-2</v>
      </c>
      <c r="P109" s="265">
        <f t="shared" si="64"/>
        <v>6.0708136381608824E-2</v>
      </c>
      <c r="Q109" s="265">
        <f t="shared" ref="Q109:R109" si="65">Q75/Q$94</f>
        <v>7.0452201452950752E-2</v>
      </c>
      <c r="R109" s="265">
        <f t="shared" si="65"/>
        <v>8.625836795921013E-2</v>
      </c>
    </row>
    <row r="110" spans="1:18" x14ac:dyDescent="0.2">
      <c r="A110" s="25" t="s">
        <v>2</v>
      </c>
      <c r="B110" s="265"/>
      <c r="C110" s="265">
        <f t="shared" ref="C110:N110" si="66">C76/C$94</f>
        <v>1.7465877984104646E-2</v>
      </c>
      <c r="D110" s="265">
        <f t="shared" si="66"/>
        <v>1.6318175835868233E-2</v>
      </c>
      <c r="E110" s="265">
        <f t="shared" si="66"/>
        <v>1.6378058121619458E-2</v>
      </c>
      <c r="F110" s="265">
        <f t="shared" si="66"/>
        <v>1.6795262799719136E-2</v>
      </c>
      <c r="G110" s="265">
        <f t="shared" si="66"/>
        <v>1.6933986203113788E-2</v>
      </c>
      <c r="H110" s="265">
        <f t="shared" si="66"/>
        <v>1.6766680614621624E-2</v>
      </c>
      <c r="I110" s="265">
        <f t="shared" si="66"/>
        <v>1.637078668935836E-2</v>
      </c>
      <c r="J110" s="265">
        <f t="shared" si="66"/>
        <v>1.6708039456141507E-2</v>
      </c>
      <c r="K110" s="265">
        <f t="shared" si="66"/>
        <v>1.5412311690553451E-2</v>
      </c>
      <c r="L110" s="265">
        <f t="shared" si="66"/>
        <v>1.3952592660677906E-2</v>
      </c>
      <c r="M110" s="265">
        <f t="shared" si="66"/>
        <v>1.3684480995271496E-2</v>
      </c>
      <c r="N110" s="265">
        <f t="shared" si="66"/>
        <v>1.4537576097666082E-2</v>
      </c>
      <c r="O110" s="265">
        <f t="shared" ref="O110:P110" si="67">O76/O$94</f>
        <v>1.4784470209065969E-2</v>
      </c>
      <c r="P110" s="265">
        <f t="shared" si="67"/>
        <v>1.5224315451477372E-2</v>
      </c>
      <c r="Q110" s="265">
        <f t="shared" ref="Q110:R110" si="68">Q76/Q$94</f>
        <v>1.6878537512006127E-2</v>
      </c>
      <c r="R110" s="265">
        <f t="shared" si="68"/>
        <v>2.0031607105667773E-2</v>
      </c>
    </row>
    <row r="111" spans="1:18" x14ac:dyDescent="0.2">
      <c r="A111" s="46" t="s">
        <v>581</v>
      </c>
      <c r="B111" s="265"/>
      <c r="C111" s="265">
        <f t="shared" ref="C111:N111" si="69">C77/C$94</f>
        <v>1.9519273928799069E-2</v>
      </c>
      <c r="D111" s="265">
        <f t="shared" si="69"/>
        <v>2.0385958229295845E-2</v>
      </c>
      <c r="E111" s="265">
        <f t="shared" si="69"/>
        <v>2.1796247577627919E-2</v>
      </c>
      <c r="F111" s="265">
        <f t="shared" si="69"/>
        <v>2.2768191652991945E-2</v>
      </c>
      <c r="G111" s="265">
        <f t="shared" si="69"/>
        <v>2.1501319352766175E-2</v>
      </c>
      <c r="H111" s="265">
        <f t="shared" si="69"/>
        <v>2.0709985268336315E-2</v>
      </c>
      <c r="I111" s="265">
        <f t="shared" si="69"/>
        <v>2.0953303554600892E-2</v>
      </c>
      <c r="J111" s="265">
        <f t="shared" si="69"/>
        <v>2.1127365337693955E-2</v>
      </c>
      <c r="K111" s="265">
        <f t="shared" si="69"/>
        <v>2.0261757271281093E-2</v>
      </c>
      <c r="L111" s="265">
        <f t="shared" si="69"/>
        <v>1.8075685029159565E-2</v>
      </c>
      <c r="M111" s="265">
        <f t="shared" si="69"/>
        <v>2.0209828510106428E-2</v>
      </c>
      <c r="N111" s="265">
        <f t="shared" si="69"/>
        <v>2.4052858705670793E-2</v>
      </c>
      <c r="O111" s="265">
        <f t="shared" ref="O111:P111" si="70">O77/O$94</f>
        <v>2.7194069024366642E-2</v>
      </c>
      <c r="P111" s="265">
        <f t="shared" si="70"/>
        <v>2.8934760178310086E-2</v>
      </c>
      <c r="Q111" s="265">
        <f t="shared" ref="Q111:R111" si="71">Q77/Q$94</f>
        <v>3.5074985401521375E-2</v>
      </c>
      <c r="R111" s="265">
        <f t="shared" si="71"/>
        <v>4.1524269677948471E-2</v>
      </c>
    </row>
    <row r="112" spans="1:18" x14ac:dyDescent="0.2">
      <c r="A112" t="s">
        <v>604</v>
      </c>
      <c r="B112" s="265"/>
      <c r="C112" s="265">
        <f t="shared" ref="C112:N112" si="72">C78/C$94</f>
        <v>0.37907109288869306</v>
      </c>
      <c r="D112" s="265">
        <f t="shared" si="72"/>
        <v>0.33688994177607984</v>
      </c>
      <c r="E112" s="265">
        <f t="shared" si="72"/>
        <v>0.31657961099899706</v>
      </c>
      <c r="F112" s="265">
        <f t="shared" si="72"/>
        <v>0.24594422020164272</v>
      </c>
      <c r="G112" s="265">
        <f t="shared" si="72"/>
        <v>0.24354949768583456</v>
      </c>
      <c r="H112" s="265">
        <f t="shared" si="72"/>
        <v>0.28682834886792785</v>
      </c>
      <c r="I112" s="265">
        <f t="shared" si="72"/>
        <v>0.27808736114454236</v>
      </c>
      <c r="J112" s="265">
        <f t="shared" si="72"/>
        <v>0.24671697661167932</v>
      </c>
      <c r="K112" s="265">
        <f t="shared" si="72"/>
        <v>0.32234199764795585</v>
      </c>
      <c r="L112" s="265">
        <f t="shared" si="72"/>
        <v>0.29599560582804862</v>
      </c>
      <c r="M112" s="265">
        <f t="shared" si="72"/>
        <v>0.28627000242397399</v>
      </c>
      <c r="N112" s="265">
        <f t="shared" si="72"/>
        <v>0.30432345718828296</v>
      </c>
      <c r="O112" s="265">
        <f t="shared" ref="O112:P112" si="73">O78/O$94</f>
        <v>0.28368124259175753</v>
      </c>
      <c r="P112" s="265">
        <f t="shared" si="73"/>
        <v>0.36351718457665666</v>
      </c>
      <c r="Q112" s="265">
        <f t="shared" ref="Q112:R112" si="74">Q78/Q$94</f>
        <v>0.42893861848711684</v>
      </c>
      <c r="R112" s="265">
        <f t="shared" si="74"/>
        <v>0.42838881472845025</v>
      </c>
    </row>
    <row r="113" spans="1:18" x14ac:dyDescent="0.2">
      <c r="A113" s="24" t="s">
        <v>25</v>
      </c>
      <c r="B113" s="265"/>
      <c r="C113" s="265">
        <f t="shared" ref="C113:N113" si="75">C79/C$94</f>
        <v>0.26740564713852255</v>
      </c>
      <c r="D113" s="265">
        <f t="shared" si="75"/>
        <v>0.21631760119673235</v>
      </c>
      <c r="E113" s="265">
        <f t="shared" si="75"/>
        <v>0.16942554967329077</v>
      </c>
      <c r="F113" s="265">
        <f t="shared" si="75"/>
        <v>0.11893126656894822</v>
      </c>
      <c r="G113" s="265">
        <f t="shared" si="75"/>
        <v>0.12387579831100919</v>
      </c>
      <c r="H113" s="265">
        <f t="shared" si="75"/>
        <v>0.12724137178526462</v>
      </c>
      <c r="I113" s="265">
        <f t="shared" si="75"/>
        <v>0.1123056888296577</v>
      </c>
      <c r="J113" s="265">
        <f t="shared" si="75"/>
        <v>8.5725746019236521E-2</v>
      </c>
      <c r="K113" s="265">
        <f t="shared" si="75"/>
        <v>0.10836943981859208</v>
      </c>
      <c r="L113" s="265">
        <f t="shared" si="75"/>
        <v>0.11128931136212541</v>
      </c>
      <c r="M113" s="265">
        <f t="shared" si="75"/>
        <v>0.11061830993952701</v>
      </c>
      <c r="N113" s="265">
        <f t="shared" si="75"/>
        <v>0.10635203247244773</v>
      </c>
      <c r="O113" s="265">
        <f t="shared" ref="O113:P113" si="76">O79/O$94</f>
        <v>0.11904974878461567</v>
      </c>
      <c r="P113" s="265">
        <f t="shared" si="76"/>
        <v>0.17741276636389253</v>
      </c>
      <c r="Q113" s="265">
        <f t="shared" ref="Q113:R113" si="77">Q79/Q$94</f>
        <v>0.21863500989989937</v>
      </c>
      <c r="R113" s="265">
        <f t="shared" si="77"/>
        <v>0.19728557591318849</v>
      </c>
    </row>
    <row r="114" spans="1:18" x14ac:dyDescent="0.2">
      <c r="A114" s="24" t="s">
        <v>2</v>
      </c>
      <c r="B114" s="265"/>
      <c r="C114" s="265">
        <f t="shared" ref="C114:N114" si="78">C80/C$94</f>
        <v>0.11166543604803689</v>
      </c>
      <c r="D114" s="265">
        <f t="shared" si="78"/>
        <v>0.12057233131097431</v>
      </c>
      <c r="E114" s="265">
        <f t="shared" si="78"/>
        <v>0.14715406132570633</v>
      </c>
      <c r="F114" s="265">
        <f t="shared" si="78"/>
        <v>0.12701295363269449</v>
      </c>
      <c r="G114" s="265">
        <f t="shared" si="78"/>
        <v>0.11967369937482536</v>
      </c>
      <c r="H114" s="265">
        <f t="shared" si="78"/>
        <v>0.15958698650525935</v>
      </c>
      <c r="I114" s="265">
        <f t="shared" si="78"/>
        <v>0.16578168113838709</v>
      </c>
      <c r="J114" s="265">
        <f t="shared" si="78"/>
        <v>0.1609912391931391</v>
      </c>
      <c r="K114" s="265">
        <f t="shared" si="78"/>
        <v>0.21397255782936378</v>
      </c>
      <c r="L114" s="265">
        <f t="shared" si="78"/>
        <v>0.18470629446592324</v>
      </c>
      <c r="M114" s="265">
        <f t="shared" si="78"/>
        <v>0.17565169248444701</v>
      </c>
      <c r="N114" s="265">
        <f t="shared" si="78"/>
        <v>0.19797141807218785</v>
      </c>
      <c r="O114" s="265">
        <f t="shared" ref="O114:P114" si="79">O80/O$94</f>
        <v>0.16463149380714187</v>
      </c>
      <c r="P114" s="265">
        <f t="shared" si="79"/>
        <v>0.18610441821276413</v>
      </c>
      <c r="Q114" s="265">
        <f t="shared" ref="Q114:R114" si="80">Q80/Q$94</f>
        <v>0.21030360858721747</v>
      </c>
      <c r="R114" s="265">
        <f t="shared" si="80"/>
        <v>0.23110323881526174</v>
      </c>
    </row>
    <row r="115" spans="1:18" x14ac:dyDescent="0.2">
      <c r="A115" t="s">
        <v>605</v>
      </c>
      <c r="B115" s="265"/>
      <c r="C115" s="265">
        <f t="shared" ref="C115:N115" si="81">C81/C$94</f>
        <v>1.2317473555343086E-4</v>
      </c>
      <c r="D115" s="265">
        <f t="shared" si="81"/>
        <v>2.2255579676496704E-3</v>
      </c>
      <c r="E115" s="265">
        <f t="shared" si="81"/>
        <v>-1.9575857105621013E-3</v>
      </c>
      <c r="F115" s="265">
        <f t="shared" si="81"/>
        <v>-1.6157655426341723E-3</v>
      </c>
      <c r="G115" s="265">
        <f t="shared" si="81"/>
        <v>6.9885537502731975E-3</v>
      </c>
      <c r="H115" s="265">
        <f t="shared" si="81"/>
        <v>2.752271130699474E-3</v>
      </c>
      <c r="I115" s="265">
        <f t="shared" si="81"/>
        <v>2.5232233480815235E-3</v>
      </c>
      <c r="J115" s="265">
        <f t="shared" si="81"/>
        <v>3.7963476149787526E-3</v>
      </c>
      <c r="K115" s="265">
        <f t="shared" si="81"/>
        <v>-8.8858917867215056E-3</v>
      </c>
      <c r="L115" s="265">
        <f t="shared" si="81"/>
        <v>-1.8060179239809297E-2</v>
      </c>
      <c r="M115" s="265">
        <f t="shared" si="81"/>
        <v>-6.7877274080256301E-3</v>
      </c>
      <c r="N115" s="265">
        <f t="shared" si="81"/>
        <v>3.2983971625965202E-3</v>
      </c>
      <c r="O115" s="265">
        <f t="shared" ref="O115:P115" si="82">O81/O$94</f>
        <v>2.9412951080060073E-4</v>
      </c>
      <c r="P115" s="265">
        <f t="shared" si="82"/>
        <v>-6.8775667046069443E-4</v>
      </c>
      <c r="Q115" s="265">
        <f t="shared" ref="Q115:R115" si="83">Q81/Q$94</f>
        <v>-8.9312245387278433E-3</v>
      </c>
      <c r="R115" s="265">
        <f t="shared" si="83"/>
        <v>-6.049602138641412E-3</v>
      </c>
    </row>
    <row r="116" spans="1:18" s="263" customFormat="1" ht="20.100000000000001" customHeight="1" x14ac:dyDescent="0.2">
      <c r="A116" s="263" t="s">
        <v>606</v>
      </c>
      <c r="B116" s="307"/>
      <c r="C116" s="307">
        <f t="shared" ref="C116:N116" si="84">C82/C$94</f>
        <v>1.3486712423481213</v>
      </c>
      <c r="D116" s="307">
        <f t="shared" si="84"/>
        <v>1.2887576487249499</v>
      </c>
      <c r="E116" s="307">
        <f t="shared" si="84"/>
        <v>1.3344104685050164</v>
      </c>
      <c r="F116" s="307">
        <f t="shared" si="84"/>
        <v>1.273555309072584</v>
      </c>
      <c r="G116" s="307">
        <f t="shared" si="84"/>
        <v>1.2915525115787718</v>
      </c>
      <c r="H116" s="307">
        <f t="shared" si="84"/>
        <v>1.3234900120104178</v>
      </c>
      <c r="I116" s="307">
        <f t="shared" si="84"/>
        <v>1.3245889836101679</v>
      </c>
      <c r="J116" s="307">
        <f t="shared" si="84"/>
        <v>1.3269766619073853</v>
      </c>
      <c r="K116" s="307">
        <f t="shared" si="84"/>
        <v>1.34979205396538</v>
      </c>
      <c r="L116" s="307">
        <f t="shared" si="84"/>
        <v>1.1985358330778684</v>
      </c>
      <c r="M116" s="307">
        <f t="shared" si="84"/>
        <v>1.22153076616734</v>
      </c>
      <c r="N116" s="307">
        <f t="shared" si="84"/>
        <v>1.3174804567810541</v>
      </c>
      <c r="O116" s="307">
        <f t="shared" ref="O116:P116" si="85">O82/O$94</f>
        <v>1.3213813866286044</v>
      </c>
      <c r="P116" s="307">
        <f t="shared" si="85"/>
        <v>1.3975530662454911</v>
      </c>
      <c r="Q116" s="307">
        <f t="shared" ref="Q116:R116" si="86">Q82/Q$94</f>
        <v>1.6110572361266375</v>
      </c>
      <c r="R116" s="307">
        <f t="shared" si="86"/>
        <v>1.7757972138004281</v>
      </c>
    </row>
    <row r="117" spans="1:18" x14ac:dyDescent="0.2">
      <c r="A117" t="s">
        <v>607</v>
      </c>
      <c r="B117" s="265"/>
      <c r="C117" s="265">
        <f t="shared" ref="C117:N117" si="87">C83/C$94</f>
        <v>0.44742514687477974</v>
      </c>
      <c r="D117" s="265">
        <f t="shared" si="87"/>
        <v>0.41560460378631581</v>
      </c>
      <c r="E117" s="265">
        <f t="shared" si="87"/>
        <v>0.45724185399639888</v>
      </c>
      <c r="F117" s="265">
        <f t="shared" si="87"/>
        <v>0.40399240179677065</v>
      </c>
      <c r="G117" s="265">
        <f t="shared" si="87"/>
        <v>0.44488832682942292</v>
      </c>
      <c r="H117" s="265">
        <f t="shared" si="87"/>
        <v>0.50333326222414121</v>
      </c>
      <c r="I117" s="265">
        <f t="shared" si="87"/>
        <v>0.55300239081621627</v>
      </c>
      <c r="J117" s="265">
        <f t="shared" si="87"/>
        <v>0.55439844081073053</v>
      </c>
      <c r="K117" s="265">
        <f t="shared" si="87"/>
        <v>0.55484087688775141</v>
      </c>
      <c r="L117" s="265">
        <f t="shared" si="87"/>
        <v>0.52434984377031857</v>
      </c>
      <c r="M117" s="265">
        <f t="shared" si="87"/>
        <v>0.48354611051456142</v>
      </c>
      <c r="N117" s="265">
        <f t="shared" si="87"/>
        <v>0.4642112029328142</v>
      </c>
      <c r="O117" s="265">
        <f t="shared" ref="O117:P117" si="88">O83/O$94</f>
        <v>0.43694988893377062</v>
      </c>
      <c r="P117" s="265">
        <f t="shared" si="88"/>
        <v>0.38599009053518285</v>
      </c>
      <c r="Q117" s="265">
        <f t="shared" ref="Q117:R117" si="89">Q83/Q$94</f>
        <v>0.20761597792356273</v>
      </c>
      <c r="R117" s="265">
        <f t="shared" si="89"/>
        <v>5.0222337177918998E-2</v>
      </c>
    </row>
    <row r="118" spans="1:18" x14ac:dyDescent="0.2">
      <c r="A118" s="24" t="s">
        <v>196</v>
      </c>
      <c r="B118" s="265"/>
      <c r="C118" s="265">
        <f t="shared" ref="C118:N118" si="90">C84/C$94</f>
        <v>8.8240439672754023E-2</v>
      </c>
      <c r="D118" s="265">
        <f t="shared" si="90"/>
        <v>5.9256138906962214E-2</v>
      </c>
      <c r="E118" s="265">
        <f t="shared" si="90"/>
        <v>7.4876233025946037E-2</v>
      </c>
      <c r="F118" s="265">
        <f t="shared" si="90"/>
        <v>4.4220153994463315E-2</v>
      </c>
      <c r="G118" s="265">
        <f t="shared" si="90"/>
        <v>6.2395244458924942E-2</v>
      </c>
      <c r="H118" s="265">
        <f t="shared" si="90"/>
        <v>6.2995058489069375E-2</v>
      </c>
      <c r="I118" s="265">
        <f t="shared" si="90"/>
        <v>6.8267919121659151E-2</v>
      </c>
      <c r="J118" s="265">
        <f t="shared" si="90"/>
        <v>6.2576442988702061E-2</v>
      </c>
      <c r="K118" s="265">
        <f t="shared" si="90"/>
        <v>5.6333405049568026E-2</v>
      </c>
      <c r="L118" s="265">
        <f t="shared" si="90"/>
        <v>3.9841630418490828E-2</v>
      </c>
      <c r="M118" s="265">
        <f t="shared" si="90"/>
        <v>3.8310595288705132E-2</v>
      </c>
      <c r="N118" s="265">
        <f t="shared" si="90"/>
        <v>3.9470208184272028E-2</v>
      </c>
      <c r="O118" s="265">
        <f t="shared" ref="O118:P118" si="91">O84/O$94</f>
        <v>3.8650906312821205E-2</v>
      </c>
      <c r="P118" s="265">
        <f t="shared" si="91"/>
        <v>3.1956562448265106E-2</v>
      </c>
      <c r="Q118" s="265">
        <f t="shared" ref="Q118:R118" si="92">Q84/Q$94</f>
        <v>1.4717722842407776E-2</v>
      </c>
      <c r="R118" s="265">
        <f t="shared" si="92"/>
        <v>4.15127115899761E-3</v>
      </c>
    </row>
    <row r="119" spans="1:18" x14ac:dyDescent="0.2">
      <c r="A119" s="24" t="s">
        <v>614</v>
      </c>
      <c r="B119" s="265"/>
      <c r="C119" s="265">
        <f t="shared" ref="C119:N119" si="93">C85/C$94</f>
        <v>3.338904152932326E-2</v>
      </c>
      <c r="D119" s="265">
        <f t="shared" si="93"/>
        <v>1.7421925541597386E-2</v>
      </c>
      <c r="E119" s="265">
        <f t="shared" si="93"/>
        <v>1.5334611568260628E-2</v>
      </c>
      <c r="F119" s="265">
        <f t="shared" si="93"/>
        <v>1.2788679815300618E-2</v>
      </c>
      <c r="G119" s="265">
        <f t="shared" si="93"/>
        <v>1.1444679411598102E-2</v>
      </c>
      <c r="H119" s="265">
        <f t="shared" si="93"/>
        <v>1.1693206225275579E-2</v>
      </c>
      <c r="I119" s="265">
        <f t="shared" si="93"/>
        <v>1.3938575011417612E-2</v>
      </c>
      <c r="J119" s="265">
        <f t="shared" si="93"/>
        <v>1.1947068115519323E-2</v>
      </c>
      <c r="K119" s="265">
        <f t="shared" si="93"/>
        <v>7.5403261202634684E-3</v>
      </c>
      <c r="L119" s="265">
        <f t="shared" si="93"/>
        <v>3.6668547946557594E-3</v>
      </c>
      <c r="M119" s="265">
        <f t="shared" si="93"/>
        <v>5.0888967335420742E-3</v>
      </c>
      <c r="N119" s="265">
        <f t="shared" si="93"/>
        <v>9.2640240155097801E-3</v>
      </c>
      <c r="O119" s="265">
        <f t="shared" ref="O119:P119" si="94">O85/O$94</f>
        <v>9.4172526151669964E-3</v>
      </c>
      <c r="P119" s="265">
        <f t="shared" si="94"/>
        <v>6.9617023963358766E-3</v>
      </c>
      <c r="Q119" s="265">
        <f t="shared" ref="Q119:R119" si="95">Q85/Q$94</f>
        <v>2.1260189146008884E-3</v>
      </c>
      <c r="R119" s="265">
        <f t="shared" si="95"/>
        <v>4.3904345912726352E-5</v>
      </c>
    </row>
    <row r="120" spans="1:18" x14ac:dyDescent="0.2">
      <c r="A120" s="24" t="s">
        <v>615</v>
      </c>
      <c r="B120" s="265"/>
      <c r="C120" s="265">
        <f t="shared" ref="C120:N120" si="96">C86/C$94</f>
        <v>5.5023302972640603E-2</v>
      </c>
      <c r="D120" s="265">
        <f t="shared" si="96"/>
        <v>4.6615088170033868E-2</v>
      </c>
      <c r="E120" s="265">
        <f t="shared" si="96"/>
        <v>4.866439591682313E-2</v>
      </c>
      <c r="F120" s="265">
        <f t="shared" si="96"/>
        <v>3.7783972363083833E-2</v>
      </c>
      <c r="G120" s="265">
        <f t="shared" si="96"/>
        <v>3.7602149686785054E-2</v>
      </c>
      <c r="H120" s="265">
        <f t="shared" si="96"/>
        <v>3.6203856887197877E-2</v>
      </c>
      <c r="I120" s="265">
        <f t="shared" si="96"/>
        <v>3.8724256549332911E-2</v>
      </c>
      <c r="J120" s="265">
        <f t="shared" si="96"/>
        <v>3.756339487234743E-2</v>
      </c>
      <c r="K120" s="265">
        <f t="shared" si="96"/>
        <v>3.8072542368461249E-2</v>
      </c>
      <c r="L120" s="265">
        <f t="shared" si="96"/>
        <v>3.522973113767483E-2</v>
      </c>
      <c r="M120" s="265">
        <f t="shared" si="96"/>
        <v>3.5240932311352995E-2</v>
      </c>
      <c r="N120" s="265">
        <f t="shared" si="96"/>
        <v>3.7899221422988488E-2</v>
      </c>
      <c r="O120" s="265">
        <f t="shared" ref="O120:P120" si="97">O86/O$94</f>
        <v>3.5380525729150493E-2</v>
      </c>
      <c r="P120" s="265">
        <f t="shared" si="97"/>
        <v>3.0889119472246897E-2</v>
      </c>
      <c r="Q120" s="265">
        <f t="shared" ref="Q120:R120" si="98">Q86/Q$94</f>
        <v>1.7610481384164885E-2</v>
      </c>
      <c r="R120" s="265">
        <f t="shared" si="98"/>
        <v>1.6969794828347901E-2</v>
      </c>
    </row>
    <row r="121" spans="1:18" x14ac:dyDescent="0.2">
      <c r="A121" s="24" t="s">
        <v>544</v>
      </c>
      <c r="B121" s="265"/>
      <c r="C121" s="265">
        <f t="shared" ref="C121:N121" si="99">C87/C$94</f>
        <v>0.26008280654628568</v>
      </c>
      <c r="D121" s="265">
        <f t="shared" si="99"/>
        <v>0.28075961732740901</v>
      </c>
      <c r="E121" s="265">
        <f t="shared" si="99"/>
        <v>0.30639080688546949</v>
      </c>
      <c r="F121" s="265">
        <f t="shared" si="99"/>
        <v>0.2981730378919078</v>
      </c>
      <c r="G121" s="265">
        <f t="shared" si="99"/>
        <v>0.32247891740736884</v>
      </c>
      <c r="H121" s="265">
        <f t="shared" si="99"/>
        <v>0.38278248962025657</v>
      </c>
      <c r="I121" s="265">
        <f t="shared" si="99"/>
        <v>0.42288453000026116</v>
      </c>
      <c r="J121" s="265">
        <f t="shared" si="99"/>
        <v>0.43446300382964925</v>
      </c>
      <c r="K121" s="265">
        <f t="shared" si="99"/>
        <v>0.44435267250082894</v>
      </c>
      <c r="L121" s="265">
        <f t="shared" si="99"/>
        <v>0.4363087649995378</v>
      </c>
      <c r="M121" s="265">
        <f t="shared" si="99"/>
        <v>0.39613975869975504</v>
      </c>
      <c r="N121" s="265">
        <f t="shared" si="99"/>
        <v>0.36717741079096289</v>
      </c>
      <c r="O121" s="265">
        <f t="shared" ref="O121:P121" si="100">O87/O$94</f>
        <v>0.34067496525108404</v>
      </c>
      <c r="P121" s="265">
        <f t="shared" si="100"/>
        <v>0.3023853099410031</v>
      </c>
      <c r="Q121" s="265">
        <f t="shared" ref="Q121:R121" si="101">Q87/Q$94</f>
        <v>0.15765634261308673</v>
      </c>
      <c r="R121" s="265">
        <f t="shared" si="101"/>
        <v>1.4880048229000074E-2</v>
      </c>
    </row>
    <row r="122" spans="1:18" x14ac:dyDescent="0.2">
      <c r="A122" s="24" t="s">
        <v>616</v>
      </c>
      <c r="B122" s="265"/>
      <c r="C122" s="265">
        <f t="shared" ref="C122:N122" si="102">C88/C$94</f>
        <v>1.068954402610914E-2</v>
      </c>
      <c r="D122" s="265">
        <f t="shared" si="102"/>
        <v>1.1551846584326439E-2</v>
      </c>
      <c r="E122" s="265">
        <f t="shared" si="102"/>
        <v>1.1975806599899597E-2</v>
      </c>
      <c r="F122" s="265">
        <f t="shared" si="102"/>
        <v>1.1026573533729279E-2</v>
      </c>
      <c r="G122" s="265">
        <f t="shared" si="102"/>
        <v>1.0967352002372598E-2</v>
      </c>
      <c r="H122" s="265">
        <f t="shared" si="102"/>
        <v>9.6586351017108954E-3</v>
      </c>
      <c r="I122" s="265">
        <f t="shared" si="102"/>
        <v>9.1871195085167969E-3</v>
      </c>
      <c r="J122" s="265">
        <f t="shared" si="102"/>
        <v>7.8485342297735881E-3</v>
      </c>
      <c r="K122" s="265">
        <f t="shared" si="102"/>
        <v>8.5419022281085413E-3</v>
      </c>
      <c r="L122" s="265">
        <f t="shared" si="102"/>
        <v>9.3028616039510983E-3</v>
      </c>
      <c r="M122" s="265">
        <f t="shared" si="102"/>
        <v>8.765947852315898E-3</v>
      </c>
      <c r="N122" s="265">
        <f t="shared" si="102"/>
        <v>1.0400336858169183E-2</v>
      </c>
      <c r="O122" s="265">
        <f t="shared" ref="O122:P122" si="103">O88/O$94</f>
        <v>1.2826243197607319E-2</v>
      </c>
      <c r="P122" s="265">
        <f t="shared" si="103"/>
        <v>1.3797395430329693E-2</v>
      </c>
      <c r="Q122" s="265">
        <f t="shared" ref="Q122:R122" si="104">Q88/Q$94</f>
        <v>1.5505406141012222E-2</v>
      </c>
      <c r="R122" s="265">
        <f t="shared" si="104"/>
        <v>1.4177319330880426E-2</v>
      </c>
    </row>
    <row r="123" spans="1:18" x14ac:dyDescent="0.2">
      <c r="A123" t="s">
        <v>608</v>
      </c>
      <c r="B123" s="265"/>
      <c r="C123" s="265">
        <f t="shared" ref="C123:N123" si="105">C89/C$94</f>
        <v>0.79609646683997004</v>
      </c>
      <c r="D123" s="265">
        <f t="shared" si="105"/>
        <v>0.70436225251126572</v>
      </c>
      <c r="E123" s="265">
        <f t="shared" si="105"/>
        <v>0.79165224745019092</v>
      </c>
      <c r="F123" s="265">
        <f t="shared" si="105"/>
        <v>0.6775477108693545</v>
      </c>
      <c r="G123" s="265">
        <f t="shared" si="105"/>
        <v>0.73644087813158343</v>
      </c>
      <c r="H123" s="265">
        <f t="shared" si="105"/>
        <v>0.82682323654417467</v>
      </c>
      <c r="I123" s="265">
        <f t="shared" si="105"/>
        <v>0.87759133913237442</v>
      </c>
      <c r="J123" s="265">
        <f t="shared" si="105"/>
        <v>0.88137506831533075</v>
      </c>
      <c r="K123" s="265">
        <f t="shared" si="105"/>
        <v>0.90463293085313135</v>
      </c>
      <c r="L123" s="265">
        <f t="shared" si="105"/>
        <v>0.72288567684818694</v>
      </c>
      <c r="M123" s="265">
        <f t="shared" si="105"/>
        <v>0.70507697697044169</v>
      </c>
      <c r="N123" s="265">
        <f t="shared" si="105"/>
        <v>0.78169171286304739</v>
      </c>
      <c r="O123" s="265">
        <f t="shared" ref="O123:P123" si="106">O89/O$94</f>
        <v>0.75833130226355516</v>
      </c>
      <c r="P123" s="265">
        <f t="shared" si="106"/>
        <v>0.78354310257253401</v>
      </c>
      <c r="Q123" s="265">
        <f t="shared" ref="Q123:R123" si="107">Q89/Q$94</f>
        <v>0.81867324372793682</v>
      </c>
      <c r="R123" s="265">
        <f t="shared" si="107"/>
        <v>0.8260196343035876</v>
      </c>
    </row>
    <row r="124" spans="1:18" x14ac:dyDescent="0.2">
      <c r="A124" s="24" t="s">
        <v>617</v>
      </c>
      <c r="B124" s="265"/>
      <c r="C124" s="265">
        <f t="shared" ref="C124:N124" si="108">C90/C$94</f>
        <v>0.12835260138263943</v>
      </c>
      <c r="D124" s="265">
        <f t="shared" si="108"/>
        <v>0.13493008866125764</v>
      </c>
      <c r="E124" s="265">
        <f t="shared" si="108"/>
        <v>0.14936965790075871</v>
      </c>
      <c r="F124" s="265">
        <f t="shared" si="108"/>
        <v>0.15188362656906645</v>
      </c>
      <c r="G124" s="265">
        <f t="shared" si="108"/>
        <v>0.15507818238167614</v>
      </c>
      <c r="H124" s="265">
        <f t="shared" si="108"/>
        <v>0.1568293977913284</v>
      </c>
      <c r="I124" s="265">
        <f t="shared" si="108"/>
        <v>0.17238451976499836</v>
      </c>
      <c r="J124" s="265">
        <f t="shared" si="108"/>
        <v>0.16723326333742658</v>
      </c>
      <c r="K124" s="265">
        <f t="shared" si="108"/>
        <v>0.16619807403102363</v>
      </c>
      <c r="L124" s="265">
        <f t="shared" si="108"/>
        <v>0.14558821532591501</v>
      </c>
      <c r="M124" s="265">
        <f t="shared" si="108"/>
        <v>0.13815872145750538</v>
      </c>
      <c r="N124" s="265">
        <f t="shared" si="108"/>
        <v>0.14506822653838439</v>
      </c>
      <c r="O124" s="265">
        <f t="shared" ref="O124:P124" si="109">O90/O$94</f>
        <v>0.14799677866280916</v>
      </c>
      <c r="P124" s="265">
        <f t="shared" si="109"/>
        <v>0.14516882962565919</v>
      </c>
      <c r="Q124" s="265">
        <f t="shared" ref="Q124:R124" si="110">Q90/Q$94</f>
        <v>0.16239598101716998</v>
      </c>
      <c r="R124" s="265">
        <f t="shared" si="110"/>
        <v>0.17753898498559859</v>
      </c>
    </row>
    <row r="125" spans="1:18" x14ac:dyDescent="0.2">
      <c r="A125" s="24" t="s">
        <v>496</v>
      </c>
      <c r="B125" s="265"/>
      <c r="C125" s="265">
        <f t="shared" ref="C125:N125" si="111">C91/C$94</f>
        <v>0.27500922866950994</v>
      </c>
      <c r="D125" s="265">
        <f t="shared" si="111"/>
        <v>0.17943538924386759</v>
      </c>
      <c r="E125" s="265">
        <f t="shared" si="111"/>
        <v>0.20003202060486333</v>
      </c>
      <c r="F125" s="265">
        <f t="shared" si="111"/>
        <v>0.11901845313489673</v>
      </c>
      <c r="G125" s="265">
        <f t="shared" si="111"/>
        <v>0.1878480513652015</v>
      </c>
      <c r="H125" s="265">
        <f t="shared" si="111"/>
        <v>0.23248373301850303</v>
      </c>
      <c r="I125" s="265">
        <f t="shared" si="111"/>
        <v>0.2381639067927557</v>
      </c>
      <c r="J125" s="265">
        <f t="shared" si="111"/>
        <v>0.2323246058283685</v>
      </c>
      <c r="K125" s="265">
        <f t="shared" si="111"/>
        <v>0.22475074727695629</v>
      </c>
      <c r="L125" s="265">
        <f t="shared" si="111"/>
        <v>0.11880844251306527</v>
      </c>
      <c r="M125" s="265">
        <f t="shared" si="111"/>
        <v>0.10516627388659913</v>
      </c>
      <c r="N125" s="265">
        <f t="shared" si="111"/>
        <v>0.10672810942097902</v>
      </c>
      <c r="O125" s="265">
        <f t="shared" ref="O125:P125" si="112">O91/O$94</f>
        <v>0.13441617121736663</v>
      </c>
      <c r="P125" s="265">
        <f t="shared" si="112"/>
        <v>0.13622173546926414</v>
      </c>
      <c r="Q125" s="265">
        <f t="shared" ref="Q125:R125" si="113">Q91/Q$94</f>
        <v>9.1519528900357944E-2</v>
      </c>
      <c r="R125" s="265">
        <f t="shared" si="113"/>
        <v>0.10980465125352036</v>
      </c>
    </row>
    <row r="126" spans="1:18" x14ac:dyDescent="0.2">
      <c r="A126" s="24" t="s">
        <v>618</v>
      </c>
      <c r="B126" s="265"/>
      <c r="C126" s="265">
        <f t="shared" ref="C126:N126" si="114">C92/C$94</f>
        <v>0.23701483898649495</v>
      </c>
      <c r="D126" s="265">
        <f t="shared" si="114"/>
        <v>0.25101242147370839</v>
      </c>
      <c r="E126" s="265">
        <f t="shared" si="114"/>
        <v>0.27953826685558558</v>
      </c>
      <c r="F126" s="265">
        <f t="shared" si="114"/>
        <v>0.24802259779325997</v>
      </c>
      <c r="G126" s="265">
        <f t="shared" si="114"/>
        <v>0.24287634514317621</v>
      </c>
      <c r="H126" s="265">
        <f t="shared" si="114"/>
        <v>0.2739129659671658</v>
      </c>
      <c r="I126" s="265">
        <f t="shared" si="114"/>
        <v>0.28907676870635457</v>
      </c>
      <c r="J126" s="265">
        <f t="shared" si="114"/>
        <v>0.30876799016245476</v>
      </c>
      <c r="K126" s="265">
        <f t="shared" si="114"/>
        <v>0.35915009121311581</v>
      </c>
      <c r="L126" s="265">
        <f t="shared" si="114"/>
        <v>0.31686557249313119</v>
      </c>
      <c r="M126" s="265">
        <f t="shared" si="114"/>
        <v>0.3136717399630477</v>
      </c>
      <c r="N126" s="265">
        <f t="shared" si="114"/>
        <v>0.35433167936630872</v>
      </c>
      <c r="O126" s="265">
        <f t="shared" ref="O126:P126" si="115">O92/O$94</f>
        <v>0.31478283075659824</v>
      </c>
      <c r="P126" s="265">
        <f t="shared" si="115"/>
        <v>0.3414184774082698</v>
      </c>
      <c r="Q126" s="265">
        <f t="shared" ref="Q126:R126" si="116">Q92/Q$94</f>
        <v>0.42312620409996743</v>
      </c>
      <c r="R126" s="265">
        <f t="shared" si="116"/>
        <v>0.40942409523173329</v>
      </c>
    </row>
    <row r="127" spans="1:18" x14ac:dyDescent="0.2">
      <c r="A127" s="24" t="s">
        <v>615</v>
      </c>
      <c r="B127" s="265"/>
      <c r="C127" s="265">
        <f t="shared" ref="C127:N127" si="117">C93/C$94</f>
        <v>0.15571978809919212</v>
      </c>
      <c r="D127" s="265">
        <f t="shared" si="117"/>
        <v>0.13898435313243207</v>
      </c>
      <c r="E127" s="265">
        <f t="shared" si="117"/>
        <v>0.16271229270758025</v>
      </c>
      <c r="F127" s="265">
        <f t="shared" si="117"/>
        <v>0.15862302364799949</v>
      </c>
      <c r="G127" s="265">
        <f t="shared" si="117"/>
        <v>0.15063830917237669</v>
      </c>
      <c r="H127" s="265">
        <f t="shared" si="117"/>
        <v>0.16359713034458132</v>
      </c>
      <c r="I127" s="265">
        <f t="shared" si="117"/>
        <v>0.17796614386826581</v>
      </c>
      <c r="J127" s="265">
        <f t="shared" si="117"/>
        <v>0.17304922618847346</v>
      </c>
      <c r="K127" s="265">
        <f t="shared" si="117"/>
        <v>0.15453403385503015</v>
      </c>
      <c r="L127" s="265">
        <f t="shared" si="117"/>
        <v>0.1416234465160755</v>
      </c>
      <c r="M127" s="265">
        <f t="shared" si="117"/>
        <v>0.14808022912722194</v>
      </c>
      <c r="N127" s="265">
        <f t="shared" si="117"/>
        <v>0.17556368425008048</v>
      </c>
      <c r="O127" s="265">
        <f t="shared" ref="O127:P127" si="118">O93/O$94</f>
        <v>0.16113550827619103</v>
      </c>
      <c r="P127" s="265">
        <f t="shared" si="118"/>
        <v>0.16073406006934088</v>
      </c>
      <c r="Q127" s="265">
        <f t="shared" ref="Q127:R127" si="119">Q93/Q$94</f>
        <v>0.14163153712987558</v>
      </c>
      <c r="R127" s="265">
        <f t="shared" si="119"/>
        <v>0.1292519203748913</v>
      </c>
    </row>
    <row r="128" spans="1:18" s="263" customFormat="1" ht="20.100000000000001" customHeight="1" x14ac:dyDescent="0.2">
      <c r="A128" s="136" t="s">
        <v>609</v>
      </c>
      <c r="B128" s="308"/>
      <c r="C128" s="308">
        <f t="shared" ref="C128:N128" si="120">C94/C$94</f>
        <v>1</v>
      </c>
      <c r="D128" s="308">
        <f t="shared" si="120"/>
        <v>1</v>
      </c>
      <c r="E128" s="308">
        <f t="shared" si="120"/>
        <v>1</v>
      </c>
      <c r="F128" s="308">
        <f t="shared" si="120"/>
        <v>1</v>
      </c>
      <c r="G128" s="308">
        <f t="shared" si="120"/>
        <v>1</v>
      </c>
      <c r="H128" s="308">
        <f t="shared" si="120"/>
        <v>1</v>
      </c>
      <c r="I128" s="308">
        <f t="shared" si="120"/>
        <v>1</v>
      </c>
      <c r="J128" s="308">
        <f t="shared" si="120"/>
        <v>1</v>
      </c>
      <c r="K128" s="308">
        <f t="shared" si="120"/>
        <v>1</v>
      </c>
      <c r="L128" s="308">
        <f t="shared" si="120"/>
        <v>1</v>
      </c>
      <c r="M128" s="308">
        <f t="shared" si="120"/>
        <v>1</v>
      </c>
      <c r="N128" s="308">
        <f t="shared" si="120"/>
        <v>1</v>
      </c>
      <c r="O128" s="308">
        <f t="shared" ref="O128:P128" si="121">O94/O$94</f>
        <v>1</v>
      </c>
      <c r="P128" s="308">
        <f t="shared" si="121"/>
        <v>1</v>
      </c>
      <c r="Q128" s="308">
        <f t="shared" ref="Q128:R128" si="122">Q94/Q$94</f>
        <v>1</v>
      </c>
      <c r="R128" s="308">
        <f t="shared" si="122"/>
        <v>1</v>
      </c>
    </row>
    <row r="129" spans="1:18" x14ac:dyDescent="0.2">
      <c r="A129" s="148" t="s">
        <v>291</v>
      </c>
    </row>
    <row r="130" spans="1:18" x14ac:dyDescent="0.2">
      <c r="A130" s="148"/>
    </row>
    <row r="131" spans="1:18" s="22" customFormat="1" ht="24.95" customHeight="1" x14ac:dyDescent="0.2">
      <c r="A131" s="48" t="str">
        <f>Index!A29</f>
        <v>Table 2v    Palau implicit GDP(E) expenditure, price deflators, FY2006-FY2021</v>
      </c>
    </row>
    <row r="132" spans="1:18" ht="20.100000000000001" customHeight="1" x14ac:dyDescent="0.2">
      <c r="A132" s="70" t="s">
        <v>3822</v>
      </c>
      <c r="B132" s="33"/>
      <c r="C132" s="33" t="str">
        <f t="shared" ref="C132:J132" si="123">C67</f>
        <v>FY06</v>
      </c>
      <c r="D132" s="33" t="str">
        <f>D67</f>
        <v>FY07</v>
      </c>
      <c r="E132" s="33" t="str">
        <f t="shared" si="123"/>
        <v>FY08</v>
      </c>
      <c r="F132" s="33" t="str">
        <f t="shared" si="123"/>
        <v>FY09</v>
      </c>
      <c r="G132" s="33" t="str">
        <f t="shared" si="123"/>
        <v>FY10</v>
      </c>
      <c r="H132" s="33" t="str">
        <f t="shared" si="123"/>
        <v>FY11</v>
      </c>
      <c r="I132" s="33" t="str">
        <f t="shared" si="123"/>
        <v>FY12</v>
      </c>
      <c r="J132" s="33" t="str">
        <f t="shared" si="123"/>
        <v>FY13</v>
      </c>
      <c r="K132" s="33" t="str">
        <f t="shared" ref="K132:L132" si="124">K67</f>
        <v>FY14</v>
      </c>
      <c r="L132" s="33" t="str">
        <f t="shared" si="124"/>
        <v>FY15</v>
      </c>
      <c r="M132" s="33" t="str">
        <f t="shared" ref="M132:N132" si="125">M67</f>
        <v>FY16</v>
      </c>
      <c r="N132" s="33" t="str">
        <f t="shared" si="125"/>
        <v>FY17</v>
      </c>
      <c r="O132" s="33" t="str">
        <f t="shared" ref="O132:Q132" si="126">O67</f>
        <v>FY18</v>
      </c>
      <c r="P132" s="33" t="str">
        <f t="shared" si="126"/>
        <v>FY19</v>
      </c>
      <c r="Q132" s="33" t="str">
        <f t="shared" si="126"/>
        <v>FY20</v>
      </c>
      <c r="R132" s="33" t="str">
        <f t="shared" ref="R132" si="127">R67</f>
        <v>FY21</v>
      </c>
    </row>
    <row r="133" spans="1:18" ht="20.100000000000001" customHeight="1" x14ac:dyDescent="0.2">
      <c r="A133" t="s">
        <v>599</v>
      </c>
      <c r="B133" s="91"/>
      <c r="C133" s="120">
        <f t="shared" ref="C133:R133" si="128">IF(ABS(B3)&lt;1,"n.a.",IF(ABS(C3)&lt;1,"n.a.",(C68/C3)/(B68/B3)-1))</f>
        <v>4.9966549902268564E-2</v>
      </c>
      <c r="D133" s="120">
        <f t="shared" si="128"/>
        <v>1.0817519089767913E-2</v>
      </c>
      <c r="E133" s="120">
        <f t="shared" si="128"/>
        <v>6.4522715098525474E-2</v>
      </c>
      <c r="F133" s="120">
        <f t="shared" si="128"/>
        <v>1.0143100368867008E-2</v>
      </c>
      <c r="G133" s="120">
        <f t="shared" si="128"/>
        <v>6.4268137580693496E-2</v>
      </c>
      <c r="H133" s="120">
        <f t="shared" si="128"/>
        <v>3.4248613600041722E-2</v>
      </c>
      <c r="I133" s="120">
        <f t="shared" si="128"/>
        <v>3.5979754265121233E-2</v>
      </c>
      <c r="J133" s="120">
        <f t="shared" si="128"/>
        <v>4.2068377748881947E-2</v>
      </c>
      <c r="K133" s="120">
        <f t="shared" si="128"/>
        <v>4.3096356335905028E-2</v>
      </c>
      <c r="L133" s="120">
        <f t="shared" si="128"/>
        <v>3.8833325741125746E-2</v>
      </c>
      <c r="M133" s="120">
        <f t="shared" si="128"/>
        <v>3.53782788555006E-2</v>
      </c>
      <c r="N133" s="120">
        <f t="shared" si="128"/>
        <v>1.8579257270165295E-2</v>
      </c>
      <c r="O133" s="120">
        <f t="shared" si="128"/>
        <v>1.4923360217502957E-2</v>
      </c>
      <c r="P133" s="120">
        <f t="shared" si="128"/>
        <v>1.8781329760191756E-2</v>
      </c>
      <c r="Q133" s="120">
        <f t="shared" si="128"/>
        <v>2.3455006645325627E-2</v>
      </c>
      <c r="R133" s="120">
        <f t="shared" si="128"/>
        <v>1.3817450300529277E-2</v>
      </c>
    </row>
    <row r="134" spans="1:18" x14ac:dyDescent="0.2">
      <c r="A134" s="24" t="s">
        <v>257</v>
      </c>
      <c r="B134" s="91"/>
      <c r="C134" s="120">
        <f t="shared" ref="C134:R134" si="129">IF(ABS(B4)&lt;1,"n.a.",IF(ABS(C4)&lt;1,"n.a.",(C69/C4)/(B69/B4)-1))</f>
        <v>2.4181227851538978E-2</v>
      </c>
      <c r="D134" s="120">
        <f t="shared" si="129"/>
        <v>2.2055547651970597E-2</v>
      </c>
      <c r="E134" s="120">
        <f t="shared" si="129"/>
        <v>4.671396475610301E-2</v>
      </c>
      <c r="F134" s="120">
        <f t="shared" si="129"/>
        <v>1.5843384903611923E-2</v>
      </c>
      <c r="G134" s="120">
        <f t="shared" si="129"/>
        <v>8.9409126969479225E-2</v>
      </c>
      <c r="H134" s="120">
        <f t="shared" si="129"/>
        <v>4.9165840511855574E-2</v>
      </c>
      <c r="I134" s="120">
        <f t="shared" si="129"/>
        <v>3.1773737424931836E-2</v>
      </c>
      <c r="J134" s="120">
        <f t="shared" si="129"/>
        <v>4.0699853139699371E-2</v>
      </c>
      <c r="K134" s="120">
        <f t="shared" si="129"/>
        <v>4.0385420573599395E-2</v>
      </c>
      <c r="L134" s="120">
        <f t="shared" si="129"/>
        <v>7.2299513603188315E-2</v>
      </c>
      <c r="M134" s="120">
        <f t="shared" si="129"/>
        <v>6.2466356373451326E-2</v>
      </c>
      <c r="N134" s="120">
        <f t="shared" si="129"/>
        <v>2.3487834615006031E-2</v>
      </c>
      <c r="O134" s="120">
        <f t="shared" si="129"/>
        <v>1.2853501384845201E-2</v>
      </c>
      <c r="P134" s="120">
        <f t="shared" si="129"/>
        <v>2.4842192721046485E-2</v>
      </c>
      <c r="Q134" s="120">
        <f t="shared" si="129"/>
        <v>3.5352953844748125E-2</v>
      </c>
      <c r="R134" s="120">
        <f t="shared" si="129"/>
        <v>2.0067190134877233E-2</v>
      </c>
    </row>
    <row r="135" spans="1:18" x14ac:dyDescent="0.2">
      <c r="A135" s="24" t="s">
        <v>636</v>
      </c>
      <c r="B135" s="91"/>
      <c r="C135" s="120">
        <f t="shared" ref="C135:R135" si="130">IF(ABS(B5)&lt;1,"n.a.",IF(ABS(C5)&lt;1,"n.a.",(C70/C5)/(B70/B5)-1))</f>
        <v>7.6975439857704497E-2</v>
      </c>
      <c r="D135" s="120">
        <f t="shared" si="130"/>
        <v>-5.6832913026937382E-3</v>
      </c>
      <c r="E135" s="120">
        <f t="shared" si="130"/>
        <v>9.0817393727135931E-2</v>
      </c>
      <c r="F135" s="120">
        <f t="shared" si="130"/>
        <v>1.1394269638380417E-2</v>
      </c>
      <c r="G135" s="120">
        <f t="shared" si="130"/>
        <v>1.098251490548785E-2</v>
      </c>
      <c r="H135" s="120">
        <f t="shared" si="130"/>
        <v>2.497455745764543E-2</v>
      </c>
      <c r="I135" s="120">
        <f t="shared" si="130"/>
        <v>4.0291139915654917E-2</v>
      </c>
      <c r="J135" s="120">
        <f t="shared" si="130"/>
        <v>3.5105537279368049E-2</v>
      </c>
      <c r="K135" s="120">
        <f t="shared" si="130"/>
        <v>3.8322660803365771E-2</v>
      </c>
      <c r="L135" s="120">
        <f t="shared" si="130"/>
        <v>-2.2294762459093009E-2</v>
      </c>
      <c r="M135" s="120">
        <f t="shared" si="130"/>
        <v>-1.5616310752371021E-2</v>
      </c>
      <c r="N135" s="120">
        <f t="shared" si="130"/>
        <v>8.4516387379729441E-3</v>
      </c>
      <c r="O135" s="120">
        <f t="shared" si="130"/>
        <v>1.6601456730206632E-2</v>
      </c>
      <c r="P135" s="120">
        <f t="shared" si="130"/>
        <v>6.0157040884132318E-3</v>
      </c>
      <c r="Q135" s="120">
        <f t="shared" si="130"/>
        <v>2.0774101890668195E-3</v>
      </c>
      <c r="R135" s="120">
        <f t="shared" si="130"/>
        <v>1.585428239481157E-4</v>
      </c>
    </row>
    <row r="136" spans="1:18" x14ac:dyDescent="0.2">
      <c r="A136" s="25" t="s">
        <v>637</v>
      </c>
      <c r="B136" s="91"/>
      <c r="C136" s="120">
        <f t="shared" ref="C136:R136" si="131">IF(ABS(B6)&lt;1,"n.a.",IF(ABS(C6)&lt;1,"n.a.",(C71/C6)/(B71/B6)-1))</f>
        <v>4.1013621091735342E-2</v>
      </c>
      <c r="D136" s="120">
        <f t="shared" si="131"/>
        <v>-5.8581556567637305E-3</v>
      </c>
      <c r="E136" s="120">
        <f t="shared" si="131"/>
        <v>5.2604775977071139E-2</v>
      </c>
      <c r="F136" s="120">
        <f t="shared" si="131"/>
        <v>8.0516376903306597E-2</v>
      </c>
      <c r="G136" s="120">
        <f t="shared" si="131"/>
        <v>4.3406849031054406E-2</v>
      </c>
      <c r="H136" s="120">
        <f t="shared" si="131"/>
        <v>0.10504119180478799</v>
      </c>
      <c r="I136" s="120">
        <f t="shared" si="131"/>
        <v>1.5253287977988528E-2</v>
      </c>
      <c r="J136" s="120">
        <f t="shared" si="131"/>
        <v>2.3717992230800622E-2</v>
      </c>
      <c r="K136" s="120">
        <f t="shared" si="131"/>
        <v>2.3244942775364041E-2</v>
      </c>
      <c r="L136" s="120">
        <f t="shared" si="131"/>
        <v>-1.2723060262121999E-3</v>
      </c>
      <c r="M136" s="120">
        <f t="shared" si="131"/>
        <v>-9.7972658386787925E-3</v>
      </c>
      <c r="N136" s="120">
        <f t="shared" si="131"/>
        <v>6.4573197502264534E-3</v>
      </c>
      <c r="O136" s="120">
        <f t="shared" si="131"/>
        <v>1.2548556569890845E-2</v>
      </c>
      <c r="P136" s="120">
        <f t="shared" si="131"/>
        <v>4.643016140343903E-3</v>
      </c>
      <c r="Q136" s="120">
        <f t="shared" si="131"/>
        <v>4.1528261821954793E-4</v>
      </c>
      <c r="R136" s="120">
        <f t="shared" si="131"/>
        <v>1.8651326030971749E-3</v>
      </c>
    </row>
    <row r="137" spans="1:18" x14ac:dyDescent="0.2">
      <c r="A137" t="s">
        <v>600</v>
      </c>
      <c r="B137" s="265"/>
      <c r="C137" s="466">
        <f t="shared" ref="C137:R137" si="132">IF(ABS(B7)&lt;1,"n.a.",IF(ABS(C7)&lt;1,"n.a.",(C72/C7)/(B72/B7)-1))</f>
        <v>3.5967132639981303E-2</v>
      </c>
      <c r="D137" s="466">
        <f t="shared" si="132"/>
        <v>8.8925917392095322E-3</v>
      </c>
      <c r="E137" s="466">
        <f t="shared" si="132"/>
        <v>6.3551669442313941E-2</v>
      </c>
      <c r="F137" s="466">
        <f t="shared" si="132"/>
        <v>1.7634064497810797E-2</v>
      </c>
      <c r="G137" s="466">
        <f t="shared" si="132"/>
        <v>2.5853919383288293E-2</v>
      </c>
      <c r="H137" s="466">
        <f t="shared" si="132"/>
        <v>5.1651141012037494E-2</v>
      </c>
      <c r="I137" s="466">
        <f t="shared" si="132"/>
        <v>4.3057205126987963E-2</v>
      </c>
      <c r="J137" s="466">
        <f t="shared" si="132"/>
        <v>2.6347804868156466E-2</v>
      </c>
      <c r="K137" s="466">
        <f t="shared" si="132"/>
        <v>4.1769222017566054E-2</v>
      </c>
      <c r="L137" s="466">
        <f t="shared" si="132"/>
        <v>3.3699146871638552E-2</v>
      </c>
      <c r="M137" s="466">
        <f t="shared" si="132"/>
        <v>6.822813488089885E-3</v>
      </c>
      <c r="N137" s="466">
        <f t="shared" si="132"/>
        <v>1.3151684106440298E-2</v>
      </c>
      <c r="O137" s="466">
        <f t="shared" si="132"/>
        <v>2.2671207796520543E-2</v>
      </c>
      <c r="P137" s="466">
        <f t="shared" si="132"/>
        <v>-1.4650840564845224E-2</v>
      </c>
      <c r="Q137" s="466">
        <f t="shared" si="132"/>
        <v>-1.7636314525349972E-2</v>
      </c>
      <c r="R137" s="466">
        <f t="shared" si="132"/>
        <v>8.5422283398777221E-3</v>
      </c>
    </row>
    <row r="138" spans="1:18" x14ac:dyDescent="0.2">
      <c r="A138" s="24" t="s">
        <v>601</v>
      </c>
      <c r="B138" s="265"/>
      <c r="C138" s="466">
        <f t="shared" ref="C138:R138" si="133">IF(ABS(B8)&lt;1,"n.a.",IF(ABS(C8)&lt;1,"n.a.",(C73/C8)/(B73/B8)-1))</f>
        <v>2.3614903602510395E-2</v>
      </c>
      <c r="D138" s="466">
        <f t="shared" si="133"/>
        <v>1.9895982106315602E-2</v>
      </c>
      <c r="E138" s="466">
        <f t="shared" si="133"/>
        <v>8.0574446045055703E-2</v>
      </c>
      <c r="F138" s="466">
        <f t="shared" si="133"/>
        <v>2.4895595780897395E-2</v>
      </c>
      <c r="G138" s="466">
        <f t="shared" si="133"/>
        <v>4.0289894801873283E-2</v>
      </c>
      <c r="H138" s="466">
        <f t="shared" si="133"/>
        <v>5.712538834801606E-2</v>
      </c>
      <c r="I138" s="466">
        <f t="shared" si="133"/>
        <v>4.3992972864054014E-2</v>
      </c>
      <c r="J138" s="466">
        <f t="shared" si="133"/>
        <v>2.3913759329453388E-2</v>
      </c>
      <c r="K138" s="466">
        <f t="shared" si="133"/>
        <v>4.3479371535145805E-2</v>
      </c>
      <c r="L138" s="466">
        <f t="shared" si="133"/>
        <v>3.1319422876941116E-2</v>
      </c>
      <c r="M138" s="466">
        <f t="shared" si="133"/>
        <v>-4.5558048479005242E-3</v>
      </c>
      <c r="N138" s="466">
        <f t="shared" si="133"/>
        <v>1.052546688608591E-2</v>
      </c>
      <c r="O138" s="466">
        <f t="shared" si="133"/>
        <v>2.3335563686784688E-2</v>
      </c>
      <c r="P138" s="466">
        <f t="shared" si="133"/>
        <v>-1.6406148658829722E-2</v>
      </c>
      <c r="Q138" s="466">
        <f t="shared" si="133"/>
        <v>-2.6052079079922463E-2</v>
      </c>
      <c r="R138" s="466">
        <f t="shared" si="133"/>
        <v>6.6920383608499723E-3</v>
      </c>
    </row>
    <row r="139" spans="1:18" x14ac:dyDescent="0.2">
      <c r="A139" s="24" t="s">
        <v>602</v>
      </c>
      <c r="B139" s="265"/>
      <c r="C139" s="466">
        <f t="shared" ref="C139:R139" si="134">IF(ABS(B9)&lt;1,"n.a.",IF(ABS(C9)&lt;1,"n.a.",(C74/C9)/(B74/B9)-1))</f>
        <v>0.10562570331143006</v>
      </c>
      <c r="D139" s="466">
        <f t="shared" si="134"/>
        <v>-4.3772179840781078E-2</v>
      </c>
      <c r="E139" s="466">
        <f t="shared" si="134"/>
        <v>-3.6029605327690284E-2</v>
      </c>
      <c r="F139" s="466">
        <f t="shared" si="134"/>
        <v>-3.1998842431863128E-2</v>
      </c>
      <c r="G139" s="466">
        <f t="shared" si="134"/>
        <v>-6.0136661417704129E-2</v>
      </c>
      <c r="H139" s="466">
        <f t="shared" si="134"/>
        <v>1.2864700026054887E-2</v>
      </c>
      <c r="I139" s="466">
        <f t="shared" si="134"/>
        <v>2.3534715146993124E-2</v>
      </c>
      <c r="J139" s="466">
        <f t="shared" si="134"/>
        <v>3.9372793154658359E-2</v>
      </c>
      <c r="K139" s="466">
        <f t="shared" si="134"/>
        <v>2.2946417832973465E-2</v>
      </c>
      <c r="L139" s="466">
        <f t="shared" si="134"/>
        <v>5.5451065967516033E-2</v>
      </c>
      <c r="M139" s="466">
        <f t="shared" si="134"/>
        <v>0.10250152679975133</v>
      </c>
      <c r="N139" s="466">
        <f t="shared" si="134"/>
        <v>2.9497802892303859E-2</v>
      </c>
      <c r="O139" s="466">
        <f t="shared" si="134"/>
        <v>1.3425787204170758E-2</v>
      </c>
      <c r="P139" s="466">
        <f t="shared" si="134"/>
        <v>1.4694368456873441E-3</v>
      </c>
      <c r="Q139" s="466">
        <f t="shared" si="134"/>
        <v>3.6405852739371802E-2</v>
      </c>
      <c r="R139" s="466">
        <f t="shared" si="134"/>
        <v>1.5775083208970253E-2</v>
      </c>
    </row>
    <row r="140" spans="1:18" x14ac:dyDescent="0.2">
      <c r="A140" s="25" t="s">
        <v>603</v>
      </c>
      <c r="B140" s="265"/>
      <c r="C140" s="466">
        <f t="shared" ref="C140:R140" si="135">IF(ABS(B10)&lt;1,"n.a.",IF(ABS(C10)&lt;1,"n.a.",(C75/C10)/(B75/B10)-1))</f>
        <v>0.11764700655954496</v>
      </c>
      <c r="D140" s="466">
        <f t="shared" si="135"/>
        <v>-5.263166458586277E-2</v>
      </c>
      <c r="E140" s="466">
        <f t="shared" si="135"/>
        <v>-4.6481523270726521E-2</v>
      </c>
      <c r="F140" s="466">
        <f t="shared" si="135"/>
        <v>-4.1366863778252827E-2</v>
      </c>
      <c r="G140" s="466">
        <f t="shared" si="135"/>
        <v>-7.6033040243816741E-2</v>
      </c>
      <c r="H140" s="466">
        <f t="shared" si="135"/>
        <v>-3.8672310909149132E-9</v>
      </c>
      <c r="I140" s="466">
        <f t="shared" si="135"/>
        <v>1.3284829280532762E-2</v>
      </c>
      <c r="J140" s="466">
        <f t="shared" si="135"/>
        <v>3.7835359430603566E-2</v>
      </c>
      <c r="K140" s="466">
        <f t="shared" si="135"/>
        <v>2.3823042023913166E-2</v>
      </c>
      <c r="L140" s="466">
        <f t="shared" si="135"/>
        <v>4.9999984582020263E-2</v>
      </c>
      <c r="M140" s="466">
        <f t="shared" si="135"/>
        <v>0.12581120413516866</v>
      </c>
      <c r="N140" s="466">
        <f t="shared" si="135"/>
        <v>3.5705625708459809E-2</v>
      </c>
      <c r="O140" s="466">
        <f t="shared" si="135"/>
        <v>1.2701441487746878E-2</v>
      </c>
      <c r="P140" s="466">
        <f t="shared" si="135"/>
        <v>-2.7248706530456079E-3</v>
      </c>
      <c r="Q140" s="466">
        <f t="shared" si="135"/>
        <v>4.1356263657641001E-2</v>
      </c>
      <c r="R140" s="466">
        <f t="shared" si="135"/>
        <v>1.7588904708940811E-2</v>
      </c>
    </row>
    <row r="141" spans="1:18" x14ac:dyDescent="0.2">
      <c r="A141" s="25" t="s">
        <v>2</v>
      </c>
      <c r="B141" s="265"/>
      <c r="C141" s="466">
        <f t="shared" ref="C141:R141" si="136">IF(ABS(B11)&lt;1,"n.a.",IF(ABS(C11)&lt;1,"n.a.",(C76/C11)/(B76/B11)-1))</f>
        <v>5.0870061696564273E-2</v>
      </c>
      <c r="D141" s="466">
        <f t="shared" si="136"/>
        <v>-4.432721303503806E-3</v>
      </c>
      <c r="E141" s="466">
        <f t="shared" si="136"/>
        <v>9.3733976650509643E-3</v>
      </c>
      <c r="F141" s="466">
        <f t="shared" si="136"/>
        <v>7.0855468473369765E-3</v>
      </c>
      <c r="G141" s="466">
        <f t="shared" si="136"/>
        <v>4.9894500783760343E-3</v>
      </c>
      <c r="H141" s="466">
        <f t="shared" si="136"/>
        <v>6.2253142472223244E-2</v>
      </c>
      <c r="I141" s="466">
        <f t="shared" si="136"/>
        <v>6.1392180714133993E-2</v>
      </c>
      <c r="J141" s="466">
        <f t="shared" si="136"/>
        <v>4.408751243071074E-2</v>
      </c>
      <c r="K141" s="466">
        <f t="shared" si="136"/>
        <v>1.9303677252589191E-2</v>
      </c>
      <c r="L141" s="466">
        <f t="shared" si="136"/>
        <v>7.3299272155367134E-2</v>
      </c>
      <c r="M141" s="466">
        <f t="shared" si="136"/>
        <v>2.5263029727720765E-2</v>
      </c>
      <c r="N141" s="466">
        <f t="shared" si="136"/>
        <v>5.9902061914076654E-3</v>
      </c>
      <c r="O141" s="466">
        <f t="shared" si="136"/>
        <v>1.5903135742648233E-2</v>
      </c>
      <c r="P141" s="466">
        <f t="shared" si="136"/>
        <v>1.8185356356589688E-2</v>
      </c>
      <c r="Q141" s="466">
        <f t="shared" si="136"/>
        <v>1.6240848440934874E-2</v>
      </c>
      <c r="R141" s="466">
        <f t="shared" si="136"/>
        <v>7.6075245024447291E-3</v>
      </c>
    </row>
    <row r="142" spans="1:18" x14ac:dyDescent="0.2">
      <c r="A142" s="46" t="s">
        <v>581</v>
      </c>
      <c r="B142" s="265"/>
      <c r="C142" s="466">
        <f t="shared" ref="C142:R142" si="137">IF(ABS(B12)&lt;1,"n.a.",IF(ABS(C12)&lt;1,"n.a.",(C77/C12)/(B77/B12)-1))</f>
        <v>6.410839226388898E-2</v>
      </c>
      <c r="D142" s="466">
        <f t="shared" si="137"/>
        <v>4.7123317240962415E-3</v>
      </c>
      <c r="E142" s="466">
        <f t="shared" si="137"/>
        <v>6.241882440409241E-2</v>
      </c>
      <c r="F142" s="466">
        <f t="shared" si="137"/>
        <v>1.9836896414339833E-2</v>
      </c>
      <c r="G142" s="466">
        <f t="shared" si="137"/>
        <v>-2.9972865186063125E-3</v>
      </c>
      <c r="H142" s="466">
        <f t="shared" si="137"/>
        <v>3.6638841803810385E-2</v>
      </c>
      <c r="I142" s="466">
        <f t="shared" si="137"/>
        <v>4.4944848043601882E-2</v>
      </c>
      <c r="J142" s="466">
        <f t="shared" si="137"/>
        <v>3.0785391209982471E-2</v>
      </c>
      <c r="K142" s="466">
        <f t="shared" si="137"/>
        <v>3.3808978098899045E-2</v>
      </c>
      <c r="L142" s="466">
        <f t="shared" si="137"/>
        <v>1.8787274535781107E-2</v>
      </c>
      <c r="M142" s="466">
        <f t="shared" si="137"/>
        <v>4.3971622946340494E-2</v>
      </c>
      <c r="N142" s="466">
        <f t="shared" si="137"/>
        <v>3.671404986747695E-2</v>
      </c>
      <c r="O142" s="466">
        <f t="shared" si="137"/>
        <v>3.473004955401704E-2</v>
      </c>
      <c r="P142" s="466">
        <f t="shared" si="137"/>
        <v>-1.888268623363798E-2</v>
      </c>
      <c r="Q142" s="466">
        <f t="shared" si="137"/>
        <v>1.1888727605626315E-2</v>
      </c>
      <c r="R142" s="466">
        <f t="shared" si="137"/>
        <v>1.2895178817873498E-2</v>
      </c>
    </row>
    <row r="143" spans="1:18" x14ac:dyDescent="0.2">
      <c r="A143" t="s">
        <v>604</v>
      </c>
      <c r="B143" s="265"/>
      <c r="C143" s="466">
        <f t="shared" ref="C143:R143" si="138">IF(ABS(B13)&lt;1,"n.a.",IF(ABS(C13)&lt;1,"n.a.",(C78/C13)/(B78/B13)-1))</f>
        <v>4.1500889368785154E-2</v>
      </c>
      <c r="D143" s="466">
        <f t="shared" si="138"/>
        <v>-2.3107945534153296E-2</v>
      </c>
      <c r="E143" s="466">
        <f t="shared" si="138"/>
        <v>6.9869294440323415E-2</v>
      </c>
      <c r="F143" s="466">
        <f t="shared" si="138"/>
        <v>1.2618589866219665E-2</v>
      </c>
      <c r="G143" s="466">
        <f t="shared" si="138"/>
        <v>1.0190858568614569E-2</v>
      </c>
      <c r="H143" s="466">
        <f t="shared" si="138"/>
        <v>2.2673153020705827E-2</v>
      </c>
      <c r="I143" s="466">
        <f t="shared" si="138"/>
        <v>3.4907619683882007E-2</v>
      </c>
      <c r="J143" s="466">
        <f t="shared" si="138"/>
        <v>2.3129414939553783E-2</v>
      </c>
      <c r="K143" s="466">
        <f t="shared" si="138"/>
        <v>2.8617756624861324E-2</v>
      </c>
      <c r="L143" s="466">
        <f t="shared" si="138"/>
        <v>4.3654359690568079E-3</v>
      </c>
      <c r="M143" s="466">
        <f t="shared" si="138"/>
        <v>2.4685966021502637E-3</v>
      </c>
      <c r="N143" s="466">
        <f t="shared" si="138"/>
        <v>8.392349301152402E-3</v>
      </c>
      <c r="O143" s="466">
        <f t="shared" si="138"/>
        <v>1.1717844021357671E-2</v>
      </c>
      <c r="P143" s="466">
        <f t="shared" si="138"/>
        <v>5.751157535520468E-3</v>
      </c>
      <c r="Q143" s="466">
        <f t="shared" si="138"/>
        <v>-4.8144570458729108E-3</v>
      </c>
      <c r="R143" s="466">
        <f t="shared" si="138"/>
        <v>1.8622893313942956E-2</v>
      </c>
    </row>
    <row r="144" spans="1:18" x14ac:dyDescent="0.2">
      <c r="A144" s="24" t="s">
        <v>25</v>
      </c>
      <c r="B144" s="265"/>
      <c r="C144" s="466">
        <f t="shared" ref="C144:R144" si="139">IF(ABS(B14)&lt;1,"n.a.",IF(ABS(C14)&lt;1,"n.a.",(C79/C14)/(B79/B14)-1))</f>
        <v>4.2874247507144414E-2</v>
      </c>
      <c r="D144" s="466">
        <f t="shared" si="139"/>
        <v>-2.4454568271060073E-2</v>
      </c>
      <c r="E144" s="466">
        <f t="shared" si="139"/>
        <v>9.5019131943846258E-2</v>
      </c>
      <c r="F144" s="466">
        <f t="shared" si="139"/>
        <v>-7.0675435173112033E-3</v>
      </c>
      <c r="G144" s="466">
        <f t="shared" si="139"/>
        <v>1.7462553426017768E-2</v>
      </c>
      <c r="H144" s="466">
        <f t="shared" si="139"/>
        <v>3.9307339047754075E-2</v>
      </c>
      <c r="I144" s="466">
        <f t="shared" si="139"/>
        <v>4.8905594467194113E-2</v>
      </c>
      <c r="J144" s="466">
        <f t="shared" si="139"/>
        <v>2.6729177517620828E-2</v>
      </c>
      <c r="K144" s="466">
        <f t="shared" si="139"/>
        <v>3.0626665600706593E-2</v>
      </c>
      <c r="L144" s="466">
        <f t="shared" si="139"/>
        <v>-1.79693849323459E-2</v>
      </c>
      <c r="M144" s="466">
        <f t="shared" si="139"/>
        <v>-1.9976122619584591E-2</v>
      </c>
      <c r="N144" s="466">
        <f t="shared" si="139"/>
        <v>1.2838111504163807E-2</v>
      </c>
      <c r="O144" s="466">
        <f t="shared" si="139"/>
        <v>2.0621837219852557E-2</v>
      </c>
      <c r="P144" s="466">
        <f t="shared" si="139"/>
        <v>1.0964552734662014E-2</v>
      </c>
      <c r="Q144" s="466">
        <f t="shared" si="139"/>
        <v>-5.5167246851729468E-3</v>
      </c>
      <c r="R144" s="466">
        <f t="shared" si="139"/>
        <v>1.5416752765866404E-2</v>
      </c>
    </row>
    <row r="145" spans="1:18" x14ac:dyDescent="0.2">
      <c r="A145" s="24" t="s">
        <v>2</v>
      </c>
      <c r="B145" s="265"/>
      <c r="C145" s="466">
        <f t="shared" ref="C145:R145" si="140">IF(ABS(B15)&lt;1,"n.a.",IF(ABS(C15)&lt;1,"n.a.",(C80/C15)/(B80/B15)-1))</f>
        <v>3.6272495983176167E-2</v>
      </c>
      <c r="D145" s="466">
        <f t="shared" si="140"/>
        <v>-3.1364658702991766E-2</v>
      </c>
      <c r="E145" s="466">
        <f t="shared" si="140"/>
        <v>2.8042929938875805E-2</v>
      </c>
      <c r="F145" s="466">
        <f t="shared" si="140"/>
        <v>3.254633129661566E-2</v>
      </c>
      <c r="G145" s="466">
        <f t="shared" si="140"/>
        <v>4.097955189352076E-3</v>
      </c>
      <c r="H145" s="466">
        <f t="shared" si="140"/>
        <v>7.5992534879854023E-3</v>
      </c>
      <c r="I145" s="466">
        <f t="shared" si="140"/>
        <v>2.671886319052108E-2</v>
      </c>
      <c r="J145" s="466">
        <f t="shared" si="140"/>
        <v>2.437420162301529E-2</v>
      </c>
      <c r="K145" s="466">
        <f t="shared" si="140"/>
        <v>2.8288514660797404E-2</v>
      </c>
      <c r="L145" s="466">
        <f t="shared" si="140"/>
        <v>1.5185399302215963E-2</v>
      </c>
      <c r="M145" s="466">
        <f t="shared" si="140"/>
        <v>1.6915697784495531E-2</v>
      </c>
      <c r="N145" s="466">
        <f t="shared" si="140"/>
        <v>4.2123833354612561E-3</v>
      </c>
      <c r="O145" s="466">
        <f t="shared" si="140"/>
        <v>7.8703786949061438E-3</v>
      </c>
      <c r="P145" s="466">
        <f t="shared" si="140"/>
        <v>1.9812021374374655E-3</v>
      </c>
      <c r="Q145" s="466">
        <f t="shared" si="140"/>
        <v>-4.0833160056388262E-3</v>
      </c>
      <c r="R145" s="466">
        <f t="shared" si="140"/>
        <v>2.1245355462368387E-2</v>
      </c>
    </row>
    <row r="146" spans="1:18" x14ac:dyDescent="0.2">
      <c r="A146" t="s">
        <v>605</v>
      </c>
      <c r="B146" s="265"/>
      <c r="C146" s="466" t="str">
        <f t="shared" ref="C146:R146" si="141">IF(ABS(B16)&lt;1,"n.a.",IF(ABS(C16)&lt;1,"n.a.",(C81/C16)/(B81/B16)-1))</f>
        <v>n.a.</v>
      </c>
      <c r="D146" s="466" t="str">
        <f t="shared" si="141"/>
        <v>n.a.</v>
      </c>
      <c r="E146" s="466" t="str">
        <f t="shared" si="141"/>
        <v>n.a.</v>
      </c>
      <c r="F146" s="466" t="str">
        <f t="shared" si="141"/>
        <v>n.a.</v>
      </c>
      <c r="G146" s="466" t="str">
        <f t="shared" si="141"/>
        <v>n.a.</v>
      </c>
      <c r="H146" s="466" t="str">
        <f t="shared" si="141"/>
        <v>n.a.</v>
      </c>
      <c r="I146" s="466" t="str">
        <f t="shared" si="141"/>
        <v>n.a.</v>
      </c>
      <c r="J146" s="466" t="str">
        <f t="shared" si="141"/>
        <v>n.a.</v>
      </c>
      <c r="K146" s="466" t="str">
        <f t="shared" si="141"/>
        <v>n.a.</v>
      </c>
      <c r="L146" s="466">
        <f t="shared" si="141"/>
        <v>-0.32512324075710441</v>
      </c>
      <c r="M146" s="466">
        <f t="shared" si="141"/>
        <v>-0.20465075987985248</v>
      </c>
      <c r="N146" s="466">
        <f t="shared" si="141"/>
        <v>0.16516451397802712</v>
      </c>
      <c r="O146" s="466" t="str">
        <f t="shared" si="141"/>
        <v>n.a.</v>
      </c>
      <c r="P146" s="466" t="str">
        <f t="shared" si="141"/>
        <v>n.a.</v>
      </c>
      <c r="Q146" s="466" t="str">
        <f t="shared" si="141"/>
        <v>n.a.</v>
      </c>
      <c r="R146" s="466">
        <f t="shared" si="141"/>
        <v>-4.5332622353424945E-2</v>
      </c>
    </row>
    <row r="147" spans="1:18" s="263" customFormat="1" ht="20.100000000000001" customHeight="1" x14ac:dyDescent="0.2">
      <c r="A147" s="263" t="s">
        <v>606</v>
      </c>
      <c r="B147" s="307"/>
      <c r="C147" s="467">
        <f t="shared" ref="C147:R147" si="142">IF(ABS(B17)&lt;1,"n.a.",IF(ABS(C17)&lt;1,"n.a.",(C82/C17)/(B82/B17)-1))</f>
        <v>3.5161098333763574E-2</v>
      </c>
      <c r="D147" s="467">
        <f t="shared" si="142"/>
        <v>-6.3925610318038562E-4</v>
      </c>
      <c r="E147" s="467">
        <f t="shared" si="142"/>
        <v>6.1571700416730879E-2</v>
      </c>
      <c r="F147" s="467">
        <f t="shared" si="142"/>
        <v>7.9783527003218779E-3</v>
      </c>
      <c r="G147" s="467">
        <f t="shared" si="142"/>
        <v>3.4614310491217992E-2</v>
      </c>
      <c r="H147" s="467">
        <f t="shared" si="142"/>
        <v>4.4192459530111305E-2</v>
      </c>
      <c r="I147" s="467">
        <f t="shared" si="142"/>
        <v>4.0002338707662011E-2</v>
      </c>
      <c r="J147" s="467">
        <f t="shared" si="142"/>
        <v>2.8462646565515559E-2</v>
      </c>
      <c r="K147" s="467">
        <f t="shared" si="142"/>
        <v>4.0008391609718252E-2</v>
      </c>
      <c r="L147" s="467">
        <f t="shared" si="142"/>
        <v>3.0514189595943542E-2</v>
      </c>
      <c r="M147" s="467">
        <f t="shared" si="142"/>
        <v>1.3964459344724345E-2</v>
      </c>
      <c r="N147" s="467">
        <f t="shared" si="142"/>
        <v>1.1742774586006144E-2</v>
      </c>
      <c r="O147" s="467">
        <f t="shared" si="142"/>
        <v>1.8335751772736275E-2</v>
      </c>
      <c r="P147" s="467">
        <f t="shared" si="142"/>
        <v>-2.0422022806774187E-3</v>
      </c>
      <c r="Q147" s="467">
        <f t="shared" si="142"/>
        <v>-2.6600120801411054E-3</v>
      </c>
      <c r="R147" s="467">
        <f t="shared" si="142"/>
        <v>1.2083951100323675E-2</v>
      </c>
    </row>
    <row r="148" spans="1:18" x14ac:dyDescent="0.2">
      <c r="A148" t="s">
        <v>607</v>
      </c>
      <c r="B148" s="265"/>
      <c r="C148" s="466">
        <f t="shared" ref="C148:R148" si="143">IF(ABS(B18)&lt;1,"n.a.",IF(ABS(C18)&lt;1,"n.a.",(C83/C18)/(B83/B18)-1))</f>
        <v>7.2530438118506346E-2</v>
      </c>
      <c r="D148" s="466">
        <f t="shared" si="143"/>
        <v>-2.0427745226802019E-3</v>
      </c>
      <c r="E148" s="466">
        <f t="shared" si="143"/>
        <v>0.15485390903097662</v>
      </c>
      <c r="F148" s="466">
        <f t="shared" si="143"/>
        <v>-6.1463241579335026E-2</v>
      </c>
      <c r="G148" s="466">
        <f t="shared" si="143"/>
        <v>1.8818591154334818E-2</v>
      </c>
      <c r="H148" s="466">
        <f t="shared" si="143"/>
        <v>4.4183305421271912E-2</v>
      </c>
      <c r="I148" s="466">
        <f t="shared" si="143"/>
        <v>8.0059045457454792E-2</v>
      </c>
      <c r="J148" s="466">
        <f t="shared" si="143"/>
        <v>7.0721980366958537E-2</v>
      </c>
      <c r="K148" s="466">
        <f t="shared" si="143"/>
        <v>2.6911263882120506E-2</v>
      </c>
      <c r="L148" s="466">
        <f t="shared" si="143"/>
        <v>-1.1762158168987291E-2</v>
      </c>
      <c r="M148" s="466">
        <f t="shared" si="143"/>
        <v>-2.7723191894965304E-2</v>
      </c>
      <c r="N148" s="466">
        <f t="shared" si="143"/>
        <v>4.1594210710618196E-3</v>
      </c>
      <c r="O148" s="466">
        <f t="shared" si="143"/>
        <v>6.3665498390985675E-3</v>
      </c>
      <c r="P148" s="466">
        <f t="shared" si="143"/>
        <v>-1.6178004491567921E-2</v>
      </c>
      <c r="Q148" s="466">
        <f t="shared" si="143"/>
        <v>-2.3742040678711662E-2</v>
      </c>
      <c r="R148" s="466">
        <f t="shared" si="143"/>
        <v>-2.9911567790858906E-2</v>
      </c>
    </row>
    <row r="149" spans="1:18" x14ac:dyDescent="0.2">
      <c r="A149" s="24" t="s">
        <v>196</v>
      </c>
      <c r="B149" s="265"/>
      <c r="C149" s="466">
        <f t="shared" ref="C149:R149" si="144">IF(ABS(B19)&lt;1,"n.a.",IF(ABS(C19)&lt;1,"n.a.",(C84/C19)/(B84/B19)-1))</f>
        <v>0.13222880559516192</v>
      </c>
      <c r="D149" s="466">
        <f t="shared" si="144"/>
        <v>5.2049999236503552E-2</v>
      </c>
      <c r="E149" s="466">
        <f t="shared" si="144"/>
        <v>0.44876373043623574</v>
      </c>
      <c r="F149" s="466">
        <f t="shared" si="144"/>
        <v>-0.36736283894655397</v>
      </c>
      <c r="G149" s="466">
        <f t="shared" si="144"/>
        <v>0.18790551964755275</v>
      </c>
      <c r="H149" s="466">
        <f t="shared" si="144"/>
        <v>0.42930942982611553</v>
      </c>
      <c r="I149" s="466">
        <f t="shared" si="144"/>
        <v>6.4064288891706456E-2</v>
      </c>
      <c r="J149" s="466">
        <f t="shared" si="144"/>
        <v>-1.9344006895806509E-2</v>
      </c>
      <c r="K149" s="466">
        <f t="shared" si="144"/>
        <v>4.2282202220649712E-2</v>
      </c>
      <c r="L149" s="466">
        <f t="shared" si="144"/>
        <v>-0.34093130387520076</v>
      </c>
      <c r="M149" s="466">
        <f t="shared" si="144"/>
        <v>-0.26839491306585506</v>
      </c>
      <c r="N149" s="466">
        <f t="shared" si="144"/>
        <v>0.16606093292870927</v>
      </c>
      <c r="O149" s="466">
        <f t="shared" si="144"/>
        <v>0.19388996759776367</v>
      </c>
      <c r="P149" s="466">
        <f t="shared" si="144"/>
        <v>2.9912047062057301E-3</v>
      </c>
      <c r="Q149" s="466">
        <f t="shared" si="144"/>
        <v>-0.19427897262512117</v>
      </c>
      <c r="R149" s="466" t="str">
        <f t="shared" si="144"/>
        <v>n.a.</v>
      </c>
    </row>
    <row r="150" spans="1:18" x14ac:dyDescent="0.2">
      <c r="A150" s="24" t="s">
        <v>614</v>
      </c>
      <c r="B150" s="265"/>
      <c r="C150" s="466">
        <f t="shared" ref="C150:R150" si="145">IF(ABS(B20)&lt;1,"n.a.",IF(ABS(C20)&lt;1,"n.a.",(C85/C20)/(B85/B20)-1))</f>
        <v>8.8159341305820593E-2</v>
      </c>
      <c r="D150" s="466">
        <f t="shared" si="145"/>
        <v>-1.5538795032519981E-2</v>
      </c>
      <c r="E150" s="466">
        <f t="shared" si="145"/>
        <v>2.6513844916681961E-2</v>
      </c>
      <c r="F150" s="466">
        <f t="shared" si="145"/>
        <v>1.4989364744251166E-3</v>
      </c>
      <c r="G150" s="466">
        <f t="shared" si="145"/>
        <v>3.3761165900174639E-3</v>
      </c>
      <c r="H150" s="466">
        <f t="shared" si="145"/>
        <v>5.4153928874273394E-2</v>
      </c>
      <c r="I150" s="466">
        <f t="shared" si="145"/>
        <v>6.9343901185199952E-2</v>
      </c>
      <c r="J150" s="466">
        <f t="shared" si="145"/>
        <v>4.2882751757305826E-2</v>
      </c>
      <c r="K150" s="466">
        <f t="shared" si="145"/>
        <v>1.2668905241966621E-2</v>
      </c>
      <c r="L150" s="466">
        <f t="shared" si="145"/>
        <v>4.2882116386139701E-2</v>
      </c>
      <c r="M150" s="466">
        <f t="shared" si="145"/>
        <v>-3.842951717521248E-3</v>
      </c>
      <c r="N150" s="466">
        <f t="shared" si="145"/>
        <v>2.3449251984566377E-3</v>
      </c>
      <c r="O150" s="466">
        <f t="shared" si="145"/>
        <v>3.996281994291806E-3</v>
      </c>
      <c r="P150" s="466">
        <f t="shared" si="145"/>
        <v>2.4102754397977932E-2</v>
      </c>
      <c r="Q150" s="466" t="str">
        <f t="shared" si="145"/>
        <v>n.a.</v>
      </c>
      <c r="R150" s="466" t="str">
        <f t="shared" si="145"/>
        <v>n.a.</v>
      </c>
    </row>
    <row r="151" spans="1:18" x14ac:dyDescent="0.2">
      <c r="A151" s="24" t="s">
        <v>615</v>
      </c>
      <c r="B151" s="265"/>
      <c r="C151" s="466">
        <f t="shared" ref="C151:R151" si="146">IF(ABS(B21)&lt;1,"n.a.",IF(ABS(C21)&lt;1,"n.a.",(C86/C21)/(B86/B21)-1))</f>
        <v>-1.5250180734238672E-3</v>
      </c>
      <c r="D151" s="466">
        <f t="shared" si="146"/>
        <v>-3.1011528968994173E-2</v>
      </c>
      <c r="E151" s="466">
        <f t="shared" si="146"/>
        <v>7.1708870914063638E-2</v>
      </c>
      <c r="F151" s="466">
        <f t="shared" si="146"/>
        <v>-5.7125512442292581E-2</v>
      </c>
      <c r="G151" s="466">
        <f t="shared" si="146"/>
        <v>2.6285708521700091E-2</v>
      </c>
      <c r="H151" s="466">
        <f t="shared" si="146"/>
        <v>-2.2458496214930568E-2</v>
      </c>
      <c r="I151" s="466">
        <f t="shared" si="146"/>
        <v>0.13897378783944836</v>
      </c>
      <c r="J151" s="466">
        <f t="shared" si="146"/>
        <v>1.9217334786155948E-2</v>
      </c>
      <c r="K151" s="466">
        <f t="shared" si="146"/>
        <v>9.4655113996660045E-2</v>
      </c>
      <c r="L151" s="466">
        <f t="shared" si="146"/>
        <v>5.5826722925562677E-2</v>
      </c>
      <c r="M151" s="466">
        <f t="shared" si="146"/>
        <v>-4.0357145023960928E-2</v>
      </c>
      <c r="N151" s="466">
        <f t="shared" si="146"/>
        <v>-4.2289662256019822E-3</v>
      </c>
      <c r="O151" s="466">
        <f t="shared" si="146"/>
        <v>-4.1306029218371454E-2</v>
      </c>
      <c r="P151" s="466">
        <f t="shared" si="146"/>
        <v>-4.3137085467600533E-2</v>
      </c>
      <c r="Q151" s="466">
        <f t="shared" si="146"/>
        <v>-1.3785047044480248E-2</v>
      </c>
      <c r="R151" s="466">
        <f t="shared" si="146"/>
        <v>-1.3000874719154232E-2</v>
      </c>
    </row>
    <row r="152" spans="1:18" x14ac:dyDescent="0.2">
      <c r="A152" s="24" t="s">
        <v>544</v>
      </c>
      <c r="B152" s="265"/>
      <c r="C152" s="466">
        <f t="shared" ref="C152:R152" si="147">IF(ABS(B22)&lt;1,"n.a.",IF(ABS(C22)&lt;1,"n.a.",(C87/C22)/(B87/B22)-1))</f>
        <v>5.7796936730926118E-2</v>
      </c>
      <c r="D152" s="466">
        <f t="shared" si="147"/>
        <v>8.6524429762986355E-3</v>
      </c>
      <c r="E152" s="466">
        <f t="shared" si="147"/>
        <v>0.12636793153598136</v>
      </c>
      <c r="F152" s="466">
        <f t="shared" si="147"/>
        <v>8.0171745965815777E-3</v>
      </c>
      <c r="G152" s="466">
        <f t="shared" si="147"/>
        <v>-7.0863453092916417E-3</v>
      </c>
      <c r="H152" s="466">
        <f t="shared" si="147"/>
        <v>1.5075017693633175E-2</v>
      </c>
      <c r="I152" s="466">
        <f t="shared" si="147"/>
        <v>7.9393442950202342E-2</v>
      </c>
      <c r="J152" s="466">
        <f t="shared" si="147"/>
        <v>9.135321394468221E-2</v>
      </c>
      <c r="K152" s="466">
        <f t="shared" si="147"/>
        <v>2.4323637364389139E-2</v>
      </c>
      <c r="L152" s="466">
        <f t="shared" si="147"/>
        <v>2.4777323849408672E-2</v>
      </c>
      <c r="M152" s="466">
        <f t="shared" si="147"/>
        <v>5.4676667868427398E-3</v>
      </c>
      <c r="N152" s="466">
        <f t="shared" si="147"/>
        <v>-1.2156434119009463E-2</v>
      </c>
      <c r="O152" s="466">
        <f t="shared" si="147"/>
        <v>-1.036771960540217E-2</v>
      </c>
      <c r="P152" s="466">
        <f t="shared" si="147"/>
        <v>-1.7229365963784327E-2</v>
      </c>
      <c r="Q152" s="466">
        <f t="shared" si="147"/>
        <v>-7.5390968982447237E-3</v>
      </c>
      <c r="R152" s="466">
        <f t="shared" si="147"/>
        <v>-6.9886342954387004E-2</v>
      </c>
    </row>
    <row r="153" spans="1:18" x14ac:dyDescent="0.2">
      <c r="A153" s="24" t="s">
        <v>616</v>
      </c>
      <c r="B153" s="265"/>
      <c r="C153" s="466">
        <f t="shared" ref="C153:R153" si="148">IF(ABS(B23)&lt;1,"n.a.",IF(ABS(C23)&lt;1,"n.a.",(C88/C23)/(B88/B23)-1))</f>
        <v>0.10714719532234751</v>
      </c>
      <c r="D153" s="466">
        <f t="shared" si="148"/>
        <v>6.7689521090770199E-3</v>
      </c>
      <c r="E153" s="466">
        <f t="shared" si="148"/>
        <v>7.1523527305528134E-2</v>
      </c>
      <c r="F153" s="466">
        <f t="shared" si="148"/>
        <v>-2.5628741781587694E-2</v>
      </c>
      <c r="G153" s="466">
        <f t="shared" si="148"/>
        <v>-2.0677027391829306E-2</v>
      </c>
      <c r="H153" s="466">
        <f t="shared" si="148"/>
        <v>3.783156820448097E-2</v>
      </c>
      <c r="I153" s="466">
        <f t="shared" si="148"/>
        <v>2.4710133974521931E-2</v>
      </c>
      <c r="J153" s="466">
        <f t="shared" si="148"/>
        <v>3.3705658024394625E-2</v>
      </c>
      <c r="K153" s="466">
        <f t="shared" si="148"/>
        <v>2.4008488221560764E-2</v>
      </c>
      <c r="L153" s="466">
        <f t="shared" si="148"/>
        <v>-3.3801243040028295E-2</v>
      </c>
      <c r="M153" s="466">
        <f t="shared" si="148"/>
        <v>2.5335432640555489E-2</v>
      </c>
      <c r="N153" s="466">
        <f t="shared" si="148"/>
        <v>-4.4264740456123608E-4</v>
      </c>
      <c r="O153" s="466">
        <f t="shared" si="148"/>
        <v>5.3482501762918133E-2</v>
      </c>
      <c r="P153" s="466">
        <f t="shared" si="148"/>
        <v>-1.2271984491917243E-3</v>
      </c>
      <c r="Q153" s="466">
        <f t="shared" si="148"/>
        <v>-4.636422793463213E-3</v>
      </c>
      <c r="R153" s="466">
        <f t="shared" si="148"/>
        <v>-5.439052869451233E-2</v>
      </c>
    </row>
    <row r="154" spans="1:18" x14ac:dyDescent="0.2">
      <c r="A154" t="s">
        <v>608</v>
      </c>
      <c r="B154" s="265"/>
      <c r="C154" s="466">
        <f t="shared" ref="C154:R154" si="149">IF(ABS(B24)&lt;1,"n.a.",IF(ABS(C24)&lt;1,"n.a.",(C89/C24)/(B89/B24)-1))</f>
        <v>5.8055762012416245E-2</v>
      </c>
      <c r="D154" s="466">
        <f t="shared" si="149"/>
        <v>-2.3795222376112535E-2</v>
      </c>
      <c r="E154" s="466">
        <f t="shared" si="149"/>
        <v>0.14693735828439647</v>
      </c>
      <c r="F154" s="466">
        <f t="shared" si="149"/>
        <v>-6.0506151429994381E-2</v>
      </c>
      <c r="G154" s="466">
        <f t="shared" si="149"/>
        <v>6.3049035100624318E-2</v>
      </c>
      <c r="H154" s="466">
        <f t="shared" si="149"/>
        <v>0.10395699338315878</v>
      </c>
      <c r="I154" s="466">
        <f t="shared" si="149"/>
        <v>3.8669713091482816E-2</v>
      </c>
      <c r="J154" s="466">
        <f t="shared" si="149"/>
        <v>5.62242763287224E-3</v>
      </c>
      <c r="K154" s="466">
        <f t="shared" si="149"/>
        <v>2.3877931603740077E-2</v>
      </c>
      <c r="L154" s="466">
        <f t="shared" si="149"/>
        <v>-7.2620263286833797E-2</v>
      </c>
      <c r="M154" s="466">
        <f t="shared" si="149"/>
        <v>-5.3384965697170661E-2</v>
      </c>
      <c r="N154" s="466">
        <f t="shared" si="149"/>
        <v>4.6607412236310264E-2</v>
      </c>
      <c r="O154" s="466">
        <f t="shared" si="149"/>
        <v>4.1818606901214306E-2</v>
      </c>
      <c r="P154" s="466">
        <f t="shared" si="149"/>
        <v>-1.4999648247685515E-3</v>
      </c>
      <c r="Q154" s="466">
        <f t="shared" si="149"/>
        <v>-3.7297680393302612E-2</v>
      </c>
      <c r="R154" s="466">
        <f t="shared" si="149"/>
        <v>1.6010728311040667E-2</v>
      </c>
    </row>
    <row r="155" spans="1:18" x14ac:dyDescent="0.2">
      <c r="A155" s="24" t="s">
        <v>617</v>
      </c>
      <c r="B155" s="265"/>
      <c r="C155" s="466">
        <f t="shared" ref="C155:R155" si="150">IF(ABS(B25)&lt;1,"n.a.",IF(ABS(C25)&lt;1,"n.a.",(C90/C25)/(B90/B25)-1))</f>
        <v>-1.9358092633987023E-2</v>
      </c>
      <c r="D155" s="466">
        <f t="shared" si="150"/>
        <v>4.4578908404747652E-2</v>
      </c>
      <c r="E155" s="466">
        <f t="shared" si="150"/>
        <v>0.10320677163191871</v>
      </c>
      <c r="F155" s="466">
        <f t="shared" si="150"/>
        <v>0.12708690861048466</v>
      </c>
      <c r="G155" s="466">
        <f t="shared" si="150"/>
        <v>4.1222008407654664E-2</v>
      </c>
      <c r="H155" s="466">
        <f t="shared" si="150"/>
        <v>2.2087926761612309E-2</v>
      </c>
      <c r="I155" s="466">
        <f t="shared" si="150"/>
        <v>8.1704990571023428E-2</v>
      </c>
      <c r="J155" s="466">
        <f t="shared" si="150"/>
        <v>8.2253203289961441E-3</v>
      </c>
      <c r="K155" s="466">
        <f t="shared" si="150"/>
        <v>1.6051731902665622E-2</v>
      </c>
      <c r="L155" s="466">
        <f t="shared" si="150"/>
        <v>4.9891641484975047E-2</v>
      </c>
      <c r="M155" s="466">
        <f t="shared" si="150"/>
        <v>-3.7411157618840174E-2</v>
      </c>
      <c r="N155" s="466">
        <f t="shared" si="150"/>
        <v>1.8798069561165143E-2</v>
      </c>
      <c r="O155" s="466">
        <f t="shared" si="150"/>
        <v>3.3852648664660867E-2</v>
      </c>
      <c r="P155" s="466">
        <f t="shared" si="150"/>
        <v>1.3170463413580968E-3</v>
      </c>
      <c r="Q155" s="466">
        <f t="shared" si="150"/>
        <v>2.4776765648877763E-2</v>
      </c>
      <c r="R155" s="466">
        <f t="shared" si="150"/>
        <v>4.347023413144635E-3</v>
      </c>
    </row>
    <row r="156" spans="1:18" x14ac:dyDescent="0.2">
      <c r="A156" s="24" t="s">
        <v>496</v>
      </c>
      <c r="B156" s="265"/>
      <c r="C156" s="466">
        <f t="shared" ref="C156:R156" si="151">IF(ABS(B26)&lt;1,"n.a.",IF(ABS(C26)&lt;1,"n.a.",(C91/C26)/(B91/B26)-1))</f>
        <v>0.16447901595087289</v>
      </c>
      <c r="D156" s="466">
        <f t="shared" si="151"/>
        <v>2.9659162952071494E-2</v>
      </c>
      <c r="E156" s="466">
        <f t="shared" si="151"/>
        <v>0.49524359712430299</v>
      </c>
      <c r="F156" s="466">
        <f t="shared" si="151"/>
        <v>-0.40449019981368273</v>
      </c>
      <c r="G156" s="466">
        <f t="shared" si="151"/>
        <v>0.20820023969281198</v>
      </c>
      <c r="H156" s="466">
        <f t="shared" si="151"/>
        <v>0.48500504487078833</v>
      </c>
      <c r="I156" s="466">
        <f t="shared" si="151"/>
        <v>7.1983799047992569E-2</v>
      </c>
      <c r="J156" s="466">
        <f t="shared" si="151"/>
        <v>-2.8971549352648118E-2</v>
      </c>
      <c r="K156" s="466">
        <f t="shared" si="151"/>
        <v>4.5401064092799537E-2</v>
      </c>
      <c r="L156" s="466">
        <f t="shared" si="151"/>
        <v>-0.37098504022700352</v>
      </c>
      <c r="M156" s="466">
        <f t="shared" si="151"/>
        <v>-0.28903979172429484</v>
      </c>
      <c r="N156" s="466">
        <f t="shared" si="151"/>
        <v>0.17518909104005265</v>
      </c>
      <c r="O156" s="466">
        <f t="shared" si="151"/>
        <v>0.21707795282661579</v>
      </c>
      <c r="P156" s="466">
        <f t="shared" si="151"/>
        <v>2.4215891210548346E-3</v>
      </c>
      <c r="Q156" s="466">
        <f t="shared" si="151"/>
        <v>-0.23246302399180541</v>
      </c>
      <c r="R156" s="466">
        <f t="shared" si="151"/>
        <v>2.897677868359283E-2</v>
      </c>
    </row>
    <row r="157" spans="1:18" x14ac:dyDescent="0.2">
      <c r="A157" s="24" t="s">
        <v>618</v>
      </c>
      <c r="B157" s="265"/>
      <c r="C157" s="466">
        <f t="shared" ref="C157:R157" si="152">IF(ABS(B27)&lt;1,"n.a.",IF(ABS(C27)&lt;1,"n.a.",(C92/C27)/(B92/B27)-1))</f>
        <v>2.6496490385101712E-2</v>
      </c>
      <c r="D157" s="466">
        <f t="shared" si="152"/>
        <v>-3.5502756726282447E-2</v>
      </c>
      <c r="E157" s="466">
        <f t="shared" si="152"/>
        <v>3.9032316669694866E-2</v>
      </c>
      <c r="F157" s="466">
        <f t="shared" si="152"/>
        <v>3.1839573187911308E-2</v>
      </c>
      <c r="G157" s="466">
        <f t="shared" si="152"/>
        <v>5.2747319329708997E-3</v>
      </c>
      <c r="H157" s="466">
        <f t="shared" si="152"/>
        <v>1.2022804666609099E-2</v>
      </c>
      <c r="I157" s="466">
        <f t="shared" si="152"/>
        <v>2.0126834313533015E-2</v>
      </c>
      <c r="J157" s="466">
        <f t="shared" si="152"/>
        <v>2.6537505121390303E-2</v>
      </c>
      <c r="K157" s="466">
        <f t="shared" si="152"/>
        <v>2.4186146506746775E-2</v>
      </c>
      <c r="L157" s="466">
        <f t="shared" si="152"/>
        <v>1.6293807642996372E-2</v>
      </c>
      <c r="M157" s="466">
        <f t="shared" si="152"/>
        <v>2.1542051877724733E-2</v>
      </c>
      <c r="N157" s="466">
        <f t="shared" si="152"/>
        <v>1.1486390576969097E-2</v>
      </c>
      <c r="O157" s="466">
        <f t="shared" si="152"/>
        <v>3.6819988102392287E-3</v>
      </c>
      <c r="P157" s="466">
        <f t="shared" si="152"/>
        <v>5.9063042821438927E-4</v>
      </c>
      <c r="Q157" s="466">
        <f t="shared" si="152"/>
        <v>-9.6823895605371302E-3</v>
      </c>
      <c r="R157" s="466">
        <f t="shared" si="152"/>
        <v>3.1178363056078018E-2</v>
      </c>
    </row>
    <row r="158" spans="1:18" x14ac:dyDescent="0.2">
      <c r="A158" s="24" t="s">
        <v>615</v>
      </c>
      <c r="B158" s="265"/>
      <c r="C158" s="466">
        <f t="shared" ref="C158:R158" si="153">IF(ABS(B28)&lt;1,"n.a.",IF(ABS(C28)&lt;1,"n.a.",(C93/C28)/(B93/B28)-1))</f>
        <v>2.5692313777045062E-2</v>
      </c>
      <c r="D158" s="466">
        <f t="shared" si="153"/>
        <v>-7.245994197104022E-2</v>
      </c>
      <c r="E158" s="466">
        <f t="shared" si="153"/>
        <v>0.11402925498034233</v>
      </c>
      <c r="F158" s="466">
        <f t="shared" si="153"/>
        <v>3.7690729357024333E-2</v>
      </c>
      <c r="G158" s="466">
        <f t="shared" si="153"/>
        <v>4.0106578362699707E-2</v>
      </c>
      <c r="H158" s="466">
        <f t="shared" si="153"/>
        <v>-1.0680994331506932E-2</v>
      </c>
      <c r="I158" s="466">
        <f t="shared" si="153"/>
        <v>2.2533674004410864E-2</v>
      </c>
      <c r="J158" s="466">
        <f t="shared" si="153"/>
        <v>1.1359670512248954E-2</v>
      </c>
      <c r="K158" s="466">
        <f t="shared" si="153"/>
        <v>4.2510560349186655E-2</v>
      </c>
      <c r="L158" s="466">
        <f t="shared" si="153"/>
        <v>2.417626197539513E-2</v>
      </c>
      <c r="M158" s="466">
        <f t="shared" si="153"/>
        <v>9.8056858274682135E-3</v>
      </c>
      <c r="N158" s="466">
        <f t="shared" si="153"/>
        <v>2.2045103276871147E-2</v>
      </c>
      <c r="O158" s="466">
        <f t="shared" si="153"/>
        <v>1.9420802135173165E-2</v>
      </c>
      <c r="P158" s="466">
        <f t="shared" si="153"/>
        <v>-1.1442522011191447E-2</v>
      </c>
      <c r="Q158" s="466">
        <f t="shared" si="153"/>
        <v>-2.6052890683410657E-2</v>
      </c>
      <c r="R158" s="466">
        <f t="shared" si="153"/>
        <v>5.0318264983375549E-3</v>
      </c>
    </row>
    <row r="159" spans="1:18" s="263" customFormat="1" ht="20.100000000000001" customHeight="1" x14ac:dyDescent="0.2">
      <c r="A159" s="263" t="s">
        <v>609</v>
      </c>
      <c r="B159" s="307"/>
      <c r="C159" s="467">
        <f t="shared" ref="C159:R159" si="154">IF(ABS(B29)&lt;1,"n.a.",IF(ABS(C29)&lt;1,"n.a.",(C94/C29)/(B94/B29)-1))</f>
        <v>3.1157449911856538E-2</v>
      </c>
      <c r="D159" s="467">
        <f t="shared" si="154"/>
        <v>1.9752319717060596E-2</v>
      </c>
      <c r="E159" s="467">
        <f t="shared" si="154"/>
        <v>3.7673986377931845E-2</v>
      </c>
      <c r="F159" s="467">
        <f t="shared" si="154"/>
        <v>3.2785912656184024E-2</v>
      </c>
      <c r="G159" s="467">
        <f t="shared" si="154"/>
        <v>8.6917141604738735E-3</v>
      </c>
      <c r="H159" s="467">
        <f t="shared" si="154"/>
        <v>1.3122494440764854E-4</v>
      </c>
      <c r="I159" s="467">
        <f t="shared" si="154"/>
        <v>5.505060493950098E-2</v>
      </c>
      <c r="J159" s="467">
        <f t="shared" si="154"/>
        <v>6.4712625736869978E-2</v>
      </c>
      <c r="K159" s="467">
        <f t="shared" si="154"/>
        <v>4.3449120856849488E-2</v>
      </c>
      <c r="L159" s="467">
        <f t="shared" si="154"/>
        <v>0.10302044776410302</v>
      </c>
      <c r="M159" s="467">
        <f t="shared" si="154"/>
        <v>4.3657763957941631E-2</v>
      </c>
      <c r="N159" s="467">
        <f t="shared" si="154"/>
        <v>-1.6525433929986844E-2</v>
      </c>
      <c r="O159" s="467">
        <f t="shared" si="154"/>
        <v>-6.0755192895606269E-3</v>
      </c>
      <c r="P159" s="467">
        <f t="shared" si="154"/>
        <v>-8.6300350682620985E-3</v>
      </c>
      <c r="Q159" s="467">
        <f t="shared" si="154"/>
        <v>2.2883616129843798E-2</v>
      </c>
      <c r="R159" s="467">
        <f t="shared" si="154"/>
        <v>1.0151553677111291E-2</v>
      </c>
    </row>
    <row r="160" spans="1:18" s="263" customFormat="1" ht="20.100000000000001" customHeight="1" x14ac:dyDescent="0.2">
      <c r="A160" s="136" t="s">
        <v>611</v>
      </c>
      <c r="B160" s="308"/>
      <c r="C160" s="468">
        <f t="shared" ref="C160:R160" si="155">IF(ABS(B31)&lt;1,"n.a.",(C96/C31)/(B96/B31)-1)</f>
        <v>2.1390941545853526E-2</v>
      </c>
      <c r="D160" s="468">
        <f t="shared" si="155"/>
        <v>1.8562596267477582E-2</v>
      </c>
      <c r="E160" s="468">
        <f t="shared" si="155"/>
        <v>7.6332694080709862E-2</v>
      </c>
      <c r="F160" s="468">
        <f t="shared" si="155"/>
        <v>-1.5544327006752012E-2</v>
      </c>
      <c r="G160" s="468">
        <f t="shared" si="155"/>
        <v>3.880695281690083E-2</v>
      </c>
      <c r="H160" s="468">
        <f t="shared" si="155"/>
        <v>1.4040504261002562E-2</v>
      </c>
      <c r="I160" s="468">
        <f t="shared" si="155"/>
        <v>7.9130290875821796E-2</v>
      </c>
      <c r="J160" s="468">
        <f t="shared" si="155"/>
        <v>6.6717843696686208E-2</v>
      </c>
      <c r="K160" s="468">
        <f t="shared" si="155"/>
        <v>4.0965230911878203E-2</v>
      </c>
      <c r="L160" s="468">
        <f t="shared" si="155"/>
        <v>6.2196128884825841E-2</v>
      </c>
      <c r="M160" s="468">
        <f t="shared" si="155"/>
        <v>5.1704850565682525E-2</v>
      </c>
      <c r="N160" s="468">
        <f t="shared" si="155"/>
        <v>-1.0064993288794843E-2</v>
      </c>
      <c r="O160" s="468">
        <f t="shared" si="155"/>
        <v>-2.5875060351067125E-3</v>
      </c>
      <c r="P160" s="468">
        <f t="shared" si="155"/>
        <v>-2.4600391317606052E-2</v>
      </c>
      <c r="Q160" s="468">
        <f t="shared" si="155"/>
        <v>-1.7494906691334244E-2</v>
      </c>
      <c r="R160" s="468">
        <f t="shared" si="155"/>
        <v>1.7650697800540183E-2</v>
      </c>
    </row>
    <row r="161" spans="1:18" s="595" customFormat="1" ht="20.100000000000001" customHeight="1" x14ac:dyDescent="0.2">
      <c r="A161" s="424" t="s">
        <v>1034</v>
      </c>
      <c r="B161" s="593"/>
      <c r="C161" s="681" t="s">
        <v>1032</v>
      </c>
      <c r="D161" s="594">
        <f t="shared" ref="D161:R161" si="156">IF(ABS(C33)&lt;1,"n.a.",(D96/D33)/(C96/C33)-1)</f>
        <v>-2.5970284365940399E-3</v>
      </c>
      <c r="E161" s="594">
        <f t="shared" si="156"/>
        <v>7.9734284031837133E-2</v>
      </c>
      <c r="F161" s="594">
        <f t="shared" si="156"/>
        <v>-3.7409729064810104E-3</v>
      </c>
      <c r="G161" s="594">
        <f t="shared" si="156"/>
        <v>1.5537730882643874E-2</v>
      </c>
      <c r="H161" s="594">
        <f t="shared" si="156"/>
        <v>1.0115855734385004E-3</v>
      </c>
      <c r="I161" s="594">
        <f t="shared" si="156"/>
        <v>9.5925757759004693E-2</v>
      </c>
      <c r="J161" s="594">
        <f t="shared" si="156"/>
        <v>0.101749891639207</v>
      </c>
      <c r="K161" s="594">
        <f t="shared" si="156"/>
        <v>2.1194012130214324E-2</v>
      </c>
      <c r="L161" s="594">
        <f t="shared" si="156"/>
        <v>3.965686847666694E-2</v>
      </c>
      <c r="M161" s="594">
        <f t="shared" si="156"/>
        <v>7.9956581638686908E-2</v>
      </c>
      <c r="N161" s="594">
        <f t="shared" si="156"/>
        <v>8.9958385503134952E-3</v>
      </c>
      <c r="O161" s="594">
        <f t="shared" si="156"/>
        <v>-1.3763537571798823E-2</v>
      </c>
      <c r="P161" s="594">
        <f t="shared" si="156"/>
        <v>-3.1966100977988798E-2</v>
      </c>
      <c r="Q161" s="594">
        <f t="shared" si="156"/>
        <v>2.6754420868817297E-2</v>
      </c>
      <c r="R161" s="594">
        <f t="shared" si="156"/>
        <v>6.8457600379653094E-2</v>
      </c>
    </row>
    <row r="162" spans="1:18" x14ac:dyDescent="0.2">
      <c r="A162" s="148" t="s">
        <v>291</v>
      </c>
    </row>
    <row r="191" spans="1:11" x14ac:dyDescent="0.2">
      <c r="A191" s="148"/>
    </row>
    <row r="192" spans="1:11" x14ac:dyDescent="0.2">
      <c r="A192" s="24"/>
      <c r="B192" s="265"/>
      <c r="C192" s="265"/>
      <c r="D192" s="265"/>
      <c r="E192" s="265"/>
      <c r="F192" s="265"/>
      <c r="G192" s="265"/>
      <c r="H192" s="265"/>
      <c r="I192" s="265"/>
      <c r="J192" s="265"/>
      <c r="K192" s="265"/>
    </row>
    <row r="193" spans="1:11" x14ac:dyDescent="0.2">
      <c r="A193" s="25"/>
      <c r="B193" s="265"/>
      <c r="C193" s="265"/>
      <c r="D193" s="265"/>
      <c r="E193" s="265"/>
      <c r="F193" s="265"/>
      <c r="G193" s="265"/>
      <c r="H193" s="265"/>
      <c r="I193" s="265"/>
      <c r="J193" s="265"/>
      <c r="K193" s="265"/>
    </row>
    <row r="194" spans="1:11" x14ac:dyDescent="0.2">
      <c r="A194" s="25"/>
      <c r="B194" s="265"/>
      <c r="C194" s="265"/>
      <c r="D194" s="265"/>
      <c r="E194" s="265"/>
      <c r="F194" s="265"/>
      <c r="G194" s="265"/>
      <c r="H194" s="265"/>
      <c r="I194" s="265"/>
      <c r="J194" s="265"/>
      <c r="K194" s="265"/>
    </row>
    <row r="195" spans="1:11" x14ac:dyDescent="0.2">
      <c r="A195" s="46"/>
      <c r="B195" s="265"/>
      <c r="C195" s="265"/>
      <c r="D195" s="265"/>
      <c r="E195" s="265"/>
      <c r="F195" s="265"/>
      <c r="G195" s="265"/>
      <c r="H195" s="265"/>
      <c r="I195" s="265"/>
      <c r="J195" s="265"/>
      <c r="K195" s="265"/>
    </row>
  </sheetData>
  <pageMargins left="0.70866141732283472" right="0.70866141732283472" top="0.74803149606299213" bottom="0.74803149606299213" header="0.31496062992125984" footer="0.31496062992125984"/>
  <pageSetup scale="63" orientation="landscape" r:id="rId1"/>
  <rowBreaks count="4" manualBreakCount="4">
    <brk id="34" max="16383" man="1"/>
    <brk id="65" max="16383" man="1"/>
    <brk id="98" max="17" man="1"/>
    <brk id="130" max="1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7">
    <tabColor theme="6" tint="0.79998168889431442"/>
  </sheetPr>
  <dimension ref="A1:AD70"/>
  <sheetViews>
    <sheetView view="pageBreakPreview" zoomScale="90" zoomScaleNormal="90" zoomScaleSheetLayoutView="90" workbookViewId="0">
      <pane xSplit="1" topLeftCell="B1" activePane="topRight" state="frozen"/>
      <selection activeCell="D107" sqref="D107"/>
      <selection pane="topRight" activeCell="A2" sqref="A2"/>
    </sheetView>
  </sheetViews>
  <sheetFormatPr defaultColWidth="9.140625" defaultRowHeight="12.75" x14ac:dyDescent="0.2"/>
  <cols>
    <col min="1" max="1" width="40.85546875" style="269" customWidth="1"/>
    <col min="2" max="16384" width="9.140625" style="269"/>
  </cols>
  <sheetData>
    <row r="1" spans="1:30" s="268" customFormat="1" ht="24.95" customHeight="1" x14ac:dyDescent="0.2">
      <c r="A1" s="267" t="str">
        <f>Index!A30</f>
        <v>Table 2w   Palau summary of Household Consumption Expenditure, FY2005-FY2021</v>
      </c>
    </row>
    <row r="2" spans="1:30" ht="20.100000000000001" customHeight="1" x14ac:dyDescent="0.2">
      <c r="A2" s="70" t="s">
        <v>673</v>
      </c>
      <c r="B2" s="270" t="str">
        <f>NAgni!H2</f>
        <v>FY05</v>
      </c>
      <c r="C2" s="270" t="str">
        <f>NAgni!I2</f>
        <v>FY06</v>
      </c>
      <c r="D2" s="270" t="str">
        <f>NAgni!J2</f>
        <v>FY07</v>
      </c>
      <c r="E2" s="270" t="str">
        <f>NAgni!K2</f>
        <v>FY08</v>
      </c>
      <c r="F2" s="270" t="str">
        <f>NAgni!L2</f>
        <v>FY09</v>
      </c>
      <c r="G2" s="270" t="str">
        <f>NAgni!M2</f>
        <v>FY10</v>
      </c>
      <c r="H2" s="270" t="str">
        <f>NAgni!N2</f>
        <v>FY11</v>
      </c>
      <c r="I2" s="270" t="str">
        <f>NAgni!O2</f>
        <v>FY12</v>
      </c>
      <c r="J2" s="270" t="str">
        <f>NAgni!P2</f>
        <v>FY13</v>
      </c>
      <c r="K2" s="270" t="str">
        <f>NAgni!Q2</f>
        <v>FY14</v>
      </c>
      <c r="L2" s="270" t="str">
        <f>NAgni!R2</f>
        <v>FY15</v>
      </c>
      <c r="M2" s="270" t="str">
        <f>NAgni!S2</f>
        <v>FY16</v>
      </c>
      <c r="N2" s="270" t="str">
        <f>NAgni!T2</f>
        <v>FY17</v>
      </c>
      <c r="O2" s="270" t="str">
        <f>NAgni!U2</f>
        <v>FY18</v>
      </c>
      <c r="P2" s="270" t="str">
        <f>NAgni!V2</f>
        <v>FY19</v>
      </c>
      <c r="Q2" s="270" t="str">
        <f>NAgni!W2</f>
        <v>FY20</v>
      </c>
      <c r="R2" s="270" t="str">
        <f>NAgni!X2</f>
        <v>FY21</v>
      </c>
      <c r="S2" s="270" t="str">
        <f>NAgni!Y2</f>
        <v>FY22</v>
      </c>
      <c r="T2" s="270" t="str">
        <f>NAgni!Z2</f>
        <v>FY23</v>
      </c>
      <c r="U2" s="270" t="str">
        <f>NAgni!AA2</f>
        <v>FY24</v>
      </c>
      <c r="V2" s="270" t="str">
        <f>NAgni!AB2</f>
        <v>FY25</v>
      </c>
      <c r="W2" s="270" t="str">
        <f>NAgni!AC2</f>
        <v>FY26</v>
      </c>
      <c r="X2" s="270" t="str">
        <f>NAgni!AD2</f>
        <v>FY27</v>
      </c>
      <c r="Y2" s="270" t="str">
        <f>NAgni!AE2</f>
        <v>FY28</v>
      </c>
      <c r="Z2" s="270" t="str">
        <f>NAgni!AF2</f>
        <v>FY29</v>
      </c>
      <c r="AA2" s="270" t="str">
        <f>NAgni!AG2</f>
        <v>FY30</v>
      </c>
      <c r="AB2" s="270" t="str">
        <f>NAgni!AH2</f>
        <v>FY31</v>
      </c>
      <c r="AC2" s="270" t="str">
        <f>NAgni!AI2</f>
        <v>FY32</v>
      </c>
      <c r="AD2" s="270" t="str">
        <f>NAgni!AJ2</f>
        <v>FY33</v>
      </c>
    </row>
    <row r="3" spans="1:30" ht="20.100000000000001" customHeight="1" x14ac:dyDescent="0.2">
      <c r="A3" s="271" t="s">
        <v>1021</v>
      </c>
      <c r="B3" s="272">
        <v>31.345190048217773</v>
      </c>
      <c r="C3" s="272">
        <v>31.959484100341797</v>
      </c>
      <c r="D3" s="272">
        <v>35.776340484619141</v>
      </c>
      <c r="E3" s="272">
        <v>38.383937835693359</v>
      </c>
      <c r="F3" s="272">
        <v>39.358623504638672</v>
      </c>
      <c r="G3" s="272">
        <v>38.771919250488281</v>
      </c>
      <c r="H3" s="272">
        <v>40.6339111328125</v>
      </c>
      <c r="I3" s="272">
        <v>45.748481750488281</v>
      </c>
      <c r="J3" s="272">
        <v>48.341670989990234</v>
      </c>
      <c r="K3" s="272">
        <v>52.354846954345703</v>
      </c>
      <c r="L3" s="272">
        <v>54.725238800048828</v>
      </c>
      <c r="M3" s="272">
        <v>56.098182678222656</v>
      </c>
      <c r="N3" s="272">
        <v>55.782321929931641</v>
      </c>
      <c r="O3" s="272">
        <v>56.714218139648438</v>
      </c>
      <c r="P3" s="272">
        <v>56.308208465576172</v>
      </c>
      <c r="Q3" s="272">
        <v>56.509021759033203</v>
      </c>
      <c r="R3" s="272">
        <v>54.779335021972656</v>
      </c>
      <c r="S3" s="272"/>
      <c r="T3" s="272"/>
    </row>
    <row r="4" spans="1:30" x14ac:dyDescent="0.2">
      <c r="A4" s="271" t="s">
        <v>620</v>
      </c>
      <c r="B4" s="272">
        <v>11.12919807434082</v>
      </c>
      <c r="C4" s="272">
        <v>9.8113765716552734</v>
      </c>
      <c r="D4" s="272">
        <v>9.8568792343139648</v>
      </c>
      <c r="E4" s="272">
        <v>11.546310424804688</v>
      </c>
      <c r="F4" s="272">
        <v>10.320254325866699</v>
      </c>
      <c r="G4" s="272">
        <v>10.937590599060059</v>
      </c>
      <c r="H4" s="272">
        <v>11.466776847839355</v>
      </c>
      <c r="I4" s="272">
        <v>14.024465560913086</v>
      </c>
      <c r="J4" s="272">
        <v>12.999723434448242</v>
      </c>
      <c r="K4" s="272">
        <v>16.197145462036133</v>
      </c>
      <c r="L4" s="272">
        <v>19.405336380004883</v>
      </c>
      <c r="M4" s="272">
        <v>21.745206832885742</v>
      </c>
      <c r="N4" s="272">
        <v>21.73353385925293</v>
      </c>
      <c r="O4" s="272">
        <v>21.307439804077148</v>
      </c>
      <c r="P4" s="272">
        <v>19.11888313293457</v>
      </c>
      <c r="Q4" s="272">
        <v>22.651163101196289</v>
      </c>
      <c r="R4" s="272">
        <v>22.382623672485352</v>
      </c>
      <c r="S4" s="272"/>
      <c r="T4" s="272"/>
    </row>
    <row r="5" spans="1:30" x14ac:dyDescent="0.2">
      <c r="A5" s="271" t="s">
        <v>381</v>
      </c>
      <c r="B5" s="272">
        <v>1.9255412817001343</v>
      </c>
      <c r="C5" s="272">
        <v>1.7806830406188965</v>
      </c>
      <c r="D5" s="272">
        <v>1.9401689767837524</v>
      </c>
      <c r="E5" s="272">
        <v>1.8684720993041992</v>
      </c>
      <c r="F5" s="272">
        <v>1.4843716621398926</v>
      </c>
      <c r="G5" s="272">
        <v>1.7570213079452515</v>
      </c>
      <c r="H5" s="272">
        <v>1.96598219871521</v>
      </c>
      <c r="I5" s="272">
        <v>2.4043335914611816</v>
      </c>
      <c r="J5" s="272">
        <v>2.329155445098877</v>
      </c>
      <c r="K5" s="272">
        <v>2.8399479389190674</v>
      </c>
      <c r="L5" s="272">
        <v>2.7383534908294678</v>
      </c>
      <c r="M5" s="272">
        <v>3.4199771881103516</v>
      </c>
      <c r="N5" s="272">
        <v>3.1948869228363037</v>
      </c>
      <c r="O5" s="272">
        <v>3.1313369274139404</v>
      </c>
      <c r="P5" s="272">
        <v>2.4161405563354492</v>
      </c>
      <c r="Q5" s="272">
        <v>2.9229569435119629</v>
      </c>
      <c r="R5" s="272">
        <v>3.0961122512817383</v>
      </c>
      <c r="S5" s="272"/>
      <c r="T5" s="272"/>
    </row>
    <row r="6" spans="1:30" x14ac:dyDescent="0.2">
      <c r="A6" s="271" t="s">
        <v>621</v>
      </c>
      <c r="B6" s="272">
        <v>4.3672962188720703</v>
      </c>
      <c r="C6" s="272">
        <v>5.3706722259521484</v>
      </c>
      <c r="D6" s="272">
        <v>4.1440901756286621</v>
      </c>
      <c r="E6" s="272">
        <v>4.8388524055480957</v>
      </c>
      <c r="F6" s="272">
        <v>3.9548337459564209</v>
      </c>
      <c r="G6" s="272">
        <v>4.280271053314209</v>
      </c>
      <c r="H6" s="272">
        <v>5.0921392440795898</v>
      </c>
      <c r="I6" s="272">
        <v>6.6598753929138184</v>
      </c>
      <c r="J6" s="272">
        <v>6.5875687599182129</v>
      </c>
      <c r="K6" s="272">
        <v>6.7874851226806641</v>
      </c>
      <c r="L6" s="272">
        <v>5.8751306533813477</v>
      </c>
      <c r="M6" s="272">
        <v>5.9022698402404785</v>
      </c>
      <c r="N6" s="272">
        <v>5.8906741142272949</v>
      </c>
      <c r="O6" s="272">
        <v>6.5389571189880371</v>
      </c>
      <c r="P6" s="272">
        <v>6.5276079177856445</v>
      </c>
      <c r="Q6" s="272">
        <v>4.9814968109130859</v>
      </c>
      <c r="R6" s="272">
        <v>6.0170717239379883</v>
      </c>
      <c r="S6" s="272"/>
      <c r="T6" s="272"/>
    </row>
    <row r="7" spans="1:30" x14ac:dyDescent="0.2">
      <c r="A7" s="271" t="s">
        <v>622</v>
      </c>
      <c r="B7" s="272">
        <v>0.8014797568321228</v>
      </c>
      <c r="C7" s="272">
        <v>0.72777950763702393</v>
      </c>
      <c r="D7" s="272">
        <v>0.88456487655639648</v>
      </c>
      <c r="E7" s="272">
        <v>0.91506880521774292</v>
      </c>
      <c r="F7" s="272">
        <v>0.97974729537963867</v>
      </c>
      <c r="G7" s="272">
        <v>1.3687267303466797</v>
      </c>
      <c r="H7" s="272">
        <v>1.242661714553833</v>
      </c>
      <c r="I7" s="272">
        <v>1.1626993417739868</v>
      </c>
      <c r="J7" s="272">
        <v>3.5130438804626465</v>
      </c>
      <c r="K7" s="272">
        <v>1.9017479419708252</v>
      </c>
      <c r="L7" s="272">
        <v>3.285428524017334</v>
      </c>
      <c r="M7" s="272">
        <v>4.372826099395752</v>
      </c>
      <c r="N7" s="272">
        <v>3.4091660976409912</v>
      </c>
      <c r="O7" s="272">
        <v>2.5729739665985107</v>
      </c>
      <c r="P7" s="272">
        <v>3.6753623485565186</v>
      </c>
      <c r="Q7" s="272">
        <v>5.4250121116638184</v>
      </c>
      <c r="R7" s="272">
        <v>4.3499236106872559</v>
      </c>
      <c r="S7" s="272"/>
      <c r="T7" s="272"/>
    </row>
    <row r="8" spans="1:30" x14ac:dyDescent="0.2">
      <c r="A8" s="271" t="s">
        <v>1022</v>
      </c>
      <c r="B8" s="272">
        <v>3.6448409557342529</v>
      </c>
      <c r="C8" s="272">
        <v>3.4107065200805664</v>
      </c>
      <c r="D8" s="272">
        <v>3.7651965618133545</v>
      </c>
      <c r="E8" s="272">
        <v>3.4707837104797363</v>
      </c>
      <c r="F8" s="272">
        <v>3.279369592666626</v>
      </c>
      <c r="G8" s="272">
        <v>3.0283076763153076</v>
      </c>
      <c r="H8" s="272">
        <v>3.2061367034912109</v>
      </c>
      <c r="I8" s="272">
        <v>4.1244888305664063</v>
      </c>
      <c r="J8" s="272">
        <v>4.537287712097168</v>
      </c>
      <c r="K8" s="272">
        <v>5.1825571060180664</v>
      </c>
      <c r="L8" s="272">
        <v>5.2986359596252441</v>
      </c>
      <c r="M8" s="272">
        <v>5.6318016052246094</v>
      </c>
      <c r="N8" s="272">
        <v>5.7827267646789551</v>
      </c>
      <c r="O8" s="272">
        <v>5.9257097244262695</v>
      </c>
      <c r="P8" s="272">
        <v>5.3003168106079102</v>
      </c>
      <c r="Q8" s="272">
        <v>5.220649242401123</v>
      </c>
      <c r="R8" s="272">
        <v>5.679901123046875</v>
      </c>
      <c r="S8" s="272"/>
      <c r="T8" s="272"/>
    </row>
    <row r="9" spans="1:30" x14ac:dyDescent="0.2">
      <c r="A9" s="271" t="s">
        <v>1023</v>
      </c>
      <c r="B9" s="272">
        <v>14.431480407714844</v>
      </c>
      <c r="C9" s="272">
        <v>16.007389068603516</v>
      </c>
      <c r="D9" s="272">
        <v>15.050270080566406</v>
      </c>
      <c r="E9" s="272">
        <v>14.242239952087402</v>
      </c>
      <c r="F9" s="272">
        <v>13.549885749816895</v>
      </c>
      <c r="G9" s="272">
        <v>12.425016403198242</v>
      </c>
      <c r="H9" s="272">
        <v>12.33110237121582</v>
      </c>
      <c r="I9" s="272">
        <v>12.400477409362793</v>
      </c>
      <c r="J9" s="272">
        <v>12.772378921508789</v>
      </c>
      <c r="K9" s="272">
        <v>12.977814674377441</v>
      </c>
      <c r="L9" s="272">
        <v>13.523708343505859</v>
      </c>
      <c r="M9" s="272">
        <v>15.495781898498535</v>
      </c>
      <c r="N9" s="272">
        <v>16.3343505859375</v>
      </c>
      <c r="O9" s="272">
        <v>16.83586311340332</v>
      </c>
      <c r="P9" s="272">
        <v>17.088441848754883</v>
      </c>
      <c r="Q9" s="272">
        <v>18.111476898193359</v>
      </c>
      <c r="R9" s="272">
        <v>18.757646560668945</v>
      </c>
      <c r="S9" s="272"/>
      <c r="T9" s="272"/>
    </row>
    <row r="10" spans="1:30" x14ac:dyDescent="0.2">
      <c r="A10" s="271" t="s">
        <v>1024</v>
      </c>
      <c r="B10" s="272">
        <v>1.3146435022354126</v>
      </c>
      <c r="C10" s="272">
        <v>1.3852815628051758</v>
      </c>
      <c r="D10" s="272">
        <v>1.3867477178573608</v>
      </c>
      <c r="E10" s="272">
        <v>1.6166234016418457</v>
      </c>
      <c r="F10" s="272">
        <v>1.5714746713638306</v>
      </c>
      <c r="G10" s="272">
        <v>1.2937815189361572</v>
      </c>
      <c r="H10" s="272">
        <v>1.5133990049362183</v>
      </c>
      <c r="I10" s="272">
        <v>1.4396861791610718</v>
      </c>
      <c r="J10" s="272">
        <v>1.6604595184326172</v>
      </c>
      <c r="K10" s="272">
        <v>1.786770224571228</v>
      </c>
      <c r="L10" s="272">
        <v>2.4551963806152344</v>
      </c>
      <c r="M10" s="272">
        <v>2.4745402336120605</v>
      </c>
      <c r="N10" s="272">
        <v>2.658238410949707</v>
      </c>
      <c r="O10" s="272">
        <v>2.4745559692382813</v>
      </c>
      <c r="P10" s="272">
        <v>2.8533754348754883</v>
      </c>
      <c r="Q10" s="272">
        <v>2.8625590801239014</v>
      </c>
      <c r="R10" s="272">
        <v>2.6189792156219482</v>
      </c>
      <c r="S10" s="272"/>
      <c r="T10" s="272"/>
    </row>
    <row r="11" spans="1:30" x14ac:dyDescent="0.2">
      <c r="A11" s="271" t="s">
        <v>623</v>
      </c>
      <c r="B11" s="272">
        <v>5.1386494636535645</v>
      </c>
      <c r="C11" s="272">
        <v>5.9192342758178711</v>
      </c>
      <c r="D11" s="272">
        <v>6.6537084579467773</v>
      </c>
      <c r="E11" s="272">
        <v>8.1561079025268555</v>
      </c>
      <c r="F11" s="272">
        <v>6.8237032890319824</v>
      </c>
      <c r="G11" s="272">
        <v>7.8542141914367676</v>
      </c>
      <c r="H11" s="272">
        <v>8.7850017547607422</v>
      </c>
      <c r="I11" s="272">
        <v>8.6656999588012695</v>
      </c>
      <c r="J11" s="272">
        <v>9.0760431289672852</v>
      </c>
      <c r="K11" s="272">
        <v>9.3718671798706055</v>
      </c>
      <c r="L11" s="272">
        <v>7.2477641105651855</v>
      </c>
      <c r="M11" s="272">
        <v>6.8716473579406738</v>
      </c>
      <c r="N11" s="272">
        <v>6.7844867706298828</v>
      </c>
      <c r="O11" s="272">
        <v>7.6548762321472168</v>
      </c>
      <c r="P11" s="272">
        <v>7.5539450645446777</v>
      </c>
      <c r="Q11" s="272">
        <v>8.1261053085327148</v>
      </c>
      <c r="R11" s="272">
        <v>5.9750261306762695</v>
      </c>
      <c r="S11" s="272"/>
      <c r="T11" s="272"/>
    </row>
    <row r="12" spans="1:30" x14ac:dyDescent="0.2">
      <c r="A12" s="271" t="s">
        <v>624</v>
      </c>
      <c r="B12" s="272">
        <v>0.33779788017272949</v>
      </c>
      <c r="C12" s="272">
        <v>0.35981631278991699</v>
      </c>
      <c r="D12" s="272">
        <v>0.34796267747879028</v>
      </c>
      <c r="E12" s="272">
        <v>0.3315865695476532</v>
      </c>
      <c r="F12" s="272">
        <v>0.32484343647956848</v>
      </c>
      <c r="G12" s="272">
        <v>0.33458209037780762</v>
      </c>
      <c r="H12" s="272">
        <v>0.48782864212989807</v>
      </c>
      <c r="I12" s="272">
        <v>0.91243261098861694</v>
      </c>
      <c r="J12" s="272">
        <v>1.7207891941070557</v>
      </c>
      <c r="K12" s="272">
        <v>2.9720125198364258</v>
      </c>
      <c r="L12" s="272">
        <v>1.7494510412216187</v>
      </c>
      <c r="M12" s="272">
        <v>2.4625687599182129</v>
      </c>
      <c r="N12" s="272">
        <v>3.0596070289611816</v>
      </c>
      <c r="O12" s="272">
        <v>3.2692329883575439</v>
      </c>
      <c r="P12" s="272">
        <v>2.8056545257568359</v>
      </c>
      <c r="Q12" s="272">
        <v>2.5432934761047363</v>
      </c>
      <c r="R12" s="272">
        <v>2.3739979267120361</v>
      </c>
      <c r="S12" s="272"/>
      <c r="T12" s="272"/>
    </row>
    <row r="13" spans="1:30" x14ac:dyDescent="0.2">
      <c r="A13" s="271" t="s">
        <v>281</v>
      </c>
      <c r="B13" s="272">
        <v>4.9682412147521973</v>
      </c>
      <c r="C13" s="272">
        <v>4.7461299896240234</v>
      </c>
      <c r="D13" s="272">
        <v>5.1808924674987793</v>
      </c>
      <c r="E13" s="272">
        <v>5.5633687973022461</v>
      </c>
      <c r="F13" s="272">
        <v>5.6096510887145996</v>
      </c>
      <c r="G13" s="272">
        <v>5.7285866737365723</v>
      </c>
      <c r="H13" s="272">
        <v>6.205357551574707</v>
      </c>
      <c r="I13" s="272">
        <v>6.7051830291748047</v>
      </c>
      <c r="J13" s="272">
        <v>6.7788906097412109</v>
      </c>
      <c r="K13" s="272">
        <v>6.9984359741210938</v>
      </c>
      <c r="L13" s="272">
        <v>8.3289289474487305</v>
      </c>
      <c r="M13" s="272">
        <v>9.7307233810424805</v>
      </c>
      <c r="N13" s="272">
        <v>9.9601535797119141</v>
      </c>
      <c r="O13" s="272">
        <v>10.729729652404785</v>
      </c>
      <c r="P13" s="272">
        <v>9.5563335418701172</v>
      </c>
      <c r="Q13" s="272">
        <v>8.6915283203125</v>
      </c>
      <c r="R13" s="272">
        <v>8.6686248779296875</v>
      </c>
      <c r="S13" s="272"/>
      <c r="T13" s="272"/>
    </row>
    <row r="14" spans="1:30" x14ac:dyDescent="0.2">
      <c r="A14" s="271" t="s">
        <v>35</v>
      </c>
      <c r="B14" s="272">
        <v>7.9281983375549316</v>
      </c>
      <c r="C14" s="272">
        <v>9.1458005905151367</v>
      </c>
      <c r="D14" s="272">
        <v>8.2086353302001953</v>
      </c>
      <c r="E14" s="272">
        <v>10.049529075622559</v>
      </c>
      <c r="F14" s="272">
        <v>11.109468460083008</v>
      </c>
      <c r="G14" s="272">
        <v>10.22651195526123</v>
      </c>
      <c r="H14" s="272">
        <v>11.486242294311523</v>
      </c>
      <c r="I14" s="272">
        <v>12.813366889953613</v>
      </c>
      <c r="J14" s="272">
        <v>13.326616287231445</v>
      </c>
      <c r="K14" s="272">
        <v>11.812972068786621</v>
      </c>
      <c r="L14" s="272">
        <v>13.348538398742676</v>
      </c>
      <c r="M14" s="272">
        <v>12.644871711730957</v>
      </c>
      <c r="N14" s="272">
        <v>12.039861679077148</v>
      </c>
      <c r="O14" s="272">
        <v>12.156877517700195</v>
      </c>
      <c r="P14" s="272">
        <v>11.872401237487793</v>
      </c>
      <c r="Q14" s="272">
        <v>12.671908378601074</v>
      </c>
      <c r="R14" s="272">
        <v>12.773778915405273</v>
      </c>
      <c r="S14" s="272"/>
      <c r="T14" s="272"/>
    </row>
    <row r="15" spans="1:30" x14ac:dyDescent="0.2">
      <c r="A15" s="271" t="s">
        <v>625</v>
      </c>
      <c r="B15" s="272">
        <v>2.4268667697906494</v>
      </c>
      <c r="C15" s="272">
        <v>2.6305787563323975</v>
      </c>
      <c r="D15" s="272">
        <v>2.3526430130004883</v>
      </c>
      <c r="E15" s="272">
        <v>2.4906876087188721</v>
      </c>
      <c r="F15" s="272">
        <v>2.2715384960174561</v>
      </c>
      <c r="G15" s="272">
        <v>2.5079519748687744</v>
      </c>
      <c r="H15" s="272">
        <v>2.9682927131652832</v>
      </c>
      <c r="I15" s="272">
        <v>4.2857484817504883</v>
      </c>
      <c r="J15" s="272">
        <v>4.8706488609313965</v>
      </c>
      <c r="K15" s="272">
        <v>6.9097270965576172</v>
      </c>
      <c r="L15" s="272">
        <v>6.5651373863220215</v>
      </c>
      <c r="M15" s="272">
        <v>7.4818024635314941</v>
      </c>
      <c r="N15" s="272">
        <v>9.4419422149658203</v>
      </c>
      <c r="O15" s="272">
        <v>7.778663158416748</v>
      </c>
      <c r="P15" s="272">
        <v>7.518223762512207</v>
      </c>
      <c r="Q15" s="272">
        <v>6.2654757499694824</v>
      </c>
      <c r="R15" s="272">
        <v>6.9327621459960938</v>
      </c>
      <c r="S15" s="272"/>
      <c r="T15" s="272"/>
    </row>
    <row r="16" spans="1:30" x14ac:dyDescent="0.2">
      <c r="A16" s="271" t="s">
        <v>626</v>
      </c>
      <c r="B16" s="272">
        <v>7.8840517997741699</v>
      </c>
      <c r="C16" s="272">
        <v>9.8843212127685547</v>
      </c>
      <c r="D16" s="272">
        <v>10.392363548278809</v>
      </c>
      <c r="E16" s="272">
        <v>9.3792877197265625</v>
      </c>
      <c r="F16" s="272">
        <v>7.6144881248474121</v>
      </c>
      <c r="G16" s="272">
        <v>6.9851751327514648</v>
      </c>
      <c r="H16" s="272">
        <v>5.5159711837768555</v>
      </c>
      <c r="I16" s="272">
        <v>3.3633584976196289</v>
      </c>
      <c r="J16" s="272">
        <v>4.7861247062683105</v>
      </c>
      <c r="K16" s="272">
        <v>5.3596959114074707</v>
      </c>
      <c r="L16" s="272">
        <v>5.4133386611938477</v>
      </c>
      <c r="M16" s="272">
        <v>5.612882137298584</v>
      </c>
      <c r="N16" s="272">
        <v>5.6333932876586914</v>
      </c>
      <c r="O16" s="272">
        <v>5.4409794807434082</v>
      </c>
      <c r="P16" s="272">
        <v>5.7454147338867188</v>
      </c>
      <c r="Q16" s="272">
        <v>5.6460485458374023</v>
      </c>
      <c r="R16" s="272">
        <v>5.214327335357666</v>
      </c>
      <c r="S16" s="272"/>
      <c r="T16" s="272"/>
    </row>
    <row r="17" spans="1:30" x14ac:dyDescent="0.2">
      <c r="A17" s="271" t="s">
        <v>627</v>
      </c>
      <c r="B17" s="272">
        <v>9.0098075866699219</v>
      </c>
      <c r="C17" s="272">
        <v>9.2588605880737305</v>
      </c>
      <c r="D17" s="272">
        <v>10.060176849365234</v>
      </c>
      <c r="E17" s="272">
        <v>10.536003112792969</v>
      </c>
      <c r="F17" s="272">
        <v>9.8324813842773438</v>
      </c>
      <c r="G17" s="272">
        <v>9.9336996078491211</v>
      </c>
      <c r="H17" s="272">
        <v>11.600293159484863</v>
      </c>
      <c r="I17" s="272">
        <v>13.002504348754883</v>
      </c>
      <c r="J17" s="272">
        <v>14.068618774414063</v>
      </c>
      <c r="K17" s="272">
        <v>16.012413024902344</v>
      </c>
      <c r="L17" s="272">
        <v>18.547626495361328</v>
      </c>
      <c r="M17" s="272">
        <v>18.640718460083008</v>
      </c>
      <c r="N17" s="272">
        <v>17.649263381958008</v>
      </c>
      <c r="O17" s="272">
        <v>17.746162414550781</v>
      </c>
      <c r="P17" s="272">
        <v>15.978797912597656</v>
      </c>
      <c r="Q17" s="272">
        <v>16.71302604675293</v>
      </c>
      <c r="R17" s="272">
        <v>16.680393218994141</v>
      </c>
      <c r="S17" s="272"/>
      <c r="T17" s="272"/>
    </row>
    <row r="18" spans="1:30" x14ac:dyDescent="0.2">
      <c r="A18" s="271" t="s">
        <v>628</v>
      </c>
      <c r="B18" s="272">
        <v>3.5110538005828857</v>
      </c>
      <c r="C18" s="272">
        <v>3.8870158195495605</v>
      </c>
      <c r="D18" s="272">
        <v>4.0034875869750977</v>
      </c>
      <c r="E18" s="272">
        <v>3.9198768138885498</v>
      </c>
      <c r="F18" s="272">
        <v>3.8379826545715332</v>
      </c>
      <c r="G18" s="272">
        <v>3.7168974876403809</v>
      </c>
      <c r="H18" s="272">
        <v>3.54276442527771</v>
      </c>
      <c r="I18" s="272">
        <v>3.2278404235839844</v>
      </c>
      <c r="J18" s="272">
        <v>2.9044520854949951</v>
      </c>
      <c r="K18" s="272">
        <v>3.0859861373901367</v>
      </c>
      <c r="L18" s="272">
        <v>4.2786250114440918</v>
      </c>
      <c r="M18" s="272">
        <v>4.0087409019470215</v>
      </c>
      <c r="N18" s="272">
        <v>4.3557209968566895</v>
      </c>
      <c r="O18" s="272">
        <v>4.2951321601867676</v>
      </c>
      <c r="P18" s="272">
        <v>4.0570206642150879</v>
      </c>
      <c r="Q18" s="272">
        <v>3.8099672794342041</v>
      </c>
      <c r="R18" s="272">
        <v>3.5523827075958252</v>
      </c>
      <c r="S18" s="272"/>
      <c r="T18" s="272"/>
    </row>
    <row r="19" spans="1:30" x14ac:dyDescent="0.2">
      <c r="A19" s="271" t="s">
        <v>629</v>
      </c>
      <c r="B19" s="272">
        <v>6.7705254554748535</v>
      </c>
      <c r="C19" s="272">
        <v>6.7363519668579102</v>
      </c>
      <c r="D19" s="272">
        <v>6.8000917434692383</v>
      </c>
      <c r="E19" s="272">
        <v>7.0285782814025879</v>
      </c>
      <c r="F19" s="272">
        <v>6.033851146697998</v>
      </c>
      <c r="G19" s="272">
        <v>5.9221487045288086</v>
      </c>
      <c r="H19" s="272">
        <v>7.6462407112121582</v>
      </c>
      <c r="I19" s="272">
        <v>9.8559989929199219</v>
      </c>
      <c r="J19" s="272">
        <v>10.059366226196289</v>
      </c>
      <c r="K19" s="272">
        <v>9.8675270080566406</v>
      </c>
      <c r="L19" s="272">
        <v>10.878744125366211</v>
      </c>
      <c r="M19" s="272">
        <v>11.791192054748535</v>
      </c>
      <c r="N19" s="272">
        <v>12.002120971679688</v>
      </c>
      <c r="O19" s="272">
        <v>11.170558929443359</v>
      </c>
      <c r="P19" s="272">
        <v>9.511347770690918</v>
      </c>
      <c r="Q19" s="272">
        <v>5.2257390022277832</v>
      </c>
      <c r="R19" s="272">
        <v>1.6648674011230469</v>
      </c>
      <c r="S19" s="272"/>
      <c r="T19" s="272"/>
    </row>
    <row r="20" spans="1:30" s="282" customFormat="1" ht="20.100000000000001" customHeight="1" x14ac:dyDescent="0.2">
      <c r="A20" s="136" t="s">
        <v>674</v>
      </c>
      <c r="B20" s="281">
        <v>116.93486022949219</v>
      </c>
      <c r="C20" s="281">
        <v>123.021484375</v>
      </c>
      <c r="D20" s="281">
        <v>126.80422210693359</v>
      </c>
      <c r="E20" s="281">
        <v>134.33731079101563</v>
      </c>
      <c r="F20" s="281">
        <v>127.95656585693359</v>
      </c>
      <c r="G20" s="281">
        <v>127.07240295410156</v>
      </c>
      <c r="H20" s="281">
        <v>135.69010925292969</v>
      </c>
      <c r="I20" s="281">
        <v>150.79664611816406</v>
      </c>
      <c r="J20" s="281">
        <v>160.33283996582031</v>
      </c>
      <c r="K20" s="281">
        <v>172.4189453125</v>
      </c>
      <c r="L20" s="281">
        <v>183.66517639160156</v>
      </c>
      <c r="M20" s="281">
        <v>194.3857421875</v>
      </c>
      <c r="N20" s="281">
        <v>195.71244812011719</v>
      </c>
      <c r="O20" s="281">
        <v>195.74327087402344</v>
      </c>
      <c r="P20" s="281">
        <v>187.88748168945313</v>
      </c>
      <c r="Q20" s="281">
        <v>188.37742614746094</v>
      </c>
      <c r="R20" s="281">
        <v>181.51776123046875</v>
      </c>
      <c r="S20" s="272"/>
      <c r="T20" s="272"/>
    </row>
    <row r="21" spans="1:30" s="282" customFormat="1" x14ac:dyDescent="0.2">
      <c r="A21" s="302" t="s">
        <v>675</v>
      </c>
      <c r="B21" s="309">
        <v>99.177322387695313</v>
      </c>
      <c r="C21" s="309">
        <v>103.58046722412109</v>
      </c>
      <c r="D21" s="309">
        <v>108.39581298828125</v>
      </c>
      <c r="E21" s="309">
        <v>116.76522064208984</v>
      </c>
      <c r="F21" s="309">
        <v>111.11235809326172</v>
      </c>
      <c r="G21" s="309">
        <v>111.39499664306641</v>
      </c>
      <c r="H21" s="309">
        <v>119.96504211425781</v>
      </c>
      <c r="I21" s="309">
        <v>134.85734558105469</v>
      </c>
      <c r="J21" s="309">
        <v>143.85516357421875</v>
      </c>
      <c r="K21" s="309">
        <v>155.65364074707031</v>
      </c>
      <c r="L21" s="309">
        <v>166.06484985351563</v>
      </c>
      <c r="M21" s="309">
        <v>174.72579956054688</v>
      </c>
      <c r="N21" s="309">
        <v>175.20445251464844</v>
      </c>
      <c r="O21" s="309">
        <v>174.68299865722656</v>
      </c>
      <c r="P21" s="309">
        <v>166.51361083984375</v>
      </c>
      <c r="Q21" s="309">
        <v>165.92691040039063</v>
      </c>
      <c r="R21" s="309">
        <v>158.404052734375</v>
      </c>
      <c r="S21" s="272"/>
      <c r="T21" s="272"/>
    </row>
    <row r="22" spans="1:30" s="282" customFormat="1" x14ac:dyDescent="0.2">
      <c r="A22" s="302" t="s">
        <v>676</v>
      </c>
      <c r="B22" s="309">
        <v>17.757541656494141</v>
      </c>
      <c r="C22" s="309">
        <v>19.441017150878906</v>
      </c>
      <c r="D22" s="309">
        <v>18.408405303955078</v>
      </c>
      <c r="E22" s="309">
        <v>17.572090148925781</v>
      </c>
      <c r="F22" s="309">
        <v>16.844207763671875</v>
      </c>
      <c r="G22" s="309">
        <v>15.677409172058105</v>
      </c>
      <c r="H22" s="309">
        <v>15.725061416625977</v>
      </c>
      <c r="I22" s="309">
        <v>15.939298629760742</v>
      </c>
      <c r="J22" s="309">
        <v>16.477666854858398</v>
      </c>
      <c r="K22" s="309">
        <v>16.765312194824219</v>
      </c>
      <c r="L22" s="309">
        <v>17.600330352783203</v>
      </c>
      <c r="M22" s="309">
        <v>19.659938812255859</v>
      </c>
      <c r="N22" s="309">
        <v>20.50799560546875</v>
      </c>
      <c r="O22" s="309">
        <v>21.060266494750977</v>
      </c>
      <c r="P22" s="309">
        <v>21.373861312866211</v>
      </c>
      <c r="Q22" s="309">
        <v>22.450521469116211</v>
      </c>
      <c r="R22" s="309">
        <v>23.113697052001953</v>
      </c>
      <c r="S22" s="272"/>
      <c r="T22" s="272"/>
    </row>
    <row r="23" spans="1:30" s="282" customFormat="1" x14ac:dyDescent="0.2">
      <c r="A23" s="574" t="s">
        <v>1025</v>
      </c>
      <c r="B23" s="309">
        <v>3.3260617256164551</v>
      </c>
      <c r="C23" s="309">
        <v>3.4336276054382324</v>
      </c>
      <c r="D23" s="309">
        <v>3.3581345081329346</v>
      </c>
      <c r="E23" s="309">
        <v>3.3298509120941162</v>
      </c>
      <c r="F23" s="309">
        <v>3.2943212985992432</v>
      </c>
      <c r="G23" s="309">
        <v>3.2523927688598633</v>
      </c>
      <c r="H23" s="309">
        <v>3.3939590454101563</v>
      </c>
      <c r="I23" s="309">
        <v>3.5388212203979492</v>
      </c>
      <c r="J23" s="309">
        <v>3.7052888870239258</v>
      </c>
      <c r="K23" s="309">
        <v>3.7874979972839355</v>
      </c>
      <c r="L23" s="309">
        <v>4.0766229629516602</v>
      </c>
      <c r="M23" s="309">
        <v>4.1641559600830078</v>
      </c>
      <c r="N23" s="309">
        <v>4.1736445426940918</v>
      </c>
      <c r="O23" s="309">
        <v>4.2244038581848145</v>
      </c>
      <c r="P23" s="309">
        <v>4.2854189872741699</v>
      </c>
      <c r="Q23" s="309">
        <v>4.3390440940856934</v>
      </c>
      <c r="R23" s="309">
        <v>4.356050968170166</v>
      </c>
      <c r="S23" s="272">
        <v>0</v>
      </c>
      <c r="T23" s="272"/>
    </row>
    <row r="24" spans="1:30" s="282" customFormat="1" ht="20.100000000000001" customHeight="1" x14ac:dyDescent="0.2">
      <c r="A24" s="303" t="s">
        <v>677</v>
      </c>
      <c r="B24" s="309"/>
      <c r="C24" s="309"/>
      <c r="D24" s="309"/>
      <c r="E24" s="309"/>
      <c r="F24" s="309"/>
      <c r="G24" s="309"/>
      <c r="H24" s="309"/>
      <c r="I24" s="309"/>
      <c r="J24" s="309"/>
      <c r="K24" s="309"/>
      <c r="L24" s="309"/>
      <c r="M24" s="309"/>
      <c r="N24" s="309"/>
      <c r="O24" s="309"/>
      <c r="P24" s="309"/>
      <c r="Q24" s="309"/>
      <c r="R24" s="309"/>
      <c r="S24" s="272"/>
      <c r="T24" s="272"/>
    </row>
    <row r="25" spans="1:30" s="282" customFormat="1" x14ac:dyDescent="0.2">
      <c r="A25" s="304" t="s">
        <v>678</v>
      </c>
      <c r="B25" s="309">
        <v>10.614164352416992</v>
      </c>
      <c r="C25" s="309">
        <v>10.900146484375</v>
      </c>
      <c r="D25" s="309">
        <v>10.699104309082031</v>
      </c>
      <c r="E25" s="309">
        <v>11.226667404174805</v>
      </c>
      <c r="F25" s="309">
        <v>12.858983993530273</v>
      </c>
      <c r="G25" s="309">
        <v>14.822908401489258</v>
      </c>
      <c r="H25" s="309">
        <v>14.325063705444336</v>
      </c>
      <c r="I25" s="309">
        <v>13.166773796081543</v>
      </c>
      <c r="J25" s="309">
        <v>12.680065155029297</v>
      </c>
      <c r="K25" s="309">
        <v>13.335283279418945</v>
      </c>
      <c r="L25" s="309">
        <v>13.324581146240234</v>
      </c>
      <c r="M25" s="309">
        <v>13.223305702209473</v>
      </c>
      <c r="N25" s="309">
        <v>13.737403869628906</v>
      </c>
      <c r="O25" s="309">
        <v>13.079195022583008</v>
      </c>
      <c r="P25" s="309">
        <v>14.195116996765137</v>
      </c>
      <c r="Q25" s="309">
        <v>14.569974899291992</v>
      </c>
      <c r="R25" s="309">
        <v>14.632102966308594</v>
      </c>
      <c r="S25" s="272"/>
      <c r="T25" s="272"/>
    </row>
    <row r="26" spans="1:30" s="282" customFormat="1" x14ac:dyDescent="0.2">
      <c r="A26" s="304" t="s">
        <v>679</v>
      </c>
      <c r="B26" s="309">
        <v>5.3709545135498047</v>
      </c>
      <c r="C26" s="309">
        <v>6.0871677398681641</v>
      </c>
      <c r="D26" s="309">
        <v>6.294487476348877</v>
      </c>
      <c r="E26" s="309">
        <v>6.4266047477722168</v>
      </c>
      <c r="F26" s="309">
        <v>6.3209400177001953</v>
      </c>
      <c r="G26" s="309">
        <v>8.3614330291748047</v>
      </c>
      <c r="H26" s="309">
        <v>8.3599281311035156</v>
      </c>
      <c r="I26" s="309">
        <v>5.7772006988525391</v>
      </c>
      <c r="J26" s="309">
        <v>6.6054234504699707</v>
      </c>
      <c r="K26" s="309">
        <v>4.8713970184326172</v>
      </c>
      <c r="L26" s="309">
        <v>5.3654494285583496</v>
      </c>
      <c r="M26" s="309">
        <v>5.8906464576721191</v>
      </c>
      <c r="N26" s="309">
        <v>3.433671236038208</v>
      </c>
      <c r="O26" s="309">
        <v>6.4070796966552734</v>
      </c>
      <c r="P26" s="309">
        <v>6.7751011848449707</v>
      </c>
      <c r="Q26" s="309">
        <v>14.543556213378906</v>
      </c>
      <c r="R26" s="309">
        <v>8.6393833160400391</v>
      </c>
      <c r="S26" s="272"/>
      <c r="T26" s="272"/>
    </row>
    <row r="27" spans="1:30" s="282" customFormat="1" x14ac:dyDescent="0.2">
      <c r="A27" s="304" t="s">
        <v>680</v>
      </c>
      <c r="B27" s="309">
        <v>0.37514001131057739</v>
      </c>
      <c r="C27" s="309">
        <v>0.40914669632911682</v>
      </c>
      <c r="D27" s="309">
        <v>0.42212969064712524</v>
      </c>
      <c r="E27" s="309">
        <v>0.42356112599372864</v>
      </c>
      <c r="F27" s="309">
        <v>0.43746897578239441</v>
      </c>
      <c r="G27" s="309">
        <v>0.42994660139083862</v>
      </c>
      <c r="H27" s="309">
        <v>0.42721393704414368</v>
      </c>
      <c r="I27" s="309">
        <v>0.42475348711013794</v>
      </c>
      <c r="J27" s="309">
        <v>0.43771901726722717</v>
      </c>
      <c r="K27" s="309">
        <v>0.41961538791656494</v>
      </c>
      <c r="L27" s="309">
        <v>0.46289053559303284</v>
      </c>
      <c r="M27" s="309">
        <v>0.47009918093681335</v>
      </c>
      <c r="N27" s="309">
        <v>0.46024724841117859</v>
      </c>
      <c r="O27" s="309">
        <v>0.49166584014892578</v>
      </c>
      <c r="P27" s="309">
        <v>0.50036674737930298</v>
      </c>
      <c r="Q27" s="309">
        <v>0.47860100865364075</v>
      </c>
      <c r="R27" s="309">
        <v>0.44460436701774597</v>
      </c>
      <c r="S27" s="272"/>
      <c r="T27" s="272"/>
    </row>
    <row r="28" spans="1:30" s="282" customFormat="1" ht="20.100000000000001" customHeight="1" x14ac:dyDescent="0.2">
      <c r="A28" s="136" t="s">
        <v>681</v>
      </c>
      <c r="B28" s="281">
        <v>133.29512023925781</v>
      </c>
      <c r="C28" s="281">
        <v>140.41793823242188</v>
      </c>
      <c r="D28" s="281">
        <v>144.21994018554688</v>
      </c>
      <c r="E28" s="281">
        <v>152.41415405273438</v>
      </c>
      <c r="F28" s="281">
        <v>147.57395935058594</v>
      </c>
      <c r="G28" s="281">
        <v>150.68669128417969</v>
      </c>
      <c r="H28" s="281">
        <v>158.80230712890625</v>
      </c>
      <c r="I28" s="281">
        <v>170.16537475585938</v>
      </c>
      <c r="J28" s="281">
        <v>180.05604553222656</v>
      </c>
      <c r="K28" s="281">
        <v>191.04524230957031</v>
      </c>
      <c r="L28" s="281">
        <v>202.81809997558594</v>
      </c>
      <c r="M28" s="281">
        <v>213.96978759765625</v>
      </c>
      <c r="N28" s="281">
        <v>213.34376525878906</v>
      </c>
      <c r="O28" s="281">
        <v>215.72120666503906</v>
      </c>
      <c r="P28" s="281">
        <v>209.35806274414063</v>
      </c>
      <c r="Q28" s="281">
        <v>217.96955871582031</v>
      </c>
      <c r="R28" s="281">
        <v>205.23384094238281</v>
      </c>
      <c r="S28" s="272"/>
      <c r="T28" s="272"/>
    </row>
    <row r="29" spans="1:30" s="274" customFormat="1" ht="20.100000000000001" customHeight="1" x14ac:dyDescent="0.2">
      <c r="A29" s="275" t="s">
        <v>291</v>
      </c>
      <c r="B29" s="276"/>
      <c r="C29" s="276"/>
      <c r="D29" s="276"/>
      <c r="E29" s="276"/>
      <c r="F29" s="276"/>
      <c r="G29" s="276"/>
      <c r="H29" s="276"/>
      <c r="I29" s="276"/>
      <c r="J29" s="276"/>
      <c r="K29" s="276"/>
      <c r="L29" s="276"/>
      <c r="M29" s="276"/>
      <c r="N29" s="276"/>
      <c r="O29" s="276"/>
      <c r="P29" s="276"/>
      <c r="Q29" s="276"/>
      <c r="R29" s="276"/>
    </row>
    <row r="30" spans="1:30" s="268" customFormat="1" ht="24.95" customHeight="1" x14ac:dyDescent="0.2">
      <c r="A30" s="267" t="str">
        <f>Index!A31</f>
        <v>Table 2x    Palau summary of Government Final Consumption Expenditure, by Product, FY2005-FY2021</v>
      </c>
    </row>
    <row r="31" spans="1:30" ht="20.100000000000001" customHeight="1" x14ac:dyDescent="0.2">
      <c r="A31" s="70" t="s">
        <v>673</v>
      </c>
      <c r="B31" s="277" t="str">
        <f t="shared" ref="B31:M31" si="0">B2</f>
        <v>FY05</v>
      </c>
      <c r="C31" s="277" t="str">
        <f t="shared" si="0"/>
        <v>FY06</v>
      </c>
      <c r="D31" s="277" t="str">
        <f t="shared" si="0"/>
        <v>FY07</v>
      </c>
      <c r="E31" s="277" t="str">
        <f t="shared" si="0"/>
        <v>FY08</v>
      </c>
      <c r="F31" s="277" t="str">
        <f t="shared" si="0"/>
        <v>FY09</v>
      </c>
      <c r="G31" s="277" t="str">
        <f t="shared" si="0"/>
        <v>FY10</v>
      </c>
      <c r="H31" s="277" t="str">
        <f t="shared" si="0"/>
        <v>FY11</v>
      </c>
      <c r="I31" s="277" t="str">
        <f t="shared" si="0"/>
        <v>FY12</v>
      </c>
      <c r="J31" s="277" t="str">
        <f t="shared" si="0"/>
        <v>FY13</v>
      </c>
      <c r="K31" s="277" t="str">
        <f t="shared" si="0"/>
        <v>FY14</v>
      </c>
      <c r="L31" s="277" t="str">
        <f t="shared" si="0"/>
        <v>FY15</v>
      </c>
      <c r="M31" s="277" t="str">
        <f t="shared" si="0"/>
        <v>FY16</v>
      </c>
      <c r="N31" s="277" t="str">
        <f t="shared" ref="N31:AD31" si="1">N2</f>
        <v>FY17</v>
      </c>
      <c r="O31" s="277" t="str">
        <f t="shared" si="1"/>
        <v>FY18</v>
      </c>
      <c r="P31" s="277" t="str">
        <f t="shared" si="1"/>
        <v>FY19</v>
      </c>
      <c r="Q31" s="277" t="str">
        <f t="shared" si="1"/>
        <v>FY20</v>
      </c>
      <c r="R31" s="277" t="str">
        <f t="shared" si="1"/>
        <v>FY21</v>
      </c>
      <c r="S31" s="277" t="str">
        <f t="shared" si="1"/>
        <v>FY22</v>
      </c>
      <c r="T31" s="277" t="str">
        <f t="shared" si="1"/>
        <v>FY23</v>
      </c>
      <c r="U31" s="277" t="str">
        <f t="shared" si="1"/>
        <v>FY24</v>
      </c>
      <c r="V31" s="277" t="str">
        <f t="shared" si="1"/>
        <v>FY25</v>
      </c>
      <c r="W31" s="277" t="str">
        <f t="shared" si="1"/>
        <v>FY26</v>
      </c>
      <c r="X31" s="277" t="str">
        <f t="shared" si="1"/>
        <v>FY27</v>
      </c>
      <c r="Y31" s="277" t="str">
        <f t="shared" si="1"/>
        <v>FY28</v>
      </c>
      <c r="Z31" s="277" t="str">
        <f t="shared" si="1"/>
        <v>FY29</v>
      </c>
      <c r="AA31" s="277" t="str">
        <f t="shared" si="1"/>
        <v>FY30</v>
      </c>
      <c r="AB31" s="277" t="str">
        <f t="shared" si="1"/>
        <v>FY31</v>
      </c>
      <c r="AC31" s="277" t="str">
        <f t="shared" si="1"/>
        <v>FY32</v>
      </c>
      <c r="AD31" s="277" t="str">
        <f t="shared" si="1"/>
        <v>FY33</v>
      </c>
    </row>
    <row r="32" spans="1:30" ht="20.100000000000001" customHeight="1" x14ac:dyDescent="0.2">
      <c r="A32" s="271" t="s">
        <v>33</v>
      </c>
      <c r="B32" s="272">
        <v>37.848781585693359</v>
      </c>
      <c r="C32" s="272">
        <v>42.198081970214844</v>
      </c>
      <c r="D32" s="272">
        <v>43.100673675537109</v>
      </c>
      <c r="E32" s="272">
        <v>46.188034057617188</v>
      </c>
      <c r="F32" s="272">
        <v>45.796169281005859</v>
      </c>
      <c r="G32" s="272">
        <v>41.090969085693359</v>
      </c>
      <c r="H32" s="272">
        <v>42.569988250732422</v>
      </c>
      <c r="I32" s="272">
        <v>47.863792419433594</v>
      </c>
      <c r="J32" s="272">
        <v>50.633090972900391</v>
      </c>
      <c r="K32" s="272">
        <v>56.753952026367188</v>
      </c>
      <c r="L32" s="272">
        <v>58.598598480224609</v>
      </c>
      <c r="M32" s="272">
        <v>64.2003173828125</v>
      </c>
      <c r="N32" s="272">
        <v>67.459617614746094</v>
      </c>
      <c r="O32" s="272">
        <v>70.971015930175781</v>
      </c>
      <c r="P32" s="272">
        <v>71.824150085449219</v>
      </c>
      <c r="Q32" s="272">
        <v>77.298332214355469</v>
      </c>
      <c r="R32" s="272">
        <v>77.934059143066406</v>
      </c>
      <c r="S32" s="269">
        <v>0</v>
      </c>
    </row>
    <row r="33" spans="1:30" x14ac:dyDescent="0.2">
      <c r="A33" s="271" t="s">
        <v>35</v>
      </c>
      <c r="B33" s="272">
        <v>10.614164352416992</v>
      </c>
      <c r="C33" s="272">
        <v>10.900146484375</v>
      </c>
      <c r="D33" s="272">
        <v>10.699104309082031</v>
      </c>
      <c r="E33" s="272">
        <v>11.226667404174805</v>
      </c>
      <c r="F33" s="272">
        <v>12.858983993530273</v>
      </c>
      <c r="G33" s="272">
        <v>14.822908401489258</v>
      </c>
      <c r="H33" s="272">
        <v>14.325063705444336</v>
      </c>
      <c r="I33" s="272">
        <v>13.166773796081543</v>
      </c>
      <c r="J33" s="272">
        <v>12.680065155029297</v>
      </c>
      <c r="K33" s="272">
        <v>13.335283279418945</v>
      </c>
      <c r="L33" s="272">
        <v>13.324581146240234</v>
      </c>
      <c r="M33" s="272">
        <v>13.223305702209473</v>
      </c>
      <c r="N33" s="272">
        <v>13.737403869628906</v>
      </c>
      <c r="O33" s="272">
        <v>13.079195022583008</v>
      </c>
      <c r="P33" s="272">
        <v>14.195116996765137</v>
      </c>
      <c r="Q33" s="272">
        <v>14.569974899291992</v>
      </c>
      <c r="R33" s="272">
        <v>14.632102966308594</v>
      </c>
    </row>
    <row r="34" spans="1:30" x14ac:dyDescent="0.2">
      <c r="A34" s="271" t="s">
        <v>178</v>
      </c>
      <c r="B34" s="272">
        <v>5.3709545135498047</v>
      </c>
      <c r="C34" s="272">
        <v>6.0871677398681641</v>
      </c>
      <c r="D34" s="272">
        <v>6.294487476348877</v>
      </c>
      <c r="E34" s="272">
        <v>6.4266047477722168</v>
      </c>
      <c r="F34" s="272">
        <v>6.3209400177001953</v>
      </c>
      <c r="G34" s="272">
        <v>8.3614330291748047</v>
      </c>
      <c r="H34" s="272">
        <v>8.3599281311035156</v>
      </c>
      <c r="I34" s="272">
        <v>5.7772006988525391</v>
      </c>
      <c r="J34" s="272">
        <v>6.6054234504699707</v>
      </c>
      <c r="K34" s="272">
        <v>4.8713970184326172</v>
      </c>
      <c r="L34" s="272">
        <v>5.3654494285583496</v>
      </c>
      <c r="M34" s="272">
        <v>5.8906464576721191</v>
      </c>
      <c r="N34" s="272">
        <v>3.433671236038208</v>
      </c>
      <c r="O34" s="272">
        <v>6.4070796966552734</v>
      </c>
      <c r="P34" s="272">
        <v>6.7751011848449707</v>
      </c>
      <c r="Q34" s="272">
        <v>14.543556213378906</v>
      </c>
      <c r="R34" s="272">
        <v>8.6393833160400391</v>
      </c>
    </row>
    <row r="35" spans="1:30" x14ac:dyDescent="0.2">
      <c r="A35" s="271" t="s">
        <v>631</v>
      </c>
      <c r="B35" s="680">
        <v>1.9788162708282471</v>
      </c>
      <c r="C35" s="680">
        <v>2.4470083713531494</v>
      </c>
      <c r="D35" s="680">
        <v>2.4241821765899658</v>
      </c>
      <c r="E35" s="680">
        <v>2.7725768089294434</v>
      </c>
      <c r="F35" s="680">
        <v>2.5830786228179932</v>
      </c>
      <c r="G35" s="680">
        <v>2.5002152919769287</v>
      </c>
      <c r="H35" s="680">
        <v>2.3323018550872803</v>
      </c>
      <c r="I35" s="680">
        <v>1.9811716079711914</v>
      </c>
      <c r="J35" s="680">
        <v>2.1443977355957031</v>
      </c>
      <c r="K35" s="680">
        <v>0.71081113815307617</v>
      </c>
      <c r="L35" s="680">
        <v>4.9902986735105515E-2</v>
      </c>
      <c r="M35" s="680">
        <v>-1.9999999494757503E-5</v>
      </c>
      <c r="N35" s="680">
        <v>-9.9999997473787516E-5</v>
      </c>
      <c r="O35" s="680">
        <v>-9.9999997473787516E-5</v>
      </c>
      <c r="P35" s="680">
        <v>0</v>
      </c>
      <c r="Q35" s="680">
        <v>0</v>
      </c>
      <c r="R35" s="680">
        <v>0</v>
      </c>
    </row>
    <row r="36" spans="1:30" x14ac:dyDescent="0.2">
      <c r="A36" s="271" t="s">
        <v>2</v>
      </c>
      <c r="B36" s="272">
        <v>1.9479697942733765</v>
      </c>
      <c r="C36" s="272">
        <v>2.0989127159118652</v>
      </c>
      <c r="D36" s="272">
        <v>1.9099727869033813</v>
      </c>
      <c r="E36" s="272">
        <v>1.9522504806518555</v>
      </c>
      <c r="F36" s="272">
        <v>1.897006630897522</v>
      </c>
      <c r="G36" s="272">
        <v>1.9628555774688721</v>
      </c>
      <c r="H36" s="272">
        <v>1.8173110485076904</v>
      </c>
      <c r="I36" s="272">
        <v>1.5585030317306519</v>
      </c>
      <c r="J36" s="272">
        <v>1.6426342725753784</v>
      </c>
      <c r="K36" s="272">
        <v>1.6047035455703735</v>
      </c>
      <c r="L36" s="272">
        <v>2.6929464340209961</v>
      </c>
      <c r="M36" s="272">
        <v>2.8134644031524658</v>
      </c>
      <c r="N36" s="272">
        <v>2.675483226776123</v>
      </c>
      <c r="O36" s="272">
        <v>2.4499073028564453</v>
      </c>
      <c r="P36" s="272">
        <v>2.4328346252441406</v>
      </c>
      <c r="Q36" s="272">
        <v>2.3825650215148926</v>
      </c>
      <c r="R36" s="272">
        <v>2.5683364868164063</v>
      </c>
    </row>
    <row r="37" spans="1:30" s="282" customFormat="1" ht="20.100000000000001" customHeight="1" x14ac:dyDescent="0.2">
      <c r="A37" s="273" t="s">
        <v>642</v>
      </c>
      <c r="B37" s="283">
        <v>57.760684967041016</v>
      </c>
      <c r="C37" s="283">
        <v>63.731315612792969</v>
      </c>
      <c r="D37" s="283">
        <v>64.428421020507813</v>
      </c>
      <c r="E37" s="283">
        <v>68.566131591796875</v>
      </c>
      <c r="F37" s="283">
        <v>69.4561767578125</v>
      </c>
      <c r="G37" s="283">
        <v>68.738380432128906</v>
      </c>
      <c r="H37" s="283">
        <v>69.404594421386719</v>
      </c>
      <c r="I37" s="283">
        <v>70.347442626953125</v>
      </c>
      <c r="J37" s="283">
        <v>73.705612182617188</v>
      </c>
      <c r="K37" s="283">
        <v>77.276145935058594</v>
      </c>
      <c r="L37" s="283">
        <v>80.031478881835938</v>
      </c>
      <c r="M37" s="283">
        <v>86.127716064453125</v>
      </c>
      <c r="N37" s="283">
        <v>87.306076049804688</v>
      </c>
      <c r="O37" s="283">
        <v>92.907096862792969</v>
      </c>
      <c r="P37" s="283">
        <v>95.227203369140625</v>
      </c>
      <c r="Q37" s="283">
        <v>108.79442596435547</v>
      </c>
      <c r="R37" s="283">
        <v>103.77388000488281</v>
      </c>
    </row>
    <row r="38" spans="1:30" x14ac:dyDescent="0.2">
      <c r="A38" s="271" t="s">
        <v>641</v>
      </c>
      <c r="B38" s="272">
        <v>2.5536684989929199</v>
      </c>
      <c r="C38" s="272">
        <v>2.7130770683288574</v>
      </c>
      <c r="D38" s="272">
        <v>2.6214561462402344</v>
      </c>
      <c r="E38" s="272">
        <v>2.6751554012298584</v>
      </c>
      <c r="F38" s="272">
        <v>2.5227901935577393</v>
      </c>
      <c r="G38" s="272">
        <v>2.5678451061248779</v>
      </c>
      <c r="H38" s="272">
        <v>2.6705818176269531</v>
      </c>
      <c r="I38" s="272">
        <v>3.161402702331543</v>
      </c>
      <c r="J38" s="272">
        <v>2.7432034015655518</v>
      </c>
      <c r="K38" s="272">
        <v>2.7203230857849121</v>
      </c>
      <c r="L38" s="272">
        <v>3.0403265953063965</v>
      </c>
      <c r="M38" s="272">
        <v>2.9334878921508789</v>
      </c>
      <c r="N38" s="272">
        <v>3.0910243988037109</v>
      </c>
      <c r="O38" s="272">
        <v>3.3487911224365234</v>
      </c>
      <c r="P38" s="272">
        <v>3.4637422561645508</v>
      </c>
      <c r="Q38" s="272">
        <v>2.1444692611694336</v>
      </c>
      <c r="R38" s="272">
        <v>2.1023983955383301</v>
      </c>
    </row>
    <row r="39" spans="1:30" x14ac:dyDescent="0.2">
      <c r="A39" s="271" t="s">
        <v>633</v>
      </c>
      <c r="B39" s="272">
        <v>6.2918562889099121</v>
      </c>
      <c r="C39" s="272">
        <v>6.5543503761291504</v>
      </c>
      <c r="D39" s="272">
        <v>6.3333382606506348</v>
      </c>
      <c r="E39" s="272">
        <v>6.4383788108825684</v>
      </c>
      <c r="F39" s="272">
        <v>5.6391382217407227</v>
      </c>
      <c r="G39" s="272">
        <v>6.2879691123962402</v>
      </c>
      <c r="H39" s="272">
        <v>7.0785670280456543</v>
      </c>
      <c r="I39" s="272">
        <v>9.1992826461791992</v>
      </c>
      <c r="J39" s="272">
        <v>9.1993951797485352</v>
      </c>
      <c r="K39" s="272">
        <v>9.9320278167724609</v>
      </c>
      <c r="L39" s="272">
        <v>9.8975057601928711</v>
      </c>
      <c r="M39" s="272">
        <v>10.251224517822266</v>
      </c>
      <c r="N39" s="272">
        <v>11.691494941711426</v>
      </c>
      <c r="O39" s="272">
        <v>9.8817815780639648</v>
      </c>
      <c r="P39" s="272">
        <v>9.1279764175415039</v>
      </c>
      <c r="Q39" s="272">
        <v>7.8823800086975098</v>
      </c>
      <c r="R39" s="272">
        <v>7.6365251541137695</v>
      </c>
    </row>
    <row r="40" spans="1:30" s="282" customFormat="1" ht="20.100000000000001" customHeight="1" x14ac:dyDescent="0.2">
      <c r="A40" s="273" t="s">
        <v>634</v>
      </c>
      <c r="B40" s="283">
        <v>66.606208801269531</v>
      </c>
      <c r="C40" s="283">
        <v>72.998741149902344</v>
      </c>
      <c r="D40" s="283">
        <v>73.383216857910156</v>
      </c>
      <c r="E40" s="283">
        <v>77.679664611816406</v>
      </c>
      <c r="F40" s="283">
        <v>77.61810302734375</v>
      </c>
      <c r="G40" s="283">
        <v>77.594192504882813</v>
      </c>
      <c r="H40" s="283">
        <v>79.153739929199219</v>
      </c>
      <c r="I40" s="283">
        <v>82.7081298828125</v>
      </c>
      <c r="J40" s="283">
        <v>85.648208618164063</v>
      </c>
      <c r="K40" s="283">
        <v>89.928497314453125</v>
      </c>
      <c r="L40" s="283">
        <v>92.969314575195313</v>
      </c>
      <c r="M40" s="283">
        <v>99.312431335449219</v>
      </c>
      <c r="N40" s="283">
        <v>102.08859252929688</v>
      </c>
      <c r="O40" s="283">
        <v>106.13767242431641</v>
      </c>
      <c r="P40" s="283">
        <v>107.81892395019531</v>
      </c>
      <c r="Q40" s="283">
        <v>118.82127380371094</v>
      </c>
      <c r="R40" s="283">
        <v>113.51280212402344</v>
      </c>
    </row>
    <row r="41" spans="1:30" s="274" customFormat="1" ht="20.100000000000001" customHeight="1" x14ac:dyDescent="0.2">
      <c r="A41" s="275" t="s">
        <v>291</v>
      </c>
      <c r="B41" s="276"/>
      <c r="C41" s="276"/>
      <c r="D41" s="276"/>
      <c r="E41" s="276"/>
      <c r="F41" s="276"/>
      <c r="G41" s="276"/>
      <c r="H41" s="276"/>
      <c r="I41" s="276"/>
      <c r="J41" s="276"/>
      <c r="K41" s="276"/>
      <c r="L41" s="276"/>
      <c r="M41" s="276"/>
      <c r="N41" s="276"/>
      <c r="O41" s="276"/>
      <c r="P41" s="276"/>
      <c r="Q41" s="276"/>
      <c r="R41" s="276"/>
    </row>
    <row r="42" spans="1:30" s="274" customFormat="1" ht="20.100000000000001" customHeight="1" x14ac:dyDescent="0.2">
      <c r="A42" s="275"/>
      <c r="B42" s="276"/>
      <c r="C42" s="276"/>
      <c r="D42" s="276"/>
      <c r="E42" s="276"/>
      <c r="F42" s="276"/>
      <c r="G42" s="276"/>
      <c r="H42" s="276"/>
      <c r="I42" s="276"/>
      <c r="J42" s="276"/>
      <c r="K42" s="276"/>
      <c r="L42" s="276"/>
      <c r="M42" s="276"/>
      <c r="N42" s="276"/>
      <c r="O42" s="276"/>
      <c r="P42" s="276"/>
      <c r="Q42" s="276"/>
      <c r="R42" s="276"/>
    </row>
    <row r="43" spans="1:30" s="268" customFormat="1" ht="24.95" customHeight="1" x14ac:dyDescent="0.2">
      <c r="A43" s="267" t="str">
        <f>Index!A32</f>
        <v>Table 2y    Palau summary of Government Final Consumption Expenditure, by Institution and component, FY2005-FY2021</v>
      </c>
    </row>
    <row r="44" spans="1:30" ht="20.100000000000001" customHeight="1" x14ac:dyDescent="0.2">
      <c r="A44" s="70" t="s">
        <v>673</v>
      </c>
      <c r="B44" s="277" t="str">
        <f t="shared" ref="B44:M44" si="2">B2</f>
        <v>FY05</v>
      </c>
      <c r="C44" s="277" t="str">
        <f t="shared" si="2"/>
        <v>FY06</v>
      </c>
      <c r="D44" s="277" t="str">
        <f t="shared" si="2"/>
        <v>FY07</v>
      </c>
      <c r="E44" s="277" t="str">
        <f t="shared" si="2"/>
        <v>FY08</v>
      </c>
      <c r="F44" s="277" t="str">
        <f t="shared" si="2"/>
        <v>FY09</v>
      </c>
      <c r="G44" s="277" t="str">
        <f t="shared" si="2"/>
        <v>FY10</v>
      </c>
      <c r="H44" s="277" t="str">
        <f t="shared" si="2"/>
        <v>FY11</v>
      </c>
      <c r="I44" s="277" t="str">
        <f t="shared" si="2"/>
        <v>FY12</v>
      </c>
      <c r="J44" s="277" t="str">
        <f t="shared" si="2"/>
        <v>FY13</v>
      </c>
      <c r="K44" s="277" t="str">
        <f t="shared" si="2"/>
        <v>FY14</v>
      </c>
      <c r="L44" s="277" t="str">
        <f t="shared" si="2"/>
        <v>FY15</v>
      </c>
      <c r="M44" s="277" t="str">
        <f t="shared" si="2"/>
        <v>FY16</v>
      </c>
      <c r="N44" s="277" t="str">
        <f t="shared" ref="N44:AD44" si="3">N2</f>
        <v>FY17</v>
      </c>
      <c r="O44" s="277" t="str">
        <f t="shared" si="3"/>
        <v>FY18</v>
      </c>
      <c r="P44" s="277" t="str">
        <f t="shared" si="3"/>
        <v>FY19</v>
      </c>
      <c r="Q44" s="277" t="str">
        <f t="shared" si="3"/>
        <v>FY20</v>
      </c>
      <c r="R44" s="277" t="str">
        <f t="shared" si="3"/>
        <v>FY21</v>
      </c>
      <c r="S44" s="277" t="str">
        <f t="shared" si="3"/>
        <v>FY22</v>
      </c>
      <c r="T44" s="277" t="str">
        <f t="shared" si="3"/>
        <v>FY23</v>
      </c>
      <c r="U44" s="277" t="str">
        <f t="shared" si="3"/>
        <v>FY24</v>
      </c>
      <c r="V44" s="277" t="str">
        <f t="shared" si="3"/>
        <v>FY25</v>
      </c>
      <c r="W44" s="277" t="str">
        <f t="shared" si="3"/>
        <v>FY26</v>
      </c>
      <c r="X44" s="277" t="str">
        <f t="shared" si="3"/>
        <v>FY27</v>
      </c>
      <c r="Y44" s="277" t="str">
        <f t="shared" si="3"/>
        <v>FY28</v>
      </c>
      <c r="Z44" s="277" t="str">
        <f t="shared" si="3"/>
        <v>FY29</v>
      </c>
      <c r="AA44" s="277" t="str">
        <f t="shared" si="3"/>
        <v>FY30</v>
      </c>
      <c r="AB44" s="277" t="str">
        <f t="shared" si="3"/>
        <v>FY31</v>
      </c>
      <c r="AC44" s="277" t="str">
        <f t="shared" si="3"/>
        <v>FY32</v>
      </c>
      <c r="AD44" s="277" t="str">
        <f t="shared" si="3"/>
        <v>FY33</v>
      </c>
    </row>
    <row r="45" spans="1:30" ht="20.100000000000001" customHeight="1" x14ac:dyDescent="0.2">
      <c r="A45" s="279" t="s">
        <v>301</v>
      </c>
      <c r="B45" s="272"/>
      <c r="C45" s="272"/>
      <c r="D45" s="272"/>
      <c r="E45" s="272"/>
      <c r="F45" s="272"/>
      <c r="G45" s="272"/>
      <c r="H45" s="272"/>
      <c r="I45" s="272"/>
      <c r="J45" s="272"/>
      <c r="K45" s="272"/>
      <c r="L45" s="272"/>
      <c r="M45" s="272"/>
      <c r="N45" s="272"/>
      <c r="O45" s="272"/>
      <c r="P45" s="272"/>
      <c r="Q45" s="272"/>
      <c r="R45" s="272"/>
    </row>
    <row r="46" spans="1:30" x14ac:dyDescent="0.2">
      <c r="A46" s="280" t="s">
        <v>635</v>
      </c>
      <c r="B46" s="272">
        <v>43.072223663330078</v>
      </c>
      <c r="C46" s="272">
        <v>48.242904663085938</v>
      </c>
      <c r="D46" s="272">
        <v>48.888740539550781</v>
      </c>
      <c r="E46" s="272">
        <v>51.880577087402344</v>
      </c>
      <c r="F46" s="272">
        <v>50.072868347167969</v>
      </c>
      <c r="G46" s="272">
        <v>49.361656188964844</v>
      </c>
      <c r="H46" s="272">
        <v>50.887882232666016</v>
      </c>
      <c r="I46" s="272">
        <v>51.2041015625</v>
      </c>
      <c r="J46" s="272">
        <v>53.153953552246094</v>
      </c>
      <c r="K46" s="272">
        <v>55.118301391601563</v>
      </c>
      <c r="L46" s="272">
        <v>56.682781219482422</v>
      </c>
      <c r="M46" s="272">
        <v>60.737083435058594</v>
      </c>
      <c r="N46" s="272">
        <v>60.231475830078125</v>
      </c>
      <c r="O46" s="272">
        <v>65.420211791992188</v>
      </c>
      <c r="P46" s="272">
        <v>67.41943359375</v>
      </c>
      <c r="Q46" s="272">
        <v>77.575004577636719</v>
      </c>
      <c r="R46" s="272">
        <v>70.291999816894531</v>
      </c>
    </row>
    <row r="47" spans="1:30" x14ac:dyDescent="0.2">
      <c r="A47" s="280" t="s">
        <v>257</v>
      </c>
      <c r="B47" s="272">
        <v>31.625574111938477</v>
      </c>
      <c r="C47" s="272">
        <v>32.655269622802734</v>
      </c>
      <c r="D47" s="272">
        <v>33.786006927490234</v>
      </c>
      <c r="E47" s="272">
        <v>34.819297790527344</v>
      </c>
      <c r="F47" s="272">
        <v>34.217464447021484</v>
      </c>
      <c r="G47" s="272">
        <v>33.386486053466797</v>
      </c>
      <c r="H47" s="272">
        <v>34.338253021240234</v>
      </c>
      <c r="I47" s="272">
        <v>34.772171020507813</v>
      </c>
      <c r="J47" s="272">
        <v>35.919692993164063</v>
      </c>
      <c r="K47" s="272">
        <v>36.148105621337891</v>
      </c>
      <c r="L47" s="272">
        <v>37.582847595214844</v>
      </c>
      <c r="M47" s="272">
        <v>40.967243194580078</v>
      </c>
      <c r="N47" s="272">
        <v>42.857566833496094</v>
      </c>
      <c r="O47" s="272">
        <v>44.574729919433594</v>
      </c>
      <c r="P47" s="272">
        <v>45.540962219238281</v>
      </c>
      <c r="Q47" s="272">
        <v>47.372001647949219</v>
      </c>
      <c r="R47" s="272">
        <v>46.428001403808594</v>
      </c>
    </row>
    <row r="48" spans="1:30" x14ac:dyDescent="0.2">
      <c r="A48" s="280" t="s">
        <v>636</v>
      </c>
      <c r="B48" s="272">
        <v>14.617353439331055</v>
      </c>
      <c r="C48" s="272">
        <v>18.934820175170898</v>
      </c>
      <c r="D48" s="272">
        <v>18.254705429077148</v>
      </c>
      <c r="E48" s="272">
        <v>20.393379211425781</v>
      </c>
      <c r="F48" s="272">
        <v>19.041826248168945</v>
      </c>
      <c r="G48" s="272">
        <v>19.043954849243164</v>
      </c>
      <c r="H48" s="272">
        <v>20.158468246459961</v>
      </c>
      <c r="I48" s="272">
        <v>21.938774108886719</v>
      </c>
      <c r="J48" s="272">
        <v>22.573873519897461</v>
      </c>
      <c r="K48" s="272">
        <v>24.636985778808594</v>
      </c>
      <c r="L48" s="272">
        <v>24.44639778137207</v>
      </c>
      <c r="M48" s="272">
        <v>25.865066528320313</v>
      </c>
      <c r="N48" s="272">
        <v>25.096368789672852</v>
      </c>
      <c r="O48" s="272">
        <v>26.582307815551758</v>
      </c>
      <c r="P48" s="272">
        <v>27.132867813110352</v>
      </c>
      <c r="Q48" s="272">
        <v>34.063999176025391</v>
      </c>
      <c r="R48" s="272">
        <v>27.78900146484375</v>
      </c>
    </row>
    <row r="49" spans="1:18" s="274" customFormat="1" ht="20.100000000000001" customHeight="1" x14ac:dyDescent="0.2">
      <c r="A49" s="385" t="s">
        <v>637</v>
      </c>
      <c r="B49" s="278">
        <v>-3.1707043647766113</v>
      </c>
      <c r="C49" s="278">
        <v>-3.3471860885620117</v>
      </c>
      <c r="D49" s="278">
        <v>-3.151972770690918</v>
      </c>
      <c r="E49" s="278">
        <v>-3.3320987224578857</v>
      </c>
      <c r="F49" s="278">
        <v>-3.1864242553710938</v>
      </c>
      <c r="G49" s="278">
        <v>-3.0687861442565918</v>
      </c>
      <c r="H49" s="278">
        <v>-3.6088395118713379</v>
      </c>
      <c r="I49" s="278">
        <v>-5.5068449974060059</v>
      </c>
      <c r="J49" s="278">
        <v>-5.3396148681640625</v>
      </c>
      <c r="K49" s="278">
        <v>-5.6667890548706055</v>
      </c>
      <c r="L49" s="278">
        <v>-5.3464651107788086</v>
      </c>
      <c r="M49" s="278">
        <v>-6.0952258110046387</v>
      </c>
      <c r="N49" s="278">
        <v>-7.7224578857421875</v>
      </c>
      <c r="O49" s="278">
        <v>-5.7368249893188477</v>
      </c>
      <c r="P49" s="278">
        <v>-5.2543931007385254</v>
      </c>
      <c r="Q49" s="278">
        <v>-3.8610000610351563</v>
      </c>
      <c r="R49" s="278">
        <v>-3.9249999523162842</v>
      </c>
    </row>
    <row r="50" spans="1:18" ht="20.100000000000001" customHeight="1" x14ac:dyDescent="0.2">
      <c r="A50" s="279" t="s">
        <v>638</v>
      </c>
      <c r="B50" s="272"/>
      <c r="C50" s="272"/>
      <c r="D50" s="272"/>
      <c r="E50" s="272"/>
      <c r="F50" s="272"/>
      <c r="G50" s="272"/>
      <c r="H50" s="272"/>
      <c r="I50" s="272"/>
      <c r="J50" s="272"/>
      <c r="K50" s="272"/>
      <c r="L50" s="272"/>
      <c r="M50" s="272"/>
      <c r="N50" s="272"/>
      <c r="O50" s="272"/>
      <c r="P50" s="272"/>
      <c r="Q50" s="272"/>
      <c r="R50" s="272"/>
    </row>
    <row r="51" spans="1:18" x14ac:dyDescent="0.2">
      <c r="A51" s="280" t="s">
        <v>639</v>
      </c>
      <c r="B51" s="272">
        <v>9.9351024627685547</v>
      </c>
      <c r="C51" s="272">
        <v>9.8389348983764648</v>
      </c>
      <c r="D51" s="272">
        <v>9.3219137191772461</v>
      </c>
      <c r="E51" s="272">
        <v>9.4475488662719727</v>
      </c>
      <c r="F51" s="272">
        <v>11.456921577453613</v>
      </c>
      <c r="G51" s="272">
        <v>11.236832618713379</v>
      </c>
      <c r="H51" s="272">
        <v>10.132571220397949</v>
      </c>
      <c r="I51" s="272">
        <v>10.431863784790039</v>
      </c>
      <c r="J51" s="272">
        <v>10.505380630493164</v>
      </c>
      <c r="K51" s="272">
        <v>10.351057052612305</v>
      </c>
      <c r="L51" s="272">
        <v>10.051668167114258</v>
      </c>
      <c r="M51" s="272">
        <v>11.196691513061523</v>
      </c>
      <c r="N51" s="272">
        <v>12.130404472351074</v>
      </c>
      <c r="O51" s="272">
        <v>12.279717445373535</v>
      </c>
      <c r="P51" s="272">
        <v>13.042298316955566</v>
      </c>
      <c r="Q51" s="272">
        <v>13.887641906738281</v>
      </c>
      <c r="R51" s="272">
        <v>17.083412170410156</v>
      </c>
    </row>
    <row r="52" spans="1:18" x14ac:dyDescent="0.2">
      <c r="A52" s="280" t="s">
        <v>257</v>
      </c>
      <c r="B52" s="272">
        <v>5.8955316543579102</v>
      </c>
      <c r="C52" s="272">
        <v>6.1287870407104492</v>
      </c>
      <c r="D52" s="272">
        <v>6.1077752113342285</v>
      </c>
      <c r="E52" s="272">
        <v>6.2712831497192383</v>
      </c>
      <c r="F52" s="272">
        <v>6.3940415382385254</v>
      </c>
      <c r="G52" s="272">
        <v>6.7028651237487793</v>
      </c>
      <c r="H52" s="272">
        <v>6.4792451858520508</v>
      </c>
      <c r="I52" s="272">
        <v>6.5734267234802246</v>
      </c>
      <c r="J52" s="272">
        <v>6.2982082366943359</v>
      </c>
      <c r="K52" s="272">
        <v>6.5520496368408203</v>
      </c>
      <c r="L52" s="272">
        <v>6.5153207778930664</v>
      </c>
      <c r="M52" s="272">
        <v>7.3118906021118164</v>
      </c>
      <c r="N52" s="272">
        <v>6.8923821449279785</v>
      </c>
      <c r="O52" s="272">
        <v>7.0010695457458496</v>
      </c>
      <c r="P52" s="272">
        <v>7.3502044677734375</v>
      </c>
      <c r="Q52" s="272">
        <v>8.1108932495117188</v>
      </c>
      <c r="R52" s="272">
        <v>10.973504066467285</v>
      </c>
    </row>
    <row r="53" spans="1:18" x14ac:dyDescent="0.2">
      <c r="A53" s="280" t="s">
        <v>636</v>
      </c>
      <c r="B53" s="272">
        <v>6.7575678825378418</v>
      </c>
      <c r="C53" s="272">
        <v>6.5939011573791504</v>
      </c>
      <c r="D53" s="272">
        <v>6.079411506652832</v>
      </c>
      <c r="E53" s="272">
        <v>5.9328813552856445</v>
      </c>
      <c r="F53" s="272">
        <v>7.0996437072753906</v>
      </c>
      <c r="G53" s="272">
        <v>7.3936529159545898</v>
      </c>
      <c r="H53" s="272">
        <v>6.7716255187988281</v>
      </c>
      <c r="I53" s="272">
        <v>7.170539379119873</v>
      </c>
      <c r="J53" s="272">
        <v>7.5913934707641602</v>
      </c>
      <c r="K53" s="272">
        <v>7.5801563262939453</v>
      </c>
      <c r="L53" s="272">
        <v>7.5400204658508301</v>
      </c>
      <c r="M53" s="272">
        <v>7.4007778167724609</v>
      </c>
      <c r="N53" s="272">
        <v>8.6108913421630859</v>
      </c>
      <c r="O53" s="272">
        <v>8.5695714950561523</v>
      </c>
      <c r="P53" s="272">
        <v>8.5407505035400391</v>
      </c>
      <c r="Q53" s="272">
        <v>9.0097360610961914</v>
      </c>
      <c r="R53" s="272">
        <v>9.1009016036987305</v>
      </c>
    </row>
    <row r="54" spans="1:18" s="274" customFormat="1" ht="20.100000000000001" customHeight="1" x14ac:dyDescent="0.2">
      <c r="A54" s="385" t="s">
        <v>637</v>
      </c>
      <c r="B54" s="278">
        <v>-2.7179975509643555</v>
      </c>
      <c r="C54" s="278">
        <v>-2.8837530612945557</v>
      </c>
      <c r="D54" s="278">
        <v>-2.8652729988098145</v>
      </c>
      <c r="E54" s="278">
        <v>-2.7566161155700684</v>
      </c>
      <c r="F54" s="278">
        <v>-2.0367641448974609</v>
      </c>
      <c r="G54" s="278">
        <v>-2.8596851825714111</v>
      </c>
      <c r="H54" s="278">
        <v>-3.1182990074157715</v>
      </c>
      <c r="I54" s="278">
        <v>-3.3121018409729004</v>
      </c>
      <c r="J54" s="278">
        <v>-3.3842208385467529</v>
      </c>
      <c r="K54" s="278">
        <v>-3.7811489105224609</v>
      </c>
      <c r="L54" s="278">
        <v>-4.0036730766296387</v>
      </c>
      <c r="M54" s="278">
        <v>-3.5159769058227539</v>
      </c>
      <c r="N54" s="278">
        <v>-3.3728680610656738</v>
      </c>
      <c r="O54" s="278">
        <v>-3.2909231185913086</v>
      </c>
      <c r="P54" s="278">
        <v>-2.8486568927764893</v>
      </c>
      <c r="Q54" s="278">
        <v>-3.2329881191253662</v>
      </c>
      <c r="R54" s="278">
        <v>-2.9909932613372803</v>
      </c>
    </row>
    <row r="55" spans="1:18" ht="20.100000000000001" customHeight="1" x14ac:dyDescent="0.2">
      <c r="A55" s="279" t="s">
        <v>294</v>
      </c>
      <c r="B55" s="272"/>
      <c r="C55" s="272"/>
      <c r="D55" s="272"/>
      <c r="E55" s="272"/>
      <c r="F55" s="272"/>
      <c r="G55" s="272"/>
      <c r="H55" s="272"/>
      <c r="I55" s="272"/>
      <c r="J55" s="272"/>
      <c r="K55" s="272"/>
      <c r="L55" s="272"/>
      <c r="M55" s="272"/>
      <c r="N55" s="272"/>
      <c r="O55" s="272"/>
      <c r="P55" s="272"/>
      <c r="Q55" s="272"/>
      <c r="R55" s="272"/>
    </row>
    <row r="56" spans="1:18" x14ac:dyDescent="0.2">
      <c r="A56" s="280" t="s">
        <v>639</v>
      </c>
      <c r="B56" s="272">
        <v>6.4680271148681641</v>
      </c>
      <c r="C56" s="272">
        <v>7.5287604331970215</v>
      </c>
      <c r="D56" s="272">
        <v>7.7591323852539063</v>
      </c>
      <c r="E56" s="272">
        <v>8.7620124816894531</v>
      </c>
      <c r="F56" s="272">
        <v>9.2818698883056641</v>
      </c>
      <c r="G56" s="272">
        <v>9.3771200180053711</v>
      </c>
      <c r="H56" s="272">
        <v>9.6617631912231445</v>
      </c>
      <c r="I56" s="272">
        <v>10.273550033569336</v>
      </c>
      <c r="J56" s="272">
        <v>11.221086502075195</v>
      </c>
      <c r="K56" s="272">
        <v>12.958724975585938</v>
      </c>
      <c r="L56" s="272">
        <v>14.738210678100586</v>
      </c>
      <c r="M56" s="272">
        <v>15.313342094421387</v>
      </c>
      <c r="N56" s="272">
        <v>16.480436325073242</v>
      </c>
      <c r="O56" s="272">
        <v>16.784055709838867</v>
      </c>
      <c r="P56" s="272">
        <v>16.290630340576172</v>
      </c>
      <c r="Q56" s="272">
        <v>17.710786819458008</v>
      </c>
      <c r="R56" s="272">
        <v>16.724338531494141</v>
      </c>
    </row>
    <row r="57" spans="1:18" x14ac:dyDescent="0.2">
      <c r="A57" s="280" t="s">
        <v>257</v>
      </c>
      <c r="B57" s="272">
        <v>4.2776808738708496</v>
      </c>
      <c r="C57" s="272">
        <v>4.8912353515625</v>
      </c>
      <c r="D57" s="272">
        <v>5.0153703689575195</v>
      </c>
      <c r="E57" s="272">
        <v>5.7169671058654785</v>
      </c>
      <c r="F57" s="272">
        <v>6.1154217720031738</v>
      </c>
      <c r="G57" s="272">
        <v>6.2943735122680664</v>
      </c>
      <c r="H57" s="272">
        <v>6.4233736991882324</v>
      </c>
      <c r="I57" s="272">
        <v>6.8110008239746094</v>
      </c>
      <c r="J57" s="272">
        <v>7.3433294296264648</v>
      </c>
      <c r="K57" s="272">
        <v>8.5727214813232422</v>
      </c>
      <c r="L57" s="272">
        <v>9.5906906127929688</v>
      </c>
      <c r="M57" s="272">
        <v>10.549338340759277</v>
      </c>
      <c r="N57" s="272">
        <v>11.245174407958984</v>
      </c>
      <c r="O57" s="272">
        <v>11.695870399475098</v>
      </c>
      <c r="P57" s="272">
        <v>12.049456596374512</v>
      </c>
      <c r="Q57" s="272">
        <v>12.495987892150879</v>
      </c>
      <c r="R57" s="272">
        <v>12.158617973327637</v>
      </c>
    </row>
    <row r="58" spans="1:18" x14ac:dyDescent="0.2">
      <c r="A58" s="280" t="s">
        <v>636</v>
      </c>
      <c r="B58" s="272">
        <v>2.5935001373291016</v>
      </c>
      <c r="C58" s="272">
        <v>2.9609363079071045</v>
      </c>
      <c r="D58" s="272">
        <v>3.0598540306091309</v>
      </c>
      <c r="E58" s="272">
        <v>3.3947098255157471</v>
      </c>
      <c r="F58" s="272">
        <v>3.5823979377746582</v>
      </c>
      <c r="G58" s="272">
        <v>3.4422440528869629</v>
      </c>
      <c r="H58" s="272">
        <v>3.5898177623748779</v>
      </c>
      <c r="I58" s="272">
        <v>3.8428843021392822</v>
      </c>
      <c r="J58" s="272">
        <v>4.3533158302307129</v>
      </c>
      <c r="K58" s="272">
        <v>4.8700933456420898</v>
      </c>
      <c r="L58" s="272">
        <v>5.6948881149291992</v>
      </c>
      <c r="M58" s="272">
        <v>5.4040260314941406</v>
      </c>
      <c r="N58" s="272">
        <v>5.8314299583435059</v>
      </c>
      <c r="O58" s="272">
        <v>5.9422183036804199</v>
      </c>
      <c r="P58" s="272">
        <v>5.2660994529724121</v>
      </c>
      <c r="Q58" s="272">
        <v>6.0031900405883789</v>
      </c>
      <c r="R58" s="272">
        <v>5.2862515449523926</v>
      </c>
    </row>
    <row r="59" spans="1:18" s="274" customFormat="1" ht="20.100000000000001" customHeight="1" x14ac:dyDescent="0.2">
      <c r="A59" s="385" t="s">
        <v>637</v>
      </c>
      <c r="B59" s="278">
        <v>-0.40315422415733337</v>
      </c>
      <c r="C59" s="278">
        <v>-0.32341101765632629</v>
      </c>
      <c r="D59" s="278">
        <v>-0.31609228253364563</v>
      </c>
      <c r="E59" s="278">
        <v>-0.34966421127319336</v>
      </c>
      <c r="F59" s="278">
        <v>-0.41595000028610229</v>
      </c>
      <c r="G59" s="278">
        <v>-0.3594977855682373</v>
      </c>
      <c r="H59" s="278">
        <v>-0.35142830014228821</v>
      </c>
      <c r="I59" s="278">
        <v>-0.3803354799747467</v>
      </c>
      <c r="J59" s="278">
        <v>-0.47555893659591675</v>
      </c>
      <c r="K59" s="278">
        <v>-0.48408985137939453</v>
      </c>
      <c r="L59" s="278">
        <v>-0.5473673939704895</v>
      </c>
      <c r="M59" s="278">
        <v>-0.64002144336700439</v>
      </c>
      <c r="N59" s="278">
        <v>-0.59616893529891968</v>
      </c>
      <c r="O59" s="278">
        <v>-0.85403311252593994</v>
      </c>
      <c r="P59" s="278">
        <v>-1.0249260663986206</v>
      </c>
      <c r="Q59" s="278">
        <v>-0.78839188814163208</v>
      </c>
      <c r="R59" s="278">
        <v>-0.72053194046020508</v>
      </c>
    </row>
    <row r="60" spans="1:18" ht="20.100000000000001" customHeight="1" x14ac:dyDescent="0.2">
      <c r="A60" s="279" t="s">
        <v>640</v>
      </c>
      <c r="B60" s="272"/>
      <c r="C60" s="272"/>
      <c r="D60" s="272"/>
      <c r="E60" s="272"/>
      <c r="F60" s="272"/>
      <c r="G60" s="272"/>
      <c r="H60" s="272"/>
      <c r="I60" s="272"/>
      <c r="J60" s="272"/>
      <c r="K60" s="272"/>
      <c r="L60" s="272"/>
      <c r="M60" s="272"/>
      <c r="N60" s="272"/>
      <c r="O60" s="272"/>
      <c r="P60" s="272"/>
      <c r="Q60" s="272"/>
      <c r="R60" s="272"/>
    </row>
    <row r="61" spans="1:18" x14ac:dyDescent="0.2">
      <c r="A61" s="280" t="s">
        <v>639</v>
      </c>
      <c r="B61" s="272">
        <v>0.83900296688079834</v>
      </c>
      <c r="C61" s="272">
        <v>0.83379203081130981</v>
      </c>
      <c r="D61" s="272">
        <v>1.0800939798355103</v>
      </c>
      <c r="E61" s="272">
        <v>1.1511440277099609</v>
      </c>
      <c r="F61" s="272">
        <v>1.1673070192337036</v>
      </c>
      <c r="G61" s="272">
        <v>1.3306150436401367</v>
      </c>
      <c r="H61" s="272">
        <v>1.3929610252380371</v>
      </c>
      <c r="I61" s="272">
        <v>1.5993319749832153</v>
      </c>
      <c r="J61" s="272">
        <v>1.5684020519256592</v>
      </c>
      <c r="K61" s="272">
        <v>1.5683850049972534</v>
      </c>
      <c r="L61" s="272">
        <v>1.5991519689559937</v>
      </c>
      <c r="M61" s="272">
        <v>1.8140890598297119</v>
      </c>
      <c r="N61" s="272">
        <v>1.5547789335250854</v>
      </c>
      <c r="O61" s="272">
        <v>1.7719029188156128</v>
      </c>
      <c r="P61" s="272">
        <v>1.9385759830474854</v>
      </c>
      <c r="Q61" s="272">
        <v>1.765470027923584</v>
      </c>
      <c r="R61" s="272">
        <v>1.776525616645813</v>
      </c>
    </row>
    <row r="62" spans="1:18" x14ac:dyDescent="0.2">
      <c r="A62" s="280" t="s">
        <v>257</v>
      </c>
      <c r="B62" s="272">
        <v>0.57017797231674194</v>
      </c>
      <c r="C62" s="272">
        <v>0.551829993724823</v>
      </c>
      <c r="D62" s="272">
        <v>0.61779099702835083</v>
      </c>
      <c r="E62" s="272">
        <v>0.66645097732543945</v>
      </c>
      <c r="F62" s="272">
        <v>0.74995696544647217</v>
      </c>
      <c r="G62" s="272">
        <v>0.80370599031448364</v>
      </c>
      <c r="H62" s="272">
        <v>0.90964096784591675</v>
      </c>
      <c r="I62" s="272">
        <v>0.97592997550964355</v>
      </c>
      <c r="J62" s="272">
        <v>0.94831198453903198</v>
      </c>
      <c r="K62" s="272">
        <v>0.96272897720336914</v>
      </c>
      <c r="L62" s="272">
        <v>0.99531096220016479</v>
      </c>
      <c r="M62" s="272">
        <v>1.0447530746459961</v>
      </c>
      <c r="N62" s="272">
        <v>1.0106929540634155</v>
      </c>
      <c r="O62" s="272">
        <v>1.0339130163192749</v>
      </c>
      <c r="P62" s="272">
        <v>1.0430279970169067</v>
      </c>
      <c r="Q62" s="272">
        <v>1.0488539934158325</v>
      </c>
      <c r="R62" s="272">
        <v>1.0584479570388794</v>
      </c>
    </row>
    <row r="63" spans="1:18" x14ac:dyDescent="0.2">
      <c r="A63" s="280" t="s">
        <v>636</v>
      </c>
      <c r="B63" s="272">
        <v>0.26882502436637878</v>
      </c>
      <c r="C63" s="272">
        <v>0.28196200728416443</v>
      </c>
      <c r="D63" s="272">
        <v>0.46230301260948181</v>
      </c>
      <c r="E63" s="272">
        <v>0.48469299077987671</v>
      </c>
      <c r="F63" s="272">
        <v>0.41734999418258667</v>
      </c>
      <c r="G63" s="272">
        <v>0.5269089937210083</v>
      </c>
      <c r="H63" s="272">
        <v>0.48331999778747559</v>
      </c>
      <c r="I63" s="272">
        <v>0.62340199947357178</v>
      </c>
      <c r="J63" s="272">
        <v>0.62009000778198242</v>
      </c>
      <c r="K63" s="272">
        <v>0.60565602779388428</v>
      </c>
      <c r="L63" s="272">
        <v>0.60384100675582886</v>
      </c>
      <c r="M63" s="272">
        <v>0.76933598518371582</v>
      </c>
      <c r="N63" s="272">
        <v>0.54408597946166992</v>
      </c>
      <c r="O63" s="272">
        <v>0.73798996210098267</v>
      </c>
      <c r="P63" s="272">
        <v>0.89554798603057861</v>
      </c>
      <c r="Q63" s="272">
        <v>0.71661603450775146</v>
      </c>
      <c r="R63" s="272">
        <v>0.71807765960693359</v>
      </c>
    </row>
    <row r="64" spans="1:18" s="274" customFormat="1" ht="20.100000000000001" customHeight="1" x14ac:dyDescent="0.2">
      <c r="A64" s="385" t="s">
        <v>637</v>
      </c>
      <c r="B64" s="682">
        <v>0</v>
      </c>
      <c r="C64" s="682">
        <v>0</v>
      </c>
      <c r="D64" s="682">
        <v>0</v>
      </c>
      <c r="E64" s="682">
        <v>0</v>
      </c>
      <c r="F64" s="682">
        <v>0</v>
      </c>
      <c r="G64" s="682">
        <v>0</v>
      </c>
      <c r="H64" s="682">
        <v>0</v>
      </c>
      <c r="I64" s="682">
        <v>0</v>
      </c>
      <c r="J64" s="682">
        <v>0</v>
      </c>
      <c r="K64" s="682">
        <v>0</v>
      </c>
      <c r="L64" s="682">
        <v>0</v>
      </c>
      <c r="M64" s="682">
        <v>0</v>
      </c>
      <c r="N64" s="682">
        <v>0</v>
      </c>
      <c r="O64" s="682">
        <v>0</v>
      </c>
      <c r="P64" s="682">
        <v>0</v>
      </c>
      <c r="Q64" s="682">
        <v>0</v>
      </c>
      <c r="R64" s="682">
        <v>0</v>
      </c>
    </row>
    <row r="65" spans="1:18" ht="20.100000000000001" customHeight="1" x14ac:dyDescent="0.2">
      <c r="A65" s="279" t="s">
        <v>632</v>
      </c>
      <c r="B65" s="272"/>
      <c r="C65" s="272"/>
      <c r="D65" s="272"/>
      <c r="E65" s="272"/>
      <c r="F65" s="272"/>
      <c r="G65" s="272"/>
      <c r="H65" s="272"/>
      <c r="I65" s="272"/>
      <c r="J65" s="272"/>
      <c r="K65" s="272"/>
      <c r="L65" s="272"/>
      <c r="M65" s="272"/>
      <c r="N65" s="272"/>
      <c r="O65" s="272"/>
      <c r="P65" s="272"/>
      <c r="Q65" s="272"/>
      <c r="R65" s="272"/>
    </row>
    <row r="66" spans="1:18" x14ac:dyDescent="0.2">
      <c r="A66" s="280" t="s">
        <v>639</v>
      </c>
      <c r="B66" s="272">
        <v>60.314353942871094</v>
      </c>
      <c r="C66" s="272">
        <v>66.444389343261719</v>
      </c>
      <c r="D66" s="272">
        <v>67.049880981445313</v>
      </c>
      <c r="E66" s="272">
        <v>71.241287231445313</v>
      </c>
      <c r="F66" s="272">
        <v>71.978965759277344</v>
      </c>
      <c r="G66" s="272">
        <v>71.306221008300781</v>
      </c>
      <c r="H66" s="272">
        <v>72.075180053710938</v>
      </c>
      <c r="I66" s="272">
        <v>73.50885009765625</v>
      </c>
      <c r="J66" s="272">
        <v>76.448822021484375</v>
      </c>
      <c r="K66" s="272">
        <v>79.996467590332031</v>
      </c>
      <c r="L66" s="272">
        <v>83.071807861328125</v>
      </c>
      <c r="M66" s="272">
        <v>89.061210632324219</v>
      </c>
      <c r="N66" s="272">
        <v>90.3970947265625</v>
      </c>
      <c r="O66" s="272">
        <v>96.255889892578125</v>
      </c>
      <c r="P66" s="272">
        <v>98.690940856933594</v>
      </c>
      <c r="Q66" s="272">
        <v>110.93889617919922</v>
      </c>
      <c r="R66" s="272">
        <v>105.87628173828125</v>
      </c>
    </row>
    <row r="67" spans="1:18" x14ac:dyDescent="0.2">
      <c r="A67" s="280" t="s">
        <v>257</v>
      </c>
      <c r="B67" s="272">
        <v>42.368965148925781</v>
      </c>
      <c r="C67" s="272">
        <v>44.227123260498047</v>
      </c>
      <c r="D67" s="272">
        <v>45.526943206787109</v>
      </c>
      <c r="E67" s="272">
        <v>47.4739990234375</v>
      </c>
      <c r="F67" s="272">
        <v>47.476882934570313</v>
      </c>
      <c r="G67" s="272">
        <v>47.187431335449219</v>
      </c>
      <c r="H67" s="272">
        <v>48.1505126953125</v>
      </c>
      <c r="I67" s="272">
        <v>49.132530212402344</v>
      </c>
      <c r="J67" s="272">
        <v>50.509544372558594</v>
      </c>
      <c r="K67" s="272">
        <v>52.235607147216797</v>
      </c>
      <c r="L67" s="272">
        <v>54.684169769287109</v>
      </c>
      <c r="M67" s="272">
        <v>59.873226165771484</v>
      </c>
      <c r="N67" s="272">
        <v>62.005817413330078</v>
      </c>
      <c r="O67" s="272">
        <v>64.305580139160156</v>
      </c>
      <c r="P67" s="272">
        <v>65.983650207519531</v>
      </c>
      <c r="Q67" s="272">
        <v>69.027740478515625</v>
      </c>
      <c r="R67" s="272">
        <v>70.618568420410156</v>
      </c>
    </row>
    <row r="68" spans="1:18" x14ac:dyDescent="0.2">
      <c r="A68" s="280" t="s">
        <v>636</v>
      </c>
      <c r="B68" s="272">
        <v>24.237245559692383</v>
      </c>
      <c r="C68" s="272">
        <v>28.77161979675293</v>
      </c>
      <c r="D68" s="272">
        <v>27.856273651123047</v>
      </c>
      <c r="E68" s="272">
        <v>30.205663681030273</v>
      </c>
      <c r="F68" s="272">
        <v>30.141218185424805</v>
      </c>
      <c r="G68" s="272">
        <v>30.406761169433594</v>
      </c>
      <c r="H68" s="272">
        <v>31.003231048583984</v>
      </c>
      <c r="I68" s="272">
        <v>33.575599670410156</v>
      </c>
      <c r="J68" s="272">
        <v>35.138671875</v>
      </c>
      <c r="K68" s="272">
        <v>37.692890167236328</v>
      </c>
      <c r="L68" s="272">
        <v>38.285144805908203</v>
      </c>
      <c r="M68" s="272">
        <v>39.439205169677734</v>
      </c>
      <c r="N68" s="272">
        <v>40.082775115966797</v>
      </c>
      <c r="O68" s="272">
        <v>41.832088470458984</v>
      </c>
      <c r="P68" s="272">
        <v>41.83526611328125</v>
      </c>
      <c r="Q68" s="272">
        <v>49.793540954589844</v>
      </c>
      <c r="R68" s="272">
        <v>42.894233703613281</v>
      </c>
    </row>
    <row r="69" spans="1:18" s="274" customFormat="1" ht="20.100000000000001" customHeight="1" x14ac:dyDescent="0.2">
      <c r="A69" s="385" t="s">
        <v>637</v>
      </c>
      <c r="B69" s="278">
        <v>-6.2918562889099121</v>
      </c>
      <c r="C69" s="278">
        <v>-6.5543503761291504</v>
      </c>
      <c r="D69" s="278">
        <v>-6.3333382606506348</v>
      </c>
      <c r="E69" s="278">
        <v>-6.4383788108825684</v>
      </c>
      <c r="F69" s="278">
        <v>-5.6391382217407227</v>
      </c>
      <c r="G69" s="278">
        <v>-6.2879691123962402</v>
      </c>
      <c r="H69" s="278">
        <v>-7.0785670280456543</v>
      </c>
      <c r="I69" s="278">
        <v>-9.1992826461791992</v>
      </c>
      <c r="J69" s="278">
        <v>-9.1993951797485352</v>
      </c>
      <c r="K69" s="278">
        <v>-9.9320278167724609</v>
      </c>
      <c r="L69" s="278">
        <v>-9.8975057601928711</v>
      </c>
      <c r="M69" s="278">
        <v>-10.251224517822266</v>
      </c>
      <c r="N69" s="278">
        <v>-11.691494941711426</v>
      </c>
      <c r="O69" s="278">
        <v>-9.8817815780639648</v>
      </c>
      <c r="P69" s="278">
        <v>-9.1279764175415039</v>
      </c>
      <c r="Q69" s="278">
        <v>-7.8823800086975098</v>
      </c>
      <c r="R69" s="278">
        <v>-7.6365251541137695</v>
      </c>
    </row>
    <row r="70" spans="1:18" s="274" customFormat="1" ht="20.100000000000001" customHeight="1" x14ac:dyDescent="0.2">
      <c r="A70" s="275" t="s">
        <v>291</v>
      </c>
      <c r="B70" s="276"/>
      <c r="C70" s="276"/>
      <c r="D70" s="276"/>
      <c r="E70" s="276"/>
      <c r="F70" s="276"/>
      <c r="G70" s="276"/>
      <c r="H70" s="276"/>
      <c r="I70" s="276"/>
      <c r="J70" s="276"/>
      <c r="K70" s="276"/>
      <c r="L70" s="276"/>
      <c r="M70" s="276"/>
      <c r="N70" s="276"/>
      <c r="O70" s="276"/>
      <c r="P70" s="276"/>
      <c r="Q70" s="276"/>
      <c r="R70" s="276"/>
    </row>
  </sheetData>
  <pageMargins left="0.7" right="0.7" top="0.75" bottom="0.75" header="0.3" footer="0.3"/>
  <pageSetup scale="63" orientation="landscape" r:id="rId1"/>
  <rowBreaks count="1" manualBreakCount="1">
    <brk id="29"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6" tint="0.39997558519241921"/>
  </sheetPr>
  <dimension ref="A1:AJ207"/>
  <sheetViews>
    <sheetView view="pageBreakPreview" zoomScale="90" zoomScaleNormal="80" zoomScaleSheetLayoutView="90" workbookViewId="0">
      <pane xSplit="2" topLeftCell="C1" activePane="topRight" state="frozen"/>
      <selection activeCell="D107" sqref="D107"/>
      <selection pane="topRight" activeCell="A2" sqref="A2"/>
    </sheetView>
  </sheetViews>
  <sheetFormatPr defaultRowHeight="12.75" x14ac:dyDescent="0.2"/>
  <cols>
    <col min="1" max="1" width="5.7109375" style="1" customWidth="1"/>
    <col min="2" max="2" width="32.7109375" customWidth="1"/>
    <col min="3" max="5" width="9.28515625" customWidth="1"/>
    <col min="6" max="6" width="9.7109375" customWidth="1"/>
    <col min="7" max="8" width="9.85546875" bestFit="1" customWidth="1"/>
    <col min="9" max="10" width="9.7109375" bestFit="1" customWidth="1"/>
    <col min="11" max="18" width="9.28515625" bestFit="1" customWidth="1"/>
    <col min="19" max="20" width="9.28515625" customWidth="1"/>
  </cols>
  <sheetData>
    <row r="1" spans="1:36" ht="20.100000000000001" customHeight="1" x14ac:dyDescent="0.2">
      <c r="A1" s="31" t="str">
        <f>Index!A34</f>
        <v>Table 3a    Employment by institutional sector, numbers, FY2000-FY2021</v>
      </c>
    </row>
    <row r="2" spans="1:36" s="22" customFormat="1" ht="20.100000000000001" customHeight="1" x14ac:dyDescent="0.2">
      <c r="A2" s="12"/>
      <c r="B2" s="12" t="s">
        <v>219</v>
      </c>
      <c r="C2" s="33" t="str">
        <f>NAgni!C2</f>
        <v>FY00</v>
      </c>
      <c r="D2" s="33" t="str">
        <f>NAgni!D2</f>
        <v>FY01</v>
      </c>
      <c r="E2" s="33" t="str">
        <f>NAgni!E2</f>
        <v>FY02</v>
      </c>
      <c r="F2" s="33" t="str">
        <f>NAgni!F2</f>
        <v>FY03</v>
      </c>
      <c r="G2" s="33" t="str">
        <f>NAgni!G2</f>
        <v>FY04</v>
      </c>
      <c r="H2" s="33" t="str">
        <f>NAgni!H2</f>
        <v>FY05</v>
      </c>
      <c r="I2" s="33" t="str">
        <f>NAgni!I2</f>
        <v>FY06</v>
      </c>
      <c r="J2" s="33" t="str">
        <f>NAgni!J2</f>
        <v>FY07</v>
      </c>
      <c r="K2" s="33" t="str">
        <f>NAgni!K2</f>
        <v>FY08</v>
      </c>
      <c r="L2" s="33" t="str">
        <f>NAgni!L2</f>
        <v>FY09</v>
      </c>
      <c r="M2" s="33" t="str">
        <f>NAgni!M2</f>
        <v>FY10</v>
      </c>
      <c r="N2" s="33" t="str">
        <f>NAgni!N2</f>
        <v>FY11</v>
      </c>
      <c r="O2" s="33" t="str">
        <f>NAgni!O2</f>
        <v>FY12</v>
      </c>
      <c r="P2" s="33" t="str">
        <f>NAgni!P2</f>
        <v>FY13</v>
      </c>
      <c r="Q2" s="33" t="str">
        <f>NAgni!Q2</f>
        <v>FY14</v>
      </c>
      <c r="R2" s="33" t="str">
        <f>NAgni!R2</f>
        <v>FY15</v>
      </c>
      <c r="S2" s="33" t="str">
        <f>NAgni!S2</f>
        <v>FY16</v>
      </c>
      <c r="T2" s="33" t="str">
        <f>NAgni!T2</f>
        <v>FY17</v>
      </c>
      <c r="U2" s="33" t="str">
        <f>NAgni!U2</f>
        <v>FY18</v>
      </c>
      <c r="V2" s="33" t="str">
        <f>NAgni!V2</f>
        <v>FY19</v>
      </c>
      <c r="W2" s="33" t="str">
        <f>NAgni!W2</f>
        <v>FY20</v>
      </c>
      <c r="X2" s="33" t="str">
        <f>NAgni!X2</f>
        <v>FY21</v>
      </c>
      <c r="Y2" s="33" t="str">
        <f>NAgni!Y2</f>
        <v>FY22</v>
      </c>
      <c r="Z2" s="33" t="str">
        <f>NAgni!Z2</f>
        <v>FY23</v>
      </c>
      <c r="AA2" s="33" t="str">
        <f>NAgni!AA2</f>
        <v>FY24</v>
      </c>
      <c r="AB2" s="33" t="str">
        <f>NAgni!AB2</f>
        <v>FY25</v>
      </c>
      <c r="AC2" s="33" t="str">
        <f>NAgni!AC2</f>
        <v>FY26</v>
      </c>
      <c r="AD2" s="33" t="str">
        <f>NAgni!AD2</f>
        <v>FY27</v>
      </c>
      <c r="AE2" s="33" t="str">
        <f>NAgni!AE2</f>
        <v>FY28</v>
      </c>
      <c r="AF2" s="33" t="str">
        <f>NAgni!AF2</f>
        <v>FY29</v>
      </c>
      <c r="AG2" s="33" t="str">
        <f>NAgni!AG2</f>
        <v>FY30</v>
      </c>
      <c r="AH2" s="33" t="str">
        <f>NAgni!AH2</f>
        <v>FY31</v>
      </c>
      <c r="AI2" s="33" t="str">
        <f>NAgni!AI2</f>
        <v>FY32</v>
      </c>
      <c r="AJ2" s="33" t="str">
        <f>NAgni!AJ2</f>
        <v>FY33</v>
      </c>
    </row>
    <row r="3" spans="1:36" ht="20.100000000000001" customHeight="1" x14ac:dyDescent="0.2">
      <c r="A3" s="1">
        <v>1.1000000000000001</v>
      </c>
      <c r="B3" s="53" t="s">
        <v>306</v>
      </c>
      <c r="C3" s="106">
        <v>3354.3779296875</v>
      </c>
      <c r="D3" s="106">
        <v>3561.3779296875</v>
      </c>
      <c r="E3" s="106">
        <v>3748.2529296875</v>
      </c>
      <c r="F3" s="106">
        <v>3434.3779296875</v>
      </c>
      <c r="G3" s="106">
        <v>3322.1279296875</v>
      </c>
      <c r="H3" s="106">
        <v>3748.8779296875</v>
      </c>
      <c r="I3" s="106">
        <v>3402.0029296875</v>
      </c>
      <c r="J3" s="106">
        <v>3115.6279296875</v>
      </c>
      <c r="K3" s="106">
        <v>2800.2529296875</v>
      </c>
      <c r="L3" s="106">
        <v>2572.3779296875</v>
      </c>
      <c r="M3" s="106">
        <v>2548.7529296875</v>
      </c>
      <c r="N3" s="106">
        <v>2625.1279296875</v>
      </c>
      <c r="O3" s="106">
        <v>2727.2529296875</v>
      </c>
      <c r="P3" s="106">
        <v>2839.21142578125</v>
      </c>
      <c r="Q3" s="106">
        <v>2857.669677734375</v>
      </c>
      <c r="R3" s="106">
        <v>3014.21142578125</v>
      </c>
      <c r="S3" s="106">
        <v>3156.0029296875</v>
      </c>
      <c r="T3" s="106">
        <v>3114.33642578125</v>
      </c>
      <c r="U3" s="106">
        <v>3082.044677734375</v>
      </c>
      <c r="V3" s="106">
        <v>2939.044677734375</v>
      </c>
      <c r="W3" s="106">
        <v>2670.919677734375</v>
      </c>
      <c r="X3" s="106">
        <v>2034.4613037109375</v>
      </c>
      <c r="Y3" s="22"/>
    </row>
    <row r="4" spans="1:36" x14ac:dyDescent="0.2">
      <c r="A4" s="1">
        <v>1.2</v>
      </c>
      <c r="B4" s="53" t="s">
        <v>307</v>
      </c>
      <c r="C4" s="106">
        <v>2480.485107421875</v>
      </c>
      <c r="D4" s="106">
        <v>2753.360107421875</v>
      </c>
      <c r="E4" s="106">
        <v>2627.860107421875</v>
      </c>
      <c r="F4" s="106">
        <v>2814.610107421875</v>
      </c>
      <c r="G4" s="106">
        <v>2938.985107421875</v>
      </c>
      <c r="H4" s="106">
        <v>3091.110107421875</v>
      </c>
      <c r="I4" s="106">
        <v>3142.735107421875</v>
      </c>
      <c r="J4" s="106">
        <v>3095.610107421875</v>
      </c>
      <c r="K4" s="106">
        <v>3039.610107421875</v>
      </c>
      <c r="L4" s="106">
        <v>2834.860107421875</v>
      </c>
      <c r="M4" s="106">
        <v>2576.860107421875</v>
      </c>
      <c r="N4" s="106">
        <v>2508.110107421875</v>
      </c>
      <c r="O4" s="106">
        <v>2577.985107421875</v>
      </c>
      <c r="P4" s="106">
        <v>2645.860107421875</v>
      </c>
      <c r="Q4" s="106">
        <v>2796.401611328125</v>
      </c>
      <c r="R4" s="106">
        <v>3061.568359375</v>
      </c>
      <c r="S4" s="106">
        <v>3351.901611328125</v>
      </c>
      <c r="T4" s="106">
        <v>3628.651611328125</v>
      </c>
      <c r="U4" s="106">
        <v>3699.068359375</v>
      </c>
      <c r="V4" s="106">
        <v>3521.776611328125</v>
      </c>
      <c r="W4" s="106">
        <v>3328.235107421875</v>
      </c>
      <c r="X4" s="106">
        <v>2918.318359375</v>
      </c>
      <c r="Y4" s="22"/>
    </row>
    <row r="5" spans="1:36" x14ac:dyDescent="0.2">
      <c r="A5" s="1">
        <v>1.3</v>
      </c>
      <c r="B5" t="s">
        <v>15</v>
      </c>
      <c r="C5" s="106">
        <v>180.25</v>
      </c>
      <c r="D5" s="106">
        <v>184</v>
      </c>
      <c r="E5" s="106">
        <v>192.5</v>
      </c>
      <c r="F5" s="106">
        <v>195.25</v>
      </c>
      <c r="G5" s="106">
        <v>219.75</v>
      </c>
      <c r="H5" s="106">
        <v>234</v>
      </c>
      <c r="I5" s="106">
        <v>227.5</v>
      </c>
      <c r="J5" s="106">
        <v>223.75</v>
      </c>
      <c r="K5" s="106">
        <v>222.25</v>
      </c>
      <c r="L5" s="106">
        <v>218.25</v>
      </c>
      <c r="M5" s="106">
        <v>234.75</v>
      </c>
      <c r="N5" s="106">
        <v>247.16667175292969</v>
      </c>
      <c r="O5" s="106">
        <v>236.66667175292969</v>
      </c>
      <c r="P5" s="106">
        <v>229.91667175292969</v>
      </c>
      <c r="Q5" s="106">
        <v>333</v>
      </c>
      <c r="R5" s="106">
        <v>332.25</v>
      </c>
      <c r="S5" s="106">
        <v>334.33334350585938</v>
      </c>
      <c r="T5" s="106">
        <v>347.66665649414063</v>
      </c>
      <c r="U5" s="106">
        <v>397.16665649414063</v>
      </c>
      <c r="V5" s="106">
        <v>399.58334350585938</v>
      </c>
      <c r="W5" s="106">
        <v>417.08334350585938</v>
      </c>
      <c r="X5" s="106">
        <v>419.16665649414063</v>
      </c>
      <c r="Y5" s="22"/>
    </row>
    <row r="6" spans="1:36" x14ac:dyDescent="0.2">
      <c r="A6" s="1">
        <v>1.4</v>
      </c>
      <c r="B6" t="s">
        <v>577</v>
      </c>
      <c r="C6" s="106">
        <v>0.25</v>
      </c>
      <c r="D6" s="106">
        <v>7.25</v>
      </c>
      <c r="E6" s="106">
        <v>13.75</v>
      </c>
      <c r="F6" s="106">
        <v>13.25</v>
      </c>
      <c r="G6" s="106">
        <v>16.25</v>
      </c>
      <c r="H6" s="106">
        <v>20.5</v>
      </c>
      <c r="I6" s="106">
        <v>20</v>
      </c>
      <c r="J6" s="106">
        <v>18.75</v>
      </c>
      <c r="K6" s="106">
        <v>21</v>
      </c>
      <c r="L6" s="106">
        <v>22.25</v>
      </c>
      <c r="M6" s="106">
        <v>22</v>
      </c>
      <c r="N6" s="106">
        <v>23</v>
      </c>
      <c r="O6" s="106">
        <v>23.5</v>
      </c>
      <c r="P6" s="106">
        <v>25</v>
      </c>
      <c r="Q6" s="106">
        <v>27.75</v>
      </c>
      <c r="R6" s="106">
        <v>27.75</v>
      </c>
      <c r="S6" s="106">
        <v>24.5</v>
      </c>
      <c r="T6" s="106">
        <v>23.25</v>
      </c>
      <c r="U6" s="106">
        <v>20.5</v>
      </c>
      <c r="V6" s="106">
        <v>17.75</v>
      </c>
      <c r="W6" s="106">
        <v>13</v>
      </c>
      <c r="X6" s="106">
        <v>0</v>
      </c>
    </row>
    <row r="7" spans="1:36" x14ac:dyDescent="0.2">
      <c r="A7" s="43" t="s">
        <v>296</v>
      </c>
      <c r="B7" s="53" t="s">
        <v>292</v>
      </c>
      <c r="C7" s="106">
        <v>88.75</v>
      </c>
      <c r="D7" s="106">
        <v>92.25</v>
      </c>
      <c r="E7" s="106">
        <v>94</v>
      </c>
      <c r="F7" s="106">
        <v>96.25</v>
      </c>
      <c r="G7" s="106">
        <v>100.5</v>
      </c>
      <c r="H7" s="106">
        <v>100.75</v>
      </c>
      <c r="I7" s="106">
        <v>101.75</v>
      </c>
      <c r="J7" s="106">
        <v>98.25</v>
      </c>
      <c r="K7" s="106">
        <v>67.25</v>
      </c>
      <c r="L7" s="106">
        <v>60</v>
      </c>
      <c r="M7" s="106">
        <v>53.25</v>
      </c>
      <c r="N7" s="106">
        <v>50</v>
      </c>
      <c r="O7" s="106">
        <v>45.25</v>
      </c>
      <c r="P7" s="106">
        <v>41.5</v>
      </c>
      <c r="Q7" s="106">
        <v>41</v>
      </c>
      <c r="R7" s="106">
        <v>40</v>
      </c>
      <c r="S7" s="106">
        <v>45</v>
      </c>
      <c r="T7" s="106">
        <v>47.25</v>
      </c>
      <c r="U7" s="106">
        <v>49.25</v>
      </c>
      <c r="V7" s="106">
        <v>48.5</v>
      </c>
      <c r="W7" s="106">
        <v>46.25</v>
      </c>
      <c r="X7" s="106">
        <v>46</v>
      </c>
    </row>
    <row r="8" spans="1:36" x14ac:dyDescent="0.2">
      <c r="A8" s="43" t="s">
        <v>297</v>
      </c>
      <c r="B8" s="53" t="s">
        <v>537</v>
      </c>
      <c r="C8" s="106">
        <v>51.252998352050781</v>
      </c>
      <c r="D8" s="106">
        <v>70.127998352050781</v>
      </c>
      <c r="E8" s="106">
        <v>79.377998352050781</v>
      </c>
      <c r="F8" s="106">
        <v>60.502998352050781</v>
      </c>
      <c r="G8" s="106">
        <v>45.002998352050781</v>
      </c>
      <c r="H8" s="106">
        <v>46.252998352050781</v>
      </c>
      <c r="I8" s="106">
        <v>49.002998352050781</v>
      </c>
      <c r="J8" s="106">
        <v>49.252998352050781</v>
      </c>
      <c r="K8" s="106">
        <v>50.752998352050781</v>
      </c>
      <c r="L8" s="106">
        <v>51.002998352050781</v>
      </c>
      <c r="M8" s="106">
        <v>49.502998352050781</v>
      </c>
      <c r="N8" s="106">
        <v>50.002998352050781</v>
      </c>
      <c r="O8" s="106">
        <v>49.502998352050781</v>
      </c>
      <c r="P8" s="106">
        <v>50.502998352050781</v>
      </c>
      <c r="Q8" s="106">
        <v>55.252998352050781</v>
      </c>
      <c r="R8" s="106">
        <v>50.752998352050781</v>
      </c>
      <c r="S8" s="106">
        <v>46.002998352050781</v>
      </c>
      <c r="T8" s="106">
        <v>42.169666290283203</v>
      </c>
      <c r="U8" s="106">
        <v>44.419666290283203</v>
      </c>
      <c r="V8" s="106">
        <v>73.169670104980469</v>
      </c>
      <c r="W8" s="106">
        <v>49.586334228515625</v>
      </c>
      <c r="X8" s="106">
        <v>39.044666290283203</v>
      </c>
    </row>
    <row r="9" spans="1:36" x14ac:dyDescent="0.2">
      <c r="A9" s="43" t="s">
        <v>66</v>
      </c>
      <c r="B9" s="53" t="s">
        <v>293</v>
      </c>
      <c r="C9" s="106">
        <v>2257.25</v>
      </c>
      <c r="D9" s="106">
        <v>2349</v>
      </c>
      <c r="E9" s="106">
        <v>2365.875</v>
      </c>
      <c r="F9" s="106">
        <v>2427.25</v>
      </c>
      <c r="G9" s="106">
        <v>2443.5</v>
      </c>
      <c r="H9" s="106">
        <v>2253.5</v>
      </c>
      <c r="I9" s="106">
        <v>2158</v>
      </c>
      <c r="J9" s="106">
        <v>2149.75</v>
      </c>
      <c r="K9" s="106">
        <v>2148.5</v>
      </c>
      <c r="L9" s="106">
        <v>2128</v>
      </c>
      <c r="M9" s="106">
        <v>2099.375</v>
      </c>
      <c r="N9" s="106">
        <v>2092.75</v>
      </c>
      <c r="O9" s="106">
        <v>2060.125</v>
      </c>
      <c r="P9" s="106">
        <v>2058.75</v>
      </c>
      <c r="Q9" s="106">
        <v>2003.5</v>
      </c>
      <c r="R9" s="106">
        <v>1972.75</v>
      </c>
      <c r="S9" s="106">
        <v>2003.75</v>
      </c>
      <c r="T9" s="106">
        <v>2052</v>
      </c>
      <c r="U9" s="106">
        <v>2055.25</v>
      </c>
      <c r="V9" s="106">
        <v>2033</v>
      </c>
      <c r="W9" s="106">
        <v>2059.75</v>
      </c>
      <c r="X9" s="106">
        <v>2017.5357666015625</v>
      </c>
    </row>
    <row r="10" spans="1:36" x14ac:dyDescent="0.2">
      <c r="A10" s="43" t="s">
        <v>67</v>
      </c>
      <c r="B10" s="53" t="s">
        <v>16</v>
      </c>
      <c r="C10" s="106">
        <v>469.25</v>
      </c>
      <c r="D10" s="106">
        <v>465.5</v>
      </c>
      <c r="E10" s="106">
        <v>522.5</v>
      </c>
      <c r="F10" s="106">
        <v>491.75</v>
      </c>
      <c r="G10" s="106">
        <v>503</v>
      </c>
      <c r="H10" s="106">
        <v>505.75</v>
      </c>
      <c r="I10" s="106">
        <v>560.5</v>
      </c>
      <c r="J10" s="106">
        <v>537.25</v>
      </c>
      <c r="K10" s="106">
        <v>521.25</v>
      </c>
      <c r="L10" s="106">
        <v>524.125</v>
      </c>
      <c r="M10" s="106">
        <v>544.75</v>
      </c>
      <c r="N10" s="106">
        <v>472.58334350585938</v>
      </c>
      <c r="O10" s="106">
        <v>464</v>
      </c>
      <c r="P10" s="106">
        <v>472.375</v>
      </c>
      <c r="Q10" s="106">
        <v>419.33334350585938</v>
      </c>
      <c r="R10" s="106">
        <v>377.83334350585938</v>
      </c>
      <c r="S10" s="106">
        <v>359.625</v>
      </c>
      <c r="T10" s="106">
        <v>362.83334350585938</v>
      </c>
      <c r="U10" s="106">
        <v>354.08334350585938</v>
      </c>
      <c r="V10" s="106">
        <v>354.08334350585938</v>
      </c>
      <c r="W10" s="106">
        <v>359.75</v>
      </c>
      <c r="X10" s="106">
        <v>364.83334350585938</v>
      </c>
    </row>
    <row r="11" spans="1:36" x14ac:dyDescent="0.2">
      <c r="A11" s="43" t="s">
        <v>68</v>
      </c>
      <c r="B11" s="53" t="s">
        <v>294</v>
      </c>
      <c r="C11" s="106">
        <v>522.75</v>
      </c>
      <c r="D11" s="106">
        <v>562.125</v>
      </c>
      <c r="E11" s="106">
        <v>496.125</v>
      </c>
      <c r="F11" s="106">
        <v>428.375</v>
      </c>
      <c r="G11" s="106">
        <v>431.125</v>
      </c>
      <c r="H11" s="106">
        <v>710.5</v>
      </c>
      <c r="I11" s="106">
        <v>775.875</v>
      </c>
      <c r="J11" s="106">
        <v>846</v>
      </c>
      <c r="K11" s="106">
        <v>854.625</v>
      </c>
      <c r="L11" s="106">
        <v>834.875</v>
      </c>
      <c r="M11" s="106">
        <v>847</v>
      </c>
      <c r="N11" s="106">
        <v>816.66668701171875</v>
      </c>
      <c r="O11" s="106">
        <v>824.58331298828125</v>
      </c>
      <c r="P11" s="106">
        <v>879.54168701171875</v>
      </c>
      <c r="Q11" s="106">
        <v>919.70831298828125</v>
      </c>
      <c r="R11" s="106">
        <v>954.41668701171875</v>
      </c>
      <c r="S11" s="106">
        <v>1033.0416259765625</v>
      </c>
      <c r="T11" s="106">
        <v>1075.9166259765625</v>
      </c>
      <c r="U11" s="106">
        <v>1056.0833740234375</v>
      </c>
      <c r="V11" s="106">
        <v>1067.1666259765625</v>
      </c>
      <c r="W11" s="106">
        <v>1078.75</v>
      </c>
      <c r="X11" s="106">
        <v>1029.5</v>
      </c>
    </row>
    <row r="12" spans="1:36" x14ac:dyDescent="0.2">
      <c r="A12" s="254" t="s">
        <v>575</v>
      </c>
      <c r="B12" s="255" t="s">
        <v>576</v>
      </c>
      <c r="C12" s="106">
        <v>0</v>
      </c>
      <c r="D12" s="106">
        <v>0</v>
      </c>
      <c r="E12" s="106">
        <v>0</v>
      </c>
      <c r="F12" s="106">
        <v>0</v>
      </c>
      <c r="G12" s="106">
        <v>0</v>
      </c>
      <c r="H12" s="106">
        <v>0</v>
      </c>
      <c r="I12" s="106">
        <v>0</v>
      </c>
      <c r="J12" s="106">
        <v>19.5</v>
      </c>
      <c r="K12" s="106">
        <v>21.25</v>
      </c>
      <c r="L12" s="106">
        <v>24.5</v>
      </c>
      <c r="M12" s="106">
        <v>30.25</v>
      </c>
      <c r="N12" s="106">
        <v>36.5</v>
      </c>
      <c r="O12" s="106">
        <v>39.75</v>
      </c>
      <c r="P12" s="106">
        <v>38.833332061767578</v>
      </c>
      <c r="Q12" s="106">
        <v>35.916667938232422</v>
      </c>
      <c r="R12" s="106">
        <v>37.666667938232422</v>
      </c>
      <c r="S12" s="106">
        <v>38.833332061767578</v>
      </c>
      <c r="T12" s="106">
        <v>38.666667938232422</v>
      </c>
      <c r="U12" s="106">
        <v>37.166667938232422</v>
      </c>
      <c r="V12" s="106">
        <v>38.583332061767578</v>
      </c>
      <c r="W12" s="106">
        <v>38.833332061767578</v>
      </c>
      <c r="X12" s="106">
        <v>38.416667938232422</v>
      </c>
    </row>
    <row r="13" spans="1:36" x14ac:dyDescent="0.2">
      <c r="A13" s="43" t="s">
        <v>60</v>
      </c>
      <c r="B13" s="53" t="s">
        <v>295</v>
      </c>
      <c r="C13" s="106">
        <v>235.00100708007813</v>
      </c>
      <c r="D13" s="106">
        <v>232.25100708007813</v>
      </c>
      <c r="E13" s="106">
        <v>238.50100708007813</v>
      </c>
      <c r="F13" s="106">
        <v>247.25100708007813</v>
      </c>
      <c r="G13" s="106">
        <v>227.12600708007813</v>
      </c>
      <c r="H13" s="106">
        <v>219.25100708007813</v>
      </c>
      <c r="I13" s="106">
        <v>225.25100708007813</v>
      </c>
      <c r="J13" s="106">
        <v>237.25100708007813</v>
      </c>
      <c r="K13" s="106">
        <v>239.75100708007813</v>
      </c>
      <c r="L13" s="106">
        <v>240.00100708007813</v>
      </c>
      <c r="M13" s="106">
        <v>228.25100708007813</v>
      </c>
      <c r="N13" s="106">
        <v>223.50100708007813</v>
      </c>
      <c r="O13" s="106">
        <v>224.50100708007813</v>
      </c>
      <c r="P13" s="106">
        <v>226.50100708007813</v>
      </c>
      <c r="Q13" s="106">
        <v>224.58433532714844</v>
      </c>
      <c r="R13" s="106">
        <v>224.00100708007813</v>
      </c>
      <c r="S13" s="106">
        <v>225.91766357421875</v>
      </c>
      <c r="T13" s="106">
        <v>227.41766357421875</v>
      </c>
      <c r="U13" s="106">
        <v>234.50100708007813</v>
      </c>
      <c r="V13" s="106">
        <v>247.91766357421875</v>
      </c>
      <c r="W13" s="106">
        <v>275.08432006835938</v>
      </c>
      <c r="X13" s="106">
        <v>251.25100708007813</v>
      </c>
    </row>
    <row r="14" spans="1:36" x14ac:dyDescent="0.2">
      <c r="A14" s="43" t="s">
        <v>61</v>
      </c>
      <c r="B14" s="53" t="s">
        <v>17</v>
      </c>
      <c r="C14" s="106">
        <v>353</v>
      </c>
      <c r="D14" s="106">
        <v>435.25</v>
      </c>
      <c r="E14" s="106">
        <v>479.25</v>
      </c>
      <c r="F14" s="106">
        <v>625.75</v>
      </c>
      <c r="G14" s="106">
        <v>797.75</v>
      </c>
      <c r="H14" s="106">
        <v>929.25</v>
      </c>
      <c r="I14" s="106">
        <v>1019.25</v>
      </c>
      <c r="J14" s="106">
        <v>1013</v>
      </c>
      <c r="K14" s="106">
        <v>937.75</v>
      </c>
      <c r="L14" s="106">
        <v>883.5</v>
      </c>
      <c r="M14" s="106">
        <v>853.25</v>
      </c>
      <c r="N14" s="106">
        <v>789</v>
      </c>
      <c r="O14" s="106">
        <v>685</v>
      </c>
      <c r="P14" s="106">
        <v>592.5</v>
      </c>
      <c r="Q14" s="106">
        <v>609.75</v>
      </c>
      <c r="R14" s="106">
        <v>772.5</v>
      </c>
      <c r="S14" s="106">
        <v>709</v>
      </c>
      <c r="T14" s="106">
        <v>751</v>
      </c>
      <c r="U14" s="106">
        <v>713</v>
      </c>
      <c r="V14" s="106">
        <v>675.25</v>
      </c>
      <c r="W14" s="106">
        <v>618.5</v>
      </c>
      <c r="X14" s="106">
        <v>576.25</v>
      </c>
    </row>
    <row r="15" spans="1:36" x14ac:dyDescent="0.2">
      <c r="A15" s="43">
        <v>6</v>
      </c>
      <c r="B15" s="53" t="s">
        <v>18</v>
      </c>
      <c r="C15" s="106">
        <v>5.75</v>
      </c>
      <c r="D15" s="106">
        <v>6.75</v>
      </c>
      <c r="E15" s="106">
        <v>8.25</v>
      </c>
      <c r="F15" s="106">
        <v>8</v>
      </c>
      <c r="G15" s="106">
        <v>8.75</v>
      </c>
      <c r="H15" s="106">
        <v>7.75</v>
      </c>
      <c r="I15" s="106">
        <v>8</v>
      </c>
      <c r="J15" s="106">
        <v>9.75</v>
      </c>
      <c r="K15" s="106">
        <v>10.5</v>
      </c>
      <c r="L15" s="106">
        <v>13.625</v>
      </c>
      <c r="M15" s="106">
        <v>17.5</v>
      </c>
      <c r="N15" s="106">
        <v>18.75</v>
      </c>
      <c r="O15" s="106">
        <v>20.75</v>
      </c>
      <c r="P15" s="106">
        <v>23.25</v>
      </c>
      <c r="Q15" s="106">
        <v>19.5</v>
      </c>
      <c r="R15" s="106">
        <v>20.75</v>
      </c>
      <c r="S15" s="106">
        <v>21.5</v>
      </c>
      <c r="T15" s="106">
        <v>24.25</v>
      </c>
      <c r="U15" s="106">
        <v>23</v>
      </c>
      <c r="V15" s="106">
        <v>23.75</v>
      </c>
      <c r="W15" s="106">
        <v>24.75</v>
      </c>
      <c r="X15" s="106">
        <v>28.25</v>
      </c>
    </row>
    <row r="16" spans="1:36" s="57" customFormat="1" ht="20.100000000000001" customHeight="1" x14ac:dyDescent="0.2">
      <c r="A16" s="54"/>
      <c r="B16" s="55" t="s">
        <v>3</v>
      </c>
      <c r="C16" s="691">
        <v>9998.3671875</v>
      </c>
      <c r="D16" s="691">
        <v>10719.2421875</v>
      </c>
      <c r="E16" s="691">
        <v>10866.2421875</v>
      </c>
      <c r="F16" s="691">
        <v>10842.6171875</v>
      </c>
      <c r="G16" s="691">
        <v>11053.8671875</v>
      </c>
      <c r="H16" s="691">
        <v>11867.4921875</v>
      </c>
      <c r="I16" s="691">
        <v>11689.8671875</v>
      </c>
      <c r="J16" s="691">
        <v>11413.7421875</v>
      </c>
      <c r="K16" s="691">
        <v>10934.7421875</v>
      </c>
      <c r="L16" s="691">
        <v>10407.3671875</v>
      </c>
      <c r="M16" s="691">
        <v>10105.4921875</v>
      </c>
      <c r="N16" s="691">
        <v>9953.158203125</v>
      </c>
      <c r="O16" s="691">
        <v>9978.8671875</v>
      </c>
      <c r="P16" s="691">
        <v>10123.7421875</v>
      </c>
      <c r="Q16" s="691">
        <v>10343.3671875</v>
      </c>
      <c r="R16" s="691">
        <v>10886.4501953125</v>
      </c>
      <c r="S16" s="691">
        <v>11349.408203125</v>
      </c>
      <c r="T16" s="691">
        <v>11735.408203125</v>
      </c>
      <c r="U16" s="691">
        <v>11765.533203125</v>
      </c>
      <c r="V16" s="691">
        <v>11439.5751953125</v>
      </c>
      <c r="W16" s="691">
        <v>10980.4921875</v>
      </c>
      <c r="X16" s="691">
        <v>9763.02734375</v>
      </c>
      <c r="Z16" s="995"/>
    </row>
    <row r="18" spans="1:24" ht="20.100000000000001" customHeight="1" x14ac:dyDescent="0.2">
      <c r="A18" s="31" t="str">
        <f>Index!A35</f>
        <v>Table 3b    Employment by institutional sector, wage costs, FY2000-FY2021</v>
      </c>
    </row>
    <row r="19" spans="1:24" s="22" customFormat="1" ht="20.100000000000001" customHeight="1" x14ac:dyDescent="0.2">
      <c r="A19" s="12"/>
      <c r="B19" s="70" t="s">
        <v>117</v>
      </c>
      <c r="C19" s="33" t="str">
        <f t="shared" ref="C19:T19" si="0">C2</f>
        <v>FY00</v>
      </c>
      <c r="D19" s="33" t="str">
        <f t="shared" si="0"/>
        <v>FY01</v>
      </c>
      <c r="E19" s="33" t="str">
        <f t="shared" si="0"/>
        <v>FY02</v>
      </c>
      <c r="F19" s="33" t="str">
        <f t="shared" si="0"/>
        <v>FY03</v>
      </c>
      <c r="G19" s="33" t="str">
        <f t="shared" si="0"/>
        <v>FY04</v>
      </c>
      <c r="H19" s="33" t="str">
        <f t="shared" si="0"/>
        <v>FY05</v>
      </c>
      <c r="I19" s="33" t="str">
        <f t="shared" si="0"/>
        <v>FY06</v>
      </c>
      <c r="J19" s="33" t="str">
        <f t="shared" si="0"/>
        <v>FY07</v>
      </c>
      <c r="K19" s="33" t="str">
        <f t="shared" si="0"/>
        <v>FY08</v>
      </c>
      <c r="L19" s="33" t="str">
        <f t="shared" si="0"/>
        <v>FY09</v>
      </c>
      <c r="M19" s="33" t="str">
        <f t="shared" si="0"/>
        <v>FY10</v>
      </c>
      <c r="N19" s="33" t="str">
        <f t="shared" si="0"/>
        <v>FY11</v>
      </c>
      <c r="O19" s="33" t="str">
        <f t="shared" si="0"/>
        <v>FY12</v>
      </c>
      <c r="P19" s="33" t="str">
        <f t="shared" si="0"/>
        <v>FY13</v>
      </c>
      <c r="Q19" s="33" t="str">
        <f t="shared" si="0"/>
        <v>FY14</v>
      </c>
      <c r="R19" s="33" t="str">
        <f t="shared" si="0"/>
        <v>FY15</v>
      </c>
      <c r="S19" s="33" t="str">
        <f t="shared" si="0"/>
        <v>FY16</v>
      </c>
      <c r="T19" s="33" t="str">
        <f t="shared" si="0"/>
        <v>FY17</v>
      </c>
      <c r="U19" s="33" t="str">
        <f t="shared" ref="U19:X19" si="1">U2</f>
        <v>FY18</v>
      </c>
      <c r="V19" s="33" t="str">
        <f t="shared" si="1"/>
        <v>FY19</v>
      </c>
      <c r="W19" s="33" t="str">
        <f t="shared" si="1"/>
        <v>FY20</v>
      </c>
      <c r="X19" s="33" t="str">
        <f t="shared" si="1"/>
        <v>FY21</v>
      </c>
    </row>
    <row r="20" spans="1:24" ht="20.100000000000001" customHeight="1" x14ac:dyDescent="0.2">
      <c r="A20" s="1">
        <v>1.1000000000000001</v>
      </c>
      <c r="B20" s="53" t="s">
        <v>306</v>
      </c>
      <c r="C20" s="106">
        <v>22326.05078125</v>
      </c>
      <c r="D20" s="106">
        <v>25388.029296875</v>
      </c>
      <c r="E20" s="106">
        <v>27690.7109375</v>
      </c>
      <c r="F20" s="106">
        <v>25681.5</v>
      </c>
      <c r="G20" s="106">
        <v>27542.140625</v>
      </c>
      <c r="H20" s="106">
        <v>28688.169921875</v>
      </c>
      <c r="I20" s="106">
        <v>26803.55078125</v>
      </c>
      <c r="J20" s="106">
        <v>25721.529296875</v>
      </c>
      <c r="K20" s="106">
        <v>24105.26953125</v>
      </c>
      <c r="L20" s="106">
        <v>21861.4609375</v>
      </c>
      <c r="M20" s="106">
        <v>21808.490234375</v>
      </c>
      <c r="N20" s="106">
        <v>23813.2890625</v>
      </c>
      <c r="O20" s="106">
        <v>25618.0703125</v>
      </c>
      <c r="P20" s="106">
        <v>26461.509765625</v>
      </c>
      <c r="Q20" s="106">
        <v>28038.970703125</v>
      </c>
      <c r="R20" s="106">
        <v>31813.66015625</v>
      </c>
      <c r="S20" s="106">
        <v>34985.62109375</v>
      </c>
      <c r="T20" s="106">
        <v>35221.62109375</v>
      </c>
      <c r="U20" s="106">
        <v>34691.28125</v>
      </c>
      <c r="V20" s="106">
        <v>33195.4609375</v>
      </c>
      <c r="W20" s="106">
        <v>28307.41015625</v>
      </c>
      <c r="X20" s="106">
        <v>19297.7890625</v>
      </c>
    </row>
    <row r="21" spans="1:24" x14ac:dyDescent="0.2">
      <c r="A21" s="1">
        <v>1.2</v>
      </c>
      <c r="B21" s="53" t="s">
        <v>307</v>
      </c>
      <c r="C21" s="106">
        <v>10518.099609375</v>
      </c>
      <c r="D21" s="106">
        <v>11439.1103515625</v>
      </c>
      <c r="E21" s="106">
        <v>11241.16015625</v>
      </c>
      <c r="F21" s="106">
        <v>11637.5400390625</v>
      </c>
      <c r="G21" s="106">
        <v>12082.3701171875</v>
      </c>
      <c r="H21" s="106">
        <v>12530.099609375</v>
      </c>
      <c r="I21" s="106">
        <v>12817.48046875</v>
      </c>
      <c r="J21" s="106">
        <v>12822.8701171875</v>
      </c>
      <c r="K21" s="106">
        <v>13139.0302734375</v>
      </c>
      <c r="L21" s="106">
        <v>12415.509765625</v>
      </c>
      <c r="M21" s="106">
        <v>11758.58984375</v>
      </c>
      <c r="N21" s="106">
        <v>11832.330078125</v>
      </c>
      <c r="O21" s="106">
        <v>12416.4697265625</v>
      </c>
      <c r="P21" s="106">
        <v>13422.5595703125</v>
      </c>
      <c r="Q21" s="106">
        <v>15871.3896484375</v>
      </c>
      <c r="R21" s="106">
        <v>19911.779296875</v>
      </c>
      <c r="S21" s="106">
        <v>23436.66015625</v>
      </c>
      <c r="T21" s="106">
        <v>26317.5</v>
      </c>
      <c r="U21" s="106">
        <v>27003.220703125</v>
      </c>
      <c r="V21" s="106">
        <v>25669</v>
      </c>
      <c r="W21" s="106">
        <v>23619.849609375</v>
      </c>
      <c r="X21" s="106">
        <v>20757.08984375</v>
      </c>
    </row>
    <row r="22" spans="1:24" x14ac:dyDescent="0.2">
      <c r="A22" s="1">
        <v>1.3</v>
      </c>
      <c r="B22" t="s">
        <v>15</v>
      </c>
      <c r="C22" s="106">
        <v>2324.7900390625</v>
      </c>
      <c r="D22" s="106">
        <v>2449.719970703125</v>
      </c>
      <c r="E22" s="106">
        <v>2615.489990234375</v>
      </c>
      <c r="F22" s="106">
        <v>2704.85009765625</v>
      </c>
      <c r="G22" s="106">
        <v>3140.580078125</v>
      </c>
      <c r="H22" s="106">
        <v>3428.360107421875</v>
      </c>
      <c r="I22" s="106">
        <v>3213.85009765625</v>
      </c>
      <c r="J22" s="106">
        <v>3282.60009765625</v>
      </c>
      <c r="K22" s="106">
        <v>3295.85009765625</v>
      </c>
      <c r="L22" s="106">
        <v>3355.27001953125</v>
      </c>
      <c r="M22" s="106">
        <v>3546.530029296875</v>
      </c>
      <c r="N22" s="106">
        <v>3596.18994140625</v>
      </c>
      <c r="O22" s="106">
        <v>3597.81005859375</v>
      </c>
      <c r="P22" s="106">
        <v>3513.39990234375</v>
      </c>
      <c r="Q22" s="106">
        <v>4919.580078125</v>
      </c>
      <c r="R22" s="106">
        <v>5033.31005859375</v>
      </c>
      <c r="S22" s="106">
        <v>5515.31005859375</v>
      </c>
      <c r="T22" s="106">
        <v>6236.93017578125</v>
      </c>
      <c r="U22" s="106">
        <v>7519.39013671875</v>
      </c>
      <c r="V22" s="106">
        <v>7719.85009765625</v>
      </c>
      <c r="W22" s="106">
        <v>8324.919921875</v>
      </c>
      <c r="X22" s="106">
        <v>8607.98046875</v>
      </c>
    </row>
    <row r="23" spans="1:24" x14ac:dyDescent="0.2">
      <c r="A23" s="1">
        <v>1.4</v>
      </c>
      <c r="B23" t="s">
        <v>577</v>
      </c>
      <c r="C23" s="106">
        <v>2</v>
      </c>
      <c r="D23" s="106">
        <v>136.08000183105469</v>
      </c>
      <c r="E23" s="106">
        <v>221.42999267578125</v>
      </c>
      <c r="F23" s="106">
        <v>144.97999572753906</v>
      </c>
      <c r="G23" s="106">
        <v>239.22999572753906</v>
      </c>
      <c r="H23" s="106">
        <v>307.07000732421875</v>
      </c>
      <c r="I23" s="106">
        <v>288.30999755859375</v>
      </c>
      <c r="J23" s="106">
        <v>275.989990234375</v>
      </c>
      <c r="K23" s="106">
        <v>281.57998657226563</v>
      </c>
      <c r="L23" s="106">
        <v>330.35000610351563</v>
      </c>
      <c r="M23" s="106">
        <v>303.82000732421875</v>
      </c>
      <c r="N23" s="106">
        <v>309.54998779296875</v>
      </c>
      <c r="O23" s="106">
        <v>327.32998657226563</v>
      </c>
      <c r="P23" s="106">
        <v>358.20999145507813</v>
      </c>
      <c r="Q23" s="106">
        <v>388.14999389648438</v>
      </c>
      <c r="R23" s="106">
        <v>387.3800048828125</v>
      </c>
      <c r="S23" s="106">
        <v>387.760009765625</v>
      </c>
      <c r="T23" s="106">
        <v>356.55999755859375</v>
      </c>
      <c r="U23" s="106">
        <v>318.32000732421875</v>
      </c>
      <c r="V23" s="106">
        <v>294.8800048828125</v>
      </c>
      <c r="W23" s="106">
        <v>161.58000183105469</v>
      </c>
      <c r="X23" s="106">
        <v>0</v>
      </c>
    </row>
    <row r="24" spans="1:24" x14ac:dyDescent="0.2">
      <c r="A24" s="43" t="s">
        <v>296</v>
      </c>
      <c r="B24" s="53" t="s">
        <v>292</v>
      </c>
      <c r="C24" s="106">
        <v>1524.31005859375</v>
      </c>
      <c r="D24" s="106">
        <v>1448.02001953125</v>
      </c>
      <c r="E24" s="106">
        <v>1430.8800048828125</v>
      </c>
      <c r="F24" s="106">
        <v>1516.699951171875</v>
      </c>
      <c r="G24" s="106">
        <v>1632.4000244140625</v>
      </c>
      <c r="H24" s="106">
        <v>1724.3399658203125</v>
      </c>
      <c r="I24" s="106">
        <v>1738.0799560546875</v>
      </c>
      <c r="J24" s="106">
        <v>1594.7099609375</v>
      </c>
      <c r="K24" s="106">
        <v>1263.530029296875</v>
      </c>
      <c r="L24" s="106">
        <v>1175.260009765625</v>
      </c>
      <c r="M24" s="106">
        <v>1149.489990234375</v>
      </c>
      <c r="N24" s="106">
        <v>1129.739990234375</v>
      </c>
      <c r="O24" s="106">
        <v>1159.6300048828125</v>
      </c>
      <c r="P24" s="106">
        <v>854.0999755859375</v>
      </c>
      <c r="Q24" s="106">
        <v>869.78997802734375</v>
      </c>
      <c r="R24" s="106">
        <v>896.8499755859375</v>
      </c>
      <c r="S24" s="106">
        <v>992.8499755859375</v>
      </c>
      <c r="T24" s="106">
        <v>1106.2900390625</v>
      </c>
      <c r="U24" s="106">
        <v>1216.3299560546875</v>
      </c>
      <c r="V24" s="106">
        <v>1252.4599609375</v>
      </c>
      <c r="W24" s="106">
        <v>1306.239990234375</v>
      </c>
      <c r="X24" s="106">
        <v>1332.1800537109375</v>
      </c>
    </row>
    <row r="25" spans="1:24" x14ac:dyDescent="0.2">
      <c r="A25" s="43" t="s">
        <v>297</v>
      </c>
      <c r="B25" s="53" t="s">
        <v>537</v>
      </c>
      <c r="C25" s="106">
        <v>521.79998779296875</v>
      </c>
      <c r="D25" s="106">
        <v>612.1300048828125</v>
      </c>
      <c r="E25" s="106">
        <v>594.04998779296875</v>
      </c>
      <c r="F25" s="106">
        <v>584.83001708984375</v>
      </c>
      <c r="G25" s="106">
        <v>558.05999755859375</v>
      </c>
      <c r="H25" s="106">
        <v>598.3900146484375</v>
      </c>
      <c r="I25" s="106">
        <v>635.1300048828125</v>
      </c>
      <c r="J25" s="106">
        <v>696.97998046875</v>
      </c>
      <c r="K25" s="106">
        <v>709.739990234375</v>
      </c>
      <c r="L25" s="106">
        <v>708.969970703125</v>
      </c>
      <c r="M25" s="106">
        <v>727.07000732421875</v>
      </c>
      <c r="N25" s="106">
        <v>764.44000244140625</v>
      </c>
      <c r="O25" s="106">
        <v>672.44000244140625</v>
      </c>
      <c r="P25" s="106">
        <v>706.29998779296875</v>
      </c>
      <c r="Q25" s="106">
        <v>738.6400146484375</v>
      </c>
      <c r="R25" s="106">
        <v>786.77001953125</v>
      </c>
      <c r="S25" s="106">
        <v>759.27001953125</v>
      </c>
      <c r="T25" s="106">
        <v>788.6199951171875</v>
      </c>
      <c r="U25" s="106">
        <v>857.97998046875</v>
      </c>
      <c r="V25" s="106">
        <v>1123.93994140625</v>
      </c>
      <c r="W25" s="106">
        <v>904.3900146484375</v>
      </c>
      <c r="X25" s="106">
        <v>850.44000244140625</v>
      </c>
    </row>
    <row r="26" spans="1:24" x14ac:dyDescent="0.2">
      <c r="A26" s="43" t="s">
        <v>66</v>
      </c>
      <c r="B26" s="53" t="s">
        <v>293</v>
      </c>
      <c r="C26" s="106">
        <v>27880.73046875</v>
      </c>
      <c r="D26" s="106">
        <v>28979.619140625</v>
      </c>
      <c r="E26" s="106">
        <v>29292.619140625</v>
      </c>
      <c r="F26" s="106">
        <v>31297.189453125</v>
      </c>
      <c r="G26" s="106">
        <v>31378.580078125</v>
      </c>
      <c r="H26" s="106">
        <v>30838.580078125</v>
      </c>
      <c r="I26" s="106">
        <v>30995.0703125</v>
      </c>
      <c r="J26" s="106">
        <v>31626.9609375</v>
      </c>
      <c r="K26" s="106">
        <v>32394.150390625</v>
      </c>
      <c r="L26" s="106">
        <v>31996.73046875</v>
      </c>
      <c r="M26" s="106">
        <v>30926.25</v>
      </c>
      <c r="N26" s="106">
        <v>31344.279296875</v>
      </c>
      <c r="O26" s="106">
        <v>31782.060546875</v>
      </c>
      <c r="P26" s="106">
        <v>31757.490234375</v>
      </c>
      <c r="Q26" s="106">
        <v>34540.87109375</v>
      </c>
      <c r="R26" s="106">
        <v>34508.62109375</v>
      </c>
      <c r="S26" s="106">
        <v>37099.8203125</v>
      </c>
      <c r="T26" s="106">
        <v>39226.53125</v>
      </c>
      <c r="U26" s="106">
        <v>40750.8203125</v>
      </c>
      <c r="V26" s="106">
        <v>41154.08984375</v>
      </c>
      <c r="W26" s="106">
        <v>42541.30078125</v>
      </c>
      <c r="X26" s="106">
        <v>41446.05078125</v>
      </c>
    </row>
    <row r="27" spans="1:24" x14ac:dyDescent="0.2">
      <c r="A27" s="43" t="s">
        <v>67</v>
      </c>
      <c r="B27" s="53" t="s">
        <v>16</v>
      </c>
      <c r="C27" s="106">
        <v>4259.72998046875</v>
      </c>
      <c r="D27" s="106">
        <v>4183.25</v>
      </c>
      <c r="E27" s="106">
        <v>4707.990234375</v>
      </c>
      <c r="F27" s="106">
        <v>4929.4599609375</v>
      </c>
      <c r="G27" s="106">
        <v>5173.1298828125</v>
      </c>
      <c r="H27" s="106">
        <v>5012.77978515625</v>
      </c>
      <c r="I27" s="106">
        <v>5298.259765625</v>
      </c>
      <c r="J27" s="106">
        <v>5334.06982421875</v>
      </c>
      <c r="K27" s="106">
        <v>5316.990234375</v>
      </c>
      <c r="L27" s="106">
        <v>5267.83984375</v>
      </c>
      <c r="M27" s="106">
        <v>5562.97998046875</v>
      </c>
      <c r="N27" s="106">
        <v>5320.6201171875</v>
      </c>
      <c r="O27" s="106">
        <v>5438.580078125</v>
      </c>
      <c r="P27" s="106">
        <v>5532.06005859375</v>
      </c>
      <c r="Q27" s="106">
        <v>5380.72998046875</v>
      </c>
      <c r="R27" s="106">
        <v>5846.18994140625</v>
      </c>
      <c r="S27" s="106">
        <v>5791.58984375</v>
      </c>
      <c r="T27" s="106">
        <v>5998.330078125</v>
      </c>
      <c r="U27" s="106">
        <v>5879.8701171875</v>
      </c>
      <c r="V27" s="106">
        <v>5992.2099609375</v>
      </c>
      <c r="W27" s="106">
        <v>6100.2998046875</v>
      </c>
      <c r="X27" s="106">
        <v>6041.5</v>
      </c>
    </row>
    <row r="28" spans="1:24" x14ac:dyDescent="0.2">
      <c r="A28" s="43" t="s">
        <v>68</v>
      </c>
      <c r="B28" s="53" t="s">
        <v>294</v>
      </c>
      <c r="C28" s="106">
        <v>2695.719970703125</v>
      </c>
      <c r="D28" s="106">
        <v>2671.6201171875</v>
      </c>
      <c r="E28" s="106">
        <v>2660.429931640625</v>
      </c>
      <c r="F28" s="106">
        <v>2412.64990234375</v>
      </c>
      <c r="G28" s="106">
        <v>2475.510009765625</v>
      </c>
      <c r="H28" s="106">
        <v>4003.2900390625</v>
      </c>
      <c r="I28" s="106">
        <v>4494.259765625</v>
      </c>
      <c r="J28" s="106">
        <v>5064.25</v>
      </c>
      <c r="K28" s="106">
        <v>5232.080078125</v>
      </c>
      <c r="L28" s="106">
        <v>5437.91015625</v>
      </c>
      <c r="M28" s="106">
        <v>5658.35009765625</v>
      </c>
      <c r="N28" s="106">
        <v>5732.64990234375</v>
      </c>
      <c r="O28" s="106">
        <v>6019.16015625</v>
      </c>
      <c r="P28" s="106">
        <v>6582.93994140625</v>
      </c>
      <c r="Q28" s="106">
        <v>7876.2900390625</v>
      </c>
      <c r="R28" s="106">
        <v>8603.5498046875</v>
      </c>
      <c r="S28" s="106">
        <v>9504.51953125</v>
      </c>
      <c r="T28" s="106">
        <v>10300.3798828125</v>
      </c>
      <c r="U28" s="106">
        <v>10522.5400390625</v>
      </c>
      <c r="V28" s="106">
        <v>10956.400390625</v>
      </c>
      <c r="W28" s="106">
        <v>11121.5703125</v>
      </c>
      <c r="X28" s="106">
        <v>10720.5703125</v>
      </c>
    </row>
    <row r="29" spans="1:24" x14ac:dyDescent="0.2">
      <c r="A29" s="254" t="s">
        <v>575</v>
      </c>
      <c r="B29" s="255" t="s">
        <v>576</v>
      </c>
      <c r="C29" s="106">
        <v>0</v>
      </c>
      <c r="D29" s="106">
        <v>0</v>
      </c>
      <c r="E29" s="106">
        <v>0</v>
      </c>
      <c r="F29" s="106">
        <v>0</v>
      </c>
      <c r="G29" s="106">
        <v>0</v>
      </c>
      <c r="H29" s="106">
        <v>0</v>
      </c>
      <c r="I29" s="106">
        <v>0</v>
      </c>
      <c r="J29" s="106">
        <v>335.19000244140625</v>
      </c>
      <c r="K29" s="106">
        <v>348.67001342773438</v>
      </c>
      <c r="L29" s="106">
        <v>444.5</v>
      </c>
      <c r="M29" s="106">
        <v>569.8499755859375</v>
      </c>
      <c r="N29" s="106">
        <v>687.84002685546875</v>
      </c>
      <c r="O29" s="106">
        <v>747.97998046875</v>
      </c>
      <c r="P29" s="106">
        <v>727.54998779296875</v>
      </c>
      <c r="Q29" s="106">
        <v>718.83001708984375</v>
      </c>
      <c r="R29" s="106">
        <v>781.70001220703125</v>
      </c>
      <c r="S29" s="106">
        <v>818.94000244140625</v>
      </c>
      <c r="T29" s="106">
        <v>834.75</v>
      </c>
      <c r="U29" s="106">
        <v>841.47998046875</v>
      </c>
      <c r="V29" s="106">
        <v>888.739990234375</v>
      </c>
      <c r="W29" s="106">
        <v>875.69000244140625</v>
      </c>
      <c r="X29" s="106">
        <v>883.70001220703125</v>
      </c>
    </row>
    <row r="30" spans="1:24" x14ac:dyDescent="0.2">
      <c r="A30" s="43" t="s">
        <v>60</v>
      </c>
      <c r="B30" s="53" t="s">
        <v>295</v>
      </c>
      <c r="C30" s="106">
        <v>1764.9300537109375</v>
      </c>
      <c r="D30" s="106">
        <v>1850.18994140625</v>
      </c>
      <c r="E30" s="106">
        <v>1943.1600341796875</v>
      </c>
      <c r="F30" s="106">
        <v>2033.0999755859375</v>
      </c>
      <c r="G30" s="106">
        <v>1848.93994140625</v>
      </c>
      <c r="H30" s="106">
        <v>1763.2900390625</v>
      </c>
      <c r="I30" s="106">
        <v>1891.550048828125</v>
      </c>
      <c r="J30" s="106">
        <v>2028.27001953125</v>
      </c>
      <c r="K30" s="106">
        <v>2098.449951171875</v>
      </c>
      <c r="L30" s="106">
        <v>2136</v>
      </c>
      <c r="M30" s="106">
        <v>2007.3199462890625</v>
      </c>
      <c r="N30" s="106">
        <v>1987.1700439453125</v>
      </c>
      <c r="O30" s="106">
        <v>2104.56005859375</v>
      </c>
      <c r="P30" s="106">
        <v>2157.340087890625</v>
      </c>
      <c r="Q30" s="106">
        <v>2209.340087890625</v>
      </c>
      <c r="R30" s="106">
        <v>2375.159912109375</v>
      </c>
      <c r="S30" s="106">
        <v>2652.050048828125</v>
      </c>
      <c r="T30" s="106">
        <v>2903.72998046875</v>
      </c>
      <c r="U30" s="106">
        <v>3200.050048828125</v>
      </c>
      <c r="V30" s="106">
        <v>3298.030029296875</v>
      </c>
      <c r="W30" s="106">
        <v>3523.85009765625</v>
      </c>
      <c r="X30" s="106">
        <v>3497.239990234375</v>
      </c>
    </row>
    <row r="31" spans="1:24" x14ac:dyDescent="0.2">
      <c r="A31" s="43" t="s">
        <v>61</v>
      </c>
      <c r="B31" s="53" t="s">
        <v>17</v>
      </c>
      <c r="C31" s="106">
        <v>585.09002685546875</v>
      </c>
      <c r="D31" s="106">
        <v>759.04998779296875</v>
      </c>
      <c r="E31" s="106">
        <v>818.59002685546875</v>
      </c>
      <c r="F31" s="106">
        <v>1049.3800048828125</v>
      </c>
      <c r="G31" s="106">
        <v>1319.760009765625</v>
      </c>
      <c r="H31" s="106">
        <v>1543.0799560546875</v>
      </c>
      <c r="I31" s="106">
        <v>1676.9599609375</v>
      </c>
      <c r="J31" s="106">
        <v>1703.8800048828125</v>
      </c>
      <c r="K31" s="106">
        <v>1607.1099853515625</v>
      </c>
      <c r="L31" s="106">
        <v>1534.9200439453125</v>
      </c>
      <c r="M31" s="106">
        <v>1502.56005859375</v>
      </c>
      <c r="N31" s="106">
        <v>1426.0400390625</v>
      </c>
      <c r="O31" s="106">
        <v>1275.8599853515625</v>
      </c>
      <c r="P31" s="106">
        <v>1153.06005859375</v>
      </c>
      <c r="Q31" s="106">
        <v>1240.2900390625</v>
      </c>
      <c r="R31" s="106">
        <v>1719.0899658203125</v>
      </c>
      <c r="S31" s="106">
        <v>1663.1500244140625</v>
      </c>
      <c r="T31" s="106">
        <v>1801.6199951171875</v>
      </c>
      <c r="U31" s="106">
        <v>1782.530029296875</v>
      </c>
      <c r="V31" s="106">
        <v>1664.6099853515625</v>
      </c>
      <c r="W31" s="106">
        <v>1567.3599853515625</v>
      </c>
      <c r="X31" s="106">
        <v>1480.1800537109375</v>
      </c>
    </row>
    <row r="32" spans="1:24" x14ac:dyDescent="0.2">
      <c r="A32" s="43">
        <v>6</v>
      </c>
      <c r="B32" s="53" t="s">
        <v>18</v>
      </c>
      <c r="C32" s="106">
        <v>53.180000305175781</v>
      </c>
      <c r="D32" s="106">
        <v>62.380001068115234</v>
      </c>
      <c r="E32" s="106">
        <v>80.300003051757813</v>
      </c>
      <c r="F32" s="106">
        <v>104.69999694824219</v>
      </c>
      <c r="G32" s="106">
        <v>112.11000061035156</v>
      </c>
      <c r="H32" s="106">
        <v>109.34999847412109</v>
      </c>
      <c r="I32" s="106">
        <v>116.48999786376953</v>
      </c>
      <c r="J32" s="106">
        <v>129.33999633789063</v>
      </c>
      <c r="K32" s="106">
        <v>141.77999877929688</v>
      </c>
      <c r="L32" s="106">
        <v>205.30000305175781</v>
      </c>
      <c r="M32" s="106">
        <v>262.17999267578125</v>
      </c>
      <c r="N32" s="106">
        <v>265.989990234375</v>
      </c>
      <c r="O32" s="106">
        <v>298.01998901367188</v>
      </c>
      <c r="P32" s="106">
        <v>306.25</v>
      </c>
      <c r="Q32" s="106">
        <v>284.80999755859375</v>
      </c>
      <c r="R32" s="106">
        <v>296.55999755859375</v>
      </c>
      <c r="S32" s="106">
        <v>336.70001220703125</v>
      </c>
      <c r="T32" s="106">
        <v>363.02999877929688</v>
      </c>
      <c r="U32" s="106">
        <v>390.1199951171875</v>
      </c>
      <c r="V32" s="106">
        <v>420.1099853515625</v>
      </c>
      <c r="W32" s="106">
        <v>530.20001220703125</v>
      </c>
      <c r="X32" s="106">
        <v>566.0999755859375</v>
      </c>
    </row>
    <row r="33" spans="1:24" s="57" customFormat="1" ht="20.100000000000001" customHeight="1" x14ac:dyDescent="0.2">
      <c r="A33" s="54"/>
      <c r="B33" s="55" t="s">
        <v>3</v>
      </c>
      <c r="C33" s="691">
        <v>74456.4296875</v>
      </c>
      <c r="D33" s="691">
        <v>79979.203125</v>
      </c>
      <c r="E33" s="691">
        <v>83296.8125</v>
      </c>
      <c r="F33" s="691">
        <v>84096.8828125</v>
      </c>
      <c r="G33" s="691">
        <v>87502.8125</v>
      </c>
      <c r="H33" s="691">
        <v>90546.796875</v>
      </c>
      <c r="I33" s="691">
        <v>89968.9921875</v>
      </c>
      <c r="J33" s="691">
        <v>90616.640625</v>
      </c>
      <c r="K33" s="691">
        <v>89934.2265625</v>
      </c>
      <c r="L33" s="691">
        <v>86870.0234375</v>
      </c>
      <c r="M33" s="691">
        <v>85783.4765625</v>
      </c>
      <c r="N33" s="691">
        <v>88210.1328125</v>
      </c>
      <c r="O33" s="691">
        <v>91457.96875</v>
      </c>
      <c r="P33" s="691">
        <v>93532.7734375</v>
      </c>
      <c r="Q33" s="691">
        <v>103077.6796875</v>
      </c>
      <c r="R33" s="691">
        <v>112960.6171875</v>
      </c>
      <c r="S33" s="691">
        <v>123944.2421875</v>
      </c>
      <c r="T33" s="691">
        <v>131455.890625</v>
      </c>
      <c r="U33" s="691">
        <v>134973.9375</v>
      </c>
      <c r="V33" s="691">
        <v>133629.78125</v>
      </c>
      <c r="W33" s="691">
        <v>128884.65625</v>
      </c>
      <c r="X33" s="691">
        <v>115480.8203125</v>
      </c>
    </row>
    <row r="34" spans="1:24" s="4" customFormat="1" ht="18" customHeight="1" x14ac:dyDescent="0.2">
      <c r="A34" s="97" t="s">
        <v>308</v>
      </c>
      <c r="B34" s="49"/>
      <c r="C34" s="98"/>
      <c r="D34" s="98"/>
      <c r="E34" s="98"/>
      <c r="F34" s="98"/>
      <c r="G34" s="98"/>
      <c r="H34" s="98"/>
      <c r="I34" s="98"/>
      <c r="J34" s="98"/>
      <c r="K34" s="98"/>
      <c r="L34" s="98"/>
      <c r="M34" s="98"/>
      <c r="N34" s="98"/>
      <c r="O34" s="98"/>
      <c r="P34" s="98"/>
      <c r="Q34" s="98"/>
      <c r="R34" s="98"/>
      <c r="S34" s="98"/>
      <c r="T34" s="98"/>
      <c r="U34" s="98"/>
      <c r="V34" s="98"/>
      <c r="W34" s="98"/>
      <c r="X34" s="98"/>
    </row>
    <row r="35" spans="1:24" ht="20.100000000000001" customHeight="1" x14ac:dyDescent="0.2">
      <c r="A35" s="31" t="str">
        <f>Index!A36</f>
        <v>Table 3c    Employment by institutional sector, average wage and salary rates, FY2000-FY2021</v>
      </c>
    </row>
    <row r="36" spans="1:24" s="22" customFormat="1" ht="20.100000000000001" customHeight="1" x14ac:dyDescent="0.2">
      <c r="A36" s="12"/>
      <c r="B36" s="11"/>
      <c r="C36" s="33" t="str">
        <f t="shared" ref="C36:T36" si="2">C2</f>
        <v>FY00</v>
      </c>
      <c r="D36" s="33" t="str">
        <f t="shared" si="2"/>
        <v>FY01</v>
      </c>
      <c r="E36" s="33" t="str">
        <f t="shared" si="2"/>
        <v>FY02</v>
      </c>
      <c r="F36" s="33" t="str">
        <f t="shared" si="2"/>
        <v>FY03</v>
      </c>
      <c r="G36" s="33" t="str">
        <f t="shared" si="2"/>
        <v>FY04</v>
      </c>
      <c r="H36" s="33" t="str">
        <f t="shared" si="2"/>
        <v>FY05</v>
      </c>
      <c r="I36" s="33" t="str">
        <f t="shared" si="2"/>
        <v>FY06</v>
      </c>
      <c r="J36" s="33" t="str">
        <f t="shared" si="2"/>
        <v>FY07</v>
      </c>
      <c r="K36" s="33" t="str">
        <f t="shared" si="2"/>
        <v>FY08</v>
      </c>
      <c r="L36" s="33" t="str">
        <f t="shared" si="2"/>
        <v>FY09</v>
      </c>
      <c r="M36" s="33" t="str">
        <f t="shared" si="2"/>
        <v>FY10</v>
      </c>
      <c r="N36" s="33" t="str">
        <f t="shared" si="2"/>
        <v>FY11</v>
      </c>
      <c r="O36" s="33" t="str">
        <f t="shared" si="2"/>
        <v>FY12</v>
      </c>
      <c r="P36" s="33" t="str">
        <f t="shared" si="2"/>
        <v>FY13</v>
      </c>
      <c r="Q36" s="33" t="str">
        <f t="shared" si="2"/>
        <v>FY14</v>
      </c>
      <c r="R36" s="33" t="str">
        <f t="shared" si="2"/>
        <v>FY15</v>
      </c>
      <c r="S36" s="33" t="str">
        <f t="shared" si="2"/>
        <v>FY16</v>
      </c>
      <c r="T36" s="33" t="str">
        <f t="shared" si="2"/>
        <v>FY17</v>
      </c>
      <c r="U36" s="33" t="str">
        <f t="shared" ref="U36:V36" si="3">U2</f>
        <v>FY18</v>
      </c>
      <c r="V36" s="33" t="str">
        <f t="shared" si="3"/>
        <v>FY19</v>
      </c>
      <c r="W36" s="33" t="str">
        <f t="shared" ref="W36:X36" si="4">W2</f>
        <v>FY20</v>
      </c>
      <c r="X36" s="33" t="str">
        <f t="shared" si="4"/>
        <v>FY21</v>
      </c>
    </row>
    <row r="37" spans="1:24" ht="20.100000000000001" customHeight="1" x14ac:dyDescent="0.2">
      <c r="A37" s="1">
        <v>1.1000000000000001</v>
      </c>
      <c r="B37" s="53" t="s">
        <v>306</v>
      </c>
      <c r="C37" s="106">
        <f t="shared" ref="C37:T50" si="5">IF(C3&gt;9,C20/C3*1000,"n.a.")</f>
        <v>6655.7946806339551</v>
      </c>
      <c r="D37" s="106">
        <f t="shared" si="5"/>
        <v>7128.7096730850808</v>
      </c>
      <c r="E37" s="106">
        <f t="shared" si="5"/>
        <v>7387.6313730537486</v>
      </c>
      <c r="F37" s="106">
        <f t="shared" si="5"/>
        <v>7477.7734209166674</v>
      </c>
      <c r="G37" s="106">
        <f t="shared" si="5"/>
        <v>8290.511746665572</v>
      </c>
      <c r="H37" s="106">
        <f t="shared" si="5"/>
        <v>7652.4684078647488</v>
      </c>
      <c r="I37" s="106">
        <f t="shared" si="5"/>
        <v>7878.7559373771946</v>
      </c>
      <c r="J37" s="106">
        <f t="shared" si="5"/>
        <v>8255.6485810726736</v>
      </c>
      <c r="K37" s="106">
        <f t="shared" si="5"/>
        <v>8608.2472321313053</v>
      </c>
      <c r="L37" s="106">
        <f t="shared" si="5"/>
        <v>8498.5416354259414</v>
      </c>
      <c r="M37" s="106">
        <f t="shared" si="5"/>
        <v>8556.5336601884428</v>
      </c>
      <c r="N37" s="106">
        <f t="shared" si="5"/>
        <v>9071.2870764110812</v>
      </c>
      <c r="O37" s="106">
        <f t="shared" si="5"/>
        <v>9393.360635397843</v>
      </c>
      <c r="P37" s="106">
        <f t="shared" si="5"/>
        <v>9320.0208781012952</v>
      </c>
      <c r="Q37" s="106">
        <f t="shared" si="5"/>
        <v>9811.8305700590718</v>
      </c>
      <c r="R37" s="106">
        <f t="shared" si="5"/>
        <v>10554.554960591146</v>
      </c>
      <c r="S37" s="106">
        <f t="shared" si="5"/>
        <v>11085.420981283498</v>
      </c>
      <c r="T37" s="106">
        <f t="shared" si="5"/>
        <v>11309.510688112137</v>
      </c>
      <c r="U37" s="106">
        <f t="shared" ref="U37:V37" si="6">IF(U3&gt;9,U20/U3*1000,"n.a.")</f>
        <v>11255.930681544085</v>
      </c>
      <c r="V37" s="106">
        <f t="shared" si="6"/>
        <v>11294.64318422319</v>
      </c>
      <c r="W37" s="106">
        <f t="shared" ref="W37:X37" si="7">IF(W3&gt;9,W20/W3*1000,"n.a.")</f>
        <v>10598.375680193403</v>
      </c>
      <c r="X37" s="106">
        <f t="shared" si="7"/>
        <v>9485.4539760968055</v>
      </c>
    </row>
    <row r="38" spans="1:24" x14ac:dyDescent="0.2">
      <c r="A38" s="1">
        <v>1.2</v>
      </c>
      <c r="B38" s="53" t="s">
        <v>307</v>
      </c>
      <c r="C38" s="106">
        <f t="shared" si="5"/>
        <v>4240.33975366501</v>
      </c>
      <c r="D38" s="106">
        <f t="shared" si="5"/>
        <v>4154.6001631706567</v>
      </c>
      <c r="E38" s="106">
        <f t="shared" si="5"/>
        <v>4277.6859104872256</v>
      </c>
      <c r="F38" s="106">
        <f t="shared" si="5"/>
        <v>4134.6899197069424</v>
      </c>
      <c r="G38" s="106">
        <f t="shared" si="5"/>
        <v>4111.068847091351</v>
      </c>
      <c r="H38" s="106">
        <f t="shared" si="5"/>
        <v>4053.5921316066183</v>
      </c>
      <c r="I38" s="106">
        <f t="shared" si="5"/>
        <v>4078.4476039613623</v>
      </c>
      <c r="J38" s="106">
        <f t="shared" si="5"/>
        <v>4142.2755683747282</v>
      </c>
      <c r="K38" s="106">
        <f t="shared" si="5"/>
        <v>4322.6038238771725</v>
      </c>
      <c r="L38" s="106">
        <f t="shared" si="5"/>
        <v>4379.5846338661549</v>
      </c>
      <c r="M38" s="106">
        <f t="shared" si="5"/>
        <v>4563.1463694450849</v>
      </c>
      <c r="N38" s="106">
        <f t="shared" si="5"/>
        <v>4717.6278438140953</v>
      </c>
      <c r="O38" s="106">
        <f t="shared" si="5"/>
        <v>4816.3465688052956</v>
      </c>
      <c r="P38" s="106">
        <f t="shared" si="5"/>
        <v>5073.0420450654274</v>
      </c>
      <c r="Q38" s="106">
        <f t="shared" si="5"/>
        <v>5675.6474406762809</v>
      </c>
      <c r="R38" s="106">
        <f t="shared" si="5"/>
        <v>6503.7839955139416</v>
      </c>
      <c r="S38" s="106">
        <f t="shared" si="5"/>
        <v>6992.0489542542646</v>
      </c>
      <c r="T38" s="106">
        <f t="shared" si="5"/>
        <v>7252.694063502976</v>
      </c>
      <c r="U38" s="106">
        <f t="shared" ref="U38:V38" si="8">IF(U4&gt;9,U21/U4*1000,"n.a.")</f>
        <v>7300.0058608507316</v>
      </c>
      <c r="V38" s="106">
        <f t="shared" si="8"/>
        <v>7288.6508239714158</v>
      </c>
      <c r="W38" s="106">
        <f t="shared" ref="W38:X38" si="9">IF(W4&gt;9,W21/W4*1000,"n.a.")</f>
        <v>7096.8092238145582</v>
      </c>
      <c r="X38" s="106">
        <f t="shared" si="9"/>
        <v>7112.6886403837825</v>
      </c>
    </row>
    <row r="39" spans="1:24" x14ac:dyDescent="0.2">
      <c r="A39" s="1">
        <v>1.3</v>
      </c>
      <c r="B39" t="s">
        <v>15</v>
      </c>
      <c r="C39" s="106">
        <f t="shared" si="5"/>
        <v>12897.586901872399</v>
      </c>
      <c r="D39" s="106">
        <f t="shared" si="5"/>
        <v>13313.695492951765</v>
      </c>
      <c r="E39" s="106">
        <f t="shared" si="5"/>
        <v>13586.960988230519</v>
      </c>
      <c r="F39" s="106">
        <f t="shared" si="5"/>
        <v>13853.265544974391</v>
      </c>
      <c r="G39" s="106">
        <f t="shared" si="5"/>
        <v>14291.604451080773</v>
      </c>
      <c r="H39" s="106">
        <f t="shared" si="5"/>
        <v>14651.111570178953</v>
      </c>
      <c r="I39" s="106">
        <f t="shared" si="5"/>
        <v>14126.813616071429</v>
      </c>
      <c r="J39" s="106">
        <f t="shared" si="5"/>
        <v>14670.838425279329</v>
      </c>
      <c r="K39" s="106">
        <f t="shared" si="5"/>
        <v>14829.47175548369</v>
      </c>
      <c r="L39" s="106">
        <f t="shared" si="5"/>
        <v>15373.516698883161</v>
      </c>
      <c r="M39" s="106">
        <f t="shared" si="5"/>
        <v>15107.68915568424</v>
      </c>
      <c r="N39" s="106">
        <f t="shared" si="5"/>
        <v>14549.655566026466</v>
      </c>
      <c r="O39" s="106">
        <f t="shared" si="5"/>
        <v>15202.01400537595</v>
      </c>
      <c r="P39" s="106">
        <f t="shared" si="5"/>
        <v>15281.188073735157</v>
      </c>
      <c r="Q39" s="106">
        <f t="shared" si="5"/>
        <v>14773.513748123123</v>
      </c>
      <c r="R39" s="106">
        <f t="shared" si="5"/>
        <v>15149.164961907449</v>
      </c>
      <c r="S39" s="106">
        <f t="shared" si="5"/>
        <v>16496.440351295954</v>
      </c>
      <c r="T39" s="106">
        <f t="shared" si="5"/>
        <v>17939.397003653597</v>
      </c>
      <c r="U39" s="106">
        <f t="shared" ref="U39:V39" si="10">IF(U5&gt;9,U22/U5*1000,"n.a.")</f>
        <v>18932.581609679219</v>
      </c>
      <c r="V39" s="106">
        <f t="shared" si="10"/>
        <v>19319.749491868017</v>
      </c>
      <c r="W39" s="106">
        <f t="shared" ref="W39:X39" si="11">IF(W5&gt;9,W22/W5*1000,"n.a.")</f>
        <v>19959.847477721316</v>
      </c>
      <c r="X39" s="106">
        <f t="shared" si="11"/>
        <v>20535.937998375419</v>
      </c>
    </row>
    <row r="40" spans="1:24" x14ac:dyDescent="0.2">
      <c r="A40" s="1">
        <v>1.4</v>
      </c>
      <c r="B40" t="s">
        <v>577</v>
      </c>
      <c r="C40" s="106" t="str">
        <f t="shared" si="5"/>
        <v>n.a.</v>
      </c>
      <c r="D40" s="106" t="str">
        <f t="shared" si="5"/>
        <v>n.a.</v>
      </c>
      <c r="E40" s="106">
        <f t="shared" si="5"/>
        <v>16103.999467329544</v>
      </c>
      <c r="F40" s="106">
        <f t="shared" si="5"/>
        <v>10941.886470002948</v>
      </c>
      <c r="G40" s="106">
        <f t="shared" si="5"/>
        <v>14721.84589092548</v>
      </c>
      <c r="H40" s="106">
        <f t="shared" si="5"/>
        <v>14979.024747522866</v>
      </c>
      <c r="I40" s="106">
        <f t="shared" si="5"/>
        <v>14415.499877929688</v>
      </c>
      <c r="J40" s="106">
        <f t="shared" si="5"/>
        <v>14719.466145833334</v>
      </c>
      <c r="K40" s="106">
        <f t="shared" si="5"/>
        <v>13408.570789155507</v>
      </c>
      <c r="L40" s="106">
        <f t="shared" si="5"/>
        <v>14847.191285551266</v>
      </c>
      <c r="M40" s="106">
        <f t="shared" si="5"/>
        <v>13810.000332919033</v>
      </c>
      <c r="N40" s="106">
        <f t="shared" si="5"/>
        <v>13458.695121433424</v>
      </c>
      <c r="O40" s="106">
        <f t="shared" si="5"/>
        <v>13928.935598819815</v>
      </c>
      <c r="P40" s="106">
        <f t="shared" si="5"/>
        <v>14328.399658203125</v>
      </c>
      <c r="Q40" s="106">
        <f t="shared" si="5"/>
        <v>13987.387167440878</v>
      </c>
      <c r="R40" s="106">
        <f t="shared" si="5"/>
        <v>13959.639815596845</v>
      </c>
      <c r="S40" s="106">
        <f t="shared" si="5"/>
        <v>15826.939174107143</v>
      </c>
      <c r="T40" s="106">
        <f t="shared" si="5"/>
        <v>15335.913873487903</v>
      </c>
      <c r="U40" s="106">
        <f t="shared" ref="U40:V40" si="12">IF(U6&gt;9,U23/U6*1000,"n.a.")</f>
        <v>15527.805235327744</v>
      </c>
      <c r="V40" s="106">
        <f t="shared" si="12"/>
        <v>16612.958021566901</v>
      </c>
      <c r="W40" s="106">
        <f t="shared" ref="W40:X40" si="13">IF(W6&gt;9,W23/W6*1000,"n.a.")</f>
        <v>12429.230910081129</v>
      </c>
      <c r="X40" s="106" t="str">
        <f t="shared" si="13"/>
        <v>n.a.</v>
      </c>
    </row>
    <row r="41" spans="1:24" x14ac:dyDescent="0.2">
      <c r="A41" s="43" t="s">
        <v>296</v>
      </c>
      <c r="B41" s="53" t="s">
        <v>292</v>
      </c>
      <c r="C41" s="106">
        <f t="shared" si="5"/>
        <v>17175.32460387324</v>
      </c>
      <c r="D41" s="106">
        <f t="shared" si="5"/>
        <v>15696.693978658537</v>
      </c>
      <c r="E41" s="106">
        <f t="shared" si="5"/>
        <v>15222.127711519281</v>
      </c>
      <c r="F41" s="106">
        <f t="shared" si="5"/>
        <v>15757.921570616883</v>
      </c>
      <c r="G41" s="106">
        <f t="shared" si="5"/>
        <v>16242.786312577735</v>
      </c>
      <c r="H41" s="106">
        <f t="shared" si="5"/>
        <v>17115.03688159119</v>
      </c>
      <c r="I41" s="106">
        <f t="shared" si="5"/>
        <v>17081.86688997236</v>
      </c>
      <c r="J41" s="106">
        <f t="shared" si="5"/>
        <v>16231.144640585242</v>
      </c>
      <c r="K41" s="106">
        <f t="shared" si="5"/>
        <v>18788.550621514867</v>
      </c>
      <c r="L41" s="106">
        <f t="shared" si="5"/>
        <v>19587.666829427082</v>
      </c>
      <c r="M41" s="106">
        <f t="shared" si="5"/>
        <v>21586.666483274646</v>
      </c>
      <c r="N41" s="106">
        <f t="shared" si="5"/>
        <v>22594.7998046875</v>
      </c>
      <c r="O41" s="106">
        <f t="shared" si="5"/>
        <v>25627.182428349446</v>
      </c>
      <c r="P41" s="106">
        <f t="shared" si="5"/>
        <v>20580.722303275605</v>
      </c>
      <c r="Q41" s="106">
        <f t="shared" si="5"/>
        <v>21214.389707983995</v>
      </c>
      <c r="R41" s="106">
        <f t="shared" si="5"/>
        <v>22421.249389648438</v>
      </c>
      <c r="S41" s="106">
        <f t="shared" si="5"/>
        <v>22063.332790798613</v>
      </c>
      <c r="T41" s="106">
        <f t="shared" si="5"/>
        <v>23413.54580026455</v>
      </c>
      <c r="U41" s="106">
        <f t="shared" ref="U41:V41" si="14">IF(U7&gt;9,U24/U7*1000,"n.a.")</f>
        <v>24697.054945272841</v>
      </c>
      <c r="V41" s="106">
        <f t="shared" si="14"/>
        <v>25823.916720360823</v>
      </c>
      <c r="W41" s="106">
        <f t="shared" ref="W41:X41" si="15">IF(W7&gt;9,W24/W7*1000,"n.a.")</f>
        <v>28243.026815878377</v>
      </c>
      <c r="X41" s="106">
        <f t="shared" si="15"/>
        <v>28960.435950237774</v>
      </c>
    </row>
    <row r="42" spans="1:24" x14ac:dyDescent="0.2">
      <c r="A42" s="43" t="s">
        <v>297</v>
      </c>
      <c r="B42" s="53" t="s">
        <v>537</v>
      </c>
      <c r="C42" s="106">
        <f t="shared" si="5"/>
        <v>10180.867550592578</v>
      </c>
      <c r="D42" s="106">
        <f t="shared" si="5"/>
        <v>8728.7534118662279</v>
      </c>
      <c r="E42" s="106">
        <f t="shared" si="5"/>
        <v>7483.8116370519574</v>
      </c>
      <c r="F42" s="106">
        <f t="shared" si="5"/>
        <v>9666.1328036484101</v>
      </c>
      <c r="G42" s="106">
        <f t="shared" si="5"/>
        <v>12400.507032731144</v>
      </c>
      <c r="H42" s="106">
        <f t="shared" si="5"/>
        <v>12937.323762101703</v>
      </c>
      <c r="I42" s="106">
        <f t="shared" si="5"/>
        <v>12961.04373695395</v>
      </c>
      <c r="J42" s="106">
        <f t="shared" si="5"/>
        <v>14151.016258682846</v>
      </c>
      <c r="K42" s="106">
        <f t="shared" si="5"/>
        <v>13984.198240096615</v>
      </c>
      <c r="L42" s="106">
        <f t="shared" si="5"/>
        <v>13900.554744045123</v>
      </c>
      <c r="M42" s="106">
        <f t="shared" si="5"/>
        <v>14687.393320168416</v>
      </c>
      <c r="N42" s="106">
        <f t="shared" si="5"/>
        <v>15287.883279704449</v>
      </c>
      <c r="O42" s="106">
        <f t="shared" si="5"/>
        <v>13583.823704156473</v>
      </c>
      <c r="P42" s="106">
        <f t="shared" si="5"/>
        <v>13985.30801813845</v>
      </c>
      <c r="Q42" s="106">
        <f t="shared" si="5"/>
        <v>13368.324555748241</v>
      </c>
      <c r="R42" s="106">
        <f t="shared" si="5"/>
        <v>15501.941660151373</v>
      </c>
      <c r="S42" s="106">
        <f t="shared" si="5"/>
        <v>16504.794181473222</v>
      </c>
      <c r="T42" s="106">
        <f t="shared" si="5"/>
        <v>18701.120129539715</v>
      </c>
      <c r="U42" s="106">
        <f t="shared" ref="U42:V42" si="16">IF(U8&gt;9,U25/U8*1000,"n.a.")</f>
        <v>19315.318013913875</v>
      </c>
      <c r="V42" s="106">
        <f t="shared" si="16"/>
        <v>15360.735394784106</v>
      </c>
      <c r="W42" s="106">
        <f t="shared" ref="W42:X42" si="17">IF(W8&gt;9,W25/W8*1000,"n.a.")</f>
        <v>18238.694767808622</v>
      </c>
      <c r="X42" s="106">
        <f t="shared" si="17"/>
        <v>21781.208119918032</v>
      </c>
    </row>
    <row r="43" spans="1:24" x14ac:dyDescent="0.2">
      <c r="A43" s="43" t="s">
        <v>66</v>
      </c>
      <c r="B43" s="53" t="s">
        <v>293</v>
      </c>
      <c r="C43" s="106">
        <f t="shared" si="5"/>
        <v>12351.636047735075</v>
      </c>
      <c r="D43" s="106">
        <f t="shared" si="5"/>
        <v>12337.002614144316</v>
      </c>
      <c r="E43" s="106">
        <f t="shared" si="5"/>
        <v>12381.304650763459</v>
      </c>
      <c r="F43" s="106">
        <f t="shared" si="5"/>
        <v>12894.093914151817</v>
      </c>
      <c r="G43" s="106">
        <f t="shared" si="5"/>
        <v>12841.653398045835</v>
      </c>
      <c r="H43" s="106">
        <f t="shared" si="5"/>
        <v>13684.748204182384</v>
      </c>
      <c r="I43" s="106">
        <f t="shared" si="5"/>
        <v>14362.868541473586</v>
      </c>
      <c r="J43" s="106">
        <f t="shared" si="5"/>
        <v>14711.925078497499</v>
      </c>
      <c r="K43" s="106">
        <f t="shared" si="5"/>
        <v>15077.565925354898</v>
      </c>
      <c r="L43" s="106">
        <f t="shared" si="5"/>
        <v>15036.057551104323</v>
      </c>
      <c r="M43" s="106">
        <f t="shared" si="5"/>
        <v>14731.169991068769</v>
      </c>
      <c r="N43" s="106">
        <f t="shared" si="5"/>
        <v>14977.555511587625</v>
      </c>
      <c r="O43" s="106">
        <f t="shared" si="5"/>
        <v>15427.248612038104</v>
      </c>
      <c r="P43" s="106">
        <f t="shared" si="5"/>
        <v>15425.61760018215</v>
      </c>
      <c r="Q43" s="106">
        <f t="shared" si="5"/>
        <v>17240.265082979786</v>
      </c>
      <c r="R43" s="106">
        <f t="shared" si="5"/>
        <v>17492.647874160437</v>
      </c>
      <c r="S43" s="106">
        <f t="shared" si="5"/>
        <v>18515.194167186524</v>
      </c>
      <c r="T43" s="106">
        <f t="shared" si="5"/>
        <v>19116.243299220274</v>
      </c>
      <c r="U43" s="106">
        <f t="shared" ref="U43:V43" si="18">IF(U9&gt;9,U26/U9*1000,"n.a.")</f>
        <v>19827.670751733363</v>
      </c>
      <c r="V43" s="106">
        <f t="shared" si="18"/>
        <v>20243.034846901133</v>
      </c>
      <c r="W43" s="106">
        <f t="shared" ref="W43:X43" si="19">IF(W9&gt;9,W26/W9*1000,"n.a.")</f>
        <v>20653.623391795121</v>
      </c>
      <c r="X43" s="106">
        <f t="shared" si="19"/>
        <v>20542.907574354329</v>
      </c>
    </row>
    <row r="44" spans="1:24" x14ac:dyDescent="0.2">
      <c r="A44" s="43" t="s">
        <v>67</v>
      </c>
      <c r="B44" s="53" t="s">
        <v>16</v>
      </c>
      <c r="C44" s="106">
        <f t="shared" si="5"/>
        <v>9077.7410345631324</v>
      </c>
      <c r="D44" s="106">
        <f t="shared" si="5"/>
        <v>8986.5735767991391</v>
      </c>
      <c r="E44" s="106">
        <f t="shared" si="5"/>
        <v>9010.5076255980857</v>
      </c>
      <c r="F44" s="106">
        <f t="shared" si="5"/>
        <v>10024.321222038638</v>
      </c>
      <c r="G44" s="106">
        <f t="shared" si="5"/>
        <v>10284.552450919482</v>
      </c>
      <c r="H44" s="106">
        <f t="shared" si="5"/>
        <v>9911.5764412382596</v>
      </c>
      <c r="I44" s="106">
        <f t="shared" si="5"/>
        <v>9452.7382080731477</v>
      </c>
      <c r="J44" s="106">
        <f t="shared" si="5"/>
        <v>9928.4687281875285</v>
      </c>
      <c r="K44" s="106">
        <f t="shared" si="5"/>
        <v>10200.460881294965</v>
      </c>
      <c r="L44" s="106">
        <f t="shared" si="5"/>
        <v>10050.731874552826</v>
      </c>
      <c r="M44" s="106">
        <f t="shared" si="5"/>
        <v>10211.987114215237</v>
      </c>
      <c r="N44" s="106">
        <f t="shared" si="5"/>
        <v>11258.585792966129</v>
      </c>
      <c r="O44" s="106">
        <f t="shared" si="5"/>
        <v>11721.077754579743</v>
      </c>
      <c r="P44" s="106">
        <f t="shared" si="5"/>
        <v>11711.161807025668</v>
      </c>
      <c r="Q44" s="106">
        <f t="shared" si="5"/>
        <v>12831.629212890304</v>
      </c>
      <c r="R44" s="106">
        <f t="shared" si="5"/>
        <v>15472.932820487264</v>
      </c>
      <c r="S44" s="106">
        <f t="shared" si="5"/>
        <v>16104.525112964893</v>
      </c>
      <c r="T44" s="106">
        <f t="shared" si="5"/>
        <v>16531.91523184289</v>
      </c>
      <c r="U44" s="106">
        <f t="shared" ref="U44:V44" si="20">IF(U10&gt;9,U27/U10*1000,"n.a.")</f>
        <v>16605.893005216156</v>
      </c>
      <c r="V44" s="106">
        <f t="shared" si="20"/>
        <v>16923.162500690578</v>
      </c>
      <c r="W44" s="106">
        <f t="shared" ref="W44:X44" si="21">IF(W10&gt;9,W27/W10*1000,"n.a.")</f>
        <v>16957.052966469771</v>
      </c>
      <c r="X44" s="106">
        <f t="shared" si="21"/>
        <v>16559.615801407614</v>
      </c>
    </row>
    <row r="45" spans="1:24" x14ac:dyDescent="0.2">
      <c r="A45" s="43" t="s">
        <v>68</v>
      </c>
      <c r="B45" s="53" t="s">
        <v>294</v>
      </c>
      <c r="C45" s="106">
        <f t="shared" si="5"/>
        <v>5156.8053002450988</v>
      </c>
      <c r="D45" s="106">
        <f t="shared" si="5"/>
        <v>4752.7153519012672</v>
      </c>
      <c r="E45" s="106">
        <f t="shared" si="5"/>
        <v>5362.4186074892914</v>
      </c>
      <c r="F45" s="106">
        <f t="shared" si="5"/>
        <v>5632.097816968193</v>
      </c>
      <c r="G45" s="106">
        <f t="shared" si="5"/>
        <v>5741.9774074006955</v>
      </c>
      <c r="H45" s="106">
        <f t="shared" si="5"/>
        <v>5634.4687390042227</v>
      </c>
      <c r="I45" s="106">
        <f t="shared" si="5"/>
        <v>5792.5049339455454</v>
      </c>
      <c r="J45" s="106">
        <f t="shared" si="5"/>
        <v>5986.1111111111104</v>
      </c>
      <c r="K45" s="106">
        <f t="shared" si="5"/>
        <v>6122.0770257422846</v>
      </c>
      <c r="L45" s="106">
        <f t="shared" si="5"/>
        <v>6513.4423192094628</v>
      </c>
      <c r="M45" s="106">
        <f t="shared" si="5"/>
        <v>6680.4605639389019</v>
      </c>
      <c r="N45" s="106">
        <f t="shared" si="5"/>
        <v>7019.5711341186234</v>
      </c>
      <c r="O45" s="106">
        <f t="shared" si="5"/>
        <v>7299.6385707062482</v>
      </c>
      <c r="P45" s="106">
        <f t="shared" si="5"/>
        <v>7484.5115798570905</v>
      </c>
      <c r="Q45" s="106">
        <f t="shared" si="5"/>
        <v>8563.9000189866256</v>
      </c>
      <c r="R45" s="106">
        <f t="shared" si="5"/>
        <v>9014.4586968876647</v>
      </c>
      <c r="S45" s="106">
        <f t="shared" si="5"/>
        <v>9200.5194101110083</v>
      </c>
      <c r="T45" s="106">
        <f t="shared" si="5"/>
        <v>9573.5855679925899</v>
      </c>
      <c r="U45" s="106">
        <f t="shared" ref="U45:V45" si="22">IF(U11&gt;9,U28/U11*1000,"n.a.")</f>
        <v>9963.7398882381949</v>
      </c>
      <c r="V45" s="106">
        <f t="shared" si="22"/>
        <v>10266.813189176353</v>
      </c>
      <c r="W45" s="106">
        <f t="shared" ref="W45:X45" si="23">IF(W11&gt;9,W28/W11*1000,"n.a.")</f>
        <v>10309.68279258401</v>
      </c>
      <c r="X45" s="106">
        <f t="shared" si="23"/>
        <v>10413.375728508985</v>
      </c>
    </row>
    <row r="46" spans="1:24" x14ac:dyDescent="0.2">
      <c r="A46" s="254" t="s">
        <v>575</v>
      </c>
      <c r="B46" s="255" t="s">
        <v>576</v>
      </c>
      <c r="C46" s="106" t="str">
        <f t="shared" si="5"/>
        <v>n.a.</v>
      </c>
      <c r="D46" s="106" t="str">
        <f t="shared" si="5"/>
        <v>n.a.</v>
      </c>
      <c r="E46" s="106" t="str">
        <f t="shared" si="5"/>
        <v>n.a.</v>
      </c>
      <c r="F46" s="106" t="str">
        <f t="shared" si="5"/>
        <v>n.a.</v>
      </c>
      <c r="G46" s="106" t="str">
        <f t="shared" si="5"/>
        <v>n.a.</v>
      </c>
      <c r="H46" s="106" t="str">
        <f t="shared" si="5"/>
        <v>n.a.</v>
      </c>
      <c r="I46" s="106" t="str">
        <f t="shared" si="5"/>
        <v>n.a.</v>
      </c>
      <c r="J46" s="106">
        <f t="shared" si="5"/>
        <v>17189.23089443109</v>
      </c>
      <c r="K46" s="106">
        <f t="shared" si="5"/>
        <v>16408.000631893385</v>
      </c>
      <c r="L46" s="106">
        <f t="shared" si="5"/>
        <v>18142.857142857141</v>
      </c>
      <c r="M46" s="106">
        <f t="shared" si="5"/>
        <v>18838.015721849173</v>
      </c>
      <c r="N46" s="106">
        <f t="shared" si="5"/>
        <v>18844.932242615581</v>
      </c>
      <c r="O46" s="106">
        <f t="shared" si="5"/>
        <v>18817.106426886792</v>
      </c>
      <c r="P46" s="106">
        <f t="shared" si="5"/>
        <v>18735.193432171651</v>
      </c>
      <c r="Q46" s="106">
        <f t="shared" si="5"/>
        <v>20013.828073529799</v>
      </c>
      <c r="R46" s="106">
        <f t="shared" si="5"/>
        <v>20753.096968622227</v>
      </c>
      <c r="S46" s="106">
        <f t="shared" si="5"/>
        <v>21088.584444384414</v>
      </c>
      <c r="T46" s="106">
        <f t="shared" si="5"/>
        <v>21588.361359025315</v>
      </c>
      <c r="U46" s="106">
        <f t="shared" ref="U46:V46" si="24">IF(U12&gt;9,U29/U12*1000,"n.a.")</f>
        <v>22640.716188688537</v>
      </c>
      <c r="V46" s="106">
        <f t="shared" si="24"/>
        <v>23034.298562177115</v>
      </c>
      <c r="W46" s="106">
        <f t="shared" ref="W46:X46" si="25">IF(W12&gt;9,W29/W12*1000,"n.a.")</f>
        <v>22549.957882793835</v>
      </c>
      <c r="X46" s="106">
        <f t="shared" si="25"/>
        <v>23003.036432724282</v>
      </c>
    </row>
    <row r="47" spans="1:24" x14ac:dyDescent="0.2">
      <c r="A47" s="43" t="s">
        <v>60</v>
      </c>
      <c r="B47" s="53" t="s">
        <v>295</v>
      </c>
      <c r="C47" s="106">
        <f t="shared" si="5"/>
        <v>7510.3084690591395</v>
      </c>
      <c r="D47" s="106">
        <f t="shared" si="5"/>
        <v>7966.3376476482645</v>
      </c>
      <c r="E47" s="106">
        <f t="shared" si="5"/>
        <v>8147.387124144343</v>
      </c>
      <c r="F47" s="106">
        <f t="shared" si="5"/>
        <v>8222.8177737107035</v>
      </c>
      <c r="G47" s="106">
        <f t="shared" si="5"/>
        <v>8140.5910541735839</v>
      </c>
      <c r="H47" s="106">
        <f t="shared" si="5"/>
        <v>8042.3349591205524</v>
      </c>
      <c r="I47" s="106">
        <f t="shared" si="5"/>
        <v>8397.5209405197802</v>
      </c>
      <c r="J47" s="106">
        <f t="shared" si="5"/>
        <v>8549.047038804174</v>
      </c>
      <c r="K47" s="106">
        <f t="shared" si="5"/>
        <v>8752.6220503882232</v>
      </c>
      <c r="L47" s="106">
        <f t="shared" si="5"/>
        <v>8899.9626542704773</v>
      </c>
      <c r="M47" s="106">
        <f t="shared" si="5"/>
        <v>8794.3530763254312</v>
      </c>
      <c r="N47" s="106">
        <f t="shared" si="5"/>
        <v>8891.1010733536859</v>
      </c>
      <c r="O47" s="106">
        <f t="shared" si="5"/>
        <v>9374.3902798755225</v>
      </c>
      <c r="P47" s="106">
        <f t="shared" si="5"/>
        <v>9524.6379506291105</v>
      </c>
      <c r="Q47" s="106">
        <f t="shared" si="5"/>
        <v>9837.4629943460404</v>
      </c>
      <c r="R47" s="106">
        <f t="shared" si="5"/>
        <v>10603.344793268179</v>
      </c>
      <c r="S47" s="106">
        <f t="shared" si="5"/>
        <v>11739.011491489113</v>
      </c>
      <c r="T47" s="106">
        <f t="shared" si="5"/>
        <v>12768.269336832338</v>
      </c>
      <c r="U47" s="106">
        <f t="shared" ref="U47:V47" si="26">IF(U13&gt;9,U30/U13*1000,"n.a.")</f>
        <v>13646.210260134883</v>
      </c>
      <c r="V47" s="106">
        <f t="shared" si="26"/>
        <v>13302.92477651375</v>
      </c>
      <c r="W47" s="106">
        <f t="shared" ref="W47:X47" si="27">IF(W13&gt;9,W30/W13*1000,"n.a.")</f>
        <v>12810.072550774838</v>
      </c>
      <c r="X47" s="106">
        <f t="shared" si="27"/>
        <v>13919.307352745229</v>
      </c>
    </row>
    <row r="48" spans="1:24" x14ac:dyDescent="0.2">
      <c r="A48" s="43" t="s">
        <v>61</v>
      </c>
      <c r="B48" s="53" t="s">
        <v>17</v>
      </c>
      <c r="C48" s="106">
        <f t="shared" si="5"/>
        <v>1657.4788296188915</v>
      </c>
      <c r="D48" s="106">
        <f t="shared" si="5"/>
        <v>1743.9402361699454</v>
      </c>
      <c r="E48" s="106">
        <f t="shared" si="5"/>
        <v>1708.0647404391627</v>
      </c>
      <c r="F48" s="106">
        <f t="shared" si="5"/>
        <v>1676.9956130768078</v>
      </c>
      <c r="G48" s="106">
        <f t="shared" si="5"/>
        <v>1654.3528796811345</v>
      </c>
      <c r="H48" s="106">
        <f t="shared" si="5"/>
        <v>1660.5649244602503</v>
      </c>
      <c r="I48" s="106">
        <f t="shared" si="5"/>
        <v>1645.2881637846456</v>
      </c>
      <c r="J48" s="106">
        <f t="shared" si="5"/>
        <v>1682.0138251557873</v>
      </c>
      <c r="K48" s="106">
        <f t="shared" si="5"/>
        <v>1713.7936394044921</v>
      </c>
      <c r="L48" s="106">
        <f t="shared" si="5"/>
        <v>1737.317537006579</v>
      </c>
      <c r="M48" s="106">
        <f t="shared" si="5"/>
        <v>1760.9845398110167</v>
      </c>
      <c r="N48" s="106">
        <f t="shared" si="5"/>
        <v>1807.4018239068441</v>
      </c>
      <c r="O48" s="106">
        <f t="shared" si="5"/>
        <v>1862.5693216811133</v>
      </c>
      <c r="P48" s="106">
        <f t="shared" si="5"/>
        <v>1946.0929258966244</v>
      </c>
      <c r="Q48" s="106">
        <f t="shared" si="5"/>
        <v>2034.0960050225503</v>
      </c>
      <c r="R48" s="106">
        <f t="shared" si="5"/>
        <v>2225.359179055421</v>
      </c>
      <c r="S48" s="106">
        <f t="shared" si="5"/>
        <v>2345.7687227278734</v>
      </c>
      <c r="T48" s="106">
        <f t="shared" si="5"/>
        <v>2398.9613783184918</v>
      </c>
      <c r="U48" s="106">
        <f t="shared" ref="U48:V48" si="28">IF(U14&gt;9,U31/U14*1000,"n.a.")</f>
        <v>2500.0421168259118</v>
      </c>
      <c r="V48" s="106">
        <f t="shared" si="28"/>
        <v>2465.1758390989448</v>
      </c>
      <c r="W48" s="106">
        <f t="shared" ref="W48:X48" si="29">IF(W14&gt;9,W31/W14*1000,"n.a.")</f>
        <v>2534.1309383210387</v>
      </c>
      <c r="X48" s="106">
        <f t="shared" si="29"/>
        <v>2568.6421756372019</v>
      </c>
    </row>
    <row r="49" spans="1:24" x14ac:dyDescent="0.2">
      <c r="A49" s="43">
        <v>6</v>
      </c>
      <c r="B49" s="53" t="s">
        <v>18</v>
      </c>
      <c r="C49" s="106" t="str">
        <f t="shared" si="5"/>
        <v>n.a.</v>
      </c>
      <c r="D49" s="106" t="str">
        <f t="shared" si="5"/>
        <v>n.a.</v>
      </c>
      <c r="E49" s="106" t="str">
        <f t="shared" si="5"/>
        <v>n.a.</v>
      </c>
      <c r="F49" s="106" t="str">
        <f t="shared" si="5"/>
        <v>n.a.</v>
      </c>
      <c r="G49" s="106" t="str">
        <f t="shared" si="5"/>
        <v>n.a.</v>
      </c>
      <c r="H49" s="106" t="str">
        <f t="shared" si="5"/>
        <v>n.a.</v>
      </c>
      <c r="I49" s="106" t="str">
        <f t="shared" si="5"/>
        <v>n.a.</v>
      </c>
      <c r="J49" s="106">
        <f t="shared" si="5"/>
        <v>13265.640650040064</v>
      </c>
      <c r="K49" s="106">
        <f t="shared" si="5"/>
        <v>13502.857026599702</v>
      </c>
      <c r="L49" s="106">
        <f t="shared" si="5"/>
        <v>15067.890132239105</v>
      </c>
      <c r="M49" s="106">
        <f t="shared" si="5"/>
        <v>14981.7138671875</v>
      </c>
      <c r="N49" s="106">
        <f t="shared" si="5"/>
        <v>14186.1328125</v>
      </c>
      <c r="O49" s="106">
        <f t="shared" si="5"/>
        <v>14362.409109092621</v>
      </c>
      <c r="P49" s="106">
        <f t="shared" si="5"/>
        <v>13172.043010752688</v>
      </c>
      <c r="Q49" s="106">
        <f t="shared" si="5"/>
        <v>14605.640900440705</v>
      </c>
      <c r="R49" s="106">
        <f t="shared" si="5"/>
        <v>14292.048075112953</v>
      </c>
      <c r="S49" s="106">
        <f t="shared" si="5"/>
        <v>15660.465684047966</v>
      </c>
      <c r="T49" s="106">
        <f t="shared" si="5"/>
        <v>14970.309228012242</v>
      </c>
      <c r="U49" s="106">
        <f t="shared" ref="U49:V49" si="30">IF(U15&gt;9,U32/U15*1000,"n.a.")</f>
        <v>16961.738918138584</v>
      </c>
      <c r="V49" s="106">
        <f t="shared" si="30"/>
        <v>17688.84148848684</v>
      </c>
      <c r="W49" s="106">
        <f t="shared" ref="W49:X49" si="31">IF(W15&gt;9,W32/W15*1000,"n.a.")</f>
        <v>21422.222715435604</v>
      </c>
      <c r="X49" s="106">
        <f t="shared" si="31"/>
        <v>20038.937188882745</v>
      </c>
    </row>
    <row r="50" spans="1:24" s="57" customFormat="1" ht="20.100000000000001" customHeight="1" x14ac:dyDescent="0.2">
      <c r="A50" s="54"/>
      <c r="B50" s="55" t="s">
        <v>3</v>
      </c>
      <c r="C50" s="56">
        <f t="shared" si="5"/>
        <v>7446.8589011799577</v>
      </c>
      <c r="D50" s="56">
        <f t="shared" si="5"/>
        <v>7461.2740085550004</v>
      </c>
      <c r="E50" s="56">
        <f t="shared" si="5"/>
        <v>7665.6502830224626</v>
      </c>
      <c r="F50" s="56">
        <f t="shared" si="5"/>
        <v>7756.1423923969005</v>
      </c>
      <c r="G50" s="56">
        <f t="shared" si="5"/>
        <v>7916.0361722954704</v>
      </c>
      <c r="H50" s="56">
        <f t="shared" si="5"/>
        <v>7629.8172726309194</v>
      </c>
      <c r="I50" s="56">
        <f t="shared" si="5"/>
        <v>7696.3228704346639</v>
      </c>
      <c r="J50" s="56">
        <f t="shared" si="5"/>
        <v>7939.2577067528928</v>
      </c>
      <c r="K50" s="56">
        <f t="shared" si="5"/>
        <v>8224.6316392633289</v>
      </c>
      <c r="L50" s="56">
        <f t="shared" si="5"/>
        <v>8346.9740110483635</v>
      </c>
      <c r="M50" s="56">
        <f t="shared" si="5"/>
        <v>8488.7974747642638</v>
      </c>
      <c r="N50" s="56">
        <f t="shared" si="5"/>
        <v>8862.5269499689657</v>
      </c>
      <c r="O50" s="56">
        <f t="shared" si="5"/>
        <v>9165.1654472929113</v>
      </c>
      <c r="P50" s="56">
        <f t="shared" si="5"/>
        <v>9238.9525241947485</v>
      </c>
      <c r="Q50" s="56">
        <f t="shared" si="5"/>
        <v>9965.5825631009011</v>
      </c>
      <c r="R50" s="56">
        <f t="shared" si="5"/>
        <v>10376.25811544508</v>
      </c>
      <c r="S50" s="56">
        <f t="shared" si="5"/>
        <v>10920.766965926259</v>
      </c>
      <c r="T50" s="56">
        <f t="shared" si="5"/>
        <v>11201.646193269602</v>
      </c>
      <c r="U50" s="56">
        <f t="shared" ref="U50:V50" si="32">IF(U16&gt;9,U33/U16*1000,"n.a.")</f>
        <v>11471.977952019215</v>
      </c>
      <c r="V50" s="56">
        <f t="shared" si="32"/>
        <v>11681.358701567551</v>
      </c>
      <c r="W50" s="56">
        <f t="shared" ref="W50:X50" si="33">IF(W16&gt;9,W33/W16*1000,"n.a.")</f>
        <v>11737.602836849155</v>
      </c>
      <c r="X50" s="56">
        <f t="shared" si="33"/>
        <v>11828.382349705022</v>
      </c>
    </row>
    <row r="51" spans="1:24" s="4" customFormat="1" ht="18" customHeight="1" x14ac:dyDescent="0.2">
      <c r="A51" s="97" t="s">
        <v>308</v>
      </c>
      <c r="B51" s="49"/>
      <c r="C51" s="98"/>
      <c r="D51" s="98"/>
      <c r="E51" s="98"/>
      <c r="F51" s="98"/>
      <c r="G51" s="98"/>
      <c r="H51" s="98"/>
      <c r="I51" s="98"/>
      <c r="J51" s="98"/>
      <c r="K51" s="98"/>
      <c r="L51" s="98"/>
      <c r="M51" s="98"/>
      <c r="N51" s="98"/>
      <c r="O51" s="98"/>
      <c r="P51" s="98"/>
      <c r="Q51" s="98"/>
      <c r="R51" s="98"/>
      <c r="S51" s="98"/>
      <c r="T51" s="98"/>
      <c r="U51" s="98"/>
      <c r="V51" s="98"/>
      <c r="W51" s="98"/>
      <c r="X51" s="98"/>
    </row>
    <row r="53" spans="1:24" ht="20.100000000000001" customHeight="1" x14ac:dyDescent="0.2">
      <c r="A53" s="31" t="str">
        <f>Index!A37</f>
        <v>Table 3d    Employment by institutional sector, average real wage and salary rates, FY2000-FY2021</v>
      </c>
    </row>
    <row r="54" spans="1:24" s="22" customFormat="1" ht="20.100000000000001" customHeight="1" x14ac:dyDescent="0.2">
      <c r="A54" s="12"/>
      <c r="B54" s="370" t="s">
        <v>5098</v>
      </c>
      <c r="C54" s="33" t="str">
        <f t="shared" ref="C54:T54" si="34">C2</f>
        <v>FY00</v>
      </c>
      <c r="D54" s="33" t="str">
        <f t="shared" si="34"/>
        <v>FY01</v>
      </c>
      <c r="E54" s="33" t="str">
        <f t="shared" si="34"/>
        <v>FY02</v>
      </c>
      <c r="F54" s="33" t="str">
        <f t="shared" si="34"/>
        <v>FY03</v>
      </c>
      <c r="G54" s="33" t="str">
        <f t="shared" si="34"/>
        <v>FY04</v>
      </c>
      <c r="H54" s="33" t="str">
        <f t="shared" si="34"/>
        <v>FY05</v>
      </c>
      <c r="I54" s="33" t="str">
        <f t="shared" si="34"/>
        <v>FY06</v>
      </c>
      <c r="J54" s="33" t="str">
        <f t="shared" si="34"/>
        <v>FY07</v>
      </c>
      <c r="K54" s="33" t="str">
        <f t="shared" si="34"/>
        <v>FY08</v>
      </c>
      <c r="L54" s="33" t="str">
        <f t="shared" si="34"/>
        <v>FY09</v>
      </c>
      <c r="M54" s="33" t="str">
        <f t="shared" si="34"/>
        <v>FY10</v>
      </c>
      <c r="N54" s="33" t="str">
        <f t="shared" si="34"/>
        <v>FY11</v>
      </c>
      <c r="O54" s="33" t="str">
        <f t="shared" si="34"/>
        <v>FY12</v>
      </c>
      <c r="P54" s="33" t="str">
        <f t="shared" si="34"/>
        <v>FY13</v>
      </c>
      <c r="Q54" s="33" t="str">
        <f t="shared" si="34"/>
        <v>FY14</v>
      </c>
      <c r="R54" s="33" t="str">
        <f t="shared" si="34"/>
        <v>FY15</v>
      </c>
      <c r="S54" s="33" t="str">
        <f t="shared" si="34"/>
        <v>FY16</v>
      </c>
      <c r="T54" s="33" t="str">
        <f t="shared" si="34"/>
        <v>FY17</v>
      </c>
      <c r="U54" s="33" t="str">
        <f t="shared" ref="U54:V54" si="35">U2</f>
        <v>FY18</v>
      </c>
      <c r="V54" s="33" t="str">
        <f t="shared" si="35"/>
        <v>FY19</v>
      </c>
      <c r="W54" s="33" t="str">
        <f t="shared" ref="W54:X54" si="36">W2</f>
        <v>FY20</v>
      </c>
      <c r="X54" s="33" t="str">
        <f t="shared" si="36"/>
        <v>FY21</v>
      </c>
    </row>
    <row r="55" spans="1:24" ht="20.100000000000001" customHeight="1" x14ac:dyDescent="0.2">
      <c r="A55" s="1">
        <v>1.1000000000000001</v>
      </c>
      <c r="B55" s="53" t="s">
        <v>306</v>
      </c>
      <c r="C55" s="106">
        <f>IF(ISNUMBER(C37)=TRUE,IF(C37&gt;0,C37/NAgni!C$57*100,"n.a."),"n.a.")</f>
        <v>10416.067038867994</v>
      </c>
      <c r="D55" s="106">
        <f>IF(ISNUMBER(D37)=TRUE,IF(D37&gt;0,D37/NAgni!D$57*100,"n.a."),"n.a.")</f>
        <v>11237.773554189507</v>
      </c>
      <c r="E55" s="106">
        <f>IF(ISNUMBER(E37)=TRUE,IF(E37&gt;0,E37/NAgni!E$57*100,"n.a."),"n.a.")</f>
        <v>11677.844415290194</v>
      </c>
      <c r="F55" s="106">
        <f>IF(ISNUMBER(F37)=TRUE,IF(F37&gt;0,F37/NAgni!F$57*100,"n.a."),"n.a.")</f>
        <v>11744.378753575529</v>
      </c>
      <c r="G55" s="106">
        <f>IF(ISNUMBER(G37)=TRUE,IF(G37&gt;0,G37/NAgni!G$57*100,"n.a."),"n.a.")</f>
        <v>12951.244378763849</v>
      </c>
      <c r="H55" s="106">
        <f>IF(ISNUMBER(H37)=TRUE,IF(H37&gt;0,H37/NAgni!H$57*100,"n.a."),"n.a.")</f>
        <v>11543.828645812262</v>
      </c>
      <c r="I55" s="106">
        <f>IF(ISNUMBER(I37)=TRUE,IF(I37&gt;0,I37/NAgni!I$57*100,"n.a."),"n.a.")</f>
        <v>11401.846716792388</v>
      </c>
      <c r="J55" s="106">
        <f>IF(ISNUMBER(J37)=TRUE,IF(J37&gt;0,J37/NAgni!J$57*100,"n.a."),"n.a.")</f>
        <v>11597.024435751304</v>
      </c>
      <c r="K55" s="106">
        <f>IF(ISNUMBER(K37)=TRUE,IF(K37&gt;0,K37/NAgni!K$57*100,"n.a."),"n.a.")</f>
        <v>11000.155903371347</v>
      </c>
      <c r="L55" s="106">
        <f>IF(ISNUMBER(L37)=TRUE,IF(L37&gt;0,L37/NAgni!L$57*100,"n.a."),"n.a.")</f>
        <v>10374.337627272076</v>
      </c>
      <c r="M55" s="106">
        <f>IF(ISNUMBER(M37)=TRUE,IF(M37&gt;0,M37/NAgni!M$57*100,"n.a."),"n.a.")</f>
        <v>10332.111498647497</v>
      </c>
      <c r="N55" s="106">
        <f>IF(ISNUMBER(N37)=TRUE,IF(N37&gt;0,N37/NAgni!N$57*100,"n.a."),"n.a.")</f>
        <v>10672.657096987958</v>
      </c>
      <c r="O55" s="106">
        <f>IF(ISNUMBER(O37)=TRUE,IF(O37&gt;0,O37/NAgni!O$57*100,"n.a."),"n.a.")</f>
        <v>10481.502657418492</v>
      </c>
      <c r="P55" s="106">
        <f>IF(ISNUMBER(P37)=TRUE,IF(P37&gt;0,P37/NAgni!P$57*100,"n.a."),"n.a.")</f>
        <v>10111.941120443658</v>
      </c>
      <c r="Q55" s="106">
        <f>IF(ISNUMBER(Q37)=TRUE,IF(Q37&gt;0,Q37/NAgni!Q$57*100,"n.a."),"n.a.")</f>
        <v>10239.854976863659</v>
      </c>
      <c r="R55" s="106">
        <f>IF(ISNUMBER(R37)=TRUE,IF(R37&gt;0,R37/NAgni!R$57*100,"n.a."),"n.a.")</f>
        <v>10778.007514765759</v>
      </c>
      <c r="S55" s="106">
        <f>IF(ISNUMBER(S37)=TRUE,IF(S37&gt;0,S37/NAgni!S$57*100,"n.a."),"n.a.")</f>
        <v>11471.625608433636</v>
      </c>
      <c r="T55" s="106">
        <f>IF(ISNUMBER(T37)=TRUE,IF(T37&gt;0,T37/NAgni!T$57*100,"n.a."),"n.a.")</f>
        <v>11600.693657099</v>
      </c>
      <c r="U55" s="106">
        <f>IF(ISNUMBER(U37)=TRUE,IF(U37&gt;0,U37/NAgni!U$57*100,"n.a."),"n.a.")</f>
        <v>11324.486540769318</v>
      </c>
      <c r="V55" s="106">
        <f>IF(ISNUMBER(V37)=TRUE,IF(V37&gt;0,V37/NAgni!V$57*100,"n.a."),"n.a.")</f>
        <v>11294.64318422319</v>
      </c>
      <c r="W55" s="106">
        <f>IF(ISNUMBER(W37)=TRUE,IF(W37&gt;0,W37/NAgni!W$57*100,"n.a."),"n.a.")</f>
        <v>10524.356226856855</v>
      </c>
      <c r="X55" s="106">
        <f>IF(ISNUMBER(X37)=TRUE,IF(X37&gt;0,X37/NAgni!X$57*100,"n.a."),"n.a.")</f>
        <v>9376.9754647691479</v>
      </c>
    </row>
    <row r="56" spans="1:24" x14ac:dyDescent="0.2">
      <c r="A56" s="1">
        <v>1.2</v>
      </c>
      <c r="B56" s="53" t="s">
        <v>307</v>
      </c>
      <c r="C56" s="106">
        <f>IF(ISNUMBER(C38)=TRUE,IF(C38&gt;0,C38/NAgni!C$57*100,"n.a."),"n.a.")</f>
        <v>6635.9713995181155</v>
      </c>
      <c r="D56" s="106">
        <f>IF(ISNUMBER(D38)=TRUE,IF(D38&gt;0,D38/NAgni!D$57*100,"n.a."),"n.a.")</f>
        <v>6549.3557716603336</v>
      </c>
      <c r="E56" s="106">
        <f>IF(ISNUMBER(E38)=TRUE,IF(E38&gt;0,E38/NAgni!E$57*100,"n.a."),"n.a.")</f>
        <v>6761.8629026829421</v>
      </c>
      <c r="F56" s="106">
        <f>IF(ISNUMBER(F38)=TRUE,IF(F38&gt;0,F38/NAgni!F$57*100,"n.a."),"n.a.")</f>
        <v>6493.8266663442773</v>
      </c>
      <c r="G56" s="106">
        <f>IF(ISNUMBER(G38)=TRUE,IF(G38&gt;0,G38/NAgni!G$57*100,"n.a."),"n.a.")</f>
        <v>6422.2160131450819</v>
      </c>
      <c r="H56" s="106">
        <f>IF(ISNUMBER(H38)=TRUE,IF(H38&gt;0,H38/NAgni!H$57*100,"n.a."),"n.a.")</f>
        <v>6114.886135196276</v>
      </c>
      <c r="I56" s="106">
        <f>IF(ISNUMBER(I38)=TRUE,IF(I38&gt;0,I38/NAgni!I$57*100,"n.a."),"n.a.")</f>
        <v>5902.1798355536966</v>
      </c>
      <c r="J56" s="106">
        <f>IF(ISNUMBER(J38)=TRUE,IF(J38&gt;0,J38/NAgni!J$57*100,"n.a."),"n.a.")</f>
        <v>5818.8124790330721</v>
      </c>
      <c r="K56" s="106">
        <f>IF(ISNUMBER(K38)=TRUE,IF(K38&gt;0,K38/NAgni!K$57*100,"n.a."),"n.a.")</f>
        <v>5523.6931153271908</v>
      </c>
      <c r="L56" s="106">
        <f>IF(ISNUMBER(L38)=TRUE,IF(L38&gt;0,L38/NAgni!L$57*100,"n.a."),"n.a.")</f>
        <v>5346.2454628149926</v>
      </c>
      <c r="M56" s="106">
        <f>IF(ISNUMBER(M38)=TRUE,IF(M38&gt;0,M38/NAgni!M$57*100,"n.a."),"n.a.")</f>
        <v>5510.051026050287</v>
      </c>
      <c r="N56" s="106">
        <f>IF(ISNUMBER(N38)=TRUE,IF(N38&gt;0,N38/NAgni!N$57*100,"n.a."),"n.a.")</f>
        <v>5550.4388587986978</v>
      </c>
      <c r="O56" s="106">
        <f>IF(ISNUMBER(O38)=TRUE,IF(O38&gt;0,O38/NAgni!O$57*100,"n.a."),"n.a.")</f>
        <v>5374.2799110409142</v>
      </c>
      <c r="P56" s="106">
        <f>IF(ISNUMBER(P38)=TRUE,IF(P38&gt;0,P38/NAgni!P$57*100,"n.a."),"n.a.")</f>
        <v>5504.0973761946479</v>
      </c>
      <c r="Q56" s="106">
        <f>IF(ISNUMBER(Q38)=TRUE,IF(Q38&gt;0,Q38/NAgni!Q$57*100,"n.a."),"n.a.")</f>
        <v>5923.2378991214691</v>
      </c>
      <c r="R56" s="106">
        <f>IF(ISNUMBER(R38)=TRUE,IF(R38&gt;0,R38/NAgni!R$57*100,"n.a."),"n.a.")</f>
        <v>6641.4768827104053</v>
      </c>
      <c r="S56" s="106">
        <f>IF(ISNUMBER(S38)=TRUE,IF(S38&gt;0,S38/NAgni!S$57*100,"n.a."),"n.a.")</f>
        <v>7235.6447242257018</v>
      </c>
      <c r="T56" s="106">
        <f>IF(ISNUMBER(T38)=TRUE,IF(T38&gt;0,T38/NAgni!T$57*100,"n.a."),"n.a.")</f>
        <v>7439.4272519497617</v>
      </c>
      <c r="U56" s="106">
        <f>IF(ISNUMBER(U38)=TRUE,IF(U38&gt;0,U38/NAgni!U$57*100,"n.a."),"n.a.")</f>
        <v>7344.4675929188252</v>
      </c>
      <c r="V56" s="106">
        <f>IF(ISNUMBER(V38)=TRUE,IF(V38&gt;0,V38/NAgni!V$57*100,"n.a."),"n.a.")</f>
        <v>7288.6508239714158</v>
      </c>
      <c r="W56" s="106">
        <f>IF(ISNUMBER(W38)=TRUE,IF(W38&gt;0,W38/NAgni!W$57*100,"n.a."),"n.a.")</f>
        <v>7047.2448419666662</v>
      </c>
      <c r="X56" s="106">
        <f>IF(ISNUMBER(X38)=TRUE,IF(X38&gt;0,X38/NAgni!X$57*100,"n.a."),"n.a.")</f>
        <v>7031.3457887722161</v>
      </c>
    </row>
    <row r="57" spans="1:24" x14ac:dyDescent="0.2">
      <c r="A57" s="1">
        <v>1.3</v>
      </c>
      <c r="B57" t="s">
        <v>15</v>
      </c>
      <c r="C57" s="106">
        <f>IF(ISNUMBER(C39)=TRUE,IF(C39&gt;0,C39/NAgni!C$57*100,"n.a."),"n.a.")</f>
        <v>20184.2358810162</v>
      </c>
      <c r="D57" s="106">
        <f>IF(ISNUMBER(D39)=TRUE,IF(D39&gt;0,D39/NAgni!D$57*100,"n.a."),"n.a.")</f>
        <v>20987.850814588746</v>
      </c>
      <c r="E57" s="106">
        <f>IF(ISNUMBER(E39)=TRUE,IF(E39&gt;0,E39/NAgni!E$57*100,"n.a."),"n.a.")</f>
        <v>21477.305578064763</v>
      </c>
      <c r="F57" s="106">
        <f>IF(ISNUMBER(F39)=TRUE,IF(F39&gt;0,F39/NAgni!F$57*100,"n.a."),"n.a.")</f>
        <v>21757.545779461812</v>
      </c>
      <c r="G57" s="106">
        <f>IF(ISNUMBER(G39)=TRUE,IF(G39&gt;0,G39/NAgni!G$57*100,"n.a."),"n.a.")</f>
        <v>22326.011646388506</v>
      </c>
      <c r="H57" s="106">
        <f>IF(ISNUMBER(H39)=TRUE,IF(H39&gt;0,H39/NAgni!H$57*100,"n.a."),"n.a.")</f>
        <v>22101.35506903912</v>
      </c>
      <c r="I57" s="106">
        <f>IF(ISNUMBER(I39)=TRUE,IF(I39&gt;0,I39/NAgni!I$57*100,"n.a."),"n.a.")</f>
        <v>20443.806703417464</v>
      </c>
      <c r="J57" s="106">
        <f>IF(ISNUMBER(J39)=TRUE,IF(J39&gt;0,J39/NAgni!J$57*100,"n.a."),"n.a.")</f>
        <v>20608.686287954519</v>
      </c>
      <c r="K57" s="106">
        <f>IF(ISNUMBER(K39)=TRUE,IF(K39&gt;0,K39/NAgni!K$57*100,"n.a."),"n.a.")</f>
        <v>18950.025118478654</v>
      </c>
      <c r="L57" s="106">
        <f>IF(ISNUMBER(L39)=TRUE,IF(L39&gt;0,L39/NAgni!L$57*100,"n.a."),"n.a.")</f>
        <v>18766.755473420191</v>
      </c>
      <c r="M57" s="106">
        <f>IF(ISNUMBER(M39)=TRUE,IF(M39&gt;0,M39/NAgni!M$57*100,"n.a."),"n.a.")</f>
        <v>18242.706105359903</v>
      </c>
      <c r="N57" s="106">
        <f>IF(ISNUMBER(N39)=TRUE,IF(N39&gt;0,N39/NAgni!N$57*100,"n.a."),"n.a.")</f>
        <v>17118.131465520579</v>
      </c>
      <c r="O57" s="106">
        <f>IF(ISNUMBER(O39)=TRUE,IF(O39&gt;0,O39/NAgni!O$57*100,"n.a."),"n.a.")</f>
        <v>16963.039787379839</v>
      </c>
      <c r="P57" s="106">
        <f>IF(ISNUMBER(P39)=TRUE,IF(P39&gt;0,P39/NAgni!P$57*100,"n.a."),"n.a.")</f>
        <v>16579.627457177496</v>
      </c>
      <c r="Q57" s="106">
        <f>IF(ISNUMBER(Q39)=TRUE,IF(Q39&gt;0,Q39/NAgni!Q$57*100,"n.a."),"n.a.")</f>
        <v>15417.983137734867</v>
      </c>
      <c r="R57" s="106">
        <f>IF(ISNUMBER(R39)=TRUE,IF(R39&gt;0,R39/NAgni!R$57*100,"n.a."),"n.a.")</f>
        <v>15469.890906013117</v>
      </c>
      <c r="S57" s="106">
        <f>IF(ISNUMBER(S39)=TRUE,IF(S39&gt;0,S39/NAgni!S$57*100,"n.a."),"n.a.")</f>
        <v>17071.159309279912</v>
      </c>
      <c r="T57" s="106">
        <f>IF(ISNUMBER(T39)=TRUE,IF(T39&gt;0,T39/NAgni!T$57*100,"n.a."),"n.a.")</f>
        <v>18401.277895357307</v>
      </c>
      <c r="U57" s="106">
        <f>IF(ISNUMBER(U39)=TRUE,IF(U39&gt;0,U39/NAgni!U$57*100,"n.a."),"n.a.")</f>
        <v>19047.893211742616</v>
      </c>
      <c r="V57" s="106">
        <f>IF(ISNUMBER(V39)=TRUE,IF(V39&gt;0,V39/NAgni!V$57*100,"n.a."),"n.a.")</f>
        <v>19319.749491868017</v>
      </c>
      <c r="W57" s="106">
        <f>IF(ISNUMBER(W39)=TRUE,IF(W39&gt;0,W39/NAgni!W$57*100,"n.a."),"n.a.")</f>
        <v>19820.447154165806</v>
      </c>
      <c r="X57" s="106">
        <f>IF(ISNUMBER(X39)=TRUE,IF(X39&gt;0,X39/NAgni!X$57*100,"n.a."),"n.a.")</f>
        <v>20301.082820289623</v>
      </c>
    </row>
    <row r="58" spans="1:24" x14ac:dyDescent="0.2">
      <c r="A58" s="1">
        <v>1.4</v>
      </c>
      <c r="B58" t="s">
        <v>577</v>
      </c>
      <c r="C58" s="106" t="str">
        <f>IF(ISNUMBER(C40)=TRUE,IF(C40&gt;0,C40/NAgni!C$57*100,"n.a."),"n.a.")</f>
        <v>n.a.</v>
      </c>
      <c r="D58" s="106" t="str">
        <f>IF(ISNUMBER(D40)=TRUE,IF(D40&gt;0,D40/NAgni!D$57*100,"n.a."),"n.a.")</f>
        <v>n.a.</v>
      </c>
      <c r="E58" s="106">
        <f>IF(ISNUMBER(E40)=TRUE,IF(E40&gt;0,E40/NAgni!E$57*100,"n.a."),"n.a.")</f>
        <v>25456.061726270753</v>
      </c>
      <c r="F58" s="106">
        <f>IF(ISNUMBER(F40)=TRUE,IF(F40&gt;0,F40/NAgni!F$57*100,"n.a."),"n.a.")</f>
        <v>17185.016414496444</v>
      </c>
      <c r="G58" s="106">
        <f>IF(ISNUMBER(G40)=TRUE,IF(G40&gt;0,G40/NAgni!G$57*100,"n.a."),"n.a.")</f>
        <v>22998.124804124651</v>
      </c>
      <c r="H58" s="106">
        <f>IF(ISNUMBER(H40)=TRUE,IF(H40&gt;0,H40/NAgni!H$57*100,"n.a."),"n.a.")</f>
        <v>22596.015527365427</v>
      </c>
      <c r="I58" s="106">
        <f>IF(ISNUMBER(I40)=TRUE,IF(I40&gt;0,I40/NAgni!I$57*100,"n.a."),"n.a.")</f>
        <v>20861.582876853216</v>
      </c>
      <c r="J58" s="106">
        <f>IF(ISNUMBER(J40)=TRUE,IF(J40&gt;0,J40/NAgni!J$57*100,"n.a."),"n.a.")</f>
        <v>20676.995501698497</v>
      </c>
      <c r="K58" s="106">
        <f>IF(ISNUMBER(K40)=TRUE,IF(K40&gt;0,K40/NAgni!K$57*100,"n.a."),"n.a.")</f>
        <v>17134.30912759497</v>
      </c>
      <c r="L58" s="106">
        <f>IF(ISNUMBER(L40)=TRUE,IF(L40&gt;0,L40/NAgni!L$57*100,"n.a."),"n.a.")</f>
        <v>18124.259646023456</v>
      </c>
      <c r="M58" s="106">
        <f>IF(ISNUMBER(M40)=TRUE,IF(M40&gt;0,M40/NAgni!M$57*100,"n.a."),"n.a.")</f>
        <v>16675.732125026909</v>
      </c>
      <c r="N58" s="106">
        <f>IF(ISNUMBER(N40)=TRUE,IF(N40&gt;0,N40/NAgni!N$57*100,"n.a."),"n.a.")</f>
        <v>15834.581883918579</v>
      </c>
      <c r="O58" s="106">
        <f>IF(ISNUMBER(O40)=TRUE,IF(O40&gt;0,O40/NAgni!O$57*100,"n.a."),"n.a.")</f>
        <v>15542.485928185326</v>
      </c>
      <c r="P58" s="106">
        <f>IF(ISNUMBER(P40)=TRUE,IF(P40&gt;0,P40/NAgni!P$57*100,"n.a."),"n.a.")</f>
        <v>15545.880807452877</v>
      </c>
      <c r="Q58" s="106">
        <f>IF(ISNUMBER(Q40)=TRUE,IF(Q40&gt;0,Q40/NAgni!Q$57*100,"n.a."),"n.a.")</f>
        <v>14597.563123124337</v>
      </c>
      <c r="R58" s="106">
        <f>IF(ISNUMBER(R40)=TRUE,IF(R40&gt;0,R40/NAgni!R$57*100,"n.a."),"n.a.")</f>
        <v>14255.182089411297</v>
      </c>
      <c r="S58" s="106">
        <f>IF(ISNUMBER(S40)=TRUE,IF(S40&gt;0,S40/NAgni!S$57*100,"n.a."),"n.a.")</f>
        <v>16378.333401983931</v>
      </c>
      <c r="T58" s="106">
        <f>IF(ISNUMBER(T40)=TRUE,IF(T40&gt;0,T40/NAgni!T$57*100,"n.a."),"n.a.")</f>
        <v>15730.763576269734</v>
      </c>
      <c r="U58" s="106">
        <f>IF(ISNUMBER(U40)=TRUE,IF(U40&gt;0,U40/NAgni!U$57*100,"n.a."),"n.a.")</f>
        <v>15622.379558847291</v>
      </c>
      <c r="V58" s="106">
        <f>IF(ISNUMBER(V40)=TRUE,IF(V40&gt;0,V40/NAgni!V$57*100,"n.a."),"n.a.")</f>
        <v>16612.958021566901</v>
      </c>
      <c r="W58" s="106">
        <f>IF(ISNUMBER(W40)=TRUE,IF(W40&gt;0,W40/NAgni!W$57*100,"n.a."),"n.a.")</f>
        <v>12342.424695136582</v>
      </c>
      <c r="X58" s="106" t="str">
        <f>IF(ISNUMBER(X40)=TRUE,IF(X40&gt;0,X40/NAgni!X$57*100,"n.a."),"n.a.")</f>
        <v>n.a.</v>
      </c>
    </row>
    <row r="59" spans="1:24" x14ac:dyDescent="0.2">
      <c r="A59" s="43" t="s">
        <v>296</v>
      </c>
      <c r="B59" s="53" t="s">
        <v>292</v>
      </c>
      <c r="C59" s="106">
        <f>IF(ISNUMBER(C41)=TRUE,IF(C41&gt;0,C41/NAgni!C$57*100,"n.a."),"n.a.")</f>
        <v>26878.733655771754</v>
      </c>
      <c r="D59" s="106">
        <f>IF(ISNUMBER(D41)=TRUE,IF(D41&gt;0,D41/NAgni!D$57*100,"n.a."),"n.a.")</f>
        <v>24744.434907704133</v>
      </c>
      <c r="E59" s="106">
        <f>IF(ISNUMBER(E41)=TRUE,IF(E41&gt;0,E41/NAgni!E$57*100,"n.a."),"n.a.")</f>
        <v>24062.061316862924</v>
      </c>
      <c r="F59" s="106">
        <f>IF(ISNUMBER(F41)=TRUE,IF(F41&gt;0,F41/NAgni!F$57*100,"n.a."),"n.a.")</f>
        <v>24748.94448884972</v>
      </c>
      <c r="G59" s="106">
        <f>IF(ISNUMBER(G41)=TRUE,IF(G41&gt;0,G41/NAgni!G$57*100,"n.a."),"n.a.")</f>
        <v>25374.102510721714</v>
      </c>
      <c r="H59" s="106">
        <f>IF(ISNUMBER(H41)=TRUE,IF(H41&gt;0,H41/NAgni!H$57*100,"n.a."),"n.a.")</f>
        <v>25818.212176451721</v>
      </c>
      <c r="I59" s="106">
        <f>IF(ISNUMBER(I41)=TRUE,IF(I41&gt;0,I41/NAgni!I$57*100,"n.a."),"n.a.")</f>
        <v>24720.251453930981</v>
      </c>
      <c r="J59" s="106">
        <f>IF(ISNUMBER(J41)=TRUE,IF(J41&gt;0,J41/NAgni!J$57*100,"n.a."),"n.a.")</f>
        <v>22800.507939331808</v>
      </c>
      <c r="K59" s="106">
        <f>IF(ISNUMBER(K41)=TRUE,IF(K41&gt;0,K41/NAgni!K$57*100,"n.a."),"n.a.")</f>
        <v>24009.183340320636</v>
      </c>
      <c r="L59" s="106">
        <f>IF(ISNUMBER(L41)=TRUE,IF(L41&gt;0,L41/NAgni!L$57*100,"n.a."),"n.a.")</f>
        <v>23911.051770567668</v>
      </c>
      <c r="M59" s="106">
        <f>IF(ISNUMBER(M41)=TRUE,IF(M41&gt;0,M41/NAgni!M$57*100,"n.a."),"n.a.")</f>
        <v>26066.144755211364</v>
      </c>
      <c r="N59" s="106">
        <f>IF(ISNUMBER(N41)=TRUE,IF(N41&gt;0,N41/NAgni!N$57*100,"n.a."),"n.a.")</f>
        <v>26583.498952160404</v>
      </c>
      <c r="O59" s="106">
        <f>IF(ISNUMBER(O41)=TRUE,IF(O41&gt;0,O41/NAgni!O$57*100,"n.a."),"n.a.")</f>
        <v>28595.876507994471</v>
      </c>
      <c r="P59" s="106">
        <f>IF(ISNUMBER(P41)=TRUE,IF(P41&gt;0,P41/NAgni!P$57*100,"n.a."),"n.a.")</f>
        <v>22329.462011819178</v>
      </c>
      <c r="Q59" s="106">
        <f>IF(ISNUMBER(Q41)=TRUE,IF(Q41&gt;0,Q41/NAgni!Q$57*100,"n.a."),"n.a.")</f>
        <v>22139.831347609303</v>
      </c>
      <c r="R59" s="106">
        <f>IF(ISNUMBER(R41)=TRUE,IF(R41&gt;0,R41/NAgni!R$57*100,"n.a."),"n.a.")</f>
        <v>22895.934060163647</v>
      </c>
      <c r="S59" s="106">
        <f>IF(ISNUMBER(S41)=TRUE,IF(S41&gt;0,S41/NAgni!S$57*100,"n.a."),"n.a.")</f>
        <v>22831.996536500872</v>
      </c>
      <c r="T59" s="106">
        <f>IF(ISNUMBER(T41)=TRUE,IF(T41&gt;0,T41/NAgni!T$57*100,"n.a."),"n.a.")</f>
        <v>24016.368147636058</v>
      </c>
      <c r="U59" s="106">
        <f>IF(ISNUMBER(U41)=TRUE,IF(U41&gt;0,U41/NAgni!U$57*100,"n.a."),"n.a.")</f>
        <v>24847.475898458179</v>
      </c>
      <c r="V59" s="106">
        <f>IF(ISNUMBER(V41)=TRUE,IF(V41&gt;0,V41/NAgni!V$57*100,"n.a."),"n.a.")</f>
        <v>25823.916720360823</v>
      </c>
      <c r="W59" s="106">
        <f>IF(ISNUMBER(W41)=TRUE,IF(W41&gt;0,W41/NAgni!W$57*100,"n.a."),"n.a.")</f>
        <v>28045.776457091073</v>
      </c>
      <c r="X59" s="106">
        <f>IF(ISNUMBER(X41)=TRUE,IF(X41&gt;0,X41/NAgni!X$57*100,"n.a."),"n.a.")</f>
        <v>28629.235673772513</v>
      </c>
    </row>
    <row r="60" spans="1:24" x14ac:dyDescent="0.2">
      <c r="A60" s="43" t="s">
        <v>297</v>
      </c>
      <c r="B60" s="53" t="s">
        <v>537</v>
      </c>
      <c r="C60" s="106">
        <f>IF(ISNUMBER(C42)=TRUE,IF(C42&gt;0,C42/NAgni!C$57*100,"n.a."),"n.a.")</f>
        <v>15932.672807555338</v>
      </c>
      <c r="D60" s="106">
        <f>IF(ISNUMBER(D42)=TRUE,IF(D42&gt;0,D42/NAgni!D$57*100,"n.a."),"n.a.")</f>
        <v>13760.099478207636</v>
      </c>
      <c r="E60" s="106">
        <f>IF(ISNUMBER(E42)=TRUE,IF(E42&gt;0,E42/NAgni!E$57*100,"n.a."),"n.a.")</f>
        <v>11829.879364257653</v>
      </c>
      <c r="F60" s="106">
        <f>IF(ISNUMBER(F42)=TRUE,IF(F42&gt;0,F42/NAgni!F$57*100,"n.a."),"n.a.")</f>
        <v>15181.3539055442</v>
      </c>
      <c r="G60" s="106">
        <f>IF(ISNUMBER(G42)=TRUE,IF(G42&gt;0,G42/NAgni!G$57*100,"n.a."),"n.a.")</f>
        <v>19371.783299875864</v>
      </c>
      <c r="H60" s="106">
        <f>IF(ISNUMBER(H42)=TRUE,IF(H42&gt;0,H42/NAgni!H$57*100,"n.a."),"n.a.")</f>
        <v>19516.088232603244</v>
      </c>
      <c r="I60" s="106">
        <f>IF(ISNUMBER(I42)=TRUE,IF(I42&gt;0,I42/NAgni!I$57*100,"n.a."),"n.a.")</f>
        <v>18756.747277487852</v>
      </c>
      <c r="J60" s="106">
        <f>IF(ISNUMBER(J42)=TRUE,IF(J42&gt;0,J42/NAgni!J$57*100,"n.a."),"n.a.")</f>
        <v>19878.47226429978</v>
      </c>
      <c r="K60" s="106">
        <f>IF(ISNUMBER(K42)=TRUE,IF(K42&gt;0,K42/NAgni!K$57*100,"n.a."),"n.a.")</f>
        <v>17869.881832683819</v>
      </c>
      <c r="L60" s="106">
        <f>IF(ISNUMBER(L42)=TRUE,IF(L42&gt;0,L42/NAgni!L$57*100,"n.a."),"n.a.")</f>
        <v>16968.68172298776</v>
      </c>
      <c r="M60" s="106">
        <f>IF(ISNUMBER(M42)=TRUE,IF(M42&gt;0,M42/NAgni!M$57*100,"n.a."),"n.a.")</f>
        <v>17735.194114240003</v>
      </c>
      <c r="N60" s="106">
        <f>IF(ISNUMBER(N42)=TRUE,IF(N42&gt;0,N42/NAgni!N$57*100,"n.a."),"n.a.")</f>
        <v>17986.679796227323</v>
      </c>
      <c r="O60" s="106">
        <f>IF(ISNUMBER(O42)=TRUE,IF(O42&gt;0,O42/NAgni!O$57*100,"n.a."),"n.a.")</f>
        <v>15157.395715914632</v>
      </c>
      <c r="P60" s="106">
        <f>IF(ISNUMBER(P42)=TRUE,IF(P42&gt;0,P42/NAgni!P$57*100,"n.a."),"n.a.")</f>
        <v>15173.636741841168</v>
      </c>
      <c r="Q60" s="106">
        <f>IF(ISNUMBER(Q42)=TRUE,IF(Q42&gt;0,Q42/NAgni!Q$57*100,"n.a."),"n.a.")</f>
        <v>13951.49495877232</v>
      </c>
      <c r="R60" s="106">
        <f>IF(ISNUMBER(R42)=TRUE,IF(R42&gt;0,R42/NAgni!R$57*100,"n.a."),"n.a.")</f>
        <v>15830.136308960387</v>
      </c>
      <c r="S60" s="106">
        <f>IF(ISNUMBER(S42)=TRUE,IF(S42&gt;0,S42/NAgni!S$57*100,"n.a."),"n.a.")</f>
        <v>17079.804178279643</v>
      </c>
      <c r="T60" s="106">
        <f>IF(ISNUMBER(T42)=TRUE,IF(T42&gt;0,T42/NAgni!T$57*100,"n.a."),"n.a.")</f>
        <v>19182.612904326452</v>
      </c>
      <c r="U60" s="106">
        <f>IF(ISNUMBER(U42)=TRUE,IF(U42&gt;0,U42/NAgni!U$57*100,"n.a."),"n.a.")</f>
        <v>19432.960726908161</v>
      </c>
      <c r="V60" s="106">
        <f>IF(ISNUMBER(V42)=TRUE,IF(V42&gt;0,V42/NAgni!V$57*100,"n.a."),"n.a.")</f>
        <v>15360.735394784106</v>
      </c>
      <c r="W60" s="106">
        <f>IF(ISNUMBER(W42)=TRUE,IF(W42&gt;0,W42/NAgni!W$57*100,"n.a."),"n.a.")</f>
        <v>18111.315039346242</v>
      </c>
      <c r="X60" s="106">
        <f>IF(ISNUMBER(X42)=TRUE,IF(X42&gt;0,X42/NAgni!X$57*100,"n.a."),"n.a.")</f>
        <v>21532.111657300557</v>
      </c>
    </row>
    <row r="61" spans="1:24" x14ac:dyDescent="0.2">
      <c r="A61" s="43" t="s">
        <v>66</v>
      </c>
      <c r="B61" s="53" t="s">
        <v>293</v>
      </c>
      <c r="C61" s="106">
        <f>IF(ISNUMBER(C43)=TRUE,IF(C43&gt;0,C43/NAgni!C$57*100,"n.a."),"n.a.")</f>
        <v>19329.843435112212</v>
      </c>
      <c r="D61" s="106">
        <f>IF(ISNUMBER(D43)=TRUE,IF(D43&gt;0,D43/NAgni!D$57*100,"n.a."),"n.a.")</f>
        <v>19448.18179910511</v>
      </c>
      <c r="E61" s="106">
        <f>IF(ISNUMBER(E43)=TRUE,IF(E43&gt;0,E43/NAgni!E$57*100,"n.a."),"n.a.")</f>
        <v>19571.489435342271</v>
      </c>
      <c r="F61" s="106">
        <f>IF(ISNUMBER(F43)=TRUE,IF(F43&gt;0,F43/NAgni!F$57*100,"n.a."),"n.a.")</f>
        <v>20251.098032522175</v>
      </c>
      <c r="G61" s="106">
        <f>IF(ISNUMBER(G43)=TRUE,IF(G43&gt;0,G43/NAgni!G$57*100,"n.a."),"n.a.")</f>
        <v>20060.931878224106</v>
      </c>
      <c r="H61" s="106">
        <f>IF(ISNUMBER(H43)=TRUE,IF(H43&gt;0,H43/NAgni!H$57*100,"n.a."),"n.a.")</f>
        <v>20643.585822296489</v>
      </c>
      <c r="I61" s="106">
        <f>IF(ISNUMBER(I43)=TRUE,IF(I43&gt;0,I43/NAgni!I$57*100,"n.a."),"n.a.")</f>
        <v>20785.41673646987</v>
      </c>
      <c r="J61" s="106">
        <f>IF(ISNUMBER(J43)=TRUE,IF(J43&gt;0,J43/NAgni!J$57*100,"n.a."),"n.a.")</f>
        <v>20666.402276792363</v>
      </c>
      <c r="K61" s="106">
        <f>IF(ISNUMBER(K43)=TRUE,IF(K43&gt;0,K43/NAgni!K$57*100,"n.a."),"n.a.")</f>
        <v>19267.055342368389</v>
      </c>
      <c r="L61" s="106">
        <f>IF(ISNUMBER(L43)=TRUE,IF(L43&gt;0,L43/NAgni!L$57*100,"n.a."),"n.a.")</f>
        <v>18354.812426641944</v>
      </c>
      <c r="M61" s="106">
        <f>IF(ISNUMBER(M43)=TRUE,IF(M43&gt;0,M43/NAgni!M$57*100,"n.a."),"n.a.")</f>
        <v>17788.054941152484</v>
      </c>
      <c r="N61" s="106">
        <f>IF(ISNUMBER(N43)=TRUE,IF(N43&gt;0,N43/NAgni!N$57*100,"n.a."),"n.a.")</f>
        <v>17621.569329665526</v>
      </c>
      <c r="O61" s="106">
        <f>IF(ISNUMBER(O43)=TRUE,IF(O43&gt;0,O43/NAgni!O$57*100,"n.a."),"n.a.")</f>
        <v>17214.365933570327</v>
      </c>
      <c r="P61" s="106">
        <f>IF(ISNUMBER(P43)=TRUE,IF(P43&gt;0,P43/NAgni!P$57*100,"n.a."),"n.a.")</f>
        <v>16736.329130552185</v>
      </c>
      <c r="Q61" s="106">
        <f>IF(ISNUMBER(Q43)=TRUE,IF(Q43&gt;0,Q43/NAgni!Q$57*100,"n.a."),"n.a.")</f>
        <v>17992.342300641303</v>
      </c>
      <c r="R61" s="106">
        <f>IF(ISNUMBER(R43)=TRUE,IF(R43&gt;0,R43/NAgni!R$57*100,"n.a."),"n.a.")</f>
        <v>17862.988154859428</v>
      </c>
      <c r="S61" s="106">
        <f>IF(ISNUMBER(S43)=TRUE,IF(S43&gt;0,S43/NAgni!S$57*100,"n.a."),"n.a.")</f>
        <v>19160.244424819841</v>
      </c>
      <c r="T61" s="106">
        <f>IF(ISNUMBER(T43)=TRUE,IF(T43&gt;0,T43/NAgni!T$57*100,"n.a."),"n.a.")</f>
        <v>19608.424140040661</v>
      </c>
      <c r="U61" s="106">
        <f>IF(ISNUMBER(U43)=TRUE,IF(U43&gt;0,U43/NAgni!U$57*100,"n.a."),"n.a.")</f>
        <v>19948.43402251726</v>
      </c>
      <c r="V61" s="106">
        <f>IF(ISNUMBER(V43)=TRUE,IF(V43&gt;0,V43/NAgni!V$57*100,"n.a."),"n.a.")</f>
        <v>20243.034846901133</v>
      </c>
      <c r="W61" s="106">
        <f>IF(ISNUMBER(W43)=TRUE,IF(W43&gt;0,W43/NAgni!W$57*100,"n.a."),"n.a.")</f>
        <v>20509.377711229503</v>
      </c>
      <c r="X61" s="106">
        <f>IF(ISNUMBER(X43)=TRUE,IF(X43&gt;0,X43/NAgni!X$57*100,"n.a."),"n.a.")</f>
        <v>20307.972690096463</v>
      </c>
    </row>
    <row r="62" spans="1:24" x14ac:dyDescent="0.2">
      <c r="A62" s="43" t="s">
        <v>67</v>
      </c>
      <c r="B62" s="53" t="s">
        <v>16</v>
      </c>
      <c r="C62" s="106">
        <f>IF(ISNUMBER(C44)=TRUE,IF(C44&gt;0,C44/NAgni!C$57*100,"n.a."),"n.a.")</f>
        <v>14206.321515988577</v>
      </c>
      <c r="D62" s="106">
        <f>IF(ISNUMBER(D44)=TRUE,IF(D44&gt;0,D44/NAgni!D$57*100,"n.a."),"n.a.")</f>
        <v>14166.529921315578</v>
      </c>
      <c r="E62" s="106">
        <f>IF(ISNUMBER(E44)=TRUE,IF(E44&gt;0,E44/NAgni!E$57*100,"n.a."),"n.a.")</f>
        <v>14243.172248458472</v>
      </c>
      <c r="F62" s="106">
        <f>IF(ISNUMBER(F44)=TRUE,IF(F44&gt;0,F44/NAgni!F$57*100,"n.a."),"n.a.")</f>
        <v>15743.91447189569</v>
      </c>
      <c r="G62" s="106">
        <f>IF(ISNUMBER(G44)=TRUE,IF(G44&gt;0,G44/NAgni!G$57*100,"n.a."),"n.a.")</f>
        <v>16066.288329142622</v>
      </c>
      <c r="H62" s="106">
        <f>IF(ISNUMBER(H44)=TRUE,IF(H44&gt;0,H44/NAgni!H$57*100,"n.a."),"n.a.")</f>
        <v>14951.716746707856</v>
      </c>
      <c r="I62" s="106">
        <f>IF(ISNUMBER(I44)=TRUE,IF(I44&gt;0,I44/NAgni!I$57*100,"n.a."),"n.a.")</f>
        <v>13679.656148645196</v>
      </c>
      <c r="J62" s="106">
        <f>IF(ISNUMBER(J44)=TRUE,IF(J44&gt;0,J44/NAgni!J$57*100,"n.a."),"n.a.")</f>
        <v>13946.898698469427</v>
      </c>
      <c r="K62" s="106">
        <f>IF(ISNUMBER(K44)=TRUE,IF(K44&gt;0,K44/NAgni!K$57*100,"n.a."),"n.a.")</f>
        <v>13034.785938961026</v>
      </c>
      <c r="L62" s="106">
        <f>IF(ISNUMBER(L44)=TRUE,IF(L44&gt;0,L44/NAgni!L$57*100,"n.a."),"n.a.")</f>
        <v>12269.126909157074</v>
      </c>
      <c r="M62" s="106">
        <f>IF(ISNUMBER(M44)=TRUE,IF(M44&gt;0,M44/NAgni!M$57*100,"n.a."),"n.a.")</f>
        <v>12331.090331326952</v>
      </c>
      <c r="N62" s="106">
        <f>IF(ISNUMBER(N44)=TRUE,IF(N44&gt;0,N44/NAgni!N$57*100,"n.a."),"n.a.")</f>
        <v>13246.083444741655</v>
      </c>
      <c r="O62" s="106">
        <f>IF(ISNUMBER(O44)=TRUE,IF(O44&gt;0,O44/NAgni!O$57*100,"n.a."),"n.a.")</f>
        <v>13078.866275981432</v>
      </c>
      <c r="P62" s="106">
        <f>IF(ISNUMBER(P44)=TRUE,IF(P44&gt;0,P44/NAgni!P$57*100,"n.a."),"n.a.")</f>
        <v>12706.256798510256</v>
      </c>
      <c r="Q62" s="106">
        <f>IF(ISNUMBER(Q44)=TRUE,IF(Q44&gt;0,Q44/NAgni!Q$57*100,"n.a."),"n.a.")</f>
        <v>13391.387195151379</v>
      </c>
      <c r="R62" s="106">
        <f>IF(ISNUMBER(R44)=TRUE,IF(R44&gt;0,R44/NAgni!R$57*100,"n.a."),"n.a.")</f>
        <v>15800.51331745939</v>
      </c>
      <c r="S62" s="106">
        <f>IF(ISNUMBER(S44)=TRUE,IF(S44&gt;0,S44/NAgni!S$57*100,"n.a."),"n.a.")</f>
        <v>16665.590148490726</v>
      </c>
      <c r="T62" s="106">
        <f>IF(ISNUMBER(T44)=TRUE,IF(T44&gt;0,T44/NAgni!T$57*100,"n.a."),"n.a.")</f>
        <v>16957.558064057295</v>
      </c>
      <c r="U62" s="106">
        <f>IF(ISNUMBER(U44)=TRUE,IF(U44&gt;0,U44/NAgni!U$57*100,"n.a."),"n.a.")</f>
        <v>16707.033576829795</v>
      </c>
      <c r="V62" s="106">
        <f>IF(ISNUMBER(V44)=TRUE,IF(V44&gt;0,V44/NAgni!V$57*100,"n.a."),"n.a.")</f>
        <v>16923.162500690578</v>
      </c>
      <c r="W62" s="106">
        <f>IF(ISNUMBER(W44)=TRUE,IF(W44&gt;0,W44/NAgni!W$57*100,"n.a."),"n.a.")</f>
        <v>16838.624272427282</v>
      </c>
      <c r="X62" s="106">
        <f>IF(ISNUMBER(X44)=TRUE,IF(X44&gt;0,X44/NAgni!X$57*100,"n.a."),"n.a.")</f>
        <v>16370.235042740558</v>
      </c>
    </row>
    <row r="63" spans="1:24" x14ac:dyDescent="0.2">
      <c r="A63" s="43" t="s">
        <v>68</v>
      </c>
      <c r="B63" s="53" t="s">
        <v>294</v>
      </c>
      <c r="C63" s="106">
        <f>IF(ISNUMBER(C45)=TRUE,IF(C45&gt;0,C45/NAgni!C$57*100,"n.a."),"n.a.")</f>
        <v>8070.2053310073852</v>
      </c>
      <c r="D63" s="106">
        <f>IF(ISNUMBER(D45)=TRUE,IF(D45&gt;0,D45/NAgni!D$57*100,"n.a."),"n.a.")</f>
        <v>7492.2309003324035</v>
      </c>
      <c r="E63" s="106">
        <f>IF(ISNUMBER(E45)=TRUE,IF(E45&gt;0,E45/NAgni!E$57*100,"n.a."),"n.a.")</f>
        <v>8476.5315194702034</v>
      </c>
      <c r="F63" s="106">
        <f>IF(ISNUMBER(F45)=TRUE,IF(F45&gt;0,F45/NAgni!F$57*100,"n.a."),"n.a.")</f>
        <v>8845.613020934763</v>
      </c>
      <c r="G63" s="106">
        <f>IF(ISNUMBER(G45)=TRUE,IF(G45&gt;0,G45/NAgni!G$57*100,"n.a."),"n.a.")</f>
        <v>8969.9833849818788</v>
      </c>
      <c r="H63" s="106">
        <f>IF(ISNUMBER(H45)=TRUE,IF(H45&gt;0,H45/NAgni!H$57*100,"n.a."),"n.a.")</f>
        <v>8499.6550350215093</v>
      </c>
      <c r="I63" s="106">
        <f>IF(ISNUMBER(I45)=TRUE,IF(I45&gt;0,I45/NAgni!I$57*100,"n.a."),"n.a.")</f>
        <v>8382.7007573351639</v>
      </c>
      <c r="J63" s="106">
        <f>IF(ISNUMBER(J45)=TRUE,IF(J45&gt;0,J45/NAgni!J$57*100,"n.a."),"n.a.")</f>
        <v>8408.9185905800641</v>
      </c>
      <c r="K63" s="106">
        <f>IF(ISNUMBER(K45)=TRUE,IF(K45&gt;0,K45/NAgni!K$57*100,"n.a."),"n.a.")</f>
        <v>7823.1723508409887</v>
      </c>
      <c r="L63" s="106">
        <f>IF(ISNUMBER(L45)=TRUE,IF(L45&gt;0,L45/NAgni!L$57*100,"n.a."),"n.a.")</f>
        <v>7951.0876846877181</v>
      </c>
      <c r="M63" s="106">
        <f>IF(ISNUMBER(M45)=TRUE,IF(M45&gt;0,M45/NAgni!M$57*100,"n.a."),"n.a.")</f>
        <v>8066.7319442782573</v>
      </c>
      <c r="N63" s="106">
        <f>IF(ISNUMBER(N45)=TRUE,IF(N45&gt;0,N45/NAgni!N$57*100,"n.a."),"n.a.")</f>
        <v>8258.7481854893431</v>
      </c>
      <c r="O63" s="106">
        <f>IF(ISNUMBER(O45)=TRUE,IF(O45&gt;0,O45/NAgni!O$57*100,"n.a."),"n.a.")</f>
        <v>8145.2404572574505</v>
      </c>
      <c r="P63" s="106">
        <f>IF(ISNUMBER(P45)=TRUE,IF(P45&gt;0,P45/NAgni!P$57*100,"n.a."),"n.a.")</f>
        <v>8120.4689775557681</v>
      </c>
      <c r="Q63" s="106">
        <f>IF(ISNUMBER(Q45)=TRUE,IF(Q45&gt;0,Q45/NAgni!Q$57*100,"n.a."),"n.a.")</f>
        <v>8937.4855797428445</v>
      </c>
      <c r="R63" s="106">
        <f>IF(ISNUMBER(R45)=TRUE,IF(R45&gt;0,R45/NAgni!R$57*100,"n.a."),"n.a.")</f>
        <v>9205.3055708527118</v>
      </c>
      <c r="S63" s="106">
        <f>IF(ISNUMBER(S45)=TRUE,IF(S45&gt;0,S45/NAgni!S$57*100,"n.a."),"n.a.")</f>
        <v>9521.0560116860725</v>
      </c>
      <c r="T63" s="106">
        <f>IF(ISNUMBER(T45)=TRUE,IF(T45&gt;0,T45/NAgni!T$57*100,"n.a."),"n.a.")</f>
        <v>9820.0741338036714</v>
      </c>
      <c r="U63" s="106">
        <f>IF(ISNUMBER(U45)=TRUE,IF(U45&gt;0,U45/NAgni!U$57*100,"n.a."),"n.a.")</f>
        <v>10024.425474215985</v>
      </c>
      <c r="V63" s="106">
        <f>IF(ISNUMBER(V45)=TRUE,IF(V45&gt;0,V45/NAgni!V$57*100,"n.a."),"n.a.")</f>
        <v>10266.813189176353</v>
      </c>
      <c r="W63" s="106">
        <f>IF(ISNUMBER(W45)=TRUE,IF(W45&gt;0,W45/NAgni!W$57*100,"n.a."),"n.a.")</f>
        <v>10237.679581204513</v>
      </c>
      <c r="X63" s="106">
        <f>IF(ISNUMBER(X45)=TRUE,IF(X45&gt;0,X45/NAgni!X$57*100,"n.a."),"n.a.")</f>
        <v>10294.285224272619</v>
      </c>
    </row>
    <row r="64" spans="1:24" x14ac:dyDescent="0.2">
      <c r="A64" s="254" t="s">
        <v>575</v>
      </c>
      <c r="B64" s="255" t="s">
        <v>576</v>
      </c>
      <c r="C64" s="106" t="str">
        <f>IF(ISNUMBER(C46)=TRUE,IF(C46&gt;0,C46/NAgni!C$57*100,"n.a."),"n.a.")</f>
        <v>n.a.</v>
      </c>
      <c r="D64" s="106" t="str">
        <f>IF(ISNUMBER(D46)=TRUE,IF(D46&gt;0,D46/NAgni!D$57*100,"n.a."),"n.a.")</f>
        <v>n.a.</v>
      </c>
      <c r="E64" s="106" t="str">
        <f>IF(ISNUMBER(E46)=TRUE,IF(E46&gt;0,E46/NAgni!E$57*100,"n.a."),"n.a.")</f>
        <v>n.a.</v>
      </c>
      <c r="F64" s="106" t="str">
        <f>IF(ISNUMBER(F46)=TRUE,IF(F46&gt;0,F46/NAgni!F$57*100,"n.a."),"n.a.")</f>
        <v>n.a.</v>
      </c>
      <c r="G64" s="106" t="str">
        <f>IF(ISNUMBER(G46)=TRUE,IF(G46&gt;0,G46/NAgni!G$57*100,"n.a."),"n.a.")</f>
        <v>n.a.</v>
      </c>
      <c r="H64" s="106" t="str">
        <f>IF(ISNUMBER(H46)=TRUE,IF(H46&gt;0,H46/NAgni!H$57*100,"n.a."),"n.a.")</f>
        <v>n.a.</v>
      </c>
      <c r="I64" s="106" t="str">
        <f>IF(ISNUMBER(I46)=TRUE,IF(I46&gt;0,I46/NAgni!I$57*100,"n.a."),"n.a.")</f>
        <v>n.a.</v>
      </c>
      <c r="J64" s="106">
        <f>IF(ISNUMBER(J46)=TRUE,IF(J46&gt;0,J46/NAgni!J$57*100,"n.a."),"n.a.")</f>
        <v>24146.368241922843</v>
      </c>
      <c r="K64" s="106">
        <f>IF(ISNUMBER(K46)=TRUE,IF(K46&gt;0,K46/NAgni!K$57*100,"n.a."),"n.a.")</f>
        <v>20967.167896821124</v>
      </c>
      <c r="L64" s="106">
        <f>IF(ISNUMBER(L46)=TRUE,IF(L46&gt;0,L46/NAgni!L$57*100,"n.a."),"n.a.")</f>
        <v>22147.344050039628</v>
      </c>
      <c r="M64" s="106">
        <f>IF(ISNUMBER(M46)=TRUE,IF(M46&gt;0,M46/NAgni!M$57*100,"n.a."),"n.a.")</f>
        <v>22747.11776767949</v>
      </c>
      <c r="N64" s="106">
        <f>IF(ISNUMBER(N46)=TRUE,IF(N46&gt;0,N46/NAgni!N$57*100,"n.a."),"n.a.")</f>
        <v>22171.660773961601</v>
      </c>
      <c r="O64" s="106">
        <f>IF(ISNUMBER(O46)=TRUE,IF(O46&gt;0,O46/NAgni!O$57*100,"n.a."),"n.a.")</f>
        <v>20996.91033633854</v>
      </c>
      <c r="P64" s="106">
        <f>IF(ISNUMBER(P46)=TRUE,IF(P46&gt;0,P46/NAgni!P$57*100,"n.a."),"n.a.")</f>
        <v>20327.118935042308</v>
      </c>
      <c r="Q64" s="106">
        <f>IF(ISNUMBER(Q46)=TRUE,IF(Q46&gt;0,Q46/NAgni!Q$57*100,"n.a."),"n.a.")</f>
        <v>20886.897255462281</v>
      </c>
      <c r="R64" s="106">
        <f>IF(ISNUMBER(R46)=TRUE,IF(R46&gt;0,R46/NAgni!R$57*100,"n.a."),"n.a.")</f>
        <v>21192.464856892933</v>
      </c>
      <c r="S64" s="106">
        <f>IF(ISNUMBER(S46)=TRUE,IF(S46&gt;0,S46/NAgni!S$57*100,"n.a."),"n.a.")</f>
        <v>21823.288963610052</v>
      </c>
      <c r="T64" s="106">
        <f>IF(ISNUMBER(T46)=TRUE,IF(T46&gt;0,T46/NAgni!T$57*100,"n.a."),"n.a.")</f>
        <v>22144.191167178717</v>
      </c>
      <c r="U64" s="106">
        <f>IF(ISNUMBER(U46)=TRUE,IF(U46&gt;0,U46/NAgni!U$57*100,"n.a."),"n.a.")</f>
        <v>22778.612715924191</v>
      </c>
      <c r="V64" s="106">
        <f>IF(ISNUMBER(V46)=TRUE,IF(V46&gt;0,V46/NAgni!V$57*100,"n.a."),"n.a.")</f>
        <v>23034.298562177115</v>
      </c>
      <c r="W64" s="106">
        <f>IF(ISNUMBER(W46)=TRUE,IF(W46&gt;0,W46/NAgni!W$57*100,"n.a."),"n.a.")</f>
        <v>22392.468131004236</v>
      </c>
      <c r="X64" s="106">
        <f>IF(ISNUMBER(X46)=TRUE,IF(X46&gt;0,X46/NAgni!X$57*100,"n.a."),"n.a.")</f>
        <v>22739.966773167027</v>
      </c>
    </row>
    <row r="65" spans="1:24" x14ac:dyDescent="0.2">
      <c r="A65" s="43" t="s">
        <v>60</v>
      </c>
      <c r="B65" s="53" t="s">
        <v>295</v>
      </c>
      <c r="C65" s="106">
        <f>IF(ISNUMBER(C47)=TRUE,IF(C47&gt;0,C47/NAgni!C$57*100,"n.a."),"n.a.")</f>
        <v>11753.348811061423</v>
      </c>
      <c r="D65" s="106">
        <f>IF(ISNUMBER(D47)=TRUE,IF(D47&gt;0,D47/NAgni!D$57*100,"n.a."),"n.a.")</f>
        <v>12558.21917934032</v>
      </c>
      <c r="E65" s="106">
        <f>IF(ISNUMBER(E47)=TRUE,IF(E47&gt;0,E47/NAgni!E$57*100,"n.a."),"n.a.")</f>
        <v>12878.812493803085</v>
      </c>
      <c r="F65" s="106">
        <f>IF(ISNUMBER(F47)=TRUE,IF(F47&gt;0,F47/NAgni!F$57*100,"n.a."),"n.a.")</f>
        <v>12914.52427349061</v>
      </c>
      <c r="G65" s="106">
        <f>IF(ISNUMBER(G47)=TRUE,IF(G47&gt;0,G47/NAgni!G$57*100,"n.a."),"n.a.")</f>
        <v>12717.041764350068</v>
      </c>
      <c r="H65" s="106">
        <f>IF(ISNUMBER(H47)=TRUE,IF(H47&gt;0,H47/NAgni!H$57*100,"n.a."),"n.a.")</f>
        <v>12131.946416779519</v>
      </c>
      <c r="I65" s="106">
        <f>IF(ISNUMBER(I47)=TRUE,IF(I47&gt;0,I47/NAgni!I$57*100,"n.a."),"n.a.")</f>
        <v>12152.584408742918</v>
      </c>
      <c r="J65" s="106">
        <f>IF(ISNUMBER(J47)=TRUE,IF(J47&gt;0,J47/NAgni!J$57*100,"n.a."),"n.a.")</f>
        <v>12009.172439667655</v>
      </c>
      <c r="K65" s="106">
        <f>IF(ISNUMBER(K47)=TRUE,IF(K47&gt;0,K47/NAgni!K$57*100,"n.a."),"n.a.")</f>
        <v>11184.647062433212</v>
      </c>
      <c r="L65" s="106">
        <f>IF(ISNUMBER(L47)=TRUE,IF(L47&gt;0,L47/NAgni!L$57*100,"n.a."),"n.a.")</f>
        <v>10864.360193357681</v>
      </c>
      <c r="M65" s="106">
        <f>IF(ISNUMBER(M47)=TRUE,IF(M47&gt;0,M47/NAgni!M$57*100,"n.a."),"n.a.")</f>
        <v>10619.281142530661</v>
      </c>
      <c r="N65" s="106">
        <f>IF(ISNUMBER(N47)=TRUE,IF(N47&gt;0,N47/NAgni!N$57*100,"n.a."),"n.a.")</f>
        <v>10460.662546698713</v>
      </c>
      <c r="O65" s="106">
        <f>IF(ISNUMBER(O47)=TRUE,IF(O47&gt;0,O47/NAgni!O$57*100,"n.a."),"n.a.")</f>
        <v>10460.334745364729</v>
      </c>
      <c r="P65" s="106">
        <f>IF(ISNUMBER(P47)=TRUE,IF(P47&gt;0,P47/NAgni!P$57*100,"n.a."),"n.a.")</f>
        <v>10333.944463215175</v>
      </c>
      <c r="Q65" s="106">
        <f>IF(ISNUMBER(Q47)=TRUE,IF(Q47&gt;0,Q47/NAgni!Q$57*100,"n.a."),"n.a.")</f>
        <v>10266.605572028329</v>
      </c>
      <c r="R65" s="106">
        <f>IF(ISNUMBER(R47)=TRUE,IF(R47&gt;0,R47/NAgni!R$57*100,"n.a."),"n.a.")</f>
        <v>10827.830286564349</v>
      </c>
      <c r="S65" s="106">
        <f>IF(ISNUMBER(S47)=TRUE,IF(S47&gt;0,S47/NAgni!S$57*100,"n.a."),"n.a.")</f>
        <v>12147.986537528079</v>
      </c>
      <c r="T65" s="106">
        <f>IF(ISNUMBER(T47)=TRUE,IF(T47&gt;0,T47/NAgni!T$57*100,"n.a."),"n.a.")</f>
        <v>13097.010577444169</v>
      </c>
      <c r="U65" s="106">
        <f>IF(ISNUMBER(U47)=TRUE,IF(U47&gt;0,U47/NAgni!U$57*100,"n.a."),"n.a.")</f>
        <v>13729.324459752839</v>
      </c>
      <c r="V65" s="106">
        <f>IF(ISNUMBER(V47)=TRUE,IF(V47&gt;0,V47/NAgni!V$57*100,"n.a."),"n.a.")</f>
        <v>13302.924776513748</v>
      </c>
      <c r="W65" s="106">
        <f>IF(ISNUMBER(W47)=TRUE,IF(W47&gt;0,W47/NAgni!W$57*100,"n.a."),"n.a.")</f>
        <v>12720.606523524842</v>
      </c>
      <c r="X65" s="106">
        <f>IF(ISNUMBER(X47)=TRUE,IF(X47&gt;0,X47/NAgni!X$57*100,"n.a."),"n.a.")</f>
        <v>13760.121957492353</v>
      </c>
    </row>
    <row r="66" spans="1:24" x14ac:dyDescent="0.2">
      <c r="A66" s="43" t="s">
        <v>61</v>
      </c>
      <c r="B66" s="53" t="s">
        <v>17</v>
      </c>
      <c r="C66" s="106">
        <f>IF(ISNUMBER(C48)=TRUE,IF(C48&gt;0,C48/NAgni!C$57*100,"n.a."),"n.a.")</f>
        <v>2593.8917038784648</v>
      </c>
      <c r="D66" s="106">
        <f>IF(ISNUMBER(D48)=TRUE,IF(D48&gt;0,D48/NAgni!D$57*100,"n.a."),"n.a.")</f>
        <v>2749.1658890403683</v>
      </c>
      <c r="E66" s="106">
        <f>IF(ISNUMBER(E48)=TRUE,IF(E48&gt;0,E48/NAgni!E$57*100,"n.a."),"n.a.")</f>
        <v>2699.9877610090452</v>
      </c>
      <c r="F66" s="106">
        <f>IF(ISNUMBER(F48)=TRUE,IF(F48&gt;0,F48/NAgni!F$57*100,"n.a."),"n.a.")</f>
        <v>2633.8417252610834</v>
      </c>
      <c r="G66" s="106">
        <f>IF(ISNUMBER(G48)=TRUE,IF(G48&gt;0,G48/NAgni!G$57*100,"n.a."),"n.a.")</f>
        <v>2584.3915415811994</v>
      </c>
      <c r="H66" s="106">
        <f>IF(ISNUMBER(H48)=TRUE,IF(H48&gt;0,H48/NAgni!H$57*100,"n.a."),"n.a.")</f>
        <v>2504.9795597345133</v>
      </c>
      <c r="I66" s="106">
        <f>IF(ISNUMBER(I48)=TRUE,IF(I48&gt;0,I48/NAgni!I$57*100,"n.a."),"n.a.")</f>
        <v>2381.0007058893921</v>
      </c>
      <c r="J66" s="106">
        <f>IF(ISNUMBER(J48)=TRUE,IF(J48&gt;0,J48/NAgni!J$57*100,"n.a."),"n.a.")</f>
        <v>2362.7889729129779</v>
      </c>
      <c r="K66" s="106">
        <f>IF(ISNUMBER(K48)=TRUE,IF(K48&gt;0,K48/NAgni!K$57*100,"n.a."),"n.a.")</f>
        <v>2189.9925398620371</v>
      </c>
      <c r="L66" s="106">
        <f>IF(ISNUMBER(L48)=TRUE,IF(L48&gt;0,L48/NAgni!L$57*100,"n.a."),"n.a.")</f>
        <v>2120.7778308170487</v>
      </c>
      <c r="M66" s="106">
        <f>IF(ISNUMBER(M48)=TRUE,IF(M48&gt;0,M48/NAgni!M$57*100,"n.a."),"n.a.")</f>
        <v>2126.4088163852525</v>
      </c>
      <c r="N66" s="106">
        <f>IF(ISNUMBER(N48)=TRUE,IF(N48&gt;0,N48/NAgni!N$57*100,"n.a."),"n.a.")</f>
        <v>2126.4655986017005</v>
      </c>
      <c r="O66" s="106">
        <f>IF(ISNUMBER(O48)=TRUE,IF(O48&gt;0,O48/NAgni!O$57*100,"n.a."),"n.a.")</f>
        <v>2078.3323511777317</v>
      </c>
      <c r="P66" s="106">
        <f>IF(ISNUMBER(P48)=TRUE,IF(P48&gt;0,P48/NAgni!P$57*100,"n.a."),"n.a.")</f>
        <v>2111.4520384623443</v>
      </c>
      <c r="Q66" s="106">
        <f>IF(ISNUMBER(Q48)=TRUE,IF(Q48&gt;0,Q48/NAgni!Q$57*100,"n.a."),"n.a.")</f>
        <v>2122.829980779341</v>
      </c>
      <c r="R66" s="106">
        <f>IF(ISNUMBER(R48)=TRUE,IF(R48&gt;0,R48/NAgni!R$57*100,"n.a."),"n.a.")</f>
        <v>2272.4726949139808</v>
      </c>
      <c r="S66" s="106">
        <f>IF(ISNUMBER(S48)=TRUE,IF(S48&gt;0,S48/NAgni!S$57*100,"n.a."),"n.a.")</f>
        <v>2427.4928842614017</v>
      </c>
      <c r="T66" s="106">
        <f>IF(ISNUMBER(T48)=TRUE,IF(T48&gt;0,T48/NAgni!T$57*100,"n.a."),"n.a.")</f>
        <v>2460.7267999965361</v>
      </c>
      <c r="U66" s="106">
        <f>IF(ISNUMBER(U48)=TRUE,IF(U48&gt;0,U48/NAgni!U$57*100,"n.a."),"n.a.")</f>
        <v>2515.2689816909642</v>
      </c>
      <c r="V66" s="106">
        <f>IF(ISNUMBER(V48)=TRUE,IF(V48&gt;0,V48/NAgni!V$57*100,"n.a."),"n.a.")</f>
        <v>2465.1758390989448</v>
      </c>
      <c r="W66" s="106">
        <f>IF(ISNUMBER(W48)=TRUE,IF(W48&gt;0,W48/NAgni!W$57*100,"n.a."),"n.a.")</f>
        <v>2516.4324727827484</v>
      </c>
      <c r="X66" s="106">
        <f>IF(ISNUMBER(X48)=TRUE,IF(X48&gt;0,X48/NAgni!X$57*100,"n.a."),"n.a.")</f>
        <v>2539.2664093271515</v>
      </c>
    </row>
    <row r="67" spans="1:24" x14ac:dyDescent="0.2">
      <c r="A67" s="43">
        <v>6</v>
      </c>
      <c r="B67" s="53" t="s">
        <v>18</v>
      </c>
      <c r="C67" s="106" t="str">
        <f>IF(ISNUMBER(C49)=TRUE,IF(C49&gt;0,C49/NAgni!C$57*100,"n.a."),"n.a.")</f>
        <v>n.a.</v>
      </c>
      <c r="D67" s="106" t="str">
        <f>IF(ISNUMBER(D49)=TRUE,IF(D49&gt;0,D49/NAgni!D$57*100,"n.a."),"n.a.")</f>
        <v>n.a.</v>
      </c>
      <c r="E67" s="106" t="str">
        <f>IF(ISNUMBER(E49)=TRUE,IF(E49&gt;0,E49/NAgni!E$57*100,"n.a."),"n.a.")</f>
        <v>n.a.</v>
      </c>
      <c r="F67" s="106" t="str">
        <f>IF(ISNUMBER(F49)=TRUE,IF(F49&gt;0,F49/NAgni!F$57*100,"n.a."),"n.a.")</f>
        <v>n.a.</v>
      </c>
      <c r="G67" s="106" t="str">
        <f>IF(ISNUMBER(G49)=TRUE,IF(G49&gt;0,G49/NAgni!G$57*100,"n.a."),"n.a.")</f>
        <v>n.a.</v>
      </c>
      <c r="H67" s="106" t="str">
        <f>IF(ISNUMBER(H49)=TRUE,IF(H49&gt;0,H49/NAgni!H$57*100,"n.a."),"n.a.")</f>
        <v>n.a.</v>
      </c>
      <c r="I67" s="106" t="str">
        <f>IF(ISNUMBER(I49)=TRUE,IF(I49&gt;0,I49/NAgni!I$57*100,"n.a."),"n.a.")</f>
        <v>n.a.</v>
      </c>
      <c r="J67" s="106">
        <f>IF(ISNUMBER(J49)=TRUE,IF(J49&gt;0,J49/NAgni!J$57*100,"n.a."),"n.a.")</f>
        <v>18634.751378240162</v>
      </c>
      <c r="K67" s="106">
        <f>IF(ISNUMBER(K49)=TRUE,IF(K49&gt;0,K49/NAgni!K$57*100,"n.a."),"n.a.")</f>
        <v>17254.793970032708</v>
      </c>
      <c r="L67" s="106">
        <f>IF(ISNUMBER(L49)=TRUE,IF(L49&gt;0,L49/NAgni!L$57*100,"n.a."),"n.a.")</f>
        <v>18393.671087151783</v>
      </c>
      <c r="M67" s="106">
        <f>IF(ISNUMBER(M49)=TRUE,IF(M49&gt;0,M49/NAgni!M$57*100,"n.a."),"n.a.")</f>
        <v>18090.589514867355</v>
      </c>
      <c r="N67" s="106">
        <f>IF(ISNUMBER(N49)=TRUE,IF(N49&gt;0,N49/NAgni!N$57*100,"n.a."),"n.a.")</f>
        <v>16690.435410632213</v>
      </c>
      <c r="O67" s="106">
        <f>IF(ISNUMBER(O49)=TRUE,IF(O49&gt;0,O49/NAgni!O$57*100,"n.a."),"n.a.")</f>
        <v>16026.173707905338</v>
      </c>
      <c r="P67" s="106">
        <f>IF(ISNUMBER(P49)=TRUE,IF(P49&gt;0,P49/NAgni!P$57*100,"n.a."),"n.a.")</f>
        <v>14291.268775335351</v>
      </c>
      <c r="Q67" s="106">
        <f>IF(ISNUMBER(Q49)=TRUE,IF(Q49&gt;0,Q49/NAgni!Q$57*100,"n.a."),"n.a.")</f>
        <v>15242.787122827454</v>
      </c>
      <c r="R67" s="106">
        <f>IF(ISNUMBER(R49)=TRUE,IF(R49&gt;0,R49/NAgni!R$57*100,"n.a."),"n.a.")</f>
        <v>14594.627829417579</v>
      </c>
      <c r="S67" s="106">
        <f>IF(ISNUMBER(S49)=TRUE,IF(S49&gt;0,S49/NAgni!S$57*100,"n.a."),"n.a.")</f>
        <v>16206.06014732698</v>
      </c>
      <c r="T67" s="106">
        <f>IF(ISNUMBER(T49)=TRUE,IF(T49&gt;0,T49/NAgni!T$57*100,"n.a."),"n.a.")</f>
        <v>15355.745805055849</v>
      </c>
      <c r="U67" s="106">
        <f>IF(ISNUMBER(U49)=TRUE,IF(U49&gt;0,U49/NAgni!U$57*100,"n.a."),"n.a.")</f>
        <v>17065.046820291333</v>
      </c>
      <c r="V67" s="106">
        <f>IF(ISNUMBER(V49)=TRUE,IF(V49&gt;0,V49/NAgni!V$57*100,"n.a."),"n.a.")</f>
        <v>17688.84148848684</v>
      </c>
      <c r="W67" s="106">
        <f>IF(ISNUMBER(W49)=TRUE,IF(W49&gt;0,W49/NAgni!W$57*100,"n.a."),"n.a.")</f>
        <v>21272.609108360542</v>
      </c>
      <c r="X67" s="106">
        <f>IF(ISNUMBER(X49)=TRUE,IF(X49&gt;0,X49/NAgni!X$57*100,"n.a."),"n.a.")</f>
        <v>19809.765861889184</v>
      </c>
    </row>
    <row r="68" spans="1:24" s="57" customFormat="1" ht="20.100000000000001" customHeight="1" x14ac:dyDescent="0.2">
      <c r="A68" s="54"/>
      <c r="B68" s="55" t="s">
        <v>3</v>
      </c>
      <c r="C68" s="56">
        <f>IF(ISNUMBER(C50)=TRUE,IF(C50&gt;0,C50/NAgni!C$57*100,"n.a."),"n.a.")</f>
        <v>11654.052636174938</v>
      </c>
      <c r="D68" s="56">
        <f>IF(ISNUMBER(D50)=TRUE,IF(D50&gt;0,D50/NAgni!D$57*100,"n.a."),"n.a.")</f>
        <v>11762.031500662042</v>
      </c>
      <c r="E68" s="56">
        <f>IF(ISNUMBER(E50)=TRUE,IF(E50&gt;0,E50/NAgni!E$57*100,"n.a."),"n.a.")</f>
        <v>12117.317016341371</v>
      </c>
      <c r="F68" s="56">
        <f>IF(ISNUMBER(F50)=TRUE,IF(F50&gt;0,F50/NAgni!F$57*100,"n.a."),"n.a.")</f>
        <v>12181.577161481602</v>
      </c>
      <c r="G68" s="56">
        <f>IF(ISNUMBER(G50)=TRUE,IF(G50&gt;0,G50/NAgni!G$57*100,"n.a."),"n.a.")</f>
        <v>12366.247357380244</v>
      </c>
      <c r="H68" s="56">
        <f>IF(ISNUMBER(H50)=TRUE,IF(H50&gt;0,H50/NAgni!H$57*100,"n.a."),"n.a.")</f>
        <v>11509.65917135828</v>
      </c>
      <c r="I68" s="56">
        <f>IF(ISNUMBER(I50)=TRUE,IF(I50&gt;0,I50/NAgni!I$57*100,"n.a."),"n.a.")</f>
        <v>11137.836271249193</v>
      </c>
      <c r="J68" s="56">
        <f>IF(ISNUMBER(J50)=TRUE,IF(J50&gt;0,J50/NAgni!J$57*100,"n.a."),"n.a.")</f>
        <v>11152.578107312931</v>
      </c>
      <c r="K68" s="56">
        <f>IF(ISNUMBER(K50)=TRUE,IF(K50&gt;0,K50/NAgni!K$57*100,"n.a."),"n.a.")</f>
        <v>10509.947941782961</v>
      </c>
      <c r="L68" s="56">
        <f>IF(ISNUMBER(L50)=TRUE,IF(L50&gt;0,L50/NAgni!L$57*100,"n.a."),"n.a.")</f>
        <v>10189.31603461411</v>
      </c>
      <c r="M68" s="56">
        <f>IF(ISNUMBER(M50)=TRUE,IF(M50&gt;0,M50/NAgni!M$57*100,"n.a."),"n.a.")</f>
        <v>10250.319286042532</v>
      </c>
      <c r="N68" s="56">
        <f>IF(ISNUMBER(N50)=TRUE,IF(N50&gt;0,N50/NAgni!N$57*100,"n.a."),"n.a.")</f>
        <v>10427.044183817754</v>
      </c>
      <c r="O68" s="56">
        <f>IF(ISNUMBER(O50)=TRUE,IF(O50&gt;0,O50/NAgni!O$57*100,"n.a."),"n.a.")</f>
        <v>10226.872971263507</v>
      </c>
      <c r="P68" s="56">
        <f>IF(ISNUMBER(P50)=TRUE,IF(P50&gt;0,P50/NAgni!P$57*100,"n.a."),"n.a.")</f>
        <v>10023.98440530792</v>
      </c>
      <c r="Q68" s="56">
        <f>IF(ISNUMBER(Q50)=TRUE,IF(Q50&gt;0,Q50/NAgni!Q$57*100,"n.a."),"n.a.")</f>
        <v>10400.314138883474</v>
      </c>
      <c r="R68" s="56">
        <f>IF(ISNUMBER(R50)=TRUE,IF(R50&gt;0,R50/NAgni!R$57*100,"n.a."),"n.a.")</f>
        <v>10595.935912124192</v>
      </c>
      <c r="S68" s="56">
        <f>IF(ISNUMBER(S50)=TRUE,IF(S50&gt;0,S50/NAgni!S$57*100,"n.a."),"n.a.")</f>
        <v>11301.235217099591</v>
      </c>
      <c r="T68" s="56">
        <f>IF(ISNUMBER(T50)=TRUE,IF(T50&gt;0,T50/NAgni!T$57*100,"n.a."),"n.a.")</f>
        <v>11490.052003746014</v>
      </c>
      <c r="U68" s="56">
        <f>IF(ISNUMBER(U50)=TRUE,IF(U50&gt;0,U50/NAgni!U$57*100,"n.a."),"n.a.")</f>
        <v>11541.849678113187</v>
      </c>
      <c r="V68" s="56">
        <f>IF(ISNUMBER(V50)=TRUE,IF(V50&gt;0,V50/NAgni!V$57*100,"n.a."),"n.a.")</f>
        <v>11681.358701567551</v>
      </c>
      <c r="W68" s="56">
        <f>IF(ISNUMBER(W50)=TRUE,IF(W50&gt;0,W50/NAgni!W$57*100,"n.a."),"n.a.")</f>
        <v>11655.626978313705</v>
      </c>
      <c r="X68" s="56">
        <f>IF(ISNUMBER(X50)=TRUE,IF(X50&gt;0,X50/NAgni!X$57*100,"n.a."),"n.a.")</f>
        <v>11693.109403155095</v>
      </c>
    </row>
    <row r="69" spans="1:24" s="4" customFormat="1" ht="18" customHeight="1" x14ac:dyDescent="0.2">
      <c r="A69" s="97" t="s">
        <v>308</v>
      </c>
      <c r="B69" s="49"/>
      <c r="C69" s="98"/>
      <c r="D69" s="98"/>
      <c r="E69" s="98"/>
      <c r="F69" s="98"/>
      <c r="G69" s="98"/>
      <c r="H69" s="98"/>
      <c r="I69" s="98"/>
      <c r="J69" s="98"/>
      <c r="K69" s="98"/>
      <c r="L69" s="98"/>
      <c r="M69" s="98"/>
      <c r="N69" s="98"/>
      <c r="O69" s="98"/>
      <c r="P69" s="98"/>
      <c r="Q69" s="98"/>
      <c r="R69" s="98"/>
      <c r="S69" s="98"/>
      <c r="T69" s="98"/>
      <c r="U69" s="98"/>
      <c r="V69" s="98"/>
      <c r="W69" s="98"/>
      <c r="X69" s="98"/>
    </row>
    <row r="70" spans="1:24" ht="20.100000000000001" customHeight="1" x14ac:dyDescent="0.2">
      <c r="A70" s="31" t="str">
        <f>Index!A38</f>
        <v>Table 3e    Employment by institutional sector, numbers, Palau citizens, FY2000-FY2021</v>
      </c>
    </row>
    <row r="71" spans="1:24" s="22" customFormat="1" ht="20.100000000000001" customHeight="1" x14ac:dyDescent="0.2">
      <c r="A71" s="12"/>
      <c r="B71" s="12" t="s">
        <v>219</v>
      </c>
      <c r="C71" s="33" t="str">
        <f>NAgni!C2</f>
        <v>FY00</v>
      </c>
      <c r="D71" s="33" t="str">
        <f>NAgni!D2</f>
        <v>FY01</v>
      </c>
      <c r="E71" s="33" t="str">
        <f>NAgni!E2</f>
        <v>FY02</v>
      </c>
      <c r="F71" s="33" t="str">
        <f>NAgni!F2</f>
        <v>FY03</v>
      </c>
      <c r="G71" s="33" t="str">
        <f>NAgni!G2</f>
        <v>FY04</v>
      </c>
      <c r="H71" s="33" t="str">
        <f>NAgni!H2</f>
        <v>FY05</v>
      </c>
      <c r="I71" s="33" t="str">
        <f>NAgni!I2</f>
        <v>FY06</v>
      </c>
      <c r="J71" s="33" t="str">
        <f>NAgni!J2</f>
        <v>FY07</v>
      </c>
      <c r="K71" s="33" t="str">
        <f>NAgni!K2</f>
        <v>FY08</v>
      </c>
      <c r="L71" s="33" t="str">
        <f>NAgni!L2</f>
        <v>FY09</v>
      </c>
      <c r="M71" s="33" t="str">
        <f>NAgni!M2</f>
        <v>FY10</v>
      </c>
      <c r="N71" s="33" t="str">
        <f>NAgni!N2</f>
        <v>FY11</v>
      </c>
      <c r="O71" s="33" t="str">
        <f>NAgni!O2</f>
        <v>FY12</v>
      </c>
      <c r="P71" s="33" t="str">
        <f>NAgni!P2</f>
        <v>FY13</v>
      </c>
      <c r="Q71" s="33" t="str">
        <f>NAgni!Q2</f>
        <v>FY14</v>
      </c>
      <c r="R71" s="33" t="str">
        <f>NAgni!R2</f>
        <v>FY15</v>
      </c>
      <c r="S71" s="33" t="str">
        <f>NAgni!S2</f>
        <v>FY16</v>
      </c>
      <c r="T71" s="33" t="str">
        <f>NAgni!T2</f>
        <v>FY17</v>
      </c>
      <c r="U71" s="33" t="str">
        <f>NAgni!U2</f>
        <v>FY18</v>
      </c>
      <c r="V71" s="33" t="str">
        <f>NAgni!V2</f>
        <v>FY19</v>
      </c>
      <c r="W71" s="33" t="str">
        <f>NAgni!W2</f>
        <v>FY20</v>
      </c>
      <c r="X71" s="33" t="str">
        <f>NAgni!X2</f>
        <v>FY21</v>
      </c>
    </row>
    <row r="72" spans="1:24" x14ac:dyDescent="0.2">
      <c r="A72" s="1">
        <v>1.1000000000000001</v>
      </c>
      <c r="B72" s="53" t="s">
        <v>306</v>
      </c>
      <c r="C72" s="106">
        <v>1137.6981201171875</v>
      </c>
      <c r="D72" s="106">
        <v>1018.2958984375</v>
      </c>
      <c r="E72" s="106">
        <v>1027.5035400390625</v>
      </c>
      <c r="F72" s="106">
        <v>953.6416015625</v>
      </c>
      <c r="G72" s="106">
        <v>936.2933349609375</v>
      </c>
      <c r="H72" s="106">
        <v>1062.316650390625</v>
      </c>
      <c r="I72" s="106">
        <v>1019.0389404296875</v>
      </c>
      <c r="J72" s="106">
        <v>1035.172119140625</v>
      </c>
      <c r="K72" s="106">
        <v>1084.9744873046875</v>
      </c>
      <c r="L72" s="106">
        <v>1018.0201416015625</v>
      </c>
      <c r="M72" s="106">
        <v>1029.234375</v>
      </c>
      <c r="N72" s="106">
        <v>1105.88671875</v>
      </c>
      <c r="O72" s="106">
        <v>1164.202880859375</v>
      </c>
      <c r="P72" s="106">
        <v>1190.6693115234375</v>
      </c>
      <c r="Q72" s="106">
        <v>1146.7257080078125</v>
      </c>
      <c r="R72" s="106">
        <v>1149.7066650390625</v>
      </c>
      <c r="S72" s="106">
        <v>1086.525634765625</v>
      </c>
      <c r="T72" s="106">
        <v>1011.3592529296875</v>
      </c>
      <c r="U72" s="106">
        <v>950.09619140625</v>
      </c>
      <c r="V72" s="106">
        <v>904.8973388671875</v>
      </c>
      <c r="W72" s="106">
        <v>782.85125732421875</v>
      </c>
      <c r="X72" s="106">
        <v>619.06988525390625</v>
      </c>
    </row>
    <row r="73" spans="1:24" x14ac:dyDescent="0.2">
      <c r="A73" s="1">
        <v>1.2</v>
      </c>
      <c r="B73" s="53" t="s">
        <v>307</v>
      </c>
      <c r="C73" s="106">
        <v>727.49774169921875</v>
      </c>
      <c r="D73" s="106">
        <v>719.54473876953125</v>
      </c>
      <c r="E73" s="106">
        <v>703.80377197265625</v>
      </c>
      <c r="F73" s="106">
        <v>764.8336181640625</v>
      </c>
      <c r="G73" s="106">
        <v>764.2088623046875</v>
      </c>
      <c r="H73" s="106">
        <v>742.1527099609375</v>
      </c>
      <c r="I73" s="106">
        <v>718.71734619140625</v>
      </c>
      <c r="J73" s="106">
        <v>701.236572265625</v>
      </c>
      <c r="K73" s="106">
        <v>692.58990478515625</v>
      </c>
      <c r="L73" s="106">
        <v>638.47955322265625</v>
      </c>
      <c r="M73" s="106">
        <v>623.42095947265625</v>
      </c>
      <c r="N73" s="106">
        <v>615.47271728515625</v>
      </c>
      <c r="O73" s="106">
        <v>644.560791015625</v>
      </c>
      <c r="P73" s="106">
        <v>679.7060546875</v>
      </c>
      <c r="Q73" s="106">
        <v>738.54608154296875</v>
      </c>
      <c r="R73" s="106">
        <v>785.37451171875</v>
      </c>
      <c r="S73" s="106">
        <v>809.1595458984375</v>
      </c>
      <c r="T73" s="106">
        <v>829.88848876953125</v>
      </c>
      <c r="U73" s="106">
        <v>1024.754150390625</v>
      </c>
      <c r="V73" s="106">
        <v>972.81585693359375</v>
      </c>
      <c r="W73" s="106">
        <v>935.5970458984375</v>
      </c>
      <c r="X73" s="106">
        <v>894.3367919921875</v>
      </c>
    </row>
    <row r="74" spans="1:24" x14ac:dyDescent="0.2">
      <c r="A74" s="1">
        <v>1.3</v>
      </c>
      <c r="B74" t="s">
        <v>15</v>
      </c>
      <c r="C74" s="106">
        <v>164.25</v>
      </c>
      <c r="D74" s="106">
        <v>167</v>
      </c>
      <c r="E74" s="106">
        <v>174.5</v>
      </c>
      <c r="F74" s="106">
        <v>177</v>
      </c>
      <c r="G74" s="106">
        <v>198.25</v>
      </c>
      <c r="H74" s="106">
        <v>210.75</v>
      </c>
      <c r="I74" s="106">
        <v>210</v>
      </c>
      <c r="J74" s="106">
        <v>207.5</v>
      </c>
      <c r="K74" s="106">
        <v>204.25</v>
      </c>
      <c r="L74" s="106">
        <v>201.25</v>
      </c>
      <c r="M74" s="106">
        <v>216.5</v>
      </c>
      <c r="N74" s="106">
        <v>224.74383544921875</v>
      </c>
      <c r="O74" s="106">
        <v>214.72918701171875</v>
      </c>
      <c r="P74" s="106">
        <v>209.64498901367188</v>
      </c>
      <c r="Q74" s="106">
        <v>305.60284423828125</v>
      </c>
      <c r="R74" s="106">
        <v>302.61151123046875</v>
      </c>
      <c r="S74" s="106">
        <v>303.51004028320313</v>
      </c>
      <c r="T74" s="106">
        <v>317.13162231445313</v>
      </c>
      <c r="U74" s="106">
        <v>354.27664184570313</v>
      </c>
      <c r="V74" s="106">
        <v>356.05728149414063</v>
      </c>
      <c r="W74" s="106">
        <v>366.88568115234375</v>
      </c>
      <c r="X74" s="106">
        <v>369.59307861328125</v>
      </c>
    </row>
    <row r="75" spans="1:24" x14ac:dyDescent="0.2">
      <c r="A75" s="1">
        <v>1.4</v>
      </c>
      <c r="B75" t="s">
        <v>577</v>
      </c>
      <c r="C75" s="106">
        <v>0</v>
      </c>
      <c r="D75" s="106">
        <v>2.5</v>
      </c>
      <c r="E75" s="106">
        <v>6.75</v>
      </c>
      <c r="F75" s="106">
        <v>7.5</v>
      </c>
      <c r="G75" s="106">
        <v>7.25</v>
      </c>
      <c r="H75" s="106">
        <v>8.5</v>
      </c>
      <c r="I75" s="106">
        <v>7.25</v>
      </c>
      <c r="J75" s="106">
        <v>7.25</v>
      </c>
      <c r="K75" s="106">
        <v>10.25</v>
      </c>
      <c r="L75" s="106">
        <v>11</v>
      </c>
      <c r="M75" s="106">
        <v>11</v>
      </c>
      <c r="N75" s="106">
        <v>11.25</v>
      </c>
      <c r="O75" s="106">
        <v>11.75</v>
      </c>
      <c r="P75" s="106">
        <v>12.5</v>
      </c>
      <c r="Q75" s="106">
        <v>13.75</v>
      </c>
      <c r="R75" s="106">
        <v>13.5</v>
      </c>
      <c r="S75" s="106">
        <v>10.25</v>
      </c>
      <c r="T75" s="106">
        <v>10</v>
      </c>
      <c r="U75" s="106">
        <v>9.5</v>
      </c>
      <c r="V75" s="106">
        <v>8.1923074722290039</v>
      </c>
      <c r="W75" s="106">
        <v>0</v>
      </c>
      <c r="X75" s="106">
        <v>0</v>
      </c>
    </row>
    <row r="76" spans="1:24" x14ac:dyDescent="0.2">
      <c r="A76" s="43" t="s">
        <v>296</v>
      </c>
      <c r="B76" s="53" t="s">
        <v>292</v>
      </c>
      <c r="C76" s="106">
        <v>64.614021301269531</v>
      </c>
      <c r="D76" s="106">
        <v>65.75</v>
      </c>
      <c r="E76" s="106">
        <v>62.75</v>
      </c>
      <c r="F76" s="106">
        <v>59.546665191650391</v>
      </c>
      <c r="G76" s="106">
        <v>61.905929565429688</v>
      </c>
      <c r="H76" s="106">
        <v>61.302909851074219</v>
      </c>
      <c r="I76" s="106">
        <v>57.9588623046875</v>
      </c>
      <c r="J76" s="106">
        <v>51.75</v>
      </c>
      <c r="K76" s="106">
        <v>42.25</v>
      </c>
      <c r="L76" s="106">
        <v>42.5</v>
      </c>
      <c r="M76" s="106">
        <v>38</v>
      </c>
      <c r="N76" s="106">
        <v>37</v>
      </c>
      <c r="O76" s="106">
        <v>33</v>
      </c>
      <c r="P76" s="106">
        <v>31</v>
      </c>
      <c r="Q76" s="106">
        <v>31</v>
      </c>
      <c r="R76" s="106">
        <v>29.75</v>
      </c>
      <c r="S76" s="106">
        <v>32.5</v>
      </c>
      <c r="T76" s="106">
        <v>35</v>
      </c>
      <c r="U76" s="106">
        <v>38.25</v>
      </c>
      <c r="V76" s="106">
        <v>38.5</v>
      </c>
      <c r="W76" s="106">
        <v>36.5</v>
      </c>
      <c r="X76" s="106">
        <v>36.25</v>
      </c>
    </row>
    <row r="77" spans="1:24" x14ac:dyDescent="0.2">
      <c r="A77" s="43" t="s">
        <v>297</v>
      </c>
      <c r="B77" s="53" t="s">
        <v>537</v>
      </c>
      <c r="C77" s="106">
        <v>34.073223114013672</v>
      </c>
      <c r="D77" s="106">
        <v>45.243869781494141</v>
      </c>
      <c r="E77" s="106">
        <v>36.345237731933594</v>
      </c>
      <c r="F77" s="106">
        <v>31.331911087036133</v>
      </c>
      <c r="G77" s="106">
        <v>26.75178337097168</v>
      </c>
      <c r="H77" s="106">
        <v>26.501718521118164</v>
      </c>
      <c r="I77" s="106">
        <v>29.300762176513672</v>
      </c>
      <c r="J77" s="106">
        <v>31.001888275146484</v>
      </c>
      <c r="K77" s="106">
        <v>32.751937866210938</v>
      </c>
      <c r="L77" s="106">
        <v>32.913265228271484</v>
      </c>
      <c r="M77" s="106">
        <v>33.001998901367188</v>
      </c>
      <c r="N77" s="106">
        <v>35.177989959716797</v>
      </c>
      <c r="O77" s="106">
        <v>35.794475555419922</v>
      </c>
      <c r="P77" s="106">
        <v>38.556053161621094</v>
      </c>
      <c r="Q77" s="106">
        <v>42.776515960693359</v>
      </c>
      <c r="R77" s="106">
        <v>40.179458618164063</v>
      </c>
      <c r="S77" s="106">
        <v>36.220752716064453</v>
      </c>
      <c r="T77" s="106">
        <v>33.532505035400391</v>
      </c>
      <c r="U77" s="106">
        <v>32.574420928955078</v>
      </c>
      <c r="V77" s="106">
        <v>30.860675811767578</v>
      </c>
      <c r="W77" s="106">
        <v>29.008005142211914</v>
      </c>
      <c r="X77" s="106">
        <v>28.032068252563477</v>
      </c>
    </row>
    <row r="78" spans="1:24" x14ac:dyDescent="0.2">
      <c r="A78" s="43" t="s">
        <v>66</v>
      </c>
      <c r="B78" s="53" t="s">
        <v>293</v>
      </c>
      <c r="C78" s="106">
        <v>2109.705810546875</v>
      </c>
      <c r="D78" s="106">
        <v>2182.5</v>
      </c>
      <c r="E78" s="106">
        <v>2194.811767578125</v>
      </c>
      <c r="F78" s="106">
        <v>2243.75</v>
      </c>
      <c r="G78" s="106">
        <v>2256.5</v>
      </c>
      <c r="H78" s="106">
        <v>2083</v>
      </c>
      <c r="I78" s="106">
        <v>1992.25</v>
      </c>
      <c r="J78" s="106">
        <v>1988</v>
      </c>
      <c r="K78" s="106">
        <v>1982.25</v>
      </c>
      <c r="L78" s="106">
        <v>1965.5</v>
      </c>
      <c r="M78" s="106">
        <v>1932.59521484375</v>
      </c>
      <c r="N78" s="106">
        <v>1929.3829345703125</v>
      </c>
      <c r="O78" s="106">
        <v>1896.0950927734375</v>
      </c>
      <c r="P78" s="106">
        <v>1875.25</v>
      </c>
      <c r="Q78" s="106">
        <v>1797.75</v>
      </c>
      <c r="R78" s="106">
        <v>1760.75</v>
      </c>
      <c r="S78" s="106">
        <v>1778.75</v>
      </c>
      <c r="T78" s="106">
        <v>1816.75</v>
      </c>
      <c r="U78" s="106">
        <v>1808.9473876953125</v>
      </c>
      <c r="V78" s="106">
        <v>1784.592529296875</v>
      </c>
      <c r="W78" s="106">
        <v>1798.985107421875</v>
      </c>
      <c r="X78" s="106">
        <v>1751.0870361328125</v>
      </c>
    </row>
    <row r="79" spans="1:24" x14ac:dyDescent="0.2">
      <c r="A79" s="43" t="s">
        <v>67</v>
      </c>
      <c r="B79" s="53" t="s">
        <v>16</v>
      </c>
      <c r="C79" s="106">
        <v>381.53497314453125</v>
      </c>
      <c r="D79" s="106">
        <v>394.73995971679688</v>
      </c>
      <c r="E79" s="106">
        <v>447.13699340820313</v>
      </c>
      <c r="F79" s="106">
        <v>416.792724609375</v>
      </c>
      <c r="G79" s="106">
        <v>428.55599975585938</v>
      </c>
      <c r="H79" s="106">
        <v>433.93048095703125</v>
      </c>
      <c r="I79" s="106">
        <v>481.30166625976563</v>
      </c>
      <c r="J79" s="106">
        <v>461.72683715820313</v>
      </c>
      <c r="K79" s="106">
        <v>441.77127075195313</v>
      </c>
      <c r="L79" s="106">
        <v>436.9378662109375</v>
      </c>
      <c r="M79" s="106">
        <v>459.9776611328125</v>
      </c>
      <c r="N79" s="106">
        <v>391.62380981445313</v>
      </c>
      <c r="O79" s="106">
        <v>383.69686889648438</v>
      </c>
      <c r="P79" s="106">
        <v>385.45230102539063</v>
      </c>
      <c r="Q79" s="106">
        <v>336.97616577148438</v>
      </c>
      <c r="R79" s="106">
        <v>297.63189697265625</v>
      </c>
      <c r="S79" s="106">
        <v>283.20718383789063</v>
      </c>
      <c r="T79" s="106">
        <v>287.07040405273438</v>
      </c>
      <c r="U79" s="106">
        <v>276.10186767578125</v>
      </c>
      <c r="V79" s="106">
        <v>270.95242309570313</v>
      </c>
      <c r="W79" s="106">
        <v>271.43896484375</v>
      </c>
      <c r="X79" s="106">
        <v>281.45590209960938</v>
      </c>
    </row>
    <row r="80" spans="1:24" x14ac:dyDescent="0.2">
      <c r="A80" s="43" t="s">
        <v>68</v>
      </c>
      <c r="B80" s="53" t="s">
        <v>294</v>
      </c>
      <c r="C80" s="106">
        <v>474.65383911132813</v>
      </c>
      <c r="D80" s="106">
        <v>498.19595336914063</v>
      </c>
      <c r="E80" s="106">
        <v>431.11550903320313</v>
      </c>
      <c r="F80" s="106">
        <v>379.1395263671875</v>
      </c>
      <c r="G80" s="106">
        <v>373.88897705078125</v>
      </c>
      <c r="H80" s="106">
        <v>626.9449462890625</v>
      </c>
      <c r="I80" s="106">
        <v>691.79266357421875</v>
      </c>
      <c r="J80" s="106">
        <v>759.00640869140625</v>
      </c>
      <c r="K80" s="106">
        <v>777.04937744140625</v>
      </c>
      <c r="L80" s="106">
        <v>763.9989013671875</v>
      </c>
      <c r="M80" s="106">
        <v>779.3707275390625</v>
      </c>
      <c r="N80" s="106">
        <v>744.8829345703125</v>
      </c>
      <c r="O80" s="106">
        <v>751.87054443359375</v>
      </c>
      <c r="P80" s="106">
        <v>798.594482421875</v>
      </c>
      <c r="Q80" s="106">
        <v>830.0736083984375</v>
      </c>
      <c r="R80" s="106">
        <v>864.90069580078125</v>
      </c>
      <c r="S80" s="106">
        <v>933.08612060546875</v>
      </c>
      <c r="T80" s="106">
        <v>967.28924560546875</v>
      </c>
      <c r="U80" s="106">
        <v>942.57672119140625</v>
      </c>
      <c r="V80" s="106">
        <v>946.45196533203125</v>
      </c>
      <c r="W80" s="106">
        <v>946.16485595703125</v>
      </c>
      <c r="X80" s="106">
        <v>898.5172119140625</v>
      </c>
    </row>
    <row r="81" spans="1:26" x14ac:dyDescent="0.2">
      <c r="A81" s="254" t="s">
        <v>575</v>
      </c>
      <c r="B81" s="255" t="s">
        <v>576</v>
      </c>
      <c r="C81" s="106">
        <v>0</v>
      </c>
      <c r="D81" s="106">
        <v>0</v>
      </c>
      <c r="E81" s="106">
        <v>0</v>
      </c>
      <c r="F81" s="106">
        <v>0</v>
      </c>
      <c r="G81" s="106">
        <v>0</v>
      </c>
      <c r="H81" s="106">
        <v>0</v>
      </c>
      <c r="I81" s="106">
        <v>0</v>
      </c>
      <c r="J81" s="106">
        <v>18.75</v>
      </c>
      <c r="K81" s="106">
        <v>21</v>
      </c>
      <c r="L81" s="106">
        <v>22.5</v>
      </c>
      <c r="M81" s="106">
        <v>28.25</v>
      </c>
      <c r="N81" s="106">
        <v>34.5</v>
      </c>
      <c r="O81" s="106">
        <v>38.5</v>
      </c>
      <c r="P81" s="106">
        <v>38.833332061767578</v>
      </c>
      <c r="Q81" s="106">
        <v>35.916667938232422</v>
      </c>
      <c r="R81" s="106">
        <v>37.666667938232422</v>
      </c>
      <c r="S81" s="106">
        <v>38.833332061767578</v>
      </c>
      <c r="T81" s="106">
        <v>38.421939849853516</v>
      </c>
      <c r="U81" s="106">
        <v>34.251632690429688</v>
      </c>
      <c r="V81" s="106">
        <v>35.615383148193359</v>
      </c>
      <c r="W81" s="106">
        <v>36.867088317871094</v>
      </c>
      <c r="X81" s="106">
        <v>36.692840576171875</v>
      </c>
    </row>
    <row r="82" spans="1:26" x14ac:dyDescent="0.2">
      <c r="A82" s="43" t="s">
        <v>60</v>
      </c>
      <c r="B82" s="53" t="s">
        <v>295</v>
      </c>
      <c r="C82" s="106">
        <v>141.66545104980469</v>
      </c>
      <c r="D82" s="106">
        <v>131.89253234863281</v>
      </c>
      <c r="E82" s="106">
        <v>143.75749206542969</v>
      </c>
      <c r="F82" s="106">
        <v>153.73777770996094</v>
      </c>
      <c r="G82" s="106">
        <v>138.1956787109375</v>
      </c>
      <c r="H82" s="106">
        <v>133.70213317871094</v>
      </c>
      <c r="I82" s="106">
        <v>135.60261535644531</v>
      </c>
      <c r="J82" s="106">
        <v>137.75057983398438</v>
      </c>
      <c r="K82" s="106">
        <v>135.45680236816406</v>
      </c>
      <c r="L82" s="106">
        <v>135.74034118652344</v>
      </c>
      <c r="M82" s="106">
        <v>128.50056457519531</v>
      </c>
      <c r="N82" s="106">
        <v>128.4488525390625</v>
      </c>
      <c r="O82" s="106">
        <v>134.19610595703125</v>
      </c>
      <c r="P82" s="106">
        <v>140.81146240234375</v>
      </c>
      <c r="Q82" s="106">
        <v>134.19978332519531</v>
      </c>
      <c r="R82" s="106">
        <v>135.15144348144531</v>
      </c>
      <c r="S82" s="106">
        <v>137.89456176757813</v>
      </c>
      <c r="T82" s="106">
        <v>141.44879150390625</v>
      </c>
      <c r="U82" s="106">
        <v>145.335205078125</v>
      </c>
      <c r="V82" s="106">
        <v>149.53764343261719</v>
      </c>
      <c r="W82" s="106">
        <v>165.1065673828125</v>
      </c>
      <c r="X82" s="106">
        <v>153.88128662109375</v>
      </c>
    </row>
    <row r="83" spans="1:26" x14ac:dyDescent="0.2">
      <c r="A83" s="43" t="s">
        <v>61</v>
      </c>
      <c r="B83" s="53" t="s">
        <v>17</v>
      </c>
      <c r="C83" s="106">
        <v>63.907341003417969</v>
      </c>
      <c r="D83" s="106">
        <v>50.017120361328125</v>
      </c>
      <c r="E83" s="106">
        <v>34.950550079345703</v>
      </c>
      <c r="F83" s="106">
        <v>38.152427673339844</v>
      </c>
      <c r="G83" s="106">
        <v>39.887500762939453</v>
      </c>
      <c r="H83" s="106">
        <v>48.50897216796875</v>
      </c>
      <c r="I83" s="106">
        <v>55.402271270751953</v>
      </c>
      <c r="J83" s="106">
        <v>48.745864868164063</v>
      </c>
      <c r="K83" s="106">
        <v>32.327430725097656</v>
      </c>
      <c r="L83" s="106">
        <v>31.499137878417969</v>
      </c>
      <c r="M83" s="106">
        <v>35.795372009277344</v>
      </c>
      <c r="N83" s="106">
        <v>38.259151458740234</v>
      </c>
      <c r="O83" s="106">
        <v>31.447612762451172</v>
      </c>
      <c r="P83" s="106">
        <v>24.30769157409668</v>
      </c>
      <c r="Q83" s="106">
        <v>28.637468338012695</v>
      </c>
      <c r="R83" s="106">
        <v>25.181922912597656</v>
      </c>
      <c r="S83" s="106">
        <v>30.904468536376953</v>
      </c>
      <c r="T83" s="106">
        <v>24.858884811401367</v>
      </c>
      <c r="U83" s="106">
        <v>25.220338821411133</v>
      </c>
      <c r="V83" s="106">
        <v>28.437227249145508</v>
      </c>
      <c r="W83" s="106">
        <v>25.510749816894531</v>
      </c>
      <c r="X83" s="106">
        <v>31.039226531982422</v>
      </c>
    </row>
    <row r="84" spans="1:26" x14ac:dyDescent="0.2">
      <c r="A84" s="43">
        <v>6</v>
      </c>
      <c r="B84" s="53" t="s">
        <v>18</v>
      </c>
      <c r="C84" s="106">
        <v>5.75</v>
      </c>
      <c r="D84" s="106">
        <v>6.75</v>
      </c>
      <c r="E84" s="106">
        <v>8.25</v>
      </c>
      <c r="F84" s="106">
        <v>8</v>
      </c>
      <c r="G84" s="106">
        <v>8</v>
      </c>
      <c r="H84" s="106">
        <v>6.75</v>
      </c>
      <c r="I84" s="106">
        <v>7</v>
      </c>
      <c r="J84" s="106">
        <v>8.75</v>
      </c>
      <c r="K84" s="106">
        <v>9.5</v>
      </c>
      <c r="L84" s="106">
        <v>12.596697807312012</v>
      </c>
      <c r="M84" s="106">
        <v>15.25</v>
      </c>
      <c r="N84" s="106">
        <v>15.75</v>
      </c>
      <c r="O84" s="106">
        <v>16.75</v>
      </c>
      <c r="P84" s="106">
        <v>18.821428298950195</v>
      </c>
      <c r="Q84" s="106">
        <v>15.5</v>
      </c>
      <c r="R84" s="106">
        <v>15</v>
      </c>
      <c r="S84" s="106">
        <v>15.5</v>
      </c>
      <c r="T84" s="106">
        <v>17.911931991577148</v>
      </c>
      <c r="U84" s="106">
        <v>17</v>
      </c>
      <c r="V84" s="106">
        <v>16.845930099487305</v>
      </c>
      <c r="W84" s="106">
        <v>17.75</v>
      </c>
      <c r="X84" s="106">
        <v>19.98820686340332</v>
      </c>
    </row>
    <row r="85" spans="1:26" s="57" customFormat="1" ht="20.100000000000001" customHeight="1" x14ac:dyDescent="0.2">
      <c r="A85" s="54"/>
      <c r="B85" s="55" t="s">
        <v>3</v>
      </c>
      <c r="C85" s="691">
        <v>5305.3505859375</v>
      </c>
      <c r="D85" s="691">
        <v>5282.43017578125</v>
      </c>
      <c r="E85" s="691">
        <v>5271.6748046875</v>
      </c>
      <c r="F85" s="691">
        <v>5233.42626953125</v>
      </c>
      <c r="G85" s="691">
        <v>5239.68798828125</v>
      </c>
      <c r="H85" s="691">
        <v>5444.3603515625</v>
      </c>
      <c r="I85" s="691">
        <v>5405.615234375</v>
      </c>
      <c r="J85" s="691">
        <v>5456.64013671875</v>
      </c>
      <c r="K85" s="691">
        <v>5466.42138671875</v>
      </c>
      <c r="L85" s="691">
        <v>5312.93603515625</v>
      </c>
      <c r="M85" s="691">
        <v>5330.89697265625</v>
      </c>
      <c r="N85" s="691">
        <v>5312.37890625</v>
      </c>
      <c r="O85" s="691">
        <v>5356.59375</v>
      </c>
      <c r="P85" s="691">
        <v>5444.14697265625</v>
      </c>
      <c r="Q85" s="691">
        <v>5457.455078125</v>
      </c>
      <c r="R85" s="691">
        <v>5457.40478515625</v>
      </c>
      <c r="S85" s="691">
        <v>5496.341796875</v>
      </c>
      <c r="T85" s="691">
        <v>5530.6630859375</v>
      </c>
      <c r="U85" s="691">
        <v>5658.884765625</v>
      </c>
      <c r="V85" s="691">
        <v>5543.75634765625</v>
      </c>
      <c r="W85" s="691">
        <v>5412.6650390625</v>
      </c>
      <c r="X85" s="691">
        <v>5119.943359375</v>
      </c>
      <c r="Z85" s="995"/>
    </row>
    <row r="86" spans="1:26" x14ac:dyDescent="0.2">
      <c r="C86" s="3"/>
      <c r="D86" s="3"/>
      <c r="E86" s="3"/>
      <c r="F86" s="3"/>
      <c r="G86" s="3"/>
      <c r="H86" s="3"/>
      <c r="I86" s="3"/>
      <c r="J86" s="3"/>
      <c r="K86" s="3"/>
      <c r="L86" s="3"/>
      <c r="M86" s="3"/>
      <c r="N86" s="3"/>
      <c r="O86" s="3"/>
      <c r="P86" s="3"/>
      <c r="Q86" s="3"/>
      <c r="R86" s="3"/>
      <c r="S86" s="3"/>
      <c r="T86" s="3"/>
      <c r="U86" s="3"/>
      <c r="V86" s="3"/>
      <c r="W86" s="3"/>
      <c r="X86" s="3"/>
    </row>
    <row r="87" spans="1:26" ht="20.100000000000001" customHeight="1" x14ac:dyDescent="0.2">
      <c r="A87" s="31" t="str">
        <f>Index!A39</f>
        <v>Table 3f     Employment by institutional sector, wage costs, Palau citizens, FY2000-FY2021</v>
      </c>
    </row>
    <row r="88" spans="1:26" s="22" customFormat="1" ht="20.100000000000001" customHeight="1" x14ac:dyDescent="0.2">
      <c r="A88" s="12"/>
      <c r="B88" s="12" t="s">
        <v>117</v>
      </c>
      <c r="C88" s="33" t="str">
        <f t="shared" ref="C88:T88" si="37">C71</f>
        <v>FY00</v>
      </c>
      <c r="D88" s="33" t="str">
        <f t="shared" si="37"/>
        <v>FY01</v>
      </c>
      <c r="E88" s="33" t="str">
        <f t="shared" si="37"/>
        <v>FY02</v>
      </c>
      <c r="F88" s="33" t="str">
        <f t="shared" si="37"/>
        <v>FY03</v>
      </c>
      <c r="G88" s="33" t="str">
        <f t="shared" si="37"/>
        <v>FY04</v>
      </c>
      <c r="H88" s="33" t="str">
        <f t="shared" si="37"/>
        <v>FY05</v>
      </c>
      <c r="I88" s="33" t="str">
        <f t="shared" si="37"/>
        <v>FY06</v>
      </c>
      <c r="J88" s="33" t="str">
        <f t="shared" si="37"/>
        <v>FY07</v>
      </c>
      <c r="K88" s="33" t="str">
        <f t="shared" si="37"/>
        <v>FY08</v>
      </c>
      <c r="L88" s="33" t="str">
        <f t="shared" si="37"/>
        <v>FY09</v>
      </c>
      <c r="M88" s="33" t="str">
        <f t="shared" si="37"/>
        <v>FY10</v>
      </c>
      <c r="N88" s="33" t="str">
        <f t="shared" si="37"/>
        <v>FY11</v>
      </c>
      <c r="O88" s="33" t="str">
        <f t="shared" si="37"/>
        <v>FY12</v>
      </c>
      <c r="P88" s="33" t="str">
        <f t="shared" si="37"/>
        <v>FY13</v>
      </c>
      <c r="Q88" s="33" t="str">
        <f t="shared" si="37"/>
        <v>FY14</v>
      </c>
      <c r="R88" s="33" t="str">
        <f t="shared" si="37"/>
        <v>FY15</v>
      </c>
      <c r="S88" s="33" t="str">
        <f t="shared" si="37"/>
        <v>FY16</v>
      </c>
      <c r="T88" s="33" t="str">
        <f t="shared" si="37"/>
        <v>FY17</v>
      </c>
      <c r="U88" s="33" t="str">
        <f t="shared" ref="U88:X88" si="38">U71</f>
        <v>FY18</v>
      </c>
      <c r="V88" s="33" t="str">
        <f t="shared" si="38"/>
        <v>FY19</v>
      </c>
      <c r="W88" s="33" t="str">
        <f t="shared" si="38"/>
        <v>FY20</v>
      </c>
      <c r="X88" s="33" t="str">
        <f t="shared" si="38"/>
        <v>FY21</v>
      </c>
    </row>
    <row r="89" spans="1:26" x14ac:dyDescent="0.2">
      <c r="A89" s="1">
        <v>1.1000000000000001</v>
      </c>
      <c r="B89" s="53" t="s">
        <v>306</v>
      </c>
      <c r="C89" s="106">
        <v>8633.8369140625</v>
      </c>
      <c r="D89" s="106">
        <v>9049.994140625</v>
      </c>
      <c r="E89" s="106">
        <v>8878.240234375</v>
      </c>
      <c r="F89" s="106">
        <v>8120.23828125</v>
      </c>
      <c r="G89" s="106">
        <v>8299.7666015625</v>
      </c>
      <c r="H89" s="106">
        <v>8921.443359375</v>
      </c>
      <c r="I89" s="106">
        <v>8959.431640625</v>
      </c>
      <c r="J89" s="106">
        <v>9411.3310546875</v>
      </c>
      <c r="K89" s="106">
        <v>10073.1904296875</v>
      </c>
      <c r="L89" s="106">
        <v>9220.1474609375</v>
      </c>
      <c r="M89" s="106">
        <v>9152.87890625</v>
      </c>
      <c r="N89" s="106">
        <v>10211.75390625</v>
      </c>
      <c r="O89" s="106">
        <v>11134.5576171875</v>
      </c>
      <c r="P89" s="106">
        <v>11244.6044921875</v>
      </c>
      <c r="Q89" s="106">
        <v>11658.451171875</v>
      </c>
      <c r="R89" s="106">
        <v>12520.0751953125</v>
      </c>
      <c r="S89" s="106">
        <v>12692.7158203125</v>
      </c>
      <c r="T89" s="106">
        <v>12158.234375</v>
      </c>
      <c r="U89" s="106">
        <v>11239.7744140625</v>
      </c>
      <c r="V89" s="106">
        <v>10442.6904296875</v>
      </c>
      <c r="W89" s="106">
        <v>8586.087890625</v>
      </c>
      <c r="X89" s="106">
        <v>5894.5</v>
      </c>
    </row>
    <row r="90" spans="1:26" x14ac:dyDescent="0.2">
      <c r="A90" s="1">
        <v>1.2</v>
      </c>
      <c r="B90" s="53" t="s">
        <v>307</v>
      </c>
      <c r="C90" s="106">
        <v>3673.9873046875</v>
      </c>
      <c r="D90" s="106">
        <v>3784.515380859375</v>
      </c>
      <c r="E90" s="106">
        <v>3990.434326171875</v>
      </c>
      <c r="F90" s="106">
        <v>4332.37451171875</v>
      </c>
      <c r="G90" s="106">
        <v>4247.82958984375</v>
      </c>
      <c r="H90" s="106">
        <v>4181.1005859375</v>
      </c>
      <c r="I90" s="106">
        <v>4076.2705078125</v>
      </c>
      <c r="J90" s="106">
        <v>4148.59326171875</v>
      </c>
      <c r="K90" s="106">
        <v>4234.58740234375</v>
      </c>
      <c r="L90" s="106">
        <v>3856.504638671875</v>
      </c>
      <c r="M90" s="106">
        <v>3861.051025390625</v>
      </c>
      <c r="N90" s="106">
        <v>3849.85107421875</v>
      </c>
      <c r="O90" s="106">
        <v>4023.6767578125</v>
      </c>
      <c r="P90" s="106">
        <v>4320.16357421875</v>
      </c>
      <c r="Q90" s="106">
        <v>5033.82421875</v>
      </c>
      <c r="R90" s="106">
        <v>5726.00537109375</v>
      </c>
      <c r="S90" s="106">
        <v>6340.7685546875</v>
      </c>
      <c r="T90" s="106">
        <v>7123.37548828125</v>
      </c>
      <c r="U90" s="106">
        <v>8294.908203125</v>
      </c>
      <c r="V90" s="106">
        <v>7606.98583984375</v>
      </c>
      <c r="W90" s="106">
        <v>7406.119140625</v>
      </c>
      <c r="X90" s="106">
        <v>6962.908203125</v>
      </c>
    </row>
    <row r="91" spans="1:26" x14ac:dyDescent="0.2">
      <c r="A91" s="1">
        <v>1.3</v>
      </c>
      <c r="B91" t="s">
        <v>15</v>
      </c>
      <c r="C91" s="106">
        <v>1930.3699951171875</v>
      </c>
      <c r="D91" s="106">
        <v>2040.8599853515625</v>
      </c>
      <c r="E91" s="106">
        <v>2165.1083984375</v>
      </c>
      <c r="F91" s="106">
        <v>2254.969970703125</v>
      </c>
      <c r="G91" s="106">
        <v>2586.830078125</v>
      </c>
      <c r="H91" s="106">
        <v>2817.568115234375</v>
      </c>
      <c r="I91" s="106">
        <v>2824.68115234375</v>
      </c>
      <c r="J91" s="106">
        <v>2914.002197265625</v>
      </c>
      <c r="K91" s="106">
        <v>2983.320068359375</v>
      </c>
      <c r="L91" s="106">
        <v>3079.270751953125</v>
      </c>
      <c r="M91" s="106">
        <v>3249.870849609375</v>
      </c>
      <c r="N91" s="106">
        <v>3268.800048828125</v>
      </c>
      <c r="O91" s="106">
        <v>3258.81103515625</v>
      </c>
      <c r="P91" s="106">
        <v>3188.220947265625</v>
      </c>
      <c r="Q91" s="106">
        <v>4438.740234375</v>
      </c>
      <c r="R91" s="106">
        <v>4481.46875</v>
      </c>
      <c r="S91" s="106">
        <v>4912.89013671875</v>
      </c>
      <c r="T91" s="106">
        <v>5510.52001953125</v>
      </c>
      <c r="U91" s="106">
        <v>6458.52001953125</v>
      </c>
      <c r="V91" s="106">
        <v>6586.5283203125</v>
      </c>
      <c r="W91" s="106">
        <v>7029.568359375</v>
      </c>
      <c r="X91" s="106">
        <v>7211.521484375</v>
      </c>
    </row>
    <row r="92" spans="1:26" x14ac:dyDescent="0.2">
      <c r="A92" s="1">
        <v>1.4</v>
      </c>
      <c r="B92" t="s">
        <v>577</v>
      </c>
      <c r="C92" s="106">
        <v>0</v>
      </c>
      <c r="D92" s="106">
        <v>14.279999732971191</v>
      </c>
      <c r="E92" s="106">
        <v>63.889999389648438</v>
      </c>
      <c r="F92" s="106">
        <v>59.684116363525391</v>
      </c>
      <c r="G92" s="106">
        <v>83.610000610351563</v>
      </c>
      <c r="H92" s="106">
        <v>93.379997253417969</v>
      </c>
      <c r="I92" s="106">
        <v>82.757125854492188</v>
      </c>
      <c r="J92" s="106">
        <v>92.459999084472656</v>
      </c>
      <c r="K92" s="106">
        <v>114.30406188964844</v>
      </c>
      <c r="L92" s="106">
        <v>123.5</v>
      </c>
      <c r="M92" s="106">
        <v>118.61390686035156</v>
      </c>
      <c r="N92" s="106">
        <v>127.29411315917969</v>
      </c>
      <c r="O92" s="106">
        <v>124.78618621826172</v>
      </c>
      <c r="P92" s="106">
        <v>133.26371765136719</v>
      </c>
      <c r="Q92" s="106">
        <v>140.28361511230469</v>
      </c>
      <c r="R92" s="106">
        <v>140.41361999511719</v>
      </c>
      <c r="S92" s="106">
        <v>131.55000305175781</v>
      </c>
      <c r="T92" s="106">
        <v>112.98683166503906</v>
      </c>
      <c r="U92" s="106">
        <v>111.13999938964844</v>
      </c>
      <c r="V92" s="106">
        <v>103.57559967041016</v>
      </c>
      <c r="W92" s="106">
        <v>0</v>
      </c>
      <c r="X92" s="106">
        <v>0</v>
      </c>
    </row>
    <row r="93" spans="1:26" x14ac:dyDescent="0.2">
      <c r="A93" s="43" t="s">
        <v>296</v>
      </c>
      <c r="B93" s="53" t="s">
        <v>292</v>
      </c>
      <c r="C93" s="106">
        <v>973.417236328125</v>
      </c>
      <c r="D93" s="106">
        <v>908.2137451171875</v>
      </c>
      <c r="E93" s="106">
        <v>925.3499755859375</v>
      </c>
      <c r="F93" s="106">
        <v>931.64385986328125</v>
      </c>
      <c r="G93" s="106">
        <v>996.2000732421875</v>
      </c>
      <c r="H93" s="106">
        <v>1018.8287353515625</v>
      </c>
      <c r="I93" s="106">
        <v>970.2437744140625</v>
      </c>
      <c r="J93" s="106">
        <v>841.31524658203125</v>
      </c>
      <c r="K93" s="106">
        <v>668.12469482421875</v>
      </c>
      <c r="L93" s="106">
        <v>665.219970703125</v>
      </c>
      <c r="M93" s="106">
        <v>631.55548095703125</v>
      </c>
      <c r="N93" s="106">
        <v>619.79998779296875</v>
      </c>
      <c r="O93" s="106">
        <v>608.3905029296875</v>
      </c>
      <c r="P93" s="106">
        <v>605.6029052734375</v>
      </c>
      <c r="Q93" s="106">
        <v>603.633056640625</v>
      </c>
      <c r="R93" s="106">
        <v>604.603271484375</v>
      </c>
      <c r="S93" s="106">
        <v>658.78338623046875</v>
      </c>
      <c r="T93" s="106">
        <v>768.59307861328125</v>
      </c>
      <c r="U93" s="106">
        <v>929.32000732421875</v>
      </c>
      <c r="V93" s="106">
        <v>1000.9119873046875</v>
      </c>
      <c r="W93" s="106">
        <v>896.3868408203125</v>
      </c>
      <c r="X93" s="106">
        <v>940.1300048828125</v>
      </c>
    </row>
    <row r="94" spans="1:26" x14ac:dyDescent="0.2">
      <c r="A94" s="43" t="s">
        <v>297</v>
      </c>
      <c r="B94" s="53" t="s">
        <v>537</v>
      </c>
      <c r="C94" s="106">
        <v>372.77386474609375</v>
      </c>
      <c r="D94" s="106">
        <v>438.6773681640625</v>
      </c>
      <c r="E94" s="106">
        <v>396.273681640625</v>
      </c>
      <c r="F94" s="106">
        <v>401.27606201171875</v>
      </c>
      <c r="G94" s="106">
        <v>439.57635498046875</v>
      </c>
      <c r="H94" s="106">
        <v>453.43759155273438</v>
      </c>
      <c r="I94" s="106">
        <v>478.77508544921875</v>
      </c>
      <c r="J94" s="106">
        <v>496.19558715820313</v>
      </c>
      <c r="K94" s="106">
        <v>533.50250244140625</v>
      </c>
      <c r="L94" s="106">
        <v>538.28240966796875</v>
      </c>
      <c r="M94" s="106">
        <v>563.114501953125</v>
      </c>
      <c r="N94" s="106">
        <v>605.47418212890625</v>
      </c>
      <c r="O94" s="106">
        <v>567.59844970703125</v>
      </c>
      <c r="P94" s="106">
        <v>611.232666015625</v>
      </c>
      <c r="Q94" s="106">
        <v>630.6212158203125</v>
      </c>
      <c r="R94" s="106">
        <v>675.31201171875</v>
      </c>
      <c r="S94" s="106">
        <v>622.90863037109375</v>
      </c>
      <c r="T94" s="106">
        <v>616.43292236328125</v>
      </c>
      <c r="U94" s="106">
        <v>657.20233154296875</v>
      </c>
      <c r="V94" s="106">
        <v>654.65997314453125</v>
      </c>
      <c r="W94" s="106">
        <v>626.55615234375</v>
      </c>
      <c r="X94" s="106">
        <v>631.7393798828125</v>
      </c>
    </row>
    <row r="95" spans="1:26" x14ac:dyDescent="0.2">
      <c r="A95" s="43" t="s">
        <v>66</v>
      </c>
      <c r="B95" s="53" t="s">
        <v>293</v>
      </c>
      <c r="C95" s="106">
        <v>24525.6171875</v>
      </c>
      <c r="D95" s="106">
        <v>25489.671875</v>
      </c>
      <c r="E95" s="106">
        <v>25781.78515625</v>
      </c>
      <c r="F95" s="106">
        <v>27221.572265625</v>
      </c>
      <c r="G95" s="106">
        <v>27106.95703125</v>
      </c>
      <c r="H95" s="106">
        <v>26959.087890625</v>
      </c>
      <c r="I95" s="106">
        <v>27295.39453125</v>
      </c>
      <c r="J95" s="106">
        <v>27930.71875</v>
      </c>
      <c r="K95" s="106">
        <v>28607.966796875</v>
      </c>
      <c r="L95" s="106">
        <v>28449.787109375</v>
      </c>
      <c r="M95" s="106">
        <v>27755.96484375</v>
      </c>
      <c r="N95" s="106">
        <v>28385.6171875</v>
      </c>
      <c r="O95" s="106">
        <v>28655.201171875</v>
      </c>
      <c r="P95" s="106">
        <v>28213.158203125</v>
      </c>
      <c r="Q95" s="106">
        <v>29926.837890625</v>
      </c>
      <c r="R95" s="106">
        <v>29768.748046875</v>
      </c>
      <c r="S95" s="106">
        <v>31902.541015625</v>
      </c>
      <c r="T95" s="106">
        <v>33791.8984375</v>
      </c>
      <c r="U95" s="106">
        <v>34931.8828125</v>
      </c>
      <c r="V95" s="106">
        <v>35317.37109375</v>
      </c>
      <c r="W95" s="106">
        <v>36361.1015625</v>
      </c>
      <c r="X95" s="106">
        <v>35081.53515625</v>
      </c>
    </row>
    <row r="96" spans="1:26" x14ac:dyDescent="0.2">
      <c r="A96" s="43" t="s">
        <v>67</v>
      </c>
      <c r="B96" s="53" t="s">
        <v>16</v>
      </c>
      <c r="C96" s="106">
        <v>3437.135009765625</v>
      </c>
      <c r="D96" s="106">
        <v>3488.570556640625</v>
      </c>
      <c r="E96" s="106">
        <v>3941.86962890625</v>
      </c>
      <c r="F96" s="106">
        <v>4131.498046875</v>
      </c>
      <c r="G96" s="106">
        <v>4417.66796875</v>
      </c>
      <c r="H96" s="106">
        <v>4330.55517578125</v>
      </c>
      <c r="I96" s="106">
        <v>4612.09619140625</v>
      </c>
      <c r="J96" s="106">
        <v>4599.3994140625</v>
      </c>
      <c r="K96" s="106">
        <v>4550.1474609375</v>
      </c>
      <c r="L96" s="106">
        <v>4389.6337890625</v>
      </c>
      <c r="M96" s="106">
        <v>4676.73193359375</v>
      </c>
      <c r="N96" s="106">
        <v>4459.16015625</v>
      </c>
      <c r="O96" s="106">
        <v>4544.12451171875</v>
      </c>
      <c r="P96" s="106">
        <v>4567.89208984375</v>
      </c>
      <c r="Q96" s="106">
        <v>4352.28076171875</v>
      </c>
      <c r="R96" s="106">
        <v>4628.92919921875</v>
      </c>
      <c r="S96" s="106">
        <v>4647.76123046875</v>
      </c>
      <c r="T96" s="106">
        <v>4842.81884765625</v>
      </c>
      <c r="U96" s="106">
        <v>4677.89501953125</v>
      </c>
      <c r="V96" s="106">
        <v>4718.68505859375</v>
      </c>
      <c r="W96" s="106">
        <v>4924.9912109375</v>
      </c>
      <c r="X96" s="106">
        <v>4781.25341796875</v>
      </c>
    </row>
    <row r="97" spans="1:24" x14ac:dyDescent="0.2">
      <c r="A97" s="43" t="s">
        <v>68</v>
      </c>
      <c r="B97" s="53" t="s">
        <v>294</v>
      </c>
      <c r="C97" s="106">
        <v>2373.03662109375</v>
      </c>
      <c r="D97" s="106">
        <v>2330.076904296875</v>
      </c>
      <c r="E97" s="106">
        <v>2249.058349609375</v>
      </c>
      <c r="F97" s="106">
        <v>2063.30908203125</v>
      </c>
      <c r="G97" s="106">
        <v>2091.999755859375</v>
      </c>
      <c r="H97" s="106">
        <v>3516.023681640625</v>
      </c>
      <c r="I97" s="106">
        <v>3967.841796875</v>
      </c>
      <c r="J97" s="106">
        <v>4443.09033203125</v>
      </c>
      <c r="K97" s="106">
        <v>4651.35205078125</v>
      </c>
      <c r="L97" s="106">
        <v>4850.5029296875</v>
      </c>
      <c r="M97" s="106">
        <v>5116.66650390625</v>
      </c>
      <c r="N97" s="106">
        <v>5099.2783203125</v>
      </c>
      <c r="O97" s="106">
        <v>5354.76025390625</v>
      </c>
      <c r="P97" s="106">
        <v>5842.55078125</v>
      </c>
      <c r="Q97" s="106">
        <v>7009.216796875</v>
      </c>
      <c r="R97" s="106">
        <v>7696.8115234375</v>
      </c>
      <c r="S97" s="106">
        <v>8490.8154296875</v>
      </c>
      <c r="T97" s="106">
        <v>9156.9267578125</v>
      </c>
      <c r="U97" s="106">
        <v>9306.9765625</v>
      </c>
      <c r="V97" s="106">
        <v>9596.57421875</v>
      </c>
      <c r="W97" s="106">
        <v>9580.0703125</v>
      </c>
      <c r="X97" s="106">
        <v>9232.9873046875</v>
      </c>
    </row>
    <row r="98" spans="1:24" x14ac:dyDescent="0.2">
      <c r="A98" s="254" t="s">
        <v>575</v>
      </c>
      <c r="B98" s="255" t="s">
        <v>576</v>
      </c>
      <c r="C98" s="106">
        <v>0</v>
      </c>
      <c r="D98" s="106">
        <v>0</v>
      </c>
      <c r="E98" s="106">
        <v>0</v>
      </c>
      <c r="F98" s="106">
        <v>0</v>
      </c>
      <c r="G98" s="106">
        <v>0</v>
      </c>
      <c r="H98" s="106">
        <v>0</v>
      </c>
      <c r="I98" s="106">
        <v>0</v>
      </c>
      <c r="J98" s="106">
        <v>315.110595703125</v>
      </c>
      <c r="K98" s="106">
        <v>347.43997192382813</v>
      </c>
      <c r="L98" s="106">
        <v>398.65896606445313</v>
      </c>
      <c r="M98" s="106">
        <v>519.58001708984375</v>
      </c>
      <c r="N98" s="106">
        <v>623.85906982421875</v>
      </c>
      <c r="O98" s="106">
        <v>711.530029296875</v>
      </c>
      <c r="P98" s="106">
        <v>727.54998779296875</v>
      </c>
      <c r="Q98" s="106">
        <v>718.83001708984375</v>
      </c>
      <c r="R98" s="106">
        <v>781.70001220703125</v>
      </c>
      <c r="S98" s="106">
        <v>818.94000244140625</v>
      </c>
      <c r="T98" s="106">
        <v>834.27001953125</v>
      </c>
      <c r="U98" s="106">
        <v>814.23968505859375</v>
      </c>
      <c r="V98" s="106">
        <v>853.94921875</v>
      </c>
      <c r="W98" s="106">
        <v>850.34027099609375</v>
      </c>
      <c r="X98" s="106">
        <v>862.19000244140625</v>
      </c>
    </row>
    <row r="99" spans="1:24" x14ac:dyDescent="0.2">
      <c r="A99" s="43" t="s">
        <v>60</v>
      </c>
      <c r="B99" s="53" t="s">
        <v>295</v>
      </c>
      <c r="C99" s="106">
        <v>1072.47998046875</v>
      </c>
      <c r="D99" s="106">
        <v>1023.8499755859375</v>
      </c>
      <c r="E99" s="106">
        <v>1034.517578125</v>
      </c>
      <c r="F99" s="106">
        <v>1136.9268798828125</v>
      </c>
      <c r="G99" s="106">
        <v>1041.7535400390625</v>
      </c>
      <c r="H99" s="106">
        <v>1006.3233032226563</v>
      </c>
      <c r="I99" s="106">
        <v>1043.6756591796875</v>
      </c>
      <c r="J99" s="106">
        <v>1152.3199462890625</v>
      </c>
      <c r="K99" s="106">
        <v>1176.6468505859375</v>
      </c>
      <c r="L99" s="106">
        <v>1201.5562744140625</v>
      </c>
      <c r="M99" s="106">
        <v>1198.6400146484375</v>
      </c>
      <c r="N99" s="106">
        <v>1232.0211181640625</v>
      </c>
      <c r="O99" s="106">
        <v>1269.1124267578125</v>
      </c>
      <c r="P99" s="106">
        <v>1290.9000244140625</v>
      </c>
      <c r="Q99" s="106">
        <v>1285.5909423828125</v>
      </c>
      <c r="R99" s="106">
        <v>1447.341064453125</v>
      </c>
      <c r="S99" s="106">
        <v>1728.463134765625</v>
      </c>
      <c r="T99" s="106">
        <v>1890.2689208984375</v>
      </c>
      <c r="U99" s="106">
        <v>2061.897216796875</v>
      </c>
      <c r="V99" s="106">
        <v>2047.0457763671875</v>
      </c>
      <c r="W99" s="106">
        <v>2134.572265625</v>
      </c>
      <c r="X99" s="106">
        <v>2159.2919921875</v>
      </c>
    </row>
    <row r="100" spans="1:24" x14ac:dyDescent="0.2">
      <c r="A100" s="43" t="s">
        <v>61</v>
      </c>
      <c r="B100" s="53" t="s">
        <v>17</v>
      </c>
      <c r="C100" s="106">
        <v>99.3037109375</v>
      </c>
      <c r="D100" s="106">
        <v>80.629875183105469</v>
      </c>
      <c r="E100" s="106">
        <v>59.487377166748047</v>
      </c>
      <c r="F100" s="106">
        <v>67.374008178710938</v>
      </c>
      <c r="G100" s="106">
        <v>65.862960815429688</v>
      </c>
      <c r="H100" s="106">
        <v>82.92877197265625</v>
      </c>
      <c r="I100" s="106">
        <v>89.51092529296875</v>
      </c>
      <c r="J100" s="106">
        <v>74.530288696289063</v>
      </c>
      <c r="K100" s="106">
        <v>54.398288726806641</v>
      </c>
      <c r="L100" s="106">
        <v>57.500785827636719</v>
      </c>
      <c r="M100" s="106">
        <v>67.054214477539063</v>
      </c>
      <c r="N100" s="106">
        <v>66.066184997558594</v>
      </c>
      <c r="O100" s="106">
        <v>52.97381591796875</v>
      </c>
      <c r="P100" s="106">
        <v>43.827171325683594</v>
      </c>
      <c r="Q100" s="106">
        <v>55.122203826904297</v>
      </c>
      <c r="R100" s="106">
        <v>59.344932556152344</v>
      </c>
      <c r="S100" s="106">
        <v>62.169231414794922</v>
      </c>
      <c r="T100" s="106">
        <v>56.001243591308594</v>
      </c>
      <c r="U100" s="106">
        <v>67.665824890136719</v>
      </c>
      <c r="V100" s="106">
        <v>65.631629943847656</v>
      </c>
      <c r="W100" s="106">
        <v>63.2823486328125</v>
      </c>
      <c r="X100" s="106">
        <v>64.702476501464844</v>
      </c>
    </row>
    <row r="101" spans="1:24" x14ac:dyDescent="0.2">
      <c r="A101" s="43">
        <v>6</v>
      </c>
      <c r="B101" s="53" t="s">
        <v>18</v>
      </c>
      <c r="C101" s="106">
        <v>53.180000305175781</v>
      </c>
      <c r="D101" s="106">
        <v>62.380001068115234</v>
      </c>
      <c r="E101" s="106">
        <v>80.300003051757813</v>
      </c>
      <c r="F101" s="106">
        <v>104.69999694824219</v>
      </c>
      <c r="G101" s="106">
        <v>103.67075347900391</v>
      </c>
      <c r="H101" s="106">
        <v>93.580001831054688</v>
      </c>
      <c r="I101" s="106">
        <v>100.65000152587891</v>
      </c>
      <c r="J101" s="106">
        <v>112.76999664306641</v>
      </c>
      <c r="K101" s="106">
        <v>124.89881134033203</v>
      </c>
      <c r="L101" s="106">
        <v>187.59318542480469</v>
      </c>
      <c r="M101" s="106">
        <v>231.35765075683594</v>
      </c>
      <c r="N101" s="106">
        <v>227.63288879394531</v>
      </c>
      <c r="O101" s="106">
        <v>234.80787658691406</v>
      </c>
      <c r="P101" s="106">
        <v>241.47999572753906</v>
      </c>
      <c r="Q101" s="106">
        <v>222.46562194824219</v>
      </c>
      <c r="R101" s="106">
        <v>217.33732604980469</v>
      </c>
      <c r="S101" s="106">
        <v>243.92999267578125</v>
      </c>
      <c r="T101" s="106">
        <v>266.97265625</v>
      </c>
      <c r="U101" s="106">
        <v>279.94281005859375</v>
      </c>
      <c r="V101" s="106">
        <v>290.64248657226563</v>
      </c>
      <c r="W101" s="106">
        <v>357.3900146484375</v>
      </c>
      <c r="X101" s="106">
        <v>389.95510864257813</v>
      </c>
    </row>
    <row r="102" spans="1:24" s="57" customFormat="1" ht="20.100000000000001" customHeight="1" x14ac:dyDescent="0.2">
      <c r="A102" s="54"/>
      <c r="B102" s="55" t="s">
        <v>3</v>
      </c>
      <c r="C102" s="691">
        <v>47145.13671875</v>
      </c>
      <c r="D102" s="691">
        <v>48711.71875</v>
      </c>
      <c r="E102" s="691">
        <v>49566.31640625</v>
      </c>
      <c r="F102" s="691">
        <v>50825.56640625</v>
      </c>
      <c r="G102" s="691">
        <v>51481.7265625</v>
      </c>
      <c r="H102" s="691">
        <v>53474.2578125</v>
      </c>
      <c r="I102" s="691">
        <v>54501.328125</v>
      </c>
      <c r="J102" s="691">
        <v>56531.8359375</v>
      </c>
      <c r="K102" s="691">
        <v>58119.87890625</v>
      </c>
      <c r="L102" s="691">
        <v>57018.16015625</v>
      </c>
      <c r="M102" s="691">
        <v>57143.078125</v>
      </c>
      <c r="N102" s="691">
        <v>58776.609375</v>
      </c>
      <c r="O102" s="691">
        <v>60540.33203125</v>
      </c>
      <c r="P102" s="691">
        <v>61030.4453125</v>
      </c>
      <c r="Q102" s="691">
        <v>66075.8984375</v>
      </c>
      <c r="R102" s="691">
        <v>68748.09375</v>
      </c>
      <c r="S102" s="691">
        <v>73254.234375</v>
      </c>
      <c r="T102" s="691">
        <v>77129.296875</v>
      </c>
      <c r="U102" s="691">
        <v>79831.3671875</v>
      </c>
      <c r="V102" s="691">
        <v>79285.25</v>
      </c>
      <c r="W102" s="691">
        <v>78816.46875</v>
      </c>
      <c r="X102" s="691">
        <v>74212.71875</v>
      </c>
    </row>
    <row r="103" spans="1:24" x14ac:dyDescent="0.2">
      <c r="A103" s="97" t="s">
        <v>308</v>
      </c>
      <c r="B103" s="49"/>
      <c r="C103" s="3"/>
      <c r="D103" s="3"/>
      <c r="E103" s="3"/>
      <c r="F103" s="3"/>
      <c r="G103" s="3"/>
      <c r="H103" s="3"/>
      <c r="I103" s="3"/>
      <c r="J103" s="3"/>
      <c r="K103" s="3"/>
      <c r="L103" s="3"/>
      <c r="M103" s="3"/>
      <c r="N103" s="3"/>
      <c r="O103" s="3"/>
      <c r="P103" s="3"/>
      <c r="Q103" s="3"/>
      <c r="R103" s="3"/>
      <c r="S103" s="3"/>
      <c r="T103" s="3"/>
      <c r="U103" s="3"/>
      <c r="V103" s="3"/>
      <c r="W103" s="3"/>
      <c r="X103" s="3"/>
    </row>
    <row r="104" spans="1:24" ht="20.100000000000001" customHeight="1" x14ac:dyDescent="0.2">
      <c r="A104" s="31" t="str">
        <f>Index!A40</f>
        <v>Table 3g    Employment by institutional sector, average wage and salary rates, Palau citizens, FY2000-FY2021</v>
      </c>
    </row>
    <row r="105" spans="1:24" s="22" customFormat="1" ht="20.100000000000001" customHeight="1" x14ac:dyDescent="0.2">
      <c r="A105" s="12"/>
      <c r="B105" s="12"/>
      <c r="C105" s="33" t="str">
        <f t="shared" ref="C105:T105" si="39">C71</f>
        <v>FY00</v>
      </c>
      <c r="D105" s="33" t="str">
        <f t="shared" si="39"/>
        <v>FY01</v>
      </c>
      <c r="E105" s="33" t="str">
        <f t="shared" si="39"/>
        <v>FY02</v>
      </c>
      <c r="F105" s="33" t="str">
        <f t="shared" si="39"/>
        <v>FY03</v>
      </c>
      <c r="G105" s="33" t="str">
        <f t="shared" si="39"/>
        <v>FY04</v>
      </c>
      <c r="H105" s="33" t="str">
        <f t="shared" si="39"/>
        <v>FY05</v>
      </c>
      <c r="I105" s="33" t="str">
        <f t="shared" si="39"/>
        <v>FY06</v>
      </c>
      <c r="J105" s="33" t="str">
        <f t="shared" si="39"/>
        <v>FY07</v>
      </c>
      <c r="K105" s="33" t="str">
        <f t="shared" si="39"/>
        <v>FY08</v>
      </c>
      <c r="L105" s="33" t="str">
        <f t="shared" si="39"/>
        <v>FY09</v>
      </c>
      <c r="M105" s="33" t="str">
        <f t="shared" si="39"/>
        <v>FY10</v>
      </c>
      <c r="N105" s="33" t="str">
        <f t="shared" si="39"/>
        <v>FY11</v>
      </c>
      <c r="O105" s="33" t="str">
        <f t="shared" si="39"/>
        <v>FY12</v>
      </c>
      <c r="P105" s="33" t="str">
        <f t="shared" si="39"/>
        <v>FY13</v>
      </c>
      <c r="Q105" s="33" t="str">
        <f t="shared" si="39"/>
        <v>FY14</v>
      </c>
      <c r="R105" s="33" t="str">
        <f t="shared" si="39"/>
        <v>FY15</v>
      </c>
      <c r="S105" s="33" t="str">
        <f t="shared" si="39"/>
        <v>FY16</v>
      </c>
      <c r="T105" s="33" t="str">
        <f t="shared" si="39"/>
        <v>FY17</v>
      </c>
      <c r="U105" s="33" t="str">
        <f t="shared" ref="U105:V105" si="40">U71</f>
        <v>FY18</v>
      </c>
      <c r="V105" s="33" t="str">
        <f t="shared" si="40"/>
        <v>FY19</v>
      </c>
      <c r="W105" s="33" t="str">
        <f t="shared" ref="W105:X105" si="41">W71</f>
        <v>FY20</v>
      </c>
      <c r="X105" s="33" t="str">
        <f t="shared" si="41"/>
        <v>FY21</v>
      </c>
    </row>
    <row r="106" spans="1:24" x14ac:dyDescent="0.2">
      <c r="A106" s="1">
        <v>1.1000000000000001</v>
      </c>
      <c r="B106" s="53" t="s">
        <v>306</v>
      </c>
      <c r="C106" s="106">
        <f t="shared" ref="C106:T106" si="42">IF(C72&gt;9,C89/C72*1000,"n.a.")</f>
        <v>7588.8645339179957</v>
      </c>
      <c r="D106" s="106">
        <f t="shared" si="42"/>
        <v>8887.3913314504643</v>
      </c>
      <c r="E106" s="106">
        <f t="shared" si="42"/>
        <v>8640.5933297684569</v>
      </c>
      <c r="F106" s="106">
        <f t="shared" si="42"/>
        <v>8514.9790738421489</v>
      </c>
      <c r="G106" s="106">
        <f t="shared" si="42"/>
        <v>8864.4939482654427</v>
      </c>
      <c r="H106" s="106">
        <f t="shared" si="42"/>
        <v>8398.1017864066143</v>
      </c>
      <c r="I106" s="106">
        <f t="shared" si="42"/>
        <v>8792.0405051912639</v>
      </c>
      <c r="J106" s="106">
        <f t="shared" si="42"/>
        <v>9091.5615680419996</v>
      </c>
      <c r="K106" s="106">
        <f t="shared" si="42"/>
        <v>9284.2647892223667</v>
      </c>
      <c r="L106" s="106">
        <f t="shared" si="42"/>
        <v>9056.9401175425119</v>
      </c>
      <c r="M106" s="106">
        <f t="shared" si="42"/>
        <v>8892.9005176784922</v>
      </c>
      <c r="N106" s="106">
        <f t="shared" si="42"/>
        <v>9233.996333541736</v>
      </c>
      <c r="O106" s="106">
        <f t="shared" si="42"/>
        <v>9564.1041610963439</v>
      </c>
      <c r="P106" s="106">
        <f t="shared" si="42"/>
        <v>9443.9357623152755</v>
      </c>
      <c r="Q106" s="106">
        <f t="shared" si="42"/>
        <v>10166.730448669397</v>
      </c>
      <c r="R106" s="106">
        <f t="shared" si="42"/>
        <v>10889.799612396888</v>
      </c>
      <c r="S106" s="106">
        <f t="shared" si="42"/>
        <v>11681.929458618297</v>
      </c>
      <c r="T106" s="106">
        <f t="shared" si="42"/>
        <v>12021.677104135095</v>
      </c>
      <c r="U106" s="106">
        <f t="shared" ref="U106:V106" si="43">IF(U72&gt;9,U89/U72*1000,"n.a.")</f>
        <v>11830.143637799833</v>
      </c>
      <c r="V106" s="106">
        <f t="shared" si="43"/>
        <v>11540.193545889277</v>
      </c>
      <c r="W106" s="106">
        <f t="shared" ref="W106:X106" si="44">IF(W72&gt;9,W89/W72*1000,"n.a.")</f>
        <v>10967.712972668909</v>
      </c>
      <c r="X106" s="106">
        <f t="shared" si="44"/>
        <v>9521.54213991918</v>
      </c>
    </row>
    <row r="107" spans="1:24" x14ac:dyDescent="0.2">
      <c r="A107" s="1">
        <v>1.2</v>
      </c>
      <c r="B107" s="53" t="s">
        <v>307</v>
      </c>
      <c r="C107" s="106">
        <f t="shared" ref="C107:T107" si="45">IF(C73&gt;9,C90/C73*1000,"n.a.")</f>
        <v>5050.1700474095715</v>
      </c>
      <c r="D107" s="106">
        <f t="shared" si="45"/>
        <v>5259.5970437239866</v>
      </c>
      <c r="E107" s="106">
        <f t="shared" si="45"/>
        <v>5669.8109403240151</v>
      </c>
      <c r="F107" s="106">
        <f t="shared" si="45"/>
        <v>5664.4666353949724</v>
      </c>
      <c r="G107" s="106">
        <f t="shared" si="45"/>
        <v>5558.4668005984922</v>
      </c>
      <c r="H107" s="106">
        <f t="shared" si="45"/>
        <v>5633.7469766263712</v>
      </c>
      <c r="I107" s="106">
        <f t="shared" si="45"/>
        <v>5671.590548653493</v>
      </c>
      <c r="J107" s="106">
        <f t="shared" si="45"/>
        <v>5916.1108045392748</v>
      </c>
      <c r="K107" s="106">
        <f t="shared" si="45"/>
        <v>6114.1338807953507</v>
      </c>
      <c r="L107" s="106">
        <f t="shared" si="45"/>
        <v>6040.1380423328928</v>
      </c>
      <c r="M107" s="106">
        <f t="shared" si="45"/>
        <v>6193.3288682764833</v>
      </c>
      <c r="N107" s="106">
        <f t="shared" si="45"/>
        <v>6255.1124787470726</v>
      </c>
      <c r="O107" s="106">
        <f t="shared" si="45"/>
        <v>6242.50933953406</v>
      </c>
      <c r="P107" s="106">
        <f t="shared" si="45"/>
        <v>6355.9292203230088</v>
      </c>
      <c r="Q107" s="106">
        <f t="shared" si="45"/>
        <v>6815.8566466608909</v>
      </c>
      <c r="R107" s="106">
        <f t="shared" si="45"/>
        <v>7290.7960287158985</v>
      </c>
      <c r="S107" s="106">
        <f t="shared" si="45"/>
        <v>7836.2401912309242</v>
      </c>
      <c r="T107" s="106">
        <f t="shared" si="45"/>
        <v>8583.533311617588</v>
      </c>
      <c r="U107" s="106">
        <f t="shared" ref="U107:V107" si="46">IF(U73&gt;9,U90/U73*1000,"n.a.")</f>
        <v>8094.5348696202618</v>
      </c>
      <c r="V107" s="106">
        <f t="shared" si="46"/>
        <v>7819.5537065171593</v>
      </c>
      <c r="W107" s="106">
        <f t="shared" ref="W107:X107" si="47">IF(W73&gt;9,W90/W73*1000,"n.a.")</f>
        <v>7915.9283081243948</v>
      </c>
      <c r="X107" s="106">
        <f t="shared" si="47"/>
        <v>7785.5549111590444</v>
      </c>
    </row>
    <row r="108" spans="1:24" x14ac:dyDescent="0.2">
      <c r="A108" s="1">
        <v>1.3</v>
      </c>
      <c r="B108" t="s">
        <v>15</v>
      </c>
      <c r="C108" s="106">
        <f t="shared" ref="C108:T108" si="48">IF(C74&gt;9,C91/C74*1000,"n.a.")</f>
        <v>11752.633151398402</v>
      </c>
      <c r="D108" s="106">
        <f t="shared" si="48"/>
        <v>12220.718475159058</v>
      </c>
      <c r="E108" s="106">
        <f t="shared" si="48"/>
        <v>12407.497985315187</v>
      </c>
      <c r="F108" s="106">
        <f t="shared" si="48"/>
        <v>12739.943337305791</v>
      </c>
      <c r="G108" s="106">
        <f t="shared" si="48"/>
        <v>13048.323218789408</v>
      </c>
      <c r="H108" s="106">
        <f t="shared" si="48"/>
        <v>13369.243725904507</v>
      </c>
      <c r="I108" s="106">
        <f t="shared" si="48"/>
        <v>13450.862630208332</v>
      </c>
      <c r="J108" s="106">
        <f t="shared" si="48"/>
        <v>14043.384083207831</v>
      </c>
      <c r="K108" s="106">
        <f t="shared" si="48"/>
        <v>14606.218204941861</v>
      </c>
      <c r="L108" s="106">
        <f t="shared" si="48"/>
        <v>15300.724233307454</v>
      </c>
      <c r="M108" s="106">
        <f t="shared" si="48"/>
        <v>15010.950806509814</v>
      </c>
      <c r="N108" s="106">
        <f t="shared" si="48"/>
        <v>14544.559330379123</v>
      </c>
      <c r="O108" s="106">
        <f t="shared" si="48"/>
        <v>15176.376721336917</v>
      </c>
      <c r="P108" s="106">
        <f t="shared" si="48"/>
        <v>15207.713584118659</v>
      </c>
      <c r="Q108" s="106">
        <f t="shared" si="48"/>
        <v>14524.538361017592</v>
      </c>
      <c r="R108" s="106">
        <f t="shared" si="48"/>
        <v>14809.313537933842</v>
      </c>
      <c r="S108" s="106">
        <f t="shared" si="48"/>
        <v>16186.911418596121</v>
      </c>
      <c r="T108" s="106">
        <f t="shared" si="48"/>
        <v>17376.129126811808</v>
      </c>
      <c r="U108" s="106">
        <f t="shared" ref="U108:V108" si="49">IF(U74&gt;9,U91/U74*1000,"n.a.")</f>
        <v>18230.16043587798</v>
      </c>
      <c r="V108" s="106">
        <f t="shared" si="49"/>
        <v>18498.50757909831</v>
      </c>
      <c r="W108" s="106">
        <f t="shared" ref="W108:X108" si="50">IF(W74&gt;9,W91/W74*1000,"n.a.")</f>
        <v>19160.105505605919</v>
      </c>
      <c r="X108" s="106">
        <f t="shared" si="50"/>
        <v>19512.057724221286</v>
      </c>
    </row>
    <row r="109" spans="1:24" x14ac:dyDescent="0.2">
      <c r="A109" s="1">
        <v>1.4</v>
      </c>
      <c r="B109" t="s">
        <v>577</v>
      </c>
      <c r="C109" s="106" t="str">
        <f t="shared" ref="C109:T109" si="51">IF(C75&gt;9,C92/C75*1000,"n.a.")</f>
        <v>n.a.</v>
      </c>
      <c r="D109" s="106" t="str">
        <f t="shared" si="51"/>
        <v>n.a.</v>
      </c>
      <c r="E109" s="106" t="str">
        <f t="shared" si="51"/>
        <v>n.a.</v>
      </c>
      <c r="F109" s="106" t="str">
        <f t="shared" si="51"/>
        <v>n.a.</v>
      </c>
      <c r="G109" s="106" t="str">
        <f t="shared" si="51"/>
        <v>n.a.</v>
      </c>
      <c r="H109" s="106" t="str">
        <f t="shared" si="51"/>
        <v>n.a.</v>
      </c>
      <c r="I109" s="106" t="str">
        <f t="shared" si="51"/>
        <v>n.a.</v>
      </c>
      <c r="J109" s="106" t="str">
        <f t="shared" si="51"/>
        <v>n.a.</v>
      </c>
      <c r="K109" s="106">
        <f t="shared" si="51"/>
        <v>11151.615794112044</v>
      </c>
      <c r="L109" s="106">
        <f t="shared" si="51"/>
        <v>11227.272727272726</v>
      </c>
      <c r="M109" s="106">
        <f t="shared" si="51"/>
        <v>10783.082441850143</v>
      </c>
      <c r="N109" s="106">
        <f t="shared" si="51"/>
        <v>11315.032280815973</v>
      </c>
      <c r="O109" s="106">
        <f t="shared" si="51"/>
        <v>10620.10095474568</v>
      </c>
      <c r="P109" s="106">
        <f t="shared" si="51"/>
        <v>10661.097412109375</v>
      </c>
      <c r="Q109" s="106">
        <f t="shared" si="51"/>
        <v>10202.444735440342</v>
      </c>
      <c r="R109" s="106">
        <f t="shared" si="51"/>
        <v>10401.0088885272</v>
      </c>
      <c r="S109" s="106">
        <f t="shared" si="51"/>
        <v>12834.146639195884</v>
      </c>
      <c r="T109" s="106">
        <f t="shared" si="51"/>
        <v>11298.683166503906</v>
      </c>
      <c r="U109" s="106">
        <f t="shared" ref="U109:V109" si="52">IF(U75&gt;9,U92/U75*1000,"n.a.")</f>
        <v>11698.94730417352</v>
      </c>
      <c r="V109" s="106" t="str">
        <f t="shared" si="52"/>
        <v>n.a.</v>
      </c>
      <c r="W109" s="106" t="str">
        <f t="shared" ref="W109:X109" si="53">IF(W75&gt;9,W92/W75*1000,"n.a.")</f>
        <v>n.a.</v>
      </c>
      <c r="X109" s="106" t="str">
        <f t="shared" si="53"/>
        <v>n.a.</v>
      </c>
    </row>
    <row r="110" spans="1:24" x14ac:dyDescent="0.2">
      <c r="A110" s="43" t="s">
        <v>296</v>
      </c>
      <c r="B110" s="53" t="s">
        <v>292</v>
      </c>
      <c r="C110" s="106">
        <f t="shared" ref="C110:T110" si="54">IF(C76&gt;9,C93/C76*1000,"n.a.")</f>
        <v>15065.108419571456</v>
      </c>
      <c r="D110" s="106">
        <f t="shared" si="54"/>
        <v>13813.136807865969</v>
      </c>
      <c r="E110" s="106">
        <f t="shared" si="54"/>
        <v>14746.613156748008</v>
      </c>
      <c r="F110" s="106">
        <f t="shared" si="54"/>
        <v>15645.609319426942</v>
      </c>
      <c r="G110" s="106">
        <f t="shared" si="54"/>
        <v>16092.159187905942</v>
      </c>
      <c r="H110" s="106">
        <f t="shared" si="54"/>
        <v>16619.581971339478</v>
      </c>
      <c r="I110" s="106">
        <f t="shared" si="54"/>
        <v>16740.214280148019</v>
      </c>
      <c r="J110" s="106">
        <f t="shared" si="54"/>
        <v>16257.299450860508</v>
      </c>
      <c r="K110" s="106">
        <f t="shared" si="54"/>
        <v>15813.602244360207</v>
      </c>
      <c r="L110" s="106">
        <f t="shared" si="54"/>
        <v>15652.234604779413</v>
      </c>
      <c r="M110" s="106">
        <f t="shared" si="54"/>
        <v>16619.881077816612</v>
      </c>
      <c r="N110" s="106">
        <f t="shared" si="54"/>
        <v>16751.35102143159</v>
      </c>
      <c r="O110" s="106">
        <f t="shared" si="54"/>
        <v>18436.075846354168</v>
      </c>
      <c r="P110" s="106">
        <f t="shared" si="54"/>
        <v>19535.577589465724</v>
      </c>
      <c r="Q110" s="106">
        <f t="shared" si="54"/>
        <v>19472.034085181451</v>
      </c>
      <c r="R110" s="106">
        <f t="shared" si="54"/>
        <v>20322.799041491595</v>
      </c>
      <c r="S110" s="106">
        <f t="shared" si="54"/>
        <v>20270.258037860574</v>
      </c>
      <c r="T110" s="106">
        <f t="shared" si="54"/>
        <v>21959.80224609375</v>
      </c>
      <c r="U110" s="106">
        <f t="shared" ref="U110:V110" si="55">IF(U76&gt;9,U93/U76*1000,"n.a.")</f>
        <v>24295.947903901146</v>
      </c>
      <c r="V110" s="106">
        <f t="shared" si="55"/>
        <v>25997.713955965912</v>
      </c>
      <c r="W110" s="106">
        <f t="shared" ref="W110:X110" si="56">IF(W76&gt;9,W93/W76*1000,"n.a.")</f>
        <v>24558.54358411815</v>
      </c>
      <c r="X110" s="106">
        <f t="shared" si="56"/>
        <v>25934.620824353449</v>
      </c>
    </row>
    <row r="111" spans="1:24" x14ac:dyDescent="0.2">
      <c r="A111" s="43" t="s">
        <v>297</v>
      </c>
      <c r="B111" s="53" t="s">
        <v>537</v>
      </c>
      <c r="C111" s="106">
        <f t="shared" ref="C111:T111" si="57">IF(C77&gt;9,C94/C77*1000,"n.a.")</f>
        <v>10940.375775392347</v>
      </c>
      <c r="D111" s="106">
        <f t="shared" si="57"/>
        <v>9695.8410118909051</v>
      </c>
      <c r="E111" s="106">
        <f t="shared" si="57"/>
        <v>10903.042774499494</v>
      </c>
      <c r="F111" s="106">
        <f t="shared" si="57"/>
        <v>12807.264162630361</v>
      </c>
      <c r="G111" s="106">
        <f t="shared" si="57"/>
        <v>16431.665466364848</v>
      </c>
      <c r="H111" s="106">
        <f t="shared" si="57"/>
        <v>17109.742947100131</v>
      </c>
      <c r="I111" s="106">
        <f t="shared" si="57"/>
        <v>16340.021551827953</v>
      </c>
      <c r="J111" s="106">
        <f t="shared" si="57"/>
        <v>16005.334344617711</v>
      </c>
      <c r="K111" s="106">
        <f t="shared" si="57"/>
        <v>16289.188890767979</v>
      </c>
      <c r="L111" s="106">
        <f t="shared" si="57"/>
        <v>16354.573328859533</v>
      </c>
      <c r="M111" s="106">
        <f t="shared" si="57"/>
        <v>17063.042261049122</v>
      </c>
      <c r="N111" s="106">
        <f t="shared" si="57"/>
        <v>17211.733325930501</v>
      </c>
      <c r="O111" s="106">
        <f t="shared" si="57"/>
        <v>15857.152281173365</v>
      </c>
      <c r="P111" s="106">
        <f t="shared" si="57"/>
        <v>15853.092209760965</v>
      </c>
      <c r="Q111" s="106">
        <f t="shared" si="57"/>
        <v>14742.229507418979</v>
      </c>
      <c r="R111" s="106">
        <f t="shared" si="57"/>
        <v>16807.394498179216</v>
      </c>
      <c r="S111" s="106">
        <f t="shared" si="57"/>
        <v>17197.561719771336</v>
      </c>
      <c r="T111" s="106">
        <f t="shared" si="57"/>
        <v>18383.145598949755</v>
      </c>
      <c r="U111" s="106">
        <f t="shared" ref="U111:V111" si="58">IF(U77&gt;9,U94/U77*1000,"n.a.")</f>
        <v>20175.411037277663</v>
      </c>
      <c r="V111" s="106">
        <f t="shared" si="58"/>
        <v>21213.40365770282</v>
      </c>
      <c r="W111" s="106">
        <f t="shared" ref="W111:X111" si="59">IF(W77&gt;9,W94/W77*1000,"n.a.")</f>
        <v>21599.422272302243</v>
      </c>
      <c r="X111" s="106">
        <f t="shared" si="59"/>
        <v>22536.309992932511</v>
      </c>
    </row>
    <row r="112" spans="1:24" x14ac:dyDescent="0.2">
      <c r="A112" s="43" t="s">
        <v>66</v>
      </c>
      <c r="B112" s="53" t="s">
        <v>293</v>
      </c>
      <c r="C112" s="106">
        <f t="shared" ref="C112:T112" si="60">IF(C78&gt;9,C95/C78*1000,"n.a.")</f>
        <v>11625.136104233652</v>
      </c>
      <c r="D112" s="106">
        <f t="shared" si="60"/>
        <v>11679.116552119129</v>
      </c>
      <c r="E112" s="106">
        <f t="shared" si="60"/>
        <v>11746.695337203804</v>
      </c>
      <c r="F112" s="106">
        <f t="shared" si="60"/>
        <v>12132.177054317548</v>
      </c>
      <c r="G112" s="106">
        <f t="shared" si="60"/>
        <v>12012.832719366275</v>
      </c>
      <c r="H112" s="106">
        <f t="shared" si="60"/>
        <v>12942.432976776285</v>
      </c>
      <c r="I112" s="106">
        <f t="shared" si="60"/>
        <v>13700.787818421382</v>
      </c>
      <c r="J112" s="106">
        <f t="shared" si="60"/>
        <v>14049.65731891348</v>
      </c>
      <c r="K112" s="106">
        <f t="shared" si="60"/>
        <v>14432.068001954849</v>
      </c>
      <c r="L112" s="106">
        <f t="shared" si="60"/>
        <v>14474.580060735181</v>
      </c>
      <c r="M112" s="106">
        <f t="shared" si="60"/>
        <v>14362.016748548176</v>
      </c>
      <c r="N112" s="106">
        <f t="shared" si="60"/>
        <v>14712.277526089803</v>
      </c>
      <c r="O112" s="106">
        <f t="shared" si="60"/>
        <v>15112.744756889142</v>
      </c>
      <c r="P112" s="106">
        <f t="shared" si="60"/>
        <v>15045.01170677243</v>
      </c>
      <c r="Q112" s="106">
        <f t="shared" si="60"/>
        <v>16646.829587331387</v>
      </c>
      <c r="R112" s="106">
        <f t="shared" si="60"/>
        <v>16906.856763808035</v>
      </c>
      <c r="S112" s="106">
        <f t="shared" si="60"/>
        <v>17935.370915319749</v>
      </c>
      <c r="T112" s="106">
        <f t="shared" si="60"/>
        <v>18600.191791660935</v>
      </c>
      <c r="U112" s="106">
        <f t="shared" ref="U112:V112" si="61">IF(U78&gt;9,U95/U78*1000,"n.a.")</f>
        <v>19310.612928883977</v>
      </c>
      <c r="V112" s="106">
        <f t="shared" si="61"/>
        <v>19790.159666119951</v>
      </c>
      <c r="W112" s="106">
        <f t="shared" ref="W112:X112" si="62">IF(W78&gt;9,W95/W78*1000,"n.a.")</f>
        <v>20212.008099727453</v>
      </c>
      <c r="X112" s="106">
        <f t="shared" si="62"/>
        <v>20034.147036874765</v>
      </c>
    </row>
    <row r="113" spans="1:24" x14ac:dyDescent="0.2">
      <c r="A113" s="43" t="s">
        <v>67</v>
      </c>
      <c r="B113" s="53" t="s">
        <v>16</v>
      </c>
      <c r="C113" s="106">
        <f t="shared" ref="C113:T113" si="63">IF(C79&gt;9,C96/C79*1000,"n.a.")</f>
        <v>9008.7023515497913</v>
      </c>
      <c r="D113" s="106">
        <f t="shared" si="63"/>
        <v>8837.6422775729952</v>
      </c>
      <c r="E113" s="106">
        <f t="shared" si="63"/>
        <v>8815.7984846214968</v>
      </c>
      <c r="F113" s="106">
        <f t="shared" si="63"/>
        <v>9912.5963648888264</v>
      </c>
      <c r="G113" s="106">
        <f t="shared" si="63"/>
        <v>10308.26303042465</v>
      </c>
      <c r="H113" s="106">
        <f t="shared" si="63"/>
        <v>9979.8363236208588</v>
      </c>
      <c r="I113" s="106">
        <f t="shared" si="63"/>
        <v>9582.5477340380385</v>
      </c>
      <c r="J113" s="106">
        <f t="shared" si="63"/>
        <v>9961.2997207840253</v>
      </c>
      <c r="K113" s="106">
        <f t="shared" si="63"/>
        <v>10299.781271861673</v>
      </c>
      <c r="L113" s="106">
        <f t="shared" si="63"/>
        <v>10046.356996084533</v>
      </c>
      <c r="M113" s="106">
        <f t="shared" si="63"/>
        <v>10167.302303499049</v>
      </c>
      <c r="N113" s="106">
        <f t="shared" si="63"/>
        <v>11386.335673417556</v>
      </c>
      <c r="O113" s="106">
        <f t="shared" si="63"/>
        <v>11843.00649830084</v>
      </c>
      <c r="P113" s="106">
        <f t="shared" si="63"/>
        <v>11850.732445213376</v>
      </c>
      <c r="Q113" s="106">
        <f t="shared" si="63"/>
        <v>12915.693167065672</v>
      </c>
      <c r="R113" s="106">
        <f t="shared" si="63"/>
        <v>15552.530647089934</v>
      </c>
      <c r="S113" s="106">
        <f t="shared" si="63"/>
        <v>16411.169969223502</v>
      </c>
      <c r="T113" s="106">
        <f t="shared" si="63"/>
        <v>16869.794932836863</v>
      </c>
      <c r="U113" s="106">
        <f t="shared" ref="U113:V113" si="64">IF(U79&gt;9,U96/U79*1000,"n.a.")</f>
        <v>16942.641710140011</v>
      </c>
      <c r="V113" s="106">
        <f t="shared" si="64"/>
        <v>17415.17940560016</v>
      </c>
      <c r="W113" s="106">
        <f t="shared" ref="W113:X113" si="65">IF(W79&gt;9,W96/W79*1000,"n.a.")</f>
        <v>18144.009699464117</v>
      </c>
      <c r="X113" s="106">
        <f t="shared" si="65"/>
        <v>16987.57561060712</v>
      </c>
    </row>
    <row r="114" spans="1:24" x14ac:dyDescent="0.2">
      <c r="A114" s="43" t="s">
        <v>68</v>
      </c>
      <c r="B114" s="53" t="s">
        <v>294</v>
      </c>
      <c r="C114" s="106">
        <f t="shared" ref="C114:T114" si="66">IF(C80&gt;9,C97/C80*1000,"n.a.")</f>
        <v>4999.5100124686105</v>
      </c>
      <c r="D114" s="106">
        <f t="shared" si="66"/>
        <v>4677.0289652882693</v>
      </c>
      <c r="E114" s="106">
        <f t="shared" si="66"/>
        <v>5216.8347055131335</v>
      </c>
      <c r="F114" s="106">
        <f t="shared" si="66"/>
        <v>5442.0838201738552</v>
      </c>
      <c r="G114" s="106">
        <f t="shared" si="66"/>
        <v>5595.2431985584899</v>
      </c>
      <c r="H114" s="106">
        <f t="shared" si="66"/>
        <v>5608.1856986841531</v>
      </c>
      <c r="I114" s="106">
        <f t="shared" si="66"/>
        <v>5735.5939225702868</v>
      </c>
      <c r="J114" s="106">
        <f t="shared" si="66"/>
        <v>5853.8245279002695</v>
      </c>
      <c r="K114" s="106">
        <f t="shared" si="66"/>
        <v>5985.9156777099242</v>
      </c>
      <c r="L114" s="106">
        <f t="shared" si="66"/>
        <v>6348.8349538297143</v>
      </c>
      <c r="M114" s="106">
        <f t="shared" si="66"/>
        <v>6565.1253288183061</v>
      </c>
      <c r="N114" s="106">
        <f t="shared" si="66"/>
        <v>6845.7445910665556</v>
      </c>
      <c r="O114" s="106">
        <f t="shared" si="66"/>
        <v>7121.9178534785515</v>
      </c>
      <c r="P114" s="106">
        <f t="shared" si="66"/>
        <v>7316.0420086192689</v>
      </c>
      <c r="Q114" s="106">
        <f t="shared" si="66"/>
        <v>8444.0906516697214</v>
      </c>
      <c r="R114" s="106">
        <f t="shared" si="66"/>
        <v>8899.0696397940701</v>
      </c>
      <c r="S114" s="106">
        <f t="shared" si="66"/>
        <v>9099.7124940385002</v>
      </c>
      <c r="T114" s="106">
        <f t="shared" si="66"/>
        <v>9466.5859249585465</v>
      </c>
      <c r="U114" s="106">
        <f t="shared" ref="U114:V114" si="67">IF(U80&gt;9,U97/U80*1000,"n.a.")</f>
        <v>9873.9724345579925</v>
      </c>
      <c r="V114" s="106">
        <f t="shared" si="67"/>
        <v>10139.52590333875</v>
      </c>
      <c r="W114" s="106">
        <f t="shared" ref="W114:X114" si="68">IF(W80&gt;9,W97/W80*1000,"n.a.")</f>
        <v>10125.159745877378</v>
      </c>
      <c r="X114" s="106">
        <f t="shared" si="68"/>
        <v>10275.804605922873</v>
      </c>
    </row>
    <row r="115" spans="1:24" x14ac:dyDescent="0.2">
      <c r="A115" s="254" t="s">
        <v>575</v>
      </c>
      <c r="B115" s="255" t="s">
        <v>576</v>
      </c>
      <c r="C115" s="106" t="str">
        <f t="shared" ref="C115:T115" si="69">IF(C81&gt;9,C98/C81*1000,"n.a.")</f>
        <v>n.a.</v>
      </c>
      <c r="D115" s="106" t="str">
        <f t="shared" si="69"/>
        <v>n.a.</v>
      </c>
      <c r="E115" s="106" t="str">
        <f t="shared" si="69"/>
        <v>n.a.</v>
      </c>
      <c r="F115" s="106" t="str">
        <f t="shared" si="69"/>
        <v>n.a.</v>
      </c>
      <c r="G115" s="106" t="str">
        <f t="shared" si="69"/>
        <v>n.a.</v>
      </c>
      <c r="H115" s="106" t="str">
        <f t="shared" si="69"/>
        <v>n.a.</v>
      </c>
      <c r="I115" s="106" t="str">
        <f t="shared" si="69"/>
        <v>n.a.</v>
      </c>
      <c r="J115" s="106">
        <f t="shared" si="69"/>
        <v>16805.8984375</v>
      </c>
      <c r="K115" s="106">
        <f t="shared" si="69"/>
        <v>16544.760567801339</v>
      </c>
      <c r="L115" s="106">
        <f t="shared" si="69"/>
        <v>17718.17626953125</v>
      </c>
      <c r="M115" s="106">
        <f t="shared" si="69"/>
        <v>18392.212994330752</v>
      </c>
      <c r="N115" s="106">
        <f t="shared" si="69"/>
        <v>18082.871589107788</v>
      </c>
      <c r="O115" s="106">
        <f t="shared" si="69"/>
        <v>18481.299462256495</v>
      </c>
      <c r="P115" s="106">
        <f t="shared" si="69"/>
        <v>18735.193432171651</v>
      </c>
      <c r="Q115" s="106">
        <f t="shared" si="69"/>
        <v>20013.828073529799</v>
      </c>
      <c r="R115" s="106">
        <f t="shared" si="69"/>
        <v>20753.096968622227</v>
      </c>
      <c r="S115" s="106">
        <f t="shared" si="69"/>
        <v>21088.584444384414</v>
      </c>
      <c r="T115" s="106">
        <f t="shared" si="69"/>
        <v>21713.375815782259</v>
      </c>
      <c r="U115" s="106">
        <f t="shared" ref="U115:V115" si="70">IF(U81&gt;9,U98/U81*1000,"n.a.")</f>
        <v>23772.288241491682</v>
      </c>
      <c r="V115" s="106">
        <f t="shared" si="70"/>
        <v>23976.976892169634</v>
      </c>
      <c r="W115" s="106">
        <f t="shared" ref="W115:X115" si="71">IF(W81&gt;9,W98/W81*1000,"n.a.")</f>
        <v>23065.023840895417</v>
      </c>
      <c r="X115" s="106">
        <f t="shared" si="71"/>
        <v>23497.499482264331</v>
      </c>
    </row>
    <row r="116" spans="1:24" x14ac:dyDescent="0.2">
      <c r="A116" s="43" t="s">
        <v>60</v>
      </c>
      <c r="B116" s="53" t="s">
        <v>295</v>
      </c>
      <c r="C116" s="106">
        <f t="shared" ref="C116:T116" si="72">IF(C82&gt;9,C99/C82*1000,"n.a.")</f>
        <v>7570.5118821928081</v>
      </c>
      <c r="D116" s="106">
        <f t="shared" si="72"/>
        <v>7762.759250687408</v>
      </c>
      <c r="E116" s="106">
        <f t="shared" si="72"/>
        <v>7196.2689614406345</v>
      </c>
      <c r="F116" s="106">
        <f t="shared" si="72"/>
        <v>7395.2342541838952</v>
      </c>
      <c r="G116" s="106">
        <f t="shared" si="72"/>
        <v>7538.2497467094308</v>
      </c>
      <c r="H116" s="106">
        <f t="shared" si="72"/>
        <v>7526.6061901762587</v>
      </c>
      <c r="I116" s="106">
        <f t="shared" si="72"/>
        <v>7696.5747042288203</v>
      </c>
      <c r="J116" s="106">
        <f t="shared" si="72"/>
        <v>8365.2638535375099</v>
      </c>
      <c r="K116" s="106">
        <f t="shared" si="72"/>
        <v>8686.5098689387105</v>
      </c>
      <c r="L116" s="106">
        <f t="shared" si="72"/>
        <v>8851.8730976444258</v>
      </c>
      <c r="M116" s="106">
        <f t="shared" si="72"/>
        <v>9327.8968743131354</v>
      </c>
      <c r="N116" s="106">
        <f t="shared" si="72"/>
        <v>9591.5307440320921</v>
      </c>
      <c r="O116" s="106">
        <f t="shared" si="72"/>
        <v>9457.1479381389381</v>
      </c>
      <c r="P116" s="106">
        <f t="shared" si="72"/>
        <v>9167.5777127116598</v>
      </c>
      <c r="Q116" s="106">
        <f t="shared" si="72"/>
        <v>9579.6797172730567</v>
      </c>
      <c r="R116" s="106">
        <f t="shared" si="72"/>
        <v>10709.031492155893</v>
      </c>
      <c r="S116" s="106">
        <f t="shared" si="72"/>
        <v>12534.672235145554</v>
      </c>
      <c r="T116" s="106">
        <f t="shared" si="72"/>
        <v>13363.627223681413</v>
      </c>
      <c r="U116" s="106">
        <f t="shared" ref="U116:V116" si="73">IF(U82&gt;9,U99/U82*1000,"n.a.")</f>
        <v>14187.183454198184</v>
      </c>
      <c r="V116" s="106">
        <f t="shared" si="73"/>
        <v>13689.167017598496</v>
      </c>
      <c r="W116" s="106">
        <f t="shared" ref="W116:X116" si="74">IF(W82&gt;9,W99/W82*1000,"n.a.")</f>
        <v>12928.451602266232</v>
      </c>
      <c r="X116" s="106">
        <f t="shared" si="74"/>
        <v>14032.193514890385</v>
      </c>
    </row>
    <row r="117" spans="1:24" x14ac:dyDescent="0.2">
      <c r="A117" s="43" t="s">
        <v>61</v>
      </c>
      <c r="B117" s="53" t="s">
        <v>17</v>
      </c>
      <c r="C117" s="106">
        <f t="shared" ref="C117:T117" si="75">IF(C83&gt;9,C100/C83*1000,"n.a.")</f>
        <v>1553.8701716941864</v>
      </c>
      <c r="D117" s="106">
        <f t="shared" si="75"/>
        <v>1612.0455276239031</v>
      </c>
      <c r="E117" s="106">
        <f t="shared" si="75"/>
        <v>1702.0440889112806</v>
      </c>
      <c r="F117" s="106">
        <f t="shared" si="75"/>
        <v>1765.9166739156301</v>
      </c>
      <c r="G117" s="106">
        <f t="shared" si="75"/>
        <v>1651.2180396277106</v>
      </c>
      <c r="H117" s="106">
        <f t="shared" si="75"/>
        <v>1709.555331032461</v>
      </c>
      <c r="I117" s="106">
        <f t="shared" si="75"/>
        <v>1615.654435095759</v>
      </c>
      <c r="J117" s="106">
        <f t="shared" si="75"/>
        <v>1528.9561257731384</v>
      </c>
      <c r="K117" s="106">
        <f t="shared" si="75"/>
        <v>1682.7284911502138</v>
      </c>
      <c r="L117" s="106">
        <f t="shared" si="75"/>
        <v>1825.4717335306534</v>
      </c>
      <c r="M117" s="106">
        <f t="shared" si="75"/>
        <v>1873.2649142509299</v>
      </c>
      <c r="N117" s="106">
        <f t="shared" si="75"/>
        <v>1726.8073775448538</v>
      </c>
      <c r="O117" s="106">
        <f t="shared" si="75"/>
        <v>1684.5099282454953</v>
      </c>
      <c r="P117" s="106">
        <f t="shared" si="75"/>
        <v>1803.0165962936485</v>
      </c>
      <c r="Q117" s="106">
        <f t="shared" si="75"/>
        <v>1924.8281019916972</v>
      </c>
      <c r="R117" s="106">
        <f t="shared" si="75"/>
        <v>2356.6481702818692</v>
      </c>
      <c r="S117" s="106">
        <f t="shared" si="75"/>
        <v>2011.6583251259256</v>
      </c>
      <c r="T117" s="106">
        <f t="shared" si="75"/>
        <v>2252.7657220417218</v>
      </c>
      <c r="U117" s="106">
        <f t="shared" ref="U117:V117" si="76">IF(U83&gt;9,U100/U83*1000,"n.a.")</f>
        <v>2682.9863535652003</v>
      </c>
      <c r="V117" s="106">
        <f t="shared" si="76"/>
        <v>2307.9475846513756</v>
      </c>
      <c r="W117" s="106">
        <f t="shared" ref="W117:X117" si="77">IF(W83&gt;9,W100/W83*1000,"n.a.")</f>
        <v>2480.6149990504659</v>
      </c>
      <c r="X117" s="106">
        <f t="shared" si="77"/>
        <v>2084.5389441259508</v>
      </c>
    </row>
    <row r="118" spans="1:24" x14ac:dyDescent="0.2">
      <c r="A118" s="43">
        <v>6</v>
      </c>
      <c r="B118" s="53" t="s">
        <v>18</v>
      </c>
      <c r="C118" s="106" t="str">
        <f t="shared" ref="C118:T118" si="78">IF(C84&gt;9,C101/C84*1000,"n.a.")</f>
        <v>n.a.</v>
      </c>
      <c r="D118" s="106" t="str">
        <f t="shared" si="78"/>
        <v>n.a.</v>
      </c>
      <c r="E118" s="106" t="str">
        <f t="shared" si="78"/>
        <v>n.a.</v>
      </c>
      <c r="F118" s="106" t="str">
        <f t="shared" si="78"/>
        <v>n.a.</v>
      </c>
      <c r="G118" s="106" t="str">
        <f t="shared" si="78"/>
        <v>n.a.</v>
      </c>
      <c r="H118" s="106" t="str">
        <f t="shared" si="78"/>
        <v>n.a.</v>
      </c>
      <c r="I118" s="106" t="str">
        <f t="shared" si="78"/>
        <v>n.a.</v>
      </c>
      <c r="J118" s="106" t="str">
        <f t="shared" si="78"/>
        <v>n.a.</v>
      </c>
      <c r="K118" s="106">
        <f t="shared" si="78"/>
        <v>13147.243298982319</v>
      </c>
      <c r="L118" s="106">
        <f t="shared" si="78"/>
        <v>14892.250992630177</v>
      </c>
      <c r="M118" s="106">
        <f t="shared" si="78"/>
        <v>15170.993492251537</v>
      </c>
      <c r="N118" s="106">
        <f t="shared" si="78"/>
        <v>14452.881828187004</v>
      </c>
      <c r="O118" s="106">
        <f t="shared" si="78"/>
        <v>14018.380691756063</v>
      </c>
      <c r="P118" s="106">
        <f t="shared" si="78"/>
        <v>12830.056884737494</v>
      </c>
      <c r="Q118" s="106">
        <f t="shared" si="78"/>
        <v>14352.620770854335</v>
      </c>
      <c r="R118" s="106">
        <f t="shared" si="78"/>
        <v>14489.15506998698</v>
      </c>
      <c r="S118" s="106">
        <f t="shared" si="78"/>
        <v>15737.418882308468</v>
      </c>
      <c r="T118" s="106">
        <f t="shared" si="78"/>
        <v>14904.738158649798</v>
      </c>
      <c r="U118" s="106">
        <f t="shared" ref="U118:V118" si="79">IF(U84&gt;9,U101/U84*1000,"n.a.")</f>
        <v>16467.22412109375</v>
      </c>
      <c r="V118" s="106">
        <f t="shared" si="79"/>
        <v>17252.979494501829</v>
      </c>
      <c r="W118" s="106">
        <f t="shared" ref="W118:X118" si="80">IF(W84&gt;9,W101/W84*1000,"n.a.")</f>
        <v>20134.648712588027</v>
      </c>
      <c r="X118" s="106">
        <f t="shared" si="80"/>
        <v>19509.259200061224</v>
      </c>
    </row>
    <row r="119" spans="1:24" s="57" customFormat="1" ht="20.100000000000001" customHeight="1" x14ac:dyDescent="0.2">
      <c r="A119" s="54"/>
      <c r="B119" s="55" t="s">
        <v>3</v>
      </c>
      <c r="C119" s="56">
        <f t="shared" ref="C119:T119" si="81">IF(C85&gt;9,C102/C85*1000,"n.a.")</f>
        <v>8886.337661400572</v>
      </c>
      <c r="D119" s="56">
        <f t="shared" si="81"/>
        <v>9221.4600343100119</v>
      </c>
      <c r="E119" s="56">
        <f t="shared" si="81"/>
        <v>9402.3850564864733</v>
      </c>
      <c r="F119" s="56">
        <f t="shared" si="81"/>
        <v>9711.7192043296654</v>
      </c>
      <c r="G119" s="56">
        <f t="shared" si="81"/>
        <v>9825.342019914302</v>
      </c>
      <c r="H119" s="56">
        <f t="shared" si="81"/>
        <v>9821.9541616405295</v>
      </c>
      <c r="I119" s="56">
        <f t="shared" si="81"/>
        <v>10082.354322671556</v>
      </c>
      <c r="J119" s="56">
        <f t="shared" si="81"/>
        <v>10360.191348717817</v>
      </c>
      <c r="K119" s="56">
        <f t="shared" si="81"/>
        <v>10632.16221264215</v>
      </c>
      <c r="L119" s="56">
        <f t="shared" si="81"/>
        <v>10731.949298646719</v>
      </c>
      <c r="M119" s="56">
        <f t="shared" si="81"/>
        <v>10719.223878852617</v>
      </c>
      <c r="N119" s="56">
        <f t="shared" si="81"/>
        <v>11064.084548986044</v>
      </c>
      <c r="O119" s="56">
        <f t="shared" si="81"/>
        <v>11302.020436261384</v>
      </c>
      <c r="P119" s="56">
        <f t="shared" si="81"/>
        <v>11210.2861328012</v>
      </c>
      <c r="Q119" s="56">
        <f t="shared" si="81"/>
        <v>12107.456221188262</v>
      </c>
      <c r="R119" s="56">
        <f t="shared" si="81"/>
        <v>12597.21359445242</v>
      </c>
      <c r="S119" s="56">
        <f t="shared" si="81"/>
        <v>13327.816406295806</v>
      </c>
      <c r="T119" s="56">
        <f t="shared" si="81"/>
        <v>13945.759428216166</v>
      </c>
      <c r="U119" s="56">
        <f t="shared" ref="U119:V119" si="82">IF(U85&gt;9,U102/U85*1000,"n.a.")</f>
        <v>14107.261500081628</v>
      </c>
      <c r="V119" s="56">
        <f t="shared" si="82"/>
        <v>14301.719813772057</v>
      </c>
      <c r="W119" s="56">
        <f t="shared" ref="W119:X119" si="83">IF(W85&gt;9,W102/W85*1000,"n.a.")</f>
        <v>14561.490168187351</v>
      </c>
      <c r="X119" s="56">
        <f t="shared" si="83"/>
        <v>14494.831981707561</v>
      </c>
    </row>
    <row r="120" spans="1:24" x14ac:dyDescent="0.2">
      <c r="A120" s="97" t="s">
        <v>308</v>
      </c>
      <c r="B120" s="49"/>
      <c r="C120" s="3"/>
      <c r="D120" s="3"/>
      <c r="E120" s="3"/>
      <c r="F120" s="3"/>
      <c r="G120" s="3"/>
      <c r="H120" s="3"/>
      <c r="I120" s="3"/>
      <c r="J120" s="3"/>
      <c r="K120" s="3"/>
      <c r="L120" s="3"/>
      <c r="M120" s="3"/>
      <c r="N120" s="3"/>
      <c r="O120" s="3"/>
      <c r="P120" s="3"/>
      <c r="Q120" s="3"/>
      <c r="R120" s="3"/>
      <c r="S120" s="3"/>
      <c r="T120" s="3"/>
      <c r="U120" s="3"/>
      <c r="V120" s="3"/>
      <c r="W120" s="3"/>
      <c r="X120" s="3"/>
    </row>
    <row r="122" spans="1:24" ht="20.100000000000001" customHeight="1" x14ac:dyDescent="0.2">
      <c r="A122" s="31" t="str">
        <f>Index!A41</f>
        <v>Table 3h    Employment by institutional sector, average real wage and salary rates, Palau citizens, FY2000-FY2021</v>
      </c>
    </row>
    <row r="123" spans="1:24" s="22" customFormat="1" ht="20.100000000000001" customHeight="1" x14ac:dyDescent="0.2">
      <c r="A123" s="12"/>
      <c r="B123" s="370" t="s">
        <v>5098</v>
      </c>
      <c r="C123" s="33" t="str">
        <f t="shared" ref="C123:T123" si="84">C71</f>
        <v>FY00</v>
      </c>
      <c r="D123" s="33" t="str">
        <f t="shared" si="84"/>
        <v>FY01</v>
      </c>
      <c r="E123" s="33" t="str">
        <f t="shared" si="84"/>
        <v>FY02</v>
      </c>
      <c r="F123" s="33" t="str">
        <f t="shared" si="84"/>
        <v>FY03</v>
      </c>
      <c r="G123" s="33" t="str">
        <f t="shared" si="84"/>
        <v>FY04</v>
      </c>
      <c r="H123" s="33" t="str">
        <f t="shared" si="84"/>
        <v>FY05</v>
      </c>
      <c r="I123" s="33" t="str">
        <f t="shared" si="84"/>
        <v>FY06</v>
      </c>
      <c r="J123" s="33" t="str">
        <f t="shared" si="84"/>
        <v>FY07</v>
      </c>
      <c r="K123" s="33" t="str">
        <f t="shared" si="84"/>
        <v>FY08</v>
      </c>
      <c r="L123" s="33" t="str">
        <f t="shared" si="84"/>
        <v>FY09</v>
      </c>
      <c r="M123" s="33" t="str">
        <f t="shared" si="84"/>
        <v>FY10</v>
      </c>
      <c r="N123" s="33" t="str">
        <f t="shared" si="84"/>
        <v>FY11</v>
      </c>
      <c r="O123" s="33" t="str">
        <f t="shared" si="84"/>
        <v>FY12</v>
      </c>
      <c r="P123" s="33" t="str">
        <f t="shared" si="84"/>
        <v>FY13</v>
      </c>
      <c r="Q123" s="33" t="str">
        <f t="shared" si="84"/>
        <v>FY14</v>
      </c>
      <c r="R123" s="33" t="str">
        <f t="shared" si="84"/>
        <v>FY15</v>
      </c>
      <c r="S123" s="33" t="str">
        <f t="shared" si="84"/>
        <v>FY16</v>
      </c>
      <c r="T123" s="33" t="str">
        <f t="shared" si="84"/>
        <v>FY17</v>
      </c>
      <c r="U123" s="33" t="str">
        <f t="shared" ref="U123:V123" si="85">U71</f>
        <v>FY18</v>
      </c>
      <c r="V123" s="33" t="str">
        <f t="shared" si="85"/>
        <v>FY19</v>
      </c>
      <c r="W123" s="33" t="str">
        <f t="shared" ref="W123:X123" si="86">W71</f>
        <v>FY20</v>
      </c>
      <c r="X123" s="33" t="str">
        <f t="shared" si="86"/>
        <v>FY21</v>
      </c>
    </row>
    <row r="124" spans="1:24" x14ac:dyDescent="0.2">
      <c r="A124" s="1">
        <v>1.1000000000000001</v>
      </c>
      <c r="B124" s="53" t="s">
        <v>306</v>
      </c>
      <c r="C124" s="106">
        <f>IF(ISNUMBER(C106)=TRUE,IF(C106&gt;0,C106/NAgni!C$57*100,"n.a."),"n.a.")</f>
        <v>11876.286082588191</v>
      </c>
      <c r="D124" s="106">
        <f>IF(ISNUMBER(D106)=TRUE,IF(D106&gt;0,D106/NAgni!D$57*100,"n.a."),"n.a.")</f>
        <v>14010.177977564428</v>
      </c>
      <c r="E124" s="106">
        <f>IF(ISNUMBER(E106)=TRUE,IF(E106&gt;0,E106/NAgni!E$57*100,"n.a."),"n.a.")</f>
        <v>13658.437930305237</v>
      </c>
      <c r="F124" s="106">
        <f>IF(ISNUMBER(F106)=TRUE,IF(F106&gt;0,F106/NAgni!F$57*100,"n.a."),"n.a.")</f>
        <v>13373.384521419883</v>
      </c>
      <c r="G124" s="106">
        <f>IF(ISNUMBER(G106)=TRUE,IF(G106&gt;0,G106/NAgni!G$57*100,"n.a."),"n.a.")</f>
        <v>13847.906007036758</v>
      </c>
      <c r="H124" s="106">
        <f>IF(ISNUMBER(H106)=TRUE,IF(H106&gt;0,H106/NAgni!H$57*100,"n.a."),"n.a.")</f>
        <v>12668.624397420872</v>
      </c>
      <c r="I124" s="106">
        <f>IF(ISNUMBER(I106)=TRUE,IF(I106&gt;0,I106/NAgni!I$57*100,"n.a."),"n.a.")</f>
        <v>12723.51865761589</v>
      </c>
      <c r="J124" s="106">
        <f>IF(ISNUMBER(J106)=TRUE,IF(J106&gt;0,J106/NAgni!J$57*100,"n.a."),"n.a.")</f>
        <v>12771.263290620967</v>
      </c>
      <c r="K124" s="106">
        <f>IF(ISNUMBER(K106)=TRUE,IF(K106&gt;0,K106/NAgni!K$57*100,"n.a."),"n.a.")</f>
        <v>11864.013355520381</v>
      </c>
      <c r="L124" s="106">
        <f>IF(ISNUMBER(L106)=TRUE,IF(L106&gt;0,L106/NAgni!L$57*100,"n.a."),"n.a.")</f>
        <v>11055.9856832027</v>
      </c>
      <c r="M124" s="106">
        <f>IF(ISNUMBER(M106)=TRUE,IF(M106&gt;0,M106/NAgni!M$57*100,"n.a."),"n.a.")</f>
        <v>10738.27829633182</v>
      </c>
      <c r="N124" s="106">
        <f>IF(ISNUMBER(N106)=TRUE,IF(N106&gt;0,N106/NAgni!N$57*100,"n.a."),"n.a.")</f>
        <v>10864.089701119385</v>
      </c>
      <c r="O124" s="106">
        <f>IF(ISNUMBER(O106)=TRUE,IF(O106&gt;0,O106/NAgni!O$57*100,"n.a."),"n.a.")</f>
        <v>10672.025388080163</v>
      </c>
      <c r="P124" s="106">
        <f>IF(ISNUMBER(P106)=TRUE,IF(P106&gt;0,P106/NAgni!P$57*100,"n.a."),"n.a.")</f>
        <v>10246.385026686668</v>
      </c>
      <c r="Q124" s="106">
        <f>IF(ISNUMBER(Q106)=TRUE,IF(Q106&gt;0,Q106/NAgni!Q$57*100,"n.a."),"n.a.")</f>
        <v>10610.236758563582</v>
      </c>
      <c r="R124" s="106">
        <f>IF(ISNUMBER(R106)=TRUE,IF(R106&gt;0,R106/NAgni!R$57*100,"n.a."),"n.a.")</f>
        <v>11120.349696879417</v>
      </c>
      <c r="S124" s="106">
        <f>IF(ISNUMBER(S106)=TRUE,IF(S106&gt;0,S106/NAgni!S$57*100,"n.a."),"n.a.")</f>
        <v>12088.91582553907</v>
      </c>
      <c r="T124" s="106">
        <f>IF(ISNUMBER(T106)=TRUE,IF(T106&gt;0,T106/NAgni!T$57*100,"n.a."),"n.a.")</f>
        <v>12331.196032753551</v>
      </c>
      <c r="U124" s="106">
        <f>IF(ISNUMBER(U106)=TRUE,IF(U106&gt;0,U106/NAgni!U$57*100,"n.a."),"n.a.")</f>
        <v>11902.196823342018</v>
      </c>
      <c r="V124" s="106">
        <f>IF(ISNUMBER(V106)=TRUE,IF(V106&gt;0,V106/NAgni!V$57*100,"n.a."),"n.a.")</f>
        <v>11540.193545889277</v>
      </c>
      <c r="W124" s="106">
        <f>IF(ISNUMBER(W106)=TRUE,IF(W106&gt;0,W106/NAgni!W$57*100,"n.a."),"n.a.")</f>
        <v>10891.114053826443</v>
      </c>
      <c r="X124" s="106">
        <f>IF(ISNUMBER(X106)=TRUE,IF(X106&gt;0,X106/NAgni!X$57*100,"n.a."),"n.a.")</f>
        <v>9412.6509134702574</v>
      </c>
    </row>
    <row r="125" spans="1:24" x14ac:dyDescent="0.2">
      <c r="A125" s="1">
        <v>1.2</v>
      </c>
      <c r="B125" s="53" t="s">
        <v>307</v>
      </c>
      <c r="C125" s="106">
        <f>IF(ISNUMBER(C107)=TRUE,IF(C107&gt;0,C107/NAgni!C$57*100,"n.a."),"n.a.")</f>
        <v>7903.3251918899186</v>
      </c>
      <c r="D125" s="106">
        <f>IF(ISNUMBER(D107)=TRUE,IF(D107&gt;0,D107/NAgni!D$57*100,"n.a."),"n.a.")</f>
        <v>8291.2845766203645</v>
      </c>
      <c r="E125" s="106">
        <f>IF(ISNUMBER(E107)=TRUE,IF(E107&gt;0,E107/NAgni!E$57*100,"n.a."),"n.a.")</f>
        <v>8962.4355468950562</v>
      </c>
      <c r="F125" s="106">
        <f>IF(ISNUMBER(F107)=TRUE,IF(F107&gt;0,F107/NAgni!F$57*100,"n.a."),"n.a.")</f>
        <v>8896.4505686928242</v>
      </c>
      <c r="G125" s="106">
        <f>IF(ISNUMBER(G107)=TRUE,IF(G107&gt;0,G107/NAgni!G$57*100,"n.a."),"n.a.")</f>
        <v>8683.3073886844868</v>
      </c>
      <c r="H125" s="106">
        <f>IF(ISNUMBER(H107)=TRUE,IF(H107&gt;0,H107/NAgni!H$57*100,"n.a."),"n.a.")</f>
        <v>8498.5662489241568</v>
      </c>
      <c r="I125" s="106">
        <f>IF(ISNUMBER(I107)=TRUE,IF(I107&gt;0,I107/NAgni!I$57*100,"n.a."),"n.a.")</f>
        <v>8207.7178922847579</v>
      </c>
      <c r="J125" s="106">
        <f>IF(ISNUMBER(J107)=TRUE,IF(J107&gt;0,J107/NAgni!J$57*100,"n.a."),"n.a.")</f>
        <v>8310.5864900973938</v>
      </c>
      <c r="K125" s="106">
        <f>IF(ISNUMBER(K107)=TRUE,IF(K107&gt;0,K107/NAgni!K$57*100,"n.a."),"n.a.")</f>
        <v>7813.022104173675</v>
      </c>
      <c r="L125" s="106">
        <f>IF(ISNUMBER(L107)=TRUE,IF(L107&gt;0,L107/NAgni!L$57*100,"n.a."),"n.a.")</f>
        <v>7373.3158057713072</v>
      </c>
      <c r="M125" s="106">
        <f>IF(ISNUMBER(M107)=TRUE,IF(M107&gt;0,M107/NAgni!M$57*100,"n.a."),"n.a.")</f>
        <v>7478.514893543429</v>
      </c>
      <c r="N125" s="106">
        <f>IF(ISNUMBER(N107)=TRUE,IF(N107&gt;0,N107/NAgni!N$57*100,"n.a."),"n.a.")</f>
        <v>7359.3383195155102</v>
      </c>
      <c r="O125" s="106">
        <f>IF(ISNUMBER(O107)=TRUE,IF(O107&gt;0,O107/NAgni!O$57*100,"n.a."),"n.a.")</f>
        <v>6965.6516736637332</v>
      </c>
      <c r="P125" s="106">
        <f>IF(ISNUMBER(P107)=TRUE,IF(P107&gt;0,P107/NAgni!P$57*100,"n.a."),"n.a.")</f>
        <v>6895.9912088423434</v>
      </c>
      <c r="Q125" s="106">
        <f>IF(ISNUMBER(Q107)=TRUE,IF(Q107&gt;0,Q107/NAgni!Q$57*100,"n.a."),"n.a.")</f>
        <v>7113.1867908395388</v>
      </c>
      <c r="R125" s="106">
        <f>IF(ISNUMBER(R107)=TRUE,IF(R107&gt;0,R107/NAgni!R$57*100,"n.a."),"n.a.")</f>
        <v>7445.1509021014299</v>
      </c>
      <c r="S125" s="106">
        <f>IF(ISNUMBER(S107)=TRUE,IF(S107&gt;0,S107/NAgni!S$57*100,"n.a."),"n.a.")</f>
        <v>8109.2467127173877</v>
      </c>
      <c r="T125" s="106">
        <f>IF(ISNUMBER(T107)=TRUE,IF(T107&gt;0,T107/NAgni!T$57*100,"n.a."),"n.a.")</f>
        <v>8804.5312648448325</v>
      </c>
      <c r="U125" s="106">
        <f>IF(ISNUMBER(U107)=TRUE,IF(U107&gt;0,U107/NAgni!U$57*100,"n.a."),"n.a.")</f>
        <v>8143.8357945029384</v>
      </c>
      <c r="V125" s="106">
        <f>IF(ISNUMBER(V107)=TRUE,IF(V107&gt;0,V107/NAgni!V$57*100,"n.a."),"n.a.")</f>
        <v>7819.5537065171593</v>
      </c>
      <c r="W125" s="106">
        <f>IF(ISNUMBER(W107)=TRUE,IF(W107&gt;0,W107/NAgni!W$57*100,"n.a."),"n.a.")</f>
        <v>7860.6431678633571</v>
      </c>
      <c r="X125" s="106">
        <f>IF(ISNUMBER(X107)=TRUE,IF(X107&gt;0,X107/NAgni!X$57*100,"n.a."),"n.a.")</f>
        <v>7696.516958020422</v>
      </c>
    </row>
    <row r="126" spans="1:24" x14ac:dyDescent="0.2">
      <c r="A126" s="1">
        <v>1.3</v>
      </c>
      <c r="B126" t="s">
        <v>15</v>
      </c>
      <c r="C126" s="106">
        <f>IF(ISNUMBER(C108)=TRUE,IF(C108&gt;0,C108/NAgni!C$57*100,"n.a."),"n.a.")</f>
        <v>18392.426548910338</v>
      </c>
      <c r="D126" s="106">
        <f>IF(ISNUMBER(D108)=TRUE,IF(D108&gt;0,D108/NAgni!D$57*100,"n.a."),"n.a.")</f>
        <v>19264.870248798325</v>
      </c>
      <c r="E126" s="106">
        <f>IF(ISNUMBER(E108)=TRUE,IF(E108&gt;0,E108/NAgni!E$57*100,"n.a."),"n.a.")</f>
        <v>19612.894003351503</v>
      </c>
      <c r="F126" s="106">
        <f>IF(ISNUMBER(F108)=TRUE,IF(F108&gt;0,F108/NAgni!F$57*100,"n.a."),"n.a.")</f>
        <v>20008.993510540022</v>
      </c>
      <c r="G126" s="106">
        <f>IF(ISNUMBER(G108)=TRUE,IF(G108&gt;0,G108/NAgni!G$57*100,"n.a."),"n.a.")</f>
        <v>20383.78665920212</v>
      </c>
      <c r="H126" s="106">
        <f>IF(ISNUMBER(H108)=TRUE,IF(H108&gt;0,H108/NAgni!H$57*100,"n.a."),"n.a.")</f>
        <v>20167.64401631882</v>
      </c>
      <c r="I126" s="106">
        <f>IF(ISNUMBER(I108)=TRUE,IF(I108&gt;0,I108/NAgni!I$57*100,"n.a."),"n.a.")</f>
        <v>19465.595220521678</v>
      </c>
      <c r="J126" s="106">
        <f>IF(ISNUMBER(J108)=TRUE,IF(J108&gt;0,J108/NAgni!J$57*100,"n.a."),"n.a.")</f>
        <v>19727.277242273463</v>
      </c>
      <c r="K126" s="106">
        <f>IF(ISNUMBER(K108)=TRUE,IF(K108&gt;0,K108/NAgni!K$57*100,"n.a."),"n.a.")</f>
        <v>18664.737789279432</v>
      </c>
      <c r="L126" s="106">
        <f>IF(ISNUMBER(L108)=TRUE,IF(L108&gt;0,L108/NAgni!L$57*100,"n.a."),"n.a.")</f>
        <v>18677.896272983256</v>
      </c>
      <c r="M126" s="106">
        <f>IF(ISNUMBER(M108)=TRUE,IF(M108&gt;0,M108/NAgni!M$57*100,"n.a."),"n.a.")</f>
        <v>18125.893450894961</v>
      </c>
      <c r="N126" s="106">
        <f>IF(ISNUMBER(N108)=TRUE,IF(N108&gt;0,N108/NAgni!N$57*100,"n.a."),"n.a.")</f>
        <v>17112.13558256688</v>
      </c>
      <c r="O126" s="106">
        <f>IF(ISNUMBER(O108)=TRUE,IF(O108&gt;0,O108/NAgni!O$57*100,"n.a."),"n.a.")</f>
        <v>16934.432639074312</v>
      </c>
      <c r="P126" s="106">
        <f>IF(ISNUMBER(P108)=TRUE,IF(P108&gt;0,P108/NAgni!P$57*100,"n.a."),"n.a.")</f>
        <v>16499.909855406626</v>
      </c>
      <c r="Q126" s="106">
        <f>IF(ISNUMBER(Q108)=TRUE,IF(Q108&gt;0,Q108/NAgni!Q$57*100,"n.a."),"n.a.")</f>
        <v>15158.146623175711</v>
      </c>
      <c r="R126" s="106">
        <f>IF(ISNUMBER(R108)=TRUE,IF(R108&gt;0,R108/NAgni!R$57*100,"n.a."),"n.a.")</f>
        <v>15122.844420854048</v>
      </c>
      <c r="S126" s="106">
        <f>IF(ISNUMBER(S108)=TRUE,IF(S108&gt;0,S108/NAgni!S$57*100,"n.a."),"n.a.")</f>
        <v>16750.846707989833</v>
      </c>
      <c r="T126" s="106">
        <f>IF(ISNUMBER(T108)=TRUE,IF(T108&gt;0,T108/NAgni!T$57*100,"n.a."),"n.a.")</f>
        <v>17823.507710039332</v>
      </c>
      <c r="U126" s="106">
        <f>IF(ISNUMBER(U108)=TRUE,IF(U108&gt;0,U108/NAgni!U$57*100,"n.a."),"n.a.")</f>
        <v>18341.193841098277</v>
      </c>
      <c r="V126" s="106">
        <f>IF(ISNUMBER(V108)=TRUE,IF(V108&gt;0,V108/NAgni!V$57*100,"n.a."),"n.a.")</f>
        <v>18498.50757909831</v>
      </c>
      <c r="W126" s="106">
        <f>IF(ISNUMBER(W108)=TRUE,IF(W108&gt;0,W108/NAgni!W$57*100,"n.a."),"n.a.")</f>
        <v>19026.290609985081</v>
      </c>
      <c r="X126" s="106">
        <f>IF(ISNUMBER(X108)=TRUE,IF(X108&gt;0,X108/NAgni!X$57*100,"n.a."),"n.a.")</f>
        <v>19288.911949628236</v>
      </c>
    </row>
    <row r="127" spans="1:24" x14ac:dyDescent="0.2">
      <c r="A127" s="1">
        <v>1.4</v>
      </c>
      <c r="B127" t="s">
        <v>577</v>
      </c>
      <c r="C127" s="106" t="str">
        <f>IF(ISNUMBER(C109)=TRUE,IF(C109&gt;0,C109/NAgni!C$57*100,"n.a."),"n.a.")</f>
        <v>n.a.</v>
      </c>
      <c r="D127" s="106" t="str">
        <f>IF(ISNUMBER(D109)=TRUE,IF(D109&gt;0,D109/NAgni!D$57*100,"n.a."),"n.a.")</f>
        <v>n.a.</v>
      </c>
      <c r="E127" s="106" t="str">
        <f>IF(ISNUMBER(E109)=TRUE,IF(E109&gt;0,E109/NAgni!E$57*100,"n.a."),"n.a.")</f>
        <v>n.a.</v>
      </c>
      <c r="F127" s="106" t="str">
        <f>IF(ISNUMBER(F109)=TRUE,IF(F109&gt;0,F109/NAgni!F$57*100,"n.a."),"n.a.")</f>
        <v>n.a.</v>
      </c>
      <c r="G127" s="106" t="str">
        <f>IF(ISNUMBER(G109)=TRUE,IF(G109&gt;0,G109/NAgni!G$57*100,"n.a."),"n.a.")</f>
        <v>n.a.</v>
      </c>
      <c r="H127" s="106" t="str">
        <f>IF(ISNUMBER(H109)=TRUE,IF(H109&gt;0,H109/NAgni!H$57*100,"n.a."),"n.a.")</f>
        <v>n.a.</v>
      </c>
      <c r="I127" s="106" t="str">
        <f>IF(ISNUMBER(I109)=TRUE,IF(I109&gt;0,I109/NAgni!I$57*100,"n.a."),"n.a.")</f>
        <v>n.a.</v>
      </c>
      <c r="J127" s="106" t="str">
        <f>IF(ISNUMBER(J109)=TRUE,IF(J109&gt;0,J109/NAgni!J$57*100,"n.a."),"n.a.")</f>
        <v>n.a.</v>
      </c>
      <c r="K127" s="106">
        <f>IF(ISNUMBER(K109)=TRUE,IF(K109&gt;0,K109/NAgni!K$57*100,"n.a."),"n.a.")</f>
        <v>14250.231086748094</v>
      </c>
      <c r="L127" s="106">
        <f>IF(ISNUMBER(L109)=TRUE,IF(L109&gt;0,L109/NAgni!L$57*100,"n.a."),"n.a.")</f>
        <v>13705.353565683077</v>
      </c>
      <c r="M127" s="106">
        <f>IF(ISNUMBER(M109)=TRUE,IF(M109&gt;0,M109/NAgni!M$57*100,"n.a."),"n.a.")</f>
        <v>13020.694420531285</v>
      </c>
      <c r="N127" s="106">
        <f>IF(ISNUMBER(N109)=TRUE,IF(N109&gt;0,N109/NAgni!N$57*100,"n.a."),"n.a.")</f>
        <v>13312.494528866338</v>
      </c>
      <c r="O127" s="106">
        <f>IF(ISNUMBER(O109)=TRUE,IF(O109&gt;0,O109/NAgni!O$57*100,"n.a."),"n.a.")</f>
        <v>11850.350550764831</v>
      </c>
      <c r="P127" s="106">
        <f>IF(ISNUMBER(P109)=TRUE,IF(P109&gt;0,P109/NAgni!P$57*100,"n.a."),"n.a.")</f>
        <v>11566.968649594541</v>
      </c>
      <c r="Q127" s="106">
        <f>IF(ISNUMBER(Q109)=TRUE,IF(Q109&gt;0,Q109/NAgni!Q$57*100,"n.a."),"n.a.")</f>
        <v>10647.509020301626</v>
      </c>
      <c r="R127" s="106">
        <f>IF(ISNUMBER(R109)=TRUE,IF(R109&gt;0,R109/NAgni!R$57*100,"n.a."),"n.a.")</f>
        <v>10621.210688680039</v>
      </c>
      <c r="S127" s="106">
        <f>IF(ISNUMBER(S109)=TRUE,IF(S109&gt;0,S109/NAgni!S$57*100,"n.a."),"n.a.")</f>
        <v>13281.275063632766</v>
      </c>
      <c r="T127" s="106">
        <f>IF(ISNUMBER(T109)=TRUE,IF(T109&gt;0,T109/NAgni!T$57*100,"n.a."),"n.a.")</f>
        <v>11589.587362166652</v>
      </c>
      <c r="U127" s="106">
        <f>IF(ISNUMBER(U109)=TRUE,IF(U109&gt;0,U109/NAgni!U$57*100,"n.a."),"n.a.")</f>
        <v>11770.201419640258</v>
      </c>
      <c r="V127" s="106" t="str">
        <f>IF(ISNUMBER(V109)=TRUE,IF(V109&gt;0,V109/NAgni!V$57*100,"n.a."),"n.a.")</f>
        <v>n.a.</v>
      </c>
      <c r="W127" s="106" t="str">
        <f>IF(ISNUMBER(W109)=TRUE,IF(W109&gt;0,W109/NAgni!W$57*100,"n.a."),"n.a.")</f>
        <v>n.a.</v>
      </c>
      <c r="X127" s="106" t="str">
        <f>IF(ISNUMBER(X109)=TRUE,IF(X109&gt;0,X109/NAgni!X$57*100,"n.a."),"n.a.")</f>
        <v>n.a.</v>
      </c>
    </row>
    <row r="128" spans="1:24" x14ac:dyDescent="0.2">
      <c r="A128" s="43" t="s">
        <v>296</v>
      </c>
      <c r="B128" s="53" t="s">
        <v>292</v>
      </c>
      <c r="C128" s="106">
        <f>IF(ISNUMBER(C110)=TRUE,IF(C110&gt;0,C110/NAgni!C$57*100,"n.a."),"n.a.")</f>
        <v>23576.325108502984</v>
      </c>
      <c r="D128" s="106">
        <f>IF(ISNUMBER(D110)=TRUE,IF(D110&gt;0,D110/NAgni!D$57*100,"n.a."),"n.a.")</f>
        <v>21775.175401786237</v>
      </c>
      <c r="E128" s="106">
        <f>IF(ISNUMBER(E110)=TRUE,IF(E110&gt;0,E110/NAgni!E$57*100,"n.a."),"n.a.")</f>
        <v>23310.401588945351</v>
      </c>
      <c r="F128" s="106">
        <f>IF(ISNUMBER(F110)=TRUE,IF(F110&gt;0,F110/NAgni!F$57*100,"n.a."),"n.a.")</f>
        <v>24572.550053983345</v>
      </c>
      <c r="G128" s="106">
        <f>IF(ISNUMBER(G110)=TRUE,IF(G110&gt;0,G110/NAgni!G$57*100,"n.a."),"n.a.")</f>
        <v>25138.796324408246</v>
      </c>
      <c r="H128" s="106">
        <f>IF(ISNUMBER(H110)=TRUE,IF(H110&gt;0,H110/NAgni!H$57*100,"n.a."),"n.a.")</f>
        <v>25070.813261378258</v>
      </c>
      <c r="I128" s="106">
        <f>IF(ISNUMBER(I110)=TRUE,IF(I110&gt;0,I110/NAgni!I$57*100,"n.a."),"n.a.")</f>
        <v>24225.824323737888</v>
      </c>
      <c r="J128" s="106">
        <f>IF(ISNUMBER(J110)=TRUE,IF(J110&gt;0,J110/NAgni!J$57*100,"n.a."),"n.a.")</f>
        <v>22837.248598880971</v>
      </c>
      <c r="K128" s="106">
        <f>IF(ISNUMBER(K110)=TRUE,IF(K110&gt;0,K110/NAgni!K$57*100,"n.a."),"n.a.")</f>
        <v>20207.608516698787</v>
      </c>
      <c r="L128" s="106">
        <f>IF(ISNUMBER(L110)=TRUE,IF(L110&gt;0,L110/NAgni!L$57*100,"n.a."),"n.a.")</f>
        <v>19106.991926046459</v>
      </c>
      <c r="M128" s="106">
        <f>IF(ISNUMBER(M110)=TRUE,IF(M110&gt;0,M110/NAgni!M$57*100,"n.a."),"n.a.")</f>
        <v>20068.695012470878</v>
      </c>
      <c r="N128" s="106">
        <f>IF(ISNUMBER(N110)=TRUE,IF(N110&gt;0,N110/NAgni!N$57*100,"n.a."),"n.a.")</f>
        <v>19708.496033371102</v>
      </c>
      <c r="O128" s="106">
        <f>IF(ISNUMBER(O110)=TRUE,IF(O110&gt;0,O110/NAgni!O$57*100,"n.a."),"n.a.")</f>
        <v>20571.740559788035</v>
      </c>
      <c r="P128" s="106">
        <f>IF(ISNUMBER(P110)=TRUE,IF(P110&gt;0,P110/NAgni!P$57*100,"n.a."),"n.a.")</f>
        <v>21195.511568293834</v>
      </c>
      <c r="Q128" s="106">
        <f>IF(ISNUMBER(Q110)=TRUE,IF(Q110&gt;0,Q110/NAgni!Q$57*100,"n.a."),"n.a.")</f>
        <v>20321.46842662038</v>
      </c>
      <c r="R128" s="106">
        <f>IF(ISNUMBER(R110)=TRUE,IF(R110&gt;0,R110/NAgni!R$57*100,"n.a."),"n.a.")</f>
        <v>20753.057007910324</v>
      </c>
      <c r="S128" s="106">
        <f>IF(ISNUMBER(S110)=TRUE,IF(S110&gt;0,S110/NAgni!S$57*100,"n.a."),"n.a.")</f>
        <v>20976.452909572396</v>
      </c>
      <c r="T128" s="106">
        <f>IF(ISNUMBER(T110)=TRUE,IF(T110&gt;0,T110/NAgni!T$57*100,"n.a."),"n.a.")</f>
        <v>22525.195444148132</v>
      </c>
      <c r="U128" s="106">
        <f>IF(ISNUMBER(U110)=TRUE,IF(U110&gt;0,U110/NAgni!U$57*100,"n.a."),"n.a.")</f>
        <v>24443.92585715689</v>
      </c>
      <c r="V128" s="106">
        <f>IF(ISNUMBER(V110)=TRUE,IF(V110&gt;0,V110/NAgni!V$57*100,"n.a."),"n.a.")</f>
        <v>25997.713955965912</v>
      </c>
      <c r="W128" s="106">
        <f>IF(ISNUMBER(W110)=TRUE,IF(W110&gt;0,W110/NAgni!W$57*100,"n.a."),"n.a.")</f>
        <v>24387.02579444068</v>
      </c>
      <c r="X128" s="106">
        <f>IF(ISNUMBER(X110)=TRUE,IF(X110&gt;0,X110/NAgni!X$57*100,"n.a."),"n.a.")</f>
        <v>25638.024681884919</v>
      </c>
    </row>
    <row r="129" spans="1:24" x14ac:dyDescent="0.2">
      <c r="A129" s="43" t="s">
        <v>297</v>
      </c>
      <c r="B129" s="53" t="s">
        <v>537</v>
      </c>
      <c r="C129" s="106">
        <f>IF(ISNUMBER(C111)=TRUE,IF(C111&gt;0,C111/NAgni!C$57*100,"n.a."),"n.a.")</f>
        <v>17121.274464560254</v>
      </c>
      <c r="D129" s="106">
        <f>IF(ISNUMBER(D111)=TRUE,IF(D111&gt;0,D111/NAgni!D$57*100,"n.a."),"n.a.")</f>
        <v>15284.62663031967</v>
      </c>
      <c r="E129" s="106">
        <f>IF(ISNUMBER(E111)=TRUE,IF(E111&gt;0,E111/NAgni!E$57*100,"n.a."),"n.a.")</f>
        <v>17234.75776529283</v>
      </c>
      <c r="F129" s="106">
        <f>IF(ISNUMBER(F111)=TRUE,IF(F111&gt;0,F111/NAgni!F$57*100,"n.a."),"n.a.")</f>
        <v>20114.725688570918</v>
      </c>
      <c r="G129" s="106">
        <f>IF(ISNUMBER(G111)=TRUE,IF(G111&gt;0,G111/NAgni!G$57*100,"n.a."),"n.a.")</f>
        <v>25669.165126094627</v>
      </c>
      <c r="H129" s="106">
        <f>IF(ISNUMBER(H111)=TRUE,IF(H111&gt;0,H111/NAgni!H$57*100,"n.a."),"n.a.")</f>
        <v>25810.226220892055</v>
      </c>
      <c r="I129" s="106">
        <f>IF(ISNUMBER(I111)=TRUE,IF(I111&gt;0,I111/NAgni!I$57*100,"n.a."),"n.a.")</f>
        <v>23646.680080440092</v>
      </c>
      <c r="J129" s="106">
        <f>IF(ISNUMBER(J111)=TRUE,IF(J111&gt;0,J111/NAgni!J$57*100,"n.a."),"n.a.")</f>
        <v>22483.303604086301</v>
      </c>
      <c r="K129" s="106">
        <f>IF(ISNUMBER(K111)=TRUE,IF(K111&gt;0,K111/NAgni!K$57*100,"n.a."),"n.a.")</f>
        <v>20815.342834147261</v>
      </c>
      <c r="L129" s="106">
        <f>IF(ISNUMBER(L111)=TRUE,IF(L111&gt;0,L111/NAgni!L$57*100,"n.a."),"n.a.")</f>
        <v>19964.350678275419</v>
      </c>
      <c r="M129" s="106">
        <f>IF(ISNUMBER(M111)=TRUE,IF(M111&gt;0,M111/NAgni!M$57*100,"n.a."),"n.a.")</f>
        <v>20603.817170446469</v>
      </c>
      <c r="N129" s="106">
        <f>IF(ISNUMBER(N111)=TRUE,IF(N111&gt;0,N111/NAgni!N$57*100,"n.a."),"n.a.")</f>
        <v>20250.150423541934</v>
      </c>
      <c r="O129" s="106">
        <f>IF(ISNUMBER(O111)=TRUE,IF(O111&gt;0,O111/NAgni!O$57*100,"n.a."),"n.a.")</f>
        <v>17694.070336006949</v>
      </c>
      <c r="P129" s="106">
        <f>IF(ISNUMBER(P111)=TRUE,IF(P111&gt;0,P111/NAgni!P$57*100,"n.a."),"n.a.")</f>
        <v>17200.126169108418</v>
      </c>
      <c r="Q129" s="106">
        <f>IF(ISNUMBER(Q111)=TRUE,IF(Q111&gt;0,Q111/NAgni!Q$57*100,"n.a."),"n.a.")</f>
        <v>15385.334175282409</v>
      </c>
      <c r="R129" s="106">
        <f>IF(ISNUMBER(R111)=TRUE,IF(R111&gt;0,R111/NAgni!R$57*100,"n.a."),"n.a.")</f>
        <v>17163.227145189103</v>
      </c>
      <c r="S129" s="106">
        <f>IF(ISNUMBER(S111)=TRUE,IF(S111&gt;0,S111/NAgni!S$57*100,"n.a."),"n.a.")</f>
        <v>17796.707022695755</v>
      </c>
      <c r="T129" s="106">
        <f>IF(ISNUMBER(T111)=TRUE,IF(T111&gt;0,T111/NAgni!T$57*100,"n.a."),"n.a.")</f>
        <v>18856.451567920329</v>
      </c>
      <c r="U129" s="106">
        <f>IF(ISNUMBER(U111)=TRUE,IF(U111&gt;0,U111/NAgni!U$57*100,"n.a."),"n.a.")</f>
        <v>20298.292270115271</v>
      </c>
      <c r="V129" s="106">
        <f>IF(ISNUMBER(V111)=TRUE,IF(V111&gt;0,V111/NAgni!V$57*100,"n.a."),"n.a.")</f>
        <v>21213.40365770282</v>
      </c>
      <c r="W129" s="106">
        <f>IF(ISNUMBER(W111)=TRUE,IF(W111&gt;0,W111/NAgni!W$57*100,"n.a."),"n.a.")</f>
        <v>21448.571096874584</v>
      </c>
      <c r="X129" s="106">
        <f>IF(ISNUMBER(X111)=TRUE,IF(X111&gt;0,X111/NAgni!X$57*100,"n.a."),"n.a.")</f>
        <v>22278.577957648529</v>
      </c>
    </row>
    <row r="130" spans="1:24" x14ac:dyDescent="0.2">
      <c r="A130" s="43" t="s">
        <v>66</v>
      </c>
      <c r="B130" s="53" t="s">
        <v>293</v>
      </c>
      <c r="C130" s="106">
        <f>IF(ISNUMBER(C112)=TRUE,IF(C112&gt;0,C112/NAgni!C$57*100,"n.a."),"n.a.")</f>
        <v>18192.898490391672</v>
      </c>
      <c r="D130" s="106">
        <f>IF(ISNUMBER(D112)=TRUE,IF(D112&gt;0,D112/NAgni!D$57*100,"n.a."),"n.a.")</f>
        <v>18411.083231686949</v>
      </c>
      <c r="E130" s="106">
        <f>IF(ISNUMBER(E112)=TRUE,IF(E112&gt;0,E112/NAgni!E$57*100,"n.a."),"n.a.")</f>
        <v>18568.343981269565</v>
      </c>
      <c r="F130" s="106">
        <f>IF(ISNUMBER(F112)=TRUE,IF(F112&gt;0,F112/NAgni!F$57*100,"n.a."),"n.a.")</f>
        <v>19054.453031805951</v>
      </c>
      <c r="G130" s="106">
        <f>IF(ISNUMBER(G112)=TRUE,IF(G112&gt;0,G112/NAgni!G$57*100,"n.a."),"n.a.")</f>
        <v>18766.167515810754</v>
      </c>
      <c r="H130" s="106">
        <f>IF(ISNUMBER(H112)=TRUE,IF(H112&gt;0,H112/NAgni!H$57*100,"n.a."),"n.a.")</f>
        <v>19523.795536387395</v>
      </c>
      <c r="I130" s="106">
        <f>IF(ISNUMBER(I112)=TRUE,IF(I112&gt;0,I112/NAgni!I$57*100,"n.a."),"n.a.")</f>
        <v>19827.277789358719</v>
      </c>
      <c r="J130" s="106">
        <f>IF(ISNUMBER(J112)=TRUE,IF(J112&gt;0,J112/NAgni!J$57*100,"n.a."),"n.a.")</f>
        <v>19736.089495733038</v>
      </c>
      <c r="K130" s="106">
        <f>IF(ISNUMBER(K112)=TRUE,IF(K112&gt;0,K112/NAgni!K$57*100,"n.a."),"n.a.")</f>
        <v>18442.197784118987</v>
      </c>
      <c r="L130" s="106">
        <f>IF(ISNUMBER(L112)=TRUE,IF(L112&gt;0,L112/NAgni!L$57*100,"n.a."),"n.a.")</f>
        <v>17669.405764524559</v>
      </c>
      <c r="M130" s="106">
        <f>IF(ISNUMBER(M112)=TRUE,IF(M112&gt;0,M112/NAgni!M$57*100,"n.a."),"n.a.")</f>
        <v>17342.298211466921</v>
      </c>
      <c r="N130" s="106">
        <f>IF(ISNUMBER(N112)=TRUE,IF(N112&gt;0,N112/NAgni!N$57*100,"n.a."),"n.a.")</f>
        <v>17309.461361882179</v>
      </c>
      <c r="O130" s="106">
        <f>IF(ISNUMBER(O112)=TRUE,IF(O112&gt;0,O112/NAgni!O$57*100,"n.a."),"n.a.")</f>
        <v>16863.429445399117</v>
      </c>
      <c r="P130" s="106">
        <f>IF(ISNUMBER(P112)=TRUE,IF(P112&gt;0,P112/NAgni!P$57*100,"n.a."),"n.a.")</f>
        <v>16323.383233263919</v>
      </c>
      <c r="Q130" s="106">
        <f>IF(ISNUMBER(Q112)=TRUE,IF(Q112&gt;0,Q112/NAgni!Q$57*100,"n.a."),"n.a.")</f>
        <v>17373.019191648178</v>
      </c>
      <c r="R130" s="106">
        <f>IF(ISNUMBER(R112)=TRUE,IF(R112&gt;0,R112/NAgni!R$57*100,"n.a."),"n.a.")</f>
        <v>17264.795145960874</v>
      </c>
      <c r="S130" s="106">
        <f>IF(ISNUMBER(S112)=TRUE,IF(S112&gt;0,S112/NAgni!S$57*100,"n.a."),"n.a.")</f>
        <v>18560.220729219061</v>
      </c>
      <c r="T130" s="106">
        <f>IF(ISNUMBER(T112)=TRUE,IF(T112&gt;0,T112/NAgni!T$57*100,"n.a."),"n.a.")</f>
        <v>19079.085991329001</v>
      </c>
      <c r="U130" s="106">
        <f>IF(ISNUMBER(U112)=TRUE,IF(U112&gt;0,U112/NAgni!U$57*100,"n.a."),"n.a.")</f>
        <v>19428.226984883469</v>
      </c>
      <c r="V130" s="106">
        <f>IF(ISNUMBER(V112)=TRUE,IF(V112&gt;0,V112/NAgni!V$57*100,"n.a."),"n.a.")</f>
        <v>19790.159666119951</v>
      </c>
      <c r="W130" s="106">
        <f>IF(ISNUMBER(W112)=TRUE,IF(W112&gt;0,W112/NAgni!W$57*100,"n.a."),"n.a.")</f>
        <v>20070.846676928333</v>
      </c>
      <c r="X130" s="106">
        <f>IF(ISNUMBER(X112)=TRUE,IF(X112&gt;0,X112/NAgni!X$57*100,"n.a."),"n.a.")</f>
        <v>19805.030491503694</v>
      </c>
    </row>
    <row r="131" spans="1:24" x14ac:dyDescent="0.2">
      <c r="A131" s="43" t="s">
        <v>67</v>
      </c>
      <c r="B131" s="53" t="s">
        <v>16</v>
      </c>
      <c r="C131" s="106">
        <f>IF(ISNUMBER(C113)=TRUE,IF(C113&gt;0,C113/NAgni!C$57*100,"n.a."),"n.a.")</f>
        <v>14098.278587225392</v>
      </c>
      <c r="D131" s="106">
        <f>IF(ISNUMBER(D113)=TRUE,IF(D113&gt;0,D113/NAgni!D$57*100,"n.a."),"n.a.")</f>
        <v>13931.75304126481</v>
      </c>
      <c r="E131" s="106">
        <f>IF(ISNUMBER(E113)=TRUE,IF(E113&gt;0,E113/NAgni!E$57*100,"n.a."),"n.a.")</f>
        <v>13935.38982947463</v>
      </c>
      <c r="F131" s="106">
        <f>IF(ISNUMBER(F113)=TRUE,IF(F113&gt;0,F113/NAgni!F$57*100,"n.a."),"n.a.")</f>
        <v>15568.442581441479</v>
      </c>
      <c r="G131" s="106">
        <f>IF(ISNUMBER(G113)=TRUE,IF(G113&gt;0,G113/NAgni!G$57*100,"n.a."),"n.a.")</f>
        <v>16103.328444266646</v>
      </c>
      <c r="H131" s="106">
        <f>IF(ISNUMBER(H113)=TRUE,IF(H113&gt;0,H113/NAgni!H$57*100,"n.a."),"n.a.")</f>
        <v>15054.68749334932</v>
      </c>
      <c r="I131" s="106">
        <f>IF(ISNUMBER(I113)=TRUE,IF(I113&gt;0,I113/NAgni!I$57*100,"n.a."),"n.a.")</f>
        <v>13867.511735135653</v>
      </c>
      <c r="J131" s="106">
        <f>IF(ISNUMBER(J113)=TRUE,IF(J113&gt;0,J113/NAgni!J$57*100,"n.a."),"n.a.")</f>
        <v>13993.017645957631</v>
      </c>
      <c r="K131" s="106">
        <f>IF(ISNUMBER(K113)=TRUE,IF(K113&gt;0,K113/NAgni!K$57*100,"n.a."),"n.a.")</f>
        <v>13161.703736644566</v>
      </c>
      <c r="L131" s="106">
        <f>IF(ISNUMBER(L113)=TRUE,IF(L113&gt;0,L113/NAgni!L$57*100,"n.a."),"n.a.")</f>
        <v>12263.786408603524</v>
      </c>
      <c r="M131" s="106">
        <f>IF(ISNUMBER(M113)=TRUE,IF(M113&gt;0,M113/NAgni!M$57*100,"n.a."),"n.a.")</f>
        <v>12277.132915280808</v>
      </c>
      <c r="N131" s="106">
        <f>IF(ISNUMBER(N113)=TRUE,IF(N113&gt;0,N113/NAgni!N$57*100,"n.a."),"n.a.")</f>
        <v>13396.385232873214</v>
      </c>
      <c r="O131" s="106">
        <f>IF(ISNUMBER(O113)=TRUE,IF(O113&gt;0,O113/NAgni!O$57*100,"n.a."),"n.a.")</f>
        <v>13214.919441715578</v>
      </c>
      <c r="P131" s="106">
        <f>IF(ISNUMBER(P113)=TRUE,IF(P113&gt;0,P113/NAgni!P$57*100,"n.a."),"n.a.")</f>
        <v>12857.686724897325</v>
      </c>
      <c r="Q131" s="106">
        <f>IF(ISNUMBER(Q113)=TRUE,IF(Q113&gt;0,Q113/NAgni!Q$57*100,"n.a."),"n.a.")</f>
        <v>13479.118296232988</v>
      </c>
      <c r="R131" s="106">
        <f>IF(ISNUMBER(R113)=TRUE,IF(R113&gt;0,R113/NAgni!R$57*100,"n.a."),"n.a.")</f>
        <v>15881.796325268422</v>
      </c>
      <c r="S131" s="106">
        <f>IF(ISNUMBER(S113)=TRUE,IF(S113&gt;0,S113/NAgni!S$57*100,"n.a."),"n.a.")</f>
        <v>16982.918195092654</v>
      </c>
      <c r="T131" s="106">
        <f>IF(ISNUMBER(T113)=TRUE,IF(T113&gt;0,T113/NAgni!T$57*100,"n.a."),"n.a.")</f>
        <v>17304.137064004957</v>
      </c>
      <c r="U131" s="106">
        <f>IF(ISNUMBER(U113)=TRUE,IF(U113&gt;0,U113/NAgni!U$57*100,"n.a."),"n.a.")</f>
        <v>17045.833298010075</v>
      </c>
      <c r="V131" s="106">
        <f>IF(ISNUMBER(V113)=TRUE,IF(V113&gt;0,V113/NAgni!V$57*100,"n.a."),"n.a.")</f>
        <v>17415.17940560016</v>
      </c>
      <c r="W131" s="106">
        <f>IF(ISNUMBER(W113)=TRUE,IF(W113&gt;0,W113/NAgni!W$57*100,"n.a."),"n.a.")</f>
        <v>18017.291255071057</v>
      </c>
      <c r="X131" s="106">
        <f>IF(ISNUMBER(X113)=TRUE,IF(X113&gt;0,X113/NAgni!X$57*100,"n.a."),"n.a.")</f>
        <v>16793.300574541532</v>
      </c>
    </row>
    <row r="132" spans="1:24" x14ac:dyDescent="0.2">
      <c r="A132" s="43" t="s">
        <v>68</v>
      </c>
      <c r="B132" s="53" t="s">
        <v>294</v>
      </c>
      <c r="C132" s="106">
        <f>IF(ISNUMBER(C114)=TRUE,IF(C114&gt;0,C114/NAgni!C$57*100,"n.a."),"n.a.")</f>
        <v>7824.0441525165425</v>
      </c>
      <c r="D132" s="106">
        <f>IF(ISNUMBER(D114)=TRUE,IF(D114&gt;0,D114/NAgni!D$57*100,"n.a."),"n.a.")</f>
        <v>7372.9180775500408</v>
      </c>
      <c r="E132" s="106">
        <f>IF(ISNUMBER(E114)=TRUE,IF(E114&gt;0,E114/NAgni!E$57*100,"n.a."),"n.a.")</f>
        <v>8246.4027988020971</v>
      </c>
      <c r="F132" s="106">
        <f>IF(ISNUMBER(F114)=TRUE,IF(F114&gt;0,F114/NAgni!F$57*100,"n.a."),"n.a.")</f>
        <v>8547.1824292039128</v>
      </c>
      <c r="G132" s="106">
        <f>IF(ISNUMBER(G114)=TRUE,IF(G114&gt;0,G114/NAgni!G$57*100,"n.a."),"n.a.")</f>
        <v>8740.7586211180187</v>
      </c>
      <c r="H132" s="106">
        <f>IF(ISNUMBER(H114)=TRUE,IF(H114&gt;0,H114/NAgni!H$57*100,"n.a."),"n.a.")</f>
        <v>8460.0067937515378</v>
      </c>
      <c r="I132" s="106">
        <f>IF(ISNUMBER(I114)=TRUE,IF(I114&gt;0,I114/NAgni!I$57*100,"n.a."),"n.a.")</f>
        <v>8300.3412283237431</v>
      </c>
      <c r="J132" s="106">
        <f>IF(ISNUMBER(J114)=TRUE,IF(J114&gt;0,J114/NAgni!J$57*100,"n.a."),"n.a.")</f>
        <v>8223.0905816777231</v>
      </c>
      <c r="K132" s="106">
        <f>IF(ISNUMBER(K114)=TRUE,IF(K114&gt;0,K114/NAgni!K$57*100,"n.a."),"n.a.")</f>
        <v>7649.1768769681566</v>
      </c>
      <c r="L132" s="106">
        <f>IF(ISNUMBER(L114)=TRUE,IF(L114&gt;0,L114/NAgni!L$57*100,"n.a."),"n.a.")</f>
        <v>7750.1482226432217</v>
      </c>
      <c r="M132" s="106">
        <f>IF(ISNUMBER(M114)=TRUE,IF(M114&gt;0,M114/NAgni!M$57*100,"n.a."),"n.a.")</f>
        <v>7927.463338986232</v>
      </c>
      <c r="N132" s="106">
        <f>IF(ISNUMBER(N114)=TRUE,IF(N114&gt;0,N114/NAgni!N$57*100,"n.a."),"n.a.")</f>
        <v>8054.2357416958084</v>
      </c>
      <c r="O132" s="106">
        <f>IF(ISNUMBER(O114)=TRUE,IF(O114&gt;0,O114/NAgni!O$57*100,"n.a."),"n.a.")</f>
        <v>7946.9322859645563</v>
      </c>
      <c r="P132" s="106">
        <f>IF(ISNUMBER(P114)=TRUE,IF(P114&gt;0,P114/NAgni!P$57*100,"n.a."),"n.a.")</f>
        <v>7937.6845817669146</v>
      </c>
      <c r="Q132" s="106">
        <f>IF(ISNUMBER(Q114)=TRUE,IF(Q114&gt;0,Q114/NAgni!Q$57*100,"n.a."),"n.a.")</f>
        <v>8812.449732717665</v>
      </c>
      <c r="R132" s="106">
        <f>IF(ISNUMBER(R114)=TRUE,IF(R114&gt;0,R114/NAgni!R$57*100,"n.a."),"n.a.")</f>
        <v>9087.4735893887737</v>
      </c>
      <c r="S132" s="106">
        <f>IF(ISNUMBER(S114)=TRUE,IF(S114&gt;0,S114/NAgni!S$57*100,"n.a."),"n.a.")</f>
        <v>9416.7370866874571</v>
      </c>
      <c r="T132" s="106">
        <f>IF(ISNUMBER(T114)=TRUE,IF(T114&gt;0,T114/NAgni!T$57*100,"n.a."),"n.a.")</f>
        <v>9710.3195993690697</v>
      </c>
      <c r="U132" s="106">
        <f>IF(ISNUMBER(U114)=TRUE,IF(U114&gt;0,U114/NAgni!U$57*100,"n.a."),"n.a.")</f>
        <v>9934.1112789920026</v>
      </c>
      <c r="V132" s="106">
        <f>IF(ISNUMBER(V114)=TRUE,IF(V114&gt;0,V114/NAgni!V$57*100,"n.a."),"n.a.")</f>
        <v>10139.52590333875</v>
      </c>
      <c r="W132" s="106">
        <f>IF(ISNUMBER(W114)=TRUE,IF(W114&gt;0,W114/NAgni!W$57*100,"n.a."),"n.a.")</f>
        <v>10054.445250378254</v>
      </c>
      <c r="X132" s="106">
        <f>IF(ISNUMBER(X114)=TRUE,IF(X114&gt;0,X114/NAgni!X$57*100,"n.a."),"n.a.")</f>
        <v>10158.287406519086</v>
      </c>
    </row>
    <row r="133" spans="1:24" x14ac:dyDescent="0.2">
      <c r="A133" s="254" t="s">
        <v>575</v>
      </c>
      <c r="B133" s="255" t="s">
        <v>576</v>
      </c>
      <c r="C133" s="106" t="str">
        <f>IF(ISNUMBER(C115)=TRUE,IF(C115&gt;0,C115/NAgni!C$57*100,"n.a."),"n.a.")</f>
        <v>n.a.</v>
      </c>
      <c r="D133" s="106" t="str">
        <f>IF(ISNUMBER(D115)=TRUE,IF(D115&gt;0,D115/NAgni!D$57*100,"n.a."),"n.a.")</f>
        <v>n.a.</v>
      </c>
      <c r="E133" s="106" t="str">
        <f>IF(ISNUMBER(E115)=TRUE,IF(E115&gt;0,E115/NAgni!E$57*100,"n.a."),"n.a.")</f>
        <v>n.a.</v>
      </c>
      <c r="F133" s="106" t="str">
        <f>IF(ISNUMBER(F115)=TRUE,IF(F115&gt;0,F115/NAgni!F$57*100,"n.a."),"n.a.")</f>
        <v>n.a.</v>
      </c>
      <c r="G133" s="106" t="str">
        <f>IF(ISNUMBER(G115)=TRUE,IF(G115&gt;0,G115/NAgni!G$57*100,"n.a."),"n.a.")</f>
        <v>n.a.</v>
      </c>
      <c r="H133" s="106" t="str">
        <f>IF(ISNUMBER(H115)=TRUE,IF(H115&gt;0,H115/NAgni!H$57*100,"n.a."),"n.a.")</f>
        <v>n.a.</v>
      </c>
      <c r="I133" s="106" t="str">
        <f>IF(ISNUMBER(I115)=TRUE,IF(I115&gt;0,I115/NAgni!I$57*100,"n.a."),"n.a.")</f>
        <v>n.a.</v>
      </c>
      <c r="J133" s="106">
        <f>IF(ISNUMBER(J115)=TRUE,IF(J115&gt;0,J115/NAgni!J$57*100,"n.a."),"n.a.")</f>
        <v>23607.886519210173</v>
      </c>
      <c r="K133" s="106">
        <f>IF(ISNUMBER(K115)=TRUE,IF(K115&gt;0,K115/NAgni!K$57*100,"n.a."),"n.a.")</f>
        <v>21141.928283663558</v>
      </c>
      <c r="L133" s="106">
        <f>IF(ISNUMBER(L115)=TRUE,IF(L115&gt;0,L115/NAgni!L$57*100,"n.a."),"n.a.")</f>
        <v>21628.927720188145</v>
      </c>
      <c r="M133" s="106">
        <f>IF(ISNUMBER(M115)=TRUE,IF(M115&gt;0,M115/NAgni!M$57*100,"n.a."),"n.a.")</f>
        <v>22208.805915001052</v>
      </c>
      <c r="N133" s="106">
        <f>IF(ISNUMBER(N115)=TRUE,IF(N115&gt;0,N115/NAgni!N$57*100,"n.a."),"n.a.")</f>
        <v>21275.072233274273</v>
      </c>
      <c r="O133" s="106">
        <f>IF(ISNUMBER(O115)=TRUE,IF(O115&gt;0,O115/NAgni!O$57*100,"n.a."),"n.a.")</f>
        <v>20622.202952179534</v>
      </c>
      <c r="P133" s="106">
        <f>IF(ISNUMBER(P115)=TRUE,IF(P115&gt;0,P115/NAgni!P$57*100,"n.a."),"n.a.")</f>
        <v>20327.118935042308</v>
      </c>
      <c r="Q133" s="106">
        <f>IF(ISNUMBER(Q115)=TRUE,IF(Q115&gt;0,Q115/NAgni!Q$57*100,"n.a."),"n.a.")</f>
        <v>20886.897255462281</v>
      </c>
      <c r="R133" s="106">
        <f>IF(ISNUMBER(R115)=TRUE,IF(R115&gt;0,R115/NAgni!R$57*100,"n.a."),"n.a.")</f>
        <v>21192.464856892933</v>
      </c>
      <c r="S133" s="106">
        <f>IF(ISNUMBER(S115)=TRUE,IF(S115&gt;0,S115/NAgni!S$57*100,"n.a."),"n.a.")</f>
        <v>21823.288963610052</v>
      </c>
      <c r="T133" s="106">
        <f>IF(ISNUMBER(T115)=TRUE,IF(T115&gt;0,T115/NAgni!T$57*100,"n.a."),"n.a.")</f>
        <v>22272.424337962173</v>
      </c>
      <c r="U133" s="106">
        <f>IF(ISNUMBER(U115)=TRUE,IF(U115&gt;0,U115/NAgni!U$57*100,"n.a."),"n.a.")</f>
        <v>23917.076770512882</v>
      </c>
      <c r="V133" s="106">
        <f>IF(ISNUMBER(V115)=TRUE,IF(V115&gt;0,V115/NAgni!V$57*100,"n.a."),"n.a.")</f>
        <v>23976.976892169634</v>
      </c>
      <c r="W133" s="106">
        <f>IF(ISNUMBER(W115)=TRUE,IF(W115&gt;0,W115/NAgni!W$57*100,"n.a."),"n.a.")</f>
        <v>22903.936849132322</v>
      </c>
      <c r="X133" s="106">
        <f>IF(ISNUMBER(X115)=TRUE,IF(X115&gt;0,X115/NAgni!X$57*100,"n.a."),"n.a.")</f>
        <v>23228.774994202733</v>
      </c>
    </row>
    <row r="134" spans="1:24" x14ac:dyDescent="0.2">
      <c r="A134" s="43" t="s">
        <v>60</v>
      </c>
      <c r="B134" s="53" t="s">
        <v>295</v>
      </c>
      <c r="C134" s="106">
        <f>IF(ISNUMBER(C116)=TRUE,IF(C116&gt;0,C116/NAgni!C$57*100,"n.a."),"n.a.")</f>
        <v>11847.564876498891</v>
      </c>
      <c r="D134" s="106">
        <f>IF(ISNUMBER(D116)=TRUE,IF(D116&gt;0,D116/NAgni!D$57*100,"n.a."),"n.a.")</f>
        <v>12237.29603469205</v>
      </c>
      <c r="E134" s="106">
        <f>IF(ISNUMBER(E116)=TRUE,IF(E116&gt;0,E116/NAgni!E$57*100,"n.a."),"n.a.")</f>
        <v>11375.352269038325</v>
      </c>
      <c r="F134" s="106">
        <f>IF(ISNUMBER(F116)=TRUE,IF(F116&gt;0,F116/NAgni!F$57*100,"n.a."),"n.a.")</f>
        <v>11614.745080348324</v>
      </c>
      <c r="G134" s="106">
        <f>IF(ISNUMBER(G116)=TRUE,IF(G116&gt;0,G116/NAgni!G$57*100,"n.a."),"n.a.")</f>
        <v>11776.07820133118</v>
      </c>
      <c r="H134" s="106">
        <f>IF(ISNUMBER(H116)=TRUE,IF(H116&gt;0,H116/NAgni!H$57*100,"n.a."),"n.a.")</f>
        <v>11353.964173783261</v>
      </c>
      <c r="I134" s="106">
        <f>IF(ISNUMBER(I116)=TRUE,IF(I116&gt;0,I116/NAgni!I$57*100,"n.a."),"n.a.")</f>
        <v>11138.200715882571</v>
      </c>
      <c r="J134" s="106">
        <f>IF(ISNUMBER(J116)=TRUE,IF(J116&gt;0,J116/NAgni!J$57*100,"n.a."),"n.a.")</f>
        <v>11751.005189755379</v>
      </c>
      <c r="K134" s="106">
        <f>IF(ISNUMBER(K116)=TRUE,IF(K116&gt;0,K116/NAgni!K$57*100,"n.a."),"n.a.")</f>
        <v>11100.164788232016</v>
      </c>
      <c r="L134" s="106">
        <f>IF(ISNUMBER(L116)=TRUE,IF(L116&gt;0,L116/NAgni!L$57*100,"n.a."),"n.a.")</f>
        <v>10805.656321777546</v>
      </c>
      <c r="M134" s="106">
        <f>IF(ISNUMBER(M116)=TRUE,IF(M116&gt;0,M116/NAgni!M$57*100,"n.a."),"n.a.")</f>
        <v>11263.541333531815</v>
      </c>
      <c r="N134" s="106">
        <f>IF(ISNUMBER(N116)=TRUE,IF(N116&gt;0,N116/NAgni!N$57*100,"n.a."),"n.a.")</f>
        <v>11284.74028040267</v>
      </c>
      <c r="O134" s="106">
        <f>IF(ISNUMBER(O116)=TRUE,IF(O116&gt;0,O116/NAgni!O$57*100,"n.a."),"n.a.")</f>
        <v>10552.679184025046</v>
      </c>
      <c r="P134" s="106">
        <f>IF(ISNUMBER(P116)=TRUE,IF(P116&gt;0,P116/NAgni!P$57*100,"n.a."),"n.a.")</f>
        <v>9946.5448908862745</v>
      </c>
      <c r="Q134" s="106">
        <f>IF(ISNUMBER(Q116)=TRUE,IF(Q116&gt;0,Q116/NAgni!Q$57*100,"n.a."),"n.a.")</f>
        <v>9997.5769382947856</v>
      </c>
      <c r="R134" s="106">
        <f>IF(ISNUMBER(R116)=TRUE,IF(R116&gt;0,R116/NAgni!R$57*100,"n.a."),"n.a.")</f>
        <v>10935.754499292952</v>
      </c>
      <c r="S134" s="106">
        <f>IF(ISNUMBER(S116)=TRUE,IF(S116&gt;0,S116/NAgni!S$57*100,"n.a."),"n.a.")</f>
        <v>12971.367280394352</v>
      </c>
      <c r="T134" s="106">
        <f>IF(ISNUMBER(T116)=TRUE,IF(T116&gt;0,T116/NAgni!T$57*100,"n.a."),"n.a.")</f>
        <v>13707.696985737119</v>
      </c>
      <c r="U134" s="106">
        <f>IF(ISNUMBER(U116)=TRUE,IF(U116&gt;0,U116/NAgni!U$57*100,"n.a."),"n.a.")</f>
        <v>14273.592528596919</v>
      </c>
      <c r="V134" s="106">
        <f>IF(ISNUMBER(V116)=TRUE,IF(V116&gt;0,V116/NAgni!V$57*100,"n.a."),"n.a.")</f>
        <v>13689.167017598496</v>
      </c>
      <c r="W134" s="106">
        <f>IF(ISNUMBER(W116)=TRUE,IF(W116&gt;0,W116/NAgni!W$57*100,"n.a."),"n.a.")</f>
        <v>12838.158811279765</v>
      </c>
      <c r="X134" s="106">
        <f>IF(ISNUMBER(X116)=TRUE,IF(X116&gt;0,X116/NAgni!X$57*100,"n.a."),"n.a.")</f>
        <v>13871.717119454508</v>
      </c>
    </row>
    <row r="135" spans="1:24" x14ac:dyDescent="0.2">
      <c r="A135" s="43" t="s">
        <v>61</v>
      </c>
      <c r="B135" s="53" t="s">
        <v>17</v>
      </c>
      <c r="C135" s="106">
        <f>IF(ISNUMBER(C117)=TRUE,IF(C117&gt;0,C117/NAgni!C$57*100,"n.a."),"n.a.")</f>
        <v>2431.748071369645</v>
      </c>
      <c r="D135" s="106">
        <f>IF(ISNUMBER(D117)=TRUE,IF(D117&gt;0,D117/NAgni!D$57*100,"n.a."),"n.a.")</f>
        <v>2541.2456712718699</v>
      </c>
      <c r="E135" s="106">
        <f>IF(ISNUMBER(E117)=TRUE,IF(E117&gt;0,E117/NAgni!E$57*100,"n.a."),"n.a.")</f>
        <v>2690.4707415110593</v>
      </c>
      <c r="F135" s="106">
        <f>IF(ISNUMBER(F117)=TRUE,IF(F117&gt;0,F117/NAgni!F$57*100,"n.a."),"n.a.")</f>
        <v>2773.498620285437</v>
      </c>
      <c r="G135" s="106">
        <f>IF(ISNUMBER(G117)=TRUE,IF(G117&gt;0,G117/NAgni!G$57*100,"n.a."),"n.a.")</f>
        <v>2579.4943674548181</v>
      </c>
      <c r="H135" s="106">
        <f>IF(ISNUMBER(H117)=TRUE,IF(H117&gt;0,H117/NAgni!H$57*100,"n.a."),"n.a.")</f>
        <v>2578.882100537825</v>
      </c>
      <c r="I135" s="106">
        <f>IF(ISNUMBER(I117)=TRUE,IF(I117&gt;0,I117/NAgni!I$57*100,"n.a."),"n.a.")</f>
        <v>2338.1158602559863</v>
      </c>
      <c r="J135" s="106">
        <f>IF(ISNUMBER(J117)=TRUE,IF(J117&gt;0,J117/NAgni!J$57*100,"n.a."),"n.a.")</f>
        <v>2147.7829849049681</v>
      </c>
      <c r="K135" s="106">
        <f>IF(ISNUMBER(K117)=TRUE,IF(K117&gt;0,K117/NAgni!K$57*100,"n.a."),"n.a.")</f>
        <v>2150.2955533857557</v>
      </c>
      <c r="L135" s="106">
        <f>IF(ISNUMBER(L117)=TRUE,IF(L117&gt;0,L117/NAgni!L$57*100,"n.a."),"n.a.")</f>
        <v>2228.3893996289726</v>
      </c>
      <c r="M135" s="106">
        <f>IF(ISNUMBER(M117)=TRUE,IF(M117&gt;0,M117/NAgni!M$57*100,"n.a."),"n.a.")</f>
        <v>2261.9886427372153</v>
      </c>
      <c r="N135" s="106">
        <f>IF(ISNUMBER(N117)=TRUE,IF(N117&gt;0,N117/NAgni!N$57*100,"n.a."),"n.a.")</f>
        <v>2031.6436750204416</v>
      </c>
      <c r="O135" s="106">
        <f>IF(ISNUMBER(O117)=TRUE,IF(O117&gt;0,O117/NAgni!O$57*100,"n.a."),"n.a.")</f>
        <v>1879.6462708796223</v>
      </c>
      <c r="P135" s="106">
        <f>IF(ISNUMBER(P117)=TRUE,IF(P117&gt;0,P117/NAgni!P$57*100,"n.a."),"n.a.")</f>
        <v>1956.21854278704</v>
      </c>
      <c r="Q135" s="106">
        <f>IF(ISNUMBER(Q117)=TRUE,IF(Q117&gt;0,Q117/NAgni!Q$57*100,"n.a."),"n.a.")</f>
        <v>2008.795451475886</v>
      </c>
      <c r="R135" s="106">
        <f>IF(ISNUMBER(R117)=TRUE,IF(R117&gt;0,R117/NAgni!R$57*100,"n.a."),"n.a.")</f>
        <v>2406.5412311363189</v>
      </c>
      <c r="S135" s="106">
        <f>IF(ISNUMBER(S117)=TRUE,IF(S117&gt;0,S117/NAgni!S$57*100,"n.a."),"n.a.")</f>
        <v>2081.7424251993875</v>
      </c>
      <c r="T135" s="106">
        <f>IF(ISNUMBER(T117)=TRUE,IF(T117&gt;0,T117/NAgni!T$57*100,"n.a."),"n.a.")</f>
        <v>2310.7670829728759</v>
      </c>
      <c r="U135" s="106">
        <f>IF(ISNUMBER(U117)=TRUE,IF(U117&gt;0,U117/NAgni!U$57*100,"n.a."),"n.a.")</f>
        <v>2699.3274665270833</v>
      </c>
      <c r="V135" s="106">
        <f>IF(ISNUMBER(V117)=TRUE,IF(V117&gt;0,V117/NAgni!V$57*100,"n.a."),"n.a.")</f>
        <v>2307.9475846513756</v>
      </c>
      <c r="W135" s="106">
        <f>IF(ISNUMBER(W117)=TRUE,IF(W117&gt;0,W117/NAgni!W$57*100,"n.a."),"n.a.")</f>
        <v>2463.2902908396313</v>
      </c>
      <c r="X135" s="106">
        <f>IF(ISNUMBER(X117)=TRUE,IF(X117&gt;0,X117/NAgni!X$57*100,"n.a."),"n.a.")</f>
        <v>2060.6995283180045</v>
      </c>
    </row>
    <row r="136" spans="1:24" x14ac:dyDescent="0.2">
      <c r="A136" s="43">
        <v>6</v>
      </c>
      <c r="B136" s="53" t="s">
        <v>18</v>
      </c>
      <c r="C136" s="106" t="str">
        <f>IF(ISNUMBER(C118)=TRUE,IF(C118&gt;0,C118/NAgni!C$57*100,"n.a."),"n.a.")</f>
        <v>n.a.</v>
      </c>
      <c r="D136" s="106" t="str">
        <f>IF(ISNUMBER(D118)=TRUE,IF(D118&gt;0,D118/NAgni!D$57*100,"n.a."),"n.a.")</f>
        <v>n.a.</v>
      </c>
      <c r="E136" s="106" t="str">
        <f>IF(ISNUMBER(E118)=TRUE,IF(E118&gt;0,E118/NAgni!E$57*100,"n.a."),"n.a.")</f>
        <v>n.a.</v>
      </c>
      <c r="F136" s="106" t="str">
        <f>IF(ISNUMBER(F118)=TRUE,IF(F118&gt;0,F118/NAgni!F$57*100,"n.a."),"n.a.")</f>
        <v>n.a.</v>
      </c>
      <c r="G136" s="106" t="str">
        <f>IF(ISNUMBER(G118)=TRUE,IF(G118&gt;0,G118/NAgni!G$57*100,"n.a."),"n.a.")</f>
        <v>n.a.</v>
      </c>
      <c r="H136" s="106" t="str">
        <f>IF(ISNUMBER(H118)=TRUE,IF(H118&gt;0,H118/NAgni!H$57*100,"n.a."),"n.a.")</f>
        <v>n.a.</v>
      </c>
      <c r="I136" s="106" t="str">
        <f>IF(ISNUMBER(I118)=TRUE,IF(I118&gt;0,I118/NAgni!I$57*100,"n.a."),"n.a.")</f>
        <v>n.a.</v>
      </c>
      <c r="J136" s="106" t="str">
        <f>IF(ISNUMBER(J118)=TRUE,IF(J118&gt;0,J118/NAgni!J$57*100,"n.a."),"n.a.")</f>
        <v>n.a.</v>
      </c>
      <c r="K136" s="106">
        <f>IF(ISNUMBER(K118)=TRUE,IF(K118&gt;0,K118/NAgni!K$57*100,"n.a."),"n.a.")</f>
        <v>16800.368540594649</v>
      </c>
      <c r="L136" s="106">
        <f>IF(ISNUMBER(L118)=TRUE,IF(L118&gt;0,L118/NAgni!L$57*100,"n.a."),"n.a.")</f>
        <v>18179.264920419475</v>
      </c>
      <c r="M136" s="106">
        <f>IF(ISNUMBER(M118)=TRUE,IF(M118&gt;0,M118/NAgni!M$57*100,"n.a."),"n.a.")</f>
        <v>18319.146810175273</v>
      </c>
      <c r="N136" s="106">
        <f>IF(ISNUMBER(N118)=TRUE,IF(N118&gt;0,N118/NAgni!N$57*100,"n.a."),"n.a.")</f>
        <v>17004.274092112108</v>
      </c>
      <c r="O136" s="106">
        <f>IF(ISNUMBER(O118)=TRUE,IF(O118&gt;0,O118/NAgni!O$57*100,"n.a."),"n.a.")</f>
        <v>15642.29248471967</v>
      </c>
      <c r="P136" s="106">
        <f>IF(ISNUMBER(P118)=TRUE,IF(P118&gt;0,P118/NAgni!P$57*100,"n.a."),"n.a.")</f>
        <v>13920.224159072777</v>
      </c>
      <c r="Q136" s="106">
        <f>IF(ISNUMBER(Q118)=TRUE,IF(Q118&gt;0,Q118/NAgni!Q$57*100,"n.a."),"n.a.")</f>
        <v>14978.729420781741</v>
      </c>
      <c r="R136" s="106">
        <f>IF(ISNUMBER(R118)=TRUE,IF(R118&gt;0,R118/NAgni!R$57*100,"n.a."),"n.a.")</f>
        <v>14795.907815158083</v>
      </c>
      <c r="S136" s="106">
        <f>IF(ISNUMBER(S118)=TRUE,IF(S118&gt;0,S118/NAgni!S$57*100,"n.a."),"n.a.")</f>
        <v>16285.694315601375</v>
      </c>
      <c r="T136" s="106">
        <f>IF(ISNUMBER(T118)=TRUE,IF(T118&gt;0,T118/NAgni!T$57*100,"n.a."),"n.a.")</f>
        <v>15288.486494779792</v>
      </c>
      <c r="U136" s="106">
        <f>IF(ISNUMBER(U118)=TRUE,IF(U118&gt;0,U118/NAgni!U$57*100,"n.a."),"n.a.")</f>
        <v>16567.520109992038</v>
      </c>
      <c r="V136" s="106">
        <f>IF(ISNUMBER(V118)=TRUE,IF(V118&gt;0,V118/NAgni!V$57*100,"n.a."),"n.a.")</f>
        <v>17252.979494501829</v>
      </c>
      <c r="W136" s="106">
        <f>IF(ISNUMBER(W118)=TRUE,IF(W118&gt;0,W118/NAgni!W$57*100,"n.a."),"n.a.")</f>
        <v>19994.027570650738</v>
      </c>
      <c r="X136" s="106">
        <f>IF(ISNUMBER(X118)=TRUE,IF(X118&gt;0,X118/NAgni!X$57*100,"n.a."),"n.a.")</f>
        <v>19286.145430234163</v>
      </c>
    </row>
    <row r="137" spans="1:24" s="57" customFormat="1" ht="20.100000000000001" customHeight="1" x14ac:dyDescent="0.2">
      <c r="A137" s="54"/>
      <c r="B137" s="55" t="s">
        <v>3</v>
      </c>
      <c r="C137" s="56">
        <f>IF(ISNUMBER(C119)=TRUE,IF(C119&gt;0,C119/NAgni!C$57*100,""),"")</f>
        <v>13906.782473396475</v>
      </c>
      <c r="D137" s="56">
        <f>IF(ISNUMBER(D119)=TRUE,IF(D119&gt;0,D119/NAgni!D$57*100,""),"")</f>
        <v>14536.807424749182</v>
      </c>
      <c r="E137" s="56">
        <f>IF(ISNUMBER(E119)=TRUE,IF(E119&gt;0,E119/NAgni!E$57*100,""),"")</f>
        <v>14862.624334883649</v>
      </c>
      <c r="F137" s="56">
        <f>IF(ISNUMBER(F119)=TRUE,IF(F119&gt;0,F119/NAgni!F$57*100,""),"")</f>
        <v>15252.950612943136</v>
      </c>
      <c r="G137" s="56">
        <f>IF(ISNUMBER(G119)=TRUE,IF(G119&gt;0,G119/NAgni!G$57*100,""),"")</f>
        <v>15348.920488053975</v>
      </c>
      <c r="H137" s="56">
        <f>IF(ISNUMBER(H119)=TRUE,IF(H119&gt;0,H119/NAgni!H$57*100,""),"")</f>
        <v>14816.520600395123</v>
      </c>
      <c r="I137" s="56">
        <f>IF(ISNUMBER(I119)=TRUE,IF(I119&gt;0,I119/NAgni!I$57*100,""),"")</f>
        <v>14590.813504721797</v>
      </c>
      <c r="J137" s="56">
        <f>IF(ISNUMBER(J119)=TRUE,IF(J119&gt;0,J119/NAgni!J$57*100,""),"")</f>
        <v>14553.35592961114</v>
      </c>
      <c r="K137" s="56">
        <f>IF(ISNUMBER(K119)=TRUE,IF(K119&gt;0,K119/NAgni!K$57*100,""),"")</f>
        <v>13586.440860161081</v>
      </c>
      <c r="L137" s="56">
        <f>IF(ISNUMBER(L119)=TRUE,IF(L119&gt;0,L119/NAgni!L$57*100,""),"")</f>
        <v>13100.702473330495</v>
      </c>
      <c r="M137" s="56">
        <f>IF(ISNUMBER(M119)=TRUE,IF(M119&gt;0,M119/NAgni!M$57*100,""),"")</f>
        <v>12943.584481011769</v>
      </c>
      <c r="N137" s="56">
        <f>IF(ISNUMBER(N119)=TRUE,IF(N119&gt;0,N119/NAgni!N$57*100,""),"")</f>
        <v>13017.246559253261</v>
      </c>
      <c r="O137" s="56">
        <f>IF(ISNUMBER(O119)=TRUE,IF(O119&gt;0,O119/NAgni!O$57*100,""),"")</f>
        <v>12611.264683106092</v>
      </c>
      <c r="P137" s="56">
        <f>IF(ISNUMBER(P119)=TRUE,IF(P119&gt;0,P119/NAgni!P$57*100,""),"")</f>
        <v>12162.821822058555</v>
      </c>
      <c r="Q137" s="56">
        <f>IF(ISNUMBER(Q119)=TRUE,IF(Q119&gt;0,Q119/NAgni!Q$57*100,""),"")</f>
        <v>12635.623389382179</v>
      </c>
      <c r="R137" s="56">
        <f>IF(ISNUMBER(R119)=TRUE,IF(R119&gt;0,R119/NAgni!R$57*100,""),"")</f>
        <v>12863.911675392243</v>
      </c>
      <c r="S137" s="56">
        <f>IF(ISNUMBER(S119)=TRUE,IF(S119&gt;0,S119/NAgni!S$57*100,""),"")</f>
        <v>13792.143775965351</v>
      </c>
      <c r="T137" s="56">
        <f>IF(ISNUMBER(T119)=TRUE,IF(T119&gt;0,T119/NAgni!T$57*100,""),"")</f>
        <v>14304.817193584648</v>
      </c>
      <c r="U137" s="56">
        <f>IF(ISNUMBER(U119)=TRUE,IF(U119&gt;0,U119/NAgni!U$57*100,""),"")</f>
        <v>14193.183798362916</v>
      </c>
      <c r="V137" s="56">
        <f>IF(ISNUMBER(V119)=TRUE,IF(V119&gt;0,V119/NAgni!V$57*100,""),"")</f>
        <v>14301.719813772059</v>
      </c>
      <c r="W137" s="56">
        <f>IF(ISNUMBER(W119)=TRUE,IF(W119&gt;0,W119/NAgni!W$57*100,""),"")</f>
        <v>14459.792174594895</v>
      </c>
      <c r="X137" s="56">
        <f>IF(ISNUMBER(X119)=TRUE,IF(X119&gt;0,X119/NAgni!X$57*100,""),"")</f>
        <v>14329.064713289779</v>
      </c>
    </row>
    <row r="138" spans="1:24" x14ac:dyDescent="0.2">
      <c r="A138" s="97" t="s">
        <v>308</v>
      </c>
      <c r="B138" s="49"/>
      <c r="C138" s="98"/>
      <c r="D138" s="98"/>
      <c r="E138" s="98"/>
      <c r="F138" s="98"/>
      <c r="G138" s="98"/>
      <c r="H138" s="98"/>
      <c r="I138" s="98"/>
      <c r="J138" s="98"/>
      <c r="K138" s="98"/>
      <c r="L138" s="98"/>
      <c r="M138" s="98"/>
      <c r="N138" s="98"/>
      <c r="O138" s="98"/>
      <c r="P138" s="98"/>
      <c r="Q138" s="98"/>
      <c r="R138" s="98"/>
      <c r="S138" s="98"/>
      <c r="T138" s="98"/>
      <c r="U138" s="98"/>
      <c r="V138" s="98"/>
      <c r="W138" s="98"/>
      <c r="X138" s="98"/>
    </row>
    <row r="139" spans="1:24" ht="20.100000000000001" customHeight="1" x14ac:dyDescent="0.2">
      <c r="A139" s="31" t="str">
        <f>Index!A42</f>
        <v>Table 3i     Employment by institutional sector, numbers, Foreign citizens, FY2000-FY2021</v>
      </c>
    </row>
    <row r="140" spans="1:24" s="22" customFormat="1" ht="20.100000000000001" customHeight="1" x14ac:dyDescent="0.2">
      <c r="A140" s="12"/>
      <c r="B140" s="12" t="s">
        <v>219</v>
      </c>
      <c r="C140" s="33" t="str">
        <f>NAgni!C$2</f>
        <v>FY00</v>
      </c>
      <c r="D140" s="33" t="str">
        <f>NAgni!D$2</f>
        <v>FY01</v>
      </c>
      <c r="E140" s="33" t="str">
        <f>NAgni!E$2</f>
        <v>FY02</v>
      </c>
      <c r="F140" s="33" t="str">
        <f>NAgni!F$2</f>
        <v>FY03</v>
      </c>
      <c r="G140" s="33" t="str">
        <f>NAgni!G$2</f>
        <v>FY04</v>
      </c>
      <c r="H140" s="33" t="str">
        <f>NAgni!H$2</f>
        <v>FY05</v>
      </c>
      <c r="I140" s="33" t="str">
        <f>NAgni!I$2</f>
        <v>FY06</v>
      </c>
      <c r="J140" s="33" t="str">
        <f>NAgni!J$2</f>
        <v>FY07</v>
      </c>
      <c r="K140" s="33" t="str">
        <f>NAgni!K$2</f>
        <v>FY08</v>
      </c>
      <c r="L140" s="33" t="str">
        <f>NAgni!L$2</f>
        <v>FY09</v>
      </c>
      <c r="M140" s="33" t="str">
        <f>NAgni!M$2</f>
        <v>FY10</v>
      </c>
      <c r="N140" s="33" t="str">
        <f>NAgni!N$2</f>
        <v>FY11</v>
      </c>
      <c r="O140" s="33" t="str">
        <f>NAgni!O$2</f>
        <v>FY12</v>
      </c>
      <c r="P140" s="33" t="str">
        <f>NAgni!P$2</f>
        <v>FY13</v>
      </c>
      <c r="Q140" s="33" t="str">
        <f>NAgni!Q$2</f>
        <v>FY14</v>
      </c>
      <c r="R140" s="33" t="str">
        <f>NAgni!R$2</f>
        <v>FY15</v>
      </c>
      <c r="S140" s="33" t="str">
        <f>NAgni!S$2</f>
        <v>FY16</v>
      </c>
      <c r="T140" s="33" t="str">
        <f>NAgni!T$2</f>
        <v>FY17</v>
      </c>
      <c r="U140" s="33" t="str">
        <f>NAgni!U$2</f>
        <v>FY18</v>
      </c>
      <c r="V140" s="33" t="str">
        <f>NAgni!V$2</f>
        <v>FY19</v>
      </c>
      <c r="W140" s="33" t="str">
        <f>NAgni!W$2</f>
        <v>FY20</v>
      </c>
      <c r="X140" s="33" t="str">
        <f>NAgni!X$2</f>
        <v>FY21</v>
      </c>
    </row>
    <row r="141" spans="1:24" x14ac:dyDescent="0.2">
      <c r="A141" s="1">
        <v>1.1000000000000001</v>
      </c>
      <c r="B141" s="53" t="s">
        <v>306</v>
      </c>
      <c r="C141" s="106">
        <f t="shared" ref="C141:T153" si="87">ROUND(C3,0)-ROUND(C72,0)</f>
        <v>2216</v>
      </c>
      <c r="D141" s="106">
        <f t="shared" si="87"/>
        <v>2543</v>
      </c>
      <c r="E141" s="106">
        <f t="shared" si="87"/>
        <v>2720</v>
      </c>
      <c r="F141" s="106">
        <f t="shared" si="87"/>
        <v>2480</v>
      </c>
      <c r="G141" s="106">
        <f t="shared" si="87"/>
        <v>2386</v>
      </c>
      <c r="H141" s="106">
        <f t="shared" si="87"/>
        <v>2687</v>
      </c>
      <c r="I141" s="106">
        <f t="shared" si="87"/>
        <v>2383</v>
      </c>
      <c r="J141" s="106">
        <f t="shared" si="87"/>
        <v>2081</v>
      </c>
      <c r="K141" s="106">
        <f t="shared" si="87"/>
        <v>1715</v>
      </c>
      <c r="L141" s="106">
        <f t="shared" si="87"/>
        <v>1554</v>
      </c>
      <c r="M141" s="106">
        <f t="shared" si="87"/>
        <v>1520</v>
      </c>
      <c r="N141" s="106">
        <f t="shared" si="87"/>
        <v>1519</v>
      </c>
      <c r="O141" s="106">
        <f t="shared" si="87"/>
        <v>1563</v>
      </c>
      <c r="P141" s="106">
        <f t="shared" si="87"/>
        <v>1648</v>
      </c>
      <c r="Q141" s="106">
        <f t="shared" si="87"/>
        <v>1711</v>
      </c>
      <c r="R141" s="106">
        <f t="shared" si="87"/>
        <v>1864</v>
      </c>
      <c r="S141" s="106">
        <f t="shared" si="87"/>
        <v>2069</v>
      </c>
      <c r="T141" s="106">
        <f t="shared" si="87"/>
        <v>2103</v>
      </c>
      <c r="U141" s="106">
        <f t="shared" ref="U141:V141" si="88">ROUND(U3,0)-ROUND(U72,0)</f>
        <v>2132</v>
      </c>
      <c r="V141" s="106">
        <f t="shared" si="88"/>
        <v>2034</v>
      </c>
      <c r="W141" s="106">
        <f t="shared" ref="W141:X141" si="89">ROUND(W3,0)-ROUND(W72,0)</f>
        <v>1888</v>
      </c>
      <c r="X141" s="106">
        <f t="shared" si="89"/>
        <v>1415</v>
      </c>
    </row>
    <row r="142" spans="1:24" x14ac:dyDescent="0.2">
      <c r="A142" s="1">
        <v>1.2</v>
      </c>
      <c r="B142" s="53" t="s">
        <v>307</v>
      </c>
      <c r="C142" s="106">
        <f t="shared" si="87"/>
        <v>1753</v>
      </c>
      <c r="D142" s="106">
        <f t="shared" si="87"/>
        <v>2033</v>
      </c>
      <c r="E142" s="106">
        <f t="shared" si="87"/>
        <v>1924</v>
      </c>
      <c r="F142" s="106">
        <f t="shared" si="87"/>
        <v>2050</v>
      </c>
      <c r="G142" s="106">
        <f t="shared" si="87"/>
        <v>2175</v>
      </c>
      <c r="H142" s="106">
        <f t="shared" si="87"/>
        <v>2349</v>
      </c>
      <c r="I142" s="106">
        <f t="shared" si="87"/>
        <v>2424</v>
      </c>
      <c r="J142" s="106">
        <f t="shared" si="87"/>
        <v>2395</v>
      </c>
      <c r="K142" s="106">
        <f t="shared" si="87"/>
        <v>2347</v>
      </c>
      <c r="L142" s="106">
        <f t="shared" si="87"/>
        <v>2197</v>
      </c>
      <c r="M142" s="106">
        <f t="shared" si="87"/>
        <v>1954</v>
      </c>
      <c r="N142" s="106">
        <f t="shared" si="87"/>
        <v>1893</v>
      </c>
      <c r="O142" s="106">
        <f t="shared" si="87"/>
        <v>1933</v>
      </c>
      <c r="P142" s="106">
        <f t="shared" si="87"/>
        <v>1966</v>
      </c>
      <c r="Q142" s="106">
        <f t="shared" si="87"/>
        <v>2057</v>
      </c>
      <c r="R142" s="106">
        <f t="shared" si="87"/>
        <v>2277</v>
      </c>
      <c r="S142" s="106">
        <f t="shared" si="87"/>
        <v>2543</v>
      </c>
      <c r="T142" s="106">
        <f t="shared" si="87"/>
        <v>2799</v>
      </c>
      <c r="U142" s="106">
        <f t="shared" ref="U142:V142" si="90">ROUND(U4,0)-ROUND(U73,0)</f>
        <v>2674</v>
      </c>
      <c r="V142" s="106">
        <f t="shared" si="90"/>
        <v>2549</v>
      </c>
      <c r="W142" s="106">
        <f t="shared" ref="W142:X142" si="91">ROUND(W4,0)-ROUND(W73,0)</f>
        <v>2392</v>
      </c>
      <c r="X142" s="106">
        <f t="shared" si="91"/>
        <v>2024</v>
      </c>
    </row>
    <row r="143" spans="1:24" x14ac:dyDescent="0.2">
      <c r="A143" s="1">
        <v>1.3</v>
      </c>
      <c r="B143" t="s">
        <v>15</v>
      </c>
      <c r="C143" s="106">
        <f t="shared" si="87"/>
        <v>16</v>
      </c>
      <c r="D143" s="106">
        <f t="shared" si="87"/>
        <v>17</v>
      </c>
      <c r="E143" s="106">
        <f t="shared" si="87"/>
        <v>18</v>
      </c>
      <c r="F143" s="106">
        <f t="shared" si="87"/>
        <v>18</v>
      </c>
      <c r="G143" s="106">
        <f t="shared" si="87"/>
        <v>22</v>
      </c>
      <c r="H143" s="106">
        <f t="shared" si="87"/>
        <v>23</v>
      </c>
      <c r="I143" s="106">
        <f t="shared" si="87"/>
        <v>18</v>
      </c>
      <c r="J143" s="106">
        <f t="shared" si="87"/>
        <v>16</v>
      </c>
      <c r="K143" s="106">
        <f t="shared" si="87"/>
        <v>18</v>
      </c>
      <c r="L143" s="106">
        <f t="shared" si="87"/>
        <v>17</v>
      </c>
      <c r="M143" s="106">
        <f t="shared" si="87"/>
        <v>18</v>
      </c>
      <c r="N143" s="106">
        <f t="shared" si="87"/>
        <v>22</v>
      </c>
      <c r="O143" s="106">
        <f t="shared" si="87"/>
        <v>22</v>
      </c>
      <c r="P143" s="106">
        <f t="shared" si="87"/>
        <v>20</v>
      </c>
      <c r="Q143" s="106">
        <f t="shared" si="87"/>
        <v>27</v>
      </c>
      <c r="R143" s="106">
        <f t="shared" si="87"/>
        <v>29</v>
      </c>
      <c r="S143" s="106">
        <f t="shared" si="87"/>
        <v>30</v>
      </c>
      <c r="T143" s="106">
        <f t="shared" si="87"/>
        <v>31</v>
      </c>
      <c r="U143" s="106">
        <f t="shared" ref="U143:V143" si="92">ROUND(U5,0)-ROUND(U74,0)</f>
        <v>43</v>
      </c>
      <c r="V143" s="106">
        <f t="shared" si="92"/>
        <v>44</v>
      </c>
      <c r="W143" s="106">
        <f t="shared" ref="W143:X143" si="93">ROUND(W5,0)-ROUND(W74,0)</f>
        <v>50</v>
      </c>
      <c r="X143" s="106">
        <f t="shared" si="93"/>
        <v>49</v>
      </c>
    </row>
    <row r="144" spans="1:24" x14ac:dyDescent="0.2">
      <c r="A144" s="1">
        <v>1.4</v>
      </c>
      <c r="B144" t="s">
        <v>577</v>
      </c>
      <c r="C144" s="106">
        <f t="shared" si="87"/>
        <v>0</v>
      </c>
      <c r="D144" s="106">
        <f t="shared" si="87"/>
        <v>4</v>
      </c>
      <c r="E144" s="106">
        <f t="shared" si="87"/>
        <v>7</v>
      </c>
      <c r="F144" s="106">
        <f t="shared" si="87"/>
        <v>5</v>
      </c>
      <c r="G144" s="106">
        <f t="shared" si="87"/>
        <v>9</v>
      </c>
      <c r="H144" s="106">
        <f t="shared" si="87"/>
        <v>12</v>
      </c>
      <c r="I144" s="106">
        <f t="shared" si="87"/>
        <v>13</v>
      </c>
      <c r="J144" s="106">
        <f t="shared" si="87"/>
        <v>12</v>
      </c>
      <c r="K144" s="106">
        <f t="shared" si="87"/>
        <v>11</v>
      </c>
      <c r="L144" s="106">
        <f t="shared" si="87"/>
        <v>11</v>
      </c>
      <c r="M144" s="106">
        <f t="shared" si="87"/>
        <v>11</v>
      </c>
      <c r="N144" s="106">
        <f t="shared" si="87"/>
        <v>12</v>
      </c>
      <c r="O144" s="106">
        <f t="shared" si="87"/>
        <v>12</v>
      </c>
      <c r="P144" s="106">
        <f t="shared" si="87"/>
        <v>12</v>
      </c>
      <c r="Q144" s="106">
        <f t="shared" si="87"/>
        <v>14</v>
      </c>
      <c r="R144" s="106">
        <f t="shared" si="87"/>
        <v>14</v>
      </c>
      <c r="S144" s="106">
        <f t="shared" si="87"/>
        <v>15</v>
      </c>
      <c r="T144" s="106">
        <f t="shared" si="87"/>
        <v>13</v>
      </c>
      <c r="U144" s="106">
        <f t="shared" ref="U144:V144" si="94">ROUND(U6,0)-ROUND(U75,0)</f>
        <v>11</v>
      </c>
      <c r="V144" s="106">
        <f t="shared" si="94"/>
        <v>10</v>
      </c>
      <c r="W144" s="106">
        <f t="shared" ref="W144:X144" si="95">ROUND(W6,0)-ROUND(W75,0)</f>
        <v>13</v>
      </c>
      <c r="X144" s="106">
        <f t="shared" si="95"/>
        <v>0</v>
      </c>
    </row>
    <row r="145" spans="1:26" x14ac:dyDescent="0.2">
      <c r="A145" s="43" t="s">
        <v>296</v>
      </c>
      <c r="B145" s="53" t="s">
        <v>292</v>
      </c>
      <c r="C145" s="106">
        <f t="shared" si="87"/>
        <v>24</v>
      </c>
      <c r="D145" s="106">
        <f t="shared" si="87"/>
        <v>26</v>
      </c>
      <c r="E145" s="106">
        <f t="shared" si="87"/>
        <v>31</v>
      </c>
      <c r="F145" s="106">
        <f t="shared" si="87"/>
        <v>36</v>
      </c>
      <c r="G145" s="106">
        <f t="shared" si="87"/>
        <v>39</v>
      </c>
      <c r="H145" s="106">
        <f t="shared" si="87"/>
        <v>40</v>
      </c>
      <c r="I145" s="106">
        <f t="shared" si="87"/>
        <v>44</v>
      </c>
      <c r="J145" s="106">
        <f t="shared" si="87"/>
        <v>46</v>
      </c>
      <c r="K145" s="106">
        <f t="shared" si="87"/>
        <v>25</v>
      </c>
      <c r="L145" s="106">
        <f t="shared" si="87"/>
        <v>17</v>
      </c>
      <c r="M145" s="106">
        <f t="shared" si="87"/>
        <v>15</v>
      </c>
      <c r="N145" s="106">
        <f t="shared" si="87"/>
        <v>13</v>
      </c>
      <c r="O145" s="106">
        <f t="shared" si="87"/>
        <v>12</v>
      </c>
      <c r="P145" s="106">
        <f t="shared" si="87"/>
        <v>11</v>
      </c>
      <c r="Q145" s="106">
        <f t="shared" si="87"/>
        <v>10</v>
      </c>
      <c r="R145" s="106">
        <f t="shared" si="87"/>
        <v>10</v>
      </c>
      <c r="S145" s="106">
        <f t="shared" si="87"/>
        <v>12</v>
      </c>
      <c r="T145" s="106">
        <f t="shared" si="87"/>
        <v>12</v>
      </c>
      <c r="U145" s="106">
        <f t="shared" ref="U145:V145" si="96">ROUND(U7,0)-ROUND(U76,0)</f>
        <v>11</v>
      </c>
      <c r="V145" s="106">
        <f t="shared" si="96"/>
        <v>10</v>
      </c>
      <c r="W145" s="106">
        <f t="shared" ref="W145:X145" si="97">ROUND(W7,0)-ROUND(W76,0)</f>
        <v>9</v>
      </c>
      <c r="X145" s="106">
        <f t="shared" si="97"/>
        <v>10</v>
      </c>
    </row>
    <row r="146" spans="1:26" x14ac:dyDescent="0.2">
      <c r="A146" s="43" t="s">
        <v>297</v>
      </c>
      <c r="B146" s="53" t="s">
        <v>537</v>
      </c>
      <c r="C146" s="106">
        <f t="shared" si="87"/>
        <v>17</v>
      </c>
      <c r="D146" s="106">
        <f t="shared" si="87"/>
        <v>25</v>
      </c>
      <c r="E146" s="106">
        <f t="shared" si="87"/>
        <v>43</v>
      </c>
      <c r="F146" s="106">
        <f t="shared" si="87"/>
        <v>30</v>
      </c>
      <c r="G146" s="106">
        <f t="shared" si="87"/>
        <v>18</v>
      </c>
      <c r="H146" s="106">
        <f t="shared" si="87"/>
        <v>19</v>
      </c>
      <c r="I146" s="106">
        <f t="shared" si="87"/>
        <v>20</v>
      </c>
      <c r="J146" s="106">
        <f t="shared" si="87"/>
        <v>18</v>
      </c>
      <c r="K146" s="106">
        <f t="shared" si="87"/>
        <v>18</v>
      </c>
      <c r="L146" s="106">
        <f t="shared" si="87"/>
        <v>18</v>
      </c>
      <c r="M146" s="106">
        <f t="shared" si="87"/>
        <v>17</v>
      </c>
      <c r="N146" s="106">
        <f t="shared" si="87"/>
        <v>15</v>
      </c>
      <c r="O146" s="106">
        <f t="shared" si="87"/>
        <v>14</v>
      </c>
      <c r="P146" s="106">
        <f t="shared" si="87"/>
        <v>12</v>
      </c>
      <c r="Q146" s="106">
        <f t="shared" si="87"/>
        <v>12</v>
      </c>
      <c r="R146" s="106">
        <f t="shared" si="87"/>
        <v>11</v>
      </c>
      <c r="S146" s="106">
        <f t="shared" si="87"/>
        <v>10</v>
      </c>
      <c r="T146" s="106">
        <f t="shared" si="87"/>
        <v>8</v>
      </c>
      <c r="U146" s="106">
        <f t="shared" ref="U146:V146" si="98">ROUND(U8,0)-ROUND(U77,0)</f>
        <v>11</v>
      </c>
      <c r="V146" s="106">
        <f t="shared" si="98"/>
        <v>42</v>
      </c>
      <c r="W146" s="106">
        <f t="shared" ref="W146:X146" si="99">ROUND(W8,0)-ROUND(W77,0)</f>
        <v>21</v>
      </c>
      <c r="X146" s="106">
        <f t="shared" si="99"/>
        <v>11</v>
      </c>
    </row>
    <row r="147" spans="1:26" x14ac:dyDescent="0.2">
      <c r="A147" s="43" t="s">
        <v>66</v>
      </c>
      <c r="B147" s="53" t="s">
        <v>293</v>
      </c>
      <c r="C147" s="106">
        <f t="shared" si="87"/>
        <v>147</v>
      </c>
      <c r="D147" s="106">
        <f t="shared" si="87"/>
        <v>166</v>
      </c>
      <c r="E147" s="106">
        <f t="shared" si="87"/>
        <v>171</v>
      </c>
      <c r="F147" s="106">
        <f t="shared" si="87"/>
        <v>183</v>
      </c>
      <c r="G147" s="106">
        <f t="shared" si="87"/>
        <v>187</v>
      </c>
      <c r="H147" s="106">
        <f t="shared" si="87"/>
        <v>171</v>
      </c>
      <c r="I147" s="106">
        <f t="shared" si="87"/>
        <v>166</v>
      </c>
      <c r="J147" s="106">
        <f t="shared" si="87"/>
        <v>162</v>
      </c>
      <c r="K147" s="106">
        <f t="shared" si="87"/>
        <v>167</v>
      </c>
      <c r="L147" s="106">
        <f t="shared" si="87"/>
        <v>162</v>
      </c>
      <c r="M147" s="106">
        <f t="shared" si="87"/>
        <v>166</v>
      </c>
      <c r="N147" s="106">
        <f t="shared" si="87"/>
        <v>164</v>
      </c>
      <c r="O147" s="106">
        <f t="shared" si="87"/>
        <v>164</v>
      </c>
      <c r="P147" s="106">
        <f t="shared" si="87"/>
        <v>184</v>
      </c>
      <c r="Q147" s="106">
        <f t="shared" si="87"/>
        <v>206</v>
      </c>
      <c r="R147" s="106">
        <f t="shared" si="87"/>
        <v>212</v>
      </c>
      <c r="S147" s="106">
        <f t="shared" si="87"/>
        <v>225</v>
      </c>
      <c r="T147" s="106">
        <f t="shared" si="87"/>
        <v>235</v>
      </c>
      <c r="U147" s="106">
        <f t="shared" ref="U147:V147" si="100">ROUND(U9,0)-ROUND(U78,0)</f>
        <v>246</v>
      </c>
      <c r="V147" s="106">
        <f t="shared" si="100"/>
        <v>248</v>
      </c>
      <c r="W147" s="106">
        <f t="shared" ref="W147:X147" si="101">ROUND(W9,0)-ROUND(W78,0)</f>
        <v>261</v>
      </c>
      <c r="X147" s="106">
        <f t="shared" si="101"/>
        <v>267</v>
      </c>
    </row>
    <row r="148" spans="1:26" x14ac:dyDescent="0.2">
      <c r="A148" s="43" t="s">
        <v>67</v>
      </c>
      <c r="B148" s="53" t="s">
        <v>16</v>
      </c>
      <c r="C148" s="106">
        <f t="shared" si="87"/>
        <v>87</v>
      </c>
      <c r="D148" s="106">
        <f t="shared" si="87"/>
        <v>71</v>
      </c>
      <c r="E148" s="106">
        <f t="shared" si="87"/>
        <v>76</v>
      </c>
      <c r="F148" s="106">
        <f t="shared" si="87"/>
        <v>75</v>
      </c>
      <c r="G148" s="106">
        <f t="shared" si="87"/>
        <v>74</v>
      </c>
      <c r="H148" s="106">
        <f t="shared" si="87"/>
        <v>72</v>
      </c>
      <c r="I148" s="106">
        <f t="shared" si="87"/>
        <v>80</v>
      </c>
      <c r="J148" s="106">
        <f t="shared" si="87"/>
        <v>75</v>
      </c>
      <c r="K148" s="106">
        <f t="shared" si="87"/>
        <v>79</v>
      </c>
      <c r="L148" s="106">
        <f t="shared" si="87"/>
        <v>87</v>
      </c>
      <c r="M148" s="106">
        <f t="shared" si="87"/>
        <v>85</v>
      </c>
      <c r="N148" s="106">
        <f t="shared" si="87"/>
        <v>81</v>
      </c>
      <c r="O148" s="106">
        <f t="shared" si="87"/>
        <v>80</v>
      </c>
      <c r="P148" s="106">
        <f t="shared" si="87"/>
        <v>87</v>
      </c>
      <c r="Q148" s="106">
        <f t="shared" si="87"/>
        <v>82</v>
      </c>
      <c r="R148" s="106">
        <f t="shared" si="87"/>
        <v>80</v>
      </c>
      <c r="S148" s="106">
        <f t="shared" si="87"/>
        <v>77</v>
      </c>
      <c r="T148" s="106">
        <f t="shared" si="87"/>
        <v>76</v>
      </c>
      <c r="U148" s="106">
        <f t="shared" ref="U148:V148" si="102">ROUND(U10,0)-ROUND(U79,0)</f>
        <v>78</v>
      </c>
      <c r="V148" s="106">
        <f t="shared" si="102"/>
        <v>83</v>
      </c>
      <c r="W148" s="106">
        <f t="shared" ref="W148:X148" si="103">ROUND(W10,0)-ROUND(W79,0)</f>
        <v>89</v>
      </c>
      <c r="X148" s="106">
        <f t="shared" si="103"/>
        <v>84</v>
      </c>
    </row>
    <row r="149" spans="1:26" x14ac:dyDescent="0.2">
      <c r="A149" s="43" t="s">
        <v>68</v>
      </c>
      <c r="B149" s="53" t="s">
        <v>294</v>
      </c>
      <c r="C149" s="106">
        <f t="shared" si="87"/>
        <v>48</v>
      </c>
      <c r="D149" s="106">
        <f t="shared" si="87"/>
        <v>64</v>
      </c>
      <c r="E149" s="106">
        <f t="shared" si="87"/>
        <v>65</v>
      </c>
      <c r="F149" s="106">
        <f t="shared" si="87"/>
        <v>49</v>
      </c>
      <c r="G149" s="106">
        <f t="shared" si="87"/>
        <v>57</v>
      </c>
      <c r="H149" s="106">
        <f t="shared" si="87"/>
        <v>84</v>
      </c>
      <c r="I149" s="106">
        <f t="shared" si="87"/>
        <v>84</v>
      </c>
      <c r="J149" s="106">
        <f t="shared" si="87"/>
        <v>87</v>
      </c>
      <c r="K149" s="106">
        <f t="shared" si="87"/>
        <v>78</v>
      </c>
      <c r="L149" s="106">
        <f t="shared" si="87"/>
        <v>71</v>
      </c>
      <c r="M149" s="106">
        <f t="shared" si="87"/>
        <v>68</v>
      </c>
      <c r="N149" s="106">
        <f t="shared" si="87"/>
        <v>72</v>
      </c>
      <c r="O149" s="106">
        <f t="shared" si="87"/>
        <v>73</v>
      </c>
      <c r="P149" s="106">
        <f t="shared" si="87"/>
        <v>81</v>
      </c>
      <c r="Q149" s="106">
        <f t="shared" si="87"/>
        <v>90</v>
      </c>
      <c r="R149" s="106">
        <f t="shared" si="87"/>
        <v>89</v>
      </c>
      <c r="S149" s="106">
        <f t="shared" si="87"/>
        <v>100</v>
      </c>
      <c r="T149" s="106">
        <f t="shared" si="87"/>
        <v>109</v>
      </c>
      <c r="U149" s="106">
        <f t="shared" ref="U149:V149" si="104">ROUND(U11,0)-ROUND(U80,0)</f>
        <v>113</v>
      </c>
      <c r="V149" s="106">
        <f t="shared" si="104"/>
        <v>121</v>
      </c>
      <c r="W149" s="106">
        <f t="shared" ref="W149:X149" si="105">ROUND(W11,0)-ROUND(W80,0)</f>
        <v>133</v>
      </c>
      <c r="X149" s="106">
        <f t="shared" si="105"/>
        <v>131</v>
      </c>
    </row>
    <row r="150" spans="1:26" x14ac:dyDescent="0.2">
      <c r="A150" s="254" t="s">
        <v>575</v>
      </c>
      <c r="B150" s="255" t="s">
        <v>576</v>
      </c>
      <c r="C150" s="106">
        <f t="shared" si="87"/>
        <v>0</v>
      </c>
      <c r="D150" s="106">
        <f t="shared" si="87"/>
        <v>0</v>
      </c>
      <c r="E150" s="106">
        <f t="shared" si="87"/>
        <v>0</v>
      </c>
      <c r="F150" s="106">
        <f t="shared" si="87"/>
        <v>0</v>
      </c>
      <c r="G150" s="106">
        <f t="shared" si="87"/>
        <v>0</v>
      </c>
      <c r="H150" s="106">
        <f t="shared" si="87"/>
        <v>0</v>
      </c>
      <c r="I150" s="106">
        <f t="shared" si="87"/>
        <v>0</v>
      </c>
      <c r="J150" s="106">
        <f t="shared" si="87"/>
        <v>1</v>
      </c>
      <c r="K150" s="106">
        <f t="shared" si="87"/>
        <v>0</v>
      </c>
      <c r="L150" s="106">
        <f t="shared" si="87"/>
        <v>2</v>
      </c>
      <c r="M150" s="106">
        <f t="shared" si="87"/>
        <v>2</v>
      </c>
      <c r="N150" s="106">
        <f t="shared" si="87"/>
        <v>2</v>
      </c>
      <c r="O150" s="106">
        <f t="shared" si="87"/>
        <v>1</v>
      </c>
      <c r="P150" s="106">
        <f t="shared" si="87"/>
        <v>0</v>
      </c>
      <c r="Q150" s="106">
        <f t="shared" si="87"/>
        <v>0</v>
      </c>
      <c r="R150" s="106">
        <f t="shared" si="87"/>
        <v>0</v>
      </c>
      <c r="S150" s="106">
        <f t="shared" si="87"/>
        <v>0</v>
      </c>
      <c r="T150" s="106">
        <f t="shared" si="87"/>
        <v>1</v>
      </c>
      <c r="U150" s="106">
        <f t="shared" ref="U150:V150" si="106">ROUND(U12,0)-ROUND(U81,0)</f>
        <v>3</v>
      </c>
      <c r="V150" s="106">
        <f t="shared" si="106"/>
        <v>3</v>
      </c>
      <c r="W150" s="106">
        <f t="shared" ref="W150:X150" si="107">ROUND(W12,0)-ROUND(W81,0)</f>
        <v>2</v>
      </c>
      <c r="X150" s="106">
        <f t="shared" si="107"/>
        <v>1</v>
      </c>
    </row>
    <row r="151" spans="1:26" x14ac:dyDescent="0.2">
      <c r="A151" s="43" t="s">
        <v>60</v>
      </c>
      <c r="B151" s="53" t="s">
        <v>295</v>
      </c>
      <c r="C151" s="106">
        <f t="shared" si="87"/>
        <v>93</v>
      </c>
      <c r="D151" s="106">
        <f t="shared" si="87"/>
        <v>100</v>
      </c>
      <c r="E151" s="106">
        <f t="shared" si="87"/>
        <v>95</v>
      </c>
      <c r="F151" s="106">
        <f t="shared" si="87"/>
        <v>93</v>
      </c>
      <c r="G151" s="106">
        <f t="shared" si="87"/>
        <v>89</v>
      </c>
      <c r="H151" s="106">
        <f t="shared" si="87"/>
        <v>85</v>
      </c>
      <c r="I151" s="106">
        <f t="shared" si="87"/>
        <v>89</v>
      </c>
      <c r="J151" s="106">
        <f t="shared" si="87"/>
        <v>99</v>
      </c>
      <c r="K151" s="106">
        <f t="shared" si="87"/>
        <v>105</v>
      </c>
      <c r="L151" s="106">
        <f t="shared" si="87"/>
        <v>104</v>
      </c>
      <c r="M151" s="106">
        <f t="shared" si="87"/>
        <v>99</v>
      </c>
      <c r="N151" s="106">
        <f t="shared" si="87"/>
        <v>96</v>
      </c>
      <c r="O151" s="106">
        <f t="shared" si="87"/>
        <v>91</v>
      </c>
      <c r="P151" s="106">
        <f t="shared" si="87"/>
        <v>86</v>
      </c>
      <c r="Q151" s="106">
        <f t="shared" si="87"/>
        <v>91</v>
      </c>
      <c r="R151" s="106">
        <f t="shared" si="87"/>
        <v>89</v>
      </c>
      <c r="S151" s="106">
        <f t="shared" si="87"/>
        <v>88</v>
      </c>
      <c r="T151" s="106">
        <f t="shared" si="87"/>
        <v>86</v>
      </c>
      <c r="U151" s="106">
        <f t="shared" ref="U151:V151" si="108">ROUND(U13,0)-ROUND(U82,0)</f>
        <v>90</v>
      </c>
      <c r="V151" s="106">
        <f t="shared" si="108"/>
        <v>98</v>
      </c>
      <c r="W151" s="106">
        <f t="shared" ref="W151:X151" si="109">ROUND(W13,0)-ROUND(W82,0)</f>
        <v>110</v>
      </c>
      <c r="X151" s="106">
        <f t="shared" si="109"/>
        <v>97</v>
      </c>
    </row>
    <row r="152" spans="1:26" x14ac:dyDescent="0.2">
      <c r="A152" s="43" t="s">
        <v>61</v>
      </c>
      <c r="B152" s="53" t="s">
        <v>17</v>
      </c>
      <c r="C152" s="106">
        <f t="shared" si="87"/>
        <v>289</v>
      </c>
      <c r="D152" s="106">
        <f t="shared" si="87"/>
        <v>385</v>
      </c>
      <c r="E152" s="106">
        <f t="shared" si="87"/>
        <v>444</v>
      </c>
      <c r="F152" s="106">
        <f t="shared" si="87"/>
        <v>588</v>
      </c>
      <c r="G152" s="106">
        <f t="shared" si="87"/>
        <v>758</v>
      </c>
      <c r="H152" s="106">
        <f t="shared" si="87"/>
        <v>880</v>
      </c>
      <c r="I152" s="106">
        <f t="shared" si="87"/>
        <v>964</v>
      </c>
      <c r="J152" s="106">
        <f t="shared" si="87"/>
        <v>964</v>
      </c>
      <c r="K152" s="106">
        <f t="shared" si="87"/>
        <v>906</v>
      </c>
      <c r="L152" s="106">
        <f t="shared" si="87"/>
        <v>853</v>
      </c>
      <c r="M152" s="106">
        <f t="shared" si="87"/>
        <v>817</v>
      </c>
      <c r="N152" s="106">
        <f t="shared" si="87"/>
        <v>751</v>
      </c>
      <c r="O152" s="106">
        <f t="shared" si="87"/>
        <v>654</v>
      </c>
      <c r="P152" s="106">
        <f t="shared" si="87"/>
        <v>569</v>
      </c>
      <c r="Q152" s="106">
        <f t="shared" si="87"/>
        <v>581</v>
      </c>
      <c r="R152" s="106">
        <f t="shared" si="87"/>
        <v>748</v>
      </c>
      <c r="S152" s="106">
        <f t="shared" si="87"/>
        <v>678</v>
      </c>
      <c r="T152" s="106">
        <f t="shared" si="87"/>
        <v>726</v>
      </c>
      <c r="U152" s="106">
        <f t="shared" ref="U152:V152" si="110">ROUND(U14,0)-ROUND(U83,0)</f>
        <v>688</v>
      </c>
      <c r="V152" s="106">
        <f t="shared" si="110"/>
        <v>647</v>
      </c>
      <c r="W152" s="106">
        <f t="shared" ref="W152:X152" si="111">ROUND(W14,0)-ROUND(W83,0)</f>
        <v>593</v>
      </c>
      <c r="X152" s="106">
        <f t="shared" si="111"/>
        <v>545</v>
      </c>
    </row>
    <row r="153" spans="1:26" x14ac:dyDescent="0.2">
      <c r="A153" s="43">
        <v>6</v>
      </c>
      <c r="B153" s="53" t="s">
        <v>18</v>
      </c>
      <c r="C153" s="106">
        <f t="shared" si="87"/>
        <v>0</v>
      </c>
      <c r="D153" s="106">
        <f t="shared" si="87"/>
        <v>0</v>
      </c>
      <c r="E153" s="106">
        <f t="shared" si="87"/>
        <v>0</v>
      </c>
      <c r="F153" s="106">
        <f t="shared" si="87"/>
        <v>0</v>
      </c>
      <c r="G153" s="106">
        <f t="shared" si="87"/>
        <v>1</v>
      </c>
      <c r="H153" s="106">
        <f t="shared" si="87"/>
        <v>1</v>
      </c>
      <c r="I153" s="106">
        <f t="shared" si="87"/>
        <v>1</v>
      </c>
      <c r="J153" s="106">
        <f t="shared" si="87"/>
        <v>1</v>
      </c>
      <c r="K153" s="106">
        <f t="shared" si="87"/>
        <v>1</v>
      </c>
      <c r="L153" s="106">
        <f t="shared" si="87"/>
        <v>1</v>
      </c>
      <c r="M153" s="106">
        <f t="shared" si="87"/>
        <v>3</v>
      </c>
      <c r="N153" s="106">
        <f t="shared" si="87"/>
        <v>3</v>
      </c>
      <c r="O153" s="106">
        <f t="shared" si="87"/>
        <v>4</v>
      </c>
      <c r="P153" s="106">
        <f t="shared" si="87"/>
        <v>4</v>
      </c>
      <c r="Q153" s="106">
        <f t="shared" si="87"/>
        <v>4</v>
      </c>
      <c r="R153" s="106">
        <f t="shared" si="87"/>
        <v>6</v>
      </c>
      <c r="S153" s="106">
        <f t="shared" si="87"/>
        <v>6</v>
      </c>
      <c r="T153" s="106">
        <f t="shared" si="87"/>
        <v>6</v>
      </c>
      <c r="U153" s="106">
        <f t="shared" ref="U153:V153" si="112">ROUND(U15,0)-ROUND(U84,0)</f>
        <v>6</v>
      </c>
      <c r="V153" s="106">
        <f t="shared" si="112"/>
        <v>7</v>
      </c>
      <c r="W153" s="106">
        <f t="shared" ref="W153:X153" si="113">ROUND(W15,0)-ROUND(W84,0)</f>
        <v>7</v>
      </c>
      <c r="X153" s="106">
        <f t="shared" si="113"/>
        <v>8</v>
      </c>
    </row>
    <row r="154" spans="1:26" s="57" customFormat="1" ht="20.100000000000001" customHeight="1" x14ac:dyDescent="0.2">
      <c r="A154" s="54"/>
      <c r="B154" s="55" t="s">
        <v>3</v>
      </c>
      <c r="C154" s="56">
        <f t="shared" ref="C154:T154" si="114">SUM(C141:C153)</f>
        <v>4690</v>
      </c>
      <c r="D154" s="56">
        <f t="shared" si="114"/>
        <v>5434</v>
      </c>
      <c r="E154" s="56">
        <f t="shared" si="114"/>
        <v>5594</v>
      </c>
      <c r="F154" s="56">
        <f t="shared" si="114"/>
        <v>5607</v>
      </c>
      <c r="G154" s="56">
        <f t="shared" si="114"/>
        <v>5815</v>
      </c>
      <c r="H154" s="56">
        <f t="shared" si="114"/>
        <v>6423</v>
      </c>
      <c r="I154" s="56">
        <f t="shared" si="114"/>
        <v>6286</v>
      </c>
      <c r="J154" s="56">
        <f t="shared" si="114"/>
        <v>5957</v>
      </c>
      <c r="K154" s="56">
        <f t="shared" si="114"/>
        <v>5470</v>
      </c>
      <c r="L154" s="56">
        <f t="shared" si="114"/>
        <v>5094</v>
      </c>
      <c r="M154" s="56">
        <f t="shared" si="114"/>
        <v>4775</v>
      </c>
      <c r="N154" s="56">
        <f t="shared" si="114"/>
        <v>4643</v>
      </c>
      <c r="O154" s="56">
        <f t="shared" si="114"/>
        <v>4623</v>
      </c>
      <c r="P154" s="56">
        <f t="shared" si="114"/>
        <v>4680</v>
      </c>
      <c r="Q154" s="56">
        <f t="shared" si="114"/>
        <v>4885</v>
      </c>
      <c r="R154" s="56">
        <f t="shared" si="114"/>
        <v>5429</v>
      </c>
      <c r="S154" s="56">
        <f t="shared" si="114"/>
        <v>5853</v>
      </c>
      <c r="T154" s="56">
        <f t="shared" si="114"/>
        <v>6205</v>
      </c>
      <c r="U154" s="56">
        <f t="shared" ref="U154:V154" si="115">SUM(U141:U153)</f>
        <v>6106</v>
      </c>
      <c r="V154" s="56">
        <f t="shared" si="115"/>
        <v>5896</v>
      </c>
      <c r="W154" s="56">
        <f t="shared" ref="W154:X154" si="116">SUM(W141:W153)</f>
        <v>5568</v>
      </c>
      <c r="X154" s="56">
        <f t="shared" si="116"/>
        <v>4642</v>
      </c>
      <c r="Z154" s="995"/>
    </row>
    <row r="155" spans="1:26" x14ac:dyDescent="0.2">
      <c r="C155" s="3"/>
      <c r="D155" s="3"/>
      <c r="E155" s="3"/>
      <c r="F155" s="3"/>
      <c r="G155" s="3"/>
      <c r="H155" s="3"/>
      <c r="I155" s="3"/>
      <c r="J155" s="3"/>
      <c r="K155" s="3"/>
      <c r="L155" s="3"/>
      <c r="M155" s="3"/>
      <c r="N155" s="3"/>
      <c r="O155" s="3"/>
      <c r="P155" s="3"/>
      <c r="Q155" s="3"/>
      <c r="R155" s="3"/>
      <c r="S155" s="3"/>
      <c r="T155" s="3"/>
      <c r="U155" s="3"/>
      <c r="V155" s="3"/>
      <c r="W155" s="3"/>
      <c r="X155" s="3"/>
    </row>
    <row r="156" spans="1:26" ht="20.100000000000001" customHeight="1" x14ac:dyDescent="0.2">
      <c r="A156" s="31" t="str">
        <f>Index!A43</f>
        <v>Table 3j     Employment by institutional sector, wage costs, Foreign citizens, FY2000-FY2021</v>
      </c>
    </row>
    <row r="157" spans="1:26" s="22" customFormat="1" ht="20.100000000000001" customHeight="1" x14ac:dyDescent="0.2">
      <c r="A157" s="12"/>
      <c r="B157" s="12" t="s">
        <v>117</v>
      </c>
      <c r="C157" s="33" t="str">
        <f>NAgni!C$2</f>
        <v>FY00</v>
      </c>
      <c r="D157" s="33" t="str">
        <f>NAgni!D$2</f>
        <v>FY01</v>
      </c>
      <c r="E157" s="33" t="str">
        <f>NAgni!E$2</f>
        <v>FY02</v>
      </c>
      <c r="F157" s="33" t="str">
        <f>NAgni!F$2</f>
        <v>FY03</v>
      </c>
      <c r="G157" s="33" t="str">
        <f>NAgni!G$2</f>
        <v>FY04</v>
      </c>
      <c r="H157" s="33" t="str">
        <f>NAgni!H$2</f>
        <v>FY05</v>
      </c>
      <c r="I157" s="33" t="str">
        <f>NAgni!I$2</f>
        <v>FY06</v>
      </c>
      <c r="J157" s="33" t="str">
        <f>NAgni!J$2</f>
        <v>FY07</v>
      </c>
      <c r="K157" s="33" t="str">
        <f>NAgni!K$2</f>
        <v>FY08</v>
      </c>
      <c r="L157" s="33" t="str">
        <f>NAgni!L$2</f>
        <v>FY09</v>
      </c>
      <c r="M157" s="33" t="str">
        <f>NAgni!M$2</f>
        <v>FY10</v>
      </c>
      <c r="N157" s="33" t="str">
        <f>NAgni!N$2</f>
        <v>FY11</v>
      </c>
      <c r="O157" s="33" t="str">
        <f>NAgni!O$2</f>
        <v>FY12</v>
      </c>
      <c r="P157" s="33" t="str">
        <f>NAgni!P$2</f>
        <v>FY13</v>
      </c>
      <c r="Q157" s="33" t="str">
        <f>NAgni!Q$2</f>
        <v>FY14</v>
      </c>
      <c r="R157" s="33" t="str">
        <f>NAgni!R$2</f>
        <v>FY15</v>
      </c>
      <c r="S157" s="33" t="str">
        <f>NAgni!S$2</f>
        <v>FY16</v>
      </c>
      <c r="T157" s="33" t="str">
        <f>NAgni!T$2</f>
        <v>FY17</v>
      </c>
      <c r="U157" s="33" t="str">
        <f>NAgni!U$2</f>
        <v>FY18</v>
      </c>
      <c r="V157" s="33" t="str">
        <f>NAgni!V$2</f>
        <v>FY19</v>
      </c>
      <c r="W157" s="33" t="str">
        <f>NAgni!W$2</f>
        <v>FY20</v>
      </c>
      <c r="X157" s="33" t="str">
        <f>NAgni!X$2</f>
        <v>FY21</v>
      </c>
    </row>
    <row r="158" spans="1:26" x14ac:dyDescent="0.2">
      <c r="A158" s="1">
        <v>1.1000000000000001</v>
      </c>
      <c r="B158" s="53" t="s">
        <v>306</v>
      </c>
      <c r="C158" s="106">
        <f t="shared" ref="C158:T170" si="117">ROUND(C20,0)-ROUND(C89,0)</f>
        <v>13692</v>
      </c>
      <c r="D158" s="106">
        <f t="shared" si="117"/>
        <v>16338</v>
      </c>
      <c r="E158" s="106">
        <f t="shared" si="117"/>
        <v>18813</v>
      </c>
      <c r="F158" s="106">
        <f t="shared" si="117"/>
        <v>17562</v>
      </c>
      <c r="G158" s="106">
        <f t="shared" si="117"/>
        <v>19242</v>
      </c>
      <c r="H158" s="106">
        <f t="shared" si="117"/>
        <v>19767</v>
      </c>
      <c r="I158" s="106">
        <f t="shared" si="117"/>
        <v>17845</v>
      </c>
      <c r="J158" s="106">
        <f t="shared" si="117"/>
        <v>16311</v>
      </c>
      <c r="K158" s="106">
        <f t="shared" si="117"/>
        <v>14032</v>
      </c>
      <c r="L158" s="106">
        <f t="shared" si="117"/>
        <v>12641</v>
      </c>
      <c r="M158" s="106">
        <f t="shared" si="117"/>
        <v>12655</v>
      </c>
      <c r="N158" s="106">
        <f t="shared" si="117"/>
        <v>13601</v>
      </c>
      <c r="O158" s="106">
        <f t="shared" si="117"/>
        <v>14483</v>
      </c>
      <c r="P158" s="106">
        <f t="shared" si="117"/>
        <v>15217</v>
      </c>
      <c r="Q158" s="106">
        <f t="shared" si="117"/>
        <v>16381</v>
      </c>
      <c r="R158" s="106">
        <f t="shared" si="117"/>
        <v>19294</v>
      </c>
      <c r="S158" s="106">
        <f t="shared" si="117"/>
        <v>22293</v>
      </c>
      <c r="T158" s="106">
        <f t="shared" si="117"/>
        <v>23064</v>
      </c>
      <c r="U158" s="106">
        <f t="shared" ref="U158:V158" si="118">ROUND(U20,0)-ROUND(U89,0)</f>
        <v>23451</v>
      </c>
      <c r="V158" s="106">
        <f t="shared" si="118"/>
        <v>22752</v>
      </c>
      <c r="W158" s="106">
        <f t="shared" ref="W158:X158" si="119">ROUND(W20,0)-ROUND(W89,0)</f>
        <v>19721</v>
      </c>
      <c r="X158" s="106">
        <f t="shared" si="119"/>
        <v>13403</v>
      </c>
    </row>
    <row r="159" spans="1:26" x14ac:dyDescent="0.2">
      <c r="A159" s="1">
        <v>1.2</v>
      </c>
      <c r="B159" s="53" t="s">
        <v>307</v>
      </c>
      <c r="C159" s="106">
        <f t="shared" si="117"/>
        <v>6844</v>
      </c>
      <c r="D159" s="106">
        <f t="shared" si="117"/>
        <v>7654</v>
      </c>
      <c r="E159" s="106">
        <f t="shared" si="117"/>
        <v>7251</v>
      </c>
      <c r="F159" s="106">
        <f t="shared" si="117"/>
        <v>7306</v>
      </c>
      <c r="G159" s="106">
        <f t="shared" si="117"/>
        <v>7834</v>
      </c>
      <c r="H159" s="106">
        <f t="shared" si="117"/>
        <v>8349</v>
      </c>
      <c r="I159" s="106">
        <f t="shared" si="117"/>
        <v>8741</v>
      </c>
      <c r="J159" s="106">
        <f t="shared" si="117"/>
        <v>8674</v>
      </c>
      <c r="K159" s="106">
        <f t="shared" si="117"/>
        <v>8904</v>
      </c>
      <c r="L159" s="106">
        <f t="shared" si="117"/>
        <v>8559</v>
      </c>
      <c r="M159" s="106">
        <f t="shared" si="117"/>
        <v>7898</v>
      </c>
      <c r="N159" s="106">
        <f t="shared" si="117"/>
        <v>7982</v>
      </c>
      <c r="O159" s="106">
        <f t="shared" si="117"/>
        <v>8392</v>
      </c>
      <c r="P159" s="106">
        <f t="shared" si="117"/>
        <v>9103</v>
      </c>
      <c r="Q159" s="106">
        <f t="shared" si="117"/>
        <v>10837</v>
      </c>
      <c r="R159" s="106">
        <f t="shared" si="117"/>
        <v>14186</v>
      </c>
      <c r="S159" s="106">
        <f t="shared" si="117"/>
        <v>17096</v>
      </c>
      <c r="T159" s="106">
        <f t="shared" si="117"/>
        <v>19195</v>
      </c>
      <c r="U159" s="106">
        <f t="shared" ref="U159:V159" si="120">ROUND(U21,0)-ROUND(U90,0)</f>
        <v>18708</v>
      </c>
      <c r="V159" s="106">
        <f t="shared" si="120"/>
        <v>18062</v>
      </c>
      <c r="W159" s="106">
        <f t="shared" ref="W159:X159" si="121">ROUND(W21,0)-ROUND(W90,0)</f>
        <v>16214</v>
      </c>
      <c r="X159" s="106">
        <f t="shared" si="121"/>
        <v>13794</v>
      </c>
    </row>
    <row r="160" spans="1:26" x14ac:dyDescent="0.2">
      <c r="A160" s="1">
        <v>1.3</v>
      </c>
      <c r="B160" t="s">
        <v>15</v>
      </c>
      <c r="C160" s="106">
        <f t="shared" si="117"/>
        <v>395</v>
      </c>
      <c r="D160" s="106">
        <f t="shared" si="117"/>
        <v>409</v>
      </c>
      <c r="E160" s="106">
        <f t="shared" si="117"/>
        <v>450</v>
      </c>
      <c r="F160" s="106">
        <f t="shared" si="117"/>
        <v>450</v>
      </c>
      <c r="G160" s="106">
        <f t="shared" si="117"/>
        <v>554</v>
      </c>
      <c r="H160" s="106">
        <f t="shared" si="117"/>
        <v>610</v>
      </c>
      <c r="I160" s="106">
        <f t="shared" si="117"/>
        <v>389</v>
      </c>
      <c r="J160" s="106">
        <f t="shared" si="117"/>
        <v>369</v>
      </c>
      <c r="K160" s="106">
        <f t="shared" si="117"/>
        <v>313</v>
      </c>
      <c r="L160" s="106">
        <f t="shared" si="117"/>
        <v>276</v>
      </c>
      <c r="M160" s="106">
        <f t="shared" si="117"/>
        <v>297</v>
      </c>
      <c r="N160" s="106">
        <f t="shared" si="117"/>
        <v>327</v>
      </c>
      <c r="O160" s="106">
        <f t="shared" si="117"/>
        <v>339</v>
      </c>
      <c r="P160" s="106">
        <f t="shared" si="117"/>
        <v>325</v>
      </c>
      <c r="Q160" s="106">
        <f t="shared" si="117"/>
        <v>481</v>
      </c>
      <c r="R160" s="106">
        <f t="shared" si="117"/>
        <v>552</v>
      </c>
      <c r="S160" s="106">
        <f t="shared" si="117"/>
        <v>602</v>
      </c>
      <c r="T160" s="106">
        <f t="shared" si="117"/>
        <v>726</v>
      </c>
      <c r="U160" s="106">
        <f t="shared" ref="U160:V160" si="122">ROUND(U22,0)-ROUND(U91,0)</f>
        <v>1060</v>
      </c>
      <c r="V160" s="106">
        <f t="shared" si="122"/>
        <v>1133</v>
      </c>
      <c r="W160" s="106">
        <f t="shared" ref="W160:X160" si="123">ROUND(W22,0)-ROUND(W91,0)</f>
        <v>1295</v>
      </c>
      <c r="X160" s="106">
        <f t="shared" si="123"/>
        <v>1396</v>
      </c>
    </row>
    <row r="161" spans="1:24" x14ac:dyDescent="0.2">
      <c r="A161" s="1">
        <v>1.4</v>
      </c>
      <c r="B161" t="s">
        <v>577</v>
      </c>
      <c r="C161" s="106">
        <f t="shared" si="117"/>
        <v>2</v>
      </c>
      <c r="D161" s="106">
        <f t="shared" si="117"/>
        <v>122</v>
      </c>
      <c r="E161" s="106">
        <f t="shared" si="117"/>
        <v>157</v>
      </c>
      <c r="F161" s="106">
        <f t="shared" si="117"/>
        <v>85</v>
      </c>
      <c r="G161" s="106">
        <f t="shared" si="117"/>
        <v>155</v>
      </c>
      <c r="H161" s="106">
        <f t="shared" si="117"/>
        <v>214</v>
      </c>
      <c r="I161" s="106">
        <f t="shared" si="117"/>
        <v>205</v>
      </c>
      <c r="J161" s="106">
        <f t="shared" si="117"/>
        <v>184</v>
      </c>
      <c r="K161" s="106">
        <f t="shared" si="117"/>
        <v>168</v>
      </c>
      <c r="L161" s="106">
        <f t="shared" si="117"/>
        <v>206</v>
      </c>
      <c r="M161" s="106">
        <f t="shared" si="117"/>
        <v>185</v>
      </c>
      <c r="N161" s="106">
        <f t="shared" si="117"/>
        <v>183</v>
      </c>
      <c r="O161" s="106">
        <f t="shared" si="117"/>
        <v>202</v>
      </c>
      <c r="P161" s="106">
        <f t="shared" si="117"/>
        <v>225</v>
      </c>
      <c r="Q161" s="106">
        <f t="shared" si="117"/>
        <v>248</v>
      </c>
      <c r="R161" s="106">
        <f t="shared" si="117"/>
        <v>247</v>
      </c>
      <c r="S161" s="106">
        <f t="shared" si="117"/>
        <v>256</v>
      </c>
      <c r="T161" s="106">
        <f t="shared" si="117"/>
        <v>244</v>
      </c>
      <c r="U161" s="106">
        <f t="shared" ref="U161:V161" si="124">ROUND(U23,0)-ROUND(U92,0)</f>
        <v>207</v>
      </c>
      <c r="V161" s="106">
        <f t="shared" si="124"/>
        <v>191</v>
      </c>
      <c r="W161" s="106">
        <f t="shared" ref="W161:X161" si="125">ROUND(W23,0)-ROUND(W92,0)</f>
        <v>162</v>
      </c>
      <c r="X161" s="106">
        <f t="shared" si="125"/>
        <v>0</v>
      </c>
    </row>
    <row r="162" spans="1:24" x14ac:dyDescent="0.2">
      <c r="A162" s="43" t="s">
        <v>296</v>
      </c>
      <c r="B162" s="53" t="s">
        <v>292</v>
      </c>
      <c r="C162" s="106">
        <f t="shared" si="117"/>
        <v>551</v>
      </c>
      <c r="D162" s="106">
        <f t="shared" si="117"/>
        <v>540</v>
      </c>
      <c r="E162" s="106">
        <f t="shared" si="117"/>
        <v>506</v>
      </c>
      <c r="F162" s="106">
        <f t="shared" si="117"/>
        <v>585</v>
      </c>
      <c r="G162" s="106">
        <f t="shared" si="117"/>
        <v>636</v>
      </c>
      <c r="H162" s="106">
        <f t="shared" si="117"/>
        <v>705</v>
      </c>
      <c r="I162" s="106">
        <f t="shared" si="117"/>
        <v>768</v>
      </c>
      <c r="J162" s="106">
        <f t="shared" si="117"/>
        <v>754</v>
      </c>
      <c r="K162" s="106">
        <f t="shared" si="117"/>
        <v>596</v>
      </c>
      <c r="L162" s="106">
        <f t="shared" si="117"/>
        <v>510</v>
      </c>
      <c r="M162" s="106">
        <f t="shared" si="117"/>
        <v>517</v>
      </c>
      <c r="N162" s="106">
        <f t="shared" si="117"/>
        <v>510</v>
      </c>
      <c r="O162" s="106">
        <f t="shared" si="117"/>
        <v>552</v>
      </c>
      <c r="P162" s="106">
        <f t="shared" si="117"/>
        <v>248</v>
      </c>
      <c r="Q162" s="106">
        <f t="shared" si="117"/>
        <v>266</v>
      </c>
      <c r="R162" s="106">
        <f t="shared" si="117"/>
        <v>292</v>
      </c>
      <c r="S162" s="106">
        <f t="shared" si="117"/>
        <v>334</v>
      </c>
      <c r="T162" s="106">
        <f t="shared" si="117"/>
        <v>337</v>
      </c>
      <c r="U162" s="106">
        <f t="shared" ref="U162:V162" si="126">ROUND(U24,0)-ROUND(U93,0)</f>
        <v>287</v>
      </c>
      <c r="V162" s="106">
        <f t="shared" si="126"/>
        <v>251</v>
      </c>
      <c r="W162" s="106">
        <f t="shared" ref="W162:X162" si="127">ROUND(W24,0)-ROUND(W93,0)</f>
        <v>410</v>
      </c>
      <c r="X162" s="106">
        <f t="shared" si="127"/>
        <v>392</v>
      </c>
    </row>
    <row r="163" spans="1:24" x14ac:dyDescent="0.2">
      <c r="A163" s="43" t="s">
        <v>297</v>
      </c>
      <c r="B163" s="53" t="s">
        <v>537</v>
      </c>
      <c r="C163" s="106">
        <f t="shared" si="117"/>
        <v>149</v>
      </c>
      <c r="D163" s="106">
        <f t="shared" si="117"/>
        <v>173</v>
      </c>
      <c r="E163" s="106">
        <f t="shared" si="117"/>
        <v>198</v>
      </c>
      <c r="F163" s="106">
        <f t="shared" si="117"/>
        <v>184</v>
      </c>
      <c r="G163" s="106">
        <f t="shared" si="117"/>
        <v>118</v>
      </c>
      <c r="H163" s="106">
        <f t="shared" si="117"/>
        <v>145</v>
      </c>
      <c r="I163" s="106">
        <f t="shared" si="117"/>
        <v>156</v>
      </c>
      <c r="J163" s="106">
        <f t="shared" si="117"/>
        <v>201</v>
      </c>
      <c r="K163" s="106">
        <f t="shared" si="117"/>
        <v>176</v>
      </c>
      <c r="L163" s="106">
        <f t="shared" si="117"/>
        <v>171</v>
      </c>
      <c r="M163" s="106">
        <f t="shared" si="117"/>
        <v>164</v>
      </c>
      <c r="N163" s="106">
        <f t="shared" si="117"/>
        <v>159</v>
      </c>
      <c r="O163" s="106">
        <f t="shared" si="117"/>
        <v>104</v>
      </c>
      <c r="P163" s="106">
        <f t="shared" si="117"/>
        <v>95</v>
      </c>
      <c r="Q163" s="106">
        <f t="shared" si="117"/>
        <v>108</v>
      </c>
      <c r="R163" s="106">
        <f t="shared" si="117"/>
        <v>112</v>
      </c>
      <c r="S163" s="106">
        <f t="shared" si="117"/>
        <v>136</v>
      </c>
      <c r="T163" s="106">
        <f t="shared" si="117"/>
        <v>173</v>
      </c>
      <c r="U163" s="106">
        <f t="shared" ref="U163:V163" si="128">ROUND(U25,0)-ROUND(U94,0)</f>
        <v>201</v>
      </c>
      <c r="V163" s="106">
        <f t="shared" si="128"/>
        <v>469</v>
      </c>
      <c r="W163" s="106">
        <f t="shared" ref="W163:X163" si="129">ROUND(W25,0)-ROUND(W94,0)</f>
        <v>277</v>
      </c>
      <c r="X163" s="106">
        <f t="shared" si="129"/>
        <v>218</v>
      </c>
    </row>
    <row r="164" spans="1:24" x14ac:dyDescent="0.2">
      <c r="A164" s="43" t="s">
        <v>66</v>
      </c>
      <c r="B164" s="53" t="s">
        <v>293</v>
      </c>
      <c r="C164" s="106">
        <f t="shared" si="117"/>
        <v>3355</v>
      </c>
      <c r="D164" s="106">
        <f t="shared" si="117"/>
        <v>3490</v>
      </c>
      <c r="E164" s="106">
        <f t="shared" si="117"/>
        <v>3511</v>
      </c>
      <c r="F164" s="106">
        <f t="shared" si="117"/>
        <v>4075</v>
      </c>
      <c r="G164" s="106">
        <f t="shared" si="117"/>
        <v>4272</v>
      </c>
      <c r="H164" s="106">
        <f t="shared" si="117"/>
        <v>3880</v>
      </c>
      <c r="I164" s="106">
        <f t="shared" si="117"/>
        <v>3700</v>
      </c>
      <c r="J164" s="106">
        <f t="shared" si="117"/>
        <v>3696</v>
      </c>
      <c r="K164" s="106">
        <f t="shared" si="117"/>
        <v>3786</v>
      </c>
      <c r="L164" s="106">
        <f t="shared" si="117"/>
        <v>3547</v>
      </c>
      <c r="M164" s="106">
        <f t="shared" si="117"/>
        <v>3170</v>
      </c>
      <c r="N164" s="106">
        <f t="shared" si="117"/>
        <v>2958</v>
      </c>
      <c r="O164" s="106">
        <f t="shared" si="117"/>
        <v>3127</v>
      </c>
      <c r="P164" s="106">
        <f t="shared" si="117"/>
        <v>3544</v>
      </c>
      <c r="Q164" s="106">
        <f t="shared" si="117"/>
        <v>4614</v>
      </c>
      <c r="R164" s="106">
        <f t="shared" si="117"/>
        <v>4740</v>
      </c>
      <c r="S164" s="106">
        <f t="shared" si="117"/>
        <v>5197</v>
      </c>
      <c r="T164" s="106">
        <f t="shared" si="117"/>
        <v>5435</v>
      </c>
      <c r="U164" s="106">
        <f t="shared" ref="U164:V164" si="130">ROUND(U26,0)-ROUND(U95,0)</f>
        <v>5819</v>
      </c>
      <c r="V164" s="106">
        <f t="shared" si="130"/>
        <v>5837</v>
      </c>
      <c r="W164" s="106">
        <f t="shared" ref="W164:X164" si="131">ROUND(W26,0)-ROUND(W95,0)</f>
        <v>6180</v>
      </c>
      <c r="X164" s="106">
        <f t="shared" si="131"/>
        <v>6364</v>
      </c>
    </row>
    <row r="165" spans="1:24" x14ac:dyDescent="0.2">
      <c r="A165" s="43" t="s">
        <v>67</v>
      </c>
      <c r="B165" s="53" t="s">
        <v>16</v>
      </c>
      <c r="C165" s="106">
        <f t="shared" si="117"/>
        <v>823</v>
      </c>
      <c r="D165" s="106">
        <f t="shared" si="117"/>
        <v>694</v>
      </c>
      <c r="E165" s="106">
        <f t="shared" si="117"/>
        <v>766</v>
      </c>
      <c r="F165" s="106">
        <f t="shared" si="117"/>
        <v>798</v>
      </c>
      <c r="G165" s="106">
        <f t="shared" si="117"/>
        <v>755</v>
      </c>
      <c r="H165" s="106">
        <f t="shared" si="117"/>
        <v>682</v>
      </c>
      <c r="I165" s="106">
        <f t="shared" si="117"/>
        <v>686</v>
      </c>
      <c r="J165" s="106">
        <f t="shared" si="117"/>
        <v>735</v>
      </c>
      <c r="K165" s="106">
        <f t="shared" si="117"/>
        <v>767</v>
      </c>
      <c r="L165" s="106">
        <f t="shared" si="117"/>
        <v>878</v>
      </c>
      <c r="M165" s="106">
        <f t="shared" si="117"/>
        <v>886</v>
      </c>
      <c r="N165" s="106">
        <f t="shared" si="117"/>
        <v>862</v>
      </c>
      <c r="O165" s="106">
        <f t="shared" si="117"/>
        <v>895</v>
      </c>
      <c r="P165" s="106">
        <f t="shared" si="117"/>
        <v>964</v>
      </c>
      <c r="Q165" s="106">
        <f t="shared" si="117"/>
        <v>1029</v>
      </c>
      <c r="R165" s="106">
        <f t="shared" si="117"/>
        <v>1217</v>
      </c>
      <c r="S165" s="106">
        <f t="shared" si="117"/>
        <v>1144</v>
      </c>
      <c r="T165" s="106">
        <f t="shared" si="117"/>
        <v>1155</v>
      </c>
      <c r="U165" s="106">
        <f t="shared" ref="U165:V165" si="132">ROUND(U27,0)-ROUND(U96,0)</f>
        <v>1202</v>
      </c>
      <c r="V165" s="106">
        <f t="shared" si="132"/>
        <v>1273</v>
      </c>
      <c r="W165" s="106">
        <f t="shared" ref="W165:X165" si="133">ROUND(W27,0)-ROUND(W96,0)</f>
        <v>1175</v>
      </c>
      <c r="X165" s="106">
        <f t="shared" si="133"/>
        <v>1261</v>
      </c>
    </row>
    <row r="166" spans="1:24" x14ac:dyDescent="0.2">
      <c r="A166" s="43" t="s">
        <v>68</v>
      </c>
      <c r="B166" s="53" t="s">
        <v>294</v>
      </c>
      <c r="C166" s="106">
        <f t="shared" si="117"/>
        <v>323</v>
      </c>
      <c r="D166" s="106">
        <f t="shared" si="117"/>
        <v>342</v>
      </c>
      <c r="E166" s="106">
        <f t="shared" si="117"/>
        <v>411</v>
      </c>
      <c r="F166" s="106">
        <f t="shared" si="117"/>
        <v>350</v>
      </c>
      <c r="G166" s="106">
        <f t="shared" si="117"/>
        <v>384</v>
      </c>
      <c r="H166" s="106">
        <f t="shared" si="117"/>
        <v>487</v>
      </c>
      <c r="I166" s="106">
        <f t="shared" si="117"/>
        <v>526</v>
      </c>
      <c r="J166" s="106">
        <f t="shared" si="117"/>
        <v>621</v>
      </c>
      <c r="K166" s="106">
        <f t="shared" si="117"/>
        <v>581</v>
      </c>
      <c r="L166" s="106">
        <f t="shared" si="117"/>
        <v>587</v>
      </c>
      <c r="M166" s="106">
        <f t="shared" si="117"/>
        <v>541</v>
      </c>
      <c r="N166" s="106">
        <f t="shared" si="117"/>
        <v>634</v>
      </c>
      <c r="O166" s="106">
        <f t="shared" si="117"/>
        <v>664</v>
      </c>
      <c r="P166" s="106">
        <f t="shared" si="117"/>
        <v>740</v>
      </c>
      <c r="Q166" s="106">
        <f t="shared" si="117"/>
        <v>867</v>
      </c>
      <c r="R166" s="106">
        <f t="shared" si="117"/>
        <v>907</v>
      </c>
      <c r="S166" s="106">
        <f t="shared" si="117"/>
        <v>1014</v>
      </c>
      <c r="T166" s="106">
        <f t="shared" si="117"/>
        <v>1143</v>
      </c>
      <c r="U166" s="106">
        <f t="shared" ref="U166:V166" si="134">ROUND(U28,0)-ROUND(U97,0)</f>
        <v>1216</v>
      </c>
      <c r="V166" s="106">
        <f t="shared" si="134"/>
        <v>1359</v>
      </c>
      <c r="W166" s="106">
        <f t="shared" ref="W166:X166" si="135">ROUND(W28,0)-ROUND(W97,0)</f>
        <v>1542</v>
      </c>
      <c r="X166" s="106">
        <f t="shared" si="135"/>
        <v>1488</v>
      </c>
    </row>
    <row r="167" spans="1:24" x14ac:dyDescent="0.2">
      <c r="A167" s="254" t="s">
        <v>575</v>
      </c>
      <c r="B167" s="255" t="s">
        <v>576</v>
      </c>
      <c r="C167" s="106">
        <f t="shared" si="117"/>
        <v>0</v>
      </c>
      <c r="D167" s="106">
        <f t="shared" si="117"/>
        <v>0</v>
      </c>
      <c r="E167" s="106">
        <f t="shared" si="117"/>
        <v>0</v>
      </c>
      <c r="F167" s="106">
        <f t="shared" si="117"/>
        <v>0</v>
      </c>
      <c r="G167" s="106">
        <f t="shared" si="117"/>
        <v>0</v>
      </c>
      <c r="H167" s="106">
        <f t="shared" si="117"/>
        <v>0</v>
      </c>
      <c r="I167" s="106">
        <f t="shared" si="117"/>
        <v>0</v>
      </c>
      <c r="J167" s="106">
        <f t="shared" si="117"/>
        <v>20</v>
      </c>
      <c r="K167" s="106">
        <f t="shared" si="117"/>
        <v>2</v>
      </c>
      <c r="L167" s="106">
        <f t="shared" si="117"/>
        <v>46</v>
      </c>
      <c r="M167" s="106">
        <f t="shared" si="117"/>
        <v>50</v>
      </c>
      <c r="N167" s="106">
        <f t="shared" si="117"/>
        <v>64</v>
      </c>
      <c r="O167" s="106">
        <f t="shared" si="117"/>
        <v>36</v>
      </c>
      <c r="P167" s="106">
        <f t="shared" si="117"/>
        <v>0</v>
      </c>
      <c r="Q167" s="106">
        <f t="shared" si="117"/>
        <v>0</v>
      </c>
      <c r="R167" s="106">
        <f t="shared" si="117"/>
        <v>0</v>
      </c>
      <c r="S167" s="106">
        <f t="shared" si="117"/>
        <v>0</v>
      </c>
      <c r="T167" s="106">
        <f t="shared" si="117"/>
        <v>1</v>
      </c>
      <c r="U167" s="106">
        <f t="shared" ref="U167:V167" si="136">ROUND(U29,0)-ROUND(U98,0)</f>
        <v>27</v>
      </c>
      <c r="V167" s="106">
        <f t="shared" si="136"/>
        <v>35</v>
      </c>
      <c r="W167" s="106">
        <f t="shared" ref="W167:X167" si="137">ROUND(W29,0)-ROUND(W98,0)</f>
        <v>26</v>
      </c>
      <c r="X167" s="106">
        <f t="shared" si="137"/>
        <v>22</v>
      </c>
    </row>
    <row r="168" spans="1:24" x14ac:dyDescent="0.2">
      <c r="A168" s="43" t="s">
        <v>60</v>
      </c>
      <c r="B168" s="53" t="s">
        <v>295</v>
      </c>
      <c r="C168" s="106">
        <f t="shared" si="117"/>
        <v>693</v>
      </c>
      <c r="D168" s="106">
        <f t="shared" si="117"/>
        <v>826</v>
      </c>
      <c r="E168" s="106">
        <f t="shared" si="117"/>
        <v>908</v>
      </c>
      <c r="F168" s="106">
        <f t="shared" si="117"/>
        <v>896</v>
      </c>
      <c r="G168" s="106">
        <f t="shared" si="117"/>
        <v>807</v>
      </c>
      <c r="H168" s="106">
        <f t="shared" si="117"/>
        <v>757</v>
      </c>
      <c r="I168" s="106">
        <f t="shared" si="117"/>
        <v>848</v>
      </c>
      <c r="J168" s="106">
        <f t="shared" si="117"/>
        <v>876</v>
      </c>
      <c r="K168" s="106">
        <f t="shared" si="117"/>
        <v>921</v>
      </c>
      <c r="L168" s="106">
        <f t="shared" si="117"/>
        <v>934</v>
      </c>
      <c r="M168" s="106">
        <f t="shared" si="117"/>
        <v>808</v>
      </c>
      <c r="N168" s="106">
        <f t="shared" si="117"/>
        <v>755</v>
      </c>
      <c r="O168" s="106">
        <f t="shared" si="117"/>
        <v>836</v>
      </c>
      <c r="P168" s="106">
        <f t="shared" si="117"/>
        <v>866</v>
      </c>
      <c r="Q168" s="106">
        <f t="shared" si="117"/>
        <v>923</v>
      </c>
      <c r="R168" s="106">
        <f t="shared" si="117"/>
        <v>928</v>
      </c>
      <c r="S168" s="106">
        <f t="shared" si="117"/>
        <v>924</v>
      </c>
      <c r="T168" s="106">
        <f t="shared" si="117"/>
        <v>1014</v>
      </c>
      <c r="U168" s="106">
        <f t="shared" ref="U168:V168" si="138">ROUND(U30,0)-ROUND(U99,0)</f>
        <v>1138</v>
      </c>
      <c r="V168" s="106">
        <f t="shared" si="138"/>
        <v>1251</v>
      </c>
      <c r="W168" s="106">
        <f t="shared" ref="W168:X168" si="139">ROUND(W30,0)-ROUND(W99,0)</f>
        <v>1389</v>
      </c>
      <c r="X168" s="106">
        <f t="shared" si="139"/>
        <v>1338</v>
      </c>
    </row>
    <row r="169" spans="1:24" x14ac:dyDescent="0.2">
      <c r="A169" s="43" t="s">
        <v>61</v>
      </c>
      <c r="B169" s="53" t="s">
        <v>17</v>
      </c>
      <c r="C169" s="106">
        <f t="shared" si="117"/>
        <v>486</v>
      </c>
      <c r="D169" s="106">
        <f t="shared" si="117"/>
        <v>678</v>
      </c>
      <c r="E169" s="106">
        <f t="shared" si="117"/>
        <v>760</v>
      </c>
      <c r="F169" s="106">
        <f t="shared" si="117"/>
        <v>982</v>
      </c>
      <c r="G169" s="106">
        <f t="shared" si="117"/>
        <v>1254</v>
      </c>
      <c r="H169" s="106">
        <f t="shared" si="117"/>
        <v>1460</v>
      </c>
      <c r="I169" s="106">
        <f t="shared" si="117"/>
        <v>1587</v>
      </c>
      <c r="J169" s="106">
        <f t="shared" si="117"/>
        <v>1629</v>
      </c>
      <c r="K169" s="106">
        <f t="shared" si="117"/>
        <v>1553</v>
      </c>
      <c r="L169" s="106">
        <f t="shared" si="117"/>
        <v>1477</v>
      </c>
      <c r="M169" s="106">
        <f t="shared" si="117"/>
        <v>1436</v>
      </c>
      <c r="N169" s="106">
        <f t="shared" si="117"/>
        <v>1360</v>
      </c>
      <c r="O169" s="106">
        <f t="shared" si="117"/>
        <v>1223</v>
      </c>
      <c r="P169" s="106">
        <f t="shared" si="117"/>
        <v>1109</v>
      </c>
      <c r="Q169" s="106">
        <f t="shared" si="117"/>
        <v>1185</v>
      </c>
      <c r="R169" s="106">
        <f t="shared" si="117"/>
        <v>1660</v>
      </c>
      <c r="S169" s="106">
        <f t="shared" si="117"/>
        <v>1601</v>
      </c>
      <c r="T169" s="106">
        <f t="shared" si="117"/>
        <v>1746</v>
      </c>
      <c r="U169" s="106">
        <f t="shared" ref="U169:V169" si="140">ROUND(U31,0)-ROUND(U100,0)</f>
        <v>1715</v>
      </c>
      <c r="V169" s="106">
        <f t="shared" si="140"/>
        <v>1599</v>
      </c>
      <c r="W169" s="106">
        <f t="shared" ref="W169:X169" si="141">ROUND(W31,0)-ROUND(W100,0)</f>
        <v>1504</v>
      </c>
      <c r="X169" s="106">
        <f t="shared" si="141"/>
        <v>1415</v>
      </c>
    </row>
    <row r="170" spans="1:24" x14ac:dyDescent="0.2">
      <c r="A170" s="43">
        <v>6</v>
      </c>
      <c r="B170" s="53" t="s">
        <v>18</v>
      </c>
      <c r="C170" s="106">
        <f t="shared" si="117"/>
        <v>0</v>
      </c>
      <c r="D170" s="106">
        <f t="shared" si="117"/>
        <v>0</v>
      </c>
      <c r="E170" s="106">
        <f t="shared" si="117"/>
        <v>0</v>
      </c>
      <c r="F170" s="106">
        <f t="shared" si="117"/>
        <v>0</v>
      </c>
      <c r="G170" s="106">
        <f t="shared" si="117"/>
        <v>8</v>
      </c>
      <c r="H170" s="106">
        <f t="shared" si="117"/>
        <v>15</v>
      </c>
      <c r="I170" s="106">
        <f t="shared" si="117"/>
        <v>15</v>
      </c>
      <c r="J170" s="106">
        <f t="shared" si="117"/>
        <v>16</v>
      </c>
      <c r="K170" s="106">
        <f t="shared" si="117"/>
        <v>17</v>
      </c>
      <c r="L170" s="106">
        <f t="shared" si="117"/>
        <v>17</v>
      </c>
      <c r="M170" s="106">
        <f t="shared" si="117"/>
        <v>31</v>
      </c>
      <c r="N170" s="106">
        <f t="shared" si="117"/>
        <v>38</v>
      </c>
      <c r="O170" s="106">
        <f t="shared" si="117"/>
        <v>63</v>
      </c>
      <c r="P170" s="106">
        <f t="shared" si="117"/>
        <v>65</v>
      </c>
      <c r="Q170" s="106">
        <f t="shared" si="117"/>
        <v>63</v>
      </c>
      <c r="R170" s="106">
        <f t="shared" si="117"/>
        <v>80</v>
      </c>
      <c r="S170" s="106">
        <f t="shared" si="117"/>
        <v>93</v>
      </c>
      <c r="T170" s="106">
        <f t="shared" si="117"/>
        <v>96</v>
      </c>
      <c r="U170" s="106">
        <f t="shared" ref="U170:V170" si="142">ROUND(U32,0)-ROUND(U101,0)</f>
        <v>110</v>
      </c>
      <c r="V170" s="106">
        <f t="shared" si="142"/>
        <v>129</v>
      </c>
      <c r="W170" s="106">
        <f t="shared" ref="W170:X170" si="143">ROUND(W32,0)-ROUND(W101,0)</f>
        <v>173</v>
      </c>
      <c r="X170" s="106">
        <f t="shared" si="143"/>
        <v>176</v>
      </c>
    </row>
    <row r="171" spans="1:24" s="57" customFormat="1" ht="20.100000000000001" customHeight="1" x14ac:dyDescent="0.2">
      <c r="A171" s="54"/>
      <c r="B171" s="55" t="s">
        <v>3</v>
      </c>
      <c r="C171" s="56">
        <f t="shared" ref="C171:T171" si="144">SUM(C158:C170)</f>
        <v>27313</v>
      </c>
      <c r="D171" s="56">
        <f t="shared" si="144"/>
        <v>31266</v>
      </c>
      <c r="E171" s="56">
        <f t="shared" si="144"/>
        <v>33731</v>
      </c>
      <c r="F171" s="56">
        <f t="shared" si="144"/>
        <v>33273</v>
      </c>
      <c r="G171" s="56">
        <f t="shared" si="144"/>
        <v>36019</v>
      </c>
      <c r="H171" s="56">
        <f t="shared" si="144"/>
        <v>37071</v>
      </c>
      <c r="I171" s="56">
        <f t="shared" si="144"/>
        <v>35466</v>
      </c>
      <c r="J171" s="56">
        <f t="shared" si="144"/>
        <v>34086</v>
      </c>
      <c r="K171" s="56">
        <f t="shared" si="144"/>
        <v>31816</v>
      </c>
      <c r="L171" s="56">
        <f t="shared" si="144"/>
        <v>29849</v>
      </c>
      <c r="M171" s="56">
        <f t="shared" si="144"/>
        <v>28638</v>
      </c>
      <c r="N171" s="56">
        <f t="shared" si="144"/>
        <v>29433</v>
      </c>
      <c r="O171" s="56">
        <f t="shared" si="144"/>
        <v>30916</v>
      </c>
      <c r="P171" s="56">
        <f t="shared" si="144"/>
        <v>32501</v>
      </c>
      <c r="Q171" s="56">
        <f t="shared" si="144"/>
        <v>37002</v>
      </c>
      <c r="R171" s="56">
        <f t="shared" si="144"/>
        <v>44215</v>
      </c>
      <c r="S171" s="56">
        <f t="shared" si="144"/>
        <v>50690</v>
      </c>
      <c r="T171" s="56">
        <f t="shared" si="144"/>
        <v>54329</v>
      </c>
      <c r="U171" s="56">
        <f t="shared" ref="U171:V171" si="145">SUM(U158:U170)</f>
        <v>55141</v>
      </c>
      <c r="V171" s="56">
        <f t="shared" si="145"/>
        <v>54341</v>
      </c>
      <c r="W171" s="56">
        <f t="shared" ref="W171:X171" si="146">SUM(W158:W170)</f>
        <v>50068</v>
      </c>
      <c r="X171" s="56">
        <f t="shared" si="146"/>
        <v>41267</v>
      </c>
    </row>
    <row r="172" spans="1:24" x14ac:dyDescent="0.2">
      <c r="A172" s="97" t="s">
        <v>308</v>
      </c>
      <c r="B172" s="49"/>
      <c r="C172" s="3"/>
      <c r="D172" s="3"/>
      <c r="E172" s="3"/>
      <c r="F172" s="3"/>
      <c r="G172" s="3"/>
      <c r="H172" s="3"/>
      <c r="I172" s="3"/>
      <c r="J172" s="3"/>
      <c r="K172" s="3"/>
      <c r="L172" s="3"/>
      <c r="M172" s="3"/>
      <c r="N172" s="3"/>
      <c r="O172" s="3"/>
      <c r="P172" s="3"/>
      <c r="Q172" s="3"/>
      <c r="R172" s="3"/>
      <c r="S172" s="3"/>
      <c r="T172" s="3"/>
      <c r="U172" s="3"/>
      <c r="V172" s="3"/>
      <c r="W172" s="3"/>
      <c r="X172" s="3"/>
    </row>
    <row r="173" spans="1:24" ht="20.100000000000001" customHeight="1" x14ac:dyDescent="0.2">
      <c r="A173" s="31" t="str">
        <f>Index!A44</f>
        <v>Table 3k    Employment by institutional sector, average wage and salary rates, Foreign citizens, FY2000-FY2021</v>
      </c>
    </row>
    <row r="174" spans="1:24" s="22" customFormat="1" ht="20.100000000000001" customHeight="1" x14ac:dyDescent="0.2">
      <c r="A174" s="12"/>
      <c r="B174" s="12"/>
      <c r="C174" s="33" t="str">
        <f>NAgni!C$2</f>
        <v>FY00</v>
      </c>
      <c r="D174" s="33" t="str">
        <f>NAgni!D$2</f>
        <v>FY01</v>
      </c>
      <c r="E174" s="33" t="str">
        <f>NAgni!E$2</f>
        <v>FY02</v>
      </c>
      <c r="F174" s="33" t="str">
        <f>NAgni!F$2</f>
        <v>FY03</v>
      </c>
      <c r="G174" s="33" t="str">
        <f>NAgni!G$2</f>
        <v>FY04</v>
      </c>
      <c r="H174" s="33" t="str">
        <f>NAgni!H$2</f>
        <v>FY05</v>
      </c>
      <c r="I174" s="33" t="str">
        <f>NAgni!I$2</f>
        <v>FY06</v>
      </c>
      <c r="J174" s="33" t="str">
        <f>NAgni!J$2</f>
        <v>FY07</v>
      </c>
      <c r="K174" s="33" t="str">
        <f>NAgni!K$2</f>
        <v>FY08</v>
      </c>
      <c r="L174" s="33" t="str">
        <f>NAgni!L$2</f>
        <v>FY09</v>
      </c>
      <c r="M174" s="33" t="str">
        <f>NAgni!M$2</f>
        <v>FY10</v>
      </c>
      <c r="N174" s="33" t="str">
        <f>NAgni!N$2</f>
        <v>FY11</v>
      </c>
      <c r="O174" s="33" t="str">
        <f>NAgni!O$2</f>
        <v>FY12</v>
      </c>
      <c r="P174" s="33" t="str">
        <f>NAgni!P$2</f>
        <v>FY13</v>
      </c>
      <c r="Q174" s="33" t="str">
        <f>NAgni!Q$2</f>
        <v>FY14</v>
      </c>
      <c r="R174" s="33" t="str">
        <f>NAgni!R$2</f>
        <v>FY15</v>
      </c>
      <c r="S174" s="33" t="str">
        <f>NAgni!S$2</f>
        <v>FY16</v>
      </c>
      <c r="T174" s="33" t="str">
        <f>NAgni!T$2</f>
        <v>FY17</v>
      </c>
      <c r="U174" s="33" t="str">
        <f>NAgni!U$2</f>
        <v>FY18</v>
      </c>
      <c r="V174" s="33" t="str">
        <f>NAgni!V$2</f>
        <v>FY19</v>
      </c>
      <c r="W174" s="33" t="str">
        <f>NAgni!W$2</f>
        <v>FY20</v>
      </c>
      <c r="X174" s="33" t="str">
        <f>NAgni!X$2</f>
        <v>FY21</v>
      </c>
    </row>
    <row r="175" spans="1:24" x14ac:dyDescent="0.2">
      <c r="A175" s="1">
        <v>1.1000000000000001</v>
      </c>
      <c r="B175" s="53" t="s">
        <v>306</v>
      </c>
      <c r="C175" s="106">
        <f t="shared" ref="C175:T175" si="147">IF(C141&gt;9,C158/C141*1000,"n.a.")</f>
        <v>6178.7003610108304</v>
      </c>
      <c r="D175" s="106">
        <f t="shared" si="147"/>
        <v>6424.6952418403462</v>
      </c>
      <c r="E175" s="106">
        <f t="shared" si="147"/>
        <v>6916.5441176470595</v>
      </c>
      <c r="F175" s="106">
        <f t="shared" si="147"/>
        <v>7081.4516129032254</v>
      </c>
      <c r="G175" s="106">
        <f t="shared" si="147"/>
        <v>8064.5431684828154</v>
      </c>
      <c r="H175" s="106">
        <f t="shared" si="147"/>
        <v>7356.5314477112015</v>
      </c>
      <c r="I175" s="106">
        <f t="shared" si="147"/>
        <v>7488.4599244649607</v>
      </c>
      <c r="J175" s="106">
        <f t="shared" si="147"/>
        <v>7838.0586256607403</v>
      </c>
      <c r="K175" s="106">
        <f t="shared" si="147"/>
        <v>8181.9241982507283</v>
      </c>
      <c r="L175" s="106">
        <f t="shared" si="147"/>
        <v>8134.4916344916346</v>
      </c>
      <c r="M175" s="106">
        <f t="shared" si="147"/>
        <v>8325.6578947368416</v>
      </c>
      <c r="N175" s="106">
        <f t="shared" si="147"/>
        <v>8953.9170506912433</v>
      </c>
      <c r="O175" s="106">
        <f t="shared" si="147"/>
        <v>9266.1548304542557</v>
      </c>
      <c r="P175" s="106">
        <f t="shared" si="147"/>
        <v>9233.6165048543699</v>
      </c>
      <c r="Q175" s="106">
        <f t="shared" si="147"/>
        <v>9573.9333722969022</v>
      </c>
      <c r="R175" s="106">
        <f t="shared" si="147"/>
        <v>10350.858369098713</v>
      </c>
      <c r="S175" s="106">
        <f t="shared" si="147"/>
        <v>10774.770420492992</v>
      </c>
      <c r="T175" s="106">
        <f t="shared" si="147"/>
        <v>10967.18972895863</v>
      </c>
      <c r="U175" s="106">
        <f t="shared" ref="U175:V175" si="148">IF(U141&gt;9,U158/U141*1000,"n.a.")</f>
        <v>10999.53095684803</v>
      </c>
      <c r="V175" s="106">
        <f t="shared" si="148"/>
        <v>11185.840707964602</v>
      </c>
      <c r="W175" s="106">
        <f t="shared" ref="W175:X175" si="149">IF(W141&gt;9,W158/W141*1000,"n.a.")</f>
        <v>10445.444915254237</v>
      </c>
      <c r="X175" s="106">
        <f t="shared" si="149"/>
        <v>9472.0848056537088</v>
      </c>
    </row>
    <row r="176" spans="1:24" x14ac:dyDescent="0.2">
      <c r="A176" s="1">
        <v>1.2</v>
      </c>
      <c r="B176" s="53" t="s">
        <v>307</v>
      </c>
      <c r="C176" s="106">
        <f t="shared" ref="C176:T176" si="150">IF(C142&gt;9,C159/C142*1000,"n.a.")</f>
        <v>3904.1642897889328</v>
      </c>
      <c r="D176" s="106">
        <f t="shared" si="150"/>
        <v>3764.879488440728</v>
      </c>
      <c r="E176" s="106">
        <f t="shared" si="150"/>
        <v>3768.7110187110188</v>
      </c>
      <c r="F176" s="106">
        <f t="shared" si="150"/>
        <v>3563.9024390243903</v>
      </c>
      <c r="G176" s="106">
        <f t="shared" si="150"/>
        <v>3601.8390804597698</v>
      </c>
      <c r="H176" s="106">
        <f t="shared" si="150"/>
        <v>3554.2784163473821</v>
      </c>
      <c r="I176" s="106">
        <f t="shared" si="150"/>
        <v>3606.023102310231</v>
      </c>
      <c r="J176" s="106">
        <f t="shared" si="150"/>
        <v>3621.7118997912316</v>
      </c>
      <c r="K176" s="106">
        <f t="shared" si="150"/>
        <v>3793.7792927141031</v>
      </c>
      <c r="L176" s="106">
        <f t="shared" si="150"/>
        <v>3895.7669549385528</v>
      </c>
      <c r="M176" s="106">
        <f t="shared" si="150"/>
        <v>4041.9651995905833</v>
      </c>
      <c r="N176" s="106">
        <f t="shared" si="150"/>
        <v>4216.587427363972</v>
      </c>
      <c r="O176" s="106">
        <f t="shared" si="150"/>
        <v>4341.4381789963791</v>
      </c>
      <c r="P176" s="106">
        <f t="shared" si="150"/>
        <v>4630.2136317395734</v>
      </c>
      <c r="Q176" s="106">
        <f t="shared" si="150"/>
        <v>5268.3519688867282</v>
      </c>
      <c r="R176" s="106">
        <f t="shared" si="150"/>
        <v>6230.1273605621436</v>
      </c>
      <c r="S176" s="106">
        <f t="shared" si="150"/>
        <v>6722.7683837986633</v>
      </c>
      <c r="T176" s="106">
        <f t="shared" si="150"/>
        <v>6857.8063594140767</v>
      </c>
      <c r="U176" s="106">
        <f t="shared" ref="U176:V176" si="151">IF(U142&gt;9,U159/U142*1000,"n.a.")</f>
        <v>6996.2602842183996</v>
      </c>
      <c r="V176" s="106">
        <f t="shared" si="151"/>
        <v>7085.9160455080428</v>
      </c>
      <c r="W176" s="106">
        <f t="shared" ref="W176:X176" si="152">IF(W142&gt;9,W159/W142*1000,"n.a.")</f>
        <v>6778.4280936454852</v>
      </c>
      <c r="X176" s="106">
        <f t="shared" si="152"/>
        <v>6815.217391304348</v>
      </c>
    </row>
    <row r="177" spans="1:24" x14ac:dyDescent="0.2">
      <c r="A177" s="1">
        <v>1.3</v>
      </c>
      <c r="B177" t="s">
        <v>15</v>
      </c>
      <c r="C177" s="106">
        <f t="shared" ref="C177:T177" si="153">IF(C143&gt;9,C160/C143*1000,"n.a.")</f>
        <v>24687.5</v>
      </c>
      <c r="D177" s="106">
        <f t="shared" si="153"/>
        <v>24058.823529411766</v>
      </c>
      <c r="E177" s="106">
        <f t="shared" si="153"/>
        <v>25000</v>
      </c>
      <c r="F177" s="106">
        <f t="shared" si="153"/>
        <v>25000</v>
      </c>
      <c r="G177" s="106">
        <f t="shared" si="153"/>
        <v>25181.818181818184</v>
      </c>
      <c r="H177" s="106">
        <f t="shared" si="153"/>
        <v>26521.73913043478</v>
      </c>
      <c r="I177" s="106">
        <f t="shared" si="153"/>
        <v>21611.111111111109</v>
      </c>
      <c r="J177" s="106">
        <f t="shared" si="153"/>
        <v>23062.5</v>
      </c>
      <c r="K177" s="106">
        <f t="shared" si="153"/>
        <v>17388.888888888891</v>
      </c>
      <c r="L177" s="106">
        <f t="shared" si="153"/>
        <v>16235.294117647058</v>
      </c>
      <c r="M177" s="106">
        <f t="shared" si="153"/>
        <v>16500</v>
      </c>
      <c r="N177" s="106">
        <f t="shared" si="153"/>
        <v>14863.636363636364</v>
      </c>
      <c r="O177" s="106">
        <f t="shared" si="153"/>
        <v>15409.090909090908</v>
      </c>
      <c r="P177" s="106">
        <f t="shared" si="153"/>
        <v>16250</v>
      </c>
      <c r="Q177" s="106">
        <f t="shared" si="153"/>
        <v>17814.814814814814</v>
      </c>
      <c r="R177" s="106">
        <f t="shared" si="153"/>
        <v>19034.482758620692</v>
      </c>
      <c r="S177" s="106">
        <f t="shared" si="153"/>
        <v>20066.666666666668</v>
      </c>
      <c r="T177" s="106">
        <f t="shared" si="153"/>
        <v>23419.354838709674</v>
      </c>
      <c r="U177" s="106">
        <f t="shared" ref="U177:V177" si="154">IF(U143&gt;9,U160/U143*1000,"n.a.")</f>
        <v>24651.162790697676</v>
      </c>
      <c r="V177" s="106">
        <f t="shared" si="154"/>
        <v>25750</v>
      </c>
      <c r="W177" s="106">
        <f t="shared" ref="W177:X177" si="155">IF(W143&gt;9,W160/W143*1000,"n.a.")</f>
        <v>25900</v>
      </c>
      <c r="X177" s="106">
        <f t="shared" si="155"/>
        <v>28489.795918367345</v>
      </c>
    </row>
    <row r="178" spans="1:24" x14ac:dyDescent="0.2">
      <c r="A178" s="1">
        <v>1.4</v>
      </c>
      <c r="B178" t="s">
        <v>577</v>
      </c>
      <c r="C178" s="106" t="str">
        <f t="shared" ref="C178:T178" si="156">IF(C144&gt;9,C161/C144*1000,"n.a.")</f>
        <v>n.a.</v>
      </c>
      <c r="D178" s="106" t="str">
        <f t="shared" si="156"/>
        <v>n.a.</v>
      </c>
      <c r="E178" s="106" t="str">
        <f t="shared" si="156"/>
        <v>n.a.</v>
      </c>
      <c r="F178" s="106" t="str">
        <f t="shared" si="156"/>
        <v>n.a.</v>
      </c>
      <c r="G178" s="106" t="str">
        <f t="shared" si="156"/>
        <v>n.a.</v>
      </c>
      <c r="H178" s="106">
        <f t="shared" si="156"/>
        <v>17833.333333333332</v>
      </c>
      <c r="I178" s="106">
        <f t="shared" si="156"/>
        <v>15769.23076923077</v>
      </c>
      <c r="J178" s="106">
        <f t="shared" si="156"/>
        <v>15333.333333333334</v>
      </c>
      <c r="K178" s="106">
        <f t="shared" si="156"/>
        <v>15272.727272727274</v>
      </c>
      <c r="L178" s="106">
        <f t="shared" si="156"/>
        <v>18727.272727272728</v>
      </c>
      <c r="M178" s="106">
        <f t="shared" si="156"/>
        <v>16818.181818181816</v>
      </c>
      <c r="N178" s="106">
        <f t="shared" si="156"/>
        <v>15250</v>
      </c>
      <c r="O178" s="106">
        <f t="shared" si="156"/>
        <v>16833.333333333332</v>
      </c>
      <c r="P178" s="106">
        <f t="shared" si="156"/>
        <v>18750</v>
      </c>
      <c r="Q178" s="106">
        <f t="shared" si="156"/>
        <v>17714.285714285714</v>
      </c>
      <c r="R178" s="106">
        <f t="shared" si="156"/>
        <v>17642.857142857141</v>
      </c>
      <c r="S178" s="106">
        <f t="shared" si="156"/>
        <v>17066.666666666668</v>
      </c>
      <c r="T178" s="106">
        <f t="shared" si="156"/>
        <v>18769.23076923077</v>
      </c>
      <c r="U178" s="106">
        <f t="shared" ref="U178:V178" si="157">IF(U144&gt;9,U161/U144*1000,"n.a.")</f>
        <v>18818.181818181816</v>
      </c>
      <c r="V178" s="106">
        <f t="shared" si="157"/>
        <v>19100</v>
      </c>
      <c r="W178" s="106">
        <f t="shared" ref="W178:X178" si="158">IF(W144&gt;9,W161/W144*1000,"n.a.")</f>
        <v>12461.538461538461</v>
      </c>
      <c r="X178" s="106" t="str">
        <f t="shared" si="158"/>
        <v>n.a.</v>
      </c>
    </row>
    <row r="179" spans="1:24" x14ac:dyDescent="0.2">
      <c r="A179" s="43" t="s">
        <v>296</v>
      </c>
      <c r="B179" s="53" t="s">
        <v>292</v>
      </c>
      <c r="C179" s="106">
        <f t="shared" ref="C179:T179" si="159">IF(C145&gt;9,C162/C145*1000,"n.a.")</f>
        <v>22958.333333333332</v>
      </c>
      <c r="D179" s="106">
        <f t="shared" si="159"/>
        <v>20769.23076923077</v>
      </c>
      <c r="E179" s="106">
        <f t="shared" si="159"/>
        <v>16322.580645161292</v>
      </c>
      <c r="F179" s="106">
        <f t="shared" si="159"/>
        <v>16250</v>
      </c>
      <c r="G179" s="106">
        <f t="shared" si="159"/>
        <v>16307.692307692307</v>
      </c>
      <c r="H179" s="106">
        <f t="shared" si="159"/>
        <v>17625</v>
      </c>
      <c r="I179" s="106">
        <f t="shared" si="159"/>
        <v>17454.545454545452</v>
      </c>
      <c r="J179" s="106">
        <f t="shared" si="159"/>
        <v>16391.304347826084</v>
      </c>
      <c r="K179" s="106">
        <f t="shared" si="159"/>
        <v>23840</v>
      </c>
      <c r="L179" s="106">
        <f t="shared" si="159"/>
        <v>30000</v>
      </c>
      <c r="M179" s="106">
        <f t="shared" si="159"/>
        <v>34466.666666666672</v>
      </c>
      <c r="N179" s="106">
        <f t="shared" si="159"/>
        <v>39230.769230769234</v>
      </c>
      <c r="O179" s="106">
        <f t="shared" si="159"/>
        <v>46000</v>
      </c>
      <c r="P179" s="106">
        <f t="shared" si="159"/>
        <v>22545.454545454548</v>
      </c>
      <c r="Q179" s="106">
        <f t="shared" si="159"/>
        <v>26600</v>
      </c>
      <c r="R179" s="106">
        <f t="shared" si="159"/>
        <v>29200</v>
      </c>
      <c r="S179" s="106">
        <f t="shared" si="159"/>
        <v>27833.333333333332</v>
      </c>
      <c r="T179" s="106">
        <f t="shared" si="159"/>
        <v>28083.333333333332</v>
      </c>
      <c r="U179" s="106">
        <f t="shared" ref="U179:V179" si="160">IF(U145&gt;9,U162/U145*1000,"n.a.")</f>
        <v>26090.909090909088</v>
      </c>
      <c r="V179" s="106">
        <f t="shared" si="160"/>
        <v>25100</v>
      </c>
      <c r="W179" s="106" t="str">
        <f t="shared" ref="W179:X179" si="161">IF(W145&gt;9,W162/W145*1000,"n.a.")</f>
        <v>n.a.</v>
      </c>
      <c r="X179" s="106">
        <f t="shared" si="161"/>
        <v>39200</v>
      </c>
    </row>
    <row r="180" spans="1:24" x14ac:dyDescent="0.2">
      <c r="A180" s="43" t="s">
        <v>297</v>
      </c>
      <c r="B180" s="53" t="s">
        <v>537</v>
      </c>
      <c r="C180" s="106">
        <f t="shared" ref="C180:T180" si="162">IF(C146&gt;9,C163/C146*1000,"n.a.")</f>
        <v>8764.7058823529424</v>
      </c>
      <c r="D180" s="106">
        <f t="shared" si="162"/>
        <v>6920</v>
      </c>
      <c r="E180" s="106">
        <f t="shared" si="162"/>
        <v>4604.6511627906975</v>
      </c>
      <c r="F180" s="106">
        <f t="shared" si="162"/>
        <v>6133.3333333333339</v>
      </c>
      <c r="G180" s="106">
        <f t="shared" si="162"/>
        <v>6555.5555555555557</v>
      </c>
      <c r="H180" s="106">
        <f t="shared" si="162"/>
        <v>7631.5789473684208</v>
      </c>
      <c r="I180" s="106">
        <f t="shared" si="162"/>
        <v>7800</v>
      </c>
      <c r="J180" s="106">
        <f t="shared" si="162"/>
        <v>11166.666666666666</v>
      </c>
      <c r="K180" s="106">
        <f t="shared" si="162"/>
        <v>9777.7777777777792</v>
      </c>
      <c r="L180" s="106">
        <f t="shared" si="162"/>
        <v>9500</v>
      </c>
      <c r="M180" s="106">
        <f t="shared" si="162"/>
        <v>9647.0588235294108</v>
      </c>
      <c r="N180" s="106">
        <f t="shared" si="162"/>
        <v>10600</v>
      </c>
      <c r="O180" s="106">
        <f t="shared" si="162"/>
        <v>7428.5714285714284</v>
      </c>
      <c r="P180" s="106">
        <f t="shared" si="162"/>
        <v>7916.666666666667</v>
      </c>
      <c r="Q180" s="106">
        <f t="shared" si="162"/>
        <v>9000</v>
      </c>
      <c r="R180" s="106">
        <f t="shared" si="162"/>
        <v>10181.818181818182</v>
      </c>
      <c r="S180" s="106">
        <f t="shared" si="162"/>
        <v>13600</v>
      </c>
      <c r="T180" s="106" t="str">
        <f t="shared" si="162"/>
        <v>n.a.</v>
      </c>
      <c r="U180" s="106">
        <f t="shared" ref="U180:V180" si="163">IF(U146&gt;9,U163/U146*1000,"n.a.")</f>
        <v>18272.727272727272</v>
      </c>
      <c r="V180" s="106">
        <f t="shared" si="163"/>
        <v>11166.666666666666</v>
      </c>
      <c r="W180" s="106">
        <f t="shared" ref="W180:X180" si="164">IF(W146&gt;9,W163/W146*1000,"n.a.")</f>
        <v>13190.476190476189</v>
      </c>
      <c r="X180" s="106">
        <f t="shared" si="164"/>
        <v>19818.181818181816</v>
      </c>
    </row>
    <row r="181" spans="1:24" x14ac:dyDescent="0.2">
      <c r="A181" s="43" t="s">
        <v>66</v>
      </c>
      <c r="B181" s="53" t="s">
        <v>293</v>
      </c>
      <c r="C181" s="106">
        <f t="shared" ref="C181:T181" si="165">IF(C147&gt;9,C164/C147*1000,"n.a.")</f>
        <v>22823.12925170068</v>
      </c>
      <c r="D181" s="106">
        <f t="shared" si="165"/>
        <v>21024.096385542169</v>
      </c>
      <c r="E181" s="106">
        <f t="shared" si="165"/>
        <v>20532.16374269006</v>
      </c>
      <c r="F181" s="106">
        <f t="shared" si="165"/>
        <v>22267.759562841529</v>
      </c>
      <c r="G181" s="106">
        <f t="shared" si="165"/>
        <v>22844.919786096256</v>
      </c>
      <c r="H181" s="106">
        <f t="shared" si="165"/>
        <v>22690.058479532163</v>
      </c>
      <c r="I181" s="106">
        <f t="shared" si="165"/>
        <v>22289.156626506025</v>
      </c>
      <c r="J181" s="106">
        <f t="shared" si="165"/>
        <v>22814.814814814814</v>
      </c>
      <c r="K181" s="106">
        <f t="shared" si="165"/>
        <v>22670.65868263473</v>
      </c>
      <c r="L181" s="106">
        <f t="shared" si="165"/>
        <v>21895.061728395063</v>
      </c>
      <c r="M181" s="106">
        <f t="shared" si="165"/>
        <v>19096.385542168675</v>
      </c>
      <c r="N181" s="106">
        <f t="shared" si="165"/>
        <v>18036.585365853658</v>
      </c>
      <c r="O181" s="106">
        <f t="shared" si="165"/>
        <v>19067.073170731706</v>
      </c>
      <c r="P181" s="106">
        <f t="shared" si="165"/>
        <v>19260.869565217392</v>
      </c>
      <c r="Q181" s="106">
        <f t="shared" si="165"/>
        <v>22398.058252427185</v>
      </c>
      <c r="R181" s="106">
        <f t="shared" si="165"/>
        <v>22358.490566037737</v>
      </c>
      <c r="S181" s="106">
        <f t="shared" si="165"/>
        <v>23097.777777777777</v>
      </c>
      <c r="T181" s="106">
        <f t="shared" si="165"/>
        <v>23127.659574468085</v>
      </c>
      <c r="U181" s="106">
        <f t="shared" ref="U181:V181" si="166">IF(U147&gt;9,U164/U147*1000,"n.a.")</f>
        <v>23654.471544715449</v>
      </c>
      <c r="V181" s="106">
        <f t="shared" si="166"/>
        <v>23536.290322580644</v>
      </c>
      <c r="W181" s="106">
        <f t="shared" ref="W181:X181" si="167">IF(W147&gt;9,W164/W147*1000,"n.a.")</f>
        <v>23678.160919540231</v>
      </c>
      <c r="X181" s="106">
        <f t="shared" si="167"/>
        <v>23835.205992509364</v>
      </c>
    </row>
    <row r="182" spans="1:24" x14ac:dyDescent="0.2">
      <c r="A182" s="43" t="s">
        <v>67</v>
      </c>
      <c r="B182" s="53" t="s">
        <v>16</v>
      </c>
      <c r="C182" s="106">
        <f t="shared" ref="C182:T182" si="168">IF(C148&gt;9,C165/C148*1000,"n.a.")</f>
        <v>9459.7701149425284</v>
      </c>
      <c r="D182" s="106">
        <f t="shared" si="168"/>
        <v>9774.6478873239448</v>
      </c>
      <c r="E182" s="106">
        <f t="shared" si="168"/>
        <v>10078.947368421053</v>
      </c>
      <c r="F182" s="106">
        <f t="shared" si="168"/>
        <v>10640</v>
      </c>
      <c r="G182" s="106">
        <f t="shared" si="168"/>
        <v>10202.702702702703</v>
      </c>
      <c r="H182" s="106">
        <f t="shared" si="168"/>
        <v>9472.2222222222208</v>
      </c>
      <c r="I182" s="106">
        <f t="shared" si="168"/>
        <v>8575</v>
      </c>
      <c r="J182" s="106">
        <f t="shared" si="168"/>
        <v>9800</v>
      </c>
      <c r="K182" s="106">
        <f t="shared" si="168"/>
        <v>9708.8607594936711</v>
      </c>
      <c r="L182" s="106">
        <f t="shared" si="168"/>
        <v>10091.954022988506</v>
      </c>
      <c r="M182" s="106">
        <f t="shared" si="168"/>
        <v>10423.529411764706</v>
      </c>
      <c r="N182" s="106">
        <f t="shared" si="168"/>
        <v>10641.975308641975</v>
      </c>
      <c r="O182" s="106">
        <f t="shared" si="168"/>
        <v>11187.5</v>
      </c>
      <c r="P182" s="106">
        <f t="shared" si="168"/>
        <v>11080.459770114941</v>
      </c>
      <c r="Q182" s="106">
        <f t="shared" si="168"/>
        <v>12548.780487804877</v>
      </c>
      <c r="R182" s="106">
        <f t="shared" si="168"/>
        <v>15212.5</v>
      </c>
      <c r="S182" s="106">
        <f t="shared" si="168"/>
        <v>14857.142857142857</v>
      </c>
      <c r="T182" s="106">
        <f t="shared" si="168"/>
        <v>15197.368421052632</v>
      </c>
      <c r="U182" s="106">
        <f t="shared" ref="U182:V182" si="169">IF(U148&gt;9,U165/U148*1000,"n.a.")</f>
        <v>15410.25641025641</v>
      </c>
      <c r="V182" s="106">
        <f t="shared" si="169"/>
        <v>15337.349397590362</v>
      </c>
      <c r="W182" s="106">
        <f t="shared" ref="W182:X182" si="170">IF(W148&gt;9,W165/W148*1000,"n.a.")</f>
        <v>13202.247191011234</v>
      </c>
      <c r="X182" s="106">
        <f t="shared" si="170"/>
        <v>15011.904761904763</v>
      </c>
    </row>
    <row r="183" spans="1:24" x14ac:dyDescent="0.2">
      <c r="A183" s="43" t="s">
        <v>68</v>
      </c>
      <c r="B183" s="53" t="s">
        <v>294</v>
      </c>
      <c r="C183" s="106">
        <f t="shared" ref="C183:T183" si="171">IF(C149&gt;9,C166/C149*1000,"n.a.")</f>
        <v>6729.166666666667</v>
      </c>
      <c r="D183" s="106">
        <f t="shared" si="171"/>
        <v>5343.75</v>
      </c>
      <c r="E183" s="106">
        <f t="shared" si="171"/>
        <v>6323.0769230769229</v>
      </c>
      <c r="F183" s="106">
        <f t="shared" si="171"/>
        <v>7142.8571428571431</v>
      </c>
      <c r="G183" s="106">
        <f t="shared" si="171"/>
        <v>6736.8421052631575</v>
      </c>
      <c r="H183" s="106">
        <f t="shared" si="171"/>
        <v>5797.6190476190477</v>
      </c>
      <c r="I183" s="106">
        <f t="shared" si="171"/>
        <v>6261.9047619047615</v>
      </c>
      <c r="J183" s="106">
        <f t="shared" si="171"/>
        <v>7137.9310344827591</v>
      </c>
      <c r="K183" s="106">
        <f t="shared" si="171"/>
        <v>7448.7179487179492</v>
      </c>
      <c r="L183" s="106">
        <f t="shared" si="171"/>
        <v>8267.6056338028156</v>
      </c>
      <c r="M183" s="106">
        <f t="shared" si="171"/>
        <v>7955.8823529411766</v>
      </c>
      <c r="N183" s="106">
        <f t="shared" si="171"/>
        <v>8805.5555555555547</v>
      </c>
      <c r="O183" s="106">
        <f t="shared" si="171"/>
        <v>9095.8904109589057</v>
      </c>
      <c r="P183" s="106">
        <f t="shared" si="171"/>
        <v>9135.8024691358023</v>
      </c>
      <c r="Q183" s="106">
        <f t="shared" si="171"/>
        <v>9633.3333333333321</v>
      </c>
      <c r="R183" s="106">
        <f t="shared" si="171"/>
        <v>10191.011235955057</v>
      </c>
      <c r="S183" s="106">
        <f t="shared" si="171"/>
        <v>10140</v>
      </c>
      <c r="T183" s="106">
        <f t="shared" si="171"/>
        <v>10486.238532110092</v>
      </c>
      <c r="U183" s="106">
        <f t="shared" ref="U183:V183" si="172">IF(U149&gt;9,U166/U149*1000,"n.a.")</f>
        <v>10761.061946902655</v>
      </c>
      <c r="V183" s="106">
        <f t="shared" si="172"/>
        <v>11231.404958677685</v>
      </c>
      <c r="W183" s="106">
        <f t="shared" ref="W183:X183" si="173">IF(W149&gt;9,W166/W149*1000,"n.a.")</f>
        <v>11593.984962406015</v>
      </c>
      <c r="X183" s="106">
        <f t="shared" si="173"/>
        <v>11358.778625954197</v>
      </c>
    </row>
    <row r="184" spans="1:24" x14ac:dyDescent="0.2">
      <c r="A184" s="254" t="s">
        <v>575</v>
      </c>
      <c r="B184" s="255" t="s">
        <v>576</v>
      </c>
      <c r="C184" s="106" t="str">
        <f t="shared" ref="C184:T184" si="174">IF(C150&gt;9,C167/C150*1000,"n.a.")</f>
        <v>n.a.</v>
      </c>
      <c r="D184" s="106" t="str">
        <f t="shared" si="174"/>
        <v>n.a.</v>
      </c>
      <c r="E184" s="106" t="str">
        <f t="shared" si="174"/>
        <v>n.a.</v>
      </c>
      <c r="F184" s="106" t="str">
        <f t="shared" si="174"/>
        <v>n.a.</v>
      </c>
      <c r="G184" s="106" t="str">
        <f t="shared" si="174"/>
        <v>n.a.</v>
      </c>
      <c r="H184" s="106" t="str">
        <f t="shared" si="174"/>
        <v>n.a.</v>
      </c>
      <c r="I184" s="106" t="str">
        <f t="shared" si="174"/>
        <v>n.a.</v>
      </c>
      <c r="J184" s="106" t="str">
        <f t="shared" si="174"/>
        <v>n.a.</v>
      </c>
      <c r="K184" s="106" t="str">
        <f t="shared" si="174"/>
        <v>n.a.</v>
      </c>
      <c r="L184" s="106" t="str">
        <f t="shared" si="174"/>
        <v>n.a.</v>
      </c>
      <c r="M184" s="106" t="str">
        <f t="shared" si="174"/>
        <v>n.a.</v>
      </c>
      <c r="N184" s="106" t="str">
        <f t="shared" si="174"/>
        <v>n.a.</v>
      </c>
      <c r="O184" s="106" t="str">
        <f t="shared" si="174"/>
        <v>n.a.</v>
      </c>
      <c r="P184" s="106" t="str">
        <f t="shared" si="174"/>
        <v>n.a.</v>
      </c>
      <c r="Q184" s="106" t="str">
        <f t="shared" si="174"/>
        <v>n.a.</v>
      </c>
      <c r="R184" s="106" t="str">
        <f t="shared" si="174"/>
        <v>n.a.</v>
      </c>
      <c r="S184" s="106" t="str">
        <f t="shared" si="174"/>
        <v>n.a.</v>
      </c>
      <c r="T184" s="106" t="str">
        <f t="shared" si="174"/>
        <v>n.a.</v>
      </c>
      <c r="U184" s="106" t="str">
        <f t="shared" ref="U184:V184" si="175">IF(U150&gt;9,U167/U150*1000,"n.a.")</f>
        <v>n.a.</v>
      </c>
      <c r="V184" s="106" t="str">
        <f t="shared" si="175"/>
        <v>n.a.</v>
      </c>
      <c r="W184" s="106" t="str">
        <f t="shared" ref="W184:X184" si="176">IF(W150&gt;9,W167/W150*1000,"n.a.")</f>
        <v>n.a.</v>
      </c>
      <c r="X184" s="106" t="str">
        <f t="shared" si="176"/>
        <v>n.a.</v>
      </c>
    </row>
    <row r="185" spans="1:24" x14ac:dyDescent="0.2">
      <c r="A185" s="43" t="s">
        <v>60</v>
      </c>
      <c r="B185" s="53" t="s">
        <v>295</v>
      </c>
      <c r="C185" s="106">
        <f t="shared" ref="C185:T185" si="177">IF(C151&gt;9,C168/C151*1000,"n.a.")</f>
        <v>7451.6129032258059</v>
      </c>
      <c r="D185" s="106">
        <f t="shared" si="177"/>
        <v>8260</v>
      </c>
      <c r="E185" s="106">
        <f t="shared" si="177"/>
        <v>9557.894736842105</v>
      </c>
      <c r="F185" s="106">
        <f t="shared" si="177"/>
        <v>9634.4086021505373</v>
      </c>
      <c r="G185" s="106">
        <f t="shared" si="177"/>
        <v>9067.4157303370775</v>
      </c>
      <c r="H185" s="106">
        <f t="shared" si="177"/>
        <v>8905.8823529411766</v>
      </c>
      <c r="I185" s="106">
        <f t="shared" si="177"/>
        <v>9528.0898876404499</v>
      </c>
      <c r="J185" s="106">
        <f t="shared" si="177"/>
        <v>8848.484848484848</v>
      </c>
      <c r="K185" s="106">
        <f t="shared" si="177"/>
        <v>8771.4285714285725</v>
      </c>
      <c r="L185" s="106">
        <f t="shared" si="177"/>
        <v>8980.7692307692305</v>
      </c>
      <c r="M185" s="106">
        <f t="shared" si="177"/>
        <v>8161.6161616161608</v>
      </c>
      <c r="N185" s="106">
        <f t="shared" si="177"/>
        <v>7864.583333333333</v>
      </c>
      <c r="O185" s="106">
        <f t="shared" si="177"/>
        <v>9186.8131868131859</v>
      </c>
      <c r="P185" s="106">
        <f t="shared" si="177"/>
        <v>10069.767441860466</v>
      </c>
      <c r="Q185" s="106">
        <f t="shared" si="177"/>
        <v>10142.857142857143</v>
      </c>
      <c r="R185" s="106">
        <f t="shared" si="177"/>
        <v>10426.966292134832</v>
      </c>
      <c r="S185" s="106">
        <f t="shared" si="177"/>
        <v>10500</v>
      </c>
      <c r="T185" s="106">
        <f t="shared" si="177"/>
        <v>11790.697674418605</v>
      </c>
      <c r="U185" s="106">
        <f t="shared" ref="U185:V185" si="178">IF(U151&gt;9,U168/U151*1000,"n.a.")</f>
        <v>12644.444444444443</v>
      </c>
      <c r="V185" s="106">
        <f t="shared" si="178"/>
        <v>12765.306122448979</v>
      </c>
      <c r="W185" s="106">
        <f t="shared" ref="W185:X185" si="179">IF(W151&gt;9,W168/W151*1000,"n.a.")</f>
        <v>12627.272727272726</v>
      </c>
      <c r="X185" s="106">
        <f t="shared" si="179"/>
        <v>13793.814432989691</v>
      </c>
    </row>
    <row r="186" spans="1:24" x14ac:dyDescent="0.2">
      <c r="A186" s="43" t="s">
        <v>61</v>
      </c>
      <c r="B186" s="53" t="s">
        <v>17</v>
      </c>
      <c r="C186" s="106">
        <f t="shared" ref="C186:T186" si="180">IF(C152&gt;9,C169/C152*1000,"n.a.")</f>
        <v>1681.6608996539792</v>
      </c>
      <c r="D186" s="106">
        <f t="shared" si="180"/>
        <v>1761.0389610389609</v>
      </c>
      <c r="E186" s="106">
        <f t="shared" si="180"/>
        <v>1711.7117117117118</v>
      </c>
      <c r="F186" s="106">
        <f t="shared" si="180"/>
        <v>1670.0680272108843</v>
      </c>
      <c r="G186" s="106">
        <f t="shared" si="180"/>
        <v>1654.3535620052769</v>
      </c>
      <c r="H186" s="106">
        <f t="shared" si="180"/>
        <v>1659.0909090909092</v>
      </c>
      <c r="I186" s="106">
        <f t="shared" si="180"/>
        <v>1646.2655601659751</v>
      </c>
      <c r="J186" s="106">
        <f t="shared" si="180"/>
        <v>1689.8340248962656</v>
      </c>
      <c r="K186" s="106">
        <f t="shared" si="180"/>
        <v>1714.1280353200882</v>
      </c>
      <c r="L186" s="106">
        <f t="shared" si="180"/>
        <v>1731.535756154748</v>
      </c>
      <c r="M186" s="106">
        <f t="shared" si="180"/>
        <v>1757.6499388004895</v>
      </c>
      <c r="N186" s="106">
        <f t="shared" si="180"/>
        <v>1810.918774966711</v>
      </c>
      <c r="O186" s="106">
        <f t="shared" si="180"/>
        <v>1870.0305810397554</v>
      </c>
      <c r="P186" s="106">
        <f t="shared" si="180"/>
        <v>1949.0333919156415</v>
      </c>
      <c r="Q186" s="106">
        <f t="shared" si="180"/>
        <v>2039.5869191049915</v>
      </c>
      <c r="R186" s="106">
        <f t="shared" si="180"/>
        <v>2219.2513368983955</v>
      </c>
      <c r="S186" s="106">
        <f t="shared" si="180"/>
        <v>2361.3569321533923</v>
      </c>
      <c r="T186" s="106">
        <f t="shared" si="180"/>
        <v>2404.9586776859505</v>
      </c>
      <c r="U186" s="106">
        <f t="shared" ref="U186:V186" si="181">IF(U152&gt;9,U169/U152*1000,"n.a.")</f>
        <v>2492.7325581395348</v>
      </c>
      <c r="V186" s="106">
        <f t="shared" si="181"/>
        <v>2471.4064914992273</v>
      </c>
      <c r="W186" s="106">
        <f t="shared" ref="W186:X186" si="182">IF(W152&gt;9,W169/W152*1000,"n.a.")</f>
        <v>2536.2563237774029</v>
      </c>
      <c r="X186" s="106">
        <f t="shared" si="182"/>
        <v>2596.330275229358</v>
      </c>
    </row>
    <row r="187" spans="1:24" x14ac:dyDescent="0.2">
      <c r="A187" s="43">
        <v>6</v>
      </c>
      <c r="B187" s="53" t="s">
        <v>18</v>
      </c>
      <c r="C187" s="106" t="str">
        <f t="shared" ref="C187:T187" si="183">IF(C153&gt;9,C170/C153*1000,"n.a.")</f>
        <v>n.a.</v>
      </c>
      <c r="D187" s="106" t="str">
        <f t="shared" si="183"/>
        <v>n.a.</v>
      </c>
      <c r="E187" s="106" t="str">
        <f t="shared" si="183"/>
        <v>n.a.</v>
      </c>
      <c r="F187" s="106" t="str">
        <f t="shared" si="183"/>
        <v>n.a.</v>
      </c>
      <c r="G187" s="106" t="str">
        <f t="shared" si="183"/>
        <v>n.a.</v>
      </c>
      <c r="H187" s="106" t="str">
        <f t="shared" si="183"/>
        <v>n.a.</v>
      </c>
      <c r="I187" s="106" t="str">
        <f t="shared" si="183"/>
        <v>n.a.</v>
      </c>
      <c r="J187" s="106" t="str">
        <f t="shared" si="183"/>
        <v>n.a.</v>
      </c>
      <c r="K187" s="106" t="str">
        <f t="shared" si="183"/>
        <v>n.a.</v>
      </c>
      <c r="L187" s="106" t="str">
        <f t="shared" si="183"/>
        <v>n.a.</v>
      </c>
      <c r="M187" s="106" t="str">
        <f t="shared" si="183"/>
        <v>n.a.</v>
      </c>
      <c r="N187" s="106" t="str">
        <f t="shared" si="183"/>
        <v>n.a.</v>
      </c>
      <c r="O187" s="106" t="str">
        <f t="shared" si="183"/>
        <v>n.a.</v>
      </c>
      <c r="P187" s="106" t="str">
        <f t="shared" si="183"/>
        <v>n.a.</v>
      </c>
      <c r="Q187" s="106" t="str">
        <f t="shared" si="183"/>
        <v>n.a.</v>
      </c>
      <c r="R187" s="106" t="str">
        <f t="shared" si="183"/>
        <v>n.a.</v>
      </c>
      <c r="S187" s="106" t="str">
        <f t="shared" si="183"/>
        <v>n.a.</v>
      </c>
      <c r="T187" s="106" t="str">
        <f t="shared" si="183"/>
        <v>n.a.</v>
      </c>
      <c r="U187" s="106" t="str">
        <f t="shared" ref="U187:V187" si="184">IF(U153&gt;9,U170/U153*1000,"n.a.")</f>
        <v>n.a.</v>
      </c>
      <c r="V187" s="106" t="str">
        <f t="shared" si="184"/>
        <v>n.a.</v>
      </c>
      <c r="W187" s="106" t="str">
        <f t="shared" ref="W187:X187" si="185">IF(W153&gt;9,W170/W153*1000,"n.a.")</f>
        <v>n.a.</v>
      </c>
      <c r="X187" s="106" t="str">
        <f t="shared" si="185"/>
        <v>n.a.</v>
      </c>
    </row>
    <row r="188" spans="1:24" s="57" customFormat="1" ht="20.100000000000001" customHeight="1" x14ac:dyDescent="0.2">
      <c r="A188" s="54"/>
      <c r="B188" s="55" t="s">
        <v>3</v>
      </c>
      <c r="C188" s="56">
        <f t="shared" ref="C188:T188" si="186">IF(C154&gt;9,C171/C154*1000,"n.a.")</f>
        <v>5823.6673773987204</v>
      </c>
      <c r="D188" s="56">
        <f t="shared" si="186"/>
        <v>5753.7725432462275</v>
      </c>
      <c r="E188" s="56">
        <f t="shared" si="186"/>
        <v>6029.8534143725419</v>
      </c>
      <c r="F188" s="56">
        <f t="shared" si="186"/>
        <v>5934.1894060995182</v>
      </c>
      <c r="G188" s="56">
        <f t="shared" si="186"/>
        <v>6194.1530524505588</v>
      </c>
      <c r="H188" s="56">
        <f t="shared" si="186"/>
        <v>5771.6020551144329</v>
      </c>
      <c r="I188" s="56">
        <f t="shared" si="186"/>
        <v>5642.0617244670693</v>
      </c>
      <c r="J188" s="56">
        <f t="shared" si="186"/>
        <v>5722.0077220077219</v>
      </c>
      <c r="K188" s="56">
        <f t="shared" si="186"/>
        <v>5816.4533820840952</v>
      </c>
      <c r="L188" s="56">
        <f t="shared" si="186"/>
        <v>5859.6387907341968</v>
      </c>
      <c r="M188" s="56">
        <f t="shared" si="186"/>
        <v>5997.486910994764</v>
      </c>
      <c r="N188" s="56">
        <f t="shared" si="186"/>
        <v>6339.2203316821024</v>
      </c>
      <c r="O188" s="56">
        <f t="shared" si="186"/>
        <v>6687.4324032013847</v>
      </c>
      <c r="P188" s="56">
        <f t="shared" si="186"/>
        <v>6944.6581196581192</v>
      </c>
      <c r="Q188" s="56">
        <f t="shared" si="186"/>
        <v>7574.6161719549636</v>
      </c>
      <c r="R188" s="56">
        <f t="shared" si="186"/>
        <v>8144.2254558850618</v>
      </c>
      <c r="S188" s="56">
        <f t="shared" si="186"/>
        <v>8660.5159747138223</v>
      </c>
      <c r="T188" s="56">
        <f t="shared" si="186"/>
        <v>8755.6809024979848</v>
      </c>
      <c r="U188" s="56">
        <f t="shared" ref="U188:V188" si="187">IF(U154&gt;9,U171/U154*1000,"n.a.")</f>
        <v>9030.6256141500162</v>
      </c>
      <c r="V188" s="56">
        <f t="shared" si="187"/>
        <v>9216.5875169606516</v>
      </c>
      <c r="W188" s="56">
        <f t="shared" ref="W188:X188" si="188">IF(W154&gt;9,W171/W154*1000,"n.a.")</f>
        <v>8992.0977011494251</v>
      </c>
      <c r="X188" s="56">
        <f t="shared" si="188"/>
        <v>8889.9181387333047</v>
      </c>
    </row>
    <row r="189" spans="1:24" x14ac:dyDescent="0.2">
      <c r="A189" s="97" t="s">
        <v>308</v>
      </c>
      <c r="B189" s="49"/>
      <c r="C189" s="3"/>
      <c r="D189" s="3"/>
      <c r="E189" s="3"/>
      <c r="F189" s="3"/>
      <c r="G189" s="3"/>
      <c r="H189" s="3"/>
      <c r="I189" s="3"/>
      <c r="J189" s="3"/>
      <c r="K189" s="3"/>
      <c r="L189" s="3"/>
      <c r="M189" s="3"/>
      <c r="N189" s="3"/>
      <c r="O189" s="3"/>
      <c r="P189" s="3"/>
      <c r="Q189" s="3"/>
      <c r="R189" s="3"/>
      <c r="S189" s="3"/>
      <c r="T189" s="3"/>
      <c r="U189" s="3"/>
      <c r="V189" s="3"/>
      <c r="W189" s="3"/>
      <c r="X189" s="3"/>
    </row>
    <row r="191" spans="1:24" ht="20.100000000000001" customHeight="1" x14ac:dyDescent="0.2">
      <c r="A191" s="31" t="str">
        <f>Index!A45</f>
        <v>Table 3l     Employment by institutional sector, average real wage and salary rates, Foreign citizens, FY2000-FY2021</v>
      </c>
    </row>
    <row r="192" spans="1:24" s="22" customFormat="1" ht="20.100000000000001" customHeight="1" x14ac:dyDescent="0.2">
      <c r="A192" s="12"/>
      <c r="B192" s="370" t="s">
        <v>5098</v>
      </c>
      <c r="C192" s="33" t="str">
        <f>NAgni!C$2</f>
        <v>FY00</v>
      </c>
      <c r="D192" s="33" t="str">
        <f>NAgni!D$2</f>
        <v>FY01</v>
      </c>
      <c r="E192" s="33" t="str">
        <f>NAgni!E$2</f>
        <v>FY02</v>
      </c>
      <c r="F192" s="33" t="str">
        <f>NAgni!F$2</f>
        <v>FY03</v>
      </c>
      <c r="G192" s="33" t="str">
        <f>NAgni!G$2</f>
        <v>FY04</v>
      </c>
      <c r="H192" s="33" t="str">
        <f>NAgni!H$2</f>
        <v>FY05</v>
      </c>
      <c r="I192" s="33" t="str">
        <f>NAgni!I$2</f>
        <v>FY06</v>
      </c>
      <c r="J192" s="33" t="str">
        <f>NAgni!J$2</f>
        <v>FY07</v>
      </c>
      <c r="K192" s="33" t="str">
        <f>NAgni!K$2</f>
        <v>FY08</v>
      </c>
      <c r="L192" s="33" t="str">
        <f>NAgni!L$2</f>
        <v>FY09</v>
      </c>
      <c r="M192" s="33" t="str">
        <f>NAgni!M$2</f>
        <v>FY10</v>
      </c>
      <c r="N192" s="33" t="str">
        <f>NAgni!N$2</f>
        <v>FY11</v>
      </c>
      <c r="O192" s="33" t="str">
        <f>NAgni!O$2</f>
        <v>FY12</v>
      </c>
      <c r="P192" s="33" t="str">
        <f>NAgni!P$2</f>
        <v>FY13</v>
      </c>
      <c r="Q192" s="33" t="str">
        <f>NAgni!Q$2</f>
        <v>FY14</v>
      </c>
      <c r="R192" s="33" t="str">
        <f>NAgni!R$2</f>
        <v>FY15</v>
      </c>
      <c r="S192" s="33" t="str">
        <f>NAgni!S$2</f>
        <v>FY16</v>
      </c>
      <c r="T192" s="33" t="str">
        <f>NAgni!T$2</f>
        <v>FY17</v>
      </c>
      <c r="U192" s="33" t="str">
        <f>NAgni!U$2</f>
        <v>FY18</v>
      </c>
      <c r="V192" s="33" t="str">
        <f>NAgni!V$2</f>
        <v>FY19</v>
      </c>
      <c r="W192" s="33" t="str">
        <f>NAgni!W$2</f>
        <v>FY20</v>
      </c>
      <c r="X192" s="33" t="str">
        <f>NAgni!X$2</f>
        <v>FY21</v>
      </c>
    </row>
    <row r="193" spans="1:24" x14ac:dyDescent="0.2">
      <c r="A193" s="1">
        <v>1.1000000000000001</v>
      </c>
      <c r="B193" s="53" t="s">
        <v>306</v>
      </c>
      <c r="C193" s="106">
        <f>IF(ISNUMBER(C175)=TRUE,IF(C175&gt;0,C175/NAgni!C$57*100,"n.a."),"n.a.")</f>
        <v>9669.4324662125382</v>
      </c>
      <c r="D193" s="106">
        <f>IF(ISNUMBER(D175)=TRUE,IF(D175&gt;0,D175/NAgni!D$57*100,"n.a."),"n.a.")</f>
        <v>10127.957736176824</v>
      </c>
      <c r="E193" s="106">
        <f>IF(ISNUMBER(E175)=TRUE,IF(E175&gt;0,E175/NAgni!E$57*100,"n.a."),"n.a.")</f>
        <v>10933.183048626554</v>
      </c>
      <c r="F193" s="106">
        <f>IF(ISNUMBER(F175)=TRUE,IF(F175&gt;0,F175/NAgni!F$57*100,"n.a."),"n.a.")</f>
        <v>11121.926967514175</v>
      </c>
      <c r="G193" s="106">
        <f>IF(ISNUMBER(G175)=TRUE,IF(G175&gt;0,G175/NAgni!G$57*100,"n.a."),"n.a.")</f>
        <v>12598.241528349488</v>
      </c>
      <c r="H193" s="106">
        <f>IF(ISNUMBER(H175)=TRUE,IF(H175&gt;0,H175/NAgni!H$57*100,"n.a."),"n.a.")</f>
        <v>11097.404645621147</v>
      </c>
      <c r="I193" s="106">
        <f>IF(ISNUMBER(I175)=TRUE,IF(I175&gt;0,I175/NAgni!I$57*100,"n.a."),"n.a.")</f>
        <v>10837.024637168237</v>
      </c>
      <c r="J193" s="106">
        <f>IF(ISNUMBER(J175)=TRUE,IF(J175&gt;0,J175/NAgni!J$57*100,"n.a."),"n.a.")</f>
        <v>11010.419898327153</v>
      </c>
      <c r="K193" s="106">
        <f>IF(ISNUMBER(K175)=TRUE,IF(K175&gt;0,K175/NAgni!K$57*100,"n.a."),"n.a.")</f>
        <v>10455.373706551994</v>
      </c>
      <c r="L193" s="106">
        <f>IF(ISNUMBER(L175)=TRUE,IF(L175&gt;0,L175/NAgni!L$57*100,"n.a."),"n.a.")</f>
        <v>9929.9346008566008</v>
      </c>
      <c r="M193" s="106">
        <f>IF(ISNUMBER(M175)=TRUE,IF(M175&gt;0,M175/NAgni!M$57*100,"n.a."),"n.a.")</f>
        <v>10053.326391767079</v>
      </c>
      <c r="N193" s="106">
        <f>IF(ISNUMBER(N175)=TRUE,IF(N175&gt;0,N175/NAgni!N$57*100,"n.a."),"n.a.")</f>
        <v>10534.56753732339</v>
      </c>
      <c r="O193" s="106">
        <f>IF(ISNUMBER(O175)=TRUE,IF(O175&gt;0,O175/NAgni!O$57*100,"n.a."),"n.a.")</f>
        <v>10339.561127192255</v>
      </c>
      <c r="P193" s="106">
        <f>IF(ISNUMBER(P175)=TRUE,IF(P175&gt;0,P175/NAgni!P$57*100,"n.a."),"n.a.")</f>
        <v>10018.194985510134</v>
      </c>
      <c r="Q193" s="106">
        <f>IF(ISNUMBER(Q175)=TRUE,IF(Q175&gt;0,Q175/NAgni!Q$57*100,"n.a."),"n.a.")</f>
        <v>9991.579918800544</v>
      </c>
      <c r="R193" s="106">
        <f>IF(ISNUMBER(R175)=TRUE,IF(R175&gt;0,R175/NAgni!R$57*100,"n.a."),"n.a.")</f>
        <v>10569.998422763772</v>
      </c>
      <c r="S193" s="106">
        <f>IF(ISNUMBER(S175)=TRUE,IF(S175&gt;0,S175/NAgni!S$57*100,"n.a."),"n.a.")</f>
        <v>11150.152302687693</v>
      </c>
      <c r="T193" s="106">
        <f>IF(ISNUMBER(T175)=TRUE,IF(T175&gt;0,T175/NAgni!T$57*100,"n.a."),"n.a.")</f>
        <v>11249.559051097136</v>
      </c>
      <c r="U193" s="106">
        <f>IF(ISNUMBER(U175)=TRUE,IF(U175&gt;0,U175/NAgni!U$57*100,"n.a."),"n.a.")</f>
        <v>11066.525176798024</v>
      </c>
      <c r="V193" s="106">
        <f>IF(ISNUMBER(V175)=TRUE,IF(V175&gt;0,V175/NAgni!V$57*100,"n.a."),"n.a.")</f>
        <v>11185.840707964602</v>
      </c>
      <c r="W193" s="106">
        <f>IF(ISNUMBER(W175)=TRUE,IF(W175&gt;0,W175/NAgni!W$57*100,"n.a."),"n.a.")</f>
        <v>10372.493536117048</v>
      </c>
      <c r="X193" s="106">
        <f>IF(ISNUMBER(X175)=TRUE,IF(X175&gt;0,X175/NAgni!X$57*100,"n.a."),"n.a.")</f>
        <v>9363.7591881897515</v>
      </c>
    </row>
    <row r="194" spans="1:24" x14ac:dyDescent="0.2">
      <c r="A194" s="1">
        <v>1.2</v>
      </c>
      <c r="B194" s="53" t="s">
        <v>307</v>
      </c>
      <c r="C194" s="106">
        <f>IF(ISNUMBER(C176)=TRUE,IF(C176&gt;0,C176/NAgni!C$57*100,"n.a."),"n.a.")</f>
        <v>6109.8695083729035</v>
      </c>
      <c r="D194" s="106">
        <f>IF(ISNUMBER(D176)=TRUE,IF(D176&gt;0,D176/NAgni!D$57*100,"n.a."),"n.a.")</f>
        <v>5934.9959656303117</v>
      </c>
      <c r="E194" s="106">
        <f>IF(ISNUMBER(E176)=TRUE,IF(E176&gt;0,E176/NAgni!E$57*100,"n.a."),"n.a.")</f>
        <v>5957.3114439933079</v>
      </c>
      <c r="F194" s="106">
        <f>IF(ISNUMBER(F176)=TRUE,IF(F176&gt;0,F176/NAgni!F$57*100,"n.a."),"n.a.")</f>
        <v>5597.3640452405061</v>
      </c>
      <c r="G194" s="106">
        <f>IF(ISNUMBER(G176)=TRUE,IF(G176&gt;0,G176/NAgni!G$57*100,"n.a."),"n.a.")</f>
        <v>5626.7091308058762</v>
      </c>
      <c r="H194" s="106">
        <f>IF(ISNUMBER(H176)=TRUE,IF(H176&gt;0,H176/NAgni!H$57*100,"n.a."),"n.a.")</f>
        <v>5361.6661724019659</v>
      </c>
      <c r="I194" s="106">
        <f>IF(ISNUMBER(I176)=TRUE,IF(I176&gt;0,I176/NAgni!I$57*100,"n.a."),"n.a.")</f>
        <v>5218.5044182800939</v>
      </c>
      <c r="J194" s="106">
        <f>IF(ISNUMBER(J176)=TRUE,IF(J176&gt;0,J176/NAgni!J$57*100,"n.a."),"n.a.")</f>
        <v>5087.556839255978</v>
      </c>
      <c r="K194" s="106">
        <f>IF(ISNUMBER(K176)=TRUE,IF(K176&gt;0,K176/NAgni!K$57*100,"n.a."),"n.a.")</f>
        <v>4847.9281040008655</v>
      </c>
      <c r="L194" s="106">
        <f>IF(ISNUMBER(L176)=TRUE,IF(L176&gt;0,L176/NAgni!L$57*100,"n.a."),"n.a.")</f>
        <v>4755.6396663668947</v>
      </c>
      <c r="M194" s="106">
        <f>IF(ISNUMBER(M176)=TRUE,IF(M176&gt;0,M176/NAgni!M$57*100,"n.a."),"n.a.")</f>
        <v>4880.7188488174725</v>
      </c>
      <c r="N194" s="106">
        <f>IF(ISNUMBER(N176)=TRUE,IF(N176&gt;0,N176/NAgni!N$57*100,"n.a."),"n.a.")</f>
        <v>4960.9489097472961</v>
      </c>
      <c r="O194" s="106">
        <f>IF(ISNUMBER(O176)=TRUE,IF(O176&gt;0,O176/NAgni!O$57*100,"n.a."),"n.a.")</f>
        <v>4844.3573686172394</v>
      </c>
      <c r="P194" s="106">
        <f>IF(ISNUMBER(P176)=TRUE,IF(P176&gt;0,P176/NAgni!P$57*100,"n.a."),"n.a.")</f>
        <v>5023.6419243692271</v>
      </c>
      <c r="Q194" s="106">
        <f>IF(ISNUMBER(Q176)=TRUE,IF(Q176&gt;0,Q176/NAgni!Q$57*100,"n.a."),"n.a.")</f>
        <v>5498.174855678275</v>
      </c>
      <c r="R194" s="106">
        <f>IF(ISNUMBER(R176)=TRUE,IF(R176&gt;0,R176/NAgni!R$57*100,"n.a."),"n.a.")</f>
        <v>6362.0266094408262</v>
      </c>
      <c r="S194" s="106">
        <f>IF(ISNUMBER(S176)=TRUE,IF(S176&gt;0,S176/NAgni!S$57*100,"n.a."),"n.a.")</f>
        <v>6956.9826965852844</v>
      </c>
      <c r="T194" s="106">
        <f>IF(ISNUMBER(T176)=TRUE,IF(T176&gt;0,T176/NAgni!T$57*100,"n.a."),"n.a.")</f>
        <v>7034.3724789872394</v>
      </c>
      <c r="U194" s="106">
        <f>IF(ISNUMBER(U176)=TRUE,IF(U176&gt;0,U176/NAgni!U$57*100,"n.a."),"n.a.")</f>
        <v>7038.8720103135502</v>
      </c>
      <c r="V194" s="106">
        <f>IF(ISNUMBER(V176)=TRUE,IF(V176&gt;0,V176/NAgni!V$57*100,"n.a."),"n.a.")</f>
        <v>7085.9160455080428</v>
      </c>
      <c r="W194" s="106">
        <f>IF(ISNUMBER(W176)=TRUE,IF(W176&gt;0,W176/NAgni!W$57*100,"n.a."),"n.a.")</f>
        <v>6731.0872975544016</v>
      </c>
      <c r="X194" s="106">
        <f>IF(ISNUMBER(X176)=TRUE,IF(X176&gt;0,X176/NAgni!X$57*100,"n.a."),"n.a.")</f>
        <v>6737.2765105783346</v>
      </c>
    </row>
    <row r="195" spans="1:24" x14ac:dyDescent="0.2">
      <c r="A195" s="1">
        <v>1.3</v>
      </c>
      <c r="B195" t="s">
        <v>15</v>
      </c>
      <c r="C195" s="106">
        <f>IF(ISNUMBER(C177)=TRUE,IF(C177&gt;0,C177/NAgni!C$57*100,"n.a."),"n.a.")</f>
        <v>38635.004137110896</v>
      </c>
      <c r="D195" s="106">
        <f>IF(ISNUMBER(D177)=TRUE,IF(D177&gt;0,D177/NAgni!D$57*100,"n.a."),"n.a.")</f>
        <v>37926.584641892041</v>
      </c>
      <c r="E195" s="106">
        <f>IF(ISNUMBER(E177)=TRUE,IF(E177&gt;0,E177/NAgni!E$57*100,"n.a."),"n.a.")</f>
        <v>39518.229272662822</v>
      </c>
      <c r="F195" s="106">
        <f>IF(ISNUMBER(F177)=TRUE,IF(F177&gt;0,F177/NAgni!F$57*100,"n.a."),"n.a.")</f>
        <v>39264.2906266871</v>
      </c>
      <c r="G195" s="106">
        <f>IF(ISNUMBER(G177)=TRUE,IF(G177&gt;0,G177/NAgni!G$57*100,"n.a."),"n.a.")</f>
        <v>39338.449922044587</v>
      </c>
      <c r="H195" s="106">
        <f>IF(ISNUMBER(H177)=TRUE,IF(H177&gt;0,H177/NAgni!H$57*100,"n.a."),"n.a.")</f>
        <v>40008.320922438259</v>
      </c>
      <c r="I195" s="106">
        <f>IF(ISNUMBER(I177)=TRUE,IF(I177&gt;0,I177/NAgni!I$57*100,"n.a."),"n.a.")</f>
        <v>31274.80762533754</v>
      </c>
      <c r="J195" s="106">
        <f>IF(ISNUMBER(J177)=TRUE,IF(J177&gt;0,J177/NAgni!J$57*100,"n.a."),"n.a.")</f>
        <v>32396.773363476103</v>
      </c>
      <c r="K195" s="106">
        <f>IF(ISNUMBER(K177)=TRUE,IF(K177&gt;0,K177/NAgni!K$57*100,"n.a."),"n.a.")</f>
        <v>22220.608168664396</v>
      </c>
      <c r="L195" s="106">
        <f>IF(ISNUMBER(L177)=TRUE,IF(L177&gt;0,L177/NAgni!L$57*100,"n.a."),"n.a.")</f>
        <v>19818.744189289748</v>
      </c>
      <c r="M195" s="106">
        <f>IF(ISNUMBER(M177)=TRUE,IF(M177&gt;0,M177/NAgni!M$57*100,"n.a."),"n.a.")</f>
        <v>19923.937250534836</v>
      </c>
      <c r="N195" s="106">
        <f>IF(ISNUMBER(N177)=TRUE,IF(N177&gt;0,N177/NAgni!N$57*100,"n.a."),"n.a.")</f>
        <v>17487.539837199518</v>
      </c>
      <c r="O195" s="106">
        <f>IF(ISNUMBER(O177)=TRUE,IF(O177&gt;0,O177/NAgni!O$57*100,"n.a."),"n.a.")</f>
        <v>17194.104813074598</v>
      </c>
      <c r="P195" s="106">
        <f>IF(ISNUMBER(P177)=TRUE,IF(P177&gt;0,P177/NAgni!P$57*100,"n.a."),"n.a.")</f>
        <v>17630.759132020856</v>
      </c>
      <c r="Q195" s="106">
        <f>IF(ISNUMBER(Q177)=TRUE,IF(Q177&gt;0,Q177/NAgni!Q$57*100,"n.a."),"n.a.")</f>
        <v>18591.955786522274</v>
      </c>
      <c r="R195" s="106">
        <f>IF(ISNUMBER(R177)=TRUE,IF(R177&gt;0,R177/NAgni!R$57*100,"n.a."),"n.a.")</f>
        <v>19437.465528210454</v>
      </c>
      <c r="S195" s="106">
        <f>IF(ISNUMBER(S177)=TRUE,IF(S177&gt;0,S177/NAgni!S$57*100,"n.a."),"n.a.")</f>
        <v>20765.768625106575</v>
      </c>
      <c r="T195" s="106">
        <f>IF(ISNUMBER(T177)=TRUE,IF(T177&gt;0,T177/NAgni!T$57*100,"n.a."),"n.a.")</f>
        <v>24022.326749851716</v>
      </c>
      <c r="U195" s="106">
        <f>IF(ISNUMBER(U177)=TRUE,IF(U177&gt;0,U177/NAgni!U$57*100,"n.a."),"n.a.")</f>
        <v>24801.304231137456</v>
      </c>
      <c r="V195" s="106">
        <f>IF(ISNUMBER(V177)=TRUE,IF(V177&gt;0,V177/NAgni!V$57*100,"n.a."),"n.a.")</f>
        <v>25750</v>
      </c>
      <c r="W195" s="106">
        <f>IF(ISNUMBER(W177)=TRUE,IF(W177&gt;0,W177/NAgni!W$57*100,"n.a."),"n.a.")</f>
        <v>25719.113428390789</v>
      </c>
      <c r="X195" s="106">
        <f>IF(ISNUMBER(X177)=TRUE,IF(X177&gt;0,X177/NAgni!X$57*100,"n.a."),"n.a.")</f>
        <v>28163.978023194231</v>
      </c>
    </row>
    <row r="196" spans="1:24" x14ac:dyDescent="0.2">
      <c r="A196" s="1">
        <v>1.4</v>
      </c>
      <c r="B196" t="s">
        <v>577</v>
      </c>
      <c r="C196" s="106" t="str">
        <f>IF(ISNUMBER(C178)=TRUE,IF(C178&gt;0,C178/NAgni!C$57*100,"n.a."),"n.a.")</f>
        <v>n.a.</v>
      </c>
      <c r="D196" s="106" t="str">
        <f>IF(ISNUMBER(D178)=TRUE,IF(D178&gt;0,D178/NAgni!D$57*100,"n.a."),"n.a.")</f>
        <v>n.a.</v>
      </c>
      <c r="E196" s="106" t="str">
        <f>IF(ISNUMBER(E178)=TRUE,IF(E178&gt;0,E178/NAgni!E$57*100,"n.a."),"n.a.")</f>
        <v>n.a.</v>
      </c>
      <c r="F196" s="106" t="str">
        <f>IF(ISNUMBER(F178)=TRUE,IF(F178&gt;0,F178/NAgni!F$57*100,"n.a."),"n.a.")</f>
        <v>n.a.</v>
      </c>
      <c r="G196" s="106" t="str">
        <f>IF(ISNUMBER(G178)=TRUE,IF(G178&gt;0,G178/NAgni!G$57*100,"n.a."),"n.a.")</f>
        <v>n.a.</v>
      </c>
      <c r="H196" s="106">
        <f>IF(ISNUMBER(H178)=TRUE,IF(H178&gt;0,H178/NAgni!H$57*100,"n.a."),"n.a.")</f>
        <v>26901.76988801108</v>
      </c>
      <c r="I196" s="106">
        <f>IF(ISNUMBER(I178)=TRUE,IF(I178&gt;0,I178/NAgni!I$57*100,"n.a."),"n.a.")</f>
        <v>22820.652587995955</v>
      </c>
      <c r="J196" s="106">
        <f>IF(ISNUMBER(J178)=TRUE,IF(J178&gt;0,J178/NAgni!J$57*100,"n.a."),"n.a.")</f>
        <v>21539.318153133165</v>
      </c>
      <c r="K196" s="106">
        <f>IF(ISNUMBER(K178)=TRUE,IF(K178&gt;0,K178/NAgni!K$57*100,"n.a."),"n.a.")</f>
        <v>19516.444699982902</v>
      </c>
      <c r="L196" s="106">
        <f>IF(ISNUMBER(L178)=TRUE,IF(L178&gt;0,L178/NAgni!L$57*100,"n.a."),"n.a.")</f>
        <v>22860.751696604977</v>
      </c>
      <c r="M196" s="106">
        <f>IF(ISNUMBER(M178)=TRUE,IF(M178&gt;0,M178/NAgni!M$57*100,"n.a."),"n.a.")</f>
        <v>20308.145406881235</v>
      </c>
      <c r="N196" s="106">
        <f>IF(ISNUMBER(N178)=TRUE,IF(N178&gt;0,N178/NAgni!N$57*100,"n.a."),"n.a.")</f>
        <v>17942.108915536508</v>
      </c>
      <c r="O196" s="106">
        <f>IF(ISNUMBER(O178)=TRUE,IF(O178&gt;0,O178/NAgni!O$57*100,"n.a."),"n.a.")</f>
        <v>18783.333773181785</v>
      </c>
      <c r="P196" s="106">
        <f>IF(ISNUMBER(P178)=TRUE,IF(P178&gt;0,P178/NAgni!P$57*100,"n.a."),"n.a.")</f>
        <v>20343.183613870217</v>
      </c>
      <c r="Q196" s="106">
        <f>IF(ISNUMBER(Q178)=TRUE,IF(Q178&gt;0,Q178/NAgni!Q$57*100,"n.a."),"n.a.")</f>
        <v>18487.04127510442</v>
      </c>
      <c r="R196" s="106">
        <f>IF(ISNUMBER(R178)=TRUE,IF(R178&gt;0,R178/NAgni!R$57*100,"n.a."),"n.a.")</f>
        <v>18016.377533459043</v>
      </c>
      <c r="S196" s="106">
        <f>IF(ISNUMBER(S178)=TRUE,IF(S178&gt;0,S178/NAgni!S$57*100,"n.a."),"n.a.")</f>
        <v>17661.251721020872</v>
      </c>
      <c r="T196" s="106">
        <f>IF(ISNUMBER(T178)=TRUE,IF(T178&gt;0,T178/NAgni!T$57*100,"n.a."),"n.a.")</f>
        <v>19252.477170574104</v>
      </c>
      <c r="U196" s="106">
        <f>IF(ISNUMBER(U178)=TRUE,IF(U178&gt;0,U178/NAgni!U$57*100,"n.a."),"n.a.")</f>
        <v>18932.796651917193</v>
      </c>
      <c r="V196" s="106">
        <f>IF(ISNUMBER(V178)=TRUE,IF(V178&gt;0,V178/NAgni!V$57*100,"n.a."),"n.a.")</f>
        <v>19100</v>
      </c>
      <c r="W196" s="106">
        <f>IF(ISNUMBER(W178)=TRUE,IF(W178&gt;0,W178/NAgni!W$57*100,"n.a."),"n.a.")</f>
        <v>12374.506609442555</v>
      </c>
      <c r="X196" s="106" t="str">
        <f>IF(ISNUMBER(X178)=TRUE,IF(X178&gt;0,X178/NAgni!X$57*100,"n.a."),"n.a.")</f>
        <v>n.a.</v>
      </c>
    </row>
    <row r="197" spans="1:24" x14ac:dyDescent="0.2">
      <c r="A197" s="43" t="s">
        <v>296</v>
      </c>
      <c r="B197" s="53" t="s">
        <v>292</v>
      </c>
      <c r="C197" s="106">
        <f>IF(ISNUMBER(C179)=TRUE,IF(C179&gt;0,C179/NAgni!C$57*100,"n.a."),"n.a.")</f>
        <v>35928.923678562198</v>
      </c>
      <c r="D197" s="106">
        <f>IF(ISNUMBER(D179)=TRUE,IF(D179&gt;0,D179/NAgni!D$57*100,"n.a."),"n.a.")</f>
        <v>32740.835716811067</v>
      </c>
      <c r="E197" s="106">
        <f>IF(ISNUMBER(E179)=TRUE,IF(E179&gt;0,E179/NAgni!E$57*100,"n.a."),"n.a.")</f>
        <v>25801.579370280502</v>
      </c>
      <c r="F197" s="106">
        <f>IF(ISNUMBER(F179)=TRUE,IF(F179&gt;0,F179/NAgni!F$57*100,"n.a."),"n.a.")</f>
        <v>25521.788907346614</v>
      </c>
      <c r="G197" s="106">
        <f>IF(ISNUMBER(G179)=TRUE,IF(G179&gt;0,G179/NAgni!G$57*100,"n.a."),"n.a.")</f>
        <v>25475.497144739787</v>
      </c>
      <c r="H197" s="106">
        <f>IF(ISNUMBER(H179)=TRUE,IF(H179&gt;0,H179/NAgni!H$57*100,"n.a."),"n.a.")</f>
        <v>26587.496875300672</v>
      </c>
      <c r="I197" s="106">
        <f>IF(ISNUMBER(I179)=TRUE,IF(I179&gt;0,I179/NAgni!I$57*100,"n.a."),"n.a.")</f>
        <v>25259.578208265139</v>
      </c>
      <c r="J197" s="106">
        <f>IF(ISNUMBER(J179)=TRUE,IF(J179&gt;0,J179/NAgni!J$57*100,"n.a."),"n.a.")</f>
        <v>23025.490388651797</v>
      </c>
      <c r="K197" s="106">
        <f>IF(ISNUMBER(K179)=TRUE,IF(K179&gt;0,K179/NAgni!K$57*100,"n.a."),"n.a.")</f>
        <v>30464.240822163782</v>
      </c>
      <c r="L197" s="106">
        <f>IF(ISNUMBER(L179)=TRUE,IF(L179&gt;0,L179/NAgni!L$57*100,"n.a."),"n.a.")</f>
        <v>36621.592523687585</v>
      </c>
      <c r="M197" s="106">
        <f>IF(ISNUMBER(M179)=TRUE,IF(M179&gt;0,M179/NAgni!M$57*100,"n.a."),"n.a.")</f>
        <v>41618.891145561662</v>
      </c>
      <c r="N197" s="106">
        <f>IF(ISNUMBER(N179)=TRUE,IF(N179&gt;0,N179/NAgni!N$57*100,"n.a."),"n.a.")</f>
        <v>46156.244877294426</v>
      </c>
      <c r="O197" s="106">
        <f>IF(ISNUMBER(O179)=TRUE,IF(O179&gt;0,O179/NAgni!O$57*100,"n.a."),"n.a.")</f>
        <v>51328.714073249241</v>
      </c>
      <c r="P197" s="106">
        <f>IF(ISNUMBER(P179)=TRUE,IF(P179&gt;0,P179/NAgni!P$57*100,"n.a."),"n.a.")</f>
        <v>24461.137145405162</v>
      </c>
      <c r="Q197" s="106">
        <f>IF(ISNUMBER(Q179)=TRUE,IF(Q179&gt;0,Q179/NAgni!Q$57*100,"n.a."),"n.a.")</f>
        <v>27760.37972116486</v>
      </c>
      <c r="R197" s="106">
        <f>IF(ISNUMBER(R179)=TRUE,IF(R179&gt;0,R179/NAgni!R$57*100,"n.a."),"n.a.")</f>
        <v>29818.198929870676</v>
      </c>
      <c r="S197" s="106">
        <f>IF(ISNUMBER(S179)=TRUE,IF(S179&gt;0,S179/NAgni!S$57*100,"n.a."),"n.a.")</f>
        <v>28803.017943461771</v>
      </c>
      <c r="T197" s="106">
        <f>IF(ISNUMBER(T179)=TRUE,IF(T179&gt;0,T179/NAgni!T$57*100,"n.a."),"n.a.")</f>
        <v>28806.387460479902</v>
      </c>
      <c r="U197" s="106">
        <f>IF(ISNUMBER(U179)=TRUE,IF(U179&gt;0,U179/NAgni!U$57*100,"n.a."),"n.a.")</f>
        <v>26249.81951256152</v>
      </c>
      <c r="V197" s="106">
        <f>IF(ISNUMBER(V179)=TRUE,IF(V179&gt;0,V179/NAgni!V$57*100,"n.a."),"n.a.")</f>
        <v>25100</v>
      </c>
      <c r="W197" s="106" t="str">
        <f>IF(ISNUMBER(W179)=TRUE,IF(W179&gt;0,W179/NAgni!W$57*100,"n.a."),"n.a.")</f>
        <v>n.a.</v>
      </c>
      <c r="X197" s="106">
        <f>IF(ISNUMBER(X179)=TRUE,IF(X179&gt;0,X179/NAgni!X$57*100,"n.a."),"n.a.")</f>
        <v>38751.696982056936</v>
      </c>
    </row>
    <row r="198" spans="1:24" x14ac:dyDescent="0.2">
      <c r="A198" s="43" t="s">
        <v>297</v>
      </c>
      <c r="B198" s="53" t="s">
        <v>537</v>
      </c>
      <c r="C198" s="106">
        <f>IF(ISNUMBER(C180)=TRUE,IF(C180&gt;0,C180/NAgni!C$57*100,"n.a."),"n.a.")</f>
        <v>13716.4333377323</v>
      </c>
      <c r="D198" s="106">
        <f>IF(ISNUMBER(D180)=TRUE,IF(D180&gt;0,D180/NAgni!D$57*100,"n.a."),"n.a.")</f>
        <v>10908.76141142342</v>
      </c>
      <c r="E198" s="106">
        <f>IF(ISNUMBER(E180)=TRUE,IF(E180&gt;0,E180/NAgni!E$57*100,"n.a."),"n.a.")</f>
        <v>7278.7064148718482</v>
      </c>
      <c r="F198" s="106">
        <f>IF(ISNUMBER(F180)=TRUE,IF(F180&gt;0,F180/NAgni!F$57*100,"n.a."),"n.a.")</f>
        <v>9632.8393004139034</v>
      </c>
      <c r="G198" s="106">
        <f>IF(ISNUMBER(G180)=TRUE,IF(G180&gt;0,G180/NAgni!G$57*100,"n.a."),"n.a.")</f>
        <v>10240.936221182084</v>
      </c>
      <c r="H198" s="106">
        <f>IF(ISNUMBER(H180)=TRUE,IF(H180&gt;0,H180/NAgni!H$57*100,"n.a."),"n.a.")</f>
        <v>11512.316676128698</v>
      </c>
      <c r="I198" s="106">
        <f>IF(ISNUMBER(I180)=TRUE,IF(I180&gt;0,I180/NAgni!I$57*100,"n.a."),"n.a.")</f>
        <v>11287.874011818487</v>
      </c>
      <c r="J198" s="106">
        <f>IF(ISNUMBER(J180)=TRUE,IF(J180&gt;0,J180/NAgni!J$57*100,"n.a."),"n.a.")</f>
        <v>15686.242568042628</v>
      </c>
      <c r="K198" s="106">
        <f>IF(ISNUMBER(K180)=TRUE,IF(K180&gt;0,K180/NAgni!K$57*100,"n.a."),"n.a.")</f>
        <v>12494.655072475827</v>
      </c>
      <c r="L198" s="106">
        <f>IF(ISNUMBER(L180)=TRUE,IF(L180&gt;0,L180/NAgni!L$57*100,"n.a."),"n.a.")</f>
        <v>11596.837632501067</v>
      </c>
      <c r="M198" s="106">
        <f>IF(ISNUMBER(M180)=TRUE,IF(M180&gt;0,M180/NAgni!M$57*100,"n.a."),"n.a.")</f>
        <v>11648.933009225359</v>
      </c>
      <c r="N198" s="106">
        <f>IF(ISNUMBER(N180)=TRUE,IF(N180&gt;0,N180/NAgni!N$57*100,"n.a."),"n.a.")</f>
        <v>12471.236360963081</v>
      </c>
      <c r="O198" s="106">
        <f>IF(ISNUMBER(O180)=TRUE,IF(O180&gt;0,O180/NAgni!O$57*100,"n.a."),"n.a.")</f>
        <v>8289.1091049967708</v>
      </c>
      <c r="P198" s="106">
        <f>IF(ISNUMBER(P180)=TRUE,IF(P180&gt;0,P180/NAgni!P$57*100,"n.a."),"n.a.")</f>
        <v>8589.3441925229818</v>
      </c>
      <c r="Q198" s="106">
        <f>IF(ISNUMBER(Q180)=TRUE,IF(Q180&gt;0,Q180/NAgni!Q$57*100,"n.a."),"n.a.")</f>
        <v>9392.6096800933756</v>
      </c>
      <c r="R198" s="106">
        <f>IF(ISNUMBER(R180)=TRUE,IF(R180&gt;0,R180/NAgni!R$57*100,"n.a."),"n.a.")</f>
        <v>10397.379452507832</v>
      </c>
      <c r="S198" s="106">
        <f>IF(ISNUMBER(S180)=TRUE,IF(S180&gt;0,S180/NAgni!S$57*100,"n.a."),"n.a.")</f>
        <v>14073.809965188508</v>
      </c>
      <c r="T198" s="106" t="str">
        <f>IF(ISNUMBER(T180)=TRUE,IF(T180&gt;0,T180/NAgni!T$57*100,"n.a."),"n.a.")</f>
        <v>n.a.</v>
      </c>
      <c r="U198" s="106">
        <f>IF(ISNUMBER(U180)=TRUE,IF(U180&gt;0,U180/NAgni!U$57*100,"n.a."),"n.a.")</f>
        <v>18384.01993736887</v>
      </c>
      <c r="V198" s="106">
        <f>IF(ISNUMBER(V180)=TRUE,IF(V180&gt;0,V180/NAgni!V$57*100,"n.a."),"n.a.")</f>
        <v>11166.666666666666</v>
      </c>
      <c r="W198" s="106">
        <f>IF(ISNUMBER(W180)=TRUE,IF(W180&gt;0,W180/NAgni!W$57*100,"n.a."),"n.a.")</f>
        <v>13098.353409936106</v>
      </c>
      <c r="X198" s="106">
        <f>IF(ISNUMBER(X180)=TRUE,IF(X180&gt;0,X180/NAgni!X$57*100,"n.a."),"n.a.")</f>
        <v>19591.53511616051</v>
      </c>
    </row>
    <row r="199" spans="1:24" x14ac:dyDescent="0.2">
      <c r="A199" s="43" t="s">
        <v>66</v>
      </c>
      <c r="B199" s="53" t="s">
        <v>293</v>
      </c>
      <c r="C199" s="106">
        <f>IF(ISNUMBER(C181)=TRUE,IF(C181&gt;0,C181/NAgni!C$57*100,"n.a."),"n.a.")</f>
        <v>35717.334402481931</v>
      </c>
      <c r="D199" s="106">
        <f>IF(ISNUMBER(D181)=TRUE,IF(D181&gt;0,D181/NAgni!D$57*100,"n.a."),"n.a.")</f>
        <v>33142.608578128471</v>
      </c>
      <c r="E199" s="106">
        <f>IF(ISNUMBER(E181)=TRUE,IF(E181&gt;0,E181/NAgni!E$57*100,"n.a."),"n.a.")</f>
        <v>32455.790169899217</v>
      </c>
      <c r="F199" s="106">
        <f>IF(ISNUMBER(F181)=TRUE,IF(F181&gt;0,F181/NAgni!F$57*100,"n.a."),"n.a.")</f>
        <v>34973.111323224024</v>
      </c>
      <c r="G199" s="106">
        <f>IF(ISNUMBER(G181)=TRUE,IF(G181&gt;0,G181/NAgni!G$57*100,"n.a."),"n.a.")</f>
        <v>35687.801670625289</v>
      </c>
      <c r="H199" s="106">
        <f>IF(ISNUMBER(H181)=TRUE,IF(H181&gt;0,H181/NAgni!H$57*100,"n.a."),"n.a.")</f>
        <v>34228.190577302179</v>
      </c>
      <c r="I199" s="106">
        <f>IF(ISNUMBER(I181)=TRUE,IF(I181&gt;0,I181/NAgni!I$57*100,"n.a."),"n.a.")</f>
        <v>32256.05023457553</v>
      </c>
      <c r="J199" s="106">
        <f>IF(ISNUMBER(J181)=TRUE,IF(J181&gt;0,J181/NAgni!J$57*100,"n.a."),"n.a.")</f>
        <v>32048.840537029053</v>
      </c>
      <c r="K199" s="106">
        <f>IF(ISNUMBER(K181)=TRUE,IF(K181&gt;0,K181/NAgni!K$57*100,"n.a."),"n.a.")</f>
        <v>28969.983460774445</v>
      </c>
      <c r="L199" s="106">
        <f>IF(ISNUMBER(L181)=TRUE,IF(L181&gt;0,L181/NAgni!L$57*100,"n.a."),"n.a.")</f>
        <v>26727.734296609025</v>
      </c>
      <c r="M199" s="106">
        <f>IF(ISNUMBER(M181)=TRUE,IF(M181&gt;0,M181/NAgni!M$57*100,"n.a."),"n.a.")</f>
        <v>23059.102257829658</v>
      </c>
      <c r="N199" s="106">
        <f>IF(ISNUMBER(N181)=TRUE,IF(N181&gt;0,N181/NAgni!N$57*100,"n.a."),"n.a.")</f>
        <v>21220.615022853653</v>
      </c>
      <c r="O199" s="106">
        <f>IF(ISNUMBER(O181)=TRUE,IF(O181&gt;0,O181/NAgni!O$57*100,"n.a."),"n.a.")</f>
        <v>21275.833630308905</v>
      </c>
      <c r="P199" s="106">
        <f>IF(ISNUMBER(P181)=TRUE,IF(P181&gt;0,P181/NAgni!P$57*100,"n.a."),"n.a.")</f>
        <v>20897.461660161174</v>
      </c>
      <c r="Q199" s="106">
        <f>IF(ISNUMBER(Q181)=TRUE,IF(Q181&gt;0,Q181/NAgni!Q$57*100,"n.a."),"n.a.")</f>
        <v>23375.135417449208</v>
      </c>
      <c r="R199" s="106">
        <f>IF(ISNUMBER(R181)=TRUE,IF(R181&gt;0,R181/NAgni!R$57*100,"n.a."),"n.a.")</f>
        <v>22831.84655718322</v>
      </c>
      <c r="S199" s="106">
        <f>IF(ISNUMBER(S181)=TRUE,IF(S181&gt;0,S181/NAgni!S$57*100,"n.a."),"n.a.")</f>
        <v>23902.480519308716</v>
      </c>
      <c r="T199" s="106">
        <f>IF(ISNUMBER(T181)=TRUE,IF(T181&gt;0,T181/NAgni!T$57*100,"n.a."),"n.a.")</f>
        <v>23723.121285087433</v>
      </c>
      <c r="U199" s="106">
        <f>IF(ISNUMBER(U181)=TRUE,IF(U181&gt;0,U181/NAgni!U$57*100,"n.a."),"n.a.")</f>
        <v>23798.54249425725</v>
      </c>
      <c r="V199" s="106">
        <f>IF(ISNUMBER(V181)=TRUE,IF(V181&gt;0,V181/NAgni!V$57*100,"n.a."),"n.a.")</f>
        <v>23536.290322580644</v>
      </c>
      <c r="W199" s="106">
        <f>IF(ISNUMBER(W181)=TRUE,IF(W181&gt;0,W181/NAgni!W$57*100,"n.a."),"n.a.")</f>
        <v>23512.791755418733</v>
      </c>
      <c r="X199" s="106">
        <f>IF(ISNUMBER(X181)=TRUE,IF(X181&gt;0,X181/NAgni!X$57*100,"n.a."),"n.a.")</f>
        <v>23562.619390985474</v>
      </c>
    </row>
    <row r="200" spans="1:24" x14ac:dyDescent="0.2">
      <c r="A200" s="43" t="s">
        <v>67</v>
      </c>
      <c r="B200" s="53" t="s">
        <v>16</v>
      </c>
      <c r="C200" s="106">
        <f>IF(ISNUMBER(C182)=TRUE,IF(C182&gt;0,C182/NAgni!C$57*100,"n.a."),"n.a.")</f>
        <v>14804.182583369018</v>
      </c>
      <c r="D200" s="106">
        <f>IF(ISNUMBER(D182)=TRUE,IF(D182&gt;0,D182/NAgni!D$57*100,"n.a."),"n.a.")</f>
        <v>15408.858624781922</v>
      </c>
      <c r="E200" s="106">
        <f>IF(ISNUMBER(E182)=TRUE,IF(E182&gt;0,E182/NAgni!E$57*100,"n.a."),"n.a.")</f>
        <v>15932.086117294592</v>
      </c>
      <c r="F200" s="106">
        <f>IF(ISNUMBER(F182)=TRUE,IF(F182&gt;0,F182/NAgni!F$57*100,"n.a."),"n.a.")</f>
        <v>16710.882090718031</v>
      </c>
      <c r="G200" s="106">
        <f>IF(ISNUMBER(G182)=TRUE,IF(G182&gt;0,G182/NAgni!G$57*100,"n.a."),"n.a.")</f>
        <v>15938.424558619394</v>
      </c>
      <c r="H200" s="106">
        <f>IF(ISNUMBER(H182)=TRUE,IF(H182&gt;0,H182/NAgni!H$57*100,"n.a."),"n.a.")</f>
        <v>14288.946311233298</v>
      </c>
      <c r="I200" s="106">
        <f>IF(ISNUMBER(I182)=TRUE,IF(I182&gt;0,I182/NAgni!I$57*100,"n.a."),"n.a.")</f>
        <v>12409.425596326091</v>
      </c>
      <c r="J200" s="106">
        <f>IF(ISNUMBER(J182)=TRUE,IF(J182&gt;0,J182/NAgni!J$57*100,"n.a."),"n.a.")</f>
        <v>13766.433776132933</v>
      </c>
      <c r="K200" s="106">
        <f>IF(ISNUMBER(K182)=TRUE,IF(K182&gt;0,K182/NAgni!K$57*100,"n.a."),"n.a.")</f>
        <v>12406.588602603657</v>
      </c>
      <c r="L200" s="106">
        <f>IF(ISNUMBER(L182)=TRUE,IF(L182&gt;0,L182/NAgni!L$57*100,"n.a."),"n.a.")</f>
        <v>12319.447599922489</v>
      </c>
      <c r="M200" s="106">
        <f>IF(ISNUMBER(M182)=TRUE,IF(M182&gt;0,M182/NAgni!M$57*100,"n.a."),"n.a.")</f>
        <v>12586.530056309351</v>
      </c>
      <c r="N200" s="106">
        <f>IF(ISNUMBER(N182)=TRUE,IF(N182&gt;0,N182/NAgni!N$57*100,"n.a."),"n.a.")</f>
        <v>12520.62164354784</v>
      </c>
      <c r="O200" s="106">
        <f>IF(ISNUMBER(O182)=TRUE,IF(O182&gt;0,O182/NAgni!O$57*100,"n.a."),"n.a.")</f>
        <v>12483.478015097302</v>
      </c>
      <c r="P200" s="106">
        <f>IF(ISNUMBER(P182)=TRUE,IF(P182&gt;0,P182/NAgni!P$57*100,"n.a."),"n.a.")</f>
        <v>12021.96414024269</v>
      </c>
      <c r="Q200" s="106">
        <f>IF(ISNUMBER(Q182)=TRUE,IF(Q182&gt;0,Q182/NAgni!Q$57*100,"n.a."),"n.a.")</f>
        <v>13096.199675902551</v>
      </c>
      <c r="R200" s="106">
        <f>IF(ISNUMBER(R182)=TRUE,IF(R182&gt;0,R182/NAgni!R$57*100,"n.a."),"n.a.")</f>
        <v>15534.566822625262</v>
      </c>
      <c r="S200" s="106">
        <f>IF(ISNUMBER(S182)=TRUE,IF(S182&gt;0,S182/NAgni!S$57*100,"n.a."),"n.a.")</f>
        <v>15374.750382138705</v>
      </c>
      <c r="T200" s="106">
        <f>IF(ISNUMBER(T182)=TRUE,IF(T182&gt;0,T182/NAgni!T$57*100,"n.a."),"n.a.")</f>
        <v>15588.651030854735</v>
      </c>
      <c r="U200" s="106">
        <f>IF(ISNUMBER(U182)=TRUE,IF(U182&gt;0,U182/NAgni!U$57*100,"n.a."),"n.a.")</f>
        <v>15504.114785807576</v>
      </c>
      <c r="V200" s="106">
        <f>IF(ISNUMBER(V182)=TRUE,IF(V182&gt;0,V182/NAgni!V$57*100,"n.a."),"n.a.")</f>
        <v>15337.349397590362</v>
      </c>
      <c r="W200" s="106">
        <f>IF(ISNUMBER(W182)=TRUE,IF(W182&gt;0,W182/NAgni!W$57*100,"n.a."),"n.a.")</f>
        <v>13110.042201361841</v>
      </c>
      <c r="X200" s="106">
        <f>IF(ISNUMBER(X182)=TRUE,IF(X182&gt;0,X182/NAgni!X$57*100,"n.a."),"n.a.")</f>
        <v>14840.224093286506</v>
      </c>
    </row>
    <row r="201" spans="1:24" x14ac:dyDescent="0.2">
      <c r="A201" s="43" t="s">
        <v>68</v>
      </c>
      <c r="B201" s="53" t="s">
        <v>294</v>
      </c>
      <c r="C201" s="106">
        <f>IF(ISNUMBER(C183)=TRUE,IF(C183&gt;0,C183/NAgni!C$57*100,"n.a."),"n.a.")</f>
        <v>10530.891423026853</v>
      </c>
      <c r="D201" s="106">
        <f>IF(ISNUMBER(D183)=TRUE,IF(D183&gt;0,D183/NAgni!D$57*100,"n.a."),"n.a.")</f>
        <v>8423.9441896378466</v>
      </c>
      <c r="E201" s="106">
        <f>IF(ISNUMBER(E183)=TRUE,IF(E183&gt;0,E183/NAgni!E$57*100,"n.a."),"n.a.")</f>
        <v>9995.0721421934868</v>
      </c>
      <c r="F201" s="106">
        <f>IF(ISNUMBER(F183)=TRUE,IF(F183&gt;0,F183/NAgni!F$57*100,"n.a."),"n.a.")</f>
        <v>11218.368750482028</v>
      </c>
      <c r="G201" s="106">
        <f>IF(ISNUMBER(G183)=TRUE,IF(G183&gt;0,G183/NAgni!G$57*100,"n.a."),"n.a.")</f>
        <v>10524.137847280785</v>
      </c>
      <c r="H201" s="106">
        <f>IF(ISNUMBER(H183)=TRUE,IF(H183&gt;0,H183/NAgni!H$57*100,"n.a."),"n.a.")</f>
        <v>8745.7689822839766</v>
      </c>
      <c r="I201" s="106">
        <f>IF(ISNUMBER(I183)=TRUE,IF(I183&gt;0,I183/NAgni!I$57*100,"n.a."),"n.a.")</f>
        <v>9061.9989777419469</v>
      </c>
      <c r="J201" s="106">
        <f>IF(ISNUMBER(J183)=TRUE,IF(J183&gt;0,J183/NAgni!J$57*100,"n.a."),"n.a.")</f>
        <v>10026.923967837853</v>
      </c>
      <c r="K201" s="106">
        <f>IF(ISNUMBER(K183)=TRUE,IF(K183&gt;0,K183/NAgni!K$57*100,"n.a."),"n.a.")</f>
        <v>9518.4369717331138</v>
      </c>
      <c r="L201" s="106">
        <f>IF(ISNUMBER(L183)=TRUE,IF(L183&gt;0,L183/NAgni!L$57*100,"n.a."),"n.a.")</f>
        <v>10092.429488922351</v>
      </c>
      <c r="M201" s="106">
        <f>IF(ISNUMBER(M183)=TRUE,IF(M183&gt;0,M183/NAgni!M$57*100,"n.a."),"n.a.")</f>
        <v>9606.8182286446936</v>
      </c>
      <c r="N201" s="106">
        <f>IF(ISNUMBER(N183)=TRUE,IF(N183&gt;0,N183/NAgni!N$57*100,"n.a."),"n.a.")</f>
        <v>10360.015530464612</v>
      </c>
      <c r="O201" s="106">
        <f>IF(ISNUMBER(O183)=TRUE,IF(O183&gt;0,O183/NAgni!O$57*100,"n.a."),"n.a.")</f>
        <v>10149.573003167809</v>
      </c>
      <c r="P201" s="106">
        <f>IF(ISNUMBER(P183)=TRUE,IF(P183&gt;0,P183/NAgni!P$57*100,"n.a."),"n.a.")</f>
        <v>9912.0697114495215</v>
      </c>
      <c r="Q201" s="106">
        <f>IF(ISNUMBER(Q183)=TRUE,IF(Q183&gt;0,Q183/NAgni!Q$57*100,"n.a."),"n.a.")</f>
        <v>10053.57110202587</v>
      </c>
      <c r="R201" s="106">
        <f>IF(ISNUMBER(R183)=TRUE,IF(R183&gt;0,R183/NAgni!R$57*100,"n.a."),"n.a.")</f>
        <v>10406.767134597778</v>
      </c>
      <c r="S201" s="106">
        <f>IF(ISNUMBER(S183)=TRUE,IF(S183&gt;0,S183/NAgni!S$57*100,"n.a."),"n.a.")</f>
        <v>10493.267135809667</v>
      </c>
      <c r="T201" s="106">
        <f>IF(ISNUMBER(T183)=TRUE,IF(T183&gt;0,T183/NAgni!T$57*100,"n.a."),"n.a.")</f>
        <v>10756.224931476938</v>
      </c>
      <c r="U201" s="106">
        <f>IF(ISNUMBER(U183)=TRUE,IF(U183&gt;0,U183/NAgni!U$57*100,"n.a."),"n.a.")</f>
        <v>10826.603737165764</v>
      </c>
      <c r="V201" s="106">
        <f>IF(ISNUMBER(V183)=TRUE,IF(V183&gt;0,V183/NAgni!V$57*100,"n.a."),"n.a.")</f>
        <v>11231.404958677685</v>
      </c>
      <c r="W201" s="106">
        <f>IF(ISNUMBER(W183)=TRUE,IF(W183&gt;0,W183/NAgni!W$57*100,"n.a."),"n.a.")</f>
        <v>11513.012136493338</v>
      </c>
      <c r="X201" s="106">
        <f>IF(ISNUMBER(X183)=TRUE,IF(X183&gt;0,X183/NAgni!X$57*100,"n.a."),"n.a.")</f>
        <v>11228.87620916434</v>
      </c>
    </row>
    <row r="202" spans="1:24" x14ac:dyDescent="0.2">
      <c r="A202" s="254" t="s">
        <v>575</v>
      </c>
      <c r="B202" s="255" t="s">
        <v>576</v>
      </c>
      <c r="C202" s="106" t="str">
        <f>IF(ISNUMBER(C184)=TRUE,IF(C184&gt;0,C184/NAgni!C$57*100,"n.a."),"n.a.")</f>
        <v>n.a.</v>
      </c>
      <c r="D202" s="106" t="str">
        <f>IF(ISNUMBER(D184)=TRUE,IF(D184&gt;0,D184/NAgni!D$57*100,"n.a."),"n.a.")</f>
        <v>n.a.</v>
      </c>
      <c r="E202" s="106" t="str">
        <f>IF(ISNUMBER(E184)=TRUE,IF(E184&gt;0,E184/NAgni!E$57*100,"n.a."),"n.a.")</f>
        <v>n.a.</v>
      </c>
      <c r="F202" s="106" t="str">
        <f>IF(ISNUMBER(F184)=TRUE,IF(F184&gt;0,F184/NAgni!F$57*100,"n.a."),"n.a.")</f>
        <v>n.a.</v>
      </c>
      <c r="G202" s="106" t="str">
        <f>IF(ISNUMBER(G184)=TRUE,IF(G184&gt;0,G184/NAgni!G$57*100,"n.a."),"n.a.")</f>
        <v>n.a.</v>
      </c>
      <c r="H202" s="106" t="str">
        <f>IF(ISNUMBER(H184)=TRUE,IF(H184&gt;0,H184/NAgni!H$57*100,"n.a."),"n.a.")</f>
        <v>n.a.</v>
      </c>
      <c r="I202" s="106" t="str">
        <f>IF(ISNUMBER(I184)=TRUE,IF(I184&gt;0,I184/NAgni!I$57*100,"n.a."),"n.a.")</f>
        <v>n.a.</v>
      </c>
      <c r="J202" s="106" t="str">
        <f>IF(ISNUMBER(J184)=TRUE,IF(J184&gt;0,J184/NAgni!J$57*100,"n.a."),"n.a.")</f>
        <v>n.a.</v>
      </c>
      <c r="K202" s="106" t="str">
        <f>IF(ISNUMBER(K184)=TRUE,IF(K184&gt;0,K184/NAgni!K$57*100,"n.a."),"n.a.")</f>
        <v>n.a.</v>
      </c>
      <c r="L202" s="106" t="str">
        <f>IF(ISNUMBER(L184)=TRUE,IF(L184&gt;0,L184/NAgni!L$57*100,"n.a."),"n.a.")</f>
        <v>n.a.</v>
      </c>
      <c r="M202" s="106" t="str">
        <f>IF(ISNUMBER(M184)=TRUE,IF(M184&gt;0,M184/NAgni!M$57*100,"n.a."),"n.a.")</f>
        <v>n.a.</v>
      </c>
      <c r="N202" s="106" t="str">
        <f>IF(ISNUMBER(N184)=TRUE,IF(N184&gt;0,N184/NAgni!N$57*100,"n.a."),"n.a.")</f>
        <v>n.a.</v>
      </c>
      <c r="O202" s="106" t="str">
        <f>IF(ISNUMBER(O184)=TRUE,IF(O184&gt;0,O184/NAgni!O$57*100,"n.a."),"n.a.")</f>
        <v>n.a.</v>
      </c>
      <c r="P202" s="106" t="str">
        <f>IF(ISNUMBER(P184)=TRUE,IF(P184&gt;0,P184/NAgni!P$57*100,"n.a."),"n.a.")</f>
        <v>n.a.</v>
      </c>
      <c r="Q202" s="106" t="str">
        <f>IF(ISNUMBER(Q184)=TRUE,IF(Q184&gt;0,Q184/NAgni!Q$57*100,"n.a."),"n.a.")</f>
        <v>n.a.</v>
      </c>
      <c r="R202" s="106" t="str">
        <f>IF(ISNUMBER(R184)=TRUE,IF(R184&gt;0,R184/NAgni!R$57*100,"n.a."),"n.a.")</f>
        <v>n.a.</v>
      </c>
      <c r="S202" s="106" t="str">
        <f>IF(ISNUMBER(S184)=TRUE,IF(S184&gt;0,S184/NAgni!S$57*100,"n.a."),"n.a.")</f>
        <v>n.a.</v>
      </c>
      <c r="T202" s="106" t="str">
        <f>IF(ISNUMBER(T184)=TRUE,IF(T184&gt;0,T184/NAgni!T$57*100,"n.a."),"n.a.")</f>
        <v>n.a.</v>
      </c>
      <c r="U202" s="106" t="str">
        <f>IF(ISNUMBER(U184)=TRUE,IF(U184&gt;0,U184/NAgni!U$57*100,"n.a."),"n.a.")</f>
        <v>n.a.</v>
      </c>
      <c r="V202" s="106" t="str">
        <f>IF(ISNUMBER(V184)=TRUE,IF(V184&gt;0,V184/NAgni!V$57*100,"n.a."),"n.a.")</f>
        <v>n.a.</v>
      </c>
      <c r="W202" s="106" t="str">
        <f>IF(ISNUMBER(W184)=TRUE,IF(W184&gt;0,W184/NAgni!W$57*100,"n.a."),"n.a.")</f>
        <v>n.a.</v>
      </c>
      <c r="X202" s="106" t="str">
        <f>IF(ISNUMBER(X184)=TRUE,IF(X184&gt;0,X184/NAgni!X$57*100,"n.a."),"n.a.")</f>
        <v>n.a.</v>
      </c>
    </row>
    <row r="203" spans="1:24" x14ac:dyDescent="0.2">
      <c r="A203" s="43" t="s">
        <v>60</v>
      </c>
      <c r="B203" s="53" t="s">
        <v>295</v>
      </c>
      <c r="C203" s="106">
        <f>IF(ISNUMBER(C185)=TRUE,IF(C185&gt;0,C185/NAgni!C$57*100,"n.a."),"n.a.")</f>
        <v>11661.49246964164</v>
      </c>
      <c r="D203" s="106">
        <f>IF(ISNUMBER(D185)=TRUE,IF(D185&gt;0,D185/NAgni!D$57*100,"n.a."),"n.a.")</f>
        <v>13021.151626930268</v>
      </c>
      <c r="E203" s="106">
        <f>IF(ISNUMBER(E185)=TRUE,IF(E185&gt;0,E185/NAgni!E$57*100,"n.a."),"n.a.")</f>
        <v>15108.443022980142</v>
      </c>
      <c r="F203" s="106">
        <f>IF(ISNUMBER(F185)=TRUE,IF(F185&gt;0,F185/NAgni!F$57*100,"n.a."),"n.a.")</f>
        <v>15131.528774843715</v>
      </c>
      <c r="G203" s="106">
        <f>IF(ISNUMBER(G185)=TRUE,IF(G185&gt;0,G185/NAgni!G$57*100,"n.a."),"n.a.")</f>
        <v>14164.905689286892</v>
      </c>
      <c r="H203" s="106">
        <f>IF(ISNUMBER(H185)=TRUE,IF(H185&gt;0,H185/NAgni!H$57*100,"n.a."),"n.a.")</f>
        <v>13434.616693935826</v>
      </c>
      <c r="I203" s="106">
        <f>IF(ISNUMBER(I185)=TRUE,IF(I185&gt;0,I185/NAgni!I$57*100,"n.a."),"n.a.")</f>
        <v>13788.702336534252</v>
      </c>
      <c r="J203" s="106">
        <f>IF(ISNUMBER(J185)=TRUE,IF(J185&gt;0,J185/NAgni!J$57*100,"n.a."),"n.a.")</f>
        <v>12429.80415161044</v>
      </c>
      <c r="K203" s="106">
        <f>IF(ISNUMBER(K185)=TRUE,IF(K185&gt;0,K185/NAgni!K$57*100,"n.a."),"n.a.")</f>
        <v>11208.679209496984</v>
      </c>
      <c r="L203" s="106">
        <f>IF(ISNUMBER(L185)=TRUE,IF(L185&gt;0,L185/NAgni!L$57*100,"n.a."),"n.a.")</f>
        <v>10963.002377283397</v>
      </c>
      <c r="M203" s="106">
        <f>IF(ISNUMBER(M185)=TRUE,IF(M185&gt;0,M185/NAgni!M$57*100,"n.a."),"n.a.")</f>
        <v>9855.244137393418</v>
      </c>
      <c r="N203" s="106">
        <f>IF(ISNUMBER(N185)=TRUE,IF(N185&gt;0,N185/NAgni!N$57*100,"n.a."),"n.a.")</f>
        <v>9252.9318519331027</v>
      </c>
      <c r="O203" s="106">
        <f>IF(ISNUMBER(O185)=TRUE,IF(O185&gt;0,O185/NAgni!O$57*100,"n.a."),"n.a.")</f>
        <v>10251.028419788907</v>
      </c>
      <c r="P203" s="106">
        <f>IF(ISNUMBER(P185)=TRUE,IF(P185&gt;0,P185/NAgni!P$57*100,"n.a."),"n.a.")</f>
        <v>10925.39349433278</v>
      </c>
      <c r="Q203" s="106">
        <f>IF(ISNUMBER(Q185)=TRUE,IF(Q185&gt;0,Q185/NAgni!Q$57*100,"n.a."),"n.a.")</f>
        <v>10585.322020422691</v>
      </c>
      <c r="R203" s="106">
        <f>IF(ISNUMBER(R185)=TRUE,IF(R185&gt;0,R185/NAgni!R$57*100,"n.a."),"n.a.")</f>
        <v>10647.717641573028</v>
      </c>
      <c r="S203" s="106">
        <f>IF(ISNUMBER(S185)=TRUE,IF(S185&gt;0,S185/NAgni!S$57*100,"n.a."),"n.a.")</f>
        <v>10865.809164299952</v>
      </c>
      <c r="T203" s="106">
        <f>IF(ISNUMBER(T185)=TRUE,IF(T185&gt;0,T185/NAgni!T$57*100,"n.a."),"n.a.")</f>
        <v>12094.269636985697</v>
      </c>
      <c r="U203" s="106">
        <f>IF(ISNUMBER(U185)=TRUE,IF(U185&gt;0,U185/NAgni!U$57*100,"n.a."),"n.a.")</f>
        <v>12721.457245770232</v>
      </c>
      <c r="V203" s="106">
        <f>IF(ISNUMBER(V185)=TRUE,IF(V185&gt;0,V185/NAgni!V$57*100,"n.a."),"n.a.")</f>
        <v>12765.306122448979</v>
      </c>
      <c r="W203" s="106">
        <f>IF(ISNUMBER(W185)=TRUE,IF(W185&gt;0,W185/NAgni!W$57*100,"n.a."),"n.a.")</f>
        <v>12539.083380847598</v>
      </c>
      <c r="X203" s="106">
        <f>IF(ISNUMBER(X185)=TRUE,IF(X185&gt;0,X185/NAgni!X$57*100,"n.a."),"n.a.")</f>
        <v>13636.064212600513</v>
      </c>
    </row>
    <row r="204" spans="1:24" x14ac:dyDescent="0.2">
      <c r="A204" s="43" t="s">
        <v>61</v>
      </c>
      <c r="B204" s="53" t="s">
        <v>17</v>
      </c>
      <c r="C204" s="106">
        <f>IF(ISNUMBER(C186)=TRUE,IF(C186&gt;0,C186/NAgni!C$57*100,"n.a."),"n.a.")</f>
        <v>2631.7357292293318</v>
      </c>
      <c r="D204" s="106">
        <f>IF(ISNUMBER(D186)=TRUE,IF(D186&gt;0,D186/NAgni!D$57*100,"n.a."),"n.a.")</f>
        <v>2776.1205003171976</v>
      </c>
      <c r="E204" s="106">
        <f>IF(ISNUMBER(E186)=TRUE,IF(E186&gt;0,E186/NAgni!E$57*100,"n.a."),"n.a.")</f>
        <v>2705.7526348850215</v>
      </c>
      <c r="F204" s="106">
        <f>IF(ISNUMBER(F186)=TRUE,IF(F186&gt;0,F186/NAgni!F$57*100,"n.a."),"n.a.")</f>
        <v>2622.9614554698455</v>
      </c>
      <c r="G204" s="106">
        <f>IF(ISNUMBER(G186)=TRUE,IF(G186&gt;0,G186/NAgni!G$57*100,"n.a."),"n.a.")</f>
        <v>2584.3926074920846</v>
      </c>
      <c r="H204" s="106">
        <f>IF(ISNUMBER(H186)=TRUE,IF(H186&gt;0,H186/NAgni!H$57*100,"n.a."),"n.a.")</f>
        <v>2502.7559921301736</v>
      </c>
      <c r="I204" s="106">
        <f>IF(ISNUMBER(I186)=TRUE,IF(I186&gt;0,I186/NAgni!I$57*100,"n.a."),"n.a.")</f>
        <v>2382.4151580960656</v>
      </c>
      <c r="J204" s="106">
        <f>IF(ISNUMBER(J186)=TRUE,IF(J186&gt;0,J186/NAgni!J$57*100,"n.a."),"n.a.")</f>
        <v>2373.7743057541438</v>
      </c>
      <c r="K204" s="106">
        <f>IF(ISNUMBER(K186)=TRUE,IF(K186&gt;0,K186/NAgni!K$57*100,"n.a."),"n.a.")</f>
        <v>2190.4198518462094</v>
      </c>
      <c r="L204" s="106">
        <f>IF(ISNUMBER(L186)=TRUE,IF(L186&gt;0,L186/NAgni!L$57*100,"n.a."),"n.a.")</f>
        <v>2113.7198967364816</v>
      </c>
      <c r="M204" s="106">
        <f>IF(ISNUMBER(M186)=TRUE,IF(M186&gt;0,M186/NAgni!M$57*100,"n.a."),"n.a.")</f>
        <v>2122.3822478222637</v>
      </c>
      <c r="N204" s="106">
        <f>IF(ISNUMBER(N186)=TRUE,IF(N186&gt;0,N186/NAgni!N$57*100,"n.a."),"n.a.")</f>
        <v>2130.6034031241102</v>
      </c>
      <c r="O204" s="106">
        <f>IF(ISNUMBER(O186)=TRUE,IF(O186&gt;0,O186/NAgni!O$57*100,"n.a."),"n.a.")</f>
        <v>2086.6579348352552</v>
      </c>
      <c r="P204" s="106">
        <f>IF(ISNUMBER(P186)=TRUE,IF(P186&gt;0,P186/NAgni!P$57*100,"n.a."),"n.a.")</f>
        <v>2114.6423552695555</v>
      </c>
      <c r="Q204" s="106">
        <f>IF(ISNUMBER(Q186)=TRUE,IF(Q186&gt;0,Q186/NAgni!Q$57*100,"n.a."),"n.a.")</f>
        <v>2128.5604266419296</v>
      </c>
      <c r="R204" s="106">
        <f>IF(ISNUMBER(R186)=TRUE,IF(R186&gt;0,R186/NAgni!R$57*100,"n.a."),"n.a.")</f>
        <v>2266.2355424321167</v>
      </c>
      <c r="S204" s="106">
        <f>IF(ISNUMBER(S186)=TRUE,IF(S186&gt;0,S186/NAgni!S$57*100,"n.a."),"n.a.")</f>
        <v>2443.624170816719</v>
      </c>
      <c r="T204" s="106">
        <f>IF(ISNUMBER(T186)=TRUE,IF(T186&gt;0,T186/NAgni!T$57*100,"n.a."),"n.a.")</f>
        <v>2466.8785102385127</v>
      </c>
      <c r="U204" s="106">
        <f>IF(ISNUMBER(U186)=TRUE,IF(U186&gt;0,U186/NAgni!U$57*100,"n.a."),"n.a.")</f>
        <v>2507.914903089666</v>
      </c>
      <c r="V204" s="106">
        <f>IF(ISNUMBER(V186)=TRUE,IF(V186&gt;0,V186/NAgni!V$57*100,"n.a."),"n.a.")</f>
        <v>2471.4064914992273</v>
      </c>
      <c r="W204" s="106">
        <f>IF(ISNUMBER(W186)=TRUE,IF(W186&gt;0,W186/NAgni!W$57*100,"n.a."),"n.a.")</f>
        <v>2518.5430144673537</v>
      </c>
      <c r="X204" s="106">
        <f>IF(ISNUMBER(X186)=TRUE,IF(X186&gt;0,X186/NAgni!X$57*100,"n.a."),"n.a.")</f>
        <v>2566.6378594650146</v>
      </c>
    </row>
    <row r="205" spans="1:24" x14ac:dyDescent="0.2">
      <c r="A205" s="43">
        <v>6</v>
      </c>
      <c r="B205" s="53" t="s">
        <v>18</v>
      </c>
      <c r="C205" s="106" t="str">
        <f>IF(ISNUMBER(C187)=TRUE,IF(C187&gt;0,C187/NAgni!C$57*100,"n.a."),"n.a.")</f>
        <v>n.a.</v>
      </c>
      <c r="D205" s="106" t="str">
        <f>IF(ISNUMBER(D187)=TRUE,IF(D187&gt;0,D187/NAgni!D$57*100,"n.a."),"n.a.")</f>
        <v>n.a.</v>
      </c>
      <c r="E205" s="106" t="str">
        <f>IF(ISNUMBER(E187)=TRUE,IF(E187&gt;0,E187/NAgni!E$57*100,"n.a."),"n.a.")</f>
        <v>n.a.</v>
      </c>
      <c r="F205" s="106" t="str">
        <f>IF(ISNUMBER(F187)=TRUE,IF(F187&gt;0,F187/NAgni!F$57*100,"n.a."),"n.a.")</f>
        <v>n.a.</v>
      </c>
      <c r="G205" s="106" t="str">
        <f>IF(ISNUMBER(G187)=TRUE,IF(G187&gt;0,G187/NAgni!G$57*100,"n.a."),"n.a.")</f>
        <v>n.a.</v>
      </c>
      <c r="H205" s="106" t="str">
        <f>IF(ISNUMBER(H187)=TRUE,IF(H187&gt;0,H187/NAgni!H$57*100,"n.a."),"n.a.")</f>
        <v>n.a.</v>
      </c>
      <c r="I205" s="106" t="str">
        <f>IF(ISNUMBER(I187)=TRUE,IF(I187&gt;0,I187/NAgni!I$57*100,"n.a."),"n.a.")</f>
        <v>n.a.</v>
      </c>
      <c r="J205" s="106" t="str">
        <f>IF(ISNUMBER(J187)=TRUE,IF(J187&gt;0,J187/NAgni!J$57*100,"n.a."),"n.a.")</f>
        <v>n.a.</v>
      </c>
      <c r="K205" s="106" t="str">
        <f>IF(ISNUMBER(K187)=TRUE,IF(K187&gt;0,K187/NAgni!K$57*100,"n.a."),"n.a.")</f>
        <v>n.a.</v>
      </c>
      <c r="L205" s="106" t="str">
        <f>IF(ISNUMBER(L187)=TRUE,IF(L187&gt;0,L187/NAgni!L$57*100,"n.a."),"n.a.")</f>
        <v>n.a.</v>
      </c>
      <c r="M205" s="106" t="str">
        <f>IF(ISNUMBER(M187)=TRUE,IF(M187&gt;0,M187/NAgni!M$57*100,"n.a."),"n.a.")</f>
        <v>n.a.</v>
      </c>
      <c r="N205" s="106" t="str">
        <f>IF(ISNUMBER(N187)=TRUE,IF(N187&gt;0,N187/NAgni!N$57*100,"n.a."),"n.a.")</f>
        <v>n.a.</v>
      </c>
      <c r="O205" s="106" t="str">
        <f>IF(ISNUMBER(O187)=TRUE,IF(O187&gt;0,O187/NAgni!O$57*100,"n.a."),"n.a.")</f>
        <v>n.a.</v>
      </c>
      <c r="P205" s="106" t="str">
        <f>IF(ISNUMBER(P187)=TRUE,IF(P187&gt;0,P187/NAgni!P$57*100,"n.a."),"n.a.")</f>
        <v>n.a.</v>
      </c>
      <c r="Q205" s="106" t="str">
        <f>IF(ISNUMBER(Q187)=TRUE,IF(Q187&gt;0,Q187/NAgni!Q$57*100,"n.a."),"n.a.")</f>
        <v>n.a.</v>
      </c>
      <c r="R205" s="106" t="str">
        <f>IF(ISNUMBER(R187)=TRUE,IF(R187&gt;0,R187/NAgni!R$57*100,"n.a."),"n.a.")</f>
        <v>n.a.</v>
      </c>
      <c r="S205" s="106" t="str">
        <f>IF(ISNUMBER(S187)=TRUE,IF(S187&gt;0,S187/NAgni!S$57*100,"n.a."),"n.a.")</f>
        <v>n.a.</v>
      </c>
      <c r="T205" s="106" t="str">
        <f>IF(ISNUMBER(T187)=TRUE,IF(T187&gt;0,T187/NAgni!T$57*100,"n.a."),"n.a.")</f>
        <v>n.a.</v>
      </c>
      <c r="U205" s="106" t="str">
        <f>IF(ISNUMBER(U187)=TRUE,IF(U187&gt;0,U187/NAgni!U$57*100,"n.a."),"n.a.")</f>
        <v>n.a.</v>
      </c>
      <c r="V205" s="106" t="str">
        <f>IF(ISNUMBER(V187)=TRUE,IF(V187&gt;0,V187/NAgni!V$57*100,"n.a."),"n.a.")</f>
        <v>n.a.</v>
      </c>
      <c r="W205" s="106" t="str">
        <f>IF(ISNUMBER(W187)=TRUE,IF(W187&gt;0,W187/NAgni!W$57*100,"n.a."),"n.a.")</f>
        <v>n.a.</v>
      </c>
      <c r="X205" s="106" t="str">
        <f>IF(ISNUMBER(X187)=TRUE,IF(X187&gt;0,X187/NAgni!X$57*100,"n.a."),"n.a.")</f>
        <v>n.a.</v>
      </c>
    </row>
    <row r="206" spans="1:24" s="57" customFormat="1" ht="20.100000000000001" customHeight="1" x14ac:dyDescent="0.2">
      <c r="A206" s="54"/>
      <c r="B206" s="55" t="s">
        <v>3</v>
      </c>
      <c r="C206" s="56">
        <f>IF(ISNUMBER(C188)=TRUE,IF(C188&gt;0,C188/NAgni!C$57*100,"n.a."),"n.a.")</f>
        <v>9113.8192696286533</v>
      </c>
      <c r="D206" s="56">
        <f>IF(ISNUMBER(D188)=TRUE,IF(D188&gt;0,D188/NAgni!D$57*100,"n.a."),"n.a.")</f>
        <v>9070.3080765711038</v>
      </c>
      <c r="E206" s="56">
        <f>IF(ISNUMBER(E188)=TRUE,IF(E188&gt;0,E188/NAgni!E$57*100,"n.a."),"n.a.")</f>
        <v>9531.5651883889132</v>
      </c>
      <c r="F206" s="56">
        <f>IF(ISNUMBER(F188)=TRUE,IF(F188&gt;0,F188/NAgni!F$57*100,"n.a."),"n.a.")</f>
        <v>9320.0694989959684</v>
      </c>
      <c r="G206" s="56">
        <f>IF(ISNUMBER(G188)=TRUE,IF(G188&gt;0,G188/NAgni!G$57*100,"n.a."),"n.a.")</f>
        <v>9676.3616472792964</v>
      </c>
      <c r="H206" s="56">
        <f>IF(ISNUMBER(H188)=TRUE,IF(H188&gt;0,H188/NAgni!H$57*100,"n.a."),"n.a.")</f>
        <v>8706.5220769267489</v>
      </c>
      <c r="I206" s="56">
        <f>IF(ISNUMBER(I188)=TRUE,IF(I188&gt;0,I188/NAgni!I$57*100,"n.a."),"n.a.")</f>
        <v>8164.9848606009773</v>
      </c>
      <c r="J206" s="56">
        <f>IF(ISNUMBER(J188)=TRUE,IF(J188&gt;0,J188/NAgni!J$57*100,"n.a."),"n.a.")</f>
        <v>8037.9224868918955</v>
      </c>
      <c r="K206" s="56">
        <f>IF(ISNUMBER(K188)=TRUE,IF(K188&gt;0,K188/NAgni!K$57*100,"n.a."),"n.a.")</f>
        <v>7432.6273725964302</v>
      </c>
      <c r="L206" s="56">
        <f>IF(ISNUMBER(L188)=TRUE,IF(L188&gt;0,L188/NAgni!L$57*100,"n.a."),"n.a.")</f>
        <v>7152.9768043420409</v>
      </c>
      <c r="M206" s="56">
        <f>IF(ISNUMBER(M188)=TRUE,IF(M188&gt;0,M188/NAgni!M$57*100,"n.a."),"n.a.")</f>
        <v>7242.0335076099209</v>
      </c>
      <c r="N206" s="56">
        <f>IF(ISNUMBER(N188)=TRUE,IF(N188&gt;0,N188/NAgni!N$57*100,"n.a."),"n.a.")</f>
        <v>7458.2938774179511</v>
      </c>
      <c r="O206" s="56">
        <f>IF(ISNUMBER(O188)=TRUE,IF(O188&gt;0,O188/NAgni!O$57*100,"n.a."),"n.a.")</f>
        <v>7462.1153414805631</v>
      </c>
      <c r="P206" s="56">
        <f>IF(ISNUMBER(P188)=TRUE,IF(P188&gt;0,P188/NAgni!P$57*100,"n.a."),"n.a.")</f>
        <v>7534.7442807338566</v>
      </c>
      <c r="Q206" s="56">
        <f>IF(ISNUMBER(Q188)=TRUE,IF(Q188&gt;0,Q188/NAgni!Q$57*100,"n.a."),"n.a.")</f>
        <v>7905.0459088551124</v>
      </c>
      <c r="R206" s="56">
        <f>IF(ISNUMBER(R188)=TRUE,IF(R188&gt;0,R188/NAgni!R$57*100,"n.a."),"n.a.")</f>
        <v>8316.6484511403232</v>
      </c>
      <c r="S206" s="56">
        <f>IF(ISNUMBER(S188)=TRUE,IF(S188&gt;0,S188/NAgni!S$57*100,"n.a."),"n.a.")</f>
        <v>8962.2394138677682</v>
      </c>
      <c r="T206" s="56">
        <f>IF(ISNUMBER(T188)=TRUE,IF(T188&gt;0,T188/NAgni!T$57*100,"n.a."),"n.a.")</f>
        <v>8981.111094042064</v>
      </c>
      <c r="U206" s="56">
        <f>IF(ISNUMBER(U188)=TRUE,IF(U188&gt;0,U188/NAgni!U$57*100,"n.a."),"n.a.")</f>
        <v>9085.6279338901822</v>
      </c>
      <c r="V206" s="56">
        <f>IF(ISNUMBER(V188)=TRUE,IF(V188&gt;0,V188/NAgni!V$57*100,"n.a."),"n.a.")</f>
        <v>9216.5875169606516</v>
      </c>
      <c r="W206" s="56">
        <f>IF(ISNUMBER(W188)=TRUE,IF(W188&gt;0,W188/NAgni!W$57*100,"n.a."),"n.a.")</f>
        <v>8929.2965534762225</v>
      </c>
      <c r="X206" s="56">
        <f>IF(ISNUMBER(X188)=TRUE,IF(X188&gt;0,X188/NAgni!X$57*100,"n.a."),"n.a.")</f>
        <v>8788.2503547827728</v>
      </c>
    </row>
    <row r="207" spans="1:24" x14ac:dyDescent="0.2">
      <c r="A207" s="97" t="s">
        <v>308</v>
      </c>
      <c r="B207" s="49"/>
    </row>
  </sheetData>
  <phoneticPr fontId="18" type="noConversion"/>
  <pageMargins left="0.74803149606299202" right="0.74803149606299202" top="0.98425196850393704" bottom="0.98425196850393704" header="0.511811023622047" footer="0.511811023622047"/>
  <pageSetup scale="50" orientation="landscape" r:id="rId1"/>
  <headerFooter alignWithMargins="0"/>
  <rowBreaks count="5" manualBreakCount="5">
    <brk id="34" max="16383" man="1"/>
    <brk id="69" max="23" man="1"/>
    <brk id="103" max="23" man="1"/>
    <brk id="138" max="23" man="1"/>
    <brk id="172" max="2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theme="6" tint="0.39997558519241921"/>
  </sheetPr>
  <dimension ref="A1:AL323"/>
  <sheetViews>
    <sheetView view="pageBreakPreview" zoomScale="90" zoomScaleNormal="80" zoomScaleSheetLayoutView="90" workbookViewId="0">
      <pane xSplit="2" topLeftCell="C1" activePane="topRight" state="frozen"/>
      <selection activeCell="D107" sqref="D107"/>
      <selection pane="topRight" activeCell="B2" sqref="B2"/>
    </sheetView>
  </sheetViews>
  <sheetFormatPr defaultRowHeight="12.75" x14ac:dyDescent="0.2"/>
  <cols>
    <col min="1" max="1" width="5.7109375" style="1" customWidth="1"/>
    <col min="2" max="2" width="42.140625" bestFit="1" customWidth="1"/>
    <col min="3" max="6" width="9.28515625" customWidth="1"/>
    <col min="7" max="14" width="9.28515625" bestFit="1" customWidth="1"/>
  </cols>
  <sheetData>
    <row r="1" spans="1:38" s="22" customFormat="1" ht="20.100000000000001" customHeight="1" x14ac:dyDescent="0.2">
      <c r="A1" s="153" t="str">
        <f>Index!A46</f>
        <v>Table 3m   Employment by industry, numbers, FY2000-FY2021</v>
      </c>
    </row>
    <row r="2" spans="1:38" s="22" customFormat="1" ht="20.100000000000001" customHeight="1" x14ac:dyDescent="0.2">
      <c r="A2" s="12"/>
      <c r="B2" s="12" t="s">
        <v>219</v>
      </c>
      <c r="C2" s="33" t="str">
        <f>NAgni!C2</f>
        <v>FY00</v>
      </c>
      <c r="D2" s="33" t="str">
        <f>NAgni!D2</f>
        <v>FY01</v>
      </c>
      <c r="E2" s="33" t="str">
        <f>NAgni!E2</f>
        <v>FY02</v>
      </c>
      <c r="F2" s="33" t="str">
        <f>NAgni!F2</f>
        <v>FY03</v>
      </c>
      <c r="G2" s="33" t="str">
        <f>NAgni!G2</f>
        <v>FY04</v>
      </c>
      <c r="H2" s="33" t="str">
        <f>NAgni!H2</f>
        <v>FY05</v>
      </c>
      <c r="I2" s="33" t="str">
        <f>NAgni!I2</f>
        <v>FY06</v>
      </c>
      <c r="J2" s="33" t="str">
        <f>NAgni!J2</f>
        <v>FY07</v>
      </c>
      <c r="K2" s="33" t="str">
        <f>NAgni!K2</f>
        <v>FY08</v>
      </c>
      <c r="L2" s="33" t="str">
        <f>NAgni!L2</f>
        <v>FY09</v>
      </c>
      <c r="M2" s="33" t="str">
        <f>NAgni!M2</f>
        <v>FY10</v>
      </c>
      <c r="N2" s="33" t="str">
        <f>NAgni!N2</f>
        <v>FY11</v>
      </c>
      <c r="O2" s="33" t="str">
        <f>NAgni!O2</f>
        <v>FY12</v>
      </c>
      <c r="P2" s="33" t="str">
        <f>NAgni!P2</f>
        <v>FY13</v>
      </c>
      <c r="Q2" s="33" t="str">
        <f>NAgni!Q2</f>
        <v>FY14</v>
      </c>
      <c r="R2" s="33" t="str">
        <f>NAgni!R2</f>
        <v>FY15</v>
      </c>
      <c r="S2" s="33" t="str">
        <f>NAgni!S2</f>
        <v>FY16</v>
      </c>
      <c r="T2" s="33" t="str">
        <f>NAgni!T2</f>
        <v>FY17</v>
      </c>
      <c r="U2" s="33" t="str">
        <f>NAgni!U2</f>
        <v>FY18</v>
      </c>
      <c r="V2" s="33" t="str">
        <f>NAgni!V2</f>
        <v>FY19</v>
      </c>
      <c r="W2" s="33" t="str">
        <f>NAgni!W2</f>
        <v>FY20</v>
      </c>
      <c r="X2" s="33" t="str">
        <f>NAgni!X2</f>
        <v>FY21</v>
      </c>
      <c r="Y2" s="33" t="str">
        <f>NAgni!Y2</f>
        <v>FY22</v>
      </c>
      <c r="Z2" s="33" t="str">
        <f>NAgni!Z2</f>
        <v>FY23</v>
      </c>
      <c r="AA2" s="33" t="str">
        <f>NAgni!AA2</f>
        <v>FY24</v>
      </c>
      <c r="AB2" s="33" t="str">
        <f>NAgni!AB2</f>
        <v>FY25</v>
      </c>
      <c r="AC2" s="33" t="str">
        <f>NAgni!AC2</f>
        <v>FY26</v>
      </c>
      <c r="AD2" s="33" t="str">
        <f>NAgni!AD2</f>
        <v>FY27</v>
      </c>
      <c r="AE2" s="33" t="str">
        <f>NAgni!AE2</f>
        <v>FY28</v>
      </c>
      <c r="AF2" s="33" t="str">
        <f>NAgni!AF2</f>
        <v>FY29</v>
      </c>
      <c r="AG2" s="33" t="str">
        <f>NAgni!AG2</f>
        <v>FY30</v>
      </c>
      <c r="AH2" s="33" t="str">
        <f>NAgni!AH2</f>
        <v>FY31</v>
      </c>
      <c r="AI2" s="33" t="str">
        <f>NAgni!AI2</f>
        <v>FY32</v>
      </c>
      <c r="AJ2" s="33" t="str">
        <f>NAgni!AJ2</f>
        <v>FY33</v>
      </c>
    </row>
    <row r="3" spans="1:38" ht="20.100000000000001" customHeight="1" x14ac:dyDescent="0.2">
      <c r="A3" s="1" t="s">
        <v>271</v>
      </c>
      <c r="B3" t="s">
        <v>272</v>
      </c>
      <c r="C3" s="106">
        <v>58.256000518798828</v>
      </c>
      <c r="D3" s="106">
        <v>81.755996704101563</v>
      </c>
      <c r="E3" s="106">
        <v>102.88099670410156</v>
      </c>
      <c r="F3" s="106">
        <v>123.13099670410156</v>
      </c>
      <c r="G3" s="106">
        <v>129.63099670410156</v>
      </c>
      <c r="H3" s="106">
        <v>140.25599670410156</v>
      </c>
      <c r="I3" s="106">
        <v>136.75599670410156</v>
      </c>
      <c r="J3" s="106">
        <v>119.38099670410156</v>
      </c>
      <c r="K3" s="106">
        <v>97.255996704101563</v>
      </c>
      <c r="L3" s="106">
        <v>92.505996704101563</v>
      </c>
      <c r="M3" s="106">
        <v>94.630996704101563</v>
      </c>
      <c r="N3" s="106">
        <v>81.505996704101563</v>
      </c>
      <c r="O3" s="106">
        <v>68.005996704101563</v>
      </c>
      <c r="P3" s="106">
        <v>63.506000518798828</v>
      </c>
      <c r="Q3" s="106">
        <v>79.755996704101563</v>
      </c>
      <c r="R3" s="106">
        <v>93.880996704101563</v>
      </c>
      <c r="S3" s="106">
        <v>116.25599670410156</v>
      </c>
      <c r="T3" s="106">
        <v>118.50599670410156</v>
      </c>
      <c r="U3" s="106">
        <v>119.88099670410156</v>
      </c>
      <c r="V3" s="106">
        <v>107.25599670410156</v>
      </c>
      <c r="W3" s="106">
        <v>96.880996704101563</v>
      </c>
      <c r="X3" s="106">
        <v>114.25599670410156</v>
      </c>
      <c r="AL3" s="996"/>
    </row>
    <row r="4" spans="1:38" x14ac:dyDescent="0.2">
      <c r="A4" s="1" t="s">
        <v>273</v>
      </c>
      <c r="B4" s="32" t="s">
        <v>274</v>
      </c>
      <c r="C4" s="106">
        <v>109.00499725341797</v>
      </c>
      <c r="D4" s="106">
        <v>143.8800048828125</v>
      </c>
      <c r="E4" s="106">
        <v>120.37999725341797</v>
      </c>
      <c r="F4" s="106">
        <v>97.754997253417969</v>
      </c>
      <c r="G4" s="106">
        <v>99.254997253417969</v>
      </c>
      <c r="H4" s="106">
        <v>103.75499725341797</v>
      </c>
      <c r="I4" s="106">
        <v>106.25499725341797</v>
      </c>
      <c r="J4" s="106">
        <v>110.75499725341797</v>
      </c>
      <c r="K4" s="106">
        <v>102.50499725341797</v>
      </c>
      <c r="L4" s="106">
        <v>94.629997253417969</v>
      </c>
      <c r="M4" s="106">
        <v>91.254997253417969</v>
      </c>
      <c r="N4" s="106">
        <v>86.504997253417969</v>
      </c>
      <c r="O4" s="106">
        <v>84.504997253417969</v>
      </c>
      <c r="P4" s="106">
        <v>81.254997253417969</v>
      </c>
      <c r="Q4" s="106">
        <v>83.004997253417969</v>
      </c>
      <c r="R4" s="106">
        <v>79.004997253417969</v>
      </c>
      <c r="S4" s="106">
        <v>86.254997253417969</v>
      </c>
      <c r="T4" s="106">
        <v>91.504997253417969</v>
      </c>
      <c r="U4" s="106">
        <v>91.004997253417969</v>
      </c>
      <c r="V4" s="106">
        <v>84.504997253417969</v>
      </c>
      <c r="W4" s="106">
        <v>60.005001068115234</v>
      </c>
      <c r="X4" s="106">
        <v>34.755001068115234</v>
      </c>
      <c r="AL4" s="996"/>
    </row>
    <row r="5" spans="1:38" x14ac:dyDescent="0.2">
      <c r="A5" s="1" t="s">
        <v>19</v>
      </c>
      <c r="B5" s="32" t="s">
        <v>275</v>
      </c>
      <c r="C5" s="106">
        <v>166.5</v>
      </c>
      <c r="D5" s="106">
        <v>158.5</v>
      </c>
      <c r="E5" s="106">
        <v>161</v>
      </c>
      <c r="F5" s="106">
        <v>110.5</v>
      </c>
      <c r="G5" s="106">
        <v>101</v>
      </c>
      <c r="H5" s="106">
        <v>128.5</v>
      </c>
      <c r="I5" s="106">
        <v>106.5</v>
      </c>
      <c r="J5" s="106">
        <v>95.25</v>
      </c>
      <c r="K5" s="106">
        <v>93</v>
      </c>
      <c r="L5" s="106">
        <v>85</v>
      </c>
      <c r="M5" s="106">
        <v>82.75</v>
      </c>
      <c r="N5" s="106">
        <v>95</v>
      </c>
      <c r="O5" s="106">
        <v>100.75</v>
      </c>
      <c r="P5" s="106">
        <v>93.5</v>
      </c>
      <c r="Q5" s="106">
        <v>70</v>
      </c>
      <c r="R5" s="106">
        <v>57.5</v>
      </c>
      <c r="S5" s="106">
        <v>51.75</v>
      </c>
      <c r="T5" s="106">
        <v>54.583332061767578</v>
      </c>
      <c r="U5" s="106">
        <v>57.083332061767578</v>
      </c>
      <c r="V5" s="106">
        <v>56.75</v>
      </c>
      <c r="W5" s="106">
        <v>48.666667938232422</v>
      </c>
      <c r="X5" s="106">
        <v>53.083332061767578</v>
      </c>
      <c r="AL5" s="996"/>
    </row>
    <row r="6" spans="1:38" x14ac:dyDescent="0.2">
      <c r="A6" s="1" t="s">
        <v>20</v>
      </c>
      <c r="B6" t="s">
        <v>22</v>
      </c>
      <c r="C6" s="106">
        <v>626.76397705078125</v>
      </c>
      <c r="D6" s="106">
        <v>560.26397705078125</v>
      </c>
      <c r="E6" s="106">
        <v>452.01400756835938</v>
      </c>
      <c r="F6" s="106">
        <v>155.76400756835938</v>
      </c>
      <c r="G6" s="106">
        <v>171.26400756835938</v>
      </c>
      <c r="H6" s="106">
        <v>253.63900756835938</v>
      </c>
      <c r="I6" s="106">
        <v>197.38900756835938</v>
      </c>
      <c r="J6" s="106">
        <v>214.63900756835938</v>
      </c>
      <c r="K6" s="106">
        <v>227.63900756835938</v>
      </c>
      <c r="L6" s="106">
        <v>173.88900756835938</v>
      </c>
      <c r="M6" s="106">
        <v>163.88900756835938</v>
      </c>
      <c r="N6" s="106">
        <v>159.01400756835938</v>
      </c>
      <c r="O6" s="106">
        <v>155.76400756835938</v>
      </c>
      <c r="P6" s="106">
        <v>153.01400756835938</v>
      </c>
      <c r="Q6" s="106">
        <v>163.01400756835938</v>
      </c>
      <c r="R6" s="106">
        <v>167.26400756835938</v>
      </c>
      <c r="S6" s="106">
        <v>160.76400756835938</v>
      </c>
      <c r="T6" s="106">
        <v>154.5556640625</v>
      </c>
      <c r="U6" s="106">
        <v>153.51400756835938</v>
      </c>
      <c r="V6" s="106">
        <v>153.4306640625</v>
      </c>
      <c r="W6" s="106">
        <v>143.1806640625</v>
      </c>
      <c r="X6" s="106">
        <v>131.84733581542969</v>
      </c>
      <c r="AL6" s="996"/>
    </row>
    <row r="7" spans="1:38" x14ac:dyDescent="0.2">
      <c r="A7" s="1" t="s">
        <v>21</v>
      </c>
      <c r="B7" t="s">
        <v>276</v>
      </c>
      <c r="C7" s="106">
        <v>103</v>
      </c>
      <c r="D7" s="106">
        <v>102</v>
      </c>
      <c r="E7" s="106">
        <v>111</v>
      </c>
      <c r="F7" s="106">
        <v>114.5</v>
      </c>
      <c r="G7" s="106">
        <v>120</v>
      </c>
      <c r="H7" s="106">
        <v>129.75</v>
      </c>
      <c r="I7" s="106">
        <v>128.25</v>
      </c>
      <c r="J7" s="106">
        <v>125.75</v>
      </c>
      <c r="K7" s="106">
        <v>123</v>
      </c>
      <c r="L7" s="106">
        <v>121.75</v>
      </c>
      <c r="M7" s="106">
        <v>140.5</v>
      </c>
      <c r="N7" s="106">
        <v>144</v>
      </c>
      <c r="O7" s="106">
        <v>133</v>
      </c>
      <c r="P7" s="106">
        <v>130.25</v>
      </c>
      <c r="Q7" s="106">
        <v>244.5</v>
      </c>
      <c r="R7" s="106">
        <v>245</v>
      </c>
      <c r="S7" s="106">
        <v>244.5</v>
      </c>
      <c r="T7" s="106">
        <v>252.25</v>
      </c>
      <c r="U7" s="106">
        <v>294.75</v>
      </c>
      <c r="V7" s="106">
        <v>284</v>
      </c>
      <c r="W7" s="106">
        <v>293.25</v>
      </c>
      <c r="X7" s="106">
        <v>293.16665649414063</v>
      </c>
      <c r="AL7" s="996"/>
    </row>
    <row r="8" spans="1:38" x14ac:dyDescent="0.2">
      <c r="A8" s="1" t="s">
        <v>23</v>
      </c>
      <c r="B8" t="s">
        <v>277</v>
      </c>
      <c r="C8" s="106">
        <v>0</v>
      </c>
      <c r="D8" s="106">
        <v>0</v>
      </c>
      <c r="E8" s="106">
        <v>0</v>
      </c>
      <c r="F8" s="106">
        <v>0</v>
      </c>
      <c r="G8" s="106">
        <v>0</v>
      </c>
      <c r="H8" s="106">
        <v>0</v>
      </c>
      <c r="I8" s="106">
        <v>0</v>
      </c>
      <c r="J8" s="106">
        <v>0</v>
      </c>
      <c r="K8" s="106">
        <v>0</v>
      </c>
      <c r="L8" s="106">
        <v>0</v>
      </c>
      <c r="M8" s="106">
        <v>0</v>
      </c>
      <c r="N8" s="106">
        <v>0</v>
      </c>
      <c r="O8" s="106">
        <v>0</v>
      </c>
      <c r="P8" s="106">
        <v>0</v>
      </c>
      <c r="Q8" s="106">
        <v>0</v>
      </c>
      <c r="R8" s="106">
        <v>0</v>
      </c>
      <c r="S8" s="106">
        <v>0</v>
      </c>
      <c r="T8" s="106">
        <v>0</v>
      </c>
      <c r="U8" s="106">
        <v>0</v>
      </c>
      <c r="V8" s="106">
        <v>0</v>
      </c>
      <c r="W8" s="106">
        <v>0</v>
      </c>
      <c r="X8" s="106">
        <v>0</v>
      </c>
      <c r="AL8" s="996"/>
    </row>
    <row r="9" spans="1:38" x14ac:dyDescent="0.2">
      <c r="A9" s="1" t="s">
        <v>24</v>
      </c>
      <c r="B9" t="s">
        <v>25</v>
      </c>
      <c r="C9" s="106">
        <v>1077.7659912109375</v>
      </c>
      <c r="D9" s="106">
        <v>1446.2659912109375</v>
      </c>
      <c r="E9" s="106">
        <v>1753.7659912109375</v>
      </c>
      <c r="F9" s="106">
        <v>1870.7659912109375</v>
      </c>
      <c r="G9" s="106">
        <v>1817.0159912109375</v>
      </c>
      <c r="H9" s="106">
        <v>1893.3909912109375</v>
      </c>
      <c r="I9" s="106">
        <v>1521.2659912109375</v>
      </c>
      <c r="J9" s="106">
        <v>1247.3909912109375</v>
      </c>
      <c r="K9" s="106">
        <v>938.0159912109375</v>
      </c>
      <c r="L9" s="106">
        <v>756.7659912109375</v>
      </c>
      <c r="M9" s="106">
        <v>586.5159912109375</v>
      </c>
      <c r="N9" s="106">
        <v>523.1409912109375</v>
      </c>
      <c r="O9" s="106">
        <v>556.1409912109375</v>
      </c>
      <c r="P9" s="106">
        <v>604.0159912109375</v>
      </c>
      <c r="Q9" s="106">
        <v>719.0159912109375</v>
      </c>
      <c r="R9" s="106">
        <v>783.5159912109375</v>
      </c>
      <c r="S9" s="106">
        <v>857.5159912109375</v>
      </c>
      <c r="T9" s="106">
        <v>1064.0159912109375</v>
      </c>
      <c r="U9" s="106">
        <v>1055.4326171875</v>
      </c>
      <c r="V9" s="106">
        <v>1088.349365234375</v>
      </c>
      <c r="W9" s="106">
        <v>1199.849365234375</v>
      </c>
      <c r="X9" s="106">
        <v>1028.2659912109375</v>
      </c>
      <c r="AL9" s="996"/>
    </row>
    <row r="10" spans="1:38" x14ac:dyDescent="0.2">
      <c r="A10" s="1" t="s">
        <v>26</v>
      </c>
      <c r="B10" t="s">
        <v>278</v>
      </c>
      <c r="C10" s="106">
        <v>1568.5860595703125</v>
      </c>
      <c r="D10" s="106">
        <v>1650.5860595703125</v>
      </c>
      <c r="E10" s="106">
        <v>1584.4610595703125</v>
      </c>
      <c r="F10" s="106">
        <v>1537.9610595703125</v>
      </c>
      <c r="G10" s="106">
        <v>1528.2110595703125</v>
      </c>
      <c r="H10" s="106">
        <v>1615.5860595703125</v>
      </c>
      <c r="I10" s="106">
        <v>1557.9610595703125</v>
      </c>
      <c r="J10" s="106">
        <v>1495.5860595703125</v>
      </c>
      <c r="K10" s="106">
        <v>1492.8360595703125</v>
      </c>
      <c r="L10" s="106">
        <v>1434.5860595703125</v>
      </c>
      <c r="M10" s="106">
        <v>1396.2110595703125</v>
      </c>
      <c r="N10" s="106">
        <v>1399.2110595703125</v>
      </c>
      <c r="O10" s="106">
        <v>1412.0443115234375</v>
      </c>
      <c r="P10" s="106">
        <v>1459.8360595703125</v>
      </c>
      <c r="Q10" s="106">
        <v>1470.377685546875</v>
      </c>
      <c r="R10" s="106">
        <v>1522.127685546875</v>
      </c>
      <c r="S10" s="106">
        <v>1590.5860595703125</v>
      </c>
      <c r="T10" s="106">
        <v>1652.2110595703125</v>
      </c>
      <c r="U10" s="106">
        <v>1702.7943115234375</v>
      </c>
      <c r="V10" s="106">
        <v>1646.127685546875</v>
      </c>
      <c r="W10" s="106">
        <v>1610.2943115234375</v>
      </c>
      <c r="X10" s="106">
        <v>1534.2943115234375</v>
      </c>
      <c r="AL10" s="996"/>
    </row>
    <row r="11" spans="1:38" x14ac:dyDescent="0.2">
      <c r="A11" s="1" t="s">
        <v>27</v>
      </c>
      <c r="B11" t="s">
        <v>279</v>
      </c>
      <c r="C11" s="106">
        <v>425.02200317382813</v>
      </c>
      <c r="D11" s="106">
        <v>465.14700317382813</v>
      </c>
      <c r="E11" s="106">
        <v>439.64700317382813</v>
      </c>
      <c r="F11" s="106">
        <v>431.14700317382813</v>
      </c>
      <c r="G11" s="106">
        <v>463.39700317382813</v>
      </c>
      <c r="H11" s="106">
        <v>540.14697265625</v>
      </c>
      <c r="I11" s="106">
        <v>540.52197265625</v>
      </c>
      <c r="J11" s="106">
        <v>590.39697265625</v>
      </c>
      <c r="K11" s="106">
        <v>616.77197265625</v>
      </c>
      <c r="L11" s="106">
        <v>584.52197265625</v>
      </c>
      <c r="M11" s="106">
        <v>579.39697265625</v>
      </c>
      <c r="N11" s="106">
        <v>649.14697265625</v>
      </c>
      <c r="O11" s="106">
        <v>677.27197265625</v>
      </c>
      <c r="P11" s="106">
        <v>747.27197265625</v>
      </c>
      <c r="Q11" s="106">
        <v>757.52197265625</v>
      </c>
      <c r="R11" s="106">
        <v>805.52197265625</v>
      </c>
      <c r="S11" s="106">
        <v>835.64697265625</v>
      </c>
      <c r="T11" s="106">
        <v>784.6053466796875</v>
      </c>
      <c r="U11" s="106">
        <v>741.18865966796875</v>
      </c>
      <c r="V11" s="106">
        <v>677.14697265625</v>
      </c>
      <c r="W11" s="106">
        <v>495.68865966796875</v>
      </c>
      <c r="X11" s="106">
        <v>244.60533142089844</v>
      </c>
      <c r="AL11" s="996"/>
    </row>
    <row r="12" spans="1:38" x14ac:dyDescent="0.2">
      <c r="A12" s="1" t="s">
        <v>28</v>
      </c>
      <c r="B12" t="s">
        <v>280</v>
      </c>
      <c r="C12" s="106">
        <v>1152.6419677734375</v>
      </c>
      <c r="D12" s="106">
        <v>1122.1419677734375</v>
      </c>
      <c r="E12" s="106">
        <v>1170.8919677734375</v>
      </c>
      <c r="F12" s="106">
        <v>1257.2669677734375</v>
      </c>
      <c r="G12" s="106">
        <v>1289.5169677734375</v>
      </c>
      <c r="H12" s="106">
        <v>1533.5169677734375</v>
      </c>
      <c r="I12" s="106">
        <v>1688.6419677734375</v>
      </c>
      <c r="J12" s="106">
        <v>1635.3919677734375</v>
      </c>
      <c r="K12" s="106">
        <v>1561.2669677734375</v>
      </c>
      <c r="L12" s="106">
        <v>1467.8919677734375</v>
      </c>
      <c r="M12" s="106">
        <v>1486.1419677734375</v>
      </c>
      <c r="N12" s="106">
        <v>1476.2669677734375</v>
      </c>
      <c r="O12" s="106">
        <v>1553.8087158203125</v>
      </c>
      <c r="P12" s="106">
        <v>1584.475341796875</v>
      </c>
      <c r="Q12" s="106">
        <v>1585.1419677734375</v>
      </c>
      <c r="R12" s="106">
        <v>1738.3087158203125</v>
      </c>
      <c r="S12" s="106">
        <v>1828.5169677734375</v>
      </c>
      <c r="T12" s="106">
        <v>1812.9337158203125</v>
      </c>
      <c r="U12" s="106">
        <v>1820.1419677734375</v>
      </c>
      <c r="V12" s="106">
        <v>1705.5169677734375</v>
      </c>
      <c r="W12" s="106">
        <v>1476.9337158203125</v>
      </c>
      <c r="X12" s="106">
        <v>1084.5169677734375</v>
      </c>
      <c r="AL12" s="996"/>
    </row>
    <row r="13" spans="1:38" x14ac:dyDescent="0.2">
      <c r="A13" s="1" t="s">
        <v>29</v>
      </c>
      <c r="B13" t="s">
        <v>281</v>
      </c>
      <c r="C13" s="106">
        <v>150.75900268554688</v>
      </c>
      <c r="D13" s="106">
        <v>159.75900268554688</v>
      </c>
      <c r="E13" s="106">
        <v>161.75900268554688</v>
      </c>
      <c r="F13" s="106">
        <v>153.75900268554688</v>
      </c>
      <c r="G13" s="106">
        <v>164.75900268554688</v>
      </c>
      <c r="H13" s="106">
        <v>153.00900268554688</v>
      </c>
      <c r="I13" s="106">
        <v>154.50900268554688</v>
      </c>
      <c r="J13" s="106">
        <v>165.25900268554688</v>
      </c>
      <c r="K13" s="106">
        <v>170.50900268554688</v>
      </c>
      <c r="L13" s="106">
        <v>235.38400268554688</v>
      </c>
      <c r="M13" s="106">
        <v>168.75900268554688</v>
      </c>
      <c r="N13" s="106">
        <v>174.1756591796875</v>
      </c>
      <c r="O13" s="106">
        <v>173.4256591796875</v>
      </c>
      <c r="P13" s="106">
        <v>163.4256591796875</v>
      </c>
      <c r="Q13" s="106">
        <v>152.25900268554688</v>
      </c>
      <c r="R13" s="106">
        <v>154.25900268554688</v>
      </c>
      <c r="S13" s="106">
        <v>152.34233093261719</v>
      </c>
      <c r="T13" s="106">
        <v>166.25900268554688</v>
      </c>
      <c r="U13" s="106">
        <v>171.50900268554688</v>
      </c>
      <c r="V13" s="106">
        <v>185.6756591796875</v>
      </c>
      <c r="W13" s="106">
        <v>185.00900268554688</v>
      </c>
      <c r="X13" s="106">
        <v>176.9256591796875</v>
      </c>
      <c r="AL13" s="996"/>
    </row>
    <row r="14" spans="1:38" x14ac:dyDescent="0.2">
      <c r="A14" s="1" t="s">
        <v>31</v>
      </c>
      <c r="B14" t="s">
        <v>309</v>
      </c>
      <c r="C14" s="106">
        <v>140.00300598144531</v>
      </c>
      <c r="D14" s="106">
        <v>162.37800598144531</v>
      </c>
      <c r="E14" s="106">
        <v>173.37800598144531</v>
      </c>
      <c r="F14" s="106">
        <v>156.75300598144531</v>
      </c>
      <c r="G14" s="106">
        <v>145.50300598144531</v>
      </c>
      <c r="H14" s="106">
        <v>147.00300598144531</v>
      </c>
      <c r="I14" s="106">
        <v>150.75300598144531</v>
      </c>
      <c r="J14" s="106">
        <v>147.50300598144531</v>
      </c>
      <c r="K14" s="106">
        <v>118.00299835205078</v>
      </c>
      <c r="L14" s="106">
        <v>111.00299835205078</v>
      </c>
      <c r="M14" s="106">
        <v>102.75299835205078</v>
      </c>
      <c r="N14" s="106">
        <v>100.00299835205078</v>
      </c>
      <c r="O14" s="106">
        <v>94.752998352050781</v>
      </c>
      <c r="P14" s="106">
        <v>92.002998352050781</v>
      </c>
      <c r="Q14" s="106">
        <v>96.252998352050781</v>
      </c>
      <c r="R14" s="106">
        <v>90.752998352050781</v>
      </c>
      <c r="S14" s="106">
        <v>91.002998352050781</v>
      </c>
      <c r="T14" s="106">
        <v>89.419670104980469</v>
      </c>
      <c r="U14" s="106">
        <v>93.669670104980469</v>
      </c>
      <c r="V14" s="106">
        <v>121.66967010498047</v>
      </c>
      <c r="W14" s="106">
        <v>95.836334228515625</v>
      </c>
      <c r="X14" s="106">
        <v>85.044670104980469</v>
      </c>
      <c r="AL14" s="996"/>
    </row>
    <row r="15" spans="1:38" x14ac:dyDescent="0.2">
      <c r="A15" s="1" t="s">
        <v>32</v>
      </c>
      <c r="B15" t="s">
        <v>282</v>
      </c>
      <c r="C15" s="106">
        <v>161.58099365234375</v>
      </c>
      <c r="D15" s="106">
        <v>158.58099365234375</v>
      </c>
      <c r="E15" s="106">
        <v>105.45600128173828</v>
      </c>
      <c r="F15" s="106">
        <v>130.70599365234375</v>
      </c>
      <c r="G15" s="106">
        <v>134.83099365234375</v>
      </c>
      <c r="H15" s="106">
        <v>132.08099365234375</v>
      </c>
      <c r="I15" s="106">
        <v>133.20599365234375</v>
      </c>
      <c r="J15" s="106">
        <v>131.95599365234375</v>
      </c>
      <c r="K15" s="106">
        <v>124.83100128173828</v>
      </c>
      <c r="L15" s="106">
        <v>113.08100128173828</v>
      </c>
      <c r="M15" s="106">
        <v>119.83100128173828</v>
      </c>
      <c r="N15" s="106">
        <v>123.83100128173828</v>
      </c>
      <c r="O15" s="106">
        <v>129.70599365234375</v>
      </c>
      <c r="P15" s="106">
        <v>136.95599365234375</v>
      </c>
      <c r="Q15" s="106">
        <v>145.33099365234375</v>
      </c>
      <c r="R15" s="106">
        <v>169.58099365234375</v>
      </c>
      <c r="S15" s="106">
        <v>178.58099365234375</v>
      </c>
      <c r="T15" s="106">
        <v>175.83099365234375</v>
      </c>
      <c r="U15" s="106">
        <v>185.41433715820313</v>
      </c>
      <c r="V15" s="106">
        <v>182.70599365234375</v>
      </c>
      <c r="W15" s="106">
        <v>186.37266540527344</v>
      </c>
      <c r="X15" s="106">
        <v>184.24766540527344</v>
      </c>
      <c r="AL15" s="996"/>
    </row>
    <row r="16" spans="1:38" x14ac:dyDescent="0.2">
      <c r="A16" s="1" t="s">
        <v>34</v>
      </c>
      <c r="B16" s="53" t="s">
        <v>283</v>
      </c>
      <c r="C16" s="106">
        <v>136.67399597167969</v>
      </c>
      <c r="D16" s="106">
        <v>121.67400360107422</v>
      </c>
      <c r="E16" s="106">
        <v>103.92400360107422</v>
      </c>
      <c r="F16" s="106">
        <v>113.04900360107422</v>
      </c>
      <c r="G16" s="106">
        <v>108.29900360107422</v>
      </c>
      <c r="H16" s="106">
        <v>102.79900360107422</v>
      </c>
      <c r="I16" s="106">
        <v>106.54900360107422</v>
      </c>
      <c r="J16" s="106">
        <v>102.79900360107422</v>
      </c>
      <c r="K16" s="106">
        <v>103.29900360107422</v>
      </c>
      <c r="L16" s="106">
        <v>88.799003601074219</v>
      </c>
      <c r="M16" s="106">
        <v>89.299003601074219</v>
      </c>
      <c r="N16" s="106">
        <v>86.049003601074219</v>
      </c>
      <c r="O16" s="106">
        <v>89.049003601074219</v>
      </c>
      <c r="P16" s="106">
        <v>86.174003601074219</v>
      </c>
      <c r="Q16" s="106">
        <v>88.465667724609375</v>
      </c>
      <c r="R16" s="106">
        <v>103.88233184814453</v>
      </c>
      <c r="S16" s="106">
        <v>116.34066772460938</v>
      </c>
      <c r="T16" s="106">
        <v>101.71566772460938</v>
      </c>
      <c r="U16" s="106">
        <v>105.46566772460938</v>
      </c>
      <c r="V16" s="106">
        <v>113.88233184814453</v>
      </c>
      <c r="W16" s="106">
        <v>121.34066772460938</v>
      </c>
      <c r="X16" s="106">
        <v>118.71566772460938</v>
      </c>
      <c r="AL16" s="996"/>
    </row>
    <row r="17" spans="1:38" x14ac:dyDescent="0.2">
      <c r="A17" s="1" t="s">
        <v>36</v>
      </c>
      <c r="B17" s="53" t="s">
        <v>284</v>
      </c>
      <c r="C17" s="106">
        <v>168.27999877929688</v>
      </c>
      <c r="D17" s="106">
        <v>198.27999877929688</v>
      </c>
      <c r="E17" s="106">
        <v>199.27999877929688</v>
      </c>
      <c r="F17" s="106">
        <v>242.15499877929688</v>
      </c>
      <c r="G17" s="106">
        <v>244.65499877929688</v>
      </c>
      <c r="H17" s="106">
        <v>234.02999877929688</v>
      </c>
      <c r="I17" s="106">
        <v>266.40499877929688</v>
      </c>
      <c r="J17" s="106">
        <v>260.65499877929688</v>
      </c>
      <c r="K17" s="106">
        <v>240.52999877929688</v>
      </c>
      <c r="L17" s="106">
        <v>207.27999877929688</v>
      </c>
      <c r="M17" s="106">
        <v>201.02999877929688</v>
      </c>
      <c r="N17" s="106">
        <v>204.27999877929688</v>
      </c>
      <c r="O17" s="106">
        <v>214.27999877929688</v>
      </c>
      <c r="P17" s="106">
        <v>226.27999877929688</v>
      </c>
      <c r="Q17" s="106">
        <v>249.02999877929688</v>
      </c>
      <c r="R17" s="106">
        <v>284.77999877929688</v>
      </c>
      <c r="S17" s="106">
        <v>418.65499877929688</v>
      </c>
      <c r="T17" s="106">
        <v>417.15499877929688</v>
      </c>
      <c r="U17" s="106">
        <v>447.40499877929688</v>
      </c>
      <c r="V17" s="106">
        <v>364.1966552734375</v>
      </c>
      <c r="W17" s="106">
        <v>264.15499877929688</v>
      </c>
      <c r="X17" s="106">
        <v>168.19667053222656</v>
      </c>
      <c r="AL17" s="996"/>
    </row>
    <row r="18" spans="1:38" x14ac:dyDescent="0.2">
      <c r="A18" s="1" t="s">
        <v>37</v>
      </c>
      <c r="B18" t="s">
        <v>310</v>
      </c>
      <c r="C18" s="106">
        <v>2851.75</v>
      </c>
      <c r="D18" s="106">
        <v>2978.375</v>
      </c>
      <c r="E18" s="106">
        <v>3002.5</v>
      </c>
      <c r="F18" s="106">
        <v>2938.625</v>
      </c>
      <c r="G18" s="106">
        <v>2954.125</v>
      </c>
      <c r="H18" s="106">
        <v>3046.5</v>
      </c>
      <c r="I18" s="106">
        <v>3063.625</v>
      </c>
      <c r="J18" s="106">
        <v>3118.5</v>
      </c>
      <c r="K18" s="106">
        <v>3107.375</v>
      </c>
      <c r="L18" s="106">
        <v>3085.75</v>
      </c>
      <c r="M18" s="106">
        <v>3085.875</v>
      </c>
      <c r="N18" s="106">
        <v>3019.166748046875</v>
      </c>
      <c r="O18" s="106">
        <v>2995.958251953125</v>
      </c>
      <c r="P18" s="106">
        <v>3068.5</v>
      </c>
      <c r="Q18" s="106">
        <v>3038.625</v>
      </c>
      <c r="R18" s="106">
        <v>3041.083251953125</v>
      </c>
      <c r="S18" s="106">
        <v>3148.5</v>
      </c>
      <c r="T18" s="106">
        <v>3249.083251953125</v>
      </c>
      <c r="U18" s="106">
        <v>3227</v>
      </c>
      <c r="V18" s="106">
        <v>3221.25</v>
      </c>
      <c r="W18" s="106">
        <v>3265.583251953125</v>
      </c>
      <c r="X18" s="106">
        <v>3191.952392578125</v>
      </c>
      <c r="AL18" s="996"/>
    </row>
    <row r="19" spans="1:38" x14ac:dyDescent="0.2">
      <c r="A19" s="1" t="s">
        <v>38</v>
      </c>
      <c r="B19" t="s">
        <v>35</v>
      </c>
      <c r="C19" s="106">
        <v>509</v>
      </c>
      <c r="D19" s="106">
        <v>495.25</v>
      </c>
      <c r="E19" s="106">
        <v>472.5</v>
      </c>
      <c r="F19" s="106">
        <v>478</v>
      </c>
      <c r="G19" s="106">
        <v>500</v>
      </c>
      <c r="H19" s="106">
        <v>499.5</v>
      </c>
      <c r="I19" s="106">
        <v>514.75</v>
      </c>
      <c r="J19" s="106">
        <v>525</v>
      </c>
      <c r="K19" s="106">
        <v>532.75</v>
      </c>
      <c r="L19" s="106">
        <v>525</v>
      </c>
      <c r="M19" s="106">
        <v>520.25</v>
      </c>
      <c r="N19" s="106">
        <v>481.83334350585938</v>
      </c>
      <c r="O19" s="106">
        <v>465.75</v>
      </c>
      <c r="P19" s="106">
        <v>445.5</v>
      </c>
      <c r="Q19" s="106">
        <v>398.16665649414063</v>
      </c>
      <c r="R19" s="106">
        <v>363.08334350585938</v>
      </c>
      <c r="S19" s="106">
        <v>345.66665649414063</v>
      </c>
      <c r="T19" s="106">
        <v>332</v>
      </c>
      <c r="U19" s="106">
        <v>327.83334350585938</v>
      </c>
      <c r="V19" s="106">
        <v>330.5</v>
      </c>
      <c r="W19" s="106">
        <v>330.33334350585938</v>
      </c>
      <c r="X19" s="106">
        <v>298.83334350585938</v>
      </c>
      <c r="AL19" s="996"/>
    </row>
    <row r="20" spans="1:38" x14ac:dyDescent="0.2">
      <c r="A20" s="1" t="s">
        <v>40</v>
      </c>
      <c r="B20" t="s">
        <v>285</v>
      </c>
      <c r="C20" s="106">
        <v>31.50200080871582</v>
      </c>
      <c r="D20" s="106">
        <v>32.501998901367188</v>
      </c>
      <c r="E20" s="106">
        <v>32.751998901367188</v>
      </c>
      <c r="F20" s="106">
        <v>26.25200080871582</v>
      </c>
      <c r="G20" s="106">
        <v>29.75200080871582</v>
      </c>
      <c r="H20" s="106">
        <v>30.00200080871582</v>
      </c>
      <c r="I20" s="106">
        <v>26.50200080871582</v>
      </c>
      <c r="J20" s="106">
        <v>28.25200080871582</v>
      </c>
      <c r="K20" s="106">
        <v>25.37700080871582</v>
      </c>
      <c r="L20" s="106">
        <v>26.50200080871582</v>
      </c>
      <c r="M20" s="106">
        <v>43.751998901367188</v>
      </c>
      <c r="N20" s="106">
        <v>45.251998901367188</v>
      </c>
      <c r="O20" s="106">
        <v>50.251998901367188</v>
      </c>
      <c r="P20" s="106">
        <v>56.501998901367188</v>
      </c>
      <c r="Q20" s="106">
        <v>64.501998901367188</v>
      </c>
      <c r="R20" s="106">
        <v>74.001998901367188</v>
      </c>
      <c r="S20" s="106">
        <v>67.251998901367188</v>
      </c>
      <c r="T20" s="106">
        <v>83.585334777832031</v>
      </c>
      <c r="U20" s="106">
        <v>76.835334777832031</v>
      </c>
      <c r="V20" s="106">
        <v>71.918663024902344</v>
      </c>
      <c r="W20" s="106">
        <v>116.58533477783203</v>
      </c>
      <c r="X20" s="106">
        <v>114.83533477783203</v>
      </c>
      <c r="AL20" s="996"/>
    </row>
    <row r="21" spans="1:38" x14ac:dyDescent="0.2">
      <c r="A21" s="1" t="s">
        <v>286</v>
      </c>
      <c r="B21" t="s">
        <v>287</v>
      </c>
      <c r="C21" s="106">
        <v>20.753999710083008</v>
      </c>
      <c r="D21" s="106">
        <v>26.753999710083008</v>
      </c>
      <c r="E21" s="106">
        <v>41.504001617431641</v>
      </c>
      <c r="F21" s="106">
        <v>60.254001617431641</v>
      </c>
      <c r="G21" s="106">
        <v>59.504001617431641</v>
      </c>
      <c r="H21" s="106">
        <v>61.504001617431641</v>
      </c>
      <c r="I21" s="106">
        <v>58.004001617431641</v>
      </c>
      <c r="J21" s="106">
        <v>58.004001617431641</v>
      </c>
      <c r="K21" s="106">
        <v>60.004001617431641</v>
      </c>
      <c r="L21" s="106">
        <v>58.004001617431641</v>
      </c>
      <c r="M21" s="106">
        <v>51.004001617431641</v>
      </c>
      <c r="N21" s="106">
        <v>58.004001617431641</v>
      </c>
      <c r="O21" s="106">
        <v>59.754001617431641</v>
      </c>
      <c r="P21" s="106">
        <v>63.879001617431641</v>
      </c>
      <c r="Q21" s="106">
        <v>69.753997802734375</v>
      </c>
      <c r="R21" s="106">
        <v>81.503997802734375</v>
      </c>
      <c r="S21" s="106">
        <v>83.253997802734375</v>
      </c>
      <c r="T21" s="106">
        <v>81.753997802734375</v>
      </c>
      <c r="U21" s="106">
        <v>77.753997802734375</v>
      </c>
      <c r="V21" s="106">
        <v>89.753997802734375</v>
      </c>
      <c r="W21" s="106">
        <v>81.253997802734375</v>
      </c>
      <c r="X21" s="106">
        <v>53.004001617431641</v>
      </c>
      <c r="AL21" s="996"/>
    </row>
    <row r="22" spans="1:38" x14ac:dyDescent="0.2">
      <c r="A22" s="1" t="s">
        <v>288</v>
      </c>
      <c r="B22" t="s">
        <v>289</v>
      </c>
      <c r="C22" s="106">
        <v>201.77299499511719</v>
      </c>
      <c r="D22" s="106">
        <v>233.64799499511719</v>
      </c>
      <c r="E22" s="106">
        <v>215.64799499511719</v>
      </c>
      <c r="F22" s="106">
        <v>245.52299499511719</v>
      </c>
      <c r="G22" s="106">
        <v>222.89799499511719</v>
      </c>
      <c r="H22" s="106">
        <v>229.52299499511719</v>
      </c>
      <c r="I22" s="106">
        <v>256.02301025390625</v>
      </c>
      <c r="J22" s="106">
        <v>262.27301025390625</v>
      </c>
      <c r="K22" s="106">
        <v>279.77301025390625</v>
      </c>
      <c r="L22" s="106">
        <v>275.14801025390625</v>
      </c>
      <c r="M22" s="106">
        <v>259.89801025390625</v>
      </c>
      <c r="N22" s="106">
        <v>269.02301025390625</v>
      </c>
      <c r="O22" s="106">
        <v>286.14801025390625</v>
      </c>
      <c r="P22" s="106">
        <v>273.14801025390625</v>
      </c>
      <c r="Q22" s="106">
        <v>266.39801025390625</v>
      </c>
      <c r="R22" s="106">
        <v>262.14801025390625</v>
      </c>
      <c r="S22" s="106">
        <v>275.52301025390625</v>
      </c>
      <c r="T22" s="106">
        <v>301.43966674804688</v>
      </c>
      <c r="U22" s="106">
        <v>302.3563232421875</v>
      </c>
      <c r="V22" s="106">
        <v>281.18966674804688</v>
      </c>
      <c r="W22" s="106">
        <v>289.52301025390625</v>
      </c>
      <c r="X22" s="106">
        <v>277.7313232421875</v>
      </c>
      <c r="AL22" s="996"/>
    </row>
    <row r="23" spans="1:38" x14ac:dyDescent="0.2">
      <c r="A23" s="1" t="s">
        <v>290</v>
      </c>
      <c r="B23" t="s">
        <v>311</v>
      </c>
      <c r="C23" s="106">
        <v>333</v>
      </c>
      <c r="D23" s="106">
        <v>414.75</v>
      </c>
      <c r="E23" s="106">
        <v>453.25</v>
      </c>
      <c r="F23" s="106">
        <v>590.75</v>
      </c>
      <c r="G23" s="106">
        <v>761.5</v>
      </c>
      <c r="H23" s="106">
        <v>885.25</v>
      </c>
      <c r="I23" s="106">
        <v>968</v>
      </c>
      <c r="J23" s="106">
        <v>969.25</v>
      </c>
      <c r="K23" s="106">
        <v>909.5</v>
      </c>
      <c r="L23" s="106">
        <v>856.25</v>
      </c>
      <c r="M23" s="106">
        <v>824.25</v>
      </c>
      <c r="N23" s="106">
        <v>759</v>
      </c>
      <c r="O23" s="106">
        <v>657.75</v>
      </c>
      <c r="P23" s="106">
        <v>571</v>
      </c>
      <c r="Q23" s="106">
        <v>582.75</v>
      </c>
      <c r="R23" s="106">
        <v>748.5</v>
      </c>
      <c r="S23" s="106">
        <v>679</v>
      </c>
      <c r="T23" s="106">
        <v>727.75</v>
      </c>
      <c r="U23" s="106">
        <v>691.5</v>
      </c>
      <c r="V23" s="106">
        <v>650</v>
      </c>
      <c r="W23" s="106">
        <v>595</v>
      </c>
      <c r="X23" s="106">
        <v>546.5</v>
      </c>
      <c r="AL23" s="996"/>
    </row>
    <row r="24" spans="1:38" x14ac:dyDescent="0.2">
      <c r="A24" s="1" t="s">
        <v>312</v>
      </c>
      <c r="B24" t="s">
        <v>313</v>
      </c>
      <c r="C24" s="106">
        <v>5.75</v>
      </c>
      <c r="D24" s="106">
        <v>6.75</v>
      </c>
      <c r="E24" s="106">
        <v>8.25</v>
      </c>
      <c r="F24" s="106">
        <v>8</v>
      </c>
      <c r="G24" s="106">
        <v>8.75</v>
      </c>
      <c r="H24" s="106">
        <v>7.75</v>
      </c>
      <c r="I24" s="106">
        <v>8</v>
      </c>
      <c r="J24" s="106">
        <v>9.75</v>
      </c>
      <c r="K24" s="106">
        <v>10.5</v>
      </c>
      <c r="L24" s="106">
        <v>13.625</v>
      </c>
      <c r="M24" s="106">
        <v>17.5</v>
      </c>
      <c r="N24" s="106">
        <v>18.75</v>
      </c>
      <c r="O24" s="106">
        <v>20.75</v>
      </c>
      <c r="P24" s="106">
        <v>23.25</v>
      </c>
      <c r="Q24" s="106">
        <v>19.5</v>
      </c>
      <c r="R24" s="106">
        <v>20.75</v>
      </c>
      <c r="S24" s="106">
        <v>21.5</v>
      </c>
      <c r="T24" s="106">
        <v>24.25</v>
      </c>
      <c r="U24" s="106">
        <v>23</v>
      </c>
      <c r="V24" s="106">
        <v>23.75</v>
      </c>
      <c r="W24" s="106">
        <v>24.75</v>
      </c>
      <c r="X24" s="106">
        <v>28.25</v>
      </c>
      <c r="AL24" s="996"/>
    </row>
    <row r="25" spans="1:38" s="57" customFormat="1" ht="20.100000000000001" customHeight="1" x14ac:dyDescent="0.2">
      <c r="A25" s="54"/>
      <c r="B25" s="55" t="s">
        <v>3</v>
      </c>
      <c r="C25" s="691">
        <v>9998.3671875</v>
      </c>
      <c r="D25" s="691">
        <v>10719.2421875</v>
      </c>
      <c r="E25" s="691">
        <v>10866.2421875</v>
      </c>
      <c r="F25" s="691">
        <v>10842.6171875</v>
      </c>
      <c r="G25" s="691">
        <v>11053.8671875</v>
      </c>
      <c r="H25" s="691">
        <v>11867.4921875</v>
      </c>
      <c r="I25" s="691">
        <v>11689.8671875</v>
      </c>
      <c r="J25" s="691">
        <v>11413.7421875</v>
      </c>
      <c r="K25" s="691">
        <v>10934.7421875</v>
      </c>
      <c r="L25" s="691">
        <v>10407.3671875</v>
      </c>
      <c r="M25" s="691">
        <v>10105.4921875</v>
      </c>
      <c r="N25" s="691">
        <v>9953.158203125</v>
      </c>
      <c r="O25" s="691">
        <v>9978.8671875</v>
      </c>
      <c r="P25" s="691">
        <v>10123.7421875</v>
      </c>
      <c r="Q25" s="691">
        <v>10343.3671875</v>
      </c>
      <c r="R25" s="691">
        <v>10886.4501953125</v>
      </c>
      <c r="S25" s="691">
        <v>11349.408203125</v>
      </c>
      <c r="T25" s="691">
        <v>11735.408203125</v>
      </c>
      <c r="U25" s="691">
        <v>11765.533203125</v>
      </c>
      <c r="V25" s="691">
        <v>11439.5751953125</v>
      </c>
      <c r="W25" s="691">
        <v>10980.4921875</v>
      </c>
      <c r="X25" s="691">
        <v>9763.02734375</v>
      </c>
      <c r="AL25" s="996"/>
    </row>
    <row r="26" spans="1:38" s="32" customFormat="1" ht="15" customHeight="1" x14ac:dyDescent="0.2">
      <c r="A26" s="97" t="s">
        <v>308</v>
      </c>
      <c r="B26" s="52"/>
      <c r="C26" s="52"/>
      <c r="D26" s="52"/>
      <c r="E26" s="52"/>
      <c r="F26" s="52"/>
      <c r="G26" s="52"/>
      <c r="H26" s="52"/>
      <c r="I26" s="52"/>
      <c r="J26" s="52"/>
      <c r="K26" s="52"/>
      <c r="L26" s="52"/>
      <c r="M26" s="52"/>
      <c r="N26" s="52"/>
      <c r="O26" s="52"/>
      <c r="P26" s="52"/>
      <c r="Q26" s="52"/>
      <c r="R26" s="52"/>
      <c r="S26" s="52"/>
      <c r="T26" s="52"/>
      <c r="U26" s="52"/>
      <c r="V26" s="52"/>
      <c r="W26" s="52"/>
      <c r="X26" s="52"/>
    </row>
    <row r="27" spans="1:38" x14ac:dyDescent="0.2">
      <c r="A27"/>
    </row>
    <row r="28" spans="1:38" s="22" customFormat="1" ht="20.100000000000001" customHeight="1" x14ac:dyDescent="0.2">
      <c r="A28" s="153" t="str">
        <f>Index!A47</f>
        <v>Table 3n    Employment by industry, wage costs, FY2000-FY2021</v>
      </c>
    </row>
    <row r="29" spans="1:38" s="22" customFormat="1" ht="20.100000000000001" customHeight="1" x14ac:dyDescent="0.2">
      <c r="A29" s="12"/>
      <c r="B29" s="70" t="s">
        <v>125</v>
      </c>
      <c r="C29" s="33" t="str">
        <f>C2</f>
        <v>FY00</v>
      </c>
      <c r="D29" s="33" t="str">
        <f t="shared" ref="D29:T29" si="0">D2</f>
        <v>FY01</v>
      </c>
      <c r="E29" s="33" t="str">
        <f t="shared" si="0"/>
        <v>FY02</v>
      </c>
      <c r="F29" s="33" t="str">
        <f t="shared" si="0"/>
        <v>FY03</v>
      </c>
      <c r="G29" s="33" t="str">
        <f t="shared" si="0"/>
        <v>FY04</v>
      </c>
      <c r="H29" s="33" t="str">
        <f t="shared" si="0"/>
        <v>FY05</v>
      </c>
      <c r="I29" s="33" t="str">
        <f t="shared" si="0"/>
        <v>FY06</v>
      </c>
      <c r="J29" s="33" t="str">
        <f t="shared" si="0"/>
        <v>FY07</v>
      </c>
      <c r="K29" s="33" t="str">
        <f t="shared" si="0"/>
        <v>FY08</v>
      </c>
      <c r="L29" s="33" t="str">
        <f t="shared" si="0"/>
        <v>FY09</v>
      </c>
      <c r="M29" s="33" t="str">
        <f t="shared" si="0"/>
        <v>FY10</v>
      </c>
      <c r="N29" s="33" t="str">
        <f t="shared" si="0"/>
        <v>FY11</v>
      </c>
      <c r="O29" s="33" t="str">
        <f t="shared" si="0"/>
        <v>FY12</v>
      </c>
      <c r="P29" s="33" t="str">
        <f t="shared" si="0"/>
        <v>FY13</v>
      </c>
      <c r="Q29" s="33" t="str">
        <f t="shared" si="0"/>
        <v>FY14</v>
      </c>
      <c r="R29" s="33" t="str">
        <f t="shared" si="0"/>
        <v>FY15</v>
      </c>
      <c r="S29" s="33" t="str">
        <f t="shared" si="0"/>
        <v>FY16</v>
      </c>
      <c r="T29" s="33" t="str">
        <f t="shared" si="0"/>
        <v>FY17</v>
      </c>
      <c r="U29" s="33" t="str">
        <f t="shared" ref="U29:X29" si="1">U2</f>
        <v>FY18</v>
      </c>
      <c r="V29" s="33" t="str">
        <f t="shared" si="1"/>
        <v>FY19</v>
      </c>
      <c r="W29" s="33" t="str">
        <f t="shared" si="1"/>
        <v>FY20</v>
      </c>
      <c r="X29" s="33" t="str">
        <f t="shared" si="1"/>
        <v>FY21</v>
      </c>
    </row>
    <row r="30" spans="1:38" ht="20.100000000000001" customHeight="1" x14ac:dyDescent="0.2">
      <c r="A30" s="1" t="s">
        <v>271</v>
      </c>
      <c r="B30" t="s">
        <v>272</v>
      </c>
      <c r="C30" s="106">
        <v>117.48999786376953</v>
      </c>
      <c r="D30" s="106">
        <v>154.42999267578125</v>
      </c>
      <c r="E30" s="106">
        <v>236.99000549316406</v>
      </c>
      <c r="F30" s="106">
        <v>242.47000122070313</v>
      </c>
      <c r="G30" s="106">
        <v>254.44999694824219</v>
      </c>
      <c r="H30" s="106">
        <v>288.30999755859375</v>
      </c>
      <c r="I30" s="106">
        <v>285.73001098632813</v>
      </c>
      <c r="J30" s="106">
        <v>232.75</v>
      </c>
      <c r="K30" s="106">
        <v>240.94000244140625</v>
      </c>
      <c r="L30" s="106">
        <v>269.42001342773438</v>
      </c>
      <c r="M30" s="106">
        <v>291.92999267578125</v>
      </c>
      <c r="N30" s="106">
        <v>252.52999877929688</v>
      </c>
      <c r="O30" s="106">
        <v>202.38999938964844</v>
      </c>
      <c r="P30" s="106">
        <v>228.57000732421875</v>
      </c>
      <c r="Q30" s="106">
        <v>296.8900146484375</v>
      </c>
      <c r="R30" s="106">
        <v>353.89999389648438</v>
      </c>
      <c r="S30" s="106">
        <v>456.3599853515625</v>
      </c>
      <c r="T30" s="106">
        <v>496.02999877929688</v>
      </c>
      <c r="U30" s="106">
        <v>535.25</v>
      </c>
      <c r="V30" s="106">
        <v>446.22000122070313</v>
      </c>
      <c r="W30" s="106">
        <v>385.82998657226563</v>
      </c>
      <c r="X30" s="106">
        <v>409.01998901367188</v>
      </c>
    </row>
    <row r="31" spans="1:38" x14ac:dyDescent="0.2">
      <c r="A31" s="1" t="s">
        <v>273</v>
      </c>
      <c r="B31" s="32" t="s">
        <v>274</v>
      </c>
      <c r="C31" s="106">
        <v>512.280029296875</v>
      </c>
      <c r="D31" s="106">
        <v>570.45001220703125</v>
      </c>
      <c r="E31" s="106">
        <v>525.469970703125</v>
      </c>
      <c r="F31" s="106">
        <v>449.83999633789063</v>
      </c>
      <c r="G31" s="106">
        <v>461.95001220703125</v>
      </c>
      <c r="H31" s="106">
        <v>452.01998901367188</v>
      </c>
      <c r="I31" s="106">
        <v>491.07000732421875</v>
      </c>
      <c r="J31" s="106">
        <v>535.46002197265625</v>
      </c>
      <c r="K31" s="106">
        <v>454.17999267578125</v>
      </c>
      <c r="L31" s="106">
        <v>392.26998901367188</v>
      </c>
      <c r="M31" s="106">
        <v>406.6400146484375</v>
      </c>
      <c r="N31" s="106">
        <v>397</v>
      </c>
      <c r="O31" s="106">
        <v>410.30999755859375</v>
      </c>
      <c r="P31" s="106">
        <v>403.1400146484375</v>
      </c>
      <c r="Q31" s="106">
        <v>455.79000854492188</v>
      </c>
      <c r="R31" s="106">
        <v>502.33999633789063</v>
      </c>
      <c r="S31" s="106">
        <v>625.41998291015625</v>
      </c>
      <c r="T31" s="106">
        <v>713.92999267578125</v>
      </c>
      <c r="U31" s="106">
        <v>723.57000732421875</v>
      </c>
      <c r="V31" s="106">
        <v>676.40997314453125</v>
      </c>
      <c r="W31" s="106">
        <v>496.55999755859375</v>
      </c>
      <c r="X31" s="106">
        <v>329.02999877929688</v>
      </c>
    </row>
    <row r="32" spans="1:38" x14ac:dyDescent="0.2">
      <c r="A32" s="1" t="s">
        <v>19</v>
      </c>
      <c r="B32" s="32" t="s">
        <v>275</v>
      </c>
      <c r="C32" s="106">
        <v>1180.93994140625</v>
      </c>
      <c r="D32" s="106">
        <v>1200.8399658203125</v>
      </c>
      <c r="E32" s="106">
        <v>1191.969970703125</v>
      </c>
      <c r="F32" s="106">
        <v>859.21002197265625</v>
      </c>
      <c r="G32" s="106">
        <v>802.4000244140625</v>
      </c>
      <c r="H32" s="106">
        <v>902.260009765625</v>
      </c>
      <c r="I32" s="106">
        <v>829.530029296875</v>
      </c>
      <c r="J32" s="106">
        <v>794.52001953125</v>
      </c>
      <c r="K32" s="106">
        <v>805.47998046875</v>
      </c>
      <c r="L32" s="106">
        <v>745.78997802734375</v>
      </c>
      <c r="M32" s="106">
        <v>716.46002197265625</v>
      </c>
      <c r="N32" s="106">
        <v>803.03997802734375</v>
      </c>
      <c r="O32" s="106">
        <v>877.45001220703125</v>
      </c>
      <c r="P32" s="106">
        <v>801.1500244140625</v>
      </c>
      <c r="Q32" s="106">
        <v>611.04998779296875</v>
      </c>
      <c r="R32" s="106">
        <v>581.97998046875</v>
      </c>
      <c r="S32" s="106">
        <v>644.1500244140625</v>
      </c>
      <c r="T32" s="106">
        <v>771.5999755859375</v>
      </c>
      <c r="U32" s="106">
        <v>603.8499755859375</v>
      </c>
      <c r="V32" s="106">
        <v>665.969970703125</v>
      </c>
      <c r="W32" s="106">
        <v>570.19000244140625</v>
      </c>
      <c r="X32" s="106">
        <v>639.95001220703125</v>
      </c>
    </row>
    <row r="33" spans="1:24" x14ac:dyDescent="0.2">
      <c r="A33" s="1" t="s">
        <v>20</v>
      </c>
      <c r="B33" t="s">
        <v>22</v>
      </c>
      <c r="C33" s="106">
        <v>1747.3900146484375</v>
      </c>
      <c r="D33" s="106">
        <v>2055.2099609375</v>
      </c>
      <c r="E33" s="106">
        <v>2350.969970703125</v>
      </c>
      <c r="F33" s="106">
        <v>678.95001220703125</v>
      </c>
      <c r="G33" s="106">
        <v>751.260009765625</v>
      </c>
      <c r="H33" s="106">
        <v>1157.5699462890625</v>
      </c>
      <c r="I33" s="106">
        <v>931.47998046875</v>
      </c>
      <c r="J33" s="106">
        <v>1036.050048828125</v>
      </c>
      <c r="K33" s="106">
        <v>1197.449951171875</v>
      </c>
      <c r="L33" s="106">
        <v>870.78997802734375</v>
      </c>
      <c r="M33" s="106">
        <v>889.59002685546875</v>
      </c>
      <c r="N33" s="106">
        <v>926.25</v>
      </c>
      <c r="O33" s="106">
        <v>921.47998046875</v>
      </c>
      <c r="P33" s="106">
        <v>965.29998779296875</v>
      </c>
      <c r="Q33" s="106">
        <v>1089.3499755859375</v>
      </c>
      <c r="R33" s="106">
        <v>1203.800048828125</v>
      </c>
      <c r="S33" s="106">
        <v>1248.72998046875</v>
      </c>
      <c r="T33" s="106">
        <v>1265.260009765625</v>
      </c>
      <c r="U33" s="106">
        <v>1302.9000244140625</v>
      </c>
      <c r="V33" s="106">
        <v>1284.7900390625</v>
      </c>
      <c r="W33" s="106">
        <v>1148.6300048828125</v>
      </c>
      <c r="X33" s="106">
        <v>989.989990234375</v>
      </c>
    </row>
    <row r="34" spans="1:24" x14ac:dyDescent="0.2">
      <c r="A34" s="1" t="s">
        <v>21</v>
      </c>
      <c r="B34" t="s">
        <v>276</v>
      </c>
      <c r="C34" s="106">
        <v>1146.989990234375</v>
      </c>
      <c r="D34" s="106">
        <v>1166.7900390625</v>
      </c>
      <c r="E34" s="106">
        <v>1259.25</v>
      </c>
      <c r="F34" s="106">
        <v>1348.1600341796875</v>
      </c>
      <c r="G34" s="106">
        <v>1438.6400146484375</v>
      </c>
      <c r="H34" s="106">
        <v>1612.550048828125</v>
      </c>
      <c r="I34" s="106">
        <v>1515.719970703125</v>
      </c>
      <c r="J34" s="106">
        <v>1493.4100341796875</v>
      </c>
      <c r="K34" s="106">
        <v>1501.530029296875</v>
      </c>
      <c r="L34" s="106">
        <v>1532.4599609375</v>
      </c>
      <c r="M34" s="106">
        <v>1810.06005859375</v>
      </c>
      <c r="N34" s="106">
        <v>1836.5799560546875</v>
      </c>
      <c r="O34" s="106">
        <v>1825.0899658203125</v>
      </c>
      <c r="P34" s="106">
        <v>1776.3199462890625</v>
      </c>
      <c r="Q34" s="106">
        <v>3197.219970703125</v>
      </c>
      <c r="R34" s="106">
        <v>3303.929931640625</v>
      </c>
      <c r="S34" s="106">
        <v>3675.050048828125</v>
      </c>
      <c r="T34" s="106">
        <v>4158.56982421875</v>
      </c>
      <c r="U34" s="106">
        <v>5148.419921875</v>
      </c>
      <c r="V34" s="106">
        <v>5048.7900390625</v>
      </c>
      <c r="W34" s="106">
        <v>5374.14990234375</v>
      </c>
      <c r="X34" s="106">
        <v>5606.7099609375</v>
      </c>
    </row>
    <row r="35" spans="1:24" x14ac:dyDescent="0.2">
      <c r="A35" s="1" t="s">
        <v>23</v>
      </c>
      <c r="B35" t="s">
        <v>277</v>
      </c>
      <c r="C35" s="106">
        <v>0</v>
      </c>
      <c r="D35" s="106">
        <v>0</v>
      </c>
      <c r="E35" s="106">
        <v>0</v>
      </c>
      <c r="F35" s="106">
        <v>0</v>
      </c>
      <c r="G35" s="106">
        <v>0</v>
      </c>
      <c r="H35" s="106">
        <v>0</v>
      </c>
      <c r="I35" s="106">
        <v>0</v>
      </c>
      <c r="J35" s="106">
        <v>0</v>
      </c>
      <c r="K35" s="106">
        <v>0</v>
      </c>
      <c r="L35" s="106">
        <v>0</v>
      </c>
      <c r="M35" s="106">
        <v>0</v>
      </c>
      <c r="N35" s="106">
        <v>0</v>
      </c>
      <c r="O35" s="106">
        <v>0</v>
      </c>
      <c r="P35" s="106">
        <v>0</v>
      </c>
      <c r="Q35" s="106">
        <v>0</v>
      </c>
      <c r="R35" s="106">
        <v>0</v>
      </c>
      <c r="S35" s="106">
        <v>0</v>
      </c>
      <c r="T35" s="106">
        <v>0</v>
      </c>
      <c r="U35" s="106">
        <v>0</v>
      </c>
      <c r="V35" s="106">
        <v>0</v>
      </c>
      <c r="W35" s="106">
        <v>0</v>
      </c>
      <c r="X35" s="106">
        <v>0</v>
      </c>
    </row>
    <row r="36" spans="1:24" x14ac:dyDescent="0.2">
      <c r="A36" s="1" t="s">
        <v>24</v>
      </c>
      <c r="B36" t="s">
        <v>25</v>
      </c>
      <c r="C36" s="106">
        <v>5709.06982421875</v>
      </c>
      <c r="D36" s="106">
        <v>8132.009765625</v>
      </c>
      <c r="E36" s="106">
        <v>11260.9296875</v>
      </c>
      <c r="F36" s="106">
        <v>11580.5595703125</v>
      </c>
      <c r="G36" s="106">
        <v>13098.8095703125</v>
      </c>
      <c r="H36" s="106">
        <v>12463.1904296875</v>
      </c>
      <c r="I36" s="106">
        <v>9686.2001953125</v>
      </c>
      <c r="J36" s="106">
        <v>7809.4501953125</v>
      </c>
      <c r="K36" s="106">
        <v>5336.02978515625</v>
      </c>
      <c r="L36" s="106">
        <v>3982.02001953125</v>
      </c>
      <c r="M36" s="106">
        <v>3444.419921875</v>
      </c>
      <c r="N36" s="106">
        <v>3292.909912109375</v>
      </c>
      <c r="O36" s="106">
        <v>3538.590087890625</v>
      </c>
      <c r="P36" s="106">
        <v>3945.179931640625</v>
      </c>
      <c r="Q36" s="106">
        <v>5020.35986328125</v>
      </c>
      <c r="R36" s="106">
        <v>6432.89013671875</v>
      </c>
      <c r="S36" s="106">
        <v>7075.85986328125</v>
      </c>
      <c r="T36" s="106">
        <v>8849.6396484375</v>
      </c>
      <c r="U36" s="106">
        <v>8620.2802734375</v>
      </c>
      <c r="V36" s="106">
        <v>9265.6796875</v>
      </c>
      <c r="W36" s="106">
        <v>11057.740234375</v>
      </c>
      <c r="X36" s="106">
        <v>9919.5400390625</v>
      </c>
    </row>
    <row r="37" spans="1:24" x14ac:dyDescent="0.2">
      <c r="A37" s="1" t="s">
        <v>26</v>
      </c>
      <c r="B37" t="s">
        <v>278</v>
      </c>
      <c r="C37" s="106">
        <v>9418.51953125</v>
      </c>
      <c r="D37" s="106">
        <v>10096.7001953125</v>
      </c>
      <c r="E37" s="106">
        <v>9396.6103515625</v>
      </c>
      <c r="F37" s="106">
        <v>9108.1103515625</v>
      </c>
      <c r="G37" s="106">
        <v>8834.01953125</v>
      </c>
      <c r="H37" s="106">
        <v>9164.8896484375</v>
      </c>
      <c r="I37" s="106">
        <v>9166.4296875</v>
      </c>
      <c r="J37" s="106">
        <v>9324.2197265625</v>
      </c>
      <c r="K37" s="106">
        <v>9834.0302734375</v>
      </c>
      <c r="L37" s="106">
        <v>9564.759765625</v>
      </c>
      <c r="M37" s="106">
        <v>9317.9599609375</v>
      </c>
      <c r="N37" s="106">
        <v>9705.419921875</v>
      </c>
      <c r="O37" s="106">
        <v>9921.8798828125</v>
      </c>
      <c r="P37" s="106">
        <v>10388.2998046875</v>
      </c>
      <c r="Q37" s="106">
        <v>11051.16015625</v>
      </c>
      <c r="R37" s="106">
        <v>12662.849609375</v>
      </c>
      <c r="S37" s="106">
        <v>13992.0400390625</v>
      </c>
      <c r="T37" s="106">
        <v>15051.7099609375</v>
      </c>
      <c r="U37" s="106">
        <v>16148.2197265625</v>
      </c>
      <c r="V37" s="106">
        <v>15587.6103515625</v>
      </c>
      <c r="W37" s="106">
        <v>14927.4296875</v>
      </c>
      <c r="X37" s="106">
        <v>14052.4296875</v>
      </c>
    </row>
    <row r="38" spans="1:24" x14ac:dyDescent="0.2">
      <c r="A38" s="1" t="s">
        <v>27</v>
      </c>
      <c r="B38" t="s">
        <v>279</v>
      </c>
      <c r="C38" s="106">
        <v>3323.35009765625</v>
      </c>
      <c r="D38" s="106">
        <v>3599.330078125</v>
      </c>
      <c r="E38" s="106">
        <v>3487.75</v>
      </c>
      <c r="F38" s="106">
        <v>3526.2099609375</v>
      </c>
      <c r="G38" s="106">
        <v>4034.580078125</v>
      </c>
      <c r="H38" s="106">
        <v>4379.89990234375</v>
      </c>
      <c r="I38" s="106">
        <v>4410.31005859375</v>
      </c>
      <c r="J38" s="106">
        <v>4809.240234375</v>
      </c>
      <c r="K38" s="106">
        <v>4958.43994140625</v>
      </c>
      <c r="L38" s="106">
        <v>4782.7001953125</v>
      </c>
      <c r="M38" s="106">
        <v>4930.33984375</v>
      </c>
      <c r="N38" s="106">
        <v>5643.39013671875</v>
      </c>
      <c r="O38" s="106">
        <v>5958.81982421875</v>
      </c>
      <c r="P38" s="106">
        <v>6620.490234375</v>
      </c>
      <c r="Q38" s="106">
        <v>6945.89990234375</v>
      </c>
      <c r="R38" s="106">
        <v>7641.27978515625</v>
      </c>
      <c r="S38" s="106">
        <v>8579.33984375</v>
      </c>
      <c r="T38" s="106">
        <v>8332.08984375</v>
      </c>
      <c r="U38" s="106">
        <v>8159.10986328125</v>
      </c>
      <c r="V38" s="106">
        <v>7594.330078125</v>
      </c>
      <c r="W38" s="106">
        <v>5091.39990234375</v>
      </c>
      <c r="X38" s="106">
        <v>2015.8900146484375</v>
      </c>
    </row>
    <row r="39" spans="1:24" x14ac:dyDescent="0.2">
      <c r="A39" s="1" t="s">
        <v>28</v>
      </c>
      <c r="B39" t="s">
        <v>280</v>
      </c>
      <c r="C39" s="106">
        <v>6998.490234375</v>
      </c>
      <c r="D39" s="106">
        <v>6802.43994140625</v>
      </c>
      <c r="E39" s="106">
        <v>6496.97021484375</v>
      </c>
      <c r="F39" s="106">
        <v>6582.81005859375</v>
      </c>
      <c r="G39" s="106">
        <v>7234.8701171875</v>
      </c>
      <c r="H39" s="106">
        <v>8440.919921875</v>
      </c>
      <c r="I39" s="106">
        <v>9582.1796875</v>
      </c>
      <c r="J39" s="106">
        <v>9725.2001953125</v>
      </c>
      <c r="K39" s="106">
        <v>9904.5400390625</v>
      </c>
      <c r="L39" s="106">
        <v>9613.7099609375</v>
      </c>
      <c r="M39" s="106">
        <v>9508.740234375</v>
      </c>
      <c r="N39" s="106">
        <v>10206.25</v>
      </c>
      <c r="O39" s="106">
        <v>11619.509765625</v>
      </c>
      <c r="P39" s="106">
        <v>11853.98046875</v>
      </c>
      <c r="Q39" s="106">
        <v>13139.51953125</v>
      </c>
      <c r="R39" s="106">
        <v>16001.9697265625</v>
      </c>
      <c r="S39" s="106">
        <v>17696.6796875</v>
      </c>
      <c r="T39" s="106">
        <v>17869.509765625</v>
      </c>
      <c r="U39" s="106">
        <v>17171.689453125</v>
      </c>
      <c r="V39" s="106">
        <v>15498.509765625</v>
      </c>
      <c r="W39" s="106">
        <v>11435.66015625</v>
      </c>
      <c r="X39" s="106">
        <v>6438.8798828125</v>
      </c>
    </row>
    <row r="40" spans="1:24" x14ac:dyDescent="0.2">
      <c r="A40" s="1" t="s">
        <v>29</v>
      </c>
      <c r="B40" t="s">
        <v>281</v>
      </c>
      <c r="C40" s="106">
        <v>1635.8199462890625</v>
      </c>
      <c r="D40" s="106">
        <v>1901.5</v>
      </c>
      <c r="E40" s="106">
        <v>2028.489990234375</v>
      </c>
      <c r="F40" s="106">
        <v>2066.949951171875</v>
      </c>
      <c r="G40" s="106">
        <v>2117.389892578125</v>
      </c>
      <c r="H40" s="106">
        <v>2094.530029296875</v>
      </c>
      <c r="I40" s="106">
        <v>2007.260009765625</v>
      </c>
      <c r="J40" s="106">
        <v>2141.610107421875</v>
      </c>
      <c r="K40" s="106">
        <v>2164.64990234375</v>
      </c>
      <c r="L40" s="106">
        <v>2331.14990234375</v>
      </c>
      <c r="M40" s="106">
        <v>2120.679931640625</v>
      </c>
      <c r="N40" s="106">
        <v>2137.860107421875</v>
      </c>
      <c r="O40" s="106">
        <v>2159.909912109375</v>
      </c>
      <c r="P40" s="106">
        <v>2127.3701171875</v>
      </c>
      <c r="Q40" s="106">
        <v>2152.010009765625</v>
      </c>
      <c r="R40" s="106">
        <v>2218.159912109375</v>
      </c>
      <c r="S40" s="106">
        <v>2353.300048828125</v>
      </c>
      <c r="T40" s="106">
        <v>2643.2900390625</v>
      </c>
      <c r="U40" s="106">
        <v>2993.550048828125</v>
      </c>
      <c r="V40" s="106">
        <v>3313.699951171875</v>
      </c>
      <c r="W40" s="106">
        <v>3530.159912109375</v>
      </c>
      <c r="X40" s="106">
        <v>3427.2099609375</v>
      </c>
    </row>
    <row r="41" spans="1:24" x14ac:dyDescent="0.2">
      <c r="A41" s="1" t="s">
        <v>31</v>
      </c>
      <c r="B41" t="s">
        <v>309</v>
      </c>
      <c r="C41" s="106">
        <v>2046.1099853515625</v>
      </c>
      <c r="D41" s="106">
        <v>2060.14990234375</v>
      </c>
      <c r="E41" s="106">
        <v>2024.9300537109375</v>
      </c>
      <c r="F41" s="106">
        <v>2101.530029296875</v>
      </c>
      <c r="G41" s="106">
        <v>2190.4599609375</v>
      </c>
      <c r="H41" s="106">
        <v>2322.72998046875</v>
      </c>
      <c r="I41" s="106">
        <v>2373.2099609375</v>
      </c>
      <c r="J41" s="106">
        <v>2291.68994140625</v>
      </c>
      <c r="K41" s="106">
        <v>1973.27001953125</v>
      </c>
      <c r="L41" s="106">
        <v>1884.22998046875</v>
      </c>
      <c r="M41" s="106">
        <v>1876.56005859375</v>
      </c>
      <c r="N41" s="106">
        <v>1894.1800537109375</v>
      </c>
      <c r="O41" s="106">
        <v>1832.0699462890625</v>
      </c>
      <c r="P41" s="106">
        <v>1560.4000244140625</v>
      </c>
      <c r="Q41" s="106">
        <v>1608.4300537109375</v>
      </c>
      <c r="R41" s="106">
        <v>1683.6199951171875</v>
      </c>
      <c r="S41" s="106">
        <v>1752.1199951171875</v>
      </c>
      <c r="T41" s="106">
        <v>1894.9100341796875</v>
      </c>
      <c r="U41" s="106">
        <v>2074.31005859375</v>
      </c>
      <c r="V41" s="106">
        <v>2376.39990234375</v>
      </c>
      <c r="W41" s="106">
        <v>2210.6298828125</v>
      </c>
      <c r="X41" s="106">
        <v>2182.6201171875</v>
      </c>
    </row>
    <row r="42" spans="1:24" x14ac:dyDescent="0.2">
      <c r="A42" s="1" t="s">
        <v>32</v>
      </c>
      <c r="B42" t="s">
        <v>282</v>
      </c>
      <c r="C42" s="106">
        <v>808.280029296875</v>
      </c>
      <c r="D42" s="106">
        <v>868.739990234375</v>
      </c>
      <c r="E42" s="106">
        <v>747.80999755859375</v>
      </c>
      <c r="F42" s="106">
        <v>869.719970703125</v>
      </c>
      <c r="G42" s="106">
        <v>872.1500244140625</v>
      </c>
      <c r="H42" s="106">
        <v>789.57000732421875</v>
      </c>
      <c r="I42" s="106">
        <v>707.6500244140625</v>
      </c>
      <c r="J42" s="106">
        <v>686.239990234375</v>
      </c>
      <c r="K42" s="106">
        <v>767.59002685546875</v>
      </c>
      <c r="L42" s="106">
        <v>660.07000732421875</v>
      </c>
      <c r="M42" s="106">
        <v>635.21002197265625</v>
      </c>
      <c r="N42" s="106">
        <v>624.780029296875</v>
      </c>
      <c r="O42" s="106">
        <v>693.67999267578125</v>
      </c>
      <c r="P42" s="106">
        <v>792.34002685546875</v>
      </c>
      <c r="Q42" s="106">
        <v>949.239990234375</v>
      </c>
      <c r="R42" s="106">
        <v>1114.5899658203125</v>
      </c>
      <c r="S42" s="106">
        <v>1253.4200439453125</v>
      </c>
      <c r="T42" s="106">
        <v>1323.8599853515625</v>
      </c>
      <c r="U42" s="106">
        <v>1307.4300537109375</v>
      </c>
      <c r="V42" s="106">
        <v>1317.8699951171875</v>
      </c>
      <c r="W42" s="106">
        <v>1392.22998046875</v>
      </c>
      <c r="X42" s="106">
        <v>1268.6400146484375</v>
      </c>
    </row>
    <row r="43" spans="1:24" x14ac:dyDescent="0.2">
      <c r="A43" s="1" t="s">
        <v>34</v>
      </c>
      <c r="B43" s="53" t="s">
        <v>283</v>
      </c>
      <c r="C43" s="106">
        <v>1230.4100341796875</v>
      </c>
      <c r="D43" s="106">
        <v>1298.1199951171875</v>
      </c>
      <c r="E43" s="106">
        <v>1191.1500244140625</v>
      </c>
      <c r="F43" s="106">
        <v>1435.510009765625</v>
      </c>
      <c r="G43" s="106">
        <v>1487.4300537109375</v>
      </c>
      <c r="H43" s="106">
        <v>1459.800048828125</v>
      </c>
      <c r="I43" s="106">
        <v>1635.030029296875</v>
      </c>
      <c r="J43" s="106">
        <v>1521.1700439453125</v>
      </c>
      <c r="K43" s="106">
        <v>1711.2900390625</v>
      </c>
      <c r="L43" s="106">
        <v>1297</v>
      </c>
      <c r="M43" s="106">
        <v>1317.6400146484375</v>
      </c>
      <c r="N43" s="106">
        <v>1303.8399658203125</v>
      </c>
      <c r="O43" s="106">
        <v>1250.8499755859375</v>
      </c>
      <c r="P43" s="106">
        <v>1226.8299560546875</v>
      </c>
      <c r="Q43" s="106">
        <v>1246.3599853515625</v>
      </c>
      <c r="R43" s="106">
        <v>1513.0899658203125</v>
      </c>
      <c r="S43" s="106">
        <v>1698.030029296875</v>
      </c>
      <c r="T43" s="106">
        <v>1533.300048828125</v>
      </c>
      <c r="U43" s="106">
        <v>1568.8499755859375</v>
      </c>
      <c r="V43" s="106">
        <v>1611.1300048828125</v>
      </c>
      <c r="W43" s="106">
        <v>1737.97998046875</v>
      </c>
      <c r="X43" s="106">
        <v>1781.22998046875</v>
      </c>
    </row>
    <row r="44" spans="1:24" x14ac:dyDescent="0.2">
      <c r="A44" s="1" t="s">
        <v>36</v>
      </c>
      <c r="B44" s="53" t="s">
        <v>284</v>
      </c>
      <c r="C44" s="106">
        <v>1037.1500244140625</v>
      </c>
      <c r="D44" s="106">
        <v>1144.8900146484375</v>
      </c>
      <c r="E44" s="106">
        <v>1182.4300537109375</v>
      </c>
      <c r="F44" s="106">
        <v>1276.2900390625</v>
      </c>
      <c r="G44" s="106">
        <v>1351.969970703125</v>
      </c>
      <c r="H44" s="106">
        <v>1390.2099609375</v>
      </c>
      <c r="I44" s="106">
        <v>1459.93994140625</v>
      </c>
      <c r="J44" s="106">
        <v>1473.47998046875</v>
      </c>
      <c r="K44" s="106">
        <v>1430.97998046875</v>
      </c>
      <c r="L44" s="106">
        <v>1319.3699951171875</v>
      </c>
      <c r="M44" s="106">
        <v>1412.760009765625</v>
      </c>
      <c r="N44" s="106">
        <v>1628.989990234375</v>
      </c>
      <c r="O44" s="106">
        <v>1770.5400390625</v>
      </c>
      <c r="P44" s="106">
        <v>1870</v>
      </c>
      <c r="Q44" s="106">
        <v>2106.590087890625</v>
      </c>
      <c r="R44" s="106">
        <v>2281.050048828125</v>
      </c>
      <c r="S44" s="106">
        <v>3545.4599609375</v>
      </c>
      <c r="T44" s="106">
        <v>3573.550048828125</v>
      </c>
      <c r="U44" s="106">
        <v>3783.14990234375</v>
      </c>
      <c r="V44" s="106">
        <v>3164.699951171875</v>
      </c>
      <c r="W44" s="106">
        <v>2114.110107421875</v>
      </c>
      <c r="X44" s="106">
        <v>1128.219970703125</v>
      </c>
    </row>
    <row r="45" spans="1:24" x14ac:dyDescent="0.2">
      <c r="A45" s="1" t="s">
        <v>37</v>
      </c>
      <c r="B45" t="s">
        <v>310</v>
      </c>
      <c r="C45" s="106">
        <v>30904.970703125</v>
      </c>
      <c r="D45" s="106">
        <v>32008.0703125</v>
      </c>
      <c r="E45" s="106">
        <v>32711.359375</v>
      </c>
      <c r="F45" s="106">
        <v>34367.4296875</v>
      </c>
      <c r="G45" s="106">
        <v>34537.078125</v>
      </c>
      <c r="H45" s="106">
        <v>35488.23828125</v>
      </c>
      <c r="I45" s="106">
        <v>36285.26171875</v>
      </c>
      <c r="J45" s="106">
        <v>37744.53125</v>
      </c>
      <c r="K45" s="106">
        <v>38620.23046875</v>
      </c>
      <c r="L45" s="106">
        <v>38603.578125</v>
      </c>
      <c r="M45" s="106">
        <v>37886.46875</v>
      </c>
      <c r="N45" s="106">
        <v>38420.1484375</v>
      </c>
      <c r="O45" s="106">
        <v>39209.87109375</v>
      </c>
      <c r="P45" s="106">
        <v>39805.87109375</v>
      </c>
      <c r="Q45" s="106">
        <v>43893.609375</v>
      </c>
      <c r="R45" s="106">
        <v>44677.44140625</v>
      </c>
      <c r="S45" s="106">
        <v>48256.37890625</v>
      </c>
      <c r="T45" s="106">
        <v>51236.44921875</v>
      </c>
      <c r="U45" s="106">
        <v>52962.37890625</v>
      </c>
      <c r="V45" s="106">
        <v>53900.51953125</v>
      </c>
      <c r="W45" s="106">
        <v>55509.6484375</v>
      </c>
      <c r="X45" s="106">
        <v>53994.2890625</v>
      </c>
    </row>
    <row r="46" spans="1:24" x14ac:dyDescent="0.2">
      <c r="A46" s="1" t="s">
        <v>38</v>
      </c>
      <c r="B46" t="s">
        <v>35</v>
      </c>
      <c r="C46" s="106">
        <v>4491.1298828125</v>
      </c>
      <c r="D46" s="106">
        <v>4347.0498046875</v>
      </c>
      <c r="E46" s="106">
        <v>4441.9501953125</v>
      </c>
      <c r="F46" s="106">
        <v>4469.2001953125</v>
      </c>
      <c r="G46" s="106">
        <v>4715.93994140625</v>
      </c>
      <c r="H46" s="106">
        <v>4549.02978515625</v>
      </c>
      <c r="I46" s="106">
        <v>4712.0400390625</v>
      </c>
      <c r="J46" s="106">
        <v>4860.85986328125</v>
      </c>
      <c r="K46" s="106">
        <v>4913.740234375</v>
      </c>
      <c r="L46" s="106">
        <v>4853.43994140625</v>
      </c>
      <c r="M46" s="106">
        <v>5092.990234375</v>
      </c>
      <c r="N46" s="106">
        <v>4942.77978515625</v>
      </c>
      <c r="O46" s="106">
        <v>5034.56982421875</v>
      </c>
      <c r="P46" s="106">
        <v>4937.72021484375</v>
      </c>
      <c r="Q46" s="106">
        <v>4679.759765625</v>
      </c>
      <c r="R46" s="106">
        <v>5249.06982421875</v>
      </c>
      <c r="S46" s="106">
        <v>5104.330078125</v>
      </c>
      <c r="T46" s="106">
        <v>5226.43017578125</v>
      </c>
      <c r="U46" s="106">
        <v>5221.8701171875</v>
      </c>
      <c r="V46" s="106">
        <v>5236.1298828125</v>
      </c>
      <c r="W46" s="106">
        <v>5211.5498046875</v>
      </c>
      <c r="X46" s="106">
        <v>5081.2900390625</v>
      </c>
    </row>
    <row r="47" spans="1:24" x14ac:dyDescent="0.2">
      <c r="A47" s="1" t="s">
        <v>40</v>
      </c>
      <c r="B47" t="s">
        <v>285</v>
      </c>
      <c r="C47" s="106">
        <v>307.8800048828125</v>
      </c>
      <c r="D47" s="106">
        <v>358.17999267578125</v>
      </c>
      <c r="E47" s="106">
        <v>364.3699951171875</v>
      </c>
      <c r="F47" s="106">
        <v>270.41000366210938</v>
      </c>
      <c r="G47" s="106">
        <v>264.48001098632813</v>
      </c>
      <c r="H47" s="106">
        <v>245.72000122070313</v>
      </c>
      <c r="I47" s="106">
        <v>254.00999450683594</v>
      </c>
      <c r="J47" s="106">
        <v>269.80999755859375</v>
      </c>
      <c r="K47" s="106">
        <v>248.13999938964844</v>
      </c>
      <c r="L47" s="106">
        <v>284.489990234375</v>
      </c>
      <c r="M47" s="106">
        <v>383.3900146484375</v>
      </c>
      <c r="N47" s="106">
        <v>428.79998779296875</v>
      </c>
      <c r="O47" s="106">
        <v>447.20999145507813</v>
      </c>
      <c r="P47" s="106">
        <v>476.75</v>
      </c>
      <c r="Q47" s="106">
        <v>575.1300048828125</v>
      </c>
      <c r="R47" s="106">
        <v>733.41998291015625</v>
      </c>
      <c r="S47" s="106">
        <v>715.17999267578125</v>
      </c>
      <c r="T47" s="106">
        <v>819.70001220703125</v>
      </c>
      <c r="U47" s="106">
        <v>876.510009765625</v>
      </c>
      <c r="V47" s="106">
        <v>942.6400146484375</v>
      </c>
      <c r="W47" s="106">
        <v>1127.280029296875</v>
      </c>
      <c r="X47" s="106">
        <v>1116.5</v>
      </c>
    </row>
    <row r="48" spans="1:24" x14ac:dyDescent="0.2">
      <c r="A48" s="1" t="s">
        <v>286</v>
      </c>
      <c r="B48" t="s">
        <v>287</v>
      </c>
      <c r="C48" s="106">
        <v>264.75</v>
      </c>
      <c r="D48" s="106">
        <v>402.75</v>
      </c>
      <c r="E48" s="106">
        <v>626.33001708984375</v>
      </c>
      <c r="F48" s="106">
        <v>709.67999267578125</v>
      </c>
      <c r="G48" s="106">
        <v>820.469970703125</v>
      </c>
      <c r="H48" s="106">
        <v>825.34002685546875</v>
      </c>
      <c r="I48" s="106">
        <v>838.54998779296875</v>
      </c>
      <c r="J48" s="106">
        <v>959.65997314453125</v>
      </c>
      <c r="K48" s="106">
        <v>1016.3699951171875</v>
      </c>
      <c r="L48" s="106">
        <v>1011.969970703125</v>
      </c>
      <c r="M48" s="106">
        <v>844.34002685546875</v>
      </c>
      <c r="N48" s="106">
        <v>832.08001708984375</v>
      </c>
      <c r="O48" s="106">
        <v>859.4000244140625</v>
      </c>
      <c r="P48" s="106">
        <v>896.40997314453125</v>
      </c>
      <c r="Q48" s="106">
        <v>969.6300048828125</v>
      </c>
      <c r="R48" s="106">
        <v>1108.9100341796875</v>
      </c>
      <c r="S48" s="106">
        <v>1310.18994140625</v>
      </c>
      <c r="T48" s="106">
        <v>1266.9100341796875</v>
      </c>
      <c r="U48" s="106">
        <v>1292.72998046875</v>
      </c>
      <c r="V48" s="106">
        <v>1393.469970703125</v>
      </c>
      <c r="W48" s="106">
        <v>1311.6099853515625</v>
      </c>
      <c r="X48" s="106">
        <v>1056.4599609375</v>
      </c>
    </row>
    <row r="49" spans="1:24" x14ac:dyDescent="0.2">
      <c r="A49" s="1" t="s">
        <v>288</v>
      </c>
      <c r="B49" t="s">
        <v>289</v>
      </c>
      <c r="C49" s="106">
        <v>974.8900146484375</v>
      </c>
      <c r="D49" s="106">
        <v>1028.5699462890625</v>
      </c>
      <c r="E49" s="106">
        <v>920.530029296875</v>
      </c>
      <c r="F49" s="106">
        <v>1056.27001953125</v>
      </c>
      <c r="G49" s="106">
        <v>860.1400146484375</v>
      </c>
      <c r="H49" s="106">
        <v>943.739990234375</v>
      </c>
      <c r="I49" s="106">
        <v>1086.4300537109375</v>
      </c>
      <c r="J49" s="106">
        <v>1140.719970703125</v>
      </c>
      <c r="K49" s="106">
        <v>1153.93994140625</v>
      </c>
      <c r="L49" s="106">
        <v>1179.6700439453125</v>
      </c>
      <c r="M49" s="106">
        <v>1186.280029296875</v>
      </c>
      <c r="N49" s="106">
        <v>1292.4200439453125</v>
      </c>
      <c r="O49" s="106">
        <v>1394.050048828125</v>
      </c>
      <c r="P49" s="106">
        <v>1433.5</v>
      </c>
      <c r="Q49" s="106">
        <v>1616.02001953125</v>
      </c>
      <c r="R49" s="106">
        <v>1737.239990234375</v>
      </c>
      <c r="S49" s="106">
        <v>2018.949951171875</v>
      </c>
      <c r="T49" s="106">
        <v>2318.64990234375</v>
      </c>
      <c r="U49" s="106">
        <v>2364.919921875</v>
      </c>
      <c r="V49" s="106">
        <v>2275.3798828125</v>
      </c>
      <c r="W49" s="106">
        <v>2211.22998046875</v>
      </c>
      <c r="X49" s="106">
        <v>2064.4599609375</v>
      </c>
    </row>
    <row r="50" spans="1:24" x14ac:dyDescent="0.2">
      <c r="A50" s="1" t="s">
        <v>290</v>
      </c>
      <c r="B50" t="s">
        <v>311</v>
      </c>
      <c r="C50" s="106">
        <v>547.34002685546875</v>
      </c>
      <c r="D50" s="106">
        <v>720.5999755859375</v>
      </c>
      <c r="E50" s="106">
        <v>770.25</v>
      </c>
      <c r="F50" s="106">
        <v>992.8699951171875</v>
      </c>
      <c r="G50" s="106">
        <v>1262.2099609375</v>
      </c>
      <c r="H50" s="106">
        <v>1466.9300537109375</v>
      </c>
      <c r="I50" s="106">
        <v>1594.469970703125</v>
      </c>
      <c r="J50" s="106">
        <v>1637.22998046875</v>
      </c>
      <c r="K50" s="106">
        <v>1559.6300048828125</v>
      </c>
      <c r="L50" s="106">
        <v>1485.8299560546875</v>
      </c>
      <c r="M50" s="106">
        <v>1448.8399658203125</v>
      </c>
      <c r="N50" s="106">
        <v>1374.8900146484375</v>
      </c>
      <c r="O50" s="106">
        <v>1232.280029296875</v>
      </c>
      <c r="P50" s="106">
        <v>1116.9000244140625</v>
      </c>
      <c r="Q50" s="106">
        <v>1188.8499755859375</v>
      </c>
      <c r="R50" s="106">
        <v>1662.530029296875</v>
      </c>
      <c r="S50" s="106">
        <v>1606.550048828125</v>
      </c>
      <c r="T50" s="106">
        <v>1747.469970703125</v>
      </c>
      <c r="U50" s="106">
        <v>1724.8199462890625</v>
      </c>
      <c r="V50" s="106">
        <v>1609.4200439453125</v>
      </c>
      <c r="W50" s="106">
        <v>1510.43994140625</v>
      </c>
      <c r="X50" s="106">
        <v>1412.3599853515625</v>
      </c>
    </row>
    <row r="51" spans="1:24" x14ac:dyDescent="0.2">
      <c r="A51" s="1" t="s">
        <v>312</v>
      </c>
      <c r="B51" t="s">
        <v>313</v>
      </c>
      <c r="C51" s="106">
        <v>53.180000305175781</v>
      </c>
      <c r="D51" s="106">
        <v>62.380001068115234</v>
      </c>
      <c r="E51" s="106">
        <v>80.300003051757813</v>
      </c>
      <c r="F51" s="106">
        <v>104.69999694824219</v>
      </c>
      <c r="G51" s="106">
        <v>112.11000061035156</v>
      </c>
      <c r="H51" s="106">
        <v>109.34999847412109</v>
      </c>
      <c r="I51" s="106">
        <v>116.48999786376953</v>
      </c>
      <c r="J51" s="106">
        <v>129.33999633789063</v>
      </c>
      <c r="K51" s="106">
        <v>141.77999877929688</v>
      </c>
      <c r="L51" s="106">
        <v>205.30000305175781</v>
      </c>
      <c r="M51" s="106">
        <v>262.17999267578125</v>
      </c>
      <c r="N51" s="106">
        <v>265.989990234375</v>
      </c>
      <c r="O51" s="106">
        <v>298.01998901367188</v>
      </c>
      <c r="P51" s="106">
        <v>306.25</v>
      </c>
      <c r="Q51" s="106">
        <v>284.80999755859375</v>
      </c>
      <c r="R51" s="106">
        <v>296.55999755859375</v>
      </c>
      <c r="S51" s="106">
        <v>336.70001220703125</v>
      </c>
      <c r="T51" s="106">
        <v>363.02999877929688</v>
      </c>
      <c r="U51" s="106">
        <v>390.1199951171875</v>
      </c>
      <c r="V51" s="106">
        <v>420.1099853515625</v>
      </c>
      <c r="W51" s="106">
        <v>530.20001220703125</v>
      </c>
      <c r="X51" s="106">
        <v>566.0999755859375</v>
      </c>
    </row>
    <row r="52" spans="1:24" s="57" customFormat="1" ht="20.100000000000001" customHeight="1" x14ac:dyDescent="0.2">
      <c r="A52" s="54"/>
      <c r="B52" s="55" t="s">
        <v>3</v>
      </c>
      <c r="C52" s="691">
        <v>74456.4296875</v>
      </c>
      <c r="D52" s="691">
        <v>79979.203125</v>
      </c>
      <c r="E52" s="691">
        <v>83296.8125</v>
      </c>
      <c r="F52" s="691">
        <v>84096.8828125</v>
      </c>
      <c r="G52" s="691">
        <v>87502.8125</v>
      </c>
      <c r="H52" s="691">
        <v>90546.796875</v>
      </c>
      <c r="I52" s="691">
        <v>89968.9921875</v>
      </c>
      <c r="J52" s="691">
        <v>90616.640625</v>
      </c>
      <c r="K52" s="691">
        <v>89934.2265625</v>
      </c>
      <c r="L52" s="691">
        <v>86870.0234375</v>
      </c>
      <c r="M52" s="691">
        <v>85783.4765625</v>
      </c>
      <c r="N52" s="691">
        <v>88210.1328125</v>
      </c>
      <c r="O52" s="691">
        <v>91457.96875</v>
      </c>
      <c r="P52" s="691">
        <v>93532.7734375</v>
      </c>
      <c r="Q52" s="691">
        <v>103077.6796875</v>
      </c>
      <c r="R52" s="691">
        <v>112960.6171875</v>
      </c>
      <c r="S52" s="691">
        <v>123944.2421875</v>
      </c>
      <c r="T52" s="691">
        <v>131455.890625</v>
      </c>
      <c r="U52" s="691">
        <v>134973.9375</v>
      </c>
      <c r="V52" s="691">
        <v>133629.78125</v>
      </c>
      <c r="W52" s="691">
        <v>128884.65625</v>
      </c>
      <c r="X52" s="691">
        <v>115480.8203125</v>
      </c>
    </row>
    <row r="53" spans="1:24" s="32" customFormat="1" ht="15" customHeight="1" x14ac:dyDescent="0.2">
      <c r="A53" s="97" t="s">
        <v>308</v>
      </c>
      <c r="B53" s="52"/>
      <c r="C53" s="52"/>
      <c r="D53" s="52"/>
      <c r="E53" s="52"/>
      <c r="F53" s="52"/>
      <c r="G53" s="52"/>
      <c r="H53" s="52"/>
      <c r="I53" s="52"/>
      <c r="J53" s="52"/>
      <c r="K53" s="52"/>
      <c r="L53" s="52"/>
      <c r="M53" s="52"/>
      <c r="N53" s="52"/>
      <c r="O53" s="52"/>
      <c r="P53" s="52"/>
      <c r="Q53" s="52"/>
      <c r="R53" s="52"/>
      <c r="S53" s="52"/>
      <c r="T53" s="52"/>
      <c r="U53" s="52"/>
      <c r="V53" s="52"/>
      <c r="W53" s="52"/>
      <c r="X53" s="52"/>
    </row>
    <row r="55" spans="1:24" s="22" customFormat="1" ht="20.100000000000001" customHeight="1" x14ac:dyDescent="0.2">
      <c r="A55" s="153" t="str">
        <f>Index!A48</f>
        <v>Table 3o    Employment by industry, average wage and salary rates, FY2000-FY2021</v>
      </c>
    </row>
    <row r="56" spans="1:24" s="22" customFormat="1" ht="20.100000000000001" customHeight="1" x14ac:dyDescent="0.2">
      <c r="A56" s="12"/>
      <c r="B56" s="11"/>
      <c r="C56" s="33" t="str">
        <f>C2</f>
        <v>FY00</v>
      </c>
      <c r="D56" s="33" t="str">
        <f t="shared" ref="D56:O56" si="2">D2</f>
        <v>FY01</v>
      </c>
      <c r="E56" s="33" t="str">
        <f t="shared" si="2"/>
        <v>FY02</v>
      </c>
      <c r="F56" s="33" t="str">
        <f t="shared" si="2"/>
        <v>FY03</v>
      </c>
      <c r="G56" s="33" t="str">
        <f t="shared" si="2"/>
        <v>FY04</v>
      </c>
      <c r="H56" s="33" t="str">
        <f t="shared" si="2"/>
        <v>FY05</v>
      </c>
      <c r="I56" s="33" t="str">
        <f t="shared" si="2"/>
        <v>FY06</v>
      </c>
      <c r="J56" s="33" t="str">
        <f t="shared" si="2"/>
        <v>FY07</v>
      </c>
      <c r="K56" s="33" t="str">
        <f t="shared" si="2"/>
        <v>FY08</v>
      </c>
      <c r="L56" s="33" t="str">
        <f t="shared" si="2"/>
        <v>FY09</v>
      </c>
      <c r="M56" s="33" t="str">
        <f t="shared" si="2"/>
        <v>FY10</v>
      </c>
      <c r="N56" s="33" t="str">
        <f t="shared" si="2"/>
        <v>FY11</v>
      </c>
      <c r="O56" s="33" t="str">
        <f t="shared" si="2"/>
        <v>FY12</v>
      </c>
      <c r="P56" s="33" t="str">
        <f t="shared" ref="P56:Q56" si="3">P2</f>
        <v>FY13</v>
      </c>
      <c r="Q56" s="33" t="str">
        <f t="shared" si="3"/>
        <v>FY14</v>
      </c>
      <c r="R56" s="33" t="str">
        <f t="shared" ref="R56:S56" si="4">R2</f>
        <v>FY15</v>
      </c>
      <c r="S56" s="33" t="str">
        <f t="shared" si="4"/>
        <v>FY16</v>
      </c>
      <c r="T56" s="33" t="str">
        <f t="shared" ref="T56:U56" si="5">T2</f>
        <v>FY17</v>
      </c>
      <c r="U56" s="33" t="str">
        <f t="shared" si="5"/>
        <v>FY18</v>
      </c>
      <c r="V56" s="33" t="str">
        <f t="shared" ref="V56:W56" si="6">V2</f>
        <v>FY19</v>
      </c>
      <c r="W56" s="33" t="str">
        <f t="shared" si="6"/>
        <v>FY20</v>
      </c>
      <c r="X56" s="33" t="str">
        <f t="shared" ref="X56" si="7">X2</f>
        <v>FY21</v>
      </c>
    </row>
    <row r="57" spans="1:24" ht="20.100000000000001" customHeight="1" x14ac:dyDescent="0.2">
      <c r="A57" s="1" t="s">
        <v>271</v>
      </c>
      <c r="B57" t="s">
        <v>272</v>
      </c>
      <c r="C57" s="106">
        <f>IF(C3&gt;9,C30/C3*1000,"n.a.")</f>
        <v>2016.7879157076065</v>
      </c>
      <c r="D57" s="106">
        <f t="shared" ref="D57:T72" si="8">IF(D3&gt;9,D30/D3*1000,"n.a.")</f>
        <v>1888.9133384882796</v>
      </c>
      <c r="E57" s="106">
        <f t="shared" si="8"/>
        <v>2303.5352794527889</v>
      </c>
      <c r="F57" s="106">
        <f t="shared" si="8"/>
        <v>1969.2035938228244</v>
      </c>
      <c r="G57" s="106">
        <f t="shared" si="8"/>
        <v>1962.879275927</v>
      </c>
      <c r="H57" s="106">
        <f t="shared" si="8"/>
        <v>2055.5983653721564</v>
      </c>
      <c r="I57" s="106">
        <f t="shared" si="8"/>
        <v>2089.3417317893641</v>
      </c>
      <c r="J57" s="106">
        <f t="shared" si="8"/>
        <v>1949.6402813330126</v>
      </c>
      <c r="K57" s="106">
        <f t="shared" si="8"/>
        <v>2477.3793967117417</v>
      </c>
      <c r="L57" s="106">
        <f t="shared" si="8"/>
        <v>2912.4599812650713</v>
      </c>
      <c r="M57" s="106">
        <f t="shared" si="8"/>
        <v>3084.9299156026768</v>
      </c>
      <c r="N57" s="106">
        <f t="shared" si="8"/>
        <v>3098.2996220030154</v>
      </c>
      <c r="O57" s="106">
        <f t="shared" si="8"/>
        <v>2976.0610710590749</v>
      </c>
      <c r="P57" s="106">
        <f t="shared" si="8"/>
        <v>3599.1875642768318</v>
      </c>
      <c r="Q57" s="106">
        <f t="shared" si="8"/>
        <v>3722.478897103038</v>
      </c>
      <c r="R57" s="106">
        <f t="shared" si="8"/>
        <v>3769.6659209096665</v>
      </c>
      <c r="S57" s="106">
        <f t="shared" si="8"/>
        <v>3925.4747994901659</v>
      </c>
      <c r="T57" s="106">
        <f t="shared" si="8"/>
        <v>4185.6953451717518</v>
      </c>
      <c r="U57" s="106">
        <f t="shared" ref="U57:V71" si="9">IF(U3&gt;9,U30/U3*1000,"n.a.")</f>
        <v>4464.8444266870792</v>
      </c>
      <c r="V57" s="106">
        <f t="shared" si="9"/>
        <v>4160.3268342350802</v>
      </c>
      <c r="W57" s="106">
        <f t="shared" ref="W57:X57" si="10">IF(W3&gt;9,W30/W3*1000,"n.a.")</f>
        <v>3982.514628237006</v>
      </c>
      <c r="X57" s="106">
        <f t="shared" si="10"/>
        <v>3579.8557696095863</v>
      </c>
    </row>
    <row r="58" spans="1:24" x14ac:dyDescent="0.2">
      <c r="A58" s="1" t="s">
        <v>273</v>
      </c>
      <c r="B58" s="32" t="s">
        <v>274</v>
      </c>
      <c r="C58" s="106">
        <f t="shared" ref="C58:R79" si="11">IF(C4&gt;9,C31/C4*1000,"n.a.")</f>
        <v>4699.6013229183573</v>
      </c>
      <c r="D58" s="106">
        <f t="shared" si="11"/>
        <v>3964.7622522090669</v>
      </c>
      <c r="E58" s="106">
        <f t="shared" si="11"/>
        <v>4365.0937256372572</v>
      </c>
      <c r="F58" s="106">
        <f t="shared" si="11"/>
        <v>4601.708444344129</v>
      </c>
      <c r="G58" s="106">
        <f t="shared" si="11"/>
        <v>4654.1738450466128</v>
      </c>
      <c r="H58" s="106">
        <f t="shared" si="11"/>
        <v>4356.6093294728616</v>
      </c>
      <c r="I58" s="106">
        <f t="shared" si="11"/>
        <v>4621.6179946155171</v>
      </c>
      <c r="J58" s="106">
        <f t="shared" si="11"/>
        <v>4834.6353234741428</v>
      </c>
      <c r="K58" s="106">
        <f t="shared" si="11"/>
        <v>4430.8083005254348</v>
      </c>
      <c r="L58" s="106">
        <f t="shared" si="11"/>
        <v>4145.3027623278658</v>
      </c>
      <c r="M58" s="106">
        <f t="shared" si="11"/>
        <v>4456.0848927449479</v>
      </c>
      <c r="N58" s="106">
        <f t="shared" si="11"/>
        <v>4589.3302422400093</v>
      </c>
      <c r="O58" s="106">
        <f t="shared" si="11"/>
        <v>4855.452469019493</v>
      </c>
      <c r="P58" s="106">
        <f t="shared" si="11"/>
        <v>4961.4181068903981</v>
      </c>
      <c r="Q58" s="106">
        <f t="shared" si="11"/>
        <v>5491.1152777148418</v>
      </c>
      <c r="R58" s="106">
        <f t="shared" si="11"/>
        <v>6358.3319258473621</v>
      </c>
      <c r="S58" s="106">
        <f t="shared" si="8"/>
        <v>7250.8260718236033</v>
      </c>
      <c r="T58" s="106">
        <f t="shared" si="8"/>
        <v>7802.0874717759079</v>
      </c>
      <c r="U58" s="106">
        <f t="shared" si="9"/>
        <v>7950.8821401238256</v>
      </c>
      <c r="V58" s="106">
        <f t="shared" si="9"/>
        <v>8004.3783815065744</v>
      </c>
      <c r="W58" s="106">
        <f t="shared" ref="W58:X58" si="12">IF(W4&gt;9,W31/W4*1000,"n.a.")</f>
        <v>8275.3102028099147</v>
      </c>
      <c r="X58" s="106">
        <f t="shared" si="12"/>
        <v>9467.12670600819</v>
      </c>
    </row>
    <row r="59" spans="1:24" x14ac:dyDescent="0.2">
      <c r="A59" s="1" t="s">
        <v>19</v>
      </c>
      <c r="B59" s="32" t="s">
        <v>275</v>
      </c>
      <c r="C59" s="106">
        <f t="shared" si="11"/>
        <v>7092.7323808183182</v>
      </c>
      <c r="D59" s="106">
        <f t="shared" si="8"/>
        <v>7576.2773868789436</v>
      </c>
      <c r="E59" s="106">
        <f t="shared" si="8"/>
        <v>7403.5401907026398</v>
      </c>
      <c r="F59" s="106">
        <f t="shared" si="8"/>
        <v>7775.6563074448532</v>
      </c>
      <c r="G59" s="106">
        <f t="shared" si="8"/>
        <v>7944.5546971689364</v>
      </c>
      <c r="H59" s="106">
        <f t="shared" si="8"/>
        <v>7021.478675218872</v>
      </c>
      <c r="I59" s="106">
        <f t="shared" si="8"/>
        <v>7789.0143595950703</v>
      </c>
      <c r="J59" s="106">
        <f t="shared" si="8"/>
        <v>8341.4175278871389</v>
      </c>
      <c r="K59" s="106">
        <f t="shared" si="8"/>
        <v>8661.0750588037645</v>
      </c>
      <c r="L59" s="106">
        <f t="shared" si="8"/>
        <v>8773.9997414981626</v>
      </c>
      <c r="M59" s="106">
        <f t="shared" si="8"/>
        <v>8658.1271537481116</v>
      </c>
      <c r="N59" s="106">
        <f t="shared" si="8"/>
        <v>8453.0524002878283</v>
      </c>
      <c r="O59" s="106">
        <f t="shared" si="8"/>
        <v>8709.1812626008068</v>
      </c>
      <c r="P59" s="106">
        <f t="shared" si="8"/>
        <v>8568.4494589739297</v>
      </c>
      <c r="Q59" s="106">
        <f t="shared" si="8"/>
        <v>8729.2855398995544</v>
      </c>
      <c r="R59" s="106">
        <f t="shared" si="8"/>
        <v>10121.390964673912</v>
      </c>
      <c r="S59" s="106">
        <f t="shared" si="8"/>
        <v>12447.343466938406</v>
      </c>
      <c r="T59" s="106">
        <f t="shared" si="8"/>
        <v>14136.183088140895</v>
      </c>
      <c r="U59" s="106">
        <f t="shared" si="9"/>
        <v>10578.393968532457</v>
      </c>
      <c r="V59" s="106">
        <f t="shared" si="9"/>
        <v>11735.153668777533</v>
      </c>
      <c r="W59" s="106">
        <f t="shared" ref="W59:X59" si="13">IF(W5&gt;9,W32/W5*1000,"n.a.")</f>
        <v>11716.232620755742</v>
      </c>
      <c r="X59" s="106">
        <f t="shared" si="13"/>
        <v>12055.573517170846</v>
      </c>
    </row>
    <row r="60" spans="1:24" x14ac:dyDescent="0.2">
      <c r="A60" s="1" t="s">
        <v>20</v>
      </c>
      <c r="B60" t="s">
        <v>22</v>
      </c>
      <c r="C60" s="106">
        <f t="shared" si="11"/>
        <v>2787.9554004854072</v>
      </c>
      <c r="D60" s="106">
        <f t="shared" si="8"/>
        <v>3668.288601662533</v>
      </c>
      <c r="E60" s="106">
        <f t="shared" si="8"/>
        <v>5201.099814030832</v>
      </c>
      <c r="F60" s="106">
        <f t="shared" si="8"/>
        <v>4358.8375954506937</v>
      </c>
      <c r="G60" s="106">
        <f t="shared" si="8"/>
        <v>4386.5609618282606</v>
      </c>
      <c r="H60" s="106">
        <f t="shared" si="8"/>
        <v>4563.8482715521613</v>
      </c>
      <c r="I60" s="106">
        <f t="shared" si="8"/>
        <v>4719.0063516893752</v>
      </c>
      <c r="J60" s="106">
        <f t="shared" si="8"/>
        <v>4826.9420389402339</v>
      </c>
      <c r="K60" s="106">
        <f t="shared" si="8"/>
        <v>5260.3021071082649</v>
      </c>
      <c r="L60" s="106">
        <f t="shared" si="8"/>
        <v>5007.7344750214761</v>
      </c>
      <c r="M60" s="106">
        <f t="shared" si="8"/>
        <v>5428.0030128586495</v>
      </c>
      <c r="N60" s="106">
        <f t="shared" si="8"/>
        <v>5824.9585314162305</v>
      </c>
      <c r="O60" s="106">
        <f t="shared" si="8"/>
        <v>5915.8723177069305</v>
      </c>
      <c r="P60" s="106">
        <f t="shared" si="8"/>
        <v>6308.5726799340164</v>
      </c>
      <c r="Q60" s="106">
        <f t="shared" si="8"/>
        <v>6682.5544125655724</v>
      </c>
      <c r="R60" s="106">
        <f t="shared" si="8"/>
        <v>7197.0058970166792</v>
      </c>
      <c r="S60" s="106">
        <f t="shared" si="8"/>
        <v>7767.4723301344084</v>
      </c>
      <c r="T60" s="106">
        <f t="shared" si="8"/>
        <v>8186.4357248917959</v>
      </c>
      <c r="U60" s="106">
        <f t="shared" si="9"/>
        <v>8487.1735488625345</v>
      </c>
      <c r="V60" s="106">
        <f t="shared" si="9"/>
        <v>8373.7501034287416</v>
      </c>
      <c r="W60" s="106">
        <f t="shared" ref="W60:X60" si="14">IF(W6&gt;9,W33/W6*1000,"n.a.")</f>
        <v>8022.2424752927691</v>
      </c>
      <c r="X60" s="106">
        <f t="shared" si="14"/>
        <v>7508.6082256545642</v>
      </c>
    </row>
    <row r="61" spans="1:24" x14ac:dyDescent="0.2">
      <c r="A61" s="1" t="s">
        <v>21</v>
      </c>
      <c r="B61" t="s">
        <v>276</v>
      </c>
      <c r="C61" s="106">
        <f t="shared" si="11"/>
        <v>11135.825147906553</v>
      </c>
      <c r="D61" s="106">
        <f t="shared" si="8"/>
        <v>11439.118030024511</v>
      </c>
      <c r="E61" s="106">
        <f t="shared" si="8"/>
        <v>11344.594594594595</v>
      </c>
      <c r="F61" s="106">
        <f t="shared" si="8"/>
        <v>11774.323442617359</v>
      </c>
      <c r="G61" s="106">
        <f t="shared" si="8"/>
        <v>11988.66678873698</v>
      </c>
      <c r="H61" s="106">
        <f t="shared" si="8"/>
        <v>12428.131397519268</v>
      </c>
      <c r="I61" s="106">
        <f t="shared" si="8"/>
        <v>11818.479303728071</v>
      </c>
      <c r="J61" s="106">
        <f t="shared" si="8"/>
        <v>11876.024128665507</v>
      </c>
      <c r="K61" s="106">
        <f t="shared" si="8"/>
        <v>12207.561213795732</v>
      </c>
      <c r="L61" s="106">
        <f t="shared" si="8"/>
        <v>12586.940130903491</v>
      </c>
      <c r="M61" s="106">
        <f t="shared" si="8"/>
        <v>12882.989740880783</v>
      </c>
      <c r="N61" s="106">
        <f t="shared" si="8"/>
        <v>12754.027472601998</v>
      </c>
      <c r="O61" s="106">
        <f t="shared" si="8"/>
        <v>13722.480946017387</v>
      </c>
      <c r="P61" s="106">
        <f t="shared" si="8"/>
        <v>13637.773100107966</v>
      </c>
      <c r="Q61" s="106">
        <f t="shared" si="8"/>
        <v>13076.564297354294</v>
      </c>
      <c r="R61" s="106">
        <f t="shared" si="8"/>
        <v>13485.428292410716</v>
      </c>
      <c r="S61" s="106">
        <f t="shared" si="8"/>
        <v>15030.879545309304</v>
      </c>
      <c r="T61" s="106">
        <f t="shared" si="8"/>
        <v>16485.906141600593</v>
      </c>
      <c r="U61" s="106">
        <f t="shared" si="9"/>
        <v>17467.073526293469</v>
      </c>
      <c r="V61" s="106">
        <f t="shared" si="9"/>
        <v>17777.429715008802</v>
      </c>
      <c r="W61" s="106">
        <f t="shared" ref="W61:X61" si="15">IF(W7&gt;9,W34/W7*1000,"n.a.")</f>
        <v>18326.171875</v>
      </c>
      <c r="X61" s="106">
        <f t="shared" si="15"/>
        <v>19124.650899886899</v>
      </c>
    </row>
    <row r="62" spans="1:24" x14ac:dyDescent="0.2">
      <c r="A62" s="1" t="s">
        <v>23</v>
      </c>
      <c r="B62" t="s">
        <v>277</v>
      </c>
      <c r="C62" s="106" t="str">
        <f t="shared" si="11"/>
        <v>n.a.</v>
      </c>
      <c r="D62" s="106" t="str">
        <f t="shared" si="8"/>
        <v>n.a.</v>
      </c>
      <c r="E62" s="106" t="str">
        <f t="shared" si="8"/>
        <v>n.a.</v>
      </c>
      <c r="F62" s="106" t="str">
        <f t="shared" si="8"/>
        <v>n.a.</v>
      </c>
      <c r="G62" s="106" t="str">
        <f t="shared" si="8"/>
        <v>n.a.</v>
      </c>
      <c r="H62" s="106" t="str">
        <f t="shared" si="8"/>
        <v>n.a.</v>
      </c>
      <c r="I62" s="106" t="str">
        <f t="shared" si="8"/>
        <v>n.a.</v>
      </c>
      <c r="J62" s="106" t="str">
        <f t="shared" si="8"/>
        <v>n.a.</v>
      </c>
      <c r="K62" s="106" t="str">
        <f t="shared" si="8"/>
        <v>n.a.</v>
      </c>
      <c r="L62" s="106" t="str">
        <f t="shared" si="8"/>
        <v>n.a.</v>
      </c>
      <c r="M62" s="106" t="str">
        <f t="shared" si="8"/>
        <v>n.a.</v>
      </c>
      <c r="N62" s="106" t="str">
        <f t="shared" si="8"/>
        <v>n.a.</v>
      </c>
      <c r="O62" s="106" t="str">
        <f t="shared" si="8"/>
        <v>n.a.</v>
      </c>
      <c r="P62" s="106" t="str">
        <f t="shared" si="8"/>
        <v>n.a.</v>
      </c>
      <c r="Q62" s="106" t="str">
        <f t="shared" si="8"/>
        <v>n.a.</v>
      </c>
      <c r="R62" s="106" t="str">
        <f t="shared" si="8"/>
        <v>n.a.</v>
      </c>
      <c r="S62" s="106" t="str">
        <f t="shared" si="8"/>
        <v>n.a.</v>
      </c>
      <c r="T62" s="106" t="str">
        <f t="shared" si="8"/>
        <v>n.a.</v>
      </c>
      <c r="U62" s="106" t="str">
        <f t="shared" si="9"/>
        <v>n.a.</v>
      </c>
      <c r="V62" s="106" t="str">
        <f t="shared" si="9"/>
        <v>n.a.</v>
      </c>
      <c r="W62" s="106" t="str">
        <f t="shared" ref="W62:X62" si="16">IF(W8&gt;9,W35/W8*1000,"n.a.")</f>
        <v>n.a.</v>
      </c>
      <c r="X62" s="106" t="str">
        <f t="shared" si="16"/>
        <v>n.a.</v>
      </c>
    </row>
    <row r="63" spans="1:24" x14ac:dyDescent="0.2">
      <c r="A63" s="1" t="s">
        <v>24</v>
      </c>
      <c r="B63" t="s">
        <v>25</v>
      </c>
      <c r="C63" s="106">
        <f t="shared" si="11"/>
        <v>5297.1330240289481</v>
      </c>
      <c r="D63" s="106">
        <f t="shared" si="8"/>
        <v>5622.7622132054603</v>
      </c>
      <c r="E63" s="106">
        <f t="shared" si="8"/>
        <v>6420.9990066716773</v>
      </c>
      <c r="F63" s="106">
        <f t="shared" si="8"/>
        <v>6190.2769372114044</v>
      </c>
      <c r="G63" s="106">
        <f t="shared" si="8"/>
        <v>7208.9676886018433</v>
      </c>
      <c r="H63" s="106">
        <f t="shared" si="8"/>
        <v>6582.4705449330031</v>
      </c>
      <c r="I63" s="106">
        <f t="shared" si="8"/>
        <v>6367.1969604751521</v>
      </c>
      <c r="J63" s="106">
        <f t="shared" si="8"/>
        <v>6260.6273817412066</v>
      </c>
      <c r="K63" s="106">
        <f t="shared" si="8"/>
        <v>5688.6341332706597</v>
      </c>
      <c r="L63" s="106">
        <f t="shared" si="8"/>
        <v>5261.8908166835427</v>
      </c>
      <c r="M63" s="106">
        <f t="shared" si="8"/>
        <v>5872.6786200041252</v>
      </c>
      <c r="N63" s="106">
        <f t="shared" si="8"/>
        <v>6294.4979793824441</v>
      </c>
      <c r="O63" s="106">
        <f t="shared" si="8"/>
        <v>6362.7571853420186</v>
      </c>
      <c r="P63" s="106">
        <f t="shared" si="8"/>
        <v>6531.5819267156949</v>
      </c>
      <c r="Q63" s="106">
        <f t="shared" si="8"/>
        <v>6982.2645457803574</v>
      </c>
      <c r="R63" s="106">
        <f t="shared" si="8"/>
        <v>8210.2856979046555</v>
      </c>
      <c r="S63" s="106">
        <f t="shared" si="8"/>
        <v>8251.5777382636388</v>
      </c>
      <c r="T63" s="106">
        <f t="shared" si="8"/>
        <v>8317.2054945958898</v>
      </c>
      <c r="U63" s="106">
        <f t="shared" si="9"/>
        <v>8167.5325672696054</v>
      </c>
      <c r="V63" s="106">
        <f t="shared" si="9"/>
        <v>8513.5159568036725</v>
      </c>
      <c r="W63" s="106">
        <f t="shared" ref="W63:X63" si="17">IF(W9&gt;9,W36/W9*1000,"n.a.")</f>
        <v>9215.9403961638254</v>
      </c>
      <c r="X63" s="106">
        <f t="shared" si="17"/>
        <v>9646.8619246861927</v>
      </c>
    </row>
    <row r="64" spans="1:24" x14ac:dyDescent="0.2">
      <c r="A64" s="1" t="s">
        <v>26</v>
      </c>
      <c r="B64" t="s">
        <v>278</v>
      </c>
      <c r="C64" s="106">
        <f t="shared" si="11"/>
        <v>6004.4646411240219</v>
      </c>
      <c r="D64" s="106">
        <f t="shared" si="8"/>
        <v>6117.0395428766169</v>
      </c>
      <c r="E64" s="106">
        <f t="shared" si="8"/>
        <v>5930.4773031851928</v>
      </c>
      <c r="F64" s="106">
        <f t="shared" si="8"/>
        <v>5922.1982864164293</v>
      </c>
      <c r="G64" s="106">
        <f t="shared" si="8"/>
        <v>5780.6279282744254</v>
      </c>
      <c r="H64" s="106">
        <f t="shared" si="8"/>
        <v>5672.7956979741639</v>
      </c>
      <c r="I64" s="106">
        <f t="shared" si="8"/>
        <v>5883.6064169845886</v>
      </c>
      <c r="J64" s="106">
        <f t="shared" si="8"/>
        <v>6234.4922693658855</v>
      </c>
      <c r="K64" s="106">
        <f t="shared" si="8"/>
        <v>6587.4817334383379</v>
      </c>
      <c r="L64" s="106">
        <f t="shared" si="8"/>
        <v>6667.2610554223838</v>
      </c>
      <c r="M64" s="106">
        <f t="shared" si="8"/>
        <v>6673.7474231189126</v>
      </c>
      <c r="N64" s="106">
        <f t="shared" si="8"/>
        <v>6936.3516357964354</v>
      </c>
      <c r="O64" s="106">
        <f t="shared" si="8"/>
        <v>7026.6066028111427</v>
      </c>
      <c r="P64" s="106">
        <f t="shared" si="8"/>
        <v>7116.072888174298</v>
      </c>
      <c r="Q64" s="106">
        <f t="shared" si="8"/>
        <v>7515.8649814110595</v>
      </c>
      <c r="R64" s="106">
        <f t="shared" si="8"/>
        <v>8319.1769846991847</v>
      </c>
      <c r="S64" s="106">
        <f t="shared" si="8"/>
        <v>8796.7827675054359</v>
      </c>
      <c r="T64" s="106">
        <f t="shared" si="8"/>
        <v>9110.0406777642384</v>
      </c>
      <c r="U64" s="106">
        <f t="shared" si="9"/>
        <v>9483.3648534538424</v>
      </c>
      <c r="V64" s="106">
        <f t="shared" si="9"/>
        <v>9469.259577141489</v>
      </c>
      <c r="W64" s="106">
        <f t="shared" ref="W64:X64" si="18">IF(W10&gt;9,W37/W10*1000,"n.a.")</f>
        <v>9270.0008816262489</v>
      </c>
      <c r="X64" s="106">
        <f t="shared" si="18"/>
        <v>9158.8879538678648</v>
      </c>
    </row>
    <row r="65" spans="1:24" x14ac:dyDescent="0.2">
      <c r="A65" s="1" t="s">
        <v>27</v>
      </c>
      <c r="B65" t="s">
        <v>279</v>
      </c>
      <c r="C65" s="106">
        <f t="shared" si="11"/>
        <v>7819.2424694235078</v>
      </c>
      <c r="D65" s="106">
        <f t="shared" si="8"/>
        <v>7738.0485170618404</v>
      </c>
      <c r="E65" s="106">
        <f t="shared" si="8"/>
        <v>7933.0689731120701</v>
      </c>
      <c r="F65" s="106">
        <f t="shared" si="8"/>
        <v>8178.6720885911318</v>
      </c>
      <c r="G65" s="106">
        <f t="shared" si="8"/>
        <v>8706.5303627169978</v>
      </c>
      <c r="H65" s="106">
        <f t="shared" si="8"/>
        <v>8108.7187822324831</v>
      </c>
      <c r="I65" s="106">
        <f t="shared" si="8"/>
        <v>8159.3538869853273</v>
      </c>
      <c r="J65" s="106">
        <f t="shared" si="8"/>
        <v>8145.7738726839807</v>
      </c>
      <c r="K65" s="106">
        <f t="shared" si="8"/>
        <v>8039.3405686898377</v>
      </c>
      <c r="L65" s="106">
        <f t="shared" si="8"/>
        <v>8182.2419328026626</v>
      </c>
      <c r="M65" s="106">
        <f t="shared" si="8"/>
        <v>8509.4332149283036</v>
      </c>
      <c r="N65" s="106">
        <f t="shared" si="8"/>
        <v>8693.5476470397989</v>
      </c>
      <c r="O65" s="106">
        <f t="shared" si="8"/>
        <v>8798.2672615970696</v>
      </c>
      <c r="P65" s="106">
        <f t="shared" si="8"/>
        <v>8859.5457566029563</v>
      </c>
      <c r="Q65" s="106">
        <f t="shared" si="8"/>
        <v>9169.238851234848</v>
      </c>
      <c r="R65" s="106">
        <f t="shared" si="8"/>
        <v>9486.1220978972651</v>
      </c>
      <c r="S65" s="106">
        <f t="shared" si="8"/>
        <v>10266.70367329767</v>
      </c>
      <c r="T65" s="106">
        <f t="shared" si="8"/>
        <v>10619.466052595673</v>
      </c>
      <c r="U65" s="106">
        <f t="shared" si="9"/>
        <v>11008.141796093179</v>
      </c>
      <c r="V65" s="106">
        <f t="shared" si="9"/>
        <v>11215.187226392905</v>
      </c>
      <c r="W65" s="106">
        <f t="shared" ref="W65:X65" si="19">IF(W11&gt;9,W38/W11*1000,"n.a.")</f>
        <v>10271.366518157112</v>
      </c>
      <c r="X65" s="106">
        <f t="shared" si="19"/>
        <v>8241.3985130178771</v>
      </c>
    </row>
    <row r="66" spans="1:24" x14ac:dyDescent="0.2">
      <c r="A66" s="1" t="s">
        <v>28</v>
      </c>
      <c r="B66" t="s">
        <v>280</v>
      </c>
      <c r="C66" s="106">
        <f t="shared" si="11"/>
        <v>6071.6947933919218</v>
      </c>
      <c r="D66" s="106">
        <f t="shared" si="8"/>
        <v>6062.0136638358708</v>
      </c>
      <c r="E66" s="106">
        <f t="shared" si="8"/>
        <v>5548.7358301708709</v>
      </c>
      <c r="F66" s="106">
        <f t="shared" si="8"/>
        <v>5235.8092810245435</v>
      </c>
      <c r="G66" s="106">
        <f t="shared" si="8"/>
        <v>5610.5272733864758</v>
      </c>
      <c r="H66" s="106">
        <f t="shared" si="8"/>
        <v>5504.2885727770208</v>
      </c>
      <c r="I66" s="106">
        <f t="shared" si="8"/>
        <v>5674.4886544153605</v>
      </c>
      <c r="J66" s="106">
        <f t="shared" si="8"/>
        <v>5946.7090379275978</v>
      </c>
      <c r="K66" s="106">
        <f t="shared" si="8"/>
        <v>6343.9118635729646</v>
      </c>
      <c r="L66" s="106">
        <f t="shared" si="8"/>
        <v>6549.330721878664</v>
      </c>
      <c r="M66" s="106">
        <f t="shared" si="8"/>
        <v>6398.2717940609346</v>
      </c>
      <c r="N66" s="106">
        <f t="shared" si="8"/>
        <v>6913.5530515821665</v>
      </c>
      <c r="O66" s="106">
        <f t="shared" si="8"/>
        <v>7478.0824996792708</v>
      </c>
      <c r="P66" s="106">
        <f t="shared" si="8"/>
        <v>7481.3284599979879</v>
      </c>
      <c r="Q66" s="106">
        <f t="shared" si="8"/>
        <v>8289.1752274443697</v>
      </c>
      <c r="R66" s="106">
        <f t="shared" si="8"/>
        <v>9205.4820763014632</v>
      </c>
      <c r="S66" s="106">
        <f t="shared" si="8"/>
        <v>9678.1599511482946</v>
      </c>
      <c r="T66" s="106">
        <f t="shared" si="8"/>
        <v>9856.6812507755931</v>
      </c>
      <c r="U66" s="106">
        <f t="shared" si="9"/>
        <v>9434.2582925720708</v>
      </c>
      <c r="V66" s="106">
        <f t="shared" si="9"/>
        <v>9087.2797271893432</v>
      </c>
      <c r="W66" s="106">
        <f t="shared" ref="W66:X66" si="20">IF(W12&gt;9,W39/W12*1000,"n.a.")</f>
        <v>7742.8391225387204</v>
      </c>
      <c r="X66" s="106">
        <f t="shared" si="20"/>
        <v>5937.0946459526704</v>
      </c>
    </row>
    <row r="67" spans="1:24" x14ac:dyDescent="0.2">
      <c r="A67" s="1" t="s">
        <v>29</v>
      </c>
      <c r="B67" t="s">
        <v>281</v>
      </c>
      <c r="C67" s="106">
        <f t="shared" si="11"/>
        <v>10850.562269246737</v>
      </c>
      <c r="D67" s="106">
        <f t="shared" si="8"/>
        <v>11902.302643580695</v>
      </c>
      <c r="E67" s="106">
        <f t="shared" si="8"/>
        <v>12540.198422079045</v>
      </c>
      <c r="F67" s="106">
        <f t="shared" si="8"/>
        <v>13442.789788374228</v>
      </c>
      <c r="G67" s="106">
        <f t="shared" si="8"/>
        <v>12851.436692775444</v>
      </c>
      <c r="H67" s="106">
        <f t="shared" si="8"/>
        <v>13688.933281928534</v>
      </c>
      <c r="I67" s="106">
        <f t="shared" si="8"/>
        <v>12991.217177491942</v>
      </c>
      <c r="J67" s="106">
        <f t="shared" si="8"/>
        <v>12959.113105002265</v>
      </c>
      <c r="K67" s="106">
        <f t="shared" si="8"/>
        <v>12695.223526324899</v>
      </c>
      <c r="L67" s="106">
        <f t="shared" si="8"/>
        <v>9903.6037952756251</v>
      </c>
      <c r="M67" s="106">
        <f t="shared" si="8"/>
        <v>12566.32178368667</v>
      </c>
      <c r="N67" s="106">
        <f t="shared" si="8"/>
        <v>12274.161139911987</v>
      </c>
      <c r="O67" s="106">
        <f t="shared" si="8"/>
        <v>12454.384906627212</v>
      </c>
      <c r="P67" s="106">
        <f t="shared" si="8"/>
        <v>13017.356808384928</v>
      </c>
      <c r="Q67" s="106">
        <f t="shared" si="8"/>
        <v>14133.876958396128</v>
      </c>
      <c r="R67" s="106">
        <f t="shared" si="8"/>
        <v>14379.451918479201</v>
      </c>
      <c r="S67" s="106">
        <f t="shared" si="8"/>
        <v>15447.446776096773</v>
      </c>
      <c r="T67" s="106">
        <f t="shared" si="8"/>
        <v>15898.628022338577</v>
      </c>
      <c r="U67" s="106">
        <f t="shared" si="9"/>
        <v>17454.186089092058</v>
      </c>
      <c r="V67" s="106">
        <f t="shared" si="9"/>
        <v>17846.711657369389</v>
      </c>
      <c r="W67" s="106">
        <f t="shared" ref="W67:X67" si="21">IF(W13&gt;9,W40/W13*1000,"n.a.")</f>
        <v>19081.016928184086</v>
      </c>
      <c r="X67" s="106">
        <f t="shared" si="21"/>
        <v>19370.904010349288</v>
      </c>
    </row>
    <row r="68" spans="1:24" x14ac:dyDescent="0.2">
      <c r="A68" s="1" t="s">
        <v>31</v>
      </c>
      <c r="B68" t="s">
        <v>309</v>
      </c>
      <c r="C68" s="106">
        <f t="shared" si="11"/>
        <v>14614.757526154366</v>
      </c>
      <c r="D68" s="106">
        <f t="shared" si="8"/>
        <v>12687.370373172093</v>
      </c>
      <c r="E68" s="106">
        <f t="shared" si="8"/>
        <v>11679.278708094284</v>
      </c>
      <c r="F68" s="106">
        <f t="shared" si="8"/>
        <v>13406.633041191126</v>
      </c>
      <c r="G68" s="106">
        <f t="shared" si="8"/>
        <v>15054.396616498972</v>
      </c>
      <c r="H68" s="106">
        <f t="shared" si="8"/>
        <v>15800.561117518402</v>
      </c>
      <c r="I68" s="106">
        <f t="shared" si="8"/>
        <v>15742.37240237581</v>
      </c>
      <c r="J68" s="106">
        <f t="shared" si="8"/>
        <v>15536.564330726425</v>
      </c>
      <c r="K68" s="106">
        <f t="shared" si="8"/>
        <v>16722.202376961519</v>
      </c>
      <c r="L68" s="106">
        <f t="shared" si="8"/>
        <v>16974.586348495144</v>
      </c>
      <c r="M68" s="106">
        <f t="shared" si="8"/>
        <v>18262.825306219369</v>
      </c>
      <c r="N68" s="106">
        <f t="shared" si="8"/>
        <v>18941.232612272903</v>
      </c>
      <c r="O68" s="106">
        <f t="shared" si="8"/>
        <v>19335.218707086013</v>
      </c>
      <c r="P68" s="106">
        <f t="shared" si="8"/>
        <v>16960.317080571327</v>
      </c>
      <c r="Q68" s="106">
        <f t="shared" si="8"/>
        <v>16710.441038189932</v>
      </c>
      <c r="R68" s="106">
        <f t="shared" si="8"/>
        <v>18551.673505993229</v>
      </c>
      <c r="S68" s="106">
        <f t="shared" si="8"/>
        <v>19253.431500564431</v>
      </c>
      <c r="T68" s="106">
        <f t="shared" si="8"/>
        <v>21191.199117096108</v>
      </c>
      <c r="U68" s="106">
        <f t="shared" si="9"/>
        <v>22144.948906822912</v>
      </c>
      <c r="V68" s="106">
        <f t="shared" si="9"/>
        <v>19531.571839500481</v>
      </c>
      <c r="W68" s="106">
        <f t="shared" ref="W68:X68" si="22">IF(W14&gt;9,W41/W14*1000,"n.a.")</f>
        <v>23066.719951343235</v>
      </c>
      <c r="X68" s="106">
        <f t="shared" si="22"/>
        <v>25664.396304827093</v>
      </c>
    </row>
    <row r="69" spans="1:24" x14ac:dyDescent="0.2">
      <c r="A69" s="1" t="s">
        <v>32</v>
      </c>
      <c r="B69" t="s">
        <v>282</v>
      </c>
      <c r="C69" s="106">
        <f t="shared" si="11"/>
        <v>5002.3211952512384</v>
      </c>
      <c r="D69" s="106">
        <f t="shared" si="8"/>
        <v>5478.2100315180833</v>
      </c>
      <c r="E69" s="106">
        <f t="shared" si="8"/>
        <v>7091.2038050895762</v>
      </c>
      <c r="F69" s="106">
        <f t="shared" si="8"/>
        <v>6654.0175121305901</v>
      </c>
      <c r="G69" s="106">
        <f t="shared" si="8"/>
        <v>6468.4684195302007</v>
      </c>
      <c r="H69" s="106">
        <f t="shared" si="8"/>
        <v>5977.9229811253617</v>
      </c>
      <c r="I69" s="106">
        <f t="shared" si="8"/>
        <v>5312.4488246449973</v>
      </c>
      <c r="J69" s="106">
        <f t="shared" si="8"/>
        <v>5200.521562077497</v>
      </c>
      <c r="K69" s="106">
        <f t="shared" si="8"/>
        <v>6149.0336452805541</v>
      </c>
      <c r="L69" s="106">
        <f t="shared" si="8"/>
        <v>5837.1432852780636</v>
      </c>
      <c r="M69" s="106">
        <f t="shared" si="8"/>
        <v>5300.8822022541126</v>
      </c>
      <c r="N69" s="106">
        <f t="shared" si="8"/>
        <v>5045.4249972136267</v>
      </c>
      <c r="O69" s="106">
        <f t="shared" si="8"/>
        <v>5348.0951276244023</v>
      </c>
      <c r="P69" s="106">
        <f t="shared" si="8"/>
        <v>5785.3621862419986</v>
      </c>
      <c r="Q69" s="106">
        <f t="shared" si="8"/>
        <v>6531.572972693747</v>
      </c>
      <c r="R69" s="106">
        <f t="shared" si="8"/>
        <v>6572.6113629533384</v>
      </c>
      <c r="S69" s="106">
        <f t="shared" si="8"/>
        <v>7018.7762891802131</v>
      </c>
      <c r="T69" s="106">
        <f t="shared" si="8"/>
        <v>7529.1617129180459</v>
      </c>
      <c r="U69" s="106">
        <f t="shared" si="9"/>
        <v>7051.3967460638414</v>
      </c>
      <c r="V69" s="106">
        <f t="shared" si="9"/>
        <v>7213.0638342650882</v>
      </c>
      <c r="W69" s="106">
        <f t="shared" ref="W69:X69" si="23">IF(W15&gt;9,W42/W15*1000,"n.a.")</f>
        <v>7470.1404170042888</v>
      </c>
      <c r="X69" s="106">
        <f t="shared" si="23"/>
        <v>6885.5147328891326</v>
      </c>
    </row>
    <row r="70" spans="1:24" x14ac:dyDescent="0.2">
      <c r="A70" s="1" t="s">
        <v>34</v>
      </c>
      <c r="B70" s="53" t="s">
        <v>283</v>
      </c>
      <c r="C70" s="106">
        <f t="shared" si="11"/>
        <v>9002.5174535369679</v>
      </c>
      <c r="D70" s="106">
        <f t="shared" si="8"/>
        <v>10668.836043015905</v>
      </c>
      <c r="E70" s="106">
        <f t="shared" si="8"/>
        <v>11461.741110229419</v>
      </c>
      <c r="F70" s="106">
        <f t="shared" si="8"/>
        <v>12698.121735165691</v>
      </c>
      <c r="G70" s="106">
        <f t="shared" si="8"/>
        <v>13734.475888531477</v>
      </c>
      <c r="H70" s="106">
        <f t="shared" si="8"/>
        <v>14200.527220021328</v>
      </c>
      <c r="I70" s="106">
        <f t="shared" si="8"/>
        <v>15345.333827977634</v>
      </c>
      <c r="J70" s="106">
        <f t="shared" si="8"/>
        <v>14797.517394705728</v>
      </c>
      <c r="K70" s="106">
        <f t="shared" si="8"/>
        <v>16566.375080162965</v>
      </c>
      <c r="L70" s="106">
        <f t="shared" si="8"/>
        <v>14606.019745747573</v>
      </c>
      <c r="M70" s="106">
        <f t="shared" si="8"/>
        <v>14755.3719695993</v>
      </c>
      <c r="N70" s="106">
        <f t="shared" si="8"/>
        <v>15152.295915766254</v>
      </c>
      <c r="O70" s="106">
        <f t="shared" si="8"/>
        <v>14046.759929954434</v>
      </c>
      <c r="P70" s="106">
        <f t="shared" si="8"/>
        <v>14236.659604839275</v>
      </c>
      <c r="Q70" s="106">
        <f t="shared" si="8"/>
        <v>14088.62915307935</v>
      </c>
      <c r="R70" s="106">
        <f t="shared" si="8"/>
        <v>14565.421654494159</v>
      </c>
      <c r="S70" s="106">
        <f t="shared" si="8"/>
        <v>14595.326488208671</v>
      </c>
      <c r="T70" s="106">
        <f t="shared" si="8"/>
        <v>15074.374313497763</v>
      </c>
      <c r="U70" s="106">
        <f t="shared" si="9"/>
        <v>14875.45671907657</v>
      </c>
      <c r="V70" s="106">
        <f t="shared" si="9"/>
        <v>14147.321878086941</v>
      </c>
      <c r="W70" s="106">
        <f t="shared" ref="W70:X70" si="24">IF(W16&gt;9,W43/W16*1000,"n.a.")</f>
        <v>14323.145018562202</v>
      </c>
      <c r="X70" s="106">
        <f t="shared" si="24"/>
        <v>15004.169328354852</v>
      </c>
    </row>
    <row r="71" spans="1:24" x14ac:dyDescent="0.2">
      <c r="A71" s="1" t="s">
        <v>36</v>
      </c>
      <c r="B71" s="53" t="s">
        <v>284</v>
      </c>
      <c r="C71" s="106">
        <f t="shared" si="11"/>
        <v>6163.2400281527744</v>
      </c>
      <c r="D71" s="106">
        <f t="shared" si="8"/>
        <v>5774.1074324032097</v>
      </c>
      <c r="E71" s="106">
        <f t="shared" si="8"/>
        <v>5933.5109441689729</v>
      </c>
      <c r="F71" s="106">
        <f t="shared" si="8"/>
        <v>5270.550042312886</v>
      </c>
      <c r="G71" s="106">
        <f t="shared" si="8"/>
        <v>5526.0263532270446</v>
      </c>
      <c r="H71" s="106">
        <f t="shared" si="8"/>
        <v>5940.3066623460709</v>
      </c>
      <c r="I71" s="106">
        <f t="shared" si="8"/>
        <v>5480.1522047104554</v>
      </c>
      <c r="J71" s="106">
        <f t="shared" si="8"/>
        <v>5652.9895354755217</v>
      </c>
      <c r="K71" s="106">
        <f t="shared" si="8"/>
        <v>5949.2786252486303</v>
      </c>
      <c r="L71" s="106">
        <f t="shared" si="8"/>
        <v>6365.1582539905257</v>
      </c>
      <c r="M71" s="106">
        <f t="shared" si="8"/>
        <v>7027.6079109796938</v>
      </c>
      <c r="N71" s="106">
        <f t="shared" si="8"/>
        <v>7974.2999802654585</v>
      </c>
      <c r="O71" s="106">
        <f t="shared" si="8"/>
        <v>8262.7405691098247</v>
      </c>
      <c r="P71" s="106">
        <f t="shared" si="8"/>
        <v>8264.0976228036507</v>
      </c>
      <c r="Q71" s="106">
        <f t="shared" si="8"/>
        <v>8459.1820191012139</v>
      </c>
      <c r="R71" s="106">
        <f t="shared" si="8"/>
        <v>8009.8674717529157</v>
      </c>
      <c r="S71" s="106">
        <f t="shared" si="8"/>
        <v>8468.6913360052022</v>
      </c>
      <c r="T71" s="106">
        <f t="shared" si="8"/>
        <v>8566.4802274580288</v>
      </c>
      <c r="U71" s="106">
        <f t="shared" si="9"/>
        <v>8455.7613631178101</v>
      </c>
      <c r="V71" s="106">
        <f t="shared" si="9"/>
        <v>8689.5360112404942</v>
      </c>
      <c r="W71" s="106">
        <f t="shared" ref="W71:X71" si="25">IF(W17&gt;9,W44/W17*1000,"n.a.")</f>
        <v>8003.2939644963026</v>
      </c>
      <c r="X71" s="106">
        <f t="shared" si="25"/>
        <v>6707.7425916522971</v>
      </c>
    </row>
    <row r="72" spans="1:24" x14ac:dyDescent="0.2">
      <c r="A72" s="1" t="s">
        <v>37</v>
      </c>
      <c r="B72" t="s">
        <v>310</v>
      </c>
      <c r="C72" s="106">
        <f t="shared" si="11"/>
        <v>10837.194951564828</v>
      </c>
      <c r="D72" s="106">
        <f t="shared" si="8"/>
        <v>10746.823456582868</v>
      </c>
      <c r="E72" s="106">
        <f t="shared" si="8"/>
        <v>10894.707535387177</v>
      </c>
      <c r="F72" s="106">
        <f t="shared" si="8"/>
        <v>11695.07156833553</v>
      </c>
      <c r="G72" s="106">
        <f t="shared" si="8"/>
        <v>11691.136334786104</v>
      </c>
      <c r="H72" s="106">
        <f t="shared" si="8"/>
        <v>11648.855500164123</v>
      </c>
      <c r="I72" s="106">
        <f t="shared" si="8"/>
        <v>11843.897904851279</v>
      </c>
      <c r="J72" s="106">
        <f t="shared" si="8"/>
        <v>12103.425124258458</v>
      </c>
      <c r="K72" s="106">
        <f t="shared" si="8"/>
        <v>12428.570889818577</v>
      </c>
      <c r="L72" s="106">
        <f t="shared" si="8"/>
        <v>12510.274041967106</v>
      </c>
      <c r="M72" s="106">
        <f t="shared" si="8"/>
        <v>12277.382833070038</v>
      </c>
      <c r="N72" s="106">
        <f t="shared" si="8"/>
        <v>12725.414541066448</v>
      </c>
      <c r="O72" s="106">
        <f t="shared" si="8"/>
        <v>13087.589277383389</v>
      </c>
      <c r="P72" s="106">
        <f t="shared" si="8"/>
        <v>12972.420105507577</v>
      </c>
      <c r="Q72" s="106">
        <f t="shared" si="8"/>
        <v>14445.220905837345</v>
      </c>
      <c r="R72" s="106">
        <f t="shared" si="8"/>
        <v>14691.291788067974</v>
      </c>
      <c r="S72" s="106">
        <f t="shared" ref="D72:T79" si="26">IF(S18&gt;9,S45/S18*1000,"n.a.")</f>
        <v>15326.783835556615</v>
      </c>
      <c r="T72" s="106">
        <f t="shared" si="26"/>
        <v>15769.509503319183</v>
      </c>
      <c r="U72" s="106">
        <f t="shared" ref="U72:V72" si="27">IF(U18&gt;9,U45/U18*1000,"n.a.")</f>
        <v>16412.26492291602</v>
      </c>
      <c r="V72" s="106">
        <f t="shared" si="27"/>
        <v>16732.796129220023</v>
      </c>
      <c r="W72" s="106">
        <f t="shared" ref="W72:X72" si="28">IF(W18&gt;9,W45/W18*1000,"n.a.")</f>
        <v>16998.387165386161</v>
      </c>
      <c r="X72" s="106">
        <f t="shared" si="28"/>
        <v>16915.756384101038</v>
      </c>
    </row>
    <row r="73" spans="1:24" x14ac:dyDescent="0.2">
      <c r="A73" s="1" t="s">
        <v>38</v>
      </c>
      <c r="B73" t="s">
        <v>35</v>
      </c>
      <c r="C73" s="106">
        <f t="shared" si="11"/>
        <v>8823.4378837180757</v>
      </c>
      <c r="D73" s="106">
        <f t="shared" si="26"/>
        <v>8777.4857237506312</v>
      </c>
      <c r="E73" s="106">
        <f t="shared" si="26"/>
        <v>9400.9527943121702</v>
      </c>
      <c r="F73" s="106">
        <f t="shared" si="26"/>
        <v>9349.7912035826375</v>
      </c>
      <c r="G73" s="106">
        <f t="shared" si="26"/>
        <v>9431.8798828125</v>
      </c>
      <c r="H73" s="106">
        <f t="shared" si="26"/>
        <v>9107.1667370495488</v>
      </c>
      <c r="I73" s="106">
        <f t="shared" si="26"/>
        <v>9154.0360156629431</v>
      </c>
      <c r="J73" s="106">
        <f t="shared" si="26"/>
        <v>9258.7806919642862</v>
      </c>
      <c r="K73" s="106">
        <f t="shared" si="26"/>
        <v>9223.3509795870486</v>
      </c>
      <c r="L73" s="106">
        <f t="shared" si="26"/>
        <v>9244.6475074404752</v>
      </c>
      <c r="M73" s="106">
        <f t="shared" si="26"/>
        <v>9789.5054961556943</v>
      </c>
      <c r="N73" s="106">
        <f t="shared" si="26"/>
        <v>10258.276750197847</v>
      </c>
      <c r="O73" s="106">
        <f t="shared" si="26"/>
        <v>10809.597046095008</v>
      </c>
      <c r="P73" s="106">
        <f t="shared" si="26"/>
        <v>11083.547059132996</v>
      </c>
      <c r="Q73" s="106">
        <f t="shared" si="26"/>
        <v>11753.268861914023</v>
      </c>
      <c r="R73" s="106">
        <f t="shared" si="26"/>
        <v>14456.928190466664</v>
      </c>
      <c r="S73" s="106">
        <f t="shared" si="26"/>
        <v>14766.62554003534</v>
      </c>
      <c r="T73" s="106">
        <f t="shared" si="26"/>
        <v>15742.259565606175</v>
      </c>
      <c r="U73" s="106">
        <f t="shared" ref="U73:V73" si="29">IF(U19&gt;9,U46/U19*1000,"n.a.")</f>
        <v>15928.428943025343</v>
      </c>
      <c r="V73" s="106">
        <f t="shared" si="29"/>
        <v>15843.055621217853</v>
      </c>
      <c r="W73" s="106">
        <f t="shared" ref="W73:X73" si="30">IF(W19&gt;9,W46/W19*1000,"n.a.")</f>
        <v>15776.638680724214</v>
      </c>
      <c r="X73" s="106">
        <f t="shared" si="30"/>
        <v>17003.758614917977</v>
      </c>
    </row>
    <row r="74" spans="1:24" x14ac:dyDescent="0.2">
      <c r="A74" s="1" t="s">
        <v>40</v>
      </c>
      <c r="B74" t="s">
        <v>285</v>
      </c>
      <c r="C74" s="106">
        <f t="shared" si="11"/>
        <v>9773.3476280538271</v>
      </c>
      <c r="D74" s="106">
        <f t="shared" si="26"/>
        <v>11020.245055165346</v>
      </c>
      <c r="E74" s="106">
        <f t="shared" si="26"/>
        <v>11125.122354042867</v>
      </c>
      <c r="F74" s="106">
        <f t="shared" si="26"/>
        <v>10300.548351816737</v>
      </c>
      <c r="G74" s="106">
        <f t="shared" si="26"/>
        <v>8889.4865487113366</v>
      </c>
      <c r="H74" s="106">
        <f t="shared" si="26"/>
        <v>8190.1204785422015</v>
      </c>
      <c r="I74" s="106">
        <f t="shared" si="26"/>
        <v>9584.5591561260026</v>
      </c>
      <c r="J74" s="106">
        <f t="shared" si="26"/>
        <v>9550.1199856739568</v>
      </c>
      <c r="K74" s="106">
        <f t="shared" si="26"/>
        <v>9778.1452292196755</v>
      </c>
      <c r="L74" s="106">
        <f t="shared" si="26"/>
        <v>10734.660838921023</v>
      </c>
      <c r="M74" s="106">
        <f t="shared" si="26"/>
        <v>8762.7999697279447</v>
      </c>
      <c r="N74" s="106">
        <f t="shared" si="26"/>
        <v>9475.8242332586433</v>
      </c>
      <c r="O74" s="106">
        <f t="shared" si="26"/>
        <v>8899.3473141803934</v>
      </c>
      <c r="P74" s="106">
        <f t="shared" si="26"/>
        <v>8437.754579837776</v>
      </c>
      <c r="Q74" s="106">
        <f t="shared" si="26"/>
        <v>8916.4679339979648</v>
      </c>
      <c r="R74" s="106">
        <f t="shared" si="26"/>
        <v>9910.8131374625118</v>
      </c>
      <c r="S74" s="106">
        <f t="shared" si="26"/>
        <v>10634.330642345296</v>
      </c>
      <c r="T74" s="106">
        <f t="shared" si="26"/>
        <v>9806.744381484812</v>
      </c>
      <c r="U74" s="106">
        <f t="shared" ref="U74:V74" si="31">IF(U20&gt;9,U47/U20*1000,"n.a.")</f>
        <v>11407.642229971896</v>
      </c>
      <c r="V74" s="106">
        <f t="shared" si="31"/>
        <v>13107.029177141985</v>
      </c>
      <c r="W74" s="106">
        <f t="shared" ref="W74:X74" si="32">IF(W20&gt;9,W47/W20*1000,"n.a.")</f>
        <v>9669.1409039142745</v>
      </c>
      <c r="X74" s="106">
        <f t="shared" si="32"/>
        <v>9722.617190606481</v>
      </c>
    </row>
    <row r="75" spans="1:24" x14ac:dyDescent="0.2">
      <c r="A75" s="1" t="s">
        <v>286</v>
      </c>
      <c r="B75" t="s">
        <v>287</v>
      </c>
      <c r="C75" s="106">
        <f t="shared" si="11"/>
        <v>12756.577223588152</v>
      </c>
      <c r="D75" s="106">
        <f t="shared" si="26"/>
        <v>15053.823890422342</v>
      </c>
      <c r="E75" s="106">
        <f t="shared" si="26"/>
        <v>15090.834442016447</v>
      </c>
      <c r="F75" s="106">
        <f t="shared" si="26"/>
        <v>11778.138772951952</v>
      </c>
      <c r="G75" s="106">
        <f t="shared" si="26"/>
        <v>13788.483940595503</v>
      </c>
      <c r="H75" s="106">
        <f t="shared" si="26"/>
        <v>13419.289886034805</v>
      </c>
      <c r="I75" s="106">
        <f t="shared" si="26"/>
        <v>14456.760989072238</v>
      </c>
      <c r="J75" s="106">
        <f t="shared" si="26"/>
        <v>16544.720129380345</v>
      </c>
      <c r="K75" s="106">
        <f t="shared" si="26"/>
        <v>16938.37023732637</v>
      </c>
      <c r="L75" s="106">
        <f t="shared" si="26"/>
        <v>17446.554418393833</v>
      </c>
      <c r="M75" s="106">
        <f t="shared" si="26"/>
        <v>16554.387892711904</v>
      </c>
      <c r="N75" s="106">
        <f t="shared" si="26"/>
        <v>14345.217465820204</v>
      </c>
      <c r="O75" s="106">
        <f t="shared" si="26"/>
        <v>14382.300785749476</v>
      </c>
      <c r="P75" s="106">
        <f t="shared" si="26"/>
        <v>14032.936496301065</v>
      </c>
      <c r="Q75" s="106">
        <f t="shared" si="26"/>
        <v>13900.708710989506</v>
      </c>
      <c r="R75" s="106">
        <f t="shared" si="26"/>
        <v>13605.59069585277</v>
      </c>
      <c r="S75" s="106">
        <f t="shared" si="26"/>
        <v>15737.261584851105</v>
      </c>
      <c r="T75" s="106">
        <f t="shared" si="26"/>
        <v>15496.61262115446</v>
      </c>
      <c r="U75" s="106">
        <f t="shared" ref="U75:V75" si="33">IF(U21&gt;9,U48/U21*1000,"n.a.")</f>
        <v>16625.897278599976</v>
      </c>
      <c r="V75" s="106">
        <f t="shared" si="33"/>
        <v>15525.436245923664</v>
      </c>
      <c r="W75" s="106">
        <f t="shared" ref="W75:X75" si="34">IF(W21&gt;9,W48/W21*1000,"n.a.")</f>
        <v>16142.097876043508</v>
      </c>
      <c r="X75" s="106">
        <f t="shared" si="34"/>
        <v>19931.701922483862</v>
      </c>
    </row>
    <row r="76" spans="1:24" x14ac:dyDescent="0.2">
      <c r="A76" s="1" t="s">
        <v>288</v>
      </c>
      <c r="B76" t="s">
        <v>289</v>
      </c>
      <c r="C76" s="106">
        <f t="shared" si="11"/>
        <v>4831.6179014542031</v>
      </c>
      <c r="D76" s="106">
        <f t="shared" si="26"/>
        <v>4402.2202985758886</v>
      </c>
      <c r="E76" s="106">
        <f t="shared" si="26"/>
        <v>4268.6695478792562</v>
      </c>
      <c r="F76" s="106">
        <f t="shared" si="26"/>
        <v>4302.1225753304961</v>
      </c>
      <c r="G76" s="106">
        <f t="shared" si="26"/>
        <v>3858.8952523654589</v>
      </c>
      <c r="H76" s="106">
        <f t="shared" si="26"/>
        <v>4111.7448395724005</v>
      </c>
      <c r="I76" s="106">
        <f t="shared" si="26"/>
        <v>4243.4859766451846</v>
      </c>
      <c r="J76" s="106">
        <f t="shared" si="26"/>
        <v>4349.360880095116</v>
      </c>
      <c r="K76" s="106">
        <f t="shared" si="26"/>
        <v>4124.5577633060429</v>
      </c>
      <c r="L76" s="106">
        <f t="shared" si="26"/>
        <v>4287.401689209798</v>
      </c>
      <c r="M76" s="106">
        <f t="shared" si="26"/>
        <v>4564.4059688565676</v>
      </c>
      <c r="N76" s="106">
        <f t="shared" si="26"/>
        <v>4804.1245346467404</v>
      </c>
      <c r="O76" s="106">
        <f t="shared" si="26"/>
        <v>4871.7796345714578</v>
      </c>
      <c r="P76" s="106">
        <f t="shared" si="26"/>
        <v>5248.0704460101406</v>
      </c>
      <c r="Q76" s="106">
        <f t="shared" si="26"/>
        <v>6066.1865229061104</v>
      </c>
      <c r="R76" s="106">
        <f t="shared" si="26"/>
        <v>6626.9432621355882</v>
      </c>
      <c r="S76" s="106">
        <f t="shared" si="26"/>
        <v>7327.6999598375696</v>
      </c>
      <c r="T76" s="106">
        <f t="shared" si="26"/>
        <v>7691.9203346975346</v>
      </c>
      <c r="U76" s="106">
        <f t="shared" ref="U76:V76" si="35">IF(U22&gt;9,U49/U22*1000,"n.a.")</f>
        <v>7821.6320945955495</v>
      </c>
      <c r="V76" s="106">
        <f t="shared" si="35"/>
        <v>8091.975459579382</v>
      </c>
      <c r="W76" s="106">
        <f t="shared" ref="W76:X76" si="36">IF(W22&gt;9,W49/W22*1000,"n.a.")</f>
        <v>7637.4930563534235</v>
      </c>
      <c r="X76" s="106">
        <f t="shared" si="36"/>
        <v>7433.2989770017693</v>
      </c>
    </row>
    <row r="77" spans="1:24" x14ac:dyDescent="0.2">
      <c r="A77" s="1" t="s">
        <v>290</v>
      </c>
      <c r="B77" t="s">
        <v>311</v>
      </c>
      <c r="C77" s="106">
        <f t="shared" si="11"/>
        <v>1643.663744310717</v>
      </c>
      <c r="D77" s="106">
        <f t="shared" si="26"/>
        <v>1737.4321292005725</v>
      </c>
      <c r="E77" s="106">
        <f t="shared" si="26"/>
        <v>1699.3932708218422</v>
      </c>
      <c r="F77" s="106">
        <f t="shared" si="26"/>
        <v>1680.6940247434407</v>
      </c>
      <c r="G77" s="106">
        <f t="shared" si="26"/>
        <v>1657.5311371470782</v>
      </c>
      <c r="H77" s="106">
        <f t="shared" si="26"/>
        <v>1657.0799815994774</v>
      </c>
      <c r="I77" s="106">
        <f t="shared" si="26"/>
        <v>1647.1797218007489</v>
      </c>
      <c r="J77" s="106">
        <f t="shared" si="26"/>
        <v>1689.1720200864072</v>
      </c>
      <c r="K77" s="106">
        <f t="shared" si="26"/>
        <v>1714.8213357699974</v>
      </c>
      <c r="L77" s="106">
        <f t="shared" si="26"/>
        <v>1735.2758610857663</v>
      </c>
      <c r="M77" s="106">
        <f t="shared" si="26"/>
        <v>1757.7676261089628</v>
      </c>
      <c r="N77" s="106">
        <f t="shared" si="26"/>
        <v>1811.449294661973</v>
      </c>
      <c r="O77" s="106">
        <f t="shared" si="26"/>
        <v>1873.4778096493728</v>
      </c>
      <c r="P77" s="106">
        <f t="shared" si="26"/>
        <v>1956.0420742803194</v>
      </c>
      <c r="Q77" s="106">
        <f t="shared" si="26"/>
        <v>2040.0685981740669</v>
      </c>
      <c r="R77" s="106">
        <f t="shared" si="26"/>
        <v>2221.1490037366398</v>
      </c>
      <c r="S77" s="106">
        <f t="shared" si="26"/>
        <v>2366.0530910576213</v>
      </c>
      <c r="T77" s="106">
        <f t="shared" si="26"/>
        <v>2401.1954252189967</v>
      </c>
      <c r="U77" s="106">
        <f t="shared" ref="U77:V77" si="37">IF(U23&gt;9,U50/U23*1000,"n.a.")</f>
        <v>2494.3166251468729</v>
      </c>
      <c r="V77" s="106">
        <f t="shared" si="37"/>
        <v>2476.0308368389424</v>
      </c>
      <c r="W77" s="106">
        <f t="shared" ref="W77:X77" si="38">IF(W23&gt;9,W50/W23*1000,"n.a.")</f>
        <v>2538.554523371849</v>
      </c>
      <c r="X77" s="106">
        <f t="shared" si="38"/>
        <v>2584.3732577338747</v>
      </c>
    </row>
    <row r="78" spans="1:24" x14ac:dyDescent="0.2">
      <c r="A78" s="1" t="s">
        <v>312</v>
      </c>
      <c r="B78" t="s">
        <v>313</v>
      </c>
      <c r="C78" s="106" t="str">
        <f t="shared" si="11"/>
        <v>n.a.</v>
      </c>
      <c r="D78" s="106" t="str">
        <f t="shared" si="26"/>
        <v>n.a.</v>
      </c>
      <c r="E78" s="106" t="str">
        <f t="shared" si="26"/>
        <v>n.a.</v>
      </c>
      <c r="F78" s="106" t="str">
        <f t="shared" si="26"/>
        <v>n.a.</v>
      </c>
      <c r="G78" s="106" t="str">
        <f t="shared" si="26"/>
        <v>n.a.</v>
      </c>
      <c r="H78" s="106" t="str">
        <f t="shared" si="26"/>
        <v>n.a.</v>
      </c>
      <c r="I78" s="106" t="str">
        <f t="shared" si="26"/>
        <v>n.a.</v>
      </c>
      <c r="J78" s="106">
        <f t="shared" si="26"/>
        <v>13265.640650040064</v>
      </c>
      <c r="K78" s="106">
        <f t="shared" si="26"/>
        <v>13502.857026599702</v>
      </c>
      <c r="L78" s="106">
        <f t="shared" si="26"/>
        <v>15067.890132239105</v>
      </c>
      <c r="M78" s="106">
        <f t="shared" si="26"/>
        <v>14981.7138671875</v>
      </c>
      <c r="N78" s="106">
        <f t="shared" si="26"/>
        <v>14186.1328125</v>
      </c>
      <c r="O78" s="106">
        <f t="shared" si="26"/>
        <v>14362.409109092621</v>
      </c>
      <c r="P78" s="106">
        <f t="shared" si="26"/>
        <v>13172.043010752688</v>
      </c>
      <c r="Q78" s="106">
        <f t="shared" si="26"/>
        <v>14605.640900440705</v>
      </c>
      <c r="R78" s="106">
        <f t="shared" si="26"/>
        <v>14292.048075112953</v>
      </c>
      <c r="S78" s="106">
        <f t="shared" si="26"/>
        <v>15660.465684047966</v>
      </c>
      <c r="T78" s="106">
        <f t="shared" si="26"/>
        <v>14970.309228012242</v>
      </c>
      <c r="U78" s="106">
        <f t="shared" ref="U78:V78" si="39">IF(U24&gt;9,U51/U24*1000,"n.a.")</f>
        <v>16961.738918138584</v>
      </c>
      <c r="V78" s="106">
        <f t="shared" si="39"/>
        <v>17688.84148848684</v>
      </c>
      <c r="W78" s="106">
        <f t="shared" ref="W78:X78" si="40">IF(W24&gt;9,W51/W24*1000,"n.a.")</f>
        <v>21422.222715435604</v>
      </c>
      <c r="X78" s="106">
        <f t="shared" si="40"/>
        <v>20038.937188882745</v>
      </c>
    </row>
    <row r="79" spans="1:24" s="57" customFormat="1" ht="20.100000000000001" customHeight="1" x14ac:dyDescent="0.2">
      <c r="A79" s="54"/>
      <c r="B79" s="55" t="s">
        <v>3</v>
      </c>
      <c r="C79" s="56">
        <f t="shared" si="11"/>
        <v>7446.8589011799577</v>
      </c>
      <c r="D79" s="56">
        <f t="shared" si="26"/>
        <v>7461.2740085550004</v>
      </c>
      <c r="E79" s="56">
        <f t="shared" si="26"/>
        <v>7665.6502830224626</v>
      </c>
      <c r="F79" s="56">
        <f t="shared" si="26"/>
        <v>7756.1423923969005</v>
      </c>
      <c r="G79" s="56">
        <f t="shared" si="26"/>
        <v>7916.0361722954704</v>
      </c>
      <c r="H79" s="56">
        <f t="shared" si="26"/>
        <v>7629.8172726309194</v>
      </c>
      <c r="I79" s="56">
        <f t="shared" si="26"/>
        <v>7696.3228704346639</v>
      </c>
      <c r="J79" s="56">
        <f t="shared" si="26"/>
        <v>7939.2577067528928</v>
      </c>
      <c r="K79" s="56">
        <f t="shared" si="26"/>
        <v>8224.6316392633289</v>
      </c>
      <c r="L79" s="56">
        <f t="shared" si="26"/>
        <v>8346.9740110483635</v>
      </c>
      <c r="M79" s="56">
        <f t="shared" si="26"/>
        <v>8488.7974747642638</v>
      </c>
      <c r="N79" s="56">
        <f t="shared" si="26"/>
        <v>8862.5269499689657</v>
      </c>
      <c r="O79" s="56">
        <f t="shared" si="26"/>
        <v>9165.1654472929113</v>
      </c>
      <c r="P79" s="56">
        <f t="shared" si="26"/>
        <v>9238.9525241947485</v>
      </c>
      <c r="Q79" s="56">
        <f t="shared" si="26"/>
        <v>9965.5825631009011</v>
      </c>
      <c r="R79" s="56">
        <f t="shared" si="26"/>
        <v>10376.25811544508</v>
      </c>
      <c r="S79" s="56">
        <f t="shared" si="26"/>
        <v>10920.766965926259</v>
      </c>
      <c r="T79" s="56">
        <f t="shared" si="26"/>
        <v>11201.646193269602</v>
      </c>
      <c r="U79" s="56">
        <f t="shared" ref="U79:V79" si="41">IF(U25&gt;9,U52/U25*1000,"n.a.")</f>
        <v>11471.977952019215</v>
      </c>
      <c r="V79" s="56">
        <f t="shared" si="41"/>
        <v>11681.358701567551</v>
      </c>
      <c r="W79" s="56">
        <f t="shared" ref="W79:X79" si="42">IF(W25&gt;9,W52/W25*1000,"n.a.")</f>
        <v>11737.602836849155</v>
      </c>
      <c r="X79" s="56">
        <f t="shared" si="42"/>
        <v>11828.382349705022</v>
      </c>
    </row>
    <row r="80" spans="1:24" s="32" customFormat="1" ht="15" customHeight="1" x14ac:dyDescent="0.2">
      <c r="A80" s="97" t="s">
        <v>308</v>
      </c>
      <c r="B80" s="52"/>
      <c r="C80" s="52"/>
      <c r="D80" s="52"/>
      <c r="E80" s="52"/>
      <c r="F80" s="52"/>
      <c r="G80" s="52"/>
      <c r="H80" s="52"/>
      <c r="I80" s="52"/>
      <c r="J80" s="52"/>
      <c r="K80" s="52"/>
      <c r="L80" s="52"/>
      <c r="M80" s="52"/>
      <c r="N80" s="52"/>
      <c r="O80" s="52"/>
    </row>
    <row r="82" spans="1:24" s="22" customFormat="1" ht="20.100000000000001" customHeight="1" x14ac:dyDescent="0.2">
      <c r="A82" s="153" t="str">
        <f>Index!A49</f>
        <v>Table 3p    Employment by industry, average real wage and salary rates, FY2000-FY2021</v>
      </c>
    </row>
    <row r="83" spans="1:24" s="22" customFormat="1" ht="20.100000000000001" customHeight="1" x14ac:dyDescent="0.2">
      <c r="A83" s="12"/>
      <c r="B83" s="370" t="s">
        <v>2812</v>
      </c>
      <c r="C83" s="33" t="str">
        <f>C2</f>
        <v>FY00</v>
      </c>
      <c r="D83" s="33" t="str">
        <f t="shared" ref="D83:Q83" si="43">D2</f>
        <v>FY01</v>
      </c>
      <c r="E83" s="33" t="str">
        <f t="shared" si="43"/>
        <v>FY02</v>
      </c>
      <c r="F83" s="33" t="str">
        <f t="shared" si="43"/>
        <v>FY03</v>
      </c>
      <c r="G83" s="33" t="str">
        <f t="shared" si="43"/>
        <v>FY04</v>
      </c>
      <c r="H83" s="33" t="str">
        <f t="shared" si="43"/>
        <v>FY05</v>
      </c>
      <c r="I83" s="33" t="str">
        <f t="shared" si="43"/>
        <v>FY06</v>
      </c>
      <c r="J83" s="33" t="str">
        <f t="shared" si="43"/>
        <v>FY07</v>
      </c>
      <c r="K83" s="33" t="str">
        <f t="shared" si="43"/>
        <v>FY08</v>
      </c>
      <c r="L83" s="33" t="str">
        <f t="shared" si="43"/>
        <v>FY09</v>
      </c>
      <c r="M83" s="33" t="str">
        <f t="shared" si="43"/>
        <v>FY10</v>
      </c>
      <c r="N83" s="33" t="str">
        <f t="shared" si="43"/>
        <v>FY11</v>
      </c>
      <c r="O83" s="33" t="str">
        <f t="shared" si="43"/>
        <v>FY12</v>
      </c>
      <c r="P83" s="33" t="str">
        <f t="shared" si="43"/>
        <v>FY13</v>
      </c>
      <c r="Q83" s="33" t="str">
        <f t="shared" si="43"/>
        <v>FY14</v>
      </c>
      <c r="R83" s="33" t="str">
        <f t="shared" ref="R83:S83" si="44">R2</f>
        <v>FY15</v>
      </c>
      <c r="S83" s="33" t="str">
        <f t="shared" si="44"/>
        <v>FY16</v>
      </c>
      <c r="T83" s="33" t="str">
        <f t="shared" ref="T83:U83" si="45">T2</f>
        <v>FY17</v>
      </c>
      <c r="U83" s="33" t="str">
        <f t="shared" si="45"/>
        <v>FY18</v>
      </c>
      <c r="V83" s="33" t="str">
        <f t="shared" ref="V83:W83" si="46">V2</f>
        <v>FY19</v>
      </c>
      <c r="W83" s="33" t="str">
        <f t="shared" si="46"/>
        <v>FY20</v>
      </c>
      <c r="X83" s="33" t="str">
        <f t="shared" ref="X83" si="47">X2</f>
        <v>FY21</v>
      </c>
    </row>
    <row r="84" spans="1:24" ht="20.100000000000001" customHeight="1" x14ac:dyDescent="0.2">
      <c r="A84" s="1" t="s">
        <v>271</v>
      </c>
      <c r="B84" t="s">
        <v>272</v>
      </c>
      <c r="C84" s="106">
        <f>IF(ISNUMBER(C57)=TRUE,IF(C57&gt;0,C57/NAgni!C$57*100,"n.a."),"n.a.")</f>
        <v>3156.1968391711857</v>
      </c>
      <c r="D84" s="106">
        <f>IF(ISNUMBER(D57)=TRUE,IF(D57&gt;0,D57/NAgni!D$57*100,"n.a."),"n.a.")</f>
        <v>2977.7030254947877</v>
      </c>
      <c r="E84" s="106">
        <f>IF(ISNUMBER(E57)=TRUE,IF(E57&gt;0,E57/NAgni!E$57*100,"n.a."),"n.a.")</f>
        <v>3641.2654124433088</v>
      </c>
      <c r="F84" s="106">
        <f>IF(ISNUMBER(F57)=TRUE,IF(F57&gt;0,F57/NAgni!F$57*100,"n.a."),"n.a.")</f>
        <v>3092.7752884390429</v>
      </c>
      <c r="G84" s="106">
        <f>IF(ISNUMBER(G57)=TRUE,IF(G57&gt;0,G57/NAgni!G$57*100,"n.a."),"n.a.")</f>
        <v>3066.3642927429878</v>
      </c>
      <c r="H84" s="106">
        <f>IF(ISNUMBER(H57)=TRUE,IF(H57&gt;0,H57/NAgni!H$57*100,"n.a."),"n.a.")</f>
        <v>3100.8916377988867</v>
      </c>
      <c r="I84" s="106">
        <f>IF(ISNUMBER(I57)=TRUE,IF(I57&gt;0,I57/NAgni!I$57*100,"n.a."),"n.a.")</f>
        <v>3023.618748214486</v>
      </c>
      <c r="J84" s="106">
        <f>IF(ISNUMBER(J57)=TRUE,IF(J57&gt;0,J57/NAgni!J$57*100,"n.a."),"n.a.")</f>
        <v>2738.7340632910305</v>
      </c>
      <c r="K84" s="106">
        <f>IF(ISNUMBER(K57)=TRUE,IF(K57&gt;0,K57/NAgni!K$57*100,"n.a."),"n.a.")</f>
        <v>3165.7501069334453</v>
      </c>
      <c r="L84" s="106">
        <f>IF(ISNUMBER(L57)=TRUE,IF(L57&gt;0,L57/NAgni!L$57*100,"n.a."),"n.a.")</f>
        <v>3555.2974225145404</v>
      </c>
      <c r="M84" s="106">
        <f>IF(ISNUMBER(M57)=TRUE,IF(M57&gt;0,M57/NAgni!M$57*100,"n.a."),"n.a.")</f>
        <v>3725.0878824706342</v>
      </c>
      <c r="N84" s="106">
        <f>IF(ISNUMBER(N57)=TRUE,IF(N57&gt;0,N57/NAgni!N$57*100,"n.a."),"n.a.")</f>
        <v>3645.2478210454883</v>
      </c>
      <c r="O84" s="106">
        <f>IF(ISNUMBER(O57)=TRUE,IF(O57&gt;0,O57/NAgni!O$57*100,"n.a."),"n.a.")</f>
        <v>3320.8127778460685</v>
      </c>
      <c r="P84" s="106">
        <f>IF(ISNUMBER(P57)=TRUE,IF(P57&gt;0,P57/NAgni!P$57*100,"n.a."),"n.a.")</f>
        <v>3905.0097856449015</v>
      </c>
      <c r="Q84" s="106">
        <f>IF(ISNUMBER(Q57)=TRUE,IF(Q57&gt;0,Q57/NAgni!Q$57*100,"n.a."),"n.a.")</f>
        <v>3884.8657025414782</v>
      </c>
      <c r="R84" s="106">
        <f>IF(ISNUMBER(R57)=TRUE,IF(R57&gt;0,R57/NAgni!R$57*100,"n.a."),"n.a.")</f>
        <v>3849.4742578369378</v>
      </c>
      <c r="S84" s="106">
        <f>IF(ISNUMBER(S57)=TRUE,IF(S57&gt;0,S57/NAgni!S$57*100,"n.a."),"n.a.")</f>
        <v>4062.2342905265482</v>
      </c>
      <c r="T84" s="106">
        <f>IF(ISNUMBER(T57)=TRUE,IF(T57&gt;0,T57/NAgni!T$57*100,"n.a."),"n.a.")</f>
        <v>4293.4633319125687</v>
      </c>
      <c r="U84" s="106">
        <f>IF(ISNUMBER(U57)=TRUE,IF(U57&gt;0,U57/NAgni!U$57*100,"n.a."),"n.a.")</f>
        <v>4492.0382016523436</v>
      </c>
      <c r="V84" s="106">
        <f>IF(ISNUMBER(V57)=TRUE,IF(V57&gt;0,V57/NAgni!V$57*100,"n.a."),"n.a.")</f>
        <v>4160.3268342350802</v>
      </c>
      <c r="W84" s="106">
        <f>IF(ISNUMBER(W57)=TRUE,IF(W57&gt;0,W57/NAgni!W$57*100,"n.a."),"n.a.")</f>
        <v>3954.7005966738666</v>
      </c>
      <c r="X84" s="106">
        <f>IF(ISNUMBER(X57)=TRUE,IF(X57&gt;0,X57/NAgni!X$57*100,"n.a."),"n.a.")</f>
        <v>3538.9154597800748</v>
      </c>
    </row>
    <row r="85" spans="1:24" x14ac:dyDescent="0.2">
      <c r="A85" s="1" t="s">
        <v>273</v>
      </c>
      <c r="B85" s="32" t="s">
        <v>274</v>
      </c>
      <c r="C85" s="106">
        <f>IF(ISNUMBER(C58)=TRUE,IF(C58&gt;0,C58/NAgni!C$57*100,"n.a."),"n.a.")</f>
        <v>7354.6983920495222</v>
      </c>
      <c r="D85" s="106">
        <f>IF(ISNUMBER(D58)=TRUE,IF(D58&gt;0,D58/NAgni!D$57*100,"n.a."),"n.a.")</f>
        <v>6250.0932749084504</v>
      </c>
      <c r="E85" s="106">
        <f>IF(ISNUMBER(E58)=TRUE,IF(E58&gt;0,E58/NAgni!E$57*100,"n.a."),"n.a.")</f>
        <v>6900.030985855803</v>
      </c>
      <c r="F85" s="106">
        <f>IF(ISNUMBER(F58)=TRUE,IF(F58&gt;0,F58/NAgni!F$57*100,"n.a."),"n.a.")</f>
        <v>7227.3127095203217</v>
      </c>
      <c r="G85" s="106">
        <f>IF(ISNUMBER(G58)=TRUE,IF(G58&gt;0,G58/NAgni!G$57*100,"n.a."),"n.a.")</f>
        <v>7270.6419929617869</v>
      </c>
      <c r="H85" s="106">
        <f>IF(ISNUMBER(H58)=TRUE,IF(H58&gt;0,H58/NAgni!H$57*100,"n.a."),"n.a.")</f>
        <v>6571.9907480434313</v>
      </c>
      <c r="I85" s="106">
        <f>IF(ISNUMBER(I58)=TRUE,IF(I58&gt;0,I58/NAgni!I$57*100,"n.a."),"n.a.")</f>
        <v>6688.2361094837397</v>
      </c>
      <c r="J85" s="106">
        <f>IF(ISNUMBER(J58)=TRUE,IF(J58&gt;0,J58/NAgni!J$57*100,"n.a."),"n.a.")</f>
        <v>6791.3966339142662</v>
      </c>
      <c r="K85" s="106">
        <f>IF(ISNUMBER(K58)=TRUE,IF(K58&gt;0,K58/NAgni!K$57*100,"n.a."),"n.a.")</f>
        <v>5661.9635530221931</v>
      </c>
      <c r="L85" s="106">
        <f>IF(ISNUMBER(L58)=TRUE,IF(L58&gt;0,L58/NAgni!L$57*100,"n.a."),"n.a.")</f>
        <v>5060.2529549762548</v>
      </c>
      <c r="M85" s="106">
        <f>IF(ISNUMBER(M58)=TRUE,IF(M58&gt;0,M58/NAgni!M$57*100,"n.a."),"n.a.")</f>
        <v>5380.7730779458543</v>
      </c>
      <c r="N85" s="106">
        <f>IF(ISNUMBER(N58)=TRUE,IF(N58&gt;0,N58/NAgni!N$57*100,"n.a."),"n.a.")</f>
        <v>5399.4926593859527</v>
      </c>
      <c r="O85" s="106">
        <f>IF(ISNUMBER(O58)=TRUE,IF(O58&gt;0,O58/NAgni!O$57*100,"n.a."),"n.a.")</f>
        <v>5417.9159017076881</v>
      </c>
      <c r="P85" s="106">
        <f>IF(ISNUMBER(P58)=TRUE,IF(P58&gt;0,P58/NAgni!P$57*100,"n.a."),"n.a.")</f>
        <v>5382.988775128093</v>
      </c>
      <c r="Q85" s="106">
        <f>IF(ISNUMBER(Q58)=TRUE,IF(Q58&gt;0,Q58/NAgni!Q$57*100,"n.a."),"n.a.")</f>
        <v>5730.6558346636712</v>
      </c>
      <c r="R85" s="106">
        <f>IF(ISNUMBER(R58)=TRUE,IF(R58&gt;0,R58/NAgni!R$57*100,"n.a."),"n.a.")</f>
        <v>6492.9454187350811</v>
      </c>
      <c r="S85" s="106">
        <f>IF(ISNUMBER(S58)=TRUE,IF(S58&gt;0,S58/NAgni!S$57*100,"n.a."),"n.a.")</f>
        <v>7503.4373695205641</v>
      </c>
      <c r="T85" s="106">
        <f>IF(ISNUMBER(T58)=TRUE,IF(T58&gt;0,T58/NAgni!T$57*100,"n.a."),"n.a.")</f>
        <v>8002.965746440339</v>
      </c>
      <c r="U85" s="106">
        <f>IF(ISNUMBER(U58)=TRUE,IF(U58&gt;0,U58/NAgni!U$57*100,"n.a."),"n.a.")</f>
        <v>7999.3081274665246</v>
      </c>
      <c r="V85" s="106">
        <f>IF(ISNUMBER(V58)=TRUE,IF(V58&gt;0,V58/NAgni!V$57*100,"n.a."),"n.a.")</f>
        <v>8004.3783815065754</v>
      </c>
      <c r="W85" s="106">
        <f>IF(ISNUMBER(W58)=TRUE,IF(W58&gt;0,W58/NAgni!W$57*100,"n.a."),"n.a.")</f>
        <v>8217.5151259145878</v>
      </c>
      <c r="X85" s="106">
        <f>IF(ISNUMBER(X58)=TRUE,IF(X58&gt;0,X58/NAgni!X$57*100,"n.a."),"n.a.")</f>
        <v>9358.8577908665375</v>
      </c>
    </row>
    <row r="86" spans="1:24" x14ac:dyDescent="0.2">
      <c r="A86" s="1" t="s">
        <v>19</v>
      </c>
      <c r="B86" s="32" t="s">
        <v>275</v>
      </c>
      <c r="C86" s="106">
        <f>IF(ISNUMBER(C59)=TRUE,IF(C59&gt;0,C59/NAgni!C$57*100,"n.a."),"n.a.")</f>
        <v>11099.858020307287</v>
      </c>
      <c r="D86" s="106">
        <f>IF(ISNUMBER(D59)=TRUE,IF(D59&gt;0,D59/NAgni!D$57*100,"n.a."),"n.a.")</f>
        <v>11943.324046275273</v>
      </c>
      <c r="E86" s="106">
        <f>IF(ISNUMBER(E59)=TRUE,IF(E59&gt;0,E59/NAgni!E$57*100,"n.a."),"n.a.")</f>
        <v>11702.991947422428</v>
      </c>
      <c r="F86" s="106">
        <f>IF(ISNUMBER(F59)=TRUE,IF(F59&gt;0,F59/NAgni!F$57*100,"n.a."),"n.a.")</f>
        <v>12212.225162749895</v>
      </c>
      <c r="G86" s="106">
        <f>IF(ISNUMBER(G59)=TRUE,IF(G59&gt;0,G59/NAgni!G$57*100,"n.a."),"n.a.")</f>
        <v>12410.798332789775</v>
      </c>
      <c r="H86" s="106">
        <f>IF(ISNUMBER(H59)=TRUE,IF(H59&gt;0,H59/NAgni!H$57*100,"n.a."),"n.a.")</f>
        <v>10591.974033326074</v>
      </c>
      <c r="I86" s="106">
        <f>IF(ISNUMBER(I59)=TRUE,IF(I59&gt;0,I59/NAgni!I$57*100,"n.a."),"n.a.")</f>
        <v>11271.975995814641</v>
      </c>
      <c r="J86" s="106">
        <f>IF(ISNUMBER(J59)=TRUE,IF(J59&gt;0,J59/NAgni!J$57*100,"n.a."),"n.a.")</f>
        <v>11717.507346605385</v>
      </c>
      <c r="K86" s="106">
        <f>IF(ISNUMBER(K59)=TRUE,IF(K59&gt;0,K59/NAgni!K$57*100,"n.a."),"n.a.")</f>
        <v>11067.662599422578</v>
      </c>
      <c r="L86" s="106">
        <f>IF(ISNUMBER(L59)=TRUE,IF(L59&gt;0,L59/NAgni!L$57*100,"n.a."),"n.a.")</f>
        <v>10710.59477786953</v>
      </c>
      <c r="M86" s="106">
        <f>IF(ISNUMBER(M59)=TRUE,IF(M59&gt;0,M59/NAgni!M$57*100,"n.a."),"n.a.")</f>
        <v>10454.786795056312</v>
      </c>
      <c r="N86" s="106">
        <f>IF(ISNUMBER(N59)=TRUE,IF(N59&gt;0,N59/NAgni!N$57*100,"n.a."),"n.a.")</f>
        <v>9945.2843826033786</v>
      </c>
      <c r="O86" s="106">
        <f>IF(ISNUMBER(O59)=TRUE,IF(O59&gt;0,O59/NAgni!O$57*100,"n.a."),"n.a.")</f>
        <v>9718.0668443507948</v>
      </c>
      <c r="P86" s="106">
        <f>IF(ISNUMBER(P59)=TRUE,IF(P59&gt;0,P59/NAgni!P$57*100,"n.a."),"n.a.")</f>
        <v>9296.5088336039244</v>
      </c>
      <c r="Q86" s="106">
        <f>IF(ISNUMBER(Q59)=TRUE,IF(Q59&gt;0,Q59/NAgni!Q$57*100,"n.a."),"n.a.")</f>
        <v>9110.0857624844084</v>
      </c>
      <c r="R86" s="106">
        <f>IF(ISNUMBER(R59)=TRUE,IF(R59&gt;0,R59/NAgni!R$57*100,"n.a."),"n.a.")</f>
        <v>10335.672918891862</v>
      </c>
      <c r="S86" s="106">
        <f>IF(ISNUMBER(S59)=TRUE,IF(S59&gt;0,S59/NAgni!S$57*100,"n.a."),"n.a.")</f>
        <v>12880.996068023664</v>
      </c>
      <c r="T86" s="106">
        <f>IF(ISNUMBER(T59)=TRUE,IF(T59&gt;0,T59/NAgni!T$57*100,"n.a."),"n.a.")</f>
        <v>14500.143640923559</v>
      </c>
      <c r="U86" s="106">
        <f>IF(ISNUMBER(U59)=TRUE,IF(U59&gt;0,U59/NAgni!U$57*100,"n.a."),"n.a.")</f>
        <v>10642.823193289931</v>
      </c>
      <c r="V86" s="106">
        <f>IF(ISNUMBER(V59)=TRUE,IF(V59&gt;0,V59/NAgni!V$57*100,"n.a."),"n.a.")</f>
        <v>11735.153668777533</v>
      </c>
      <c r="W86" s="106">
        <f>IF(ISNUMBER(W59)=TRUE,IF(W59&gt;0,W59/NAgni!W$57*100,"n.a."),"n.a.")</f>
        <v>11634.406012611167</v>
      </c>
      <c r="X86" s="106">
        <f>IF(ISNUMBER(X59)=TRUE,IF(X59&gt;0,X59/NAgni!X$57*100,"n.a."),"n.a.")</f>
        <v>11917.702343936608</v>
      </c>
    </row>
    <row r="87" spans="1:24" x14ac:dyDescent="0.2">
      <c r="A87" s="1" t="s">
        <v>20</v>
      </c>
      <c r="B87" t="s">
        <v>22</v>
      </c>
      <c r="C87" s="106">
        <f>IF(ISNUMBER(C60)=TRUE,IF(C60&gt;0,C60/NAgni!C$57*100,"n.a."),"n.a.")</f>
        <v>4363.0447972388611</v>
      </c>
      <c r="D87" s="106">
        <f>IF(ISNUMBER(D60)=TRUE,IF(D60&gt;0,D60/NAgni!D$57*100,"n.a."),"n.a.")</f>
        <v>5782.7290670203201</v>
      </c>
      <c r="E87" s="106">
        <f>IF(ISNUMBER(E60)=TRUE,IF(E60&gt;0,E60/NAgni!E$57*100,"n.a."),"n.a.")</f>
        <v>8221.530196834974</v>
      </c>
      <c r="F87" s="106">
        <f>IF(ISNUMBER(F60)=TRUE,IF(F60&gt;0,F60/NAgni!F$57*100,"n.a."),"n.a.")</f>
        <v>6845.8666456922401</v>
      </c>
      <c r="G87" s="106">
        <f>IF(ISNUMBER(G60)=TRUE,IF(G60&gt;0,G60/NAgni!G$57*100,"n.a."),"n.a.")</f>
        <v>6852.5833790456472</v>
      </c>
      <c r="H87" s="106">
        <f>IF(ISNUMBER(H60)=TRUE,IF(H60&gt;0,H60/NAgni!H$57*100,"n.a."),"n.a.")</f>
        <v>6884.6128600986931</v>
      </c>
      <c r="I87" s="106">
        <f>IF(ISNUMBER(I60)=TRUE,IF(I60&gt;0,I60/NAgni!I$57*100,"n.a."),"n.a.")</f>
        <v>6829.172969082163</v>
      </c>
      <c r="J87" s="106">
        <f>IF(ISNUMBER(J60)=TRUE,IF(J60&gt;0,J60/NAgni!J$57*100,"n.a."),"n.a.")</f>
        <v>6780.5895837043681</v>
      </c>
      <c r="K87" s="106">
        <f>IF(ISNUMBER(K60)=TRUE,IF(K60&gt;0,K60/NAgni!K$57*100,"n.a."),"n.a.")</f>
        <v>6721.9425414547732</v>
      </c>
      <c r="L87" s="106">
        <f>IF(ISNUMBER(L60)=TRUE,IF(L60&gt;0,L60/NAgni!L$57*100,"n.a."),"n.a.")</f>
        <v>6113.0403803686349</v>
      </c>
      <c r="M87" s="106">
        <f>IF(ISNUMBER(M60)=TRUE,IF(M60&gt;0,M60/NAgni!M$57*100,"n.a."),"n.a.")</f>
        <v>6554.3752378127137</v>
      </c>
      <c r="N87" s="106">
        <f>IF(ISNUMBER(N60)=TRUE,IF(N60&gt;0,N60/NAgni!N$57*100,"n.a."),"n.a.")</f>
        <v>6853.2485507641695</v>
      </c>
      <c r="O87" s="106">
        <f>IF(ISNUMBER(O60)=TRUE,IF(O60&gt;0,O60/NAgni!O$57*100,"n.a."),"n.a.")</f>
        <v>6601.1764932484639</v>
      </c>
      <c r="P87" s="106">
        <f>IF(ISNUMBER(P60)=TRUE,IF(P60&gt;0,P60/NAgni!P$57*100,"n.a."),"n.a.")</f>
        <v>6844.6107930316275</v>
      </c>
      <c r="Q87" s="106">
        <f>IF(ISNUMBER(Q60)=TRUE,IF(Q60&gt;0,Q60/NAgni!Q$57*100,"n.a."),"n.a.")</f>
        <v>6974.0694736904543</v>
      </c>
      <c r="R87" s="106">
        <f>IF(ISNUMBER(R60)=TRUE,IF(R60&gt;0,R60/NAgni!R$57*100,"n.a."),"n.a.")</f>
        <v>7349.375121119715</v>
      </c>
      <c r="S87" s="106">
        <f>IF(ISNUMBER(S60)=TRUE,IF(S60&gt;0,S60/NAgni!S$57*100,"n.a."),"n.a.")</f>
        <v>8038.0830503067373</v>
      </c>
      <c r="T87" s="106">
        <f>IF(ISNUMBER(T60)=TRUE,IF(T60&gt;0,T60/NAgni!T$57*100,"n.a."),"n.a.")</f>
        <v>8397.2097119838945</v>
      </c>
      <c r="U87" s="106">
        <f>IF(ISNUMBER(U60)=TRUE,IF(U60&gt;0,U60/NAgni!U$57*100,"n.a."),"n.a.")</f>
        <v>8538.8658959014119</v>
      </c>
      <c r="V87" s="106">
        <f>IF(ISNUMBER(V60)=TRUE,IF(V60&gt;0,V60/NAgni!V$57*100,"n.a."),"n.a.")</f>
        <v>8373.7501034287416</v>
      </c>
      <c r="W87" s="106">
        <f>IF(ISNUMBER(W60)=TRUE,IF(W60&gt;0,W60/NAgni!W$57*100,"n.a."),"n.a.")</f>
        <v>7966.2148328999701</v>
      </c>
      <c r="X87" s="106">
        <f>IF(ISNUMBER(X60)=TRUE,IF(X60&gt;0,X60/NAgni!X$57*100,"n.a."),"n.a.")</f>
        <v>7422.7375183047425</v>
      </c>
    </row>
    <row r="88" spans="1:24" x14ac:dyDescent="0.2">
      <c r="A88" s="1" t="s">
        <v>21</v>
      </c>
      <c r="B88" t="s">
        <v>276</v>
      </c>
      <c r="C88" s="106">
        <f>IF(ISNUMBER(C61)=TRUE,IF(C61&gt;0,C61/NAgni!C$57*100,"n.a."),"n.a.")</f>
        <v>17427.145343170159</v>
      </c>
      <c r="D88" s="106">
        <f>IF(ISNUMBER(D61)=TRUE,IF(D61&gt;0,D61/NAgni!D$57*100,"n.a."),"n.a.")</f>
        <v>18032.747015411747</v>
      </c>
      <c r="E88" s="106">
        <f>IF(ISNUMBER(E61)=TRUE,IF(E61&gt;0,E61/NAgni!E$57*100,"n.a."),"n.a.")</f>
        <v>17932.731607784022</v>
      </c>
      <c r="F88" s="106">
        <f>IF(ISNUMBER(F61)=TRUE,IF(F61&gt;0,F61/NAgni!F$57*100,"n.a."),"n.a.")</f>
        <v>18492.418303341718</v>
      </c>
      <c r="G88" s="106">
        <f>IF(ISNUMBER(G61)=TRUE,IF(G61&gt;0,G61/NAgni!G$57*100,"n.a."),"n.a.")</f>
        <v>18728.416061764972</v>
      </c>
      <c r="H88" s="106">
        <f>IF(ISNUMBER(H61)=TRUE,IF(H61&gt;0,H61/NAgni!H$57*100,"n.a."),"n.a.")</f>
        <v>18747.966223964242</v>
      </c>
      <c r="I88" s="106">
        <f>IF(ISNUMBER(I61)=TRUE,IF(I61&gt;0,I61/NAgni!I$57*100,"n.a."),"n.a.")</f>
        <v>17103.269922021373</v>
      </c>
      <c r="J88" s="106">
        <f>IF(ISNUMBER(J61)=TRUE,IF(J61&gt;0,J61/NAgni!J$57*100,"n.a."),"n.a.")</f>
        <v>16682.704050105156</v>
      </c>
      <c r="K88" s="106">
        <f>IF(ISNUMBER(K61)=TRUE,IF(K61&gt;0,K61/NAgni!K$57*100,"n.a."),"n.a.")</f>
        <v>15599.584088438727</v>
      </c>
      <c r="L88" s="106">
        <f>IF(ISNUMBER(L61)=TRUE,IF(L61&gt;0,L61/NAgni!L$57*100,"n.a."),"n.a.")</f>
        <v>15365.12641979995</v>
      </c>
      <c r="M88" s="106">
        <f>IF(ISNUMBER(M61)=TRUE,IF(M61&gt;0,M61/NAgni!M$57*100,"n.a."),"n.a.")</f>
        <v>15556.356314945018</v>
      </c>
      <c r="N88" s="106">
        <f>IF(ISNUMBER(N61)=TRUE,IF(N61&gt;0,N61/NAgni!N$57*100,"n.a."),"n.a.")</f>
        <v>15005.518034437368</v>
      </c>
      <c r="O88" s="106">
        <f>IF(ISNUMBER(O61)=TRUE,IF(O61&gt;0,O61/NAgni!O$57*100,"n.a."),"n.a.")</f>
        <v>15312.115235950811</v>
      </c>
      <c r="P88" s="106">
        <f>IF(ISNUMBER(P61)=TRUE,IF(P61&gt;0,P61/NAgni!P$57*100,"n.a."),"n.a.")</f>
        <v>14796.571853855809</v>
      </c>
      <c r="Q88" s="106">
        <f>IF(ISNUMBER(Q61)=TRUE,IF(Q61&gt;0,Q61/NAgni!Q$57*100,"n.a."),"n.a.")</f>
        <v>13647.007155743708</v>
      </c>
      <c r="R88" s="106">
        <f>IF(ISNUMBER(R61)=TRUE,IF(R61&gt;0,R61/NAgni!R$57*100,"n.a."),"n.a.")</f>
        <v>13770.930941014003</v>
      </c>
      <c r="S88" s="106">
        <f>IF(ISNUMBER(S61)=TRUE,IF(S61&gt;0,S61/NAgni!S$57*100,"n.a."),"n.a.")</f>
        <v>15554.539877229572</v>
      </c>
      <c r="T88" s="106">
        <f>IF(ISNUMBER(T61)=TRUE,IF(T61&gt;0,T61/NAgni!T$57*100,"n.a."),"n.a.")</f>
        <v>16910.364389984046</v>
      </c>
      <c r="U88" s="106">
        <f>IF(ISNUMBER(U61)=TRUE,IF(U61&gt;0,U61/NAgni!U$57*100,"n.a."),"n.a.")</f>
        <v>17573.459241311135</v>
      </c>
      <c r="V88" s="106">
        <f>IF(ISNUMBER(V61)=TRUE,IF(V61&gt;0,V61/NAgni!V$57*100,"n.a."),"n.a.")</f>
        <v>17777.429715008802</v>
      </c>
      <c r="W88" s="106">
        <f>IF(ISNUMBER(W61)=TRUE,IF(W61&gt;0,W61/NAgni!W$57*100,"n.a."),"n.a.")</f>
        <v>18198.181203139389</v>
      </c>
      <c r="X88" s="106">
        <f>IF(ISNUMBER(X61)=TRUE,IF(X61&gt;0,X61/NAgni!X$57*100,"n.a."),"n.a.")</f>
        <v>18905.935626531627</v>
      </c>
    </row>
    <row r="89" spans="1:24" x14ac:dyDescent="0.2">
      <c r="A89" s="1" t="s">
        <v>23</v>
      </c>
      <c r="B89" t="s">
        <v>277</v>
      </c>
      <c r="C89" s="106" t="str">
        <f>IF(ISNUMBER(C62)=TRUE,IF(C62&gt;0,C62/NAgni!C$57*100,"n.a."),"n.a.")</f>
        <v>n.a.</v>
      </c>
      <c r="D89" s="106" t="str">
        <f>IF(ISNUMBER(D62)=TRUE,IF(D62&gt;0,D62/NAgni!D$57*100,"n.a."),"n.a.")</f>
        <v>n.a.</v>
      </c>
      <c r="E89" s="106" t="str">
        <f>IF(ISNUMBER(E62)=TRUE,IF(E62&gt;0,E62/NAgni!E$57*100,"n.a."),"n.a.")</f>
        <v>n.a.</v>
      </c>
      <c r="F89" s="106" t="str">
        <f>IF(ISNUMBER(F62)=TRUE,IF(F62&gt;0,F62/NAgni!F$57*100,"n.a."),"n.a.")</f>
        <v>n.a.</v>
      </c>
      <c r="G89" s="106" t="str">
        <f>IF(ISNUMBER(G62)=TRUE,IF(G62&gt;0,G62/NAgni!G$57*100,"n.a."),"n.a.")</f>
        <v>n.a.</v>
      </c>
      <c r="H89" s="106" t="str">
        <f>IF(ISNUMBER(H62)=TRUE,IF(H62&gt;0,H62/NAgni!H$57*100,"n.a."),"n.a.")</f>
        <v>n.a.</v>
      </c>
      <c r="I89" s="106" t="str">
        <f>IF(ISNUMBER(I62)=TRUE,IF(I62&gt;0,I62/NAgni!I$57*100,"n.a."),"n.a.")</f>
        <v>n.a.</v>
      </c>
      <c r="J89" s="106" t="str">
        <f>IF(ISNUMBER(J62)=TRUE,IF(J62&gt;0,J62/NAgni!J$57*100,"n.a."),"n.a.")</f>
        <v>n.a.</v>
      </c>
      <c r="K89" s="106" t="str">
        <f>IF(ISNUMBER(K62)=TRUE,IF(K62&gt;0,K62/NAgni!K$57*100,"n.a."),"n.a.")</f>
        <v>n.a.</v>
      </c>
      <c r="L89" s="106" t="str">
        <f>IF(ISNUMBER(L62)=TRUE,IF(L62&gt;0,L62/NAgni!L$57*100,"n.a."),"n.a.")</f>
        <v>n.a.</v>
      </c>
      <c r="M89" s="106" t="str">
        <f>IF(ISNUMBER(M62)=TRUE,IF(M62&gt;0,M62/NAgni!M$57*100,"n.a."),"n.a.")</f>
        <v>n.a.</v>
      </c>
      <c r="N89" s="106" t="str">
        <f>IF(ISNUMBER(N62)=TRUE,IF(N62&gt;0,N62/NAgni!N$57*100,"n.a."),"n.a.")</f>
        <v>n.a.</v>
      </c>
      <c r="O89" s="106" t="str">
        <f>IF(ISNUMBER(O62)=TRUE,IF(O62&gt;0,O62/NAgni!O$57*100,"n.a."),"n.a.")</f>
        <v>n.a.</v>
      </c>
      <c r="P89" s="106" t="str">
        <f>IF(ISNUMBER(P62)=TRUE,IF(P62&gt;0,P62/NAgni!P$57*100,"n.a."),"n.a.")</f>
        <v>n.a.</v>
      </c>
      <c r="Q89" s="106" t="str">
        <f>IF(ISNUMBER(Q62)=TRUE,IF(Q62&gt;0,Q62/NAgni!Q$57*100,"n.a."),"n.a.")</f>
        <v>n.a.</v>
      </c>
      <c r="R89" s="106" t="str">
        <f>IF(ISNUMBER(R62)=TRUE,IF(R62&gt;0,R62/NAgni!R$57*100,"n.a."),"n.a.")</f>
        <v>n.a.</v>
      </c>
      <c r="S89" s="106" t="str">
        <f>IF(ISNUMBER(S62)=TRUE,IF(S62&gt;0,S62/NAgni!S$57*100,"n.a."),"n.a.")</f>
        <v>n.a.</v>
      </c>
      <c r="T89" s="106" t="str">
        <f>IF(ISNUMBER(T62)=TRUE,IF(T62&gt;0,T62/NAgni!T$57*100,"n.a."),"n.a.")</f>
        <v>n.a.</v>
      </c>
      <c r="U89" s="106" t="str">
        <f>IF(ISNUMBER(U62)=TRUE,IF(U62&gt;0,U62/NAgni!U$57*100,"n.a."),"n.a.")</f>
        <v>n.a.</v>
      </c>
      <c r="V89" s="106" t="str">
        <f>IF(ISNUMBER(V62)=TRUE,IF(V62&gt;0,V62/NAgni!V$57*100,"n.a."),"n.a.")</f>
        <v>n.a.</v>
      </c>
      <c r="W89" s="106" t="str">
        <f>IF(ISNUMBER(W62)=TRUE,IF(W62&gt;0,W62/NAgni!W$57*100,"n.a."),"n.a.")</f>
        <v>n.a.</v>
      </c>
      <c r="X89" s="106" t="str">
        <f>IF(ISNUMBER(X62)=TRUE,IF(X62&gt;0,X62/NAgni!X$57*100,"n.a."),"n.a.")</f>
        <v>n.a.</v>
      </c>
    </row>
    <row r="90" spans="1:24" x14ac:dyDescent="0.2">
      <c r="A90" s="1" t="s">
        <v>24</v>
      </c>
      <c r="B90" t="s">
        <v>25</v>
      </c>
      <c r="C90" s="106">
        <f>IF(ISNUMBER(C63)=TRUE,IF(C63&gt;0,C63/NAgni!C$57*100,"n.a."),"n.a.")</f>
        <v>8289.8129133442089</v>
      </c>
      <c r="D90" s="106">
        <f>IF(ISNUMBER(D63)=TRUE,IF(D63&gt;0,D63/NAgni!D$57*100,"n.a."),"n.a.")</f>
        <v>8863.7820024603279</v>
      </c>
      <c r="E90" s="106">
        <f>IF(ISNUMBER(E63)=TRUE,IF(E63&gt;0,E63/NAgni!E$57*100,"n.a."),"n.a.")</f>
        <v>10149.860436207662</v>
      </c>
      <c r="F90" s="106">
        <f>IF(ISNUMBER(F63)=TRUE,IF(F63&gt;0,F63/NAgni!F$57*100,"n.a."),"n.a.")</f>
        <v>9722.2733088938821</v>
      </c>
      <c r="G90" s="106">
        <f>IF(ISNUMBER(G63)=TRUE,IF(G63&gt;0,G63/NAgni!G$57*100,"n.a."),"n.a.")</f>
        <v>11261.68143857297</v>
      </c>
      <c r="H90" s="106">
        <f>IF(ISNUMBER(H63)=TRUE,IF(H63&gt;0,H63/NAgni!H$57*100,"n.a."),"n.a.")</f>
        <v>9929.7256763214154</v>
      </c>
      <c r="I90" s="106">
        <f>IF(ISNUMBER(I63)=TRUE,IF(I63&gt;0,I63/NAgni!I$57*100,"n.a."),"n.a.")</f>
        <v>9214.3739869586061</v>
      </c>
      <c r="J90" s="106">
        <f>IF(ISNUMBER(J63)=TRUE,IF(J63&gt;0,J63/NAgni!J$57*100,"n.a."),"n.a.")</f>
        <v>8794.5420661004937</v>
      </c>
      <c r="K90" s="106">
        <f>IF(ISNUMBER(K63)=TRUE,IF(K63&gt;0,K63/NAgni!K$57*100,"n.a."),"n.a.")</f>
        <v>7269.2919540745952</v>
      </c>
      <c r="L90" s="106">
        <f>IF(ISNUMBER(L63)=TRUE,IF(L63&gt;0,L63/NAgni!L$57*100,"n.a."),"n.a.")</f>
        <v>6423.2940464239464</v>
      </c>
      <c r="M90" s="106">
        <f>IF(ISNUMBER(M63)=TRUE,IF(M63&gt;0,M63/NAgni!M$57*100,"n.a."),"n.a.")</f>
        <v>7091.3260798496794</v>
      </c>
      <c r="N90" s="106">
        <f>IF(ISNUMBER(N63)=TRUE,IF(N63&gt;0,N63/NAgni!N$57*100,"n.a."),"n.a.")</f>
        <v>7405.6766108002803</v>
      </c>
      <c r="O90" s="106">
        <f>IF(ISNUMBER(O63)=TRUE,IF(O63&gt;0,O63/NAgni!O$57*100,"n.a."),"n.a.")</f>
        <v>7099.8292235637518</v>
      </c>
      <c r="P90" s="106">
        <f>IF(ISNUMBER(P63)=TRUE,IF(P63&gt;0,P63/NAgni!P$57*100,"n.a."),"n.a.")</f>
        <v>7086.5690892913917</v>
      </c>
      <c r="Q90" s="106">
        <f>IF(ISNUMBER(Q63)=TRUE,IF(Q63&gt;0,Q63/NAgni!Q$57*100,"n.a."),"n.a.")</f>
        <v>7286.8539512965954</v>
      </c>
      <c r="R90" s="106">
        <f>IF(ISNUMBER(R63)=TRUE,IF(R63&gt;0,R63/NAgni!R$57*100,"n.a."),"n.a.")</f>
        <v>8384.1072675066134</v>
      </c>
      <c r="S90" s="106">
        <f>IF(ISNUMBER(S63)=TRUE,IF(S63&gt;0,S63/NAgni!S$57*100,"n.a."),"n.a.")</f>
        <v>8539.0541912722383</v>
      </c>
      <c r="T90" s="106">
        <f>IF(ISNUMBER(T63)=TRUE,IF(T63&gt;0,T63/NAgni!T$57*100,"n.a."),"n.a.")</f>
        <v>8531.3463762288993</v>
      </c>
      <c r="U90" s="106">
        <f>IF(ISNUMBER(U63)=TRUE,IF(U63&gt;0,U63/NAgni!U$57*100,"n.a."),"n.a.")</f>
        <v>8217.2780950932029</v>
      </c>
      <c r="V90" s="106">
        <f>IF(ISNUMBER(V63)=TRUE,IF(V63&gt;0,V63/NAgni!V$57*100,"n.a."),"n.a.")</f>
        <v>8513.5159568036725</v>
      </c>
      <c r="W90" s="106">
        <f>IF(ISNUMBER(W63)=TRUE,IF(W63&gt;0,W63/NAgni!W$57*100,"n.a."),"n.a.")</f>
        <v>9151.5759227114359</v>
      </c>
      <c r="X90" s="106">
        <f>IF(ISNUMBER(X63)=TRUE,IF(X63&gt;0,X63/NAgni!X$57*100,"n.a."),"n.a.")</f>
        <v>9536.5375033974979</v>
      </c>
    </row>
    <row r="91" spans="1:24" x14ac:dyDescent="0.2">
      <c r="A91" s="1" t="s">
        <v>26</v>
      </c>
      <c r="B91" t="s">
        <v>278</v>
      </c>
      <c r="C91" s="106">
        <f>IF(ISNUMBER(C64)=TRUE,IF(C64&gt;0,C64/NAgni!C$57*100,"n.a."),"n.a.")</f>
        <v>9396.7601519377295</v>
      </c>
      <c r="D91" s="106">
        <f>IF(ISNUMBER(D64)=TRUE,IF(D64&gt;0,D64/NAgni!D$57*100,"n.a."),"n.a.")</f>
        <v>9642.9660285380924</v>
      </c>
      <c r="E91" s="106">
        <f>IF(ISNUMBER(E64)=TRUE,IF(E64&gt;0,E64/NAgni!E$57*100,"n.a."),"n.a.")</f>
        <v>9374.4784705438215</v>
      </c>
      <c r="F91" s="106">
        <f>IF(ISNUMBER(F64)=TRUE,IF(F64&gt;0,F64/NAgni!F$57*100,"n.a."),"n.a.")</f>
        <v>9301.2365866689215</v>
      </c>
      <c r="G91" s="106">
        <f>IF(ISNUMBER(G64)=TRUE,IF(G64&gt;0,G64/NAgni!G$57*100,"n.a."),"n.a.")</f>
        <v>9030.3623285861158</v>
      </c>
      <c r="H91" s="106">
        <f>IF(ISNUMBER(H64)=TRUE,IF(H64&gt;0,H64/NAgni!H$57*100,"n.a."),"n.a.")</f>
        <v>8557.4716535663647</v>
      </c>
      <c r="I91" s="106">
        <f>IF(ISNUMBER(I64)=TRUE,IF(I64&gt;0,I64/NAgni!I$57*100,"n.a."),"n.a.")</f>
        <v>8514.5394833395912</v>
      </c>
      <c r="J91" s="106">
        <f>IF(ISNUMBER(J64)=TRUE,IF(J64&gt;0,J64/NAgni!J$57*100,"n.a."),"n.a.")</f>
        <v>8757.8290769426731</v>
      </c>
      <c r="K91" s="106">
        <f>IF(ISNUMBER(K64)=TRUE,IF(K64&gt;0,K64/NAgni!K$57*100,"n.a."),"n.a.")</f>
        <v>8417.8955511355052</v>
      </c>
      <c r="L91" s="106">
        <f>IF(ISNUMBER(L64)=TRUE,IF(L64&gt;0,L64/NAgni!L$57*100,"n.a."),"n.a.")</f>
        <v>8138.8572540243249</v>
      </c>
      <c r="M91" s="106">
        <f>IF(ISNUMBER(M64)=TRUE,IF(M64&gt;0,M64/NAgni!M$57*100,"n.a."),"n.a.")</f>
        <v>8058.625750553927</v>
      </c>
      <c r="N91" s="106">
        <f>IF(ISNUMBER(N64)=TRUE,IF(N64&gt;0,N64/NAgni!N$57*100,"n.a."),"n.a.")</f>
        <v>8160.8378049783259</v>
      </c>
      <c r="O91" s="106">
        <f>IF(ISNUMBER(O64)=TRUE,IF(O64&gt;0,O64/NAgni!O$57*100,"n.a."),"n.a.")</f>
        <v>7840.5800265412681</v>
      </c>
      <c r="P91" s="106">
        <f>IF(ISNUMBER(P64)=TRUE,IF(P64&gt;0,P64/NAgni!P$57*100,"n.a."),"n.a.")</f>
        <v>7720.7241266033861</v>
      </c>
      <c r="Q91" s="106">
        <f>IF(ISNUMBER(Q64)=TRUE,IF(Q64&gt;0,Q64/NAgni!Q$57*100,"n.a."),"n.a.")</f>
        <v>7843.7317976307031</v>
      </c>
      <c r="R91" s="106">
        <f>IF(ISNUMBER(R64)=TRUE,IF(R64&gt;0,R64/NAgni!R$57*100,"n.a."),"n.a.")</f>
        <v>8495.3039131014375</v>
      </c>
      <c r="S91" s="106">
        <f>IF(ISNUMBER(S64)=TRUE,IF(S64&gt;0,S64/NAgni!S$57*100,"n.a."),"n.a.")</f>
        <v>9103.2536010968051</v>
      </c>
      <c r="T91" s="106">
        <f>IF(ISNUMBER(T64)=TRUE,IF(T64&gt;0,T64/NAgni!T$57*100,"n.a."),"n.a.")</f>
        <v>9344.5944763587995</v>
      </c>
      <c r="U91" s="106">
        <f>IF(ISNUMBER(U64)=TRUE,IF(U64&gt;0,U64/NAgni!U$57*100,"n.a."),"n.a.")</f>
        <v>9541.1246464259966</v>
      </c>
      <c r="V91" s="106">
        <f>IF(ISNUMBER(V64)=TRUE,IF(V64&gt;0,V64/NAgni!V$57*100,"n.a."),"n.a.")</f>
        <v>9469.259577141489</v>
      </c>
      <c r="W91" s="106">
        <f>IF(ISNUMBER(W64)=TRUE,IF(W64&gt;0,W64/NAgni!W$57*100,"n.a."),"n.a.")</f>
        <v>9205.2588477153713</v>
      </c>
      <c r="X91" s="106">
        <f>IF(ISNUMBER(X64)=TRUE,IF(X64&gt;0,X64/NAgni!X$57*100,"n.a."),"n.a.")</f>
        <v>9054.1441500229339</v>
      </c>
    </row>
    <row r="92" spans="1:24" x14ac:dyDescent="0.2">
      <c r="A92" s="1" t="s">
        <v>27</v>
      </c>
      <c r="B92" t="s">
        <v>279</v>
      </c>
      <c r="C92" s="106">
        <f>IF(ISNUMBER(C65)=TRUE,IF(C65&gt;0,C65/NAgni!C$57*100,"n.a."),"n.a.")</f>
        <v>12236.818841731665</v>
      </c>
      <c r="D92" s="106">
        <f>IF(ISNUMBER(D65)=TRUE,IF(D65&gt;0,D65/NAgni!D$57*100,"n.a."),"n.a.")</f>
        <v>12198.341772058733</v>
      </c>
      <c r="E92" s="106">
        <f>IF(ISNUMBER(E65)=TRUE,IF(E65&gt;0,E65/NAgni!E$57*100,"n.a."),"n.a.")</f>
        <v>12540.033540611623</v>
      </c>
      <c r="F92" s="106">
        <f>IF(ISNUMBER(F65)=TRUE,IF(F65&gt;0,F65/NAgni!F$57*100,"n.a."),"n.a.")</f>
        <v>12845.190313072646</v>
      </c>
      <c r="G92" s="106">
        <f>IF(ISNUMBER(G65)=TRUE,IF(G65&gt;0,G65/NAgni!G$57*100,"n.a."),"n.a.")</f>
        <v>13601.138972395438</v>
      </c>
      <c r="H92" s="106">
        <f>IF(ISNUMBER(H65)=TRUE,IF(H65&gt;0,H65/NAgni!H$57*100,"n.a."),"n.a.")</f>
        <v>12232.087108385704</v>
      </c>
      <c r="I92" s="106">
        <f>IF(ISNUMBER(I65)=TRUE,IF(I65&gt;0,I65/NAgni!I$57*100,"n.a."),"n.a.")</f>
        <v>11807.917781298951</v>
      </c>
      <c r="J92" s="106">
        <f>IF(ISNUMBER(J65)=TRUE,IF(J65&gt;0,J65/NAgni!J$57*100,"n.a."),"n.a.")</f>
        <v>11442.679242209992</v>
      </c>
      <c r="K92" s="106">
        <f>IF(ISNUMBER(K65)=TRUE,IF(K65&gt;0,K65/NAgni!K$57*100,"n.a."),"n.a.")</f>
        <v>10273.171440266711</v>
      </c>
      <c r="L92" s="106">
        <f>IF(ISNUMBER(L65)=TRUE,IF(L65&gt;0,L65/NAgni!L$57*100,"n.a."),"n.a.")</f>
        <v>9988.2243331109676</v>
      </c>
      <c r="M92" s="106">
        <f>IF(ISNUMBER(M65)=TRUE,IF(M65&gt;0,M65/NAgni!M$57*100,"n.a."),"n.a.")</f>
        <v>10275.237176475663</v>
      </c>
      <c r="N92" s="106">
        <f>IF(ISNUMBER(N65)=TRUE,IF(N65&gt;0,N65/NAgni!N$57*100,"n.a."),"n.a.")</f>
        <v>10228.234671842243</v>
      </c>
      <c r="O92" s="106">
        <f>IF(ISNUMBER(O65)=TRUE,IF(O65&gt;0,O65/NAgni!O$57*100,"n.a."),"n.a.")</f>
        <v>9817.4727089249027</v>
      </c>
      <c r="P92" s="106">
        <f>IF(ISNUMBER(P65)=TRUE,IF(P65&gt;0,P65/NAgni!P$57*100,"n.a."),"n.a.")</f>
        <v>9612.3395233097963</v>
      </c>
      <c r="Q92" s="106">
        <f>IF(ISNUMBER(Q65)=TRUE,IF(Q65&gt;0,Q65/NAgni!Q$57*100,"n.a."),"n.a.")</f>
        <v>9569.2312881329653</v>
      </c>
      <c r="R92" s="106">
        <f>IF(ISNUMBER(R65)=TRUE,IF(R65&gt;0,R65/NAgni!R$57*100,"n.a."),"n.a.")</f>
        <v>9686.9546502788617</v>
      </c>
      <c r="S92" s="106">
        <f>IF(ISNUMBER(S65)=TRUE,IF(S65&gt;0,S65/NAgni!S$57*100,"n.a."),"n.a.")</f>
        <v>10624.385034330457</v>
      </c>
      <c r="T92" s="106">
        <f>IF(ISNUMBER(T65)=TRUE,IF(T65&gt;0,T65/NAgni!T$57*100,"n.a."),"n.a.")</f>
        <v>10892.882625560262</v>
      </c>
      <c r="U92" s="106">
        <f>IF(ISNUMBER(U65)=TRUE,IF(U65&gt;0,U65/NAgni!U$57*100,"n.a."),"n.a.")</f>
        <v>11075.188461593862</v>
      </c>
      <c r="V92" s="106">
        <f>IF(ISNUMBER(V65)=TRUE,IF(V65&gt;0,V65/NAgni!V$57*100,"n.a."),"n.a.")</f>
        <v>11215.187226392905</v>
      </c>
      <c r="W92" s="106">
        <f>IF(ISNUMBER(W65)=TRUE,IF(W65&gt;0,W65/NAgni!W$57*100,"n.a."),"n.a.")</f>
        <v>10199.630909075604</v>
      </c>
      <c r="X92" s="106">
        <f>IF(ISNUMBER(X65)=TRUE,IF(X65&gt;0,X65/NAgni!X$57*100,"n.a."),"n.a.")</f>
        <v>8147.1473950215159</v>
      </c>
    </row>
    <row r="93" spans="1:24" x14ac:dyDescent="0.2">
      <c r="A93" s="1" t="s">
        <v>28</v>
      </c>
      <c r="B93" t="s">
        <v>280</v>
      </c>
      <c r="C93" s="106">
        <f>IF(ISNUMBER(C66)=TRUE,IF(C66&gt;0,C66/NAgni!C$57*100,"n.a."),"n.a.")</f>
        <v>9501.9727984596102</v>
      </c>
      <c r="D93" s="106">
        <f>IF(ISNUMBER(D66)=TRUE,IF(D66&gt;0,D66/NAgni!D$57*100,"n.a."),"n.a.")</f>
        <v>9556.2226490714238</v>
      </c>
      <c r="E93" s="106">
        <f>IF(ISNUMBER(E66)=TRUE,IF(E66&gt;0,E66/NAgni!E$57*100,"n.a."),"n.a.")</f>
        <v>8771.0485884052614</v>
      </c>
      <c r="F93" s="106">
        <f>IF(ISNUMBER(F66)=TRUE,IF(F66&gt;0,F66/NAgni!F$57*100,"n.a."),"n.a.")</f>
        <v>8223.2134910421319</v>
      </c>
      <c r="G93" s="106">
        <f>IF(ISNUMBER(G66)=TRUE,IF(G66&gt;0,G66/NAgni!G$57*100,"n.a."),"n.a.")</f>
        <v>8764.6350468742658</v>
      </c>
      <c r="H93" s="106">
        <f>IF(ISNUMBER(H66)=TRUE,IF(H66&gt;0,H66/NAgni!H$57*100,"n.a."),"n.a.")</f>
        <v>8303.2768924517586</v>
      </c>
      <c r="I93" s="106">
        <f>IF(ISNUMBER(I66)=TRUE,IF(I66&gt;0,I66/NAgni!I$57*100,"n.a."),"n.a.")</f>
        <v>8211.9119246838454</v>
      </c>
      <c r="J93" s="106">
        <f>IF(ISNUMBER(J66)=TRUE,IF(J66&gt;0,J66/NAgni!J$57*100,"n.a."),"n.a.")</f>
        <v>8353.568995567497</v>
      </c>
      <c r="K93" s="106">
        <f>IF(ISNUMBER(K66)=TRUE,IF(K66&gt;0,K66/NAgni!K$57*100,"n.a."),"n.a.")</f>
        <v>8106.6467603384499</v>
      </c>
      <c r="L93" s="106">
        <f>IF(ISNUMBER(L66)=TRUE,IF(L66&gt;0,L66/NAgni!L$57*100,"n.a."),"n.a.")</f>
        <v>7994.8973666503025</v>
      </c>
      <c r="M93" s="106">
        <f>IF(ISNUMBER(M66)=TRUE,IF(M66&gt;0,M66/NAgni!M$57*100,"n.a."),"n.a.")</f>
        <v>7725.9858022264852</v>
      </c>
      <c r="N93" s="106">
        <f>IF(ISNUMBER(N66)=TRUE,IF(N66&gt;0,N66/NAgni!N$57*100,"n.a."),"n.a.")</f>
        <v>8134.0145472017721</v>
      </c>
      <c r="O93" s="106">
        <f>IF(ISNUMBER(O66)=TRUE,IF(O66&gt;0,O66/NAgni!O$57*100,"n.a."),"n.a.")</f>
        <v>8344.3556183088313</v>
      </c>
      <c r="P93" s="106">
        <f>IF(ISNUMBER(P66)=TRUE,IF(P66&gt;0,P66/NAgni!P$57*100,"n.a."),"n.a.")</f>
        <v>8117.0153886619719</v>
      </c>
      <c r="Q93" s="106">
        <f>IF(ISNUMBER(Q66)=TRUE,IF(Q66&gt;0,Q66/NAgni!Q$57*100,"n.a."),"n.a.")</f>
        <v>8650.7763868093534</v>
      </c>
      <c r="R93" s="106">
        <f>IF(ISNUMBER(R66)=TRUE,IF(R66&gt;0,R66/NAgni!R$57*100,"n.a."),"n.a.")</f>
        <v>9400.3731437163005</v>
      </c>
      <c r="S93" s="106">
        <f>IF(ISNUMBER(S66)=TRUE,IF(S66&gt;0,S66/NAgni!S$57*100,"n.a."),"n.a.")</f>
        <v>10015.337056261704</v>
      </c>
      <c r="T93" s="106">
        <f>IF(ISNUMBER(T66)=TRUE,IF(T66&gt;0,T66/NAgni!T$57*100,"n.a."),"n.a.")</f>
        <v>10110.458605968763</v>
      </c>
      <c r="U93" s="106">
        <f>IF(ISNUMBER(U66)=TRUE,IF(U66&gt;0,U66/NAgni!U$57*100,"n.a."),"n.a.")</f>
        <v>9491.7189949963085</v>
      </c>
      <c r="V93" s="106">
        <f>IF(ISNUMBER(V66)=TRUE,IF(V66&gt;0,V66/NAgni!V$57*100,"n.a."),"n.a.")</f>
        <v>9087.2797271893432</v>
      </c>
      <c r="W93" s="106">
        <f>IF(ISNUMBER(W66)=TRUE,IF(W66&gt;0,W66/NAgni!W$57*100,"n.a."),"n.a.")</f>
        <v>7688.7628436430577</v>
      </c>
      <c r="X93" s="106">
        <f>IF(ISNUMBER(X66)=TRUE,IF(X66&gt;0,X66/NAgni!X$57*100,"n.a."),"n.a.")</f>
        <v>5869.1962416773094</v>
      </c>
    </row>
    <row r="94" spans="1:24" x14ac:dyDescent="0.2">
      <c r="A94" s="1" t="s">
        <v>29</v>
      </c>
      <c r="B94" t="s">
        <v>281</v>
      </c>
      <c r="C94" s="106">
        <f>IF(ISNUMBER(C67)=TRUE,IF(C67&gt;0,C67/NAgni!C$57*100,"n.a."),"n.a.")</f>
        <v>16980.719723030972</v>
      </c>
      <c r="D94" s="106">
        <f>IF(ISNUMBER(D67)=TRUE,IF(D67&gt;0,D67/NAgni!D$57*100,"n.a."),"n.a.")</f>
        <v>18762.916153956074</v>
      </c>
      <c r="E94" s="106">
        <f>IF(ISNUMBER(E67)=TRUE,IF(E67&gt;0,E67/NAgni!E$57*100,"n.a."),"n.a.")</f>
        <v>19822.657454736167</v>
      </c>
      <c r="F94" s="106">
        <f>IF(ISNUMBER(F67)=TRUE,IF(F67&gt;0,F67/NAgni!F$57*100,"n.a."),"n.a.")</f>
        <v>21112.864203367491</v>
      </c>
      <c r="G94" s="106">
        <f>IF(ISNUMBER(G67)=TRUE,IF(G67&gt;0,G67/NAgni!G$57*100,"n.a."),"n.a.")</f>
        <v>20076.215113414455</v>
      </c>
      <c r="H94" s="106">
        <f>IF(ISNUMBER(H67)=TRUE,IF(H67&gt;0,H67/NAgni!H$57*100,"n.a."),"n.a.")</f>
        <v>20649.899055856695</v>
      </c>
      <c r="I94" s="106">
        <f>IF(ISNUMBER(I67)=TRUE,IF(I67&gt;0,I67/NAgni!I$57*100,"n.a."),"n.a.")</f>
        <v>18800.413174320667</v>
      </c>
      <c r="J94" s="106">
        <f>IF(ISNUMBER(J67)=TRUE,IF(J67&gt;0,J67/NAgni!J$57*100,"n.a."),"n.a.")</f>
        <v>18204.160444635727</v>
      </c>
      <c r="K94" s="106">
        <f>IF(ISNUMBER(K67)=TRUE,IF(K67&gt;0,K67/NAgni!K$57*100,"n.a."),"n.a.")</f>
        <v>16222.749446189642</v>
      </c>
      <c r="L94" s="106">
        <f>IF(ISNUMBER(L67)=TRUE,IF(L67&gt;0,L67/NAgni!L$57*100,"n.a."),"n.a.")</f>
        <v>12089.52475688766</v>
      </c>
      <c r="M94" s="106">
        <f>IF(ISNUMBER(M67)=TRUE,IF(M67&gt;0,M67/NAgni!M$57*100,"n.a."),"n.a.")</f>
        <v>15173.976162921346</v>
      </c>
      <c r="N94" s="106">
        <f>IF(ISNUMBER(N67)=TRUE,IF(N67&gt;0,N67/NAgni!N$57*100,"n.a."),"n.a.")</f>
        <v>14440.940066829284</v>
      </c>
      <c r="O94" s="106">
        <f>IF(ISNUMBER(O67)=TRUE,IF(O67&gt;0,O67/NAgni!O$57*100,"n.a."),"n.a.")</f>
        <v>13897.120909357807</v>
      </c>
      <c r="P94" s="106">
        <f>IF(ISNUMBER(P67)=TRUE,IF(P67&gt;0,P67/NAgni!P$57*100,"n.a."),"n.a.")</f>
        <v>14123.438918412703</v>
      </c>
      <c r="Q94" s="106">
        <f>IF(ISNUMBER(Q67)=TRUE,IF(Q67&gt;0,Q67/NAgni!Q$57*100,"n.a."),"n.a.")</f>
        <v>14750.443281853353</v>
      </c>
      <c r="R94" s="106">
        <f>IF(ISNUMBER(R67)=TRUE,IF(R67&gt;0,R67/NAgni!R$57*100,"n.a."),"n.a.")</f>
        <v>14683.882116702853</v>
      </c>
      <c r="S94" s="106">
        <f>IF(ISNUMBER(S67)=TRUE,IF(S67&gt;0,S67/NAgni!S$57*100,"n.a."),"n.a.")</f>
        <v>15985.619880452194</v>
      </c>
      <c r="T94" s="106">
        <f>IF(ISNUMBER(T67)=TRUE,IF(T67&gt;0,T67/NAgni!T$57*100,"n.a."),"n.a.")</f>
        <v>16307.965776909021</v>
      </c>
      <c r="U94" s="106">
        <f>IF(ISNUMBER(U67)=TRUE,IF(U67&gt;0,U67/NAgni!U$57*100,"n.a."),"n.a.")</f>
        <v>17560.49331132618</v>
      </c>
      <c r="V94" s="106">
        <f>IF(ISNUMBER(V67)=TRUE,IF(V67&gt;0,V67/NAgni!V$57*100,"n.a."),"n.a.")</f>
        <v>17846.711657369389</v>
      </c>
      <c r="W94" s="106">
        <f>IF(ISNUMBER(W67)=TRUE,IF(W67&gt;0,W67/NAgni!W$57*100,"n.a."),"n.a.")</f>
        <v>18947.754390154878</v>
      </c>
      <c r="X94" s="106">
        <f>IF(ISNUMBER(X67)=TRUE,IF(X67&gt;0,X67/NAgni!X$57*100,"n.a."),"n.a.")</f>
        <v>19149.372512182836</v>
      </c>
    </row>
    <row r="95" spans="1:24" x14ac:dyDescent="0.2">
      <c r="A95" s="1" t="s">
        <v>31</v>
      </c>
      <c r="B95" t="s">
        <v>309</v>
      </c>
      <c r="C95" s="106">
        <f>IF(ISNUMBER(C68)=TRUE,IF(C68&gt;0,C68/NAgni!C$57*100,"n.a."),"n.a.")</f>
        <v>22871.542986768469</v>
      </c>
      <c r="D95" s="106">
        <f>IF(ISNUMBER(D68)=TRUE,IF(D68&gt;0,D68/NAgni!D$57*100,"n.a."),"n.a.")</f>
        <v>20000.505251343424</v>
      </c>
      <c r="E95" s="106">
        <f>IF(ISNUMBER(E68)=TRUE,IF(E68&gt;0,E68/NAgni!E$57*100,"n.a."),"n.a.")</f>
        <v>18461.776549031965</v>
      </c>
      <c r="F95" s="106">
        <f>IF(ISNUMBER(F68)=TRUE,IF(F68&gt;0,F68/NAgni!F$57*100,"n.a."),"n.a.")</f>
        <v>21056.077442186972</v>
      </c>
      <c r="G95" s="106">
        <f>IF(ISNUMBER(G68)=TRUE,IF(G68&gt;0,G68/NAgni!G$57*100,"n.a."),"n.a.")</f>
        <v>23517.627803076408</v>
      </c>
      <c r="H95" s="106">
        <f>IF(ISNUMBER(H68)=TRUE,IF(H68&gt;0,H68/NAgni!H$57*100,"n.a."),"n.a.")</f>
        <v>23835.311735603849</v>
      </c>
      <c r="I95" s="106">
        <f>IF(ISNUMBER(I68)=TRUE,IF(I68&gt;0,I68/NAgni!I$57*100,"n.a."),"n.a.")</f>
        <v>22781.784144249545</v>
      </c>
      <c r="J95" s="106">
        <f>IF(ISNUMBER(J68)=TRUE,IF(J68&gt;0,J68/NAgni!J$57*100,"n.a."),"n.a.")</f>
        <v>21824.804486487188</v>
      </c>
      <c r="K95" s="106">
        <f>IF(ISNUMBER(K68)=TRUE,IF(K68&gt;0,K68/NAgni!K$57*100,"n.a."),"n.a.")</f>
        <v>21368.674508754841</v>
      </c>
      <c r="L95" s="106">
        <f>IF(ISNUMBER(L68)=TRUE,IF(L68&gt;0,L68/NAgni!L$57*100,"n.a."),"n.a.")</f>
        <v>20721.212817091302</v>
      </c>
      <c r="M95" s="106">
        <f>IF(ISNUMBER(M68)=TRUE,IF(M68&gt;0,M68/NAgni!M$57*100,"n.a."),"n.a.")</f>
        <v>22052.568813248145</v>
      </c>
      <c r="N95" s="106">
        <f>IF(ISNUMBER(N68)=TRUE,IF(N68&gt;0,N68/NAgni!N$57*100,"n.a."),"n.a.")</f>
        <v>22284.961214682786</v>
      </c>
      <c r="O95" s="106">
        <f>IF(ISNUMBER(O68)=TRUE,IF(O68&gt;0,O68/NAgni!O$57*100,"n.a."),"n.a.")</f>
        <v>21575.04157738604</v>
      </c>
      <c r="P95" s="106">
        <f>IF(ISNUMBER(P68)=TRUE,IF(P68&gt;0,P68/NAgni!P$57*100,"n.a."),"n.a.")</f>
        <v>18401.43170770783</v>
      </c>
      <c r="Q95" s="106">
        <f>IF(ISNUMBER(Q68)=TRUE,IF(Q68&gt;0,Q68/NAgni!Q$57*100,"n.a."),"n.a.")</f>
        <v>17439.405583770262</v>
      </c>
      <c r="R95" s="106">
        <f>IF(ISNUMBER(R68)=TRUE,IF(R68&gt;0,R68/NAgni!R$57*100,"n.a."),"n.a.")</f>
        <v>18944.434626154707</v>
      </c>
      <c r="S95" s="106">
        <f>IF(ISNUMBER(S68)=TRUE,IF(S68&gt;0,S68/NAgni!S$57*100,"n.a."),"n.a.")</f>
        <v>19924.201185052796</v>
      </c>
      <c r="T95" s="106">
        <f>IF(ISNUMBER(T68)=TRUE,IF(T68&gt;0,T68/NAgni!T$57*100,"n.a."),"n.a.")</f>
        <v>21736.80329445401</v>
      </c>
      <c r="U95" s="106">
        <f>IF(ISNUMBER(U68)=TRUE,IF(U68&gt;0,U68/NAgni!U$57*100,"n.a."),"n.a.")</f>
        <v>22279.825892365778</v>
      </c>
      <c r="V95" s="106">
        <f>IF(ISNUMBER(V68)=TRUE,IF(V68&gt;0,V68/NAgni!V$57*100,"n.a."),"n.a.")</f>
        <v>19531.571839500481</v>
      </c>
      <c r="W95" s="106">
        <f>IF(ISNUMBER(W68)=TRUE,IF(W68&gt;0,W68/NAgni!W$57*100,"n.a."),"n.a.")</f>
        <v>22905.621113881141</v>
      </c>
      <c r="X95" s="106">
        <f>IF(ISNUMBER(X68)=TRUE,IF(X68&gt;0,X68/NAgni!X$57*100,"n.a."),"n.a.")</f>
        <v>25370.890531430647</v>
      </c>
    </row>
    <row r="96" spans="1:24" x14ac:dyDescent="0.2">
      <c r="A96" s="1" t="s">
        <v>32</v>
      </c>
      <c r="B96" t="s">
        <v>282</v>
      </c>
      <c r="C96" s="106">
        <f>IF(ISNUMBER(C69)=TRUE,IF(C69&gt;0,C69/NAgni!C$57*100,"n.a."),"n.a.")</f>
        <v>7828.4435472886744</v>
      </c>
      <c r="D96" s="106">
        <f>IF(ISNUMBER(D69)=TRUE,IF(D69&gt;0,D69/NAgni!D$57*100,"n.a."),"n.a.")</f>
        <v>8635.9084097539217</v>
      </c>
      <c r="E96" s="106">
        <f>IF(ISNUMBER(E69)=TRUE,IF(E69&gt;0,E69/NAgni!E$57*100,"n.a."),"n.a.")</f>
        <v>11209.272711548354</v>
      </c>
      <c r="F96" s="106">
        <f>IF(ISNUMBER(F69)=TRUE,IF(F69&gt;0,F69/NAgni!F$57*100,"n.a."),"n.a.")</f>
        <v>10450.611097254437</v>
      </c>
      <c r="G96" s="106">
        <f>IF(ISNUMBER(G69)=TRUE,IF(G69&gt;0,G69/NAgni!G$57*100,"n.a."),"n.a.")</f>
        <v>10104.890725394125</v>
      </c>
      <c r="H96" s="106">
        <f>IF(ISNUMBER(H69)=TRUE,IF(H69&gt;0,H69/NAgni!H$57*100,"n.a."),"n.a.")</f>
        <v>9017.7593521394974</v>
      </c>
      <c r="I96" s="106">
        <f>IF(ISNUMBER(I69)=TRUE,IF(I69&gt;0,I69/NAgni!I$57*100,"n.a."),"n.a.")</f>
        <v>7687.981157285375</v>
      </c>
      <c r="J96" s="106">
        <f>IF(ISNUMBER(J69)=TRUE,IF(J69&gt;0,J69/NAgni!J$57*100,"n.a."),"n.a.")</f>
        <v>7305.3709883358433</v>
      </c>
      <c r="K96" s="106">
        <f>IF(ISNUMBER(K69)=TRUE,IF(K69&gt;0,K69/NAgni!K$57*100,"n.a."),"n.a.")</f>
        <v>7857.6192027438947</v>
      </c>
      <c r="L96" s="106">
        <f>IF(ISNUMBER(L69)=TRUE,IF(L69&gt;0,L69/NAgni!L$57*100,"n.a."),"n.a.")</f>
        <v>7125.5160965277428</v>
      </c>
      <c r="M96" s="106">
        <f>IF(ISNUMBER(M69)=TRUE,IF(M69&gt;0,M69/NAgni!M$57*100,"n.a."),"n.a.")</f>
        <v>6400.8754163750209</v>
      </c>
      <c r="N96" s="106">
        <f>IF(ISNUMBER(N69)=TRUE,IF(N69&gt;0,N69/NAgni!N$57*100,"n.a."),"n.a.")</f>
        <v>5936.1026114870401</v>
      </c>
      <c r="O96" s="106">
        <f>IF(ISNUMBER(O69)=TRUE,IF(O69&gt;0,O69/NAgni!O$57*100,"n.a."),"n.a.")</f>
        <v>5967.6270791819643</v>
      </c>
      <c r="P96" s="106">
        <f>IF(ISNUMBER(P69)=TRUE,IF(P69&gt;0,P69/NAgni!P$57*100,"n.a."),"n.a.")</f>
        <v>6276.9432121313384</v>
      </c>
      <c r="Q96" s="106">
        <f>IF(ISNUMBER(Q69)=TRUE,IF(Q69&gt;0,Q69/NAgni!Q$57*100,"n.a."),"n.a.")</f>
        <v>6816.5017255066159</v>
      </c>
      <c r="R96" s="106">
        <f>IF(ISNUMBER(R69)=TRUE,IF(R69&gt;0,R69/NAgni!R$57*100,"n.a."),"n.a.")</f>
        <v>6711.761407851749</v>
      </c>
      <c r="S96" s="106">
        <f>IF(ISNUMBER(S69)=TRUE,IF(S69&gt;0,S69/NAgni!S$57*100,"n.a."),"n.a.")</f>
        <v>7263.3032119186237</v>
      </c>
      <c r="T96" s="106">
        <f>IF(ISNUMBER(T69)=TRUE,IF(T69&gt;0,T69/NAgni!T$57*100,"n.a."),"n.a.")</f>
        <v>7723.0130405315531</v>
      </c>
      <c r="U96" s="106">
        <f>IF(ISNUMBER(U69)=TRUE,IF(U69&gt;0,U69/NAgni!U$57*100,"n.a."),"n.a.")</f>
        <v>7094.3442886830453</v>
      </c>
      <c r="V96" s="106">
        <f>IF(ISNUMBER(V69)=TRUE,IF(V69&gt;0,V69/NAgni!V$57*100,"n.a."),"n.a.")</f>
        <v>7213.0638342650882</v>
      </c>
      <c r="W96" s="106">
        <f>IF(ISNUMBER(W69)=TRUE,IF(W69&gt;0,W69/NAgni!W$57*100,"n.a."),"n.a.")</f>
        <v>7417.9686760980612</v>
      </c>
      <c r="X96" s="106">
        <f>IF(ISNUMBER(X69)=TRUE,IF(X69&gt;0,X69/NAgni!X$57*100,"n.a."),"n.a.")</f>
        <v>6806.7699105716429</v>
      </c>
    </row>
    <row r="97" spans="1:24" x14ac:dyDescent="0.2">
      <c r="A97" s="1" t="s">
        <v>34</v>
      </c>
      <c r="B97" s="53" t="s">
        <v>283</v>
      </c>
      <c r="C97" s="106">
        <f>IF(ISNUMBER(C70)=TRUE,IF(C70&gt;0,C70/NAgni!C$57*100,"n.a."),"n.a.")</f>
        <v>14088.599455668409</v>
      </c>
      <c r="D97" s="106">
        <f>IF(ISNUMBER(D70)=TRUE,IF(D70&gt;0,D70/NAgni!D$57*100,"n.a."),"n.a.")</f>
        <v>16818.46631948775</v>
      </c>
      <c r="E97" s="106">
        <f>IF(ISNUMBER(E70)=TRUE,IF(E70&gt;0,E70/NAgni!E$57*100,"n.a."),"n.a.")</f>
        <v>18117.908522318041</v>
      </c>
      <c r="F97" s="106">
        <f>IF(ISNUMBER(F70)=TRUE,IF(F70&gt;0,F70/NAgni!F$57*100,"n.a."),"n.a.")</f>
        <v>19943.309688903919</v>
      </c>
      <c r="G97" s="106">
        <f>IF(ISNUMBER(G70)=TRUE,IF(G70&gt;0,G70/NAgni!G$57*100,"n.a."),"n.a.")</f>
        <v>21455.678380547899</v>
      </c>
      <c r="H97" s="106">
        <f>IF(ISNUMBER(H70)=TRUE,IF(H70&gt;0,H70/NAgni!H$57*100,"n.a."),"n.a.")</f>
        <v>21421.64386325896</v>
      </c>
      <c r="I97" s="106">
        <f>IF(ISNUMBER(I70)=TRUE,IF(I70&gt;0,I70/NAgni!I$57*100,"n.a."),"n.a.")</f>
        <v>22207.204476859977</v>
      </c>
      <c r="J97" s="106">
        <f>IF(ISNUMBER(J70)=TRUE,IF(J70&gt;0,J70/NAgni!J$57*100,"n.a."),"n.a.")</f>
        <v>20786.6370678971</v>
      </c>
      <c r="K97" s="106">
        <f>IF(ISNUMBER(K70)=TRUE,IF(K70&gt;0,K70/NAgni!K$57*100,"n.a."),"n.a.")</f>
        <v>21169.548657398384</v>
      </c>
      <c r="L97" s="106">
        <f>IF(ISNUMBER(L70)=TRUE,IF(L70&gt;0,L70/NAgni!L$57*100,"n.a."),"n.a.")</f>
        <v>17829.856784056748</v>
      </c>
      <c r="M97" s="106">
        <f>IF(ISNUMBER(M70)=TRUE,IF(M70&gt;0,M70/NAgni!M$57*100,"n.a."),"n.a.")</f>
        <v>17817.27910488467</v>
      </c>
      <c r="N97" s="106">
        <f>IF(ISNUMBER(N70)=TRUE,IF(N70&gt;0,N70/NAgni!N$57*100,"n.a."),"n.a.")</f>
        <v>17827.156960073255</v>
      </c>
      <c r="O97" s="106">
        <f>IF(ISNUMBER(O70)=TRUE,IF(O70&gt;0,O70/NAgni!O$57*100,"n.a."),"n.a.")</f>
        <v>15673.95921956969</v>
      </c>
      <c r="P97" s="106">
        <f>IF(ISNUMBER(P70)=TRUE,IF(P70&gt;0,P70/NAgni!P$57*100,"n.a."),"n.a.")</f>
        <v>15446.345620768767</v>
      </c>
      <c r="Q97" s="106">
        <f>IF(ISNUMBER(Q70)=TRUE,IF(Q70&gt;0,Q70/NAgni!Q$57*100,"n.a."),"n.a.")</f>
        <v>14703.22161805098</v>
      </c>
      <c r="R97" s="106">
        <f>IF(ISNUMBER(R70)=TRUE,IF(R70&gt;0,R70/NAgni!R$57*100,"n.a."),"n.a.")</f>
        <v>14873.789054491539</v>
      </c>
      <c r="S97" s="106">
        <f>IF(ISNUMBER(S70)=TRUE,IF(S70&gt;0,S70/NAgni!S$57*100,"n.a."),"n.a.")</f>
        <v>15103.812601097867</v>
      </c>
      <c r="T97" s="106">
        <f>IF(ISNUMBER(T70)=TRUE,IF(T70&gt;0,T70/NAgni!T$57*100,"n.a."),"n.a.")</f>
        <v>15462.490226667856</v>
      </c>
      <c r="U97" s="106">
        <f>IF(ISNUMBER(U70)=TRUE,IF(U70&gt;0,U70/NAgni!U$57*100,"n.a."),"n.a.")</f>
        <v>14966.057820451169</v>
      </c>
      <c r="V97" s="106">
        <f>IF(ISNUMBER(V70)=TRUE,IF(V70&gt;0,V70/NAgni!V$57*100,"n.a."),"n.a.")</f>
        <v>14147.321878086941</v>
      </c>
      <c r="W97" s="106">
        <f>IF(ISNUMBER(W70)=TRUE,IF(W70&gt;0,W70/NAgni!W$57*100,"n.a."),"n.a.")</f>
        <v>14223.111636435977</v>
      </c>
      <c r="X97" s="106">
        <f>IF(ISNUMBER(X70)=TRUE,IF(X70&gt;0,X70/NAgni!X$57*100,"n.a."),"n.a.")</f>
        <v>14832.577124486736</v>
      </c>
    </row>
    <row r="98" spans="1:24" x14ac:dyDescent="0.2">
      <c r="A98" s="1" t="s">
        <v>36</v>
      </c>
      <c r="B98" s="53" t="s">
        <v>284</v>
      </c>
      <c r="C98" s="106">
        <f>IF(ISNUMBER(C71)=TRUE,IF(C71&gt;0,C71/NAgni!C$57*100,"n.a."),"n.a.")</f>
        <v>9645.2376298000981</v>
      </c>
      <c r="D98" s="106">
        <f>IF(ISNUMBER(D71)=TRUE,IF(D71&gt;0,D71/NAgni!D$57*100,"n.a."),"n.a.")</f>
        <v>9102.3642115626153</v>
      </c>
      <c r="E98" s="106">
        <f>IF(ISNUMBER(E71)=TRUE,IF(E71&gt;0,E71/NAgni!E$57*100,"n.a."),"n.a.")</f>
        <v>9379.2738353409404</v>
      </c>
      <c r="F98" s="106">
        <f>IF(ISNUMBER(F71)=TRUE,IF(F71&gt;0,F71/NAgni!F$57*100,"n.a."),"n.a.")</f>
        <v>8277.7763449548456</v>
      </c>
      <c r="G98" s="106">
        <f>IF(ISNUMBER(G71)=TRUE,IF(G71&gt;0,G71/NAgni!G$57*100,"n.a."),"n.a.")</f>
        <v>8632.6296772834958</v>
      </c>
      <c r="H98" s="106">
        <f>IF(ISNUMBER(H71)=TRUE,IF(H71&gt;0,H71/NAgni!H$57*100,"n.a."),"n.a.")</f>
        <v>8961.0147417562512</v>
      </c>
      <c r="I98" s="106">
        <f>IF(ISNUMBER(I71)=TRUE,IF(I71&gt;0,I71/NAgni!I$57*100,"n.a."),"n.a.")</f>
        <v>7930.6753400462721</v>
      </c>
      <c r="J98" s="106">
        <f>IF(ISNUMBER(J71)=TRUE,IF(J71&gt;0,J71/NAgni!J$57*100,"n.a."),"n.a.")</f>
        <v>7940.970007887373</v>
      </c>
      <c r="K98" s="106">
        <f>IF(ISNUMBER(K71)=TRUE,IF(K71&gt;0,K71/NAgni!K$57*100,"n.a."),"n.a.")</f>
        <v>7602.3597633274239</v>
      </c>
      <c r="L98" s="106">
        <f>IF(ISNUMBER(L71)=TRUE,IF(L71&gt;0,L71/NAgni!L$57*100,"n.a."),"n.a.")</f>
        <v>7770.0743975475916</v>
      </c>
      <c r="M98" s="106">
        <f>IF(ISNUMBER(M71)=TRUE,IF(M71&gt;0,M71/NAgni!M$57*100,"n.a."),"n.a.")</f>
        <v>8485.9163054376731</v>
      </c>
      <c r="N98" s="106">
        <f>IF(ISNUMBER(N71)=TRUE,IF(N71&gt;0,N71/NAgni!N$57*100,"n.a."),"n.a.")</f>
        <v>9382.0169685956389</v>
      </c>
      <c r="O98" s="106">
        <f>IF(ISNUMBER(O71)=TRUE,IF(O71&gt;0,O71/NAgni!O$57*100,"n.a."),"n.a.")</f>
        <v>9219.9097420277158</v>
      </c>
      <c r="P98" s="106">
        <f>IF(ISNUMBER(P71)=TRUE,IF(P71&gt;0,P71/NAgni!P$57*100,"n.a."),"n.a.")</f>
        <v>8966.296284994296</v>
      </c>
      <c r="Q98" s="106">
        <f>IF(ISNUMBER(Q71)=TRUE,IF(Q71&gt;0,Q71/NAgni!Q$57*100,"n.a."),"n.a.")</f>
        <v>8828.1994353646533</v>
      </c>
      <c r="R98" s="106">
        <f>IF(ISNUMBER(R71)=TRUE,IF(R71&gt;0,R71/NAgni!R$57*100,"n.a."),"n.a.")</f>
        <v>8179.4459477612581</v>
      </c>
      <c r="S98" s="106">
        <f>IF(ISNUMBER(S71)=TRUE,IF(S71&gt;0,S71/NAgni!S$57*100,"n.a."),"n.a.")</f>
        <v>8763.7318027040874</v>
      </c>
      <c r="T98" s="106">
        <f>IF(ISNUMBER(T71)=TRUE,IF(T71&gt;0,T71/NAgni!T$57*100,"n.a."),"n.a.")</f>
        <v>8787.0391194550484</v>
      </c>
      <c r="U98" s="106">
        <f>IF(ISNUMBER(U71)=TRUE,IF(U71&gt;0,U71/NAgni!U$57*100,"n.a."),"n.a.")</f>
        <v>8507.2623897368321</v>
      </c>
      <c r="V98" s="106">
        <f>IF(ISNUMBER(V71)=TRUE,IF(V71&gt;0,V71/NAgni!V$57*100,"n.a."),"n.a.")</f>
        <v>8689.5360112404942</v>
      </c>
      <c r="W98" s="106">
        <f>IF(ISNUMBER(W71)=TRUE,IF(W71&gt;0,W71/NAgni!W$57*100,"n.a."),"n.a.")</f>
        <v>7947.3986592137389</v>
      </c>
      <c r="X98" s="106">
        <f>IF(ISNUMBER(X71)=TRUE,IF(X71&gt;0,X71/NAgni!X$57*100,"n.a."),"n.a.")</f>
        <v>6631.0308251364058</v>
      </c>
    </row>
    <row r="99" spans="1:24" x14ac:dyDescent="0.2">
      <c r="A99" s="1" t="s">
        <v>37</v>
      </c>
      <c r="B99" t="s">
        <v>310</v>
      </c>
      <c r="C99" s="106">
        <f>IF(ISNUMBER(C72)=TRUE,IF(C72&gt;0,C72/NAgni!C$57*100,"n.a."),"n.a.")</f>
        <v>16959.80037623836</v>
      </c>
      <c r="D99" s="106">
        <f>IF(ISNUMBER(D72)=TRUE,IF(D72&gt;0,D72/NAgni!D$57*100,"n.a."),"n.a.")</f>
        <v>16941.406505570991</v>
      </c>
      <c r="E99" s="106">
        <f>IF(ISNUMBER(E72)=TRUE,IF(E72&gt;0,E72/NAgni!E$57*100,"n.a."),"n.a.")</f>
        <v>17221.582009681508</v>
      </c>
      <c r="F99" s="106">
        <f>IF(ISNUMBER(F72)=TRUE,IF(F72&gt;0,F72/NAgni!F$57*100,"n.a."),"n.a.")</f>
        <v>18367.947558361262</v>
      </c>
      <c r="G99" s="106">
        <f>IF(ISNUMBER(G72)=TRUE,IF(G72&gt;0,G72/NAgni!G$57*100,"n.a."),"n.a.")</f>
        <v>18263.620915579675</v>
      </c>
      <c r="H99" s="106">
        <f>IF(ISNUMBER(H72)=TRUE,IF(H72&gt;0,H72/NAgni!H$57*100,"n.a."),"n.a.")</f>
        <v>17572.420380791074</v>
      </c>
      <c r="I99" s="106">
        <f>IF(ISNUMBER(I72)=TRUE,IF(I72&gt;0,I72/NAgni!I$57*100,"n.a."),"n.a.")</f>
        <v>17140.054789590024</v>
      </c>
      <c r="J99" s="106">
        <f>IF(ISNUMBER(J72)=TRUE,IF(J72&gt;0,J72/NAgni!J$57*100,"n.a."),"n.a.")</f>
        <v>17002.142901784446</v>
      </c>
      <c r="K99" s="106">
        <f>IF(ISNUMBER(K72)=TRUE,IF(K72&gt;0,K72/NAgni!K$57*100,"n.a."),"n.a.")</f>
        <v>15882.004054646291</v>
      </c>
      <c r="L99" s="106">
        <f>IF(ISNUMBER(L72)=TRUE,IF(L72&gt;0,L72/NAgni!L$57*100,"n.a."),"n.a.")</f>
        <v>15271.538610819513</v>
      </c>
      <c r="M99" s="106">
        <f>IF(ISNUMBER(M72)=TRUE,IF(M72&gt;0,M72/NAgni!M$57*100,"n.a."),"n.a.")</f>
        <v>14825.079101023095</v>
      </c>
      <c r="N99" s="106">
        <f>IF(ISNUMBER(N72)=TRUE,IF(N72&gt;0,N72/NAgni!N$57*100,"n.a."),"n.a.")</f>
        <v>14971.85401253549</v>
      </c>
      <c r="O99" s="106">
        <f>IF(ISNUMBER(O72)=TRUE,IF(O72&gt;0,O72/NAgni!O$57*100,"n.a."),"n.a.")</f>
        <v>14603.676694063795</v>
      </c>
      <c r="P99" s="106">
        <f>IF(ISNUMBER(P72)=TRUE,IF(P72&gt;0,P72/NAgni!P$57*100,"n.a."),"n.a.")</f>
        <v>14074.683953205456</v>
      </c>
      <c r="Q99" s="106">
        <f>IF(ISNUMBER(Q72)=TRUE,IF(Q72&gt;0,Q72/NAgni!Q$57*100,"n.a."),"n.a.")</f>
        <v>15075.369079028336</v>
      </c>
      <c r="R99" s="106">
        <f>IF(ISNUMBER(R72)=TRUE,IF(R72&gt;0,R72/NAgni!R$57*100,"n.a."),"n.a.")</f>
        <v>15002.324009362545</v>
      </c>
      <c r="S99" s="106">
        <f>IF(ISNUMBER(S72)=TRUE,IF(S72&gt;0,S72/NAgni!S$57*100,"n.a."),"n.a.")</f>
        <v>15860.753167584324</v>
      </c>
      <c r="T99" s="106">
        <f>IF(ISNUMBER(T72)=TRUE,IF(T72&gt;0,T72/NAgni!T$57*100,"n.a."),"n.a.")</f>
        <v>16175.522877661686</v>
      </c>
      <c r="U99" s="106">
        <f>IF(ISNUMBER(U72)=TRUE,IF(U72&gt;0,U72/NAgni!U$57*100,"n.a."),"n.a.")</f>
        <v>16512.226174940035</v>
      </c>
      <c r="V99" s="106">
        <f>IF(ISNUMBER(V72)=TRUE,IF(V72&gt;0,V72/NAgni!V$57*100,"n.a."),"n.a.")</f>
        <v>16732.796129220023</v>
      </c>
      <c r="W99" s="106">
        <f>IF(ISNUMBER(W72)=TRUE,IF(W72&gt;0,W72/NAgni!W$57*100,"n.a."),"n.a.")</f>
        <v>16879.669791747834</v>
      </c>
      <c r="X99" s="106">
        <f>IF(ISNUMBER(X72)=TRUE,IF(X72&gt;0,X72/NAgni!X$57*100,"n.a."),"n.a.")</f>
        <v>16722.302694361697</v>
      </c>
    </row>
    <row r="100" spans="1:24" x14ac:dyDescent="0.2">
      <c r="A100" s="1" t="s">
        <v>38</v>
      </c>
      <c r="B100" t="s">
        <v>35</v>
      </c>
      <c r="C100" s="106">
        <f>IF(ISNUMBER(C73)=TRUE,IF(C73&gt;0,C73/NAgni!C$57*100,"n.a."),"n.a.")</f>
        <v>13808.346699381829</v>
      </c>
      <c r="D100" s="106">
        <f>IF(ISNUMBER(D73)=TRUE,IF(D73&gt;0,D73/NAgni!D$57*100,"n.a."),"n.a.")</f>
        <v>13836.921611643189</v>
      </c>
      <c r="E100" s="106">
        <f>IF(ISNUMBER(E73)=TRUE,IF(E73&gt;0,E73/NAgni!E$57*100,"n.a."),"n.a.")</f>
        <v>14860.360316284339</v>
      </c>
      <c r="F100" s="106">
        <f>IF(ISNUMBER(F73)=TRUE,IF(F73&gt;0,F73/NAgni!F$57*100,"n.a."),"n.a.")</f>
        <v>14684.516764652451</v>
      </c>
      <c r="G100" s="106">
        <f>IF(ISNUMBER(G73)=TRUE,IF(G73&gt;0,G73/NAgni!G$57*100,"n.a."),"n.a.")</f>
        <v>14734.263100535569</v>
      </c>
      <c r="H100" s="106">
        <f>IF(ISNUMBER(H73)=TRUE,IF(H73&gt;0,H73/NAgni!H$57*100,"n.a."),"n.a.")</f>
        <v>13738.256293001254</v>
      </c>
      <c r="I100" s="106">
        <f>IF(ISNUMBER(I73)=TRUE,IF(I73&gt;0,I73/NAgni!I$57*100,"n.a."),"n.a.")</f>
        <v>13247.38528775028</v>
      </c>
      <c r="J100" s="106">
        <f>IF(ISNUMBER(J73)=TRUE,IF(J73&gt;0,J73/NAgni!J$57*100,"n.a."),"n.a.")</f>
        <v>13006.162371802511</v>
      </c>
      <c r="K100" s="106">
        <f>IF(ISNUMBER(K73)=TRUE,IF(K73&gt;0,K73/NAgni!K$57*100,"n.a."),"n.a.")</f>
        <v>11786.17388546477</v>
      </c>
      <c r="L100" s="106">
        <f>IF(ISNUMBER(L73)=TRUE,IF(L73&gt;0,L73/NAgni!L$57*100,"n.a."),"n.a.")</f>
        <v>11285.123801420305</v>
      </c>
      <c r="M100" s="106">
        <f>IF(ISNUMBER(M73)=TRUE,IF(M73&gt;0,M73/NAgni!M$57*100,"n.a."),"n.a.")</f>
        <v>11820.938982980118</v>
      </c>
      <c r="N100" s="106">
        <f>IF(ISNUMBER(N73)=TRUE,IF(N73&gt;0,N73/NAgni!N$57*100,"n.a."),"n.a.")</f>
        <v>12069.188113951846</v>
      </c>
      <c r="O100" s="106">
        <f>IF(ISNUMBER(O73)=TRUE,IF(O73&gt;0,O73/NAgni!O$57*100,"n.a."),"n.a.")</f>
        <v>12061.798174479354</v>
      </c>
      <c r="P100" s="106">
        <f>IF(ISNUMBER(P73)=TRUE,IF(P73&gt;0,P73/NAgni!P$57*100,"n.a."),"n.a.")</f>
        <v>12025.313755568735</v>
      </c>
      <c r="Q100" s="106">
        <f>IF(ISNUMBER(Q73)=TRUE,IF(Q73&gt;0,Q73/NAgni!Q$57*100,"n.a."),"n.a.")</f>
        <v>12265.98520946152</v>
      </c>
      <c r="R100" s="106">
        <f>IF(ISNUMBER(R73)=TRUE,IF(R73&gt;0,R73/NAgni!R$57*100,"n.a."),"n.a.")</f>
        <v>14762.998654047613</v>
      </c>
      <c r="S100" s="106">
        <f>IF(ISNUMBER(S73)=TRUE,IF(S73&gt;0,S73/NAgni!S$57*100,"n.a."),"n.a.")</f>
        <v>15281.07953511445</v>
      </c>
      <c r="T100" s="106">
        <f>IF(ISNUMBER(T73)=TRUE,IF(T73&gt;0,T73/NAgni!T$57*100,"n.a."),"n.a.")</f>
        <v>16147.5713430373</v>
      </c>
      <c r="U100" s="106">
        <f>IF(ISNUMBER(U73)=TRUE,IF(U73&gt;0,U73/NAgni!U$57*100,"n.a."),"n.a.")</f>
        <v>16025.443322661462</v>
      </c>
      <c r="V100" s="106">
        <f>IF(ISNUMBER(V73)=TRUE,IF(V73&gt;0,V73/NAgni!V$57*100,"n.a."),"n.a.")</f>
        <v>15843.055621217851</v>
      </c>
      <c r="W100" s="106">
        <f>IF(ISNUMBER(W73)=TRUE,IF(W73&gt;0,W73/NAgni!W$57*100,"n.a."),"n.a.")</f>
        <v>15666.45404433528</v>
      </c>
      <c r="X100" s="106">
        <f>IF(ISNUMBER(X73)=TRUE,IF(X73&gt;0,X73/NAgni!X$57*100,"n.a."),"n.a.")</f>
        <v>16809.29850513627</v>
      </c>
    </row>
    <row r="101" spans="1:24" x14ac:dyDescent="0.2">
      <c r="A101" s="1" t="s">
        <v>40</v>
      </c>
      <c r="B101" t="s">
        <v>285</v>
      </c>
      <c r="C101" s="106">
        <f>IF(ISNUMBER(C74)=TRUE,IF(C74&gt;0,C74/NAgni!C$57*100,"n.a."),"n.a.")</f>
        <v>15294.919535930436</v>
      </c>
      <c r="D101" s="106">
        <f>IF(ISNUMBER(D74)=TRUE,IF(D74&gt;0,D74/NAgni!D$57*100,"n.a."),"n.a.")</f>
        <v>17372.431214193279</v>
      </c>
      <c r="E101" s="106">
        <f>IF(ISNUMBER(E74)=TRUE,IF(E74&gt;0,E74/NAgni!E$57*100,"n.a."),"n.a.")</f>
        <v>17585.805434939692</v>
      </c>
      <c r="F101" s="106">
        <f>IF(ISNUMBER(F74)=TRUE,IF(F74&gt;0,F74/NAgni!F$57*100,"n.a."),"n.a.")</f>
        <v>16177.748963999005</v>
      </c>
      <c r="G101" s="106">
        <f>IF(ISNUMBER(G74)=TRUE,IF(G74&gt;0,G74/NAgni!G$57*100,"n.a."),"n.a.")</f>
        <v>13886.948865418299</v>
      </c>
      <c r="H101" s="106">
        <f>IF(ISNUMBER(H74)=TRUE,IF(H74&gt;0,H74/NAgni!H$57*100,"n.a."),"n.a.")</f>
        <v>12354.882418812871</v>
      </c>
      <c r="I101" s="106">
        <f>IF(ISNUMBER(I74)=TRUE,IF(I74&gt;0,I74/NAgni!I$57*100,"n.a."),"n.a.")</f>
        <v>13870.42259143226</v>
      </c>
      <c r="J101" s="106">
        <f>IF(ISNUMBER(J74)=TRUE,IF(J74&gt;0,J74/NAgni!J$57*100,"n.a."),"n.a.")</f>
        <v>13415.417789480014</v>
      </c>
      <c r="K101" s="106">
        <f>IF(ISNUMBER(K74)=TRUE,IF(K74&gt;0,K74/NAgni!K$57*100,"n.a."),"n.a.")</f>
        <v>12495.124624875842</v>
      </c>
      <c r="L101" s="106">
        <f>IF(ISNUMBER(L74)=TRUE,IF(L74&gt;0,L74/NAgni!L$57*100,"n.a."),"n.a.")</f>
        <v>13104.0125040984</v>
      </c>
      <c r="M101" s="106">
        <f>IF(ISNUMBER(M74)=TRUE,IF(M74&gt;0,M74/NAgni!M$57*100,"n.a."),"n.a.")</f>
        <v>10581.18040823322</v>
      </c>
      <c r="N101" s="106">
        <f>IF(ISNUMBER(N74)=TRUE,IF(N74&gt;0,N74/NAgni!N$57*100,"n.a."),"n.a.")</f>
        <v>11148.607898859462</v>
      </c>
      <c r="O101" s="106">
        <f>IF(ISNUMBER(O74)=TRUE,IF(O74&gt;0,O74/NAgni!O$57*100,"n.a."),"n.a.")</f>
        <v>9930.2620375674778</v>
      </c>
      <c r="P101" s="106">
        <f>IF(ISNUMBER(P74)=TRUE,IF(P74&gt;0,P74/NAgni!P$57*100,"n.a."),"n.a.")</f>
        <v>9154.7088376754255</v>
      </c>
      <c r="Q101" s="106">
        <f>IF(ISNUMBER(Q74)=TRUE,IF(Q74&gt;0,Q74/NAgni!Q$57*100,"n.a."),"n.a.")</f>
        <v>9305.4336699012729</v>
      </c>
      <c r="R101" s="106">
        <f>IF(ISNUMBER(R74)=TRUE,IF(R74&gt;0,R74/NAgni!R$57*100,"n.a."),"n.a.")</f>
        <v>10120.636907179211</v>
      </c>
      <c r="S101" s="106">
        <f>IF(ISNUMBER(S74)=TRUE,IF(S74&gt;0,S74/NAgni!S$57*100,"n.a."),"n.a.")</f>
        <v>11004.819747599171</v>
      </c>
      <c r="T101" s="106">
        <f>IF(ISNUMBER(T74)=TRUE,IF(T74&gt;0,T74/NAgni!T$57*100,"n.a."),"n.a.")</f>
        <v>10059.236025362699</v>
      </c>
      <c r="U101" s="106">
        <f>IF(ISNUMBER(U74)=TRUE,IF(U74&gt;0,U74/NAgni!U$57*100,"n.a."),"n.a.")</f>
        <v>11477.122110128948</v>
      </c>
      <c r="V101" s="106">
        <f>IF(ISNUMBER(V74)=TRUE,IF(V74&gt;0,V74/NAgni!V$57*100,"n.a."),"n.a.")</f>
        <v>13107.029177141985</v>
      </c>
      <c r="W101" s="106">
        <f>IF(ISNUMBER(W74)=TRUE,IF(W74&gt;0,W74/NAgni!W$57*100,"n.a."),"n.a.")</f>
        <v>9601.6112611144526</v>
      </c>
      <c r="X101" s="106">
        <f>IF(ISNUMBER(X74)=TRUE,IF(X74&gt;0,X74/NAgni!X$57*100,"n.a."),"n.a.")</f>
        <v>9611.426409258167</v>
      </c>
    </row>
    <row r="102" spans="1:24" x14ac:dyDescent="0.2">
      <c r="A102" s="1" t="s">
        <v>286</v>
      </c>
      <c r="B102" t="s">
        <v>287</v>
      </c>
      <c r="C102" s="106">
        <f>IF(ISNUMBER(C75)=TRUE,IF(C75&gt;0,C75/NAgni!C$57*100,"n.a."),"n.a.")</f>
        <v>19963.561065668982</v>
      </c>
      <c r="D102" s="106">
        <f>IF(ISNUMBER(D75)=TRUE,IF(D75&gt;0,D75/NAgni!D$57*100,"n.a."),"n.a.")</f>
        <v>23731.007680665207</v>
      </c>
      <c r="E102" s="106">
        <f>IF(ISNUMBER(E75)=TRUE,IF(E75&gt;0,E75/NAgni!E$57*100,"n.a."),"n.a.")</f>
        <v>23854.522215816105</v>
      </c>
      <c r="F102" s="106">
        <f>IF(ISNUMBER(F75)=TRUE,IF(F75&gt;0,F75/NAgni!F$57*100,"n.a."),"n.a.")</f>
        <v>18498.410552905487</v>
      </c>
      <c r="G102" s="106">
        <f>IF(ISNUMBER(G75)=TRUE,IF(G75&gt;0,G75/NAgni!G$57*100,"n.a."),"n.a.")</f>
        <v>21540.048501726909</v>
      </c>
      <c r="H102" s="106">
        <f>IF(ISNUMBER(H75)=TRUE,IF(H75&gt;0,H75/NAgni!H$57*100,"n.a."),"n.a.")</f>
        <v>20243.139172408755</v>
      </c>
      <c r="I102" s="106">
        <f>IF(ISNUMBER(I75)=TRUE,IF(I75&gt;0,I75/NAgni!I$57*100,"n.a."),"n.a.")</f>
        <v>20921.294444053823</v>
      </c>
      <c r="J102" s="106">
        <f>IF(ISNUMBER(J75)=TRUE,IF(J75&gt;0,J75/NAgni!J$57*100,"n.a."),"n.a.")</f>
        <v>23240.999388343676</v>
      </c>
      <c r="K102" s="106">
        <f>IF(ISNUMBER(K75)=TRUE,IF(K75&gt;0,K75/NAgni!K$57*100,"n.a."),"n.a.")</f>
        <v>21644.907300540355</v>
      </c>
      <c r="L102" s="106">
        <f>IF(ISNUMBER(L75)=TRUE,IF(L75&gt;0,L75/NAgni!L$57*100,"n.a."),"n.a.")</f>
        <v>21297.353561758671</v>
      </c>
      <c r="M102" s="106">
        <f>IF(ISNUMBER(M75)=TRUE,IF(M75&gt;0,M75/NAgni!M$57*100,"n.a."),"n.a.")</f>
        <v>19989.611248206398</v>
      </c>
      <c r="N102" s="106">
        <f>IF(ISNUMBER(N75)=TRUE,IF(N75&gt;0,N75/NAgni!N$57*100,"n.a."),"n.a.")</f>
        <v>16877.603553364112</v>
      </c>
      <c r="O102" s="106">
        <f>IF(ISNUMBER(O75)=TRUE,IF(O75&gt;0,O75/NAgni!O$57*100,"n.a."),"n.a.")</f>
        <v>16048.36966841745</v>
      </c>
      <c r="P102" s="106">
        <f>IF(ISNUMBER(P75)=TRUE,IF(P75&gt;0,P75/NAgni!P$57*100,"n.a."),"n.a.")</f>
        <v>15225.312201921766</v>
      </c>
      <c r="Q102" s="106">
        <f>IF(ISNUMBER(Q75)=TRUE,IF(Q75&gt;0,Q75/NAgni!Q$57*100,"n.a."),"n.a.")</f>
        <v>14507.103466555369</v>
      </c>
      <c r="R102" s="106">
        <f>IF(ISNUMBER(R75)=TRUE,IF(R75&gt;0,R75/NAgni!R$57*100,"n.a."),"n.a.")</f>
        <v>13893.637326278613</v>
      </c>
      <c r="S102" s="106">
        <f>IF(ISNUMBER(S75)=TRUE,IF(S75&gt;0,S75/NAgni!S$57*100,"n.a."),"n.a.")</f>
        <v>16285.531538062924</v>
      </c>
      <c r="T102" s="106">
        <f>IF(ISNUMBER(T75)=TRUE,IF(T75&gt;0,T75/NAgni!T$57*100,"n.a."),"n.a.")</f>
        <v>15895.599791926592</v>
      </c>
      <c r="U102" s="106">
        <f>IF(ISNUMBER(U75)=TRUE,IF(U75&gt;0,U75/NAgni!U$57*100,"n.a."),"n.a.")</f>
        <v>16727.159689108044</v>
      </c>
      <c r="V102" s="106">
        <f>IF(ISNUMBER(V75)=TRUE,IF(V75&gt;0,V75/NAgni!V$57*100,"n.a."),"n.a.")</f>
        <v>15525.436245923664</v>
      </c>
      <c r="W102" s="106">
        <f>IF(ISNUMBER(W75)=TRUE,IF(W75&gt;0,W75/NAgni!W$57*100,"n.a."),"n.a.")</f>
        <v>16029.360858924676</v>
      </c>
      <c r="X102" s="106">
        <f>IF(ISNUMBER(X75)=TRUE,IF(X75&gt;0,X75/NAgni!X$57*100,"n.a."),"n.a.")</f>
        <v>19703.756970325929</v>
      </c>
    </row>
    <row r="103" spans="1:24" x14ac:dyDescent="0.2">
      <c r="A103" s="1" t="s">
        <v>288</v>
      </c>
      <c r="B103" t="s">
        <v>289</v>
      </c>
      <c r="C103" s="106">
        <f>IF(ISNUMBER(C76)=TRUE,IF(C76&gt;0,C76/NAgni!C$57*100,"n.a."),"n.a.")</f>
        <v>7561.2993462935574</v>
      </c>
      <c r="D103" s="106">
        <f>IF(ISNUMBER(D76)=TRUE,IF(D76&gt;0,D76/NAgni!D$57*100,"n.a."),"n.a.")</f>
        <v>6939.7067800129389</v>
      </c>
      <c r="E103" s="106">
        <f>IF(ISNUMBER(E76)=TRUE,IF(E76&gt;0,E76/NAgni!E$57*100,"n.a."),"n.a.")</f>
        <v>6747.6104752930551</v>
      </c>
      <c r="F103" s="106">
        <f>IF(ISNUMBER(F76)=TRUE,IF(F76&gt;0,F76/NAgni!F$57*100,"n.a."),"n.a.")</f>
        <v>6756.791644376327</v>
      </c>
      <c r="G103" s="106">
        <f>IF(ISNUMBER(G76)=TRUE,IF(G76&gt;0,G76/NAgni!G$57*100,"n.a."),"n.a.")</f>
        <v>6028.2762961571716</v>
      </c>
      <c r="H103" s="106">
        <f>IF(ISNUMBER(H76)=TRUE,IF(H76&gt;0,H76/NAgni!H$57*100,"n.a."),"n.a.")</f>
        <v>6202.6101034987159</v>
      </c>
      <c r="I103" s="106">
        <f>IF(ISNUMBER(I76)=TRUE,IF(I76&gt;0,I76/NAgni!I$57*100,"n.a."),"n.a.")</f>
        <v>6141.0173173447902</v>
      </c>
      <c r="J103" s="106">
        <f>IF(ISNUMBER(J76)=TRUE,IF(J76&gt;0,J76/NAgni!J$57*100,"n.a."),"n.a.")</f>
        <v>6109.7131147278233</v>
      </c>
      <c r="K103" s="106">
        <f>IF(ISNUMBER(K76)=TRUE,IF(K76&gt;0,K76/NAgni!K$57*100,"n.a."),"n.a.")</f>
        <v>5270.6174910352556</v>
      </c>
      <c r="L103" s="106">
        <f>IF(ISNUMBER(L76)=TRUE,IF(L76&gt;0,L76/NAgni!L$57*100,"n.a."),"n.a.")</f>
        <v>5233.7159215870352</v>
      </c>
      <c r="M103" s="106">
        <f>IF(ISNUMBER(M76)=TRUE,IF(M76&gt;0,M76/NAgni!M$57*100,"n.a."),"n.a.")</f>
        <v>5511.5720066342374</v>
      </c>
      <c r="N103" s="106">
        <f>IF(ISNUMBER(N76)=TRUE,IF(N76&gt;0,N76/NAgni!N$57*100,"n.a."),"n.a.")</f>
        <v>5652.2049602906854</v>
      </c>
      <c r="O103" s="106">
        <f>IF(ISNUMBER(O76)=TRUE,IF(O76&gt;0,O76/NAgni!O$57*100,"n.a."),"n.a.")</f>
        <v>5436.1344324086313</v>
      </c>
      <c r="P103" s="106">
        <f>IF(ISNUMBER(P76)=TRUE,IF(P76&gt;0,P76/NAgni!P$57*100,"n.a."),"n.a.")</f>
        <v>5693.9979040912031</v>
      </c>
      <c r="Q103" s="106">
        <f>IF(ISNUMBER(Q76)=TRUE,IF(Q76&gt;0,Q76/NAgni!Q$57*100,"n.a."),"n.a.")</f>
        <v>6330.8135840333225</v>
      </c>
      <c r="R103" s="106">
        <f>IF(ISNUMBER(R76)=TRUE,IF(R76&gt;0,R76/NAgni!R$57*100,"n.a."),"n.a.")</f>
        <v>6767.2435783330502</v>
      </c>
      <c r="S103" s="106">
        <f>IF(ISNUMBER(S76)=TRUE,IF(S76&gt;0,S76/NAgni!S$57*100,"n.a."),"n.a.")</f>
        <v>7582.9894644612805</v>
      </c>
      <c r="T103" s="106">
        <f>IF(ISNUMBER(T76)=TRUE,IF(T76&gt;0,T76/NAgni!T$57*100,"n.a."),"n.a.")</f>
        <v>7889.962165333226</v>
      </c>
      <c r="U103" s="106">
        <f>IF(ISNUMBER(U76)=TRUE,IF(U76&gt;0,U76/NAgni!U$57*100,"n.a."),"n.a.")</f>
        <v>7869.2708660094386</v>
      </c>
      <c r="V103" s="106">
        <f>IF(ISNUMBER(V76)=TRUE,IF(V76&gt;0,V76/NAgni!V$57*100,"n.a."),"n.a.")</f>
        <v>8091.975459579382</v>
      </c>
      <c r="W103" s="106">
        <f>IF(ISNUMBER(W76)=TRUE,IF(W76&gt;0,W76/NAgni!W$57*100,"n.a."),"n.a.")</f>
        <v>7584.1525183359363</v>
      </c>
      <c r="X103" s="106">
        <f>IF(ISNUMBER(X76)=TRUE,IF(X76&gt;0,X76/NAgni!X$57*100,"n.a."),"n.a.")</f>
        <v>7348.2895289236321</v>
      </c>
    </row>
    <row r="104" spans="1:24" x14ac:dyDescent="0.2">
      <c r="A104" s="1" t="s">
        <v>290</v>
      </c>
      <c r="B104" t="s">
        <v>311</v>
      </c>
      <c r="C104" s="106">
        <f>IF(ISNUMBER(C77)=TRUE,IF(C77&gt;0,C77/NAgni!C$57*100,"n.a."),"n.a.")</f>
        <v>2572.2716176795439</v>
      </c>
      <c r="D104" s="106">
        <f>IF(ISNUMBER(D77)=TRUE,IF(D77&gt;0,D77/NAgni!D$57*100,"n.a."),"n.a.")</f>
        <v>2738.9064401720284</v>
      </c>
      <c r="E104" s="106">
        <f>IF(ISNUMBER(E77)=TRUE,IF(E77&gt;0,E77/NAgni!E$57*100,"n.a."),"n.a.")</f>
        <v>2686.2805160303174</v>
      </c>
      <c r="F104" s="106">
        <f>IF(ISNUMBER(F77)=TRUE,IF(F77&gt;0,F77/NAgni!F$57*100,"n.a."),"n.a.")</f>
        <v>2639.6503456825158</v>
      </c>
      <c r="G104" s="106">
        <f>IF(ISNUMBER(G77)=TRUE,IF(G77&gt;0,G77/NAgni!G$57*100,"n.a."),"n.a.")</f>
        <v>2589.3565413783017</v>
      </c>
      <c r="H104" s="106">
        <f>IF(ISNUMBER(H77)=TRUE,IF(H77&gt;0,H77/NAgni!H$57*100,"n.a."),"n.a.")</f>
        <v>2499.7224869730157</v>
      </c>
      <c r="I104" s="106">
        <f>IF(ISNUMBER(I77)=TRUE,IF(I77&gt;0,I77/NAgni!I$57*100,"n.a."),"n.a.")</f>
        <v>2383.7380992960357</v>
      </c>
      <c r="J104" s="106">
        <f>IF(ISNUMBER(J77)=TRUE,IF(J77&gt;0,J77/NAgni!J$57*100,"n.a."),"n.a.")</f>
        <v>2372.8443623485932</v>
      </c>
      <c r="K104" s="106">
        <f>IF(ISNUMBER(K77)=TRUE,IF(K77&gt;0,K77/NAgni!K$57*100,"n.a."),"n.a.")</f>
        <v>2191.3057944581287</v>
      </c>
      <c r="L104" s="106">
        <f>IF(ISNUMBER(L77)=TRUE,IF(L77&gt;0,L77/NAgni!L$57*100,"n.a."),"n.a.")</f>
        <v>2118.2855166958011</v>
      </c>
      <c r="M104" s="106">
        <f>IF(ISNUMBER(M77)=TRUE,IF(M77&gt;0,M77/NAgni!M$57*100,"n.a."),"n.a.")</f>
        <v>2122.5243565828214</v>
      </c>
      <c r="N104" s="106">
        <f>IF(ISNUMBER(N77)=TRUE,IF(N77&gt;0,N77/NAgni!N$57*100,"n.a."),"n.a.")</f>
        <v>2131.2275763801249</v>
      </c>
      <c r="O104" s="106">
        <f>IF(ISNUMBER(O77)=TRUE,IF(O77&gt;0,O77/NAgni!O$57*100,"n.a."),"n.a.")</f>
        <v>2090.5044959580418</v>
      </c>
      <c r="P104" s="106">
        <f>IF(ISNUMBER(P77)=TRUE,IF(P77&gt;0,P77/NAgni!P$57*100,"n.a."),"n.a.")</f>
        <v>2122.2465639221391</v>
      </c>
      <c r="Q104" s="106">
        <f>IF(ISNUMBER(Q77)=TRUE,IF(Q77&gt;0,Q77/NAgni!Q$57*100,"n.a."),"n.a.")</f>
        <v>2129.0631181404733</v>
      </c>
      <c r="R104" s="106">
        <f>IF(ISNUMBER(R77)=TRUE,IF(R77&gt;0,R77/NAgni!R$57*100,"n.a."),"n.a.")</f>
        <v>2268.1733851473696</v>
      </c>
      <c r="S104" s="106">
        <f>IF(ISNUMBER(S77)=TRUE,IF(S77&gt;0,S77/NAgni!S$57*100,"n.a."),"n.a.")</f>
        <v>2448.4839390508691</v>
      </c>
      <c r="T104" s="106">
        <f>IF(ISNUMBER(T77)=TRUE,IF(T77&gt;0,T77/NAgni!T$57*100,"n.a."),"n.a.")</f>
        <v>2463.018366309444</v>
      </c>
      <c r="U104" s="106">
        <f>IF(ISNUMBER(U77)=TRUE,IF(U77&gt;0,U77/NAgni!U$57*100,"n.a."),"n.a.")</f>
        <v>2509.5086180841699</v>
      </c>
      <c r="V104" s="106">
        <f>IF(ISNUMBER(V77)=TRUE,IF(V77&gt;0,V77/NAgni!V$57*100,"n.a."),"n.a.")</f>
        <v>2476.0308368389424</v>
      </c>
      <c r="W104" s="106">
        <f>IF(ISNUMBER(W77)=TRUE,IF(W77&gt;0,W77/NAgni!W$57*100,"n.a."),"n.a.")</f>
        <v>2520.8251633496184</v>
      </c>
      <c r="X104" s="106">
        <f>IF(ISNUMBER(X77)=TRUE,IF(X77&gt;0,X77/NAgni!X$57*100,"n.a."),"n.a.")</f>
        <v>2554.8175860263891</v>
      </c>
    </row>
    <row r="105" spans="1:24" x14ac:dyDescent="0.2">
      <c r="A105" s="1" t="s">
        <v>312</v>
      </c>
      <c r="B105" t="s">
        <v>313</v>
      </c>
      <c r="C105" s="106" t="str">
        <f>IF(ISNUMBER(C78)=TRUE,IF(C78&gt;0,C78/NAgni!C$57*100,"n.a."),"n.a.")</f>
        <v>n.a.</v>
      </c>
      <c r="D105" s="106" t="str">
        <f>IF(ISNUMBER(D78)=TRUE,IF(D78&gt;0,D78/NAgni!D$57*100,"n.a."),"n.a.")</f>
        <v>n.a.</v>
      </c>
      <c r="E105" s="106" t="str">
        <f>IF(ISNUMBER(E78)=TRUE,IF(E78&gt;0,E78/NAgni!E$57*100,"n.a."),"n.a.")</f>
        <v>n.a.</v>
      </c>
      <c r="F105" s="106" t="str">
        <f>IF(ISNUMBER(F78)=TRUE,IF(F78&gt;0,F78/NAgni!F$57*100,"n.a."),"n.a.")</f>
        <v>n.a.</v>
      </c>
      <c r="G105" s="106" t="str">
        <f>IF(ISNUMBER(G78)=TRUE,IF(G78&gt;0,G78/NAgni!G$57*100,"n.a."),"n.a.")</f>
        <v>n.a.</v>
      </c>
      <c r="H105" s="106" t="str">
        <f>IF(ISNUMBER(H78)=TRUE,IF(H78&gt;0,H78/NAgni!H$57*100,"n.a."),"n.a.")</f>
        <v>n.a.</v>
      </c>
      <c r="I105" s="106" t="str">
        <f>IF(ISNUMBER(I78)=TRUE,IF(I78&gt;0,I78/NAgni!I$57*100,"n.a."),"n.a.")</f>
        <v>n.a.</v>
      </c>
      <c r="J105" s="106">
        <f>IF(ISNUMBER(J78)=TRUE,IF(J78&gt;0,J78/NAgni!J$57*100,"n.a."),"n.a.")</f>
        <v>18634.751378240162</v>
      </c>
      <c r="K105" s="106">
        <f>IF(ISNUMBER(K78)=TRUE,IF(K78&gt;0,K78/NAgni!K$57*100,"n.a."),"n.a.")</f>
        <v>17254.793970032708</v>
      </c>
      <c r="L105" s="106">
        <f>IF(ISNUMBER(L78)=TRUE,IF(L78&gt;0,L78/NAgni!L$57*100,"n.a."),"n.a.")</f>
        <v>18393.671087151783</v>
      </c>
      <c r="M105" s="106">
        <f>IF(ISNUMBER(M78)=TRUE,IF(M78&gt;0,M78/NAgni!M$57*100,"n.a."),"n.a.")</f>
        <v>18090.589514867355</v>
      </c>
      <c r="N105" s="106">
        <f>IF(ISNUMBER(N78)=TRUE,IF(N78&gt;0,N78/NAgni!N$57*100,"n.a."),"n.a.")</f>
        <v>16690.435410632213</v>
      </c>
      <c r="O105" s="106">
        <f>IF(ISNUMBER(O78)=TRUE,IF(O78&gt;0,O78/NAgni!O$57*100,"n.a."),"n.a.")</f>
        <v>16026.173707905338</v>
      </c>
      <c r="P105" s="106">
        <f>IF(ISNUMBER(P78)=TRUE,IF(P78&gt;0,P78/NAgni!P$57*100,"n.a."),"n.a.")</f>
        <v>14291.268775335351</v>
      </c>
      <c r="Q105" s="106">
        <f>IF(ISNUMBER(Q78)=TRUE,IF(Q78&gt;0,Q78/NAgni!Q$57*100,"n.a."),"n.a.")</f>
        <v>15242.787122827454</v>
      </c>
      <c r="R105" s="106">
        <f>IF(ISNUMBER(R78)=TRUE,IF(R78&gt;0,R78/NAgni!R$57*100,"n.a."),"n.a.")</f>
        <v>14594.627829417579</v>
      </c>
      <c r="S105" s="106">
        <f>IF(ISNUMBER(S78)=TRUE,IF(S78&gt;0,S78/NAgni!S$57*100,"n.a."),"n.a.")</f>
        <v>16206.06014732698</v>
      </c>
      <c r="T105" s="106">
        <f>IF(ISNUMBER(T78)=TRUE,IF(T78&gt;0,T78/NAgni!T$57*100,"n.a."),"n.a.")</f>
        <v>15355.745805055849</v>
      </c>
      <c r="U105" s="106">
        <f>IF(ISNUMBER(U78)=TRUE,IF(U78&gt;0,U78/NAgni!U$57*100,"n.a."),"n.a.")</f>
        <v>17065.046820291333</v>
      </c>
      <c r="V105" s="106">
        <f>IF(ISNUMBER(V78)=TRUE,IF(V78&gt;0,V78/NAgni!V$57*100,"n.a."),"n.a.")</f>
        <v>17688.84148848684</v>
      </c>
      <c r="W105" s="106">
        <f>IF(ISNUMBER(W78)=TRUE,IF(W78&gt;0,W78/NAgni!W$57*100,"n.a."),"n.a.")</f>
        <v>21272.609108360542</v>
      </c>
      <c r="X105" s="106">
        <f>IF(ISNUMBER(X78)=TRUE,IF(X78&gt;0,X78/NAgni!X$57*100,"n.a."),"n.a.")</f>
        <v>19809.765861889184</v>
      </c>
    </row>
    <row r="106" spans="1:24" s="57" customFormat="1" ht="20.100000000000001" customHeight="1" x14ac:dyDescent="0.2">
      <c r="A106" s="54"/>
      <c r="B106" s="55" t="s">
        <v>3</v>
      </c>
      <c r="C106" s="56">
        <f>IF(ISNUMBER(C79)=TRUE,IF(C79&gt;0,C79/NAgni!C$57*100,"n.a."),"n.a.")</f>
        <v>11654.052636174938</v>
      </c>
      <c r="D106" s="56">
        <f>IF(ISNUMBER(D79)=TRUE,IF(D79&gt;0,D79/NAgni!D$57*100,"n.a."),"n.a.")</f>
        <v>11762.031500662042</v>
      </c>
      <c r="E106" s="56">
        <f>IF(ISNUMBER(E79)=TRUE,IF(E79&gt;0,E79/NAgni!E$57*100,"n.a."),"n.a.")</f>
        <v>12117.317016341371</v>
      </c>
      <c r="F106" s="56">
        <f>IF(ISNUMBER(F79)=TRUE,IF(F79&gt;0,F79/NAgni!F$57*100,"n.a."),"n.a.")</f>
        <v>12181.577161481602</v>
      </c>
      <c r="G106" s="56">
        <f>IF(ISNUMBER(G79)=TRUE,IF(G79&gt;0,G79/NAgni!G$57*100,"n.a."),"n.a.")</f>
        <v>12366.247357380244</v>
      </c>
      <c r="H106" s="56">
        <f>IF(ISNUMBER(H79)=TRUE,IF(H79&gt;0,H79/NAgni!H$57*100,"n.a."),"n.a.")</f>
        <v>11509.65917135828</v>
      </c>
      <c r="I106" s="56">
        <f>IF(ISNUMBER(I79)=TRUE,IF(I79&gt;0,I79/NAgni!I$57*100,"n.a."),"n.a.")</f>
        <v>11137.836271249193</v>
      </c>
      <c r="J106" s="56">
        <f>IF(ISNUMBER(J79)=TRUE,IF(J79&gt;0,J79/NAgni!J$57*100,"n.a."),"n.a.")</f>
        <v>11152.578107312931</v>
      </c>
      <c r="K106" s="56">
        <f>IF(ISNUMBER(K79)=TRUE,IF(K79&gt;0,K79/NAgni!K$57*100,"n.a."),"n.a.")</f>
        <v>10509.947941782961</v>
      </c>
      <c r="L106" s="56">
        <f>IF(ISNUMBER(L79)=TRUE,IF(L79&gt;0,L79/NAgni!L$57*100,"n.a."),"n.a.")</f>
        <v>10189.31603461411</v>
      </c>
      <c r="M106" s="56">
        <f>IF(ISNUMBER(M79)=TRUE,IF(M79&gt;0,M79/NAgni!M$57*100,"n.a."),"n.a.")</f>
        <v>10250.319286042532</v>
      </c>
      <c r="N106" s="56">
        <f>IF(ISNUMBER(N79)=TRUE,IF(N79&gt;0,N79/NAgni!N$57*100,"n.a."),"n.a.")</f>
        <v>10427.044183817754</v>
      </c>
      <c r="O106" s="56">
        <f>IF(ISNUMBER(O79)=TRUE,IF(O79&gt;0,O79/NAgni!O$57*100,"n.a."),"n.a.")</f>
        <v>10226.872971263507</v>
      </c>
      <c r="P106" s="56">
        <f>IF(ISNUMBER(P79)=TRUE,IF(P79&gt;0,P79/NAgni!P$57*100,"n.a."),"n.a.")</f>
        <v>10023.98440530792</v>
      </c>
      <c r="Q106" s="56">
        <f>IF(ISNUMBER(Q79)=TRUE,IF(Q79&gt;0,Q79/NAgni!Q$57*100,"n.a."),"n.a.")</f>
        <v>10400.314138883474</v>
      </c>
      <c r="R106" s="56">
        <f>IF(ISNUMBER(R79)=TRUE,IF(R79&gt;0,R79/NAgni!R$57*100,"n.a."),"n.a.")</f>
        <v>10595.935912124192</v>
      </c>
      <c r="S106" s="56">
        <f>IF(ISNUMBER(S79)=TRUE,IF(S79&gt;0,S79/NAgni!S$57*100,"n.a."),"n.a.")</f>
        <v>11301.235217099591</v>
      </c>
      <c r="T106" s="56">
        <f>IF(ISNUMBER(T79)=TRUE,IF(T79&gt;0,T79/NAgni!T$57*100,"n.a."),"n.a.")</f>
        <v>11490.052003746014</v>
      </c>
      <c r="U106" s="56">
        <f>IF(ISNUMBER(U79)=TRUE,IF(U79&gt;0,U79/NAgni!U$57*100,"n.a."),"n.a.")</f>
        <v>11541.849678113187</v>
      </c>
      <c r="V106" s="56">
        <f>IF(ISNUMBER(V79)=TRUE,IF(V79&gt;0,V79/NAgni!V$57*100,"n.a."),"n.a.")</f>
        <v>11681.358701567551</v>
      </c>
      <c r="W106" s="56">
        <f>IF(ISNUMBER(W79)=TRUE,IF(W79&gt;0,W79/NAgni!W$57*100,"n.a."),"n.a.")</f>
        <v>11655.626978313705</v>
      </c>
      <c r="X106" s="56">
        <f>IF(ISNUMBER(X79)=TRUE,IF(X79&gt;0,X79/NAgni!X$57*100,"n.a."),"n.a.")</f>
        <v>11693.109403155095</v>
      </c>
    </row>
    <row r="107" spans="1:24" s="32" customFormat="1" ht="15" customHeight="1" x14ac:dyDescent="0.2">
      <c r="A107" s="97" t="s">
        <v>308</v>
      </c>
      <c r="B107" s="52"/>
      <c r="C107" s="52"/>
      <c r="D107" s="52"/>
      <c r="E107" s="52"/>
      <c r="F107" s="52"/>
      <c r="G107" s="52"/>
      <c r="H107" s="52"/>
      <c r="I107" s="52"/>
      <c r="J107" s="52"/>
      <c r="K107" s="52"/>
      <c r="L107" s="52"/>
      <c r="M107" s="52"/>
      <c r="N107" s="52"/>
      <c r="O107" s="52"/>
    </row>
    <row r="109" spans="1:24" s="22" customFormat="1" ht="20.100000000000001" customHeight="1" x14ac:dyDescent="0.2">
      <c r="A109" s="153" t="str">
        <f>Index!A50</f>
        <v>Table 3q    Employment, by industry, numbers, Palau citizens, FY2000-FY2021</v>
      </c>
    </row>
    <row r="110" spans="1:24" s="22" customFormat="1" ht="20.100000000000001" customHeight="1" x14ac:dyDescent="0.2">
      <c r="A110" s="12"/>
      <c r="B110" s="12" t="s">
        <v>219</v>
      </c>
      <c r="C110" s="33" t="str">
        <f>NAgni!C2</f>
        <v>FY00</v>
      </c>
      <c r="D110" s="33" t="str">
        <f>NAgni!D2</f>
        <v>FY01</v>
      </c>
      <c r="E110" s="33" t="str">
        <f>NAgni!E2</f>
        <v>FY02</v>
      </c>
      <c r="F110" s="33" t="str">
        <f>NAgni!F2</f>
        <v>FY03</v>
      </c>
      <c r="G110" s="33" t="str">
        <f>NAgni!G2</f>
        <v>FY04</v>
      </c>
      <c r="H110" s="33" t="str">
        <f>NAgni!H2</f>
        <v>FY05</v>
      </c>
      <c r="I110" s="33" t="str">
        <f>NAgni!I2</f>
        <v>FY06</v>
      </c>
      <c r="J110" s="33" t="str">
        <f>NAgni!J2</f>
        <v>FY07</v>
      </c>
      <c r="K110" s="33" t="str">
        <f>NAgni!K2</f>
        <v>FY08</v>
      </c>
      <c r="L110" s="33" t="str">
        <f>NAgni!L2</f>
        <v>FY09</v>
      </c>
      <c r="M110" s="33" t="str">
        <f>NAgni!M2</f>
        <v>FY10</v>
      </c>
      <c r="N110" s="33" t="str">
        <f>NAgni!N2</f>
        <v>FY11</v>
      </c>
      <c r="O110" s="33" t="str">
        <f>NAgni!O2</f>
        <v>FY12</v>
      </c>
      <c r="P110" s="33" t="str">
        <f>NAgni!P2</f>
        <v>FY13</v>
      </c>
      <c r="Q110" s="33" t="str">
        <f>NAgni!Q2</f>
        <v>FY14</v>
      </c>
      <c r="R110" s="33" t="str">
        <f>NAgni!R2</f>
        <v>FY15</v>
      </c>
      <c r="S110" s="33" t="str">
        <f>NAgni!S2</f>
        <v>FY16</v>
      </c>
      <c r="T110" s="33" t="str">
        <f>NAgni!T2</f>
        <v>FY17</v>
      </c>
      <c r="U110" s="33" t="str">
        <f>NAgni!U2</f>
        <v>FY18</v>
      </c>
      <c r="V110" s="33" t="str">
        <f>NAgni!V2</f>
        <v>FY19</v>
      </c>
      <c r="W110" s="33" t="str">
        <f>NAgni!W2</f>
        <v>FY20</v>
      </c>
      <c r="X110" s="33" t="str">
        <f>NAgni!X2</f>
        <v>FY21</v>
      </c>
    </row>
    <row r="111" spans="1:24" x14ac:dyDescent="0.2">
      <c r="A111" s="1" t="s">
        <v>271</v>
      </c>
      <c r="B111" t="s">
        <v>272</v>
      </c>
      <c r="C111" s="106">
        <v>7.2927937507629395</v>
      </c>
      <c r="D111" s="106">
        <v>13.222707748413086</v>
      </c>
      <c r="E111" s="106">
        <v>24.998090744018555</v>
      </c>
      <c r="F111" s="106">
        <v>19.870725631713867</v>
      </c>
      <c r="G111" s="106">
        <v>39.870166778564453</v>
      </c>
      <c r="H111" s="106">
        <v>48.467079162597656</v>
      </c>
      <c r="I111" s="106">
        <v>58.398082733154297</v>
      </c>
      <c r="J111" s="106">
        <v>46.392650604248047</v>
      </c>
      <c r="K111" s="106">
        <v>41.403049468994141</v>
      </c>
      <c r="L111" s="106">
        <v>43.942031860351563</v>
      </c>
      <c r="M111" s="106">
        <v>45.313549041748047</v>
      </c>
      <c r="N111" s="106">
        <v>42.705738067626953</v>
      </c>
      <c r="O111" s="106">
        <v>36.481861114501953</v>
      </c>
      <c r="P111" s="106">
        <v>33.119552612304688</v>
      </c>
      <c r="Q111" s="106">
        <v>40.072887420654297</v>
      </c>
      <c r="R111" s="106">
        <v>34.972942352294922</v>
      </c>
      <c r="S111" s="106">
        <v>40.400726318359375</v>
      </c>
      <c r="T111" s="106">
        <v>32.551929473876953</v>
      </c>
      <c r="U111" s="106">
        <v>40.143283843994141</v>
      </c>
      <c r="V111" s="106">
        <v>39.929111480712891</v>
      </c>
      <c r="W111" s="106">
        <v>36.148853302001953</v>
      </c>
      <c r="X111" s="106">
        <v>42.559295654296875</v>
      </c>
    </row>
    <row r="112" spans="1:24" x14ac:dyDescent="0.2">
      <c r="A112" s="1" t="s">
        <v>273</v>
      </c>
      <c r="B112" s="32" t="s">
        <v>274</v>
      </c>
      <c r="C112" s="106">
        <v>24.972257614135742</v>
      </c>
      <c r="D112" s="106">
        <v>20.775774002075195</v>
      </c>
      <c r="E112" s="106">
        <v>22.673822402954102</v>
      </c>
      <c r="F112" s="106">
        <v>17.801410675048828</v>
      </c>
      <c r="G112" s="106">
        <v>16.782791137695313</v>
      </c>
      <c r="H112" s="106">
        <v>16.640113830566406</v>
      </c>
      <c r="I112" s="106">
        <v>17.081380844116211</v>
      </c>
      <c r="J112" s="106">
        <v>18.745515823364258</v>
      </c>
      <c r="K112" s="106">
        <v>20.524677276611328</v>
      </c>
      <c r="L112" s="106">
        <v>22.304332733154297</v>
      </c>
      <c r="M112" s="106">
        <v>22.490867614746094</v>
      </c>
      <c r="N112" s="106">
        <v>19.279935836791992</v>
      </c>
      <c r="O112" s="106">
        <v>19.287179946899414</v>
      </c>
      <c r="P112" s="106">
        <v>14.80391788482666</v>
      </c>
      <c r="Q112" s="106">
        <v>17.490409851074219</v>
      </c>
      <c r="R112" s="106">
        <v>18.897525787353516</v>
      </c>
      <c r="S112" s="106">
        <v>23.552606582641602</v>
      </c>
      <c r="T112" s="106">
        <v>25.637945175170898</v>
      </c>
      <c r="U112" s="106">
        <v>25.448076248168945</v>
      </c>
      <c r="V112" s="106">
        <v>21.610542297363281</v>
      </c>
      <c r="W112" s="106">
        <v>17.685966491699219</v>
      </c>
      <c r="X112" s="106">
        <v>14.452975273132324</v>
      </c>
    </row>
    <row r="113" spans="1:24" x14ac:dyDescent="0.2">
      <c r="A113" s="1" t="s">
        <v>19</v>
      </c>
      <c r="B113" s="32" t="s">
        <v>275</v>
      </c>
      <c r="C113" s="106">
        <v>52.066642761230469</v>
      </c>
      <c r="D113" s="106">
        <v>54.239631652832031</v>
      </c>
      <c r="E113" s="106">
        <v>54.892723083496094</v>
      </c>
      <c r="F113" s="106">
        <v>42.199447631835938</v>
      </c>
      <c r="G113" s="106">
        <v>45.043441772460938</v>
      </c>
      <c r="H113" s="106">
        <v>47.279956817626953</v>
      </c>
      <c r="I113" s="106">
        <v>45.80413818359375</v>
      </c>
      <c r="J113" s="106">
        <v>42.969161987304688</v>
      </c>
      <c r="K113" s="106">
        <v>42.444023132324219</v>
      </c>
      <c r="L113" s="106">
        <v>34.894504547119141</v>
      </c>
      <c r="M113" s="106">
        <v>31.490337371826172</v>
      </c>
      <c r="N113" s="106">
        <v>34.202144622802734</v>
      </c>
      <c r="O113" s="106">
        <v>39.956321716308594</v>
      </c>
      <c r="P113" s="106">
        <v>37.708793640136719</v>
      </c>
      <c r="Q113" s="106">
        <v>36.948444366455078</v>
      </c>
      <c r="R113" s="106">
        <v>30.596328735351563</v>
      </c>
      <c r="S113" s="106">
        <v>21.712505340576172</v>
      </c>
      <c r="T113" s="106">
        <v>19.690990447998047</v>
      </c>
      <c r="U113" s="106">
        <v>16.695285797119141</v>
      </c>
      <c r="V113" s="106">
        <v>21.722742080688477</v>
      </c>
      <c r="W113" s="106">
        <v>17.286787033081055</v>
      </c>
      <c r="X113" s="106">
        <v>22.475191116333008</v>
      </c>
    </row>
    <row r="114" spans="1:24" x14ac:dyDescent="0.2">
      <c r="A114" s="1" t="s">
        <v>20</v>
      </c>
      <c r="B114" t="s">
        <v>22</v>
      </c>
      <c r="C114" s="106">
        <v>77.529739379882813</v>
      </c>
      <c r="D114" s="106">
        <v>46.912193298339844</v>
      </c>
      <c r="E114" s="106">
        <v>38.553745269775391</v>
      </c>
      <c r="F114" s="106">
        <v>40.099945068359375</v>
      </c>
      <c r="G114" s="106">
        <v>39.010787963867188</v>
      </c>
      <c r="H114" s="106">
        <v>83.047370910644531</v>
      </c>
      <c r="I114" s="106">
        <v>33.869983673095703</v>
      </c>
      <c r="J114" s="106">
        <v>42.274566650390625</v>
      </c>
      <c r="K114" s="106">
        <v>69.326675415039063</v>
      </c>
      <c r="L114" s="106">
        <v>28.716878890991211</v>
      </c>
      <c r="M114" s="106">
        <v>29.304487228393555</v>
      </c>
      <c r="N114" s="106">
        <v>31.130519866943359</v>
      </c>
      <c r="O114" s="106">
        <v>36.190773010253906</v>
      </c>
      <c r="P114" s="106">
        <v>33.765522003173828</v>
      </c>
      <c r="Q114" s="106">
        <v>33.795684814453125</v>
      </c>
      <c r="R114" s="106">
        <v>29.121026992797852</v>
      </c>
      <c r="S114" s="106">
        <v>23.071571350097656</v>
      </c>
      <c r="T114" s="106">
        <v>20.885538101196289</v>
      </c>
      <c r="U114" s="106">
        <v>25.551340103149414</v>
      </c>
      <c r="V114" s="106">
        <v>24.194816589355469</v>
      </c>
      <c r="W114" s="106">
        <v>23.396890640258789</v>
      </c>
      <c r="X114" s="106">
        <v>22.214275360107422</v>
      </c>
    </row>
    <row r="115" spans="1:24" x14ac:dyDescent="0.2">
      <c r="A115" s="1" t="s">
        <v>21</v>
      </c>
      <c r="B115" t="s">
        <v>276</v>
      </c>
      <c r="C115" s="106">
        <v>96.335868835449219</v>
      </c>
      <c r="D115" s="106">
        <v>94.981849670410156</v>
      </c>
      <c r="E115" s="106">
        <v>105.04470825195313</v>
      </c>
      <c r="F115" s="106">
        <v>108.1204833984375</v>
      </c>
      <c r="G115" s="106">
        <v>110.74215698242188</v>
      </c>
      <c r="H115" s="106">
        <v>117.9510498046875</v>
      </c>
      <c r="I115" s="106">
        <v>120.73373413085938</v>
      </c>
      <c r="J115" s="106">
        <v>120.16376495361328</v>
      </c>
      <c r="K115" s="106">
        <v>115.84722137451172</v>
      </c>
      <c r="L115" s="106">
        <v>113.90563201904297</v>
      </c>
      <c r="M115" s="106">
        <v>130.21003723144531</v>
      </c>
      <c r="N115" s="106">
        <v>131.31625366210938</v>
      </c>
      <c r="O115" s="106">
        <v>121.61705780029297</v>
      </c>
      <c r="P115" s="106">
        <v>119.11983489990234</v>
      </c>
      <c r="Q115" s="106">
        <v>223.6878662109375</v>
      </c>
      <c r="R115" s="106">
        <v>222.73167419433594</v>
      </c>
      <c r="S115" s="106">
        <v>220.86859130859375</v>
      </c>
      <c r="T115" s="106">
        <v>227.87556457519531</v>
      </c>
      <c r="U115" s="106">
        <v>259.11825561523438</v>
      </c>
      <c r="V115" s="106">
        <v>248.31715393066406</v>
      </c>
      <c r="W115" s="106">
        <v>255.12582397460938</v>
      </c>
      <c r="X115" s="106">
        <v>256.70242309570313</v>
      </c>
    </row>
    <row r="116" spans="1:24" x14ac:dyDescent="0.2">
      <c r="A116" s="1" t="s">
        <v>23</v>
      </c>
      <c r="B116" t="s">
        <v>277</v>
      </c>
      <c r="C116" s="106">
        <v>0</v>
      </c>
      <c r="D116" s="106">
        <v>0</v>
      </c>
      <c r="E116" s="106">
        <v>0</v>
      </c>
      <c r="F116" s="106">
        <v>0</v>
      </c>
      <c r="G116" s="106">
        <v>0</v>
      </c>
      <c r="H116" s="106">
        <v>0</v>
      </c>
      <c r="I116" s="106">
        <v>0</v>
      </c>
      <c r="J116" s="106">
        <v>0</v>
      </c>
      <c r="K116" s="106">
        <v>0</v>
      </c>
      <c r="L116" s="106">
        <v>0</v>
      </c>
      <c r="M116" s="106">
        <v>0</v>
      </c>
      <c r="N116" s="106">
        <v>0</v>
      </c>
      <c r="O116" s="106">
        <v>0</v>
      </c>
      <c r="P116" s="106">
        <v>0</v>
      </c>
      <c r="Q116" s="106">
        <v>0</v>
      </c>
      <c r="R116" s="106">
        <v>0</v>
      </c>
      <c r="S116" s="106">
        <v>0</v>
      </c>
      <c r="T116" s="106">
        <v>0</v>
      </c>
      <c r="U116" s="106">
        <v>0</v>
      </c>
      <c r="V116" s="106">
        <v>0</v>
      </c>
      <c r="W116" s="106">
        <v>0</v>
      </c>
      <c r="X116" s="106">
        <v>0</v>
      </c>
    </row>
    <row r="117" spans="1:24" x14ac:dyDescent="0.2">
      <c r="A117" s="1" t="s">
        <v>24</v>
      </c>
      <c r="B117" t="s">
        <v>25</v>
      </c>
      <c r="C117" s="106">
        <v>115.70758819580078</v>
      </c>
      <c r="D117" s="106">
        <v>108.86077117919922</v>
      </c>
      <c r="E117" s="106">
        <v>131.19825744628906</v>
      </c>
      <c r="F117" s="106">
        <v>123.75047302246094</v>
      </c>
      <c r="G117" s="106">
        <v>105.20298767089844</v>
      </c>
      <c r="H117" s="106">
        <v>105.89768981933594</v>
      </c>
      <c r="I117" s="106">
        <v>104.17548370361328</v>
      </c>
      <c r="J117" s="106">
        <v>97.512298583984375</v>
      </c>
      <c r="K117" s="106">
        <v>100.12442016601563</v>
      </c>
      <c r="L117" s="106">
        <v>86.454261779785156</v>
      </c>
      <c r="M117" s="106">
        <v>94.791915893554688</v>
      </c>
      <c r="N117" s="106">
        <v>86.543830871582031</v>
      </c>
      <c r="O117" s="106">
        <v>102.44435882568359</v>
      </c>
      <c r="P117" s="106">
        <v>120.30598449707031</v>
      </c>
      <c r="Q117" s="106">
        <v>128.88751220703125</v>
      </c>
      <c r="R117" s="106">
        <v>121.95946502685547</v>
      </c>
      <c r="S117" s="106">
        <v>132.98422241210938</v>
      </c>
      <c r="T117" s="106">
        <v>177.93511962890625</v>
      </c>
      <c r="U117" s="106">
        <v>165.69450378417969</v>
      </c>
      <c r="V117" s="106">
        <v>156.07217407226563</v>
      </c>
      <c r="W117" s="106">
        <v>178.03939819335938</v>
      </c>
      <c r="X117" s="106">
        <v>174.63330078125</v>
      </c>
    </row>
    <row r="118" spans="1:24" x14ac:dyDescent="0.2">
      <c r="A118" s="1" t="s">
        <v>26</v>
      </c>
      <c r="B118" t="s">
        <v>278</v>
      </c>
      <c r="C118" s="106">
        <v>688.19927978515625</v>
      </c>
      <c r="D118" s="106">
        <v>689.39263916015625</v>
      </c>
      <c r="E118" s="106">
        <v>663.67327880859375</v>
      </c>
      <c r="F118" s="106">
        <v>670.0625</v>
      </c>
      <c r="G118" s="106">
        <v>694.96307373046875</v>
      </c>
      <c r="H118" s="106">
        <v>720.43798828125</v>
      </c>
      <c r="I118" s="106">
        <v>693.96661376953125</v>
      </c>
      <c r="J118" s="106">
        <v>680.06890869140625</v>
      </c>
      <c r="K118" s="106">
        <v>679.7999267578125</v>
      </c>
      <c r="L118" s="106">
        <v>627.75738525390625</v>
      </c>
      <c r="M118" s="106">
        <v>627.65277099609375</v>
      </c>
      <c r="N118" s="106">
        <v>641.470947265625</v>
      </c>
      <c r="O118" s="106">
        <v>637.55517578125</v>
      </c>
      <c r="P118" s="106">
        <v>666.7264404296875</v>
      </c>
      <c r="Q118" s="106">
        <v>665.51788330078125</v>
      </c>
      <c r="R118" s="106">
        <v>661.88037109375</v>
      </c>
      <c r="S118" s="106">
        <v>665.61651611328125</v>
      </c>
      <c r="T118" s="106">
        <v>658.2342529296875</v>
      </c>
      <c r="U118" s="106">
        <v>730.160888671875</v>
      </c>
      <c r="V118" s="106">
        <v>705.43841552734375</v>
      </c>
      <c r="W118" s="106">
        <v>672.29150390625</v>
      </c>
      <c r="X118" s="106">
        <v>673.99169921875</v>
      </c>
    </row>
    <row r="119" spans="1:24" x14ac:dyDescent="0.2">
      <c r="A119" s="1" t="s">
        <v>27</v>
      </c>
      <c r="B119" t="s">
        <v>279</v>
      </c>
      <c r="C119" s="106">
        <v>166.48294067382813</v>
      </c>
      <c r="D119" s="106">
        <v>156.63238525390625</v>
      </c>
      <c r="E119" s="106">
        <v>155.291748046875</v>
      </c>
      <c r="F119" s="106">
        <v>160.06672668457031</v>
      </c>
      <c r="G119" s="106">
        <v>173.76689147949219</v>
      </c>
      <c r="H119" s="106">
        <v>206.76663208007813</v>
      </c>
      <c r="I119" s="106">
        <v>192.16764831542969</v>
      </c>
      <c r="J119" s="106">
        <v>208.31675720214844</v>
      </c>
      <c r="K119" s="106">
        <v>227.4705810546875</v>
      </c>
      <c r="L119" s="106">
        <v>199.14556884765625</v>
      </c>
      <c r="M119" s="106">
        <v>205.09721374511719</v>
      </c>
      <c r="N119" s="106">
        <v>231.532470703125</v>
      </c>
      <c r="O119" s="106">
        <v>237.70741271972656</v>
      </c>
      <c r="P119" s="106">
        <v>265.52481079101563</v>
      </c>
      <c r="Q119" s="106">
        <v>239.66506958007813</v>
      </c>
      <c r="R119" s="106">
        <v>258.05935668945313</v>
      </c>
      <c r="S119" s="106">
        <v>240.45805358886719</v>
      </c>
      <c r="T119" s="106">
        <v>214.60806274414063</v>
      </c>
      <c r="U119" s="106">
        <v>220.1822509765625</v>
      </c>
      <c r="V119" s="106">
        <v>197.78732299804688</v>
      </c>
      <c r="W119" s="106">
        <v>140.90711975097656</v>
      </c>
      <c r="X119" s="106">
        <v>79.68450927734375</v>
      </c>
    </row>
    <row r="120" spans="1:24" x14ac:dyDescent="0.2">
      <c r="A120" s="1" t="s">
        <v>28</v>
      </c>
      <c r="B120" t="s">
        <v>280</v>
      </c>
      <c r="C120" s="106">
        <v>498.76473999023438</v>
      </c>
      <c r="D120" s="106">
        <v>439.33596801757813</v>
      </c>
      <c r="E120" s="106">
        <v>431.22463989257813</v>
      </c>
      <c r="F120" s="106">
        <v>407.16500854492188</v>
      </c>
      <c r="G120" s="106">
        <v>396.72940063476563</v>
      </c>
      <c r="H120" s="106">
        <v>429.7515869140625</v>
      </c>
      <c r="I120" s="106">
        <v>454.85128784179688</v>
      </c>
      <c r="J120" s="106">
        <v>424.81307983398438</v>
      </c>
      <c r="K120" s="106">
        <v>398.24557495117188</v>
      </c>
      <c r="L120" s="106">
        <v>386.937744140625</v>
      </c>
      <c r="M120" s="106">
        <v>414.2880859375</v>
      </c>
      <c r="N120" s="106">
        <v>432.19033813476563</v>
      </c>
      <c r="O120" s="106">
        <v>478.76339721679688</v>
      </c>
      <c r="P120" s="106">
        <v>468.1748046875</v>
      </c>
      <c r="Q120" s="106">
        <v>478.20639038085938</v>
      </c>
      <c r="R120" s="106">
        <v>493.5885009765625</v>
      </c>
      <c r="S120" s="106">
        <v>450.84912109375</v>
      </c>
      <c r="T120" s="106">
        <v>397.97396850585938</v>
      </c>
      <c r="U120" s="106">
        <v>401.96536254882813</v>
      </c>
      <c r="V120" s="106">
        <v>384.94998168945313</v>
      </c>
      <c r="W120" s="106">
        <v>324.84158325195313</v>
      </c>
      <c r="X120" s="106">
        <v>218.81842041015625</v>
      </c>
    </row>
    <row r="121" spans="1:24" x14ac:dyDescent="0.2">
      <c r="A121" s="1" t="s">
        <v>29</v>
      </c>
      <c r="B121" t="s">
        <v>281</v>
      </c>
      <c r="C121" s="106">
        <v>97.09625244140625</v>
      </c>
      <c r="D121" s="106">
        <v>104.23595428466797</v>
      </c>
      <c r="E121" s="106">
        <v>111.21662902832031</v>
      </c>
      <c r="F121" s="106">
        <v>111.71471405029297</v>
      </c>
      <c r="G121" s="106">
        <v>116.88153839111328</v>
      </c>
      <c r="H121" s="106">
        <v>111.00753021240234</v>
      </c>
      <c r="I121" s="106">
        <v>106.87770843505859</v>
      </c>
      <c r="J121" s="106">
        <v>112.87743377685547</v>
      </c>
      <c r="K121" s="106">
        <v>111.80837249755859</v>
      </c>
      <c r="L121" s="106">
        <v>165.99641418457031</v>
      </c>
      <c r="M121" s="106">
        <v>106.35343933105469</v>
      </c>
      <c r="N121" s="106">
        <v>110.54130554199219</v>
      </c>
      <c r="O121" s="106">
        <v>112.34111022949219</v>
      </c>
      <c r="P121" s="106">
        <v>104.94467926025391</v>
      </c>
      <c r="Q121" s="106">
        <v>98.134803771972656</v>
      </c>
      <c r="R121" s="106">
        <v>97.204025268554688</v>
      </c>
      <c r="S121" s="106">
        <v>98.083984375</v>
      </c>
      <c r="T121" s="106">
        <v>112.34209442138672</v>
      </c>
      <c r="U121" s="106">
        <v>116.00723266601563</v>
      </c>
      <c r="V121" s="106">
        <v>128.91429138183594</v>
      </c>
      <c r="W121" s="106">
        <v>130.35838317871094</v>
      </c>
      <c r="X121" s="106">
        <v>132.45936584472656</v>
      </c>
    </row>
    <row r="122" spans="1:24" x14ac:dyDescent="0.2">
      <c r="A122" s="1" t="s">
        <v>31</v>
      </c>
      <c r="B122" t="s">
        <v>309</v>
      </c>
      <c r="C122" s="106">
        <v>99.554931640625</v>
      </c>
      <c r="D122" s="106">
        <v>111.64817047119141</v>
      </c>
      <c r="E122" s="106">
        <v>100.25111389160156</v>
      </c>
      <c r="F122" s="106">
        <v>90.959556579589844</v>
      </c>
      <c r="G122" s="106">
        <v>88.229270935058594</v>
      </c>
      <c r="H122" s="106">
        <v>87.325386047363281</v>
      </c>
      <c r="I122" s="106">
        <v>86.90643310546875</v>
      </c>
      <c r="J122" s="106">
        <v>82.692337036132813</v>
      </c>
      <c r="K122" s="106">
        <v>74.903121948242188</v>
      </c>
      <c r="L122" s="106">
        <v>75.194564819335938</v>
      </c>
      <c r="M122" s="106">
        <v>70.980293273925781</v>
      </c>
      <c r="N122" s="106">
        <v>72.081756591796875</v>
      </c>
      <c r="O122" s="106">
        <v>68.721603393554688</v>
      </c>
      <c r="P122" s="106">
        <v>69.449104309082031</v>
      </c>
      <c r="Q122" s="106">
        <v>73.599594116210938</v>
      </c>
      <c r="R122" s="106">
        <v>69.640968322753906</v>
      </c>
      <c r="S122" s="106">
        <v>68.51953125</v>
      </c>
      <c r="T122" s="106">
        <v>68.421585083007813</v>
      </c>
      <c r="U122" s="106">
        <v>70.835334777832031</v>
      </c>
      <c r="V122" s="106">
        <v>69.457954406738281</v>
      </c>
      <c r="W122" s="106">
        <v>65.833297729492188</v>
      </c>
      <c r="X122" s="106">
        <v>64.851318359375</v>
      </c>
    </row>
    <row r="123" spans="1:24" x14ac:dyDescent="0.2">
      <c r="A123" s="1" t="s">
        <v>32</v>
      </c>
      <c r="B123" t="s">
        <v>282</v>
      </c>
      <c r="C123" s="106">
        <v>47.037925720214844</v>
      </c>
      <c r="D123" s="106">
        <v>44.394195556640625</v>
      </c>
      <c r="E123" s="106">
        <v>47.181171417236328</v>
      </c>
      <c r="F123" s="106">
        <v>44.639545440673828</v>
      </c>
      <c r="G123" s="106">
        <v>46.788276672363281</v>
      </c>
      <c r="H123" s="106">
        <v>38.683303833007813</v>
      </c>
      <c r="I123" s="106">
        <v>32.812122344970703</v>
      </c>
      <c r="J123" s="106">
        <v>39.120697021484375</v>
      </c>
      <c r="K123" s="106">
        <v>37.777755737304688</v>
      </c>
      <c r="L123" s="106">
        <v>33.983875274658203</v>
      </c>
      <c r="M123" s="106">
        <v>39.842872619628906</v>
      </c>
      <c r="N123" s="106">
        <v>46.137031555175781</v>
      </c>
      <c r="O123" s="106">
        <v>57.128593444824219</v>
      </c>
      <c r="P123" s="106">
        <v>62.383766174316406</v>
      </c>
      <c r="Q123" s="106">
        <v>65.335624694824219</v>
      </c>
      <c r="R123" s="106">
        <v>76.724044799804688</v>
      </c>
      <c r="S123" s="106">
        <v>79.521255493164063</v>
      </c>
      <c r="T123" s="106">
        <v>68.082931518554688</v>
      </c>
      <c r="U123" s="106">
        <v>79.566299438476563</v>
      </c>
      <c r="V123" s="106">
        <v>79.139289855957031</v>
      </c>
      <c r="W123" s="106">
        <v>82.894767761230469</v>
      </c>
      <c r="X123" s="106">
        <v>80.712066650390625</v>
      </c>
    </row>
    <row r="124" spans="1:24" x14ac:dyDescent="0.2">
      <c r="A124" s="1" t="s">
        <v>34</v>
      </c>
      <c r="B124" s="53" t="s">
        <v>283</v>
      </c>
      <c r="C124" s="106">
        <v>52.693485260009766</v>
      </c>
      <c r="D124" s="106">
        <v>54.180587768554688</v>
      </c>
      <c r="E124" s="106">
        <v>60.637065887451172</v>
      </c>
      <c r="F124" s="106">
        <v>80.652671813964844</v>
      </c>
      <c r="G124" s="106">
        <v>77.566749572753906</v>
      </c>
      <c r="H124" s="106">
        <v>72.413047790527344</v>
      </c>
      <c r="I124" s="106">
        <v>69.458091735839844</v>
      </c>
      <c r="J124" s="106">
        <v>70.749519348144531</v>
      </c>
      <c r="K124" s="106">
        <v>72.999824523925781</v>
      </c>
      <c r="L124" s="106">
        <v>63.489620208740234</v>
      </c>
      <c r="M124" s="106">
        <v>61.436920166015625</v>
      </c>
      <c r="N124" s="106">
        <v>55.454029083251953</v>
      </c>
      <c r="O124" s="106">
        <v>55.876743316650391</v>
      </c>
      <c r="P124" s="106">
        <v>54.273273468017578</v>
      </c>
      <c r="Q124" s="106">
        <v>56.034320831298828</v>
      </c>
      <c r="R124" s="106">
        <v>62.099155426025391</v>
      </c>
      <c r="S124" s="106">
        <v>72.784637451171875</v>
      </c>
      <c r="T124" s="106">
        <v>66.862655639648438</v>
      </c>
      <c r="U124" s="106">
        <v>65.938423156738281</v>
      </c>
      <c r="V124" s="106">
        <v>71.395439147949219</v>
      </c>
      <c r="W124" s="106">
        <v>73.498390197753906</v>
      </c>
      <c r="X124" s="106">
        <v>76.03143310546875</v>
      </c>
    </row>
    <row r="125" spans="1:24" x14ac:dyDescent="0.2">
      <c r="A125" s="1" t="s">
        <v>36</v>
      </c>
      <c r="B125" s="53" t="s">
        <v>284</v>
      </c>
      <c r="C125" s="106">
        <v>70.390159606933594</v>
      </c>
      <c r="D125" s="106">
        <v>71.734169006347656</v>
      </c>
      <c r="E125" s="106">
        <v>65.86151123046875</v>
      </c>
      <c r="F125" s="106">
        <v>91.030899047851563</v>
      </c>
      <c r="G125" s="106">
        <v>92.188392639160156</v>
      </c>
      <c r="H125" s="106">
        <v>89.2813720703125</v>
      </c>
      <c r="I125" s="106">
        <v>92.569923400878906</v>
      </c>
      <c r="J125" s="106">
        <v>99.678604125976563</v>
      </c>
      <c r="K125" s="106">
        <v>111.01821136474609</v>
      </c>
      <c r="L125" s="106">
        <v>99.706962585449219</v>
      </c>
      <c r="M125" s="106">
        <v>96.476249694824219</v>
      </c>
      <c r="N125" s="106">
        <v>109.08042907714844</v>
      </c>
      <c r="O125" s="106">
        <v>110.52754211425781</v>
      </c>
      <c r="P125" s="106">
        <v>118.74545288085938</v>
      </c>
      <c r="Q125" s="106">
        <v>127.34239196777344</v>
      </c>
      <c r="R125" s="106">
        <v>122.4874267578125</v>
      </c>
      <c r="S125" s="106">
        <v>138.36979675292969</v>
      </c>
      <c r="T125" s="106">
        <v>131.04129028320313</v>
      </c>
      <c r="U125" s="106">
        <v>160.61184692382813</v>
      </c>
      <c r="V125" s="106">
        <v>132.78608703613281</v>
      </c>
      <c r="W125" s="106">
        <v>101.35931396484375</v>
      </c>
      <c r="X125" s="106">
        <v>68.107513427734375</v>
      </c>
    </row>
    <row r="126" spans="1:24" x14ac:dyDescent="0.2">
      <c r="A126" s="1" t="s">
        <v>37</v>
      </c>
      <c r="B126" t="s">
        <v>310</v>
      </c>
      <c r="C126" s="106">
        <v>2661.289794921875</v>
      </c>
      <c r="D126" s="106">
        <v>2740.67626953125</v>
      </c>
      <c r="E126" s="106">
        <v>2751.96240234375</v>
      </c>
      <c r="F126" s="106">
        <v>2688.334228515625</v>
      </c>
      <c r="G126" s="106">
        <v>2681.917724609375</v>
      </c>
      <c r="H126" s="106">
        <v>2763.48388671875</v>
      </c>
      <c r="I126" s="106">
        <v>2778.32080078125</v>
      </c>
      <c r="J126" s="106">
        <v>2847.902587890625</v>
      </c>
      <c r="K126" s="106">
        <v>2838.208251953125</v>
      </c>
      <c r="L126" s="106">
        <v>2817.766357421875</v>
      </c>
      <c r="M126" s="106">
        <v>2826.45263671875</v>
      </c>
      <c r="N126" s="106">
        <v>2757.03955078125</v>
      </c>
      <c r="O126" s="106">
        <v>2734.08740234375</v>
      </c>
      <c r="P126" s="106">
        <v>2778.090576171875</v>
      </c>
      <c r="Q126" s="106">
        <v>2712.443603515625</v>
      </c>
      <c r="R126" s="106">
        <v>2713.0244140625</v>
      </c>
      <c r="S126" s="106">
        <v>2789.918212890625</v>
      </c>
      <c r="T126" s="106">
        <v>2873.0205078125</v>
      </c>
      <c r="U126" s="106">
        <v>2839.830078125</v>
      </c>
      <c r="V126" s="106">
        <v>2829.608642578125</v>
      </c>
      <c r="W126" s="106">
        <v>2824.368408203125</v>
      </c>
      <c r="X126" s="106">
        <v>2737.5576171875</v>
      </c>
    </row>
    <row r="127" spans="1:24" x14ac:dyDescent="0.2">
      <c r="A127" s="1" t="s">
        <v>38</v>
      </c>
      <c r="B127" t="s">
        <v>35</v>
      </c>
      <c r="C127" s="106">
        <v>390.63021850585938</v>
      </c>
      <c r="D127" s="106">
        <v>386.12115478515625</v>
      </c>
      <c r="E127" s="106">
        <v>366.92196655273438</v>
      </c>
      <c r="F127" s="106">
        <v>381.24295043945313</v>
      </c>
      <c r="G127" s="106">
        <v>393.1968994140625</v>
      </c>
      <c r="H127" s="106">
        <v>399.88888549804688</v>
      </c>
      <c r="I127" s="106">
        <v>412.23724365234375</v>
      </c>
      <c r="J127" s="106">
        <v>416.45114135742188</v>
      </c>
      <c r="K127" s="106">
        <v>419.93276977539063</v>
      </c>
      <c r="L127" s="106">
        <v>409.34896850585938</v>
      </c>
      <c r="M127" s="106">
        <v>409.87423706054688</v>
      </c>
      <c r="N127" s="106">
        <v>376.91677856445313</v>
      </c>
      <c r="O127" s="106">
        <v>370.82061767578125</v>
      </c>
      <c r="P127" s="106">
        <v>353.08822631835938</v>
      </c>
      <c r="Q127" s="106">
        <v>310.99472045898438</v>
      </c>
      <c r="R127" s="106">
        <v>275.485107421875</v>
      </c>
      <c r="S127" s="106">
        <v>262.92041015625</v>
      </c>
      <c r="T127" s="106">
        <v>256.00228881835938</v>
      </c>
      <c r="U127" s="106">
        <v>251.3726806640625</v>
      </c>
      <c r="V127" s="106">
        <v>246.59144592285156</v>
      </c>
      <c r="W127" s="106">
        <v>244.36415100097656</v>
      </c>
      <c r="X127" s="106">
        <v>229.30401611328125</v>
      </c>
    </row>
    <row r="128" spans="1:24" x14ac:dyDescent="0.2">
      <c r="A128" s="1" t="s">
        <v>40</v>
      </c>
      <c r="B128" t="s">
        <v>285</v>
      </c>
      <c r="C128" s="106">
        <v>19.369014739990234</v>
      </c>
      <c r="D128" s="106">
        <v>19.997407913208008</v>
      </c>
      <c r="E128" s="106">
        <v>19.712680816650391</v>
      </c>
      <c r="F128" s="106">
        <v>15.232913970947266</v>
      </c>
      <c r="G128" s="106">
        <v>19.914331436157227</v>
      </c>
      <c r="H128" s="106">
        <v>18.913242340087891</v>
      </c>
      <c r="I128" s="106">
        <v>17.675756454467773</v>
      </c>
      <c r="J128" s="106">
        <v>14.990303993225098</v>
      </c>
      <c r="K128" s="106">
        <v>13.299104690551758</v>
      </c>
      <c r="L128" s="106">
        <v>17.947099685668945</v>
      </c>
      <c r="M128" s="106">
        <v>32.991386413574219</v>
      </c>
      <c r="N128" s="106">
        <v>33.205009460449219</v>
      </c>
      <c r="O128" s="106">
        <v>35.212909698486328</v>
      </c>
      <c r="P128" s="106">
        <v>35.2127685546875</v>
      </c>
      <c r="Q128" s="106">
        <v>41.693115234375</v>
      </c>
      <c r="R128" s="106">
        <v>48.442951202392578</v>
      </c>
      <c r="S128" s="106">
        <v>44.424606323242188</v>
      </c>
      <c r="T128" s="106">
        <v>54.367729187011719</v>
      </c>
      <c r="U128" s="106">
        <v>48.319316864013672</v>
      </c>
      <c r="V128" s="106">
        <v>42.158115386962891</v>
      </c>
      <c r="W128" s="106">
        <v>74.549057006835938</v>
      </c>
      <c r="X128" s="106">
        <v>75.226753234863281</v>
      </c>
    </row>
    <row r="129" spans="1:24" x14ac:dyDescent="0.2">
      <c r="A129" s="1" t="s">
        <v>286</v>
      </c>
      <c r="B129" t="s">
        <v>287</v>
      </c>
      <c r="C129" s="106">
        <v>10.817861557006836</v>
      </c>
      <c r="D129" s="106">
        <v>12.499480247497559</v>
      </c>
      <c r="E129" s="106">
        <v>20.711523056030273</v>
      </c>
      <c r="F129" s="106">
        <v>39.870513916015625</v>
      </c>
      <c r="G129" s="106">
        <v>35.137847900390625</v>
      </c>
      <c r="H129" s="106">
        <v>35.088985443115234</v>
      </c>
      <c r="I129" s="106">
        <v>30.12327766418457</v>
      </c>
      <c r="J129" s="106">
        <v>32.728771209716797</v>
      </c>
      <c r="K129" s="106">
        <v>36.204669952392578</v>
      </c>
      <c r="L129" s="106">
        <v>33.7962646484375</v>
      </c>
      <c r="M129" s="106">
        <v>31.299781799316406</v>
      </c>
      <c r="N129" s="106">
        <v>40.042388916015625</v>
      </c>
      <c r="O129" s="106">
        <v>36.731540679931641</v>
      </c>
      <c r="P129" s="106">
        <v>42.204559326171875</v>
      </c>
      <c r="Q129" s="106">
        <v>43.661689758300781</v>
      </c>
      <c r="R129" s="106">
        <v>51.506839752197266</v>
      </c>
      <c r="S129" s="106">
        <v>48.85888671875</v>
      </c>
      <c r="T129" s="106">
        <v>47.438873291015625</v>
      </c>
      <c r="U129" s="106">
        <v>47.414081573486328</v>
      </c>
      <c r="V129" s="106">
        <v>59.426784515380859</v>
      </c>
      <c r="W129" s="106">
        <v>55.924659729003906</v>
      </c>
      <c r="X129" s="106">
        <v>44.456344604492188</v>
      </c>
    </row>
    <row r="130" spans="1:24" x14ac:dyDescent="0.2">
      <c r="A130" s="1" t="s">
        <v>288</v>
      </c>
      <c r="B130" t="s">
        <v>289</v>
      </c>
      <c r="C130" s="106">
        <v>65.595046997070313</v>
      </c>
      <c r="D130" s="106">
        <v>61.366001129150391</v>
      </c>
      <c r="E130" s="106">
        <v>65.828208923339844</v>
      </c>
      <c r="F130" s="106">
        <v>72.810890197753906</v>
      </c>
      <c r="G130" s="106">
        <v>53.018039703369141</v>
      </c>
      <c r="H130" s="106">
        <v>41.039104461669922</v>
      </c>
      <c r="I130" s="106">
        <v>46.835269927978516</v>
      </c>
      <c r="J130" s="106">
        <v>45.1324462890625</v>
      </c>
      <c r="K130" s="106">
        <v>41.780113220214844</v>
      </c>
      <c r="L130" s="106">
        <v>35.287940979003906</v>
      </c>
      <c r="M130" s="106">
        <v>32.956298828125</v>
      </c>
      <c r="N130" s="106">
        <v>37.932762145996094</v>
      </c>
      <c r="O130" s="106">
        <v>43.597660064697266</v>
      </c>
      <c r="P130" s="106">
        <v>45.173816680908203</v>
      </c>
      <c r="Q130" s="106">
        <v>47.19830322265625</v>
      </c>
      <c r="R130" s="106">
        <v>52.730171203613281</v>
      </c>
      <c r="S130" s="106">
        <v>56.924331665039063</v>
      </c>
      <c r="T130" s="106">
        <v>59.016716003417969</v>
      </c>
      <c r="U130" s="106">
        <v>74.392044067382813</v>
      </c>
      <c r="V130" s="106">
        <v>65.488349914550781</v>
      </c>
      <c r="W130" s="106">
        <v>74.298759460449219</v>
      </c>
      <c r="X130" s="106">
        <v>84.446495056152344</v>
      </c>
    </row>
    <row r="131" spans="1:24" x14ac:dyDescent="0.2">
      <c r="A131" s="1" t="s">
        <v>290</v>
      </c>
      <c r="B131" t="s">
        <v>311</v>
      </c>
      <c r="C131" s="106">
        <v>57.738895416259766</v>
      </c>
      <c r="D131" s="106">
        <v>44.474132537841797</v>
      </c>
      <c r="E131" s="106">
        <v>25.605619430541992</v>
      </c>
      <c r="F131" s="106">
        <v>19.810205459594727</v>
      </c>
      <c r="G131" s="106">
        <v>4.7737665176391602</v>
      </c>
      <c r="H131" s="106">
        <v>4.2774224281311035</v>
      </c>
      <c r="I131" s="106">
        <v>3.7799153327941895</v>
      </c>
      <c r="J131" s="106">
        <v>4.3159723281860352</v>
      </c>
      <c r="K131" s="106">
        <v>3.8153266906738281</v>
      </c>
      <c r="L131" s="106">
        <v>3.8008420467376709</v>
      </c>
      <c r="M131" s="106">
        <v>6.3482060432434082</v>
      </c>
      <c r="N131" s="106">
        <v>7.8477368354797363</v>
      </c>
      <c r="O131" s="106">
        <v>4.8124918937683105</v>
      </c>
      <c r="P131" s="106">
        <v>2.5305089950561523</v>
      </c>
      <c r="Q131" s="106">
        <v>1.266183614730835</v>
      </c>
      <c r="R131" s="106">
        <v>1.2705631256103516</v>
      </c>
      <c r="S131" s="106">
        <v>1.0289630889892578</v>
      </c>
      <c r="T131" s="106">
        <v>0.78513997793197632</v>
      </c>
      <c r="U131" s="106">
        <v>2.6321721076965332</v>
      </c>
      <c r="V131" s="106">
        <v>1.8864680528640747</v>
      </c>
      <c r="W131" s="106">
        <v>1.6429985761642456</v>
      </c>
      <c r="X131" s="106">
        <v>1.0938987731933594</v>
      </c>
    </row>
    <row r="132" spans="1:24" x14ac:dyDescent="0.2">
      <c r="A132" s="1" t="s">
        <v>312</v>
      </c>
      <c r="B132" t="s">
        <v>313</v>
      </c>
      <c r="C132" s="106">
        <v>5.7851829528808594</v>
      </c>
      <c r="D132" s="106">
        <v>6.7487101554870605</v>
      </c>
      <c r="E132" s="106">
        <v>8.2339086532592773</v>
      </c>
      <c r="F132" s="106">
        <v>7.9904284477233887</v>
      </c>
      <c r="G132" s="106">
        <v>7.9634814262390137</v>
      </c>
      <c r="H132" s="106">
        <v>6.7187304496765137</v>
      </c>
      <c r="I132" s="106">
        <v>6.9701952934265137</v>
      </c>
      <c r="J132" s="106">
        <v>8.7437248229980469</v>
      </c>
      <c r="K132" s="106">
        <v>9.48748779296875</v>
      </c>
      <c r="L132" s="106">
        <v>12.55872917175293</v>
      </c>
      <c r="M132" s="106">
        <v>15.245322227478027</v>
      </c>
      <c r="N132" s="106">
        <v>15.727993011474609</v>
      </c>
      <c r="O132" s="106">
        <v>16.731710433959961</v>
      </c>
      <c r="P132" s="106">
        <v>18.800884246826172</v>
      </c>
      <c r="Q132" s="106">
        <v>15.478402137756348</v>
      </c>
      <c r="R132" s="106">
        <v>14.981950759887695</v>
      </c>
      <c r="S132" s="106">
        <v>15.47327995300293</v>
      </c>
      <c r="T132" s="106">
        <v>17.888006210327148</v>
      </c>
      <c r="U132" s="106">
        <v>17.005773544311523</v>
      </c>
      <c r="V132" s="106">
        <v>16.881448745727539</v>
      </c>
      <c r="W132" s="106">
        <v>17.849201202392578</v>
      </c>
      <c r="X132" s="106">
        <v>20.164680480957031</v>
      </c>
    </row>
    <row r="133" spans="1:24" s="57" customFormat="1" ht="20.100000000000001" customHeight="1" x14ac:dyDescent="0.2">
      <c r="A133" s="54"/>
      <c r="B133" s="55" t="s">
        <v>3</v>
      </c>
      <c r="C133" s="691">
        <v>5305.3505859375</v>
      </c>
      <c r="D133" s="691">
        <v>5282.43017578125</v>
      </c>
      <c r="E133" s="691">
        <v>5271.6748046875</v>
      </c>
      <c r="F133" s="691">
        <v>5233.42626953125</v>
      </c>
      <c r="G133" s="691">
        <v>5239.68798828125</v>
      </c>
      <c r="H133" s="691">
        <v>5444.3603515625</v>
      </c>
      <c r="I133" s="691">
        <v>5405.615234375</v>
      </c>
      <c r="J133" s="691">
        <v>5456.64013671875</v>
      </c>
      <c r="K133" s="691">
        <v>5466.42138671875</v>
      </c>
      <c r="L133" s="691">
        <v>5312.93603515625</v>
      </c>
      <c r="M133" s="691">
        <v>5330.89697265625</v>
      </c>
      <c r="N133" s="691">
        <v>5312.37890625</v>
      </c>
      <c r="O133" s="691">
        <v>5356.59375</v>
      </c>
      <c r="P133" s="691">
        <v>5444.14697265625</v>
      </c>
      <c r="Q133" s="691">
        <v>5457.455078125</v>
      </c>
      <c r="R133" s="691">
        <v>5457.40478515625</v>
      </c>
      <c r="S133" s="691">
        <v>5496.341796875</v>
      </c>
      <c r="T133" s="691">
        <v>5530.6630859375</v>
      </c>
      <c r="U133" s="691">
        <v>5658.884765625</v>
      </c>
      <c r="V133" s="691">
        <v>5543.75634765625</v>
      </c>
      <c r="W133" s="691">
        <v>5412.6650390625</v>
      </c>
      <c r="X133" s="691">
        <v>5119.943359375</v>
      </c>
    </row>
    <row r="134" spans="1:24" x14ac:dyDescent="0.2">
      <c r="A134" s="97" t="s">
        <v>308</v>
      </c>
      <c r="B134" s="52"/>
      <c r="C134" s="52"/>
      <c r="D134" s="52"/>
      <c r="E134" s="52"/>
      <c r="F134" s="52"/>
      <c r="G134" s="52"/>
      <c r="H134" s="52"/>
      <c r="I134" s="52"/>
      <c r="J134" s="52"/>
      <c r="K134" s="52"/>
      <c r="L134" s="52"/>
      <c r="M134" s="52"/>
      <c r="N134" s="52"/>
      <c r="O134" s="52"/>
      <c r="P134" s="52"/>
      <c r="Q134" s="52"/>
      <c r="R134" s="52"/>
      <c r="S134" s="52"/>
      <c r="T134" s="52"/>
      <c r="U134" s="52"/>
      <c r="V134" s="52"/>
      <c r="W134" s="52"/>
      <c r="X134" s="52"/>
    </row>
    <row r="135" spans="1:24" x14ac:dyDescent="0.2">
      <c r="A135"/>
    </row>
    <row r="136" spans="1:24" s="22" customFormat="1" ht="20.100000000000001" customHeight="1" x14ac:dyDescent="0.2">
      <c r="A136" s="153" t="str">
        <f>Index!A51</f>
        <v>Table 3r     Employment by industry, wage costs, Palau citizens, FY2000-FY2021</v>
      </c>
    </row>
    <row r="137" spans="1:24" s="22" customFormat="1" ht="20.100000000000001" customHeight="1" x14ac:dyDescent="0.2">
      <c r="A137" s="12"/>
      <c r="B137" s="12" t="s">
        <v>125</v>
      </c>
      <c r="C137" s="33" t="str">
        <f t="shared" ref="C137:Q137" si="48">C110</f>
        <v>FY00</v>
      </c>
      <c r="D137" s="33" t="str">
        <f t="shared" si="48"/>
        <v>FY01</v>
      </c>
      <c r="E137" s="33" t="str">
        <f t="shared" si="48"/>
        <v>FY02</v>
      </c>
      <c r="F137" s="33" t="str">
        <f t="shared" si="48"/>
        <v>FY03</v>
      </c>
      <c r="G137" s="33" t="str">
        <f t="shared" si="48"/>
        <v>FY04</v>
      </c>
      <c r="H137" s="33" t="str">
        <f t="shared" si="48"/>
        <v>FY05</v>
      </c>
      <c r="I137" s="33" t="str">
        <f t="shared" si="48"/>
        <v>FY06</v>
      </c>
      <c r="J137" s="33" t="str">
        <f t="shared" si="48"/>
        <v>FY07</v>
      </c>
      <c r="K137" s="33" t="str">
        <f t="shared" si="48"/>
        <v>FY08</v>
      </c>
      <c r="L137" s="33" t="str">
        <f t="shared" si="48"/>
        <v>FY09</v>
      </c>
      <c r="M137" s="33" t="str">
        <f t="shared" si="48"/>
        <v>FY10</v>
      </c>
      <c r="N137" s="33" t="str">
        <f t="shared" si="48"/>
        <v>FY11</v>
      </c>
      <c r="O137" s="33" t="str">
        <f t="shared" si="48"/>
        <v>FY12</v>
      </c>
      <c r="P137" s="33" t="str">
        <f t="shared" si="48"/>
        <v>FY13</v>
      </c>
      <c r="Q137" s="33" t="str">
        <f t="shared" si="48"/>
        <v>FY14</v>
      </c>
      <c r="R137" s="33" t="str">
        <f t="shared" ref="R137:S137" si="49">R110</f>
        <v>FY15</v>
      </c>
      <c r="S137" s="33" t="str">
        <f t="shared" si="49"/>
        <v>FY16</v>
      </c>
      <c r="T137" s="33" t="str">
        <f t="shared" ref="T137:X137" si="50">T110</f>
        <v>FY17</v>
      </c>
      <c r="U137" s="33" t="str">
        <f t="shared" si="50"/>
        <v>FY18</v>
      </c>
      <c r="V137" s="33" t="str">
        <f t="shared" si="50"/>
        <v>FY19</v>
      </c>
      <c r="W137" s="33" t="str">
        <f t="shared" si="50"/>
        <v>FY20</v>
      </c>
      <c r="X137" s="33" t="str">
        <f t="shared" si="50"/>
        <v>FY21</v>
      </c>
    </row>
    <row r="138" spans="1:24" x14ac:dyDescent="0.2">
      <c r="A138" s="1" t="s">
        <v>271</v>
      </c>
      <c r="B138" t="s">
        <v>272</v>
      </c>
      <c r="C138" s="106">
        <v>16.556806564331055</v>
      </c>
      <c r="D138" s="106">
        <v>35.798770904541016</v>
      </c>
      <c r="E138" s="106">
        <v>86.3486328125</v>
      </c>
      <c r="F138" s="106">
        <v>27.83989143371582</v>
      </c>
      <c r="G138" s="106">
        <v>71.662826538085938</v>
      </c>
      <c r="H138" s="106">
        <v>95.868980407714844</v>
      </c>
      <c r="I138" s="106">
        <v>108.17498779296875</v>
      </c>
      <c r="J138" s="106">
        <v>78.241569519042969</v>
      </c>
      <c r="K138" s="106">
        <v>110.51445770263672</v>
      </c>
      <c r="L138" s="106">
        <v>150.55870056152344</v>
      </c>
      <c r="M138" s="106">
        <v>162.60476684570313</v>
      </c>
      <c r="N138" s="106">
        <v>130.64053344726563</v>
      </c>
      <c r="O138" s="106">
        <v>95.427787780761719</v>
      </c>
      <c r="P138" s="106">
        <v>95.449081420898438</v>
      </c>
      <c r="Q138" s="106">
        <v>109.40427398681641</v>
      </c>
      <c r="R138" s="106">
        <v>103.21938323974609</v>
      </c>
      <c r="S138" s="106">
        <v>106.32360076904297</v>
      </c>
      <c r="T138" s="106">
        <v>108.16954040527344</v>
      </c>
      <c r="U138" s="106">
        <v>157.59065246582031</v>
      </c>
      <c r="V138" s="106">
        <v>130.32720947265625</v>
      </c>
      <c r="W138" s="106">
        <v>120.99643707275391</v>
      </c>
      <c r="X138" s="106">
        <v>112.18844604492188</v>
      </c>
    </row>
    <row r="139" spans="1:24" x14ac:dyDescent="0.2">
      <c r="A139" s="1" t="s">
        <v>273</v>
      </c>
      <c r="B139" s="32" t="s">
        <v>274</v>
      </c>
      <c r="C139" s="106">
        <v>115.49272918701172</v>
      </c>
      <c r="D139" s="106">
        <v>96.565086364746094</v>
      </c>
      <c r="E139" s="106">
        <v>99.086906433105469</v>
      </c>
      <c r="F139" s="106">
        <v>84.680671691894531</v>
      </c>
      <c r="G139" s="106">
        <v>81.868598937988281</v>
      </c>
      <c r="H139" s="106">
        <v>82.967643737792969</v>
      </c>
      <c r="I139" s="106">
        <v>86.858451843261719</v>
      </c>
      <c r="J139" s="106">
        <v>98.647056579589844</v>
      </c>
      <c r="K139" s="106">
        <v>101.50153350830078</v>
      </c>
      <c r="L139" s="106">
        <v>97.188644409179688</v>
      </c>
      <c r="M139" s="106">
        <v>92.402023315429688</v>
      </c>
      <c r="N139" s="106">
        <v>91.256729125976563</v>
      </c>
      <c r="O139" s="106">
        <v>99.479934692382813</v>
      </c>
      <c r="P139" s="106">
        <v>81.731559753417969</v>
      </c>
      <c r="Q139" s="106">
        <v>103.47809600830078</v>
      </c>
      <c r="R139" s="106">
        <v>112.44955444335938</v>
      </c>
      <c r="S139" s="106">
        <v>148.90780639648438</v>
      </c>
      <c r="T139" s="106">
        <v>170.758056640625</v>
      </c>
      <c r="U139" s="106">
        <v>153.00032043457031</v>
      </c>
      <c r="V139" s="106">
        <v>133.99703979492188</v>
      </c>
      <c r="W139" s="106">
        <v>85.568077087402344</v>
      </c>
      <c r="X139" s="106">
        <v>71.622222900390625</v>
      </c>
    </row>
    <row r="140" spans="1:24" x14ac:dyDescent="0.2">
      <c r="A140" s="1" t="s">
        <v>19</v>
      </c>
      <c r="B140" s="32" t="s">
        <v>275</v>
      </c>
      <c r="C140" s="106">
        <v>438.60006713867188</v>
      </c>
      <c r="D140" s="106">
        <v>471.50531005859375</v>
      </c>
      <c r="E140" s="106">
        <v>468.919189453125</v>
      </c>
      <c r="F140" s="106">
        <v>329.37008666992188</v>
      </c>
      <c r="G140" s="106">
        <v>343.4129638671875</v>
      </c>
      <c r="H140" s="106">
        <v>361.86819458007813</v>
      </c>
      <c r="I140" s="106">
        <v>363.34881591796875</v>
      </c>
      <c r="J140" s="106">
        <v>378.831298828125</v>
      </c>
      <c r="K140" s="106">
        <v>350.42990112304688</v>
      </c>
      <c r="L140" s="106">
        <v>288.32107543945313</v>
      </c>
      <c r="M140" s="106">
        <v>256.11251831054688</v>
      </c>
      <c r="N140" s="106">
        <v>278.64422607421875</v>
      </c>
      <c r="O140" s="106">
        <v>289.01303100585938</v>
      </c>
      <c r="P140" s="106">
        <v>258.3128662109375</v>
      </c>
      <c r="Q140" s="106">
        <v>263.06121826171875</v>
      </c>
      <c r="R140" s="106">
        <v>243.68003845214844</v>
      </c>
      <c r="S140" s="106">
        <v>224.09994506835938</v>
      </c>
      <c r="T140" s="106">
        <v>282.82748413085938</v>
      </c>
      <c r="U140" s="106">
        <v>212.58123779296875</v>
      </c>
      <c r="V140" s="106">
        <v>247.9296875</v>
      </c>
      <c r="W140" s="106">
        <v>206.76716613769531</v>
      </c>
      <c r="X140" s="106">
        <v>277.54852294921875</v>
      </c>
    </row>
    <row r="141" spans="1:24" x14ac:dyDescent="0.2">
      <c r="A141" s="1" t="s">
        <v>20</v>
      </c>
      <c r="B141" t="s">
        <v>22</v>
      </c>
      <c r="C141" s="106">
        <v>321.8800048828125</v>
      </c>
      <c r="D141" s="106">
        <v>323.39700317382813</v>
      </c>
      <c r="E141" s="106">
        <v>259.32333374023438</v>
      </c>
      <c r="F141" s="106">
        <v>226.90052795410156</v>
      </c>
      <c r="G141" s="106">
        <v>208.18577575683594</v>
      </c>
      <c r="H141" s="106">
        <v>466.69583129882813</v>
      </c>
      <c r="I141" s="106">
        <v>257.77963256835938</v>
      </c>
      <c r="J141" s="106">
        <v>279.21499633789063</v>
      </c>
      <c r="K141" s="106">
        <v>489.84317016601563</v>
      </c>
      <c r="L141" s="106">
        <v>239.1910400390625</v>
      </c>
      <c r="M141" s="106">
        <v>254.82681274414063</v>
      </c>
      <c r="N141" s="106">
        <v>281.72393798828125</v>
      </c>
      <c r="O141" s="106">
        <v>268.90545654296875</v>
      </c>
      <c r="P141" s="106">
        <v>259.82931518554688</v>
      </c>
      <c r="Q141" s="106">
        <v>255.84831237792969</v>
      </c>
      <c r="R141" s="106">
        <v>222.70138549804688</v>
      </c>
      <c r="S141" s="106">
        <v>204.3062744140625</v>
      </c>
      <c r="T141" s="106">
        <v>194.29621887207031</v>
      </c>
      <c r="U141" s="106">
        <v>236.38044738769531</v>
      </c>
      <c r="V141" s="106">
        <v>200.48721313476563</v>
      </c>
      <c r="W141" s="106">
        <v>183.70726013183594</v>
      </c>
      <c r="X141" s="106">
        <v>165.84797668457031</v>
      </c>
    </row>
    <row r="142" spans="1:24" x14ac:dyDescent="0.2">
      <c r="A142" s="1" t="s">
        <v>21</v>
      </c>
      <c r="B142" t="s">
        <v>276</v>
      </c>
      <c r="C142" s="106">
        <v>989.13458251953125</v>
      </c>
      <c r="D142" s="106">
        <v>1013.4520263671875</v>
      </c>
      <c r="E142" s="106">
        <v>1111.35107421875</v>
      </c>
      <c r="F142" s="106">
        <v>1209.852294921875</v>
      </c>
      <c r="G142" s="106">
        <v>1243.6807861328125</v>
      </c>
      <c r="H142" s="106">
        <v>1278.3511962890625</v>
      </c>
      <c r="I142" s="106">
        <v>1392.1700439453125</v>
      </c>
      <c r="J142" s="106">
        <v>1407.7158203125</v>
      </c>
      <c r="K142" s="106">
        <v>1412.8331298828125</v>
      </c>
      <c r="L142" s="106">
        <v>1431.3966064453125</v>
      </c>
      <c r="M142" s="106">
        <v>1657.96826171875</v>
      </c>
      <c r="N142" s="106">
        <v>1675.05322265625</v>
      </c>
      <c r="O142" s="106">
        <v>1668.0950927734375</v>
      </c>
      <c r="P142" s="106">
        <v>1618.6829833984375</v>
      </c>
      <c r="Q142" s="106">
        <v>2854.43603515625</v>
      </c>
      <c r="R142" s="106">
        <v>2926.096923828125</v>
      </c>
      <c r="S142" s="106">
        <v>3267.531005859375</v>
      </c>
      <c r="T142" s="106">
        <v>3711.357177734375</v>
      </c>
      <c r="U142" s="106">
        <v>4445.0419921875</v>
      </c>
      <c r="V142" s="106">
        <v>4311.3515625</v>
      </c>
      <c r="W142" s="106">
        <v>4548.3837890625</v>
      </c>
      <c r="X142" s="106">
        <v>4754.8740234375</v>
      </c>
    </row>
    <row r="143" spans="1:24" x14ac:dyDescent="0.2">
      <c r="A143" s="1" t="s">
        <v>23</v>
      </c>
      <c r="B143" t="s">
        <v>277</v>
      </c>
      <c r="C143" s="106">
        <v>0</v>
      </c>
      <c r="D143" s="106">
        <v>0</v>
      </c>
      <c r="E143" s="106">
        <v>0</v>
      </c>
      <c r="F143" s="106">
        <v>0</v>
      </c>
      <c r="G143" s="106">
        <v>0</v>
      </c>
      <c r="H143" s="106">
        <v>0</v>
      </c>
      <c r="I143" s="106">
        <v>0</v>
      </c>
      <c r="J143" s="106">
        <v>0</v>
      </c>
      <c r="K143" s="106">
        <v>0</v>
      </c>
      <c r="L143" s="106">
        <v>0</v>
      </c>
      <c r="M143" s="106">
        <v>0</v>
      </c>
      <c r="N143" s="106">
        <v>0</v>
      </c>
      <c r="O143" s="106">
        <v>0</v>
      </c>
      <c r="P143" s="106">
        <v>0</v>
      </c>
      <c r="Q143" s="106">
        <v>0</v>
      </c>
      <c r="R143" s="106">
        <v>0</v>
      </c>
      <c r="S143" s="106">
        <v>0</v>
      </c>
      <c r="T143" s="106">
        <v>0</v>
      </c>
      <c r="U143" s="106">
        <v>0</v>
      </c>
      <c r="V143" s="106">
        <v>0</v>
      </c>
      <c r="W143" s="106">
        <v>0</v>
      </c>
      <c r="X143" s="106">
        <v>0</v>
      </c>
    </row>
    <row r="144" spans="1:24" x14ac:dyDescent="0.2">
      <c r="A144" s="1" t="s">
        <v>24</v>
      </c>
      <c r="B144" t="s">
        <v>25</v>
      </c>
      <c r="C144" s="106">
        <v>692.77197265625</v>
      </c>
      <c r="D144" s="106">
        <v>850.9576416015625</v>
      </c>
      <c r="E144" s="106">
        <v>1205.4417724609375</v>
      </c>
      <c r="F144" s="106">
        <v>1121.702880859375</v>
      </c>
      <c r="G144" s="106">
        <v>932.75628662109375</v>
      </c>
      <c r="H144" s="106">
        <v>874.4383544921875</v>
      </c>
      <c r="I144" s="106">
        <v>916.616455078125</v>
      </c>
      <c r="J144" s="106">
        <v>907.92303466796875</v>
      </c>
      <c r="K144" s="106">
        <v>925.38525390625</v>
      </c>
      <c r="L144" s="106">
        <v>801.28887939453125</v>
      </c>
      <c r="M144" s="106">
        <v>859.824462890625</v>
      </c>
      <c r="N144" s="106">
        <v>792.68475341796875</v>
      </c>
      <c r="O144" s="106">
        <v>926.0794677734375</v>
      </c>
      <c r="P144" s="106">
        <v>1113.72802734375</v>
      </c>
      <c r="Q144" s="106">
        <v>1278.0780029296875</v>
      </c>
      <c r="R144" s="106">
        <v>1327.88671875</v>
      </c>
      <c r="S144" s="106">
        <v>1404.1142578125</v>
      </c>
      <c r="T144" s="106">
        <v>1969.6181640625</v>
      </c>
      <c r="U144" s="106">
        <v>1601.6754150390625</v>
      </c>
      <c r="V144" s="106">
        <v>1523.030517578125</v>
      </c>
      <c r="W144" s="106">
        <v>1877.162109375</v>
      </c>
      <c r="X144" s="106">
        <v>1897.304443359375</v>
      </c>
    </row>
    <row r="145" spans="1:24" x14ac:dyDescent="0.2">
      <c r="A145" s="1" t="s">
        <v>26</v>
      </c>
      <c r="B145" t="s">
        <v>278</v>
      </c>
      <c r="C145" s="106">
        <v>4392.66455078125</v>
      </c>
      <c r="D145" s="106">
        <v>4614.7060546875</v>
      </c>
      <c r="E145" s="106">
        <v>4370.1689453125</v>
      </c>
      <c r="F145" s="106">
        <v>4306.09326171875</v>
      </c>
      <c r="G145" s="106">
        <v>4418.83203125</v>
      </c>
      <c r="H145" s="106">
        <v>4593.57763671875</v>
      </c>
      <c r="I145" s="106">
        <v>4684.61474609375</v>
      </c>
      <c r="J145" s="106">
        <v>4986.001953125</v>
      </c>
      <c r="K145" s="106">
        <v>5274.00634765625</v>
      </c>
      <c r="L145" s="106">
        <v>4861.31396484375</v>
      </c>
      <c r="M145" s="106">
        <v>4740.35205078125</v>
      </c>
      <c r="N145" s="106">
        <v>4960.24755859375</v>
      </c>
      <c r="O145" s="106">
        <v>5032.64892578125</v>
      </c>
      <c r="P145" s="106">
        <v>5217.7763671875</v>
      </c>
      <c r="Q145" s="106">
        <v>5500.45654296875</v>
      </c>
      <c r="R145" s="106">
        <v>5978.76611328125</v>
      </c>
      <c r="S145" s="106">
        <v>6306.70947265625</v>
      </c>
      <c r="T145" s="106">
        <v>6426.03759765625</v>
      </c>
      <c r="U145" s="106">
        <v>7290.2099609375</v>
      </c>
      <c r="V145" s="106">
        <v>6985.87060546875</v>
      </c>
      <c r="W145" s="106">
        <v>6660.6435546875</v>
      </c>
      <c r="X145" s="106">
        <v>6440.2685546875</v>
      </c>
    </row>
    <row r="146" spans="1:24" x14ac:dyDescent="0.2">
      <c r="A146" s="1" t="s">
        <v>27</v>
      </c>
      <c r="B146" t="s">
        <v>279</v>
      </c>
      <c r="C146" s="106">
        <v>1330.594970703125</v>
      </c>
      <c r="D146" s="106">
        <v>1315.960693359375</v>
      </c>
      <c r="E146" s="106">
        <v>1284.6436767578125</v>
      </c>
      <c r="F146" s="106">
        <v>1297.8499755859375</v>
      </c>
      <c r="G146" s="106">
        <v>1514.32958984375</v>
      </c>
      <c r="H146" s="106">
        <v>1642.5289306640625</v>
      </c>
      <c r="I146" s="106">
        <v>1593.0821533203125</v>
      </c>
      <c r="J146" s="106">
        <v>1789.3260498046875</v>
      </c>
      <c r="K146" s="106">
        <v>1845.2786865234375</v>
      </c>
      <c r="L146" s="106">
        <v>1667.24462890625</v>
      </c>
      <c r="M146" s="106">
        <v>1762.6729736328125</v>
      </c>
      <c r="N146" s="106">
        <v>1964.31201171875</v>
      </c>
      <c r="O146" s="106">
        <v>2137.904296875</v>
      </c>
      <c r="P146" s="106">
        <v>2269.432373046875</v>
      </c>
      <c r="Q146" s="106">
        <v>2171.70703125</v>
      </c>
      <c r="R146" s="106">
        <v>2354.91796875</v>
      </c>
      <c r="S146" s="106">
        <v>2376.89208984375</v>
      </c>
      <c r="T146" s="106">
        <v>2248.180419921875</v>
      </c>
      <c r="U146" s="106">
        <v>2191.945068359375</v>
      </c>
      <c r="V146" s="106">
        <v>2016.507080078125</v>
      </c>
      <c r="W146" s="106">
        <v>1416.314208984375</v>
      </c>
      <c r="X146" s="106">
        <v>720.8660888671875</v>
      </c>
    </row>
    <row r="147" spans="1:24" x14ac:dyDescent="0.2">
      <c r="A147" s="1" t="s">
        <v>28</v>
      </c>
      <c r="B147" t="s">
        <v>280</v>
      </c>
      <c r="C147" s="106">
        <v>3194.60888671875</v>
      </c>
      <c r="D147" s="106">
        <v>3036.253173828125</v>
      </c>
      <c r="E147" s="106">
        <v>2802.9072265625</v>
      </c>
      <c r="F147" s="106">
        <v>2630.734375</v>
      </c>
      <c r="G147" s="106">
        <v>2801.19580078125</v>
      </c>
      <c r="H147" s="106">
        <v>3024.869873046875</v>
      </c>
      <c r="I147" s="106">
        <v>3142.445068359375</v>
      </c>
      <c r="J147" s="106">
        <v>3145.54736328125</v>
      </c>
      <c r="K147" s="106">
        <v>3162.209228515625</v>
      </c>
      <c r="L147" s="106">
        <v>3011.641357421875</v>
      </c>
      <c r="M147" s="106">
        <v>2958.123046875</v>
      </c>
      <c r="N147" s="106">
        <v>3374.987060546875</v>
      </c>
      <c r="O147" s="106">
        <v>4132.30615234375</v>
      </c>
      <c r="P147" s="106">
        <v>4100.0146484375</v>
      </c>
      <c r="Q147" s="106">
        <v>4636.82666015625</v>
      </c>
      <c r="R147" s="106">
        <v>5189.4970703125</v>
      </c>
      <c r="S147" s="106">
        <v>5108.20263671875</v>
      </c>
      <c r="T147" s="106">
        <v>4776.56005859375</v>
      </c>
      <c r="U147" s="106">
        <v>4342.20556640625</v>
      </c>
      <c r="V147" s="106">
        <v>3697.543701171875</v>
      </c>
      <c r="W147" s="106">
        <v>2578.243408203125</v>
      </c>
      <c r="X147" s="106">
        <v>951.7362060546875</v>
      </c>
    </row>
    <row r="148" spans="1:24" x14ac:dyDescent="0.2">
      <c r="A148" s="1" t="s">
        <v>29</v>
      </c>
      <c r="B148" t="s">
        <v>281</v>
      </c>
      <c r="C148" s="106">
        <v>1169.2467041015625</v>
      </c>
      <c r="D148" s="106">
        <v>1406.8497314453125</v>
      </c>
      <c r="E148" s="106">
        <v>1541.399169921875</v>
      </c>
      <c r="F148" s="106">
        <v>1578.5135498046875</v>
      </c>
      <c r="G148" s="106">
        <v>1581.921630859375</v>
      </c>
      <c r="H148" s="106">
        <v>1668.866943359375</v>
      </c>
      <c r="I148" s="106">
        <v>1538.8638916015625</v>
      </c>
      <c r="J148" s="106">
        <v>1653.53857421875</v>
      </c>
      <c r="K148" s="106">
        <v>1705.35595703125</v>
      </c>
      <c r="L148" s="106">
        <v>1888.50537109375</v>
      </c>
      <c r="M148" s="106">
        <v>1694.57470703125</v>
      </c>
      <c r="N148" s="106">
        <v>1699.7537841796875</v>
      </c>
      <c r="O148" s="106">
        <v>1704.293701171875</v>
      </c>
      <c r="P148" s="106">
        <v>1671.685791015625</v>
      </c>
      <c r="Q148" s="106">
        <v>1690.041015625</v>
      </c>
      <c r="R148" s="106">
        <v>1687.4886474609375</v>
      </c>
      <c r="S148" s="106">
        <v>1782.6998291015625</v>
      </c>
      <c r="T148" s="106">
        <v>1936.7947998046875</v>
      </c>
      <c r="U148" s="106">
        <v>2149.596923828125</v>
      </c>
      <c r="V148" s="106">
        <v>2406.876953125</v>
      </c>
      <c r="W148" s="106">
        <v>2622.4228515625</v>
      </c>
      <c r="X148" s="106">
        <v>2575.152099609375</v>
      </c>
    </row>
    <row r="149" spans="1:24" x14ac:dyDescent="0.2">
      <c r="A149" s="1" t="s">
        <v>31</v>
      </c>
      <c r="B149" t="s">
        <v>309</v>
      </c>
      <c r="C149" s="106">
        <v>1345.818603515625</v>
      </c>
      <c r="D149" s="106">
        <v>1344.8538818359375</v>
      </c>
      <c r="E149" s="106">
        <v>1320.3759765625</v>
      </c>
      <c r="F149" s="106">
        <v>1331.6246337890625</v>
      </c>
      <c r="G149" s="106">
        <v>1434.4537353515625</v>
      </c>
      <c r="H149" s="106">
        <v>1471.677001953125</v>
      </c>
      <c r="I149" s="106">
        <v>1447.3896484375</v>
      </c>
      <c r="J149" s="106">
        <v>1337.2440185546875</v>
      </c>
      <c r="K149" s="106">
        <v>1200.584716796875</v>
      </c>
      <c r="L149" s="106">
        <v>1202.173828125</v>
      </c>
      <c r="M149" s="106">
        <v>1193.613525390625</v>
      </c>
      <c r="N149" s="106">
        <v>1224.1533203125</v>
      </c>
      <c r="O149" s="106">
        <v>1175.1614990234375</v>
      </c>
      <c r="P149" s="106">
        <v>1216.0650634765625</v>
      </c>
      <c r="Q149" s="106">
        <v>1232.2215576171875</v>
      </c>
      <c r="R149" s="106">
        <v>1277.894287109375</v>
      </c>
      <c r="S149" s="106">
        <v>1279.79150390625</v>
      </c>
      <c r="T149" s="106">
        <v>1383.7261962890625</v>
      </c>
      <c r="U149" s="106">
        <v>1586.1585693359375</v>
      </c>
      <c r="V149" s="106">
        <v>1656.46435546875</v>
      </c>
      <c r="W149" s="106">
        <v>1525.954345703125</v>
      </c>
      <c r="X149" s="106">
        <v>1577.2596435546875</v>
      </c>
    </row>
    <row r="150" spans="1:24" x14ac:dyDescent="0.2">
      <c r="A150" s="1" t="s">
        <v>32</v>
      </c>
      <c r="B150" t="s">
        <v>282</v>
      </c>
      <c r="C150" s="106">
        <v>277.2432861328125</v>
      </c>
      <c r="D150" s="106">
        <v>291.28125</v>
      </c>
      <c r="E150" s="106">
        <v>469.59512329101563</v>
      </c>
      <c r="F150" s="106">
        <v>451.48165893554688</v>
      </c>
      <c r="G150" s="106">
        <v>437.69683837890625</v>
      </c>
      <c r="H150" s="106">
        <v>344.64617919921875</v>
      </c>
      <c r="I150" s="106">
        <v>242.43893432617188</v>
      </c>
      <c r="J150" s="106">
        <v>239.77462768554688</v>
      </c>
      <c r="K150" s="106">
        <v>267.5274658203125</v>
      </c>
      <c r="L150" s="106">
        <v>224.96990966796875</v>
      </c>
      <c r="M150" s="106">
        <v>216.686767578125</v>
      </c>
      <c r="N150" s="106">
        <v>200.77857971191406</v>
      </c>
      <c r="O150" s="106">
        <v>281.34695434570313</v>
      </c>
      <c r="P150" s="106">
        <v>288.31903076171875</v>
      </c>
      <c r="Q150" s="106">
        <v>361.82308959960938</v>
      </c>
      <c r="R150" s="106">
        <v>430.4410400390625</v>
      </c>
      <c r="S150" s="106">
        <v>455.1435546875</v>
      </c>
      <c r="T150" s="106">
        <v>404.97048950195313</v>
      </c>
      <c r="U150" s="106">
        <v>513.1207275390625</v>
      </c>
      <c r="V150" s="106">
        <v>493.7274169921875</v>
      </c>
      <c r="W150" s="106">
        <v>584.641845703125</v>
      </c>
      <c r="X150" s="106">
        <v>504.501220703125</v>
      </c>
    </row>
    <row r="151" spans="1:24" x14ac:dyDescent="0.2">
      <c r="A151" s="1" t="s">
        <v>34</v>
      </c>
      <c r="B151" s="53" t="s">
        <v>283</v>
      </c>
      <c r="C151" s="106">
        <v>665.37774658203125</v>
      </c>
      <c r="D151" s="106">
        <v>804.478515625</v>
      </c>
      <c r="E151" s="106">
        <v>815.5885009765625</v>
      </c>
      <c r="F151" s="106">
        <v>1074.0531005859375</v>
      </c>
      <c r="G151" s="106">
        <v>1142.2657470703125</v>
      </c>
      <c r="H151" s="106">
        <v>1075.807861328125</v>
      </c>
      <c r="I151" s="106">
        <v>1142.7579345703125</v>
      </c>
      <c r="J151" s="106">
        <v>1072.2457275390625</v>
      </c>
      <c r="K151" s="106">
        <v>1110.27099609375</v>
      </c>
      <c r="L151" s="106">
        <v>954.62664794921875</v>
      </c>
      <c r="M151" s="106">
        <v>955.80120849609375</v>
      </c>
      <c r="N151" s="106">
        <v>924.16644287109375</v>
      </c>
      <c r="O151" s="106">
        <v>838.0489501953125</v>
      </c>
      <c r="P151" s="106">
        <v>819.1019287109375</v>
      </c>
      <c r="Q151" s="106">
        <v>855.27569580078125</v>
      </c>
      <c r="R151" s="106">
        <v>934.24322509765625</v>
      </c>
      <c r="S151" s="106">
        <v>1139.9329833984375</v>
      </c>
      <c r="T151" s="106">
        <v>1045.2567138671875</v>
      </c>
      <c r="U151" s="106">
        <v>1013.0366821289063</v>
      </c>
      <c r="V151" s="106">
        <v>1079.233154296875</v>
      </c>
      <c r="W151" s="106">
        <v>1141.4158935546875</v>
      </c>
      <c r="X151" s="106">
        <v>1212.5770263671875</v>
      </c>
    </row>
    <row r="152" spans="1:24" x14ac:dyDescent="0.2">
      <c r="A152" s="1" t="s">
        <v>36</v>
      </c>
      <c r="B152" s="53" t="s">
        <v>284</v>
      </c>
      <c r="C152" s="106">
        <v>614.6337890625</v>
      </c>
      <c r="D152" s="106">
        <v>672.11004638671875</v>
      </c>
      <c r="E152" s="106">
        <v>646.5455322265625</v>
      </c>
      <c r="F152" s="106">
        <v>723.640869140625</v>
      </c>
      <c r="G152" s="106">
        <v>807.837158203125</v>
      </c>
      <c r="H152" s="106">
        <v>862.9515380859375</v>
      </c>
      <c r="I152" s="106">
        <v>858.23187255859375</v>
      </c>
      <c r="J152" s="106">
        <v>889.91387939453125</v>
      </c>
      <c r="K152" s="106">
        <v>1014.4896850585938</v>
      </c>
      <c r="L152" s="106">
        <v>970.75531005859375</v>
      </c>
      <c r="M152" s="106">
        <v>1038.8734130859375</v>
      </c>
      <c r="N152" s="106">
        <v>1219.7838134765625</v>
      </c>
      <c r="O152" s="106">
        <v>1195.8114013671875</v>
      </c>
      <c r="P152" s="106">
        <v>1266.1231689453125</v>
      </c>
      <c r="Q152" s="106">
        <v>1388.837646484375</v>
      </c>
      <c r="R152" s="106">
        <v>1298.7218017578125</v>
      </c>
      <c r="S152" s="106">
        <v>1606.4967041015625</v>
      </c>
      <c r="T152" s="106">
        <v>1643.3424072265625</v>
      </c>
      <c r="U152" s="106">
        <v>1706.185302734375</v>
      </c>
      <c r="V152" s="106">
        <v>1439.8966064453125</v>
      </c>
      <c r="W152" s="106">
        <v>1046.0098876953125</v>
      </c>
      <c r="X152" s="106">
        <v>523.62518310546875</v>
      </c>
    </row>
    <row r="153" spans="1:24" x14ac:dyDescent="0.2">
      <c r="A153" s="1" t="s">
        <v>37</v>
      </c>
      <c r="B153" t="s">
        <v>310</v>
      </c>
      <c r="C153" s="106">
        <v>27200.45703125</v>
      </c>
      <c r="D153" s="106">
        <v>28154.173828125</v>
      </c>
      <c r="E153" s="106">
        <v>28707.03125</v>
      </c>
      <c r="F153" s="106">
        <v>29839.03515625</v>
      </c>
      <c r="G153" s="106">
        <v>29744.2265625</v>
      </c>
      <c r="H153" s="106">
        <v>30979.544921875</v>
      </c>
      <c r="I153" s="106">
        <v>31901.4921875</v>
      </c>
      <c r="J153" s="106">
        <v>33290.5546875</v>
      </c>
      <c r="K153" s="106">
        <v>34102.55078125</v>
      </c>
      <c r="L153" s="106">
        <v>34247.0859375</v>
      </c>
      <c r="M153" s="106">
        <v>33962.18359375</v>
      </c>
      <c r="N153" s="106">
        <v>34602.71875</v>
      </c>
      <c r="O153" s="106">
        <v>35207.5546875</v>
      </c>
      <c r="P153" s="106">
        <v>35323.2109375</v>
      </c>
      <c r="Q153" s="106">
        <v>38145.66015625</v>
      </c>
      <c r="R153" s="106">
        <v>38768.71484375</v>
      </c>
      <c r="S153" s="106">
        <v>41713.91015625</v>
      </c>
      <c r="T153" s="106">
        <v>44320.0546875</v>
      </c>
      <c r="U153" s="106">
        <v>45609.1953125</v>
      </c>
      <c r="V153" s="106">
        <v>46396.35546875</v>
      </c>
      <c r="W153" s="106">
        <v>47465.5078125</v>
      </c>
      <c r="X153" s="106">
        <v>45772.45703125</v>
      </c>
    </row>
    <row r="154" spans="1:24" x14ac:dyDescent="0.2">
      <c r="A154" s="1" t="s">
        <v>38</v>
      </c>
      <c r="B154" t="s">
        <v>35</v>
      </c>
      <c r="C154" s="106">
        <v>3496.547607421875</v>
      </c>
      <c r="D154" s="106">
        <v>3441.87744140625</v>
      </c>
      <c r="E154" s="106">
        <v>3500.785400390625</v>
      </c>
      <c r="F154" s="106">
        <v>3560.511962890625</v>
      </c>
      <c r="G154" s="106">
        <v>3790.598388671875</v>
      </c>
      <c r="H154" s="106">
        <v>3769.98388671875</v>
      </c>
      <c r="I154" s="106">
        <v>3910.163818359375</v>
      </c>
      <c r="J154" s="106">
        <v>3957.1513671875</v>
      </c>
      <c r="K154" s="106">
        <v>3992.229736328125</v>
      </c>
      <c r="L154" s="106">
        <v>3852.072998046875</v>
      </c>
      <c r="M154" s="106">
        <v>4091.519775390625</v>
      </c>
      <c r="N154" s="106">
        <v>3972.02783203125</v>
      </c>
      <c r="O154" s="106">
        <v>4099.64404296875</v>
      </c>
      <c r="P154" s="106">
        <v>4013.9951171875</v>
      </c>
      <c r="Q154" s="106">
        <v>3714.082763671875</v>
      </c>
      <c r="R154" s="106">
        <v>4099.74853515625</v>
      </c>
      <c r="S154" s="106">
        <v>4028.7109375</v>
      </c>
      <c r="T154" s="106">
        <v>4189.59521484375</v>
      </c>
      <c r="U154" s="106">
        <v>4130.07275390625</v>
      </c>
      <c r="V154" s="106">
        <v>4091.0634765625</v>
      </c>
      <c r="W154" s="106">
        <v>4035.832763671875</v>
      </c>
      <c r="X154" s="106">
        <v>3997.701904296875</v>
      </c>
    </row>
    <row r="155" spans="1:24" x14ac:dyDescent="0.2">
      <c r="A155" s="1" t="s">
        <v>40</v>
      </c>
      <c r="B155" t="s">
        <v>285</v>
      </c>
      <c r="C155" s="106">
        <v>178.81846618652344</v>
      </c>
      <c r="D155" s="106">
        <v>175.65620422363281</v>
      </c>
      <c r="E155" s="106">
        <v>188.77487182617188</v>
      </c>
      <c r="F155" s="106">
        <v>156.68470764160156</v>
      </c>
      <c r="G155" s="106">
        <v>182.29513549804688</v>
      </c>
      <c r="H155" s="106">
        <v>184.98236083984375</v>
      </c>
      <c r="I155" s="106">
        <v>192.9635009765625</v>
      </c>
      <c r="J155" s="106">
        <v>182.99070739746094</v>
      </c>
      <c r="K155" s="106">
        <v>170.5557861328125</v>
      </c>
      <c r="L155" s="106">
        <v>215.31182861328125</v>
      </c>
      <c r="M155" s="106">
        <v>286.51300048828125</v>
      </c>
      <c r="N155" s="106">
        <v>304.9229736328125</v>
      </c>
      <c r="O155" s="106">
        <v>305.27182006835938</v>
      </c>
      <c r="P155" s="106">
        <v>308.564208984375</v>
      </c>
      <c r="Q155" s="106">
        <v>358.23947143554688</v>
      </c>
      <c r="R155" s="106">
        <v>459.95321655273438</v>
      </c>
      <c r="S155" s="106">
        <v>479.2537841796875</v>
      </c>
      <c r="T155" s="106">
        <v>561.79888916015625</v>
      </c>
      <c r="U155" s="106">
        <v>548.40301513671875</v>
      </c>
      <c r="V155" s="106">
        <v>547.7763671875</v>
      </c>
      <c r="W155" s="106">
        <v>701.11181640625</v>
      </c>
      <c r="X155" s="106">
        <v>705.11798095703125</v>
      </c>
    </row>
    <row r="156" spans="1:24" x14ac:dyDescent="0.2">
      <c r="A156" s="1" t="s">
        <v>286</v>
      </c>
      <c r="B156" t="s">
        <v>287</v>
      </c>
      <c r="C156" s="106">
        <v>137.67153930664063</v>
      </c>
      <c r="D156" s="106">
        <v>141.81163024902344</v>
      </c>
      <c r="E156" s="106">
        <v>190.59062194824219</v>
      </c>
      <c r="F156" s="106">
        <v>308.08334350585938</v>
      </c>
      <c r="G156" s="106">
        <v>339.368408203125</v>
      </c>
      <c r="H156" s="106">
        <v>350.20050048828125</v>
      </c>
      <c r="I156" s="106">
        <v>354.8677978515625</v>
      </c>
      <c r="J156" s="106">
        <v>449.11233520507813</v>
      </c>
      <c r="K156" s="106">
        <v>505.56072998046875</v>
      </c>
      <c r="L156" s="106">
        <v>496.38046264648438</v>
      </c>
      <c r="M156" s="106">
        <v>494.119873046875</v>
      </c>
      <c r="N156" s="106">
        <v>555.178466796875</v>
      </c>
      <c r="O156" s="106">
        <v>538.695068359375</v>
      </c>
      <c r="P156" s="106">
        <v>539.733154296875</v>
      </c>
      <c r="Q156" s="106">
        <v>570.81915283203125</v>
      </c>
      <c r="R156" s="106">
        <v>696.64556884765625</v>
      </c>
      <c r="S156" s="106">
        <v>851.2607421875</v>
      </c>
      <c r="T156" s="106">
        <v>849.83709716796875</v>
      </c>
      <c r="U156" s="106">
        <v>909.64617919921875</v>
      </c>
      <c r="V156" s="106">
        <v>991.0411376953125</v>
      </c>
      <c r="W156" s="106">
        <v>1031.057861328125</v>
      </c>
      <c r="X156" s="106">
        <v>903.18353271484375</v>
      </c>
    </row>
    <row r="157" spans="1:24" x14ac:dyDescent="0.2">
      <c r="A157" s="1" t="s">
        <v>288</v>
      </c>
      <c r="B157" t="s">
        <v>289</v>
      </c>
      <c r="C157" s="106">
        <v>428.38644409179688</v>
      </c>
      <c r="D157" s="106">
        <v>387.18743896484375</v>
      </c>
      <c r="E157" s="106">
        <v>375.95663452148438</v>
      </c>
      <c r="F157" s="106">
        <v>420.09841918945313</v>
      </c>
      <c r="G157" s="106">
        <v>291.64813232421875</v>
      </c>
      <c r="H157" s="106">
        <v>244.22215270996094</v>
      </c>
      <c r="I157" s="106">
        <v>259.66543579101563</v>
      </c>
      <c r="J157" s="106">
        <v>267.91937255859375</v>
      </c>
      <c r="K157" s="106">
        <v>247.25039672851563</v>
      </c>
      <c r="L157" s="106">
        <v>222.63623046875</v>
      </c>
      <c r="M157" s="106">
        <v>220.18730163574219</v>
      </c>
      <c r="N157" s="106">
        <v>281.5380859375</v>
      </c>
      <c r="O157" s="106">
        <v>299.66958618164063</v>
      </c>
      <c r="P157" s="106">
        <v>319.9957275390625</v>
      </c>
      <c r="Q157" s="106">
        <v>360.17364501953125</v>
      </c>
      <c r="R157" s="106">
        <v>414.52407836914063</v>
      </c>
      <c r="S157" s="106">
        <v>520.013427734375</v>
      </c>
      <c r="T157" s="106">
        <v>638.49957275390625</v>
      </c>
      <c r="U157" s="106">
        <v>746.953857421875</v>
      </c>
      <c r="V157" s="106">
        <v>635.84136962890625</v>
      </c>
      <c r="W157" s="106">
        <v>620.24871826171875</v>
      </c>
      <c r="X157" s="106">
        <v>656.33538818359375</v>
      </c>
    </row>
    <row r="158" spans="1:24" x14ac:dyDescent="0.2">
      <c r="A158" s="1" t="s">
        <v>290</v>
      </c>
      <c r="B158" t="s">
        <v>311</v>
      </c>
      <c r="C158" s="106">
        <v>85.418312072753906</v>
      </c>
      <c r="D158" s="106">
        <v>70.429405212402344</v>
      </c>
      <c r="E158" s="106">
        <v>41.234989166259766</v>
      </c>
      <c r="F158" s="106">
        <v>42.160545349121094</v>
      </c>
      <c r="G158" s="106">
        <v>9.9492063522338867</v>
      </c>
      <c r="H158" s="106">
        <v>6.726872444152832</v>
      </c>
      <c r="I158" s="106">
        <v>6.8789796829223633</v>
      </c>
      <c r="J158" s="106">
        <v>7.1959662437438965</v>
      </c>
      <c r="K158" s="106">
        <v>6.7089557647705078</v>
      </c>
      <c r="L158" s="106">
        <v>8.1093292236328125</v>
      </c>
      <c r="M158" s="106">
        <v>12.965724945068359</v>
      </c>
      <c r="N158" s="106">
        <v>14.612968444824219</v>
      </c>
      <c r="O158" s="106">
        <v>10.328445434570313</v>
      </c>
      <c r="P158" s="106">
        <v>7.3690333366394043</v>
      </c>
      <c r="Q158" s="106">
        <v>3.1783275604248047</v>
      </c>
      <c r="R158" s="106">
        <v>3.2973041534423828</v>
      </c>
      <c r="S158" s="106">
        <v>6.1560449600219727</v>
      </c>
      <c r="T158" s="106">
        <v>0.77124118804931641</v>
      </c>
      <c r="U158" s="106">
        <v>8.4866132736206055</v>
      </c>
      <c r="V158" s="106">
        <v>9.134242057800293</v>
      </c>
      <c r="W158" s="106">
        <v>6.3792123794555664</v>
      </c>
      <c r="X158" s="106">
        <v>1.2428609132766724</v>
      </c>
    </row>
    <row r="159" spans="1:24" x14ac:dyDescent="0.2">
      <c r="A159" s="1" t="s">
        <v>312</v>
      </c>
      <c r="B159" t="s">
        <v>313</v>
      </c>
      <c r="C159" s="106">
        <v>53.213527679443359</v>
      </c>
      <c r="D159" s="106">
        <v>62.415924072265625</v>
      </c>
      <c r="E159" s="106">
        <v>80.246810913085938</v>
      </c>
      <c r="F159" s="106">
        <v>104.65357971191406</v>
      </c>
      <c r="G159" s="106">
        <v>103.53855895996094</v>
      </c>
      <c r="H159" s="106">
        <v>93.481369018554688</v>
      </c>
      <c r="I159" s="106">
        <v>100.52430725097656</v>
      </c>
      <c r="J159" s="106">
        <v>112.74799346923828</v>
      </c>
      <c r="K159" s="106">
        <v>124.79039001464844</v>
      </c>
      <c r="L159" s="106">
        <v>187.38591003417969</v>
      </c>
      <c r="M159" s="106">
        <v>231.15234375</v>
      </c>
      <c r="N159" s="106">
        <v>227.42411804199219</v>
      </c>
      <c r="O159" s="106">
        <v>234.64260864257813</v>
      </c>
      <c r="P159" s="106">
        <v>241.32687377929688</v>
      </c>
      <c r="Q159" s="106">
        <v>222.24583435058594</v>
      </c>
      <c r="R159" s="106">
        <v>217.20365905761719</v>
      </c>
      <c r="S159" s="106">
        <v>243.78094482421875</v>
      </c>
      <c r="T159" s="106">
        <v>266.8450927734375</v>
      </c>
      <c r="U159" s="106">
        <v>279.87863159179688</v>
      </c>
      <c r="V159" s="106">
        <v>290.79898071289063</v>
      </c>
      <c r="W159" s="106">
        <v>358.09664916992188</v>
      </c>
      <c r="X159" s="106">
        <v>391.30661010742188</v>
      </c>
    </row>
    <row r="160" spans="1:24" s="57" customFormat="1" ht="20.100000000000001" customHeight="1" x14ac:dyDescent="0.2">
      <c r="A160" s="54"/>
      <c r="B160" s="55" t="s">
        <v>3</v>
      </c>
      <c r="C160" s="691">
        <v>47145.13671875</v>
      </c>
      <c r="D160" s="691">
        <v>48711.71875</v>
      </c>
      <c r="E160" s="691">
        <v>49566.31640625</v>
      </c>
      <c r="F160" s="691">
        <v>50825.56640625</v>
      </c>
      <c r="G160" s="691">
        <v>51481.7265625</v>
      </c>
      <c r="H160" s="691">
        <v>53474.2578125</v>
      </c>
      <c r="I160" s="691">
        <v>54501.328125</v>
      </c>
      <c r="J160" s="691">
        <v>56531.8359375</v>
      </c>
      <c r="K160" s="691">
        <v>58119.87890625</v>
      </c>
      <c r="L160" s="691">
        <v>57018.16015625</v>
      </c>
      <c r="M160" s="691">
        <v>57143.078125</v>
      </c>
      <c r="N160" s="691">
        <v>58776.609375</v>
      </c>
      <c r="O160" s="691">
        <v>60540.33203125</v>
      </c>
      <c r="P160" s="691">
        <v>61030.4453125</v>
      </c>
      <c r="Q160" s="691">
        <v>66075.8984375</v>
      </c>
      <c r="R160" s="691">
        <v>68748.09375</v>
      </c>
      <c r="S160" s="691">
        <v>73254.234375</v>
      </c>
      <c r="T160" s="691">
        <v>77129.296875</v>
      </c>
      <c r="U160" s="691">
        <v>79831.3671875</v>
      </c>
      <c r="V160" s="691">
        <v>79285.25</v>
      </c>
      <c r="W160" s="691">
        <v>78816.46875</v>
      </c>
      <c r="X160" s="691">
        <v>74212.71875</v>
      </c>
    </row>
    <row r="161" spans="1:24" x14ac:dyDescent="0.2">
      <c r="A161" s="97" t="s">
        <v>308</v>
      </c>
      <c r="B161" s="52"/>
      <c r="C161" s="52"/>
      <c r="D161" s="52"/>
      <c r="E161" s="52"/>
      <c r="F161" s="52"/>
      <c r="G161" s="52"/>
      <c r="H161" s="52"/>
      <c r="I161" s="52"/>
      <c r="J161" s="52"/>
      <c r="K161" s="52"/>
      <c r="L161" s="52"/>
      <c r="M161" s="52"/>
      <c r="N161" s="52"/>
      <c r="O161" s="52"/>
      <c r="P161" s="52"/>
      <c r="Q161" s="52"/>
      <c r="R161" s="52"/>
      <c r="S161" s="52"/>
      <c r="T161" s="52"/>
      <c r="U161" s="52"/>
      <c r="V161" s="52"/>
      <c r="W161" s="52"/>
      <c r="X161" s="52"/>
    </row>
    <row r="163" spans="1:24" s="22" customFormat="1" ht="20.100000000000001" customHeight="1" x14ac:dyDescent="0.2">
      <c r="A163" s="153" t="str">
        <f>Index!A52</f>
        <v>Table 3s    Employment by industry, average wage and salary rates, Palau Citizens, FY2000-FY2021</v>
      </c>
    </row>
    <row r="164" spans="1:24" s="22" customFormat="1" ht="20.100000000000001" customHeight="1" x14ac:dyDescent="0.2">
      <c r="A164" s="12"/>
      <c r="B164" s="12"/>
      <c r="C164" s="33" t="str">
        <f t="shared" ref="C164:Q164" si="51">C110</f>
        <v>FY00</v>
      </c>
      <c r="D164" s="33" t="str">
        <f t="shared" si="51"/>
        <v>FY01</v>
      </c>
      <c r="E164" s="33" t="str">
        <f t="shared" si="51"/>
        <v>FY02</v>
      </c>
      <c r="F164" s="33" t="str">
        <f t="shared" si="51"/>
        <v>FY03</v>
      </c>
      <c r="G164" s="33" t="str">
        <f t="shared" si="51"/>
        <v>FY04</v>
      </c>
      <c r="H164" s="33" t="str">
        <f t="shared" si="51"/>
        <v>FY05</v>
      </c>
      <c r="I164" s="33" t="str">
        <f t="shared" si="51"/>
        <v>FY06</v>
      </c>
      <c r="J164" s="33" t="str">
        <f t="shared" si="51"/>
        <v>FY07</v>
      </c>
      <c r="K164" s="33" t="str">
        <f t="shared" si="51"/>
        <v>FY08</v>
      </c>
      <c r="L164" s="33" t="str">
        <f t="shared" si="51"/>
        <v>FY09</v>
      </c>
      <c r="M164" s="33" t="str">
        <f t="shared" si="51"/>
        <v>FY10</v>
      </c>
      <c r="N164" s="33" t="str">
        <f t="shared" si="51"/>
        <v>FY11</v>
      </c>
      <c r="O164" s="33" t="str">
        <f t="shared" si="51"/>
        <v>FY12</v>
      </c>
      <c r="P164" s="33" t="str">
        <f t="shared" si="51"/>
        <v>FY13</v>
      </c>
      <c r="Q164" s="33" t="str">
        <f t="shared" si="51"/>
        <v>FY14</v>
      </c>
      <c r="R164" s="33" t="str">
        <f t="shared" ref="R164:S164" si="52">R110</f>
        <v>FY15</v>
      </c>
      <c r="S164" s="33" t="str">
        <f t="shared" si="52"/>
        <v>FY16</v>
      </c>
      <c r="T164" s="33" t="str">
        <f t="shared" ref="T164:U164" si="53">T110</f>
        <v>FY17</v>
      </c>
      <c r="U164" s="33" t="str">
        <f t="shared" si="53"/>
        <v>FY18</v>
      </c>
      <c r="V164" s="33" t="str">
        <f t="shared" ref="V164:W164" si="54">V110</f>
        <v>FY19</v>
      </c>
      <c r="W164" s="33" t="str">
        <f t="shared" si="54"/>
        <v>FY20</v>
      </c>
      <c r="X164" s="33" t="str">
        <f t="shared" ref="X164" si="55">X110</f>
        <v>FY21</v>
      </c>
    </row>
    <row r="165" spans="1:24" x14ac:dyDescent="0.2">
      <c r="A165" s="1" t="s">
        <v>271</v>
      </c>
      <c r="B165" t="s">
        <v>272</v>
      </c>
      <c r="C165" s="259" t="str">
        <f t="shared" ref="C165:Q165" si="56">IF(C111&gt;9,C138/C111*1000,"n.a.")</f>
        <v>n.a.</v>
      </c>
      <c r="D165" s="259">
        <f t="shared" si="56"/>
        <v>2707.3706524926697</v>
      </c>
      <c r="E165" s="259">
        <f t="shared" si="56"/>
        <v>3454.2091112762746</v>
      </c>
      <c r="F165" s="259">
        <f t="shared" si="56"/>
        <v>1401.0505680418178</v>
      </c>
      <c r="G165" s="259">
        <f t="shared" si="56"/>
        <v>1797.4047346251457</v>
      </c>
      <c r="H165" s="259">
        <f t="shared" si="56"/>
        <v>1978.0226509233826</v>
      </c>
      <c r="I165" s="259">
        <f t="shared" si="56"/>
        <v>1852.3722480285239</v>
      </c>
      <c r="J165" s="259">
        <f t="shared" si="56"/>
        <v>1686.5078519975448</v>
      </c>
      <c r="K165" s="259">
        <f t="shared" si="56"/>
        <v>2669.2347331903329</v>
      </c>
      <c r="L165" s="259">
        <f t="shared" si="56"/>
        <v>3426.3026580109276</v>
      </c>
      <c r="M165" s="259">
        <f t="shared" si="56"/>
        <v>3588.4359156219025</v>
      </c>
      <c r="N165" s="259">
        <f t="shared" si="56"/>
        <v>3059.086187443686</v>
      </c>
      <c r="O165" s="259">
        <f t="shared" si="56"/>
        <v>2615.7598561447317</v>
      </c>
      <c r="P165" s="259">
        <f t="shared" si="56"/>
        <v>2881.9556392629793</v>
      </c>
      <c r="Q165" s="259">
        <f t="shared" si="56"/>
        <v>2730.1320426046327</v>
      </c>
      <c r="R165" s="259">
        <f t="shared" ref="R165:S165" si="57">IF(R111&gt;9,R138/R111*1000,"n.a.")</f>
        <v>2951.4068962222404</v>
      </c>
      <c r="S165" s="259">
        <f t="shared" si="57"/>
        <v>2631.7249826453281</v>
      </c>
      <c r="T165" s="259">
        <f t="shared" ref="T165:U165" si="58">IF(T111&gt;9,T138/T111*1000,"n.a.")</f>
        <v>3322.9839875415037</v>
      </c>
      <c r="U165" s="259">
        <f t="shared" si="58"/>
        <v>3925.7040624342826</v>
      </c>
      <c r="V165" s="259">
        <f t="shared" ref="V165:W165" si="59">IF(V111&gt;9,V138/V111*1000,"n.a.")</f>
        <v>3263.9646773910481</v>
      </c>
      <c r="W165" s="259">
        <f t="shared" si="59"/>
        <v>3347.1722065953618</v>
      </c>
      <c r="X165" s="259">
        <f t="shared" ref="X165" si="60">IF(X111&gt;9,X138/X111*1000,"n.a.")</f>
        <v>2636.0503462325296</v>
      </c>
    </row>
    <row r="166" spans="1:24" x14ac:dyDescent="0.2">
      <c r="A166" s="1" t="s">
        <v>273</v>
      </c>
      <c r="B166" s="32" t="s">
        <v>274</v>
      </c>
      <c r="C166" s="259">
        <f t="shared" ref="C166:Q166" si="61">IF(C112&gt;9,C139/C112*1000,"n.a.")</f>
        <v>4624.8413327930812</v>
      </c>
      <c r="D166" s="259">
        <f t="shared" si="61"/>
        <v>4647.9657679709389</v>
      </c>
      <c r="E166" s="259">
        <f t="shared" si="61"/>
        <v>4370.1015502439386</v>
      </c>
      <c r="F166" s="259">
        <f t="shared" si="61"/>
        <v>4756.964110186299</v>
      </c>
      <c r="G166" s="259">
        <f t="shared" si="61"/>
        <v>4878.1277361013999</v>
      </c>
      <c r="H166" s="259">
        <f t="shared" si="61"/>
        <v>4986.0021741791697</v>
      </c>
      <c r="I166" s="259">
        <f t="shared" si="61"/>
        <v>5084.9783536780442</v>
      </c>
      <c r="J166" s="259">
        <f t="shared" si="61"/>
        <v>5262.4348942501201</v>
      </c>
      <c r="K166" s="259">
        <f t="shared" si="61"/>
        <v>4945.3412660459098</v>
      </c>
      <c r="L166" s="259">
        <f t="shared" si="61"/>
        <v>4357.3885653487196</v>
      </c>
      <c r="M166" s="259">
        <f t="shared" si="61"/>
        <v>4108.424134551683</v>
      </c>
      <c r="N166" s="259">
        <f t="shared" si="61"/>
        <v>4733.248590580416</v>
      </c>
      <c r="O166" s="259">
        <f t="shared" si="61"/>
        <v>5157.8268552617037</v>
      </c>
      <c r="P166" s="259">
        <f t="shared" si="61"/>
        <v>5520.9411717413732</v>
      </c>
      <c r="Q166" s="259">
        <f t="shared" si="61"/>
        <v>5916.2762273375429</v>
      </c>
      <c r="R166" s="259">
        <f t="shared" ref="R166:S166" si="62">IF(R112&gt;9,R139/R112*1000,"n.a.")</f>
        <v>5950.4908583647584</v>
      </c>
      <c r="S166" s="259">
        <f t="shared" si="62"/>
        <v>6322.3493278332189</v>
      </c>
      <c r="T166" s="259">
        <f t="shared" ref="T166:U166" si="63">IF(T112&gt;9,T139/T112*1000,"n.a.")</f>
        <v>6660.3643729605856</v>
      </c>
      <c r="U166" s="259">
        <f t="shared" si="63"/>
        <v>6012.2548731194993</v>
      </c>
      <c r="V166" s="259">
        <f t="shared" ref="V166:W166" si="64">IF(V112&gt;9,V139/V112*1000,"n.a.")</f>
        <v>6200.5403636386745</v>
      </c>
      <c r="W166" s="259">
        <f t="shared" si="64"/>
        <v>4838.1906144379</v>
      </c>
      <c r="X166" s="259">
        <f t="shared" ref="X166" si="65">IF(X112&gt;9,X139/X112*1000,"n.a.")</f>
        <v>4955.5348671725969</v>
      </c>
    </row>
    <row r="167" spans="1:24" x14ac:dyDescent="0.2">
      <c r="A167" s="1" t="s">
        <v>19</v>
      </c>
      <c r="B167" s="32" t="s">
        <v>275</v>
      </c>
      <c r="C167" s="259">
        <f t="shared" ref="C167:Q167" si="66">IF(C113&gt;9,C140/C113*1000,"n.a.")</f>
        <v>8423.8207781136116</v>
      </c>
      <c r="D167" s="259">
        <f t="shared" si="66"/>
        <v>8693.0035417003965</v>
      </c>
      <c r="E167" s="259">
        <f t="shared" si="66"/>
        <v>8542.4654328017677</v>
      </c>
      <c r="F167" s="259">
        <f t="shared" si="66"/>
        <v>7805.0805200928708</v>
      </c>
      <c r="G167" s="259">
        <f t="shared" si="66"/>
        <v>7624.0391576193097</v>
      </c>
      <c r="H167" s="259">
        <f t="shared" si="66"/>
        <v>7653.7336101196724</v>
      </c>
      <c r="I167" s="259">
        <f t="shared" si="66"/>
        <v>7932.6635174660705</v>
      </c>
      <c r="J167" s="259">
        <f t="shared" si="66"/>
        <v>8816.3529682066255</v>
      </c>
      <c r="K167" s="259">
        <f t="shared" si="66"/>
        <v>8256.2838124590726</v>
      </c>
      <c r="L167" s="259">
        <f t="shared" si="66"/>
        <v>8262.649926727694</v>
      </c>
      <c r="M167" s="259">
        <f t="shared" si="66"/>
        <v>8133.0509510414477</v>
      </c>
      <c r="N167" s="259">
        <f t="shared" si="66"/>
        <v>8146.9811073907131</v>
      </c>
      <c r="O167" s="259">
        <f t="shared" si="66"/>
        <v>7233.224145552309</v>
      </c>
      <c r="P167" s="259">
        <f t="shared" si="66"/>
        <v>6850.2023341312315</v>
      </c>
      <c r="Q167" s="259">
        <f t="shared" si="66"/>
        <v>7119.6831902494923</v>
      </c>
      <c r="R167" s="259">
        <f t="shared" ref="R167:S167" si="67">IF(R113&gt;9,R140/R113*1000,"n.a.")</f>
        <v>7964.3554806820994</v>
      </c>
      <c r="S167" s="259">
        <f t="shared" si="67"/>
        <v>10321.238454668934</v>
      </c>
      <c r="T167" s="259">
        <f t="shared" ref="T167:U167" si="68">IF(T113&gt;9,T140/T113*1000,"n.a.")</f>
        <v>14363.293958106307</v>
      </c>
      <c r="U167" s="259">
        <f t="shared" si="68"/>
        <v>12733.009807454195</v>
      </c>
      <c r="V167" s="259">
        <f t="shared" ref="V167:W167" si="69">IF(V113&gt;9,V140/V113*1000,"n.a.")</f>
        <v>11413.36975686921</v>
      </c>
      <c r="W167" s="259">
        <f t="shared" si="69"/>
        <v>11960.994587485402</v>
      </c>
      <c r="X167" s="259">
        <f t="shared" ref="X167" si="70">IF(X113&gt;9,X140/X113*1000,"n.a.")</f>
        <v>12349.106243974082</v>
      </c>
    </row>
    <row r="168" spans="1:24" x14ac:dyDescent="0.2">
      <c r="A168" s="1" t="s">
        <v>20</v>
      </c>
      <c r="B168" t="s">
        <v>22</v>
      </c>
      <c r="C168" s="259">
        <f t="shared" ref="C168:Q168" si="71">IF(C114&gt;9,C141/C114*1000,"n.a.")</f>
        <v>4151.6972384706996</v>
      </c>
      <c r="D168" s="259">
        <f t="shared" si="71"/>
        <v>6893.6662397593054</v>
      </c>
      <c r="E168" s="259">
        <f t="shared" si="71"/>
        <v>6726.281245198079</v>
      </c>
      <c r="F168" s="259">
        <f t="shared" si="71"/>
        <v>5658.3750318684624</v>
      </c>
      <c r="G168" s="259">
        <f t="shared" si="71"/>
        <v>5336.6206278546088</v>
      </c>
      <c r="H168" s="259">
        <f t="shared" si="71"/>
        <v>5619.6340255126579</v>
      </c>
      <c r="I168" s="259">
        <f t="shared" si="71"/>
        <v>7610.8578928286925</v>
      </c>
      <c r="J168" s="259">
        <f t="shared" si="71"/>
        <v>6604.7985458252033</v>
      </c>
      <c r="K168" s="259">
        <f t="shared" si="71"/>
        <v>7065.7242285666234</v>
      </c>
      <c r="L168" s="259">
        <f t="shared" si="71"/>
        <v>8329.2840056549194</v>
      </c>
      <c r="M168" s="259">
        <f t="shared" si="71"/>
        <v>8695.8290980514121</v>
      </c>
      <c r="N168" s="259">
        <f t="shared" si="71"/>
        <v>9049.7665696690201</v>
      </c>
      <c r="O168" s="259">
        <f t="shared" si="71"/>
        <v>7430.2214121477855</v>
      </c>
      <c r="P168" s="259">
        <f t="shared" si="71"/>
        <v>7695.1073097914468</v>
      </c>
      <c r="Q168" s="259">
        <f t="shared" si="71"/>
        <v>7570.4432025154028</v>
      </c>
      <c r="R168" s="259">
        <f t="shared" ref="R168:S168" si="72">IF(R114&gt;9,R141/R114*1000,"n.a.")</f>
        <v>7647.4427070557949</v>
      </c>
      <c r="S168" s="259">
        <f t="shared" si="72"/>
        <v>8855.3255135436502</v>
      </c>
      <c r="T168" s="259">
        <f t="shared" ref="T168:U168" si="73">IF(T114&gt;9,T141/T114*1000,"n.a.")</f>
        <v>9302.9070130082655</v>
      </c>
      <c r="U168" s="259">
        <f t="shared" si="73"/>
        <v>9251.1956881102869</v>
      </c>
      <c r="V168" s="259">
        <f t="shared" ref="V168:W168" si="74">IF(V114&gt;9,V141/V114*1000,"n.a.")</f>
        <v>8286.3704460967128</v>
      </c>
      <c r="W168" s="259">
        <f t="shared" si="74"/>
        <v>7851.7809462994519</v>
      </c>
      <c r="X168" s="259">
        <f t="shared" ref="X168" si="75">IF(X114&gt;9,X141/X114*1000,"n.a.")</f>
        <v>7465.8287968466202</v>
      </c>
    </row>
    <row r="169" spans="1:24" x14ac:dyDescent="0.2">
      <c r="A169" s="1" t="s">
        <v>21</v>
      </c>
      <c r="B169" t="s">
        <v>276</v>
      </c>
      <c r="C169" s="259">
        <f t="shared" ref="C169:Q169" si="76">IF(C115&gt;9,C142/C115*1000,"n.a.")</f>
        <v>10267.562793346127</v>
      </c>
      <c r="D169" s="259">
        <f t="shared" si="76"/>
        <v>10669.954626951319</v>
      </c>
      <c r="E169" s="259">
        <f t="shared" si="76"/>
        <v>10579.791145243971</v>
      </c>
      <c r="F169" s="259">
        <f t="shared" si="76"/>
        <v>11189.85280951268</v>
      </c>
      <c r="G169" s="259">
        <f t="shared" si="76"/>
        <v>11230.418659176217</v>
      </c>
      <c r="H169" s="259">
        <f t="shared" si="76"/>
        <v>10837.98065727991</v>
      </c>
      <c r="I169" s="259">
        <f t="shared" si="76"/>
        <v>11530.911836424977</v>
      </c>
      <c r="J169" s="259">
        <f t="shared" si="76"/>
        <v>11714.977646180772</v>
      </c>
      <c r="K169" s="259">
        <f t="shared" si="76"/>
        <v>12195.658325851387</v>
      </c>
      <c r="L169" s="259">
        <f t="shared" si="76"/>
        <v>12566.513007943355</v>
      </c>
      <c r="M169" s="259">
        <f t="shared" si="76"/>
        <v>12733.029626370124</v>
      </c>
      <c r="N169" s="259">
        <f t="shared" si="76"/>
        <v>12755.871234084543</v>
      </c>
      <c r="O169" s="259">
        <f t="shared" si="76"/>
        <v>13715.963228715926</v>
      </c>
      <c r="P169" s="259">
        <f t="shared" si="76"/>
        <v>13588.693979962563</v>
      </c>
      <c r="Q169" s="259">
        <f t="shared" si="76"/>
        <v>12760.799606647053</v>
      </c>
      <c r="R169" s="259">
        <f t="shared" ref="R169:S169" si="77">IF(R115&gt;9,R142/R115*1000,"n.a.")</f>
        <v>13137.318409751959</v>
      </c>
      <c r="S169" s="259">
        <f t="shared" si="77"/>
        <v>14794.004826580514</v>
      </c>
      <c r="T169" s="259">
        <f t="shared" ref="T169:U169" si="78">IF(T115&gt;9,T142/T115*1000,"n.a.")</f>
        <v>16286.771179933537</v>
      </c>
      <c r="U169" s="259">
        <f t="shared" si="78"/>
        <v>17154.491803881076</v>
      </c>
      <c r="V169" s="259">
        <f t="shared" ref="V169:W169" si="79">IF(V115&gt;9,V142/V115*1000,"n.a.")</f>
        <v>17362.27841796153</v>
      </c>
      <c r="W169" s="259">
        <f t="shared" si="79"/>
        <v>17828.002348814225</v>
      </c>
      <c r="X169" s="259">
        <f t="shared" ref="X169" si="80">IF(X115&gt;9,X142/X115*1000,"n.a.")</f>
        <v>18522.902768490036</v>
      </c>
    </row>
    <row r="170" spans="1:24" x14ac:dyDescent="0.2">
      <c r="A170" s="1" t="s">
        <v>23</v>
      </c>
      <c r="B170" t="s">
        <v>277</v>
      </c>
      <c r="C170" s="259" t="str">
        <f t="shared" ref="C170:Q170" si="81">IF(C116&gt;9,C143/C116*1000,"n.a.")</f>
        <v>n.a.</v>
      </c>
      <c r="D170" s="259" t="str">
        <f t="shared" si="81"/>
        <v>n.a.</v>
      </c>
      <c r="E170" s="259" t="str">
        <f t="shared" si="81"/>
        <v>n.a.</v>
      </c>
      <c r="F170" s="259" t="str">
        <f t="shared" si="81"/>
        <v>n.a.</v>
      </c>
      <c r="G170" s="259" t="str">
        <f t="shared" si="81"/>
        <v>n.a.</v>
      </c>
      <c r="H170" s="259" t="str">
        <f t="shared" si="81"/>
        <v>n.a.</v>
      </c>
      <c r="I170" s="259" t="str">
        <f t="shared" si="81"/>
        <v>n.a.</v>
      </c>
      <c r="J170" s="259" t="str">
        <f t="shared" si="81"/>
        <v>n.a.</v>
      </c>
      <c r="K170" s="259" t="str">
        <f t="shared" si="81"/>
        <v>n.a.</v>
      </c>
      <c r="L170" s="259" t="str">
        <f t="shared" si="81"/>
        <v>n.a.</v>
      </c>
      <c r="M170" s="259" t="str">
        <f t="shared" si="81"/>
        <v>n.a.</v>
      </c>
      <c r="N170" s="259" t="str">
        <f t="shared" si="81"/>
        <v>n.a.</v>
      </c>
      <c r="O170" s="259" t="str">
        <f t="shared" si="81"/>
        <v>n.a.</v>
      </c>
      <c r="P170" s="259" t="str">
        <f t="shared" si="81"/>
        <v>n.a.</v>
      </c>
      <c r="Q170" s="259" t="str">
        <f t="shared" si="81"/>
        <v>n.a.</v>
      </c>
      <c r="R170" s="259" t="str">
        <f t="shared" ref="R170:S170" si="82">IF(R116&gt;9,R143/R116*1000,"n.a.")</f>
        <v>n.a.</v>
      </c>
      <c r="S170" s="259" t="str">
        <f t="shared" si="82"/>
        <v>n.a.</v>
      </c>
      <c r="T170" s="259" t="str">
        <f t="shared" ref="T170:U170" si="83">IF(T116&gt;9,T143/T116*1000,"n.a.")</f>
        <v>n.a.</v>
      </c>
      <c r="U170" s="259" t="str">
        <f t="shared" si="83"/>
        <v>n.a.</v>
      </c>
      <c r="V170" s="259" t="str">
        <f t="shared" ref="V170:W170" si="84">IF(V116&gt;9,V143/V116*1000,"n.a.")</f>
        <v>n.a.</v>
      </c>
      <c r="W170" s="259" t="str">
        <f t="shared" si="84"/>
        <v>n.a.</v>
      </c>
      <c r="X170" s="259" t="str">
        <f t="shared" ref="X170" si="85">IF(X116&gt;9,X143/X116*1000,"n.a.")</f>
        <v>n.a.</v>
      </c>
    </row>
    <row r="171" spans="1:24" x14ac:dyDescent="0.2">
      <c r="A171" s="1" t="s">
        <v>24</v>
      </c>
      <c r="B171" t="s">
        <v>25</v>
      </c>
      <c r="C171" s="259">
        <f t="shared" ref="C171:Q171" si="86">IF(C117&gt;9,C144/C117*1000,"n.a.")</f>
        <v>5987.2648238414477</v>
      </c>
      <c r="D171" s="259">
        <f t="shared" si="86"/>
        <v>7816.9356360775155</v>
      </c>
      <c r="E171" s="259">
        <f t="shared" si="86"/>
        <v>9187.9404187546497</v>
      </c>
      <c r="F171" s="259">
        <f t="shared" si="86"/>
        <v>9064.2310567635886</v>
      </c>
      <c r="G171" s="259">
        <f t="shared" si="86"/>
        <v>8866.2528248626495</v>
      </c>
      <c r="H171" s="259">
        <f t="shared" si="86"/>
        <v>8257.3883904738705</v>
      </c>
      <c r="I171" s="259">
        <f t="shared" si="86"/>
        <v>8798.7732093086743</v>
      </c>
      <c r="J171" s="259">
        <f t="shared" si="86"/>
        <v>9310.8566596448563</v>
      </c>
      <c r="K171" s="259">
        <f t="shared" si="86"/>
        <v>9242.3531878823869</v>
      </c>
      <c r="L171" s="259">
        <f t="shared" si="86"/>
        <v>9268.356040510309</v>
      </c>
      <c r="M171" s="259">
        <f t="shared" si="86"/>
        <v>9070.6518038537524</v>
      </c>
      <c r="N171" s="259">
        <f t="shared" si="86"/>
        <v>9159.3444088948781</v>
      </c>
      <c r="O171" s="259">
        <f t="shared" si="86"/>
        <v>9039.8288240470902</v>
      </c>
      <c r="P171" s="259">
        <f t="shared" si="86"/>
        <v>9257.4615635257232</v>
      </c>
      <c r="Q171" s="259">
        <f t="shared" si="86"/>
        <v>9916.2283532691545</v>
      </c>
      <c r="R171" s="259">
        <f t="shared" ref="R171:S171" si="87">IF(R117&gt;9,R144/R117*1000,"n.a.")</f>
        <v>10887.934925408203</v>
      </c>
      <c r="S171" s="259">
        <f t="shared" si="87"/>
        <v>10558.502597858882</v>
      </c>
      <c r="T171" s="259">
        <f t="shared" ref="T171:U171" si="88">IF(T117&gt;9,T144/T117*1000,"n.a.")</f>
        <v>11069.305307295435</v>
      </c>
      <c r="U171" s="259">
        <f t="shared" si="88"/>
        <v>9666.4365954182504</v>
      </c>
      <c r="V171" s="259">
        <f t="shared" ref="V171:W171" si="89">IF(V117&gt;9,V144/V117*1000,"n.a.")</f>
        <v>9758.5013256297752</v>
      </c>
      <c r="W171" s="259">
        <f t="shared" si="89"/>
        <v>10543.520863490627</v>
      </c>
      <c r="X171" s="259">
        <f t="shared" ref="X171" si="90">IF(X117&gt;9,X144/X117*1000,"n.a.")</f>
        <v>10864.505422914644</v>
      </c>
    </row>
    <row r="172" spans="1:24" x14ac:dyDescent="0.2">
      <c r="A172" s="1" t="s">
        <v>26</v>
      </c>
      <c r="B172" t="s">
        <v>278</v>
      </c>
      <c r="C172" s="259">
        <f t="shared" ref="C172:Q172" si="91">IF(C118&gt;9,C145/C118*1000,"n.a.")</f>
        <v>6382.8380525951188</v>
      </c>
      <c r="D172" s="259">
        <f t="shared" si="91"/>
        <v>6693.8719570741378</v>
      </c>
      <c r="E172" s="259">
        <f t="shared" si="91"/>
        <v>6584.8197974125087</v>
      </c>
      <c r="F172" s="259">
        <f t="shared" si="91"/>
        <v>6426.4053901221905</v>
      </c>
      <c r="G172" s="259">
        <f t="shared" si="91"/>
        <v>6358.3695282258677</v>
      </c>
      <c r="H172" s="259">
        <f t="shared" si="91"/>
        <v>6376.0902554259455</v>
      </c>
      <c r="I172" s="259">
        <f t="shared" si="91"/>
        <v>6750.490085751484</v>
      </c>
      <c r="J172" s="259">
        <f t="shared" si="91"/>
        <v>7331.6128548195247</v>
      </c>
      <c r="K172" s="259">
        <f t="shared" si="91"/>
        <v>7758.1743393379074</v>
      </c>
      <c r="L172" s="259">
        <f t="shared" si="91"/>
        <v>7743.9375131803763</v>
      </c>
      <c r="M172" s="259">
        <f t="shared" si="91"/>
        <v>7552.507166117095</v>
      </c>
      <c r="N172" s="259">
        <f t="shared" si="91"/>
        <v>7732.6145162732901</v>
      </c>
      <c r="O172" s="259">
        <f t="shared" si="91"/>
        <v>7893.6680572223759</v>
      </c>
      <c r="P172" s="259">
        <f t="shared" si="91"/>
        <v>7825.9628699062569</v>
      </c>
      <c r="Q172" s="259">
        <f t="shared" si="91"/>
        <v>8264.9267299746098</v>
      </c>
      <c r="R172" s="259">
        <f t="shared" ref="R172:S172" si="92">IF(R118&gt;9,R145/R118*1000,"n.a.")</f>
        <v>9033.0010896099029</v>
      </c>
      <c r="S172" s="259">
        <f t="shared" si="92"/>
        <v>9474.9894571169443</v>
      </c>
      <c r="T172" s="259">
        <f t="shared" ref="T172:U172" si="93">IF(T118&gt;9,T145/T118*1000,"n.a.")</f>
        <v>9762.5390490620339</v>
      </c>
      <c r="U172" s="259">
        <f t="shared" si="93"/>
        <v>9984.3884738855522</v>
      </c>
      <c r="V172" s="259">
        <f t="shared" ref="V172:W172" si="94">IF(V118&gt;9,V145/V118*1000,"n.a.")</f>
        <v>9902.8780566855421</v>
      </c>
      <c r="W172" s="259">
        <f t="shared" si="94"/>
        <v>9907.3742803334844</v>
      </c>
      <c r="X172" s="259">
        <f t="shared" ref="X172" si="95">IF(X118&gt;9,X145/X118*1000,"n.a.")</f>
        <v>9555.412273107615</v>
      </c>
    </row>
    <row r="173" spans="1:24" x14ac:dyDescent="0.2">
      <c r="A173" s="1" t="s">
        <v>27</v>
      </c>
      <c r="B173" t="s">
        <v>279</v>
      </c>
      <c r="C173" s="259">
        <f t="shared" ref="C173:Q173" si="96">IF(C119&gt;9,C146/C119*1000,"n.a.")</f>
        <v>7992.3802722226937</v>
      </c>
      <c r="D173" s="259">
        <f t="shared" si="96"/>
        <v>8401.5875211640268</v>
      </c>
      <c r="E173" s="259">
        <f t="shared" si="96"/>
        <v>8272.4529340093541</v>
      </c>
      <c r="F173" s="259">
        <f t="shared" si="96"/>
        <v>8108.1808972298059</v>
      </c>
      <c r="G173" s="259">
        <f t="shared" si="96"/>
        <v>8714.7187646069506</v>
      </c>
      <c r="H173" s="259">
        <f t="shared" si="96"/>
        <v>7943.878149680997</v>
      </c>
      <c r="I173" s="259">
        <f t="shared" si="96"/>
        <v>8290.0642604804107</v>
      </c>
      <c r="J173" s="259">
        <f t="shared" si="96"/>
        <v>8589.4484622201762</v>
      </c>
      <c r="K173" s="259">
        <f t="shared" si="96"/>
        <v>8112.1641223565675</v>
      </c>
      <c r="L173" s="259">
        <f t="shared" si="96"/>
        <v>8371.9895880870445</v>
      </c>
      <c r="M173" s="259">
        <f t="shared" si="96"/>
        <v>8594.329203435007</v>
      </c>
      <c r="N173" s="259">
        <f t="shared" si="96"/>
        <v>8483.9590997904797</v>
      </c>
      <c r="O173" s="259">
        <f t="shared" si="96"/>
        <v>8993.8478249970976</v>
      </c>
      <c r="P173" s="259">
        <f t="shared" si="96"/>
        <v>8546.9691750691345</v>
      </c>
      <c r="Q173" s="259">
        <f t="shared" si="96"/>
        <v>9061.4249087490753</v>
      </c>
      <c r="R173" s="259">
        <f t="shared" ref="R173:S173" si="97">IF(R119&gt;9,R146/R119*1000,"n.a.")</f>
        <v>9125.4895732530713</v>
      </c>
      <c r="S173" s="259">
        <f t="shared" si="97"/>
        <v>9884.8512427358182</v>
      </c>
      <c r="T173" s="259">
        <f t="shared" ref="T173:U173" si="98">IF(T119&gt;9,T146/T119*1000,"n.a.")</f>
        <v>10475.750030893267</v>
      </c>
      <c r="U173" s="259">
        <f t="shared" si="98"/>
        <v>9955.1397019403648</v>
      </c>
      <c r="V173" s="259">
        <f t="shared" ref="V173:W173" si="99">IF(V119&gt;9,V146/V119*1000,"n.a.")</f>
        <v>10195.330264407481</v>
      </c>
      <c r="W173" s="259">
        <f t="shared" si="99"/>
        <v>10051.402735982467</v>
      </c>
      <c r="X173" s="259">
        <f t="shared" ref="X173" si="100">IF(X119&gt;9,X146/X119*1000,"n.a.")</f>
        <v>9046.5022048162027</v>
      </c>
    </row>
    <row r="174" spans="1:24" x14ac:dyDescent="0.2">
      <c r="A174" s="1" t="s">
        <v>28</v>
      </c>
      <c r="B174" t="s">
        <v>280</v>
      </c>
      <c r="C174" s="259">
        <f t="shared" ref="C174:Q174" si="101">IF(C120&gt;9,C147/C120*1000,"n.a.")</f>
        <v>6405.0415568295766</v>
      </c>
      <c r="D174" s="259">
        <f t="shared" si="101"/>
        <v>6911.005232575546</v>
      </c>
      <c r="E174" s="259">
        <f t="shared" si="101"/>
        <v>6499.8772501977828</v>
      </c>
      <c r="F174" s="259">
        <f t="shared" si="101"/>
        <v>6461.1013220448567</v>
      </c>
      <c r="G174" s="259">
        <f t="shared" si="101"/>
        <v>7060.7214799290059</v>
      </c>
      <c r="H174" s="259">
        <f t="shared" si="101"/>
        <v>7038.6473608339666</v>
      </c>
      <c r="I174" s="259">
        <f t="shared" si="101"/>
        <v>6908.730726628959</v>
      </c>
      <c r="J174" s="259">
        <f t="shared" si="101"/>
        <v>7404.5445222885319</v>
      </c>
      <c r="K174" s="259">
        <f t="shared" si="101"/>
        <v>7940.3499433818879</v>
      </c>
      <c r="L174" s="259">
        <f t="shared" si="101"/>
        <v>7783.2710895408345</v>
      </c>
      <c r="M174" s="259">
        <f t="shared" si="101"/>
        <v>7140.2561340401808</v>
      </c>
      <c r="N174" s="259">
        <f t="shared" si="101"/>
        <v>7809.0294084605057</v>
      </c>
      <c r="O174" s="259">
        <f t="shared" si="101"/>
        <v>8631.2073486948957</v>
      </c>
      <c r="P174" s="259">
        <f t="shared" si="101"/>
        <v>8757.4440302788207</v>
      </c>
      <c r="Q174" s="259">
        <f t="shared" si="101"/>
        <v>9696.2875307110153</v>
      </c>
      <c r="R174" s="259">
        <f t="shared" ref="R174:S174" si="102">IF(R120&gt;9,R147/R120*1000,"n.a.")</f>
        <v>10513.812740866339</v>
      </c>
      <c r="S174" s="259">
        <f t="shared" si="102"/>
        <v>11330.182089135193</v>
      </c>
      <c r="T174" s="259">
        <f t="shared" ref="T174:U174" si="103">IF(T120&gt;9,T147/T120*1000,"n.a.")</f>
        <v>12002.192194948611</v>
      </c>
      <c r="U174" s="259">
        <f t="shared" si="103"/>
        <v>10802.437152476756</v>
      </c>
      <c r="V174" s="259">
        <f t="shared" ref="V174:W174" si="104">IF(V120&gt;9,V147/V120*1000,"n.a.")</f>
        <v>9605.2575062979413</v>
      </c>
      <c r="W174" s="259">
        <f t="shared" si="104"/>
        <v>7936.925384960311</v>
      </c>
      <c r="X174" s="259">
        <f t="shared" ref="X174" si="105">IF(X120&gt;9,X147/X120*1000,"n.a.")</f>
        <v>4349.4336732288812</v>
      </c>
    </row>
    <row r="175" spans="1:24" x14ac:dyDescent="0.2">
      <c r="A175" s="1" t="s">
        <v>29</v>
      </c>
      <c r="B175" t="s">
        <v>281</v>
      </c>
      <c r="C175" s="259">
        <f t="shared" ref="C175:Q175" si="106">IF(C121&gt;9,C148/C121*1000,"n.a.")</f>
        <v>12042.140398849653</v>
      </c>
      <c r="D175" s="259">
        <f t="shared" si="106"/>
        <v>13496.779888475061</v>
      </c>
      <c r="E175" s="259">
        <f t="shared" si="106"/>
        <v>13859.430764884733</v>
      </c>
      <c r="F175" s="259">
        <f t="shared" si="106"/>
        <v>14129.862509374145</v>
      </c>
      <c r="G175" s="259">
        <f t="shared" si="106"/>
        <v>13534.401177762487</v>
      </c>
      <c r="H175" s="259">
        <f t="shared" si="106"/>
        <v>15033.817437124822</v>
      </c>
      <c r="I175" s="259">
        <f t="shared" si="106"/>
        <v>14398.361586659694</v>
      </c>
      <c r="J175" s="259">
        <f t="shared" si="106"/>
        <v>14648.973837300273</v>
      </c>
      <c r="K175" s="259">
        <f t="shared" si="106"/>
        <v>15252.488869458211</v>
      </c>
      <c r="L175" s="259">
        <f t="shared" si="106"/>
        <v>11376.784133384552</v>
      </c>
      <c r="M175" s="259">
        <f t="shared" si="106"/>
        <v>15933.426485216096</v>
      </c>
      <c r="N175" s="259">
        <f t="shared" si="106"/>
        <v>15376.639310035911</v>
      </c>
      <c r="O175" s="259">
        <f t="shared" si="106"/>
        <v>15170.703740512417</v>
      </c>
      <c r="P175" s="259">
        <f t="shared" si="106"/>
        <v>15929.209587367321</v>
      </c>
      <c r="Q175" s="259">
        <f t="shared" si="106"/>
        <v>17221.627299036558</v>
      </c>
      <c r="R175" s="259">
        <f t="shared" ref="R175:S175" si="107">IF(R121&gt;9,R148/R121*1000,"n.a.")</f>
        <v>17360.275387760477</v>
      </c>
      <c r="S175" s="259">
        <f t="shared" si="107"/>
        <v>18175.238704474403</v>
      </c>
      <c r="T175" s="259">
        <f t="shared" ref="T175:U175" si="108">IF(T121&gt;9,T148/T121*1000,"n.a.")</f>
        <v>17240.152142258594</v>
      </c>
      <c r="U175" s="259">
        <f t="shared" si="108"/>
        <v>18529.852617179535</v>
      </c>
      <c r="V175" s="259">
        <f t="shared" ref="V175:W175" si="109">IF(V121&gt;9,V148/V121*1000,"n.a.")</f>
        <v>18670.365615213163</v>
      </c>
      <c r="W175" s="259">
        <f t="shared" si="109"/>
        <v>20117.024986167307</v>
      </c>
      <c r="X175" s="259">
        <f t="shared" ref="X175" si="110">IF(X121&gt;9,X148/X121*1000,"n.a.")</f>
        <v>19441.072235149131</v>
      </c>
    </row>
    <row r="176" spans="1:24" x14ac:dyDescent="0.2">
      <c r="A176" s="1" t="s">
        <v>31</v>
      </c>
      <c r="B176" t="s">
        <v>309</v>
      </c>
      <c r="C176" s="259">
        <f t="shared" ref="C176:Q176" si="111">IF(C122&gt;9,C149/C122*1000,"n.a.")</f>
        <v>13518.351942360652</v>
      </c>
      <c r="D176" s="259">
        <f t="shared" si="111"/>
        <v>12045.46277973225</v>
      </c>
      <c r="E176" s="259">
        <f t="shared" si="111"/>
        <v>13170.686342599463</v>
      </c>
      <c r="F176" s="259">
        <f t="shared" si="111"/>
        <v>14639.744122146061</v>
      </c>
      <c r="G176" s="259">
        <f t="shared" si="111"/>
        <v>16258.252166759899</v>
      </c>
      <c r="H176" s="259">
        <f t="shared" si="111"/>
        <v>16852.796976527778</v>
      </c>
      <c r="I176" s="259">
        <f t="shared" si="111"/>
        <v>16654.574313054167</v>
      </c>
      <c r="J176" s="259">
        <f t="shared" si="111"/>
        <v>16171.3172765981</v>
      </c>
      <c r="K176" s="259">
        <f t="shared" si="111"/>
        <v>16028.500355785905</v>
      </c>
      <c r="L176" s="259">
        <f t="shared" si="111"/>
        <v>15987.509616065581</v>
      </c>
      <c r="M176" s="259">
        <f t="shared" si="111"/>
        <v>16816.125579874046</v>
      </c>
      <c r="N176" s="259">
        <f t="shared" si="111"/>
        <v>16982.845288370961</v>
      </c>
      <c r="O176" s="259">
        <f t="shared" si="111"/>
        <v>17100.3213108042</v>
      </c>
      <c r="P176" s="259">
        <f t="shared" si="111"/>
        <v>17510.161946286393</v>
      </c>
      <c r="Q176" s="259">
        <f t="shared" si="111"/>
        <v>16742.233057312202</v>
      </c>
      <c r="R176" s="259">
        <f t="shared" ref="R176:S176" si="112">IF(R122&gt;9,R149/R122*1000,"n.a.")</f>
        <v>18349.748975156719</v>
      </c>
      <c r="S176" s="259">
        <f t="shared" si="112"/>
        <v>18677.762100222335</v>
      </c>
      <c r="T176" s="259">
        <f t="shared" ref="T176:U176" si="113">IF(T122&gt;9,T149/T122*1000,"n.a.")</f>
        <v>20223.533181968109</v>
      </c>
      <c r="U176" s="259">
        <f t="shared" si="113"/>
        <v>22392.194154383058</v>
      </c>
      <c r="V176" s="259">
        <f t="shared" ref="V176:W176" si="114">IF(V122&gt;9,V149/V122*1000,"n.a.")</f>
        <v>23848.447159394786</v>
      </c>
      <c r="W176" s="259">
        <f t="shared" si="114"/>
        <v>23179.065888104884</v>
      </c>
      <c r="X176" s="259">
        <f t="shared" ref="X176" si="115">IF(X122&gt;9,X149/X122*1000,"n.a.")</f>
        <v>24321.165451321569</v>
      </c>
    </row>
    <row r="177" spans="1:24" x14ac:dyDescent="0.2">
      <c r="A177" s="1" t="s">
        <v>32</v>
      </c>
      <c r="B177" t="s">
        <v>282</v>
      </c>
      <c r="C177" s="259">
        <f t="shared" ref="C177:Q177" si="116">IF(C123&gt;9,C150/C123*1000,"n.a.")</f>
        <v>5894.0372452194561</v>
      </c>
      <c r="D177" s="259">
        <f t="shared" si="116"/>
        <v>6561.2462698725312</v>
      </c>
      <c r="E177" s="259">
        <f t="shared" si="116"/>
        <v>9953.019587798155</v>
      </c>
      <c r="F177" s="259">
        <f t="shared" si="116"/>
        <v>10113.939433715072</v>
      </c>
      <c r="G177" s="259">
        <f t="shared" si="116"/>
        <v>9354.8399194929807</v>
      </c>
      <c r="H177" s="259">
        <f t="shared" si="116"/>
        <v>8909.4297810503431</v>
      </c>
      <c r="I177" s="259">
        <f t="shared" si="116"/>
        <v>7388.7001815148305</v>
      </c>
      <c r="J177" s="259">
        <f t="shared" si="116"/>
        <v>6129.0990688092033</v>
      </c>
      <c r="K177" s="259">
        <f t="shared" si="116"/>
        <v>7081.6135209465374</v>
      </c>
      <c r="L177" s="259">
        <f t="shared" si="116"/>
        <v>6619.9015812575371</v>
      </c>
      <c r="M177" s="259">
        <f t="shared" si="116"/>
        <v>5438.5327495531164</v>
      </c>
      <c r="N177" s="259">
        <f t="shared" si="116"/>
        <v>4351.7879877425739</v>
      </c>
      <c r="O177" s="259">
        <f t="shared" si="116"/>
        <v>4924.8010038516504</v>
      </c>
      <c r="P177" s="259">
        <f t="shared" si="116"/>
        <v>4621.699657505138</v>
      </c>
      <c r="Q177" s="259">
        <f t="shared" si="116"/>
        <v>5537.9142893275557</v>
      </c>
      <c r="R177" s="259">
        <f t="shared" ref="R177:S177" si="117">IF(R123&gt;9,R150/R123*1000,"n.a.")</f>
        <v>5610.2495790232151</v>
      </c>
      <c r="S177" s="259">
        <f t="shared" si="117"/>
        <v>5723.5458854975677</v>
      </c>
      <c r="T177" s="259">
        <f t="shared" ref="T177:U177" si="118">IF(T123&gt;9,T150/T123*1000,"n.a.")</f>
        <v>5948.1940696338297</v>
      </c>
      <c r="U177" s="259">
        <f t="shared" si="118"/>
        <v>6448.9706214856124</v>
      </c>
      <c r="V177" s="259">
        <f t="shared" ref="V177:W177" si="119">IF(V123&gt;9,V150/V123*1000,"n.a.")</f>
        <v>6238.7142706338454</v>
      </c>
      <c r="W177" s="259">
        <f t="shared" si="119"/>
        <v>7052.8196349753152</v>
      </c>
      <c r="X177" s="259">
        <f t="shared" ref="X177" si="120">IF(X123&gt;9,X150/X123*1000,"n.a.")</f>
        <v>6250.6294491058406</v>
      </c>
    </row>
    <row r="178" spans="1:24" x14ac:dyDescent="0.2">
      <c r="A178" s="1" t="s">
        <v>34</v>
      </c>
      <c r="B178" s="53" t="s">
        <v>283</v>
      </c>
      <c r="C178" s="259">
        <f t="shared" ref="C178:Q178" si="121">IF(C124&gt;9,C151/C124*1000,"n.a.")</f>
        <v>12627.324673985855</v>
      </c>
      <c r="D178" s="259">
        <f t="shared" si="121"/>
        <v>14848.095023655371</v>
      </c>
      <c r="E178" s="259">
        <f t="shared" si="121"/>
        <v>13450.329250600307</v>
      </c>
      <c r="F178" s="259">
        <f t="shared" si="121"/>
        <v>13317.018226790689</v>
      </c>
      <c r="G178" s="259">
        <f t="shared" si="121"/>
        <v>14726.229387747153</v>
      </c>
      <c r="H178" s="259">
        <f t="shared" si="121"/>
        <v>14856.547185255416</v>
      </c>
      <c r="I178" s="259">
        <f t="shared" si="121"/>
        <v>16452.480999858195</v>
      </c>
      <c r="J178" s="259">
        <f t="shared" si="121"/>
        <v>15155.519605196909</v>
      </c>
      <c r="K178" s="259">
        <f t="shared" si="121"/>
        <v>15209.228286978379</v>
      </c>
      <c r="L178" s="259">
        <f t="shared" si="121"/>
        <v>15035.948314238001</v>
      </c>
      <c r="M178" s="259">
        <f t="shared" si="121"/>
        <v>15557.440150211236</v>
      </c>
      <c r="N178" s="259">
        <f t="shared" si="121"/>
        <v>16665.451693035007</v>
      </c>
      <c r="O178" s="259">
        <f t="shared" si="121"/>
        <v>14998.170982266018</v>
      </c>
      <c r="P178" s="259">
        <f t="shared" si="121"/>
        <v>15092.178458585549</v>
      </c>
      <c r="Q178" s="259">
        <f t="shared" si="121"/>
        <v>15263.425756077941</v>
      </c>
      <c r="R178" s="259">
        <f t="shared" ref="R178:S178" si="122">IF(R124&gt;9,R151/R124*1000,"n.a.")</f>
        <v>15044.378924131397</v>
      </c>
      <c r="S178" s="259">
        <f t="shared" si="122"/>
        <v>15661.725101855047</v>
      </c>
      <c r="T178" s="259">
        <f t="shared" ref="T178:U178" si="123">IF(T124&gt;9,T151/T124*1000,"n.a.")</f>
        <v>15632.892589557388</v>
      </c>
      <c r="U178" s="259">
        <f t="shared" si="123"/>
        <v>15363.374397365817</v>
      </c>
      <c r="V178" s="259">
        <f t="shared" ref="V178:W178" si="124">IF(V124&gt;9,V151/V124*1000,"n.a.")</f>
        <v>15116.275873875275</v>
      </c>
      <c r="W178" s="259">
        <f t="shared" si="124"/>
        <v>15529.808074484452</v>
      </c>
      <c r="X178" s="259">
        <f t="shared" ref="X178" si="125">IF(X124&gt;9,X151/X124*1000,"n.a.")</f>
        <v>15948.364733374594</v>
      </c>
    </row>
    <row r="179" spans="1:24" x14ac:dyDescent="0.2">
      <c r="A179" s="1" t="s">
        <v>36</v>
      </c>
      <c r="B179" s="53" t="s">
        <v>284</v>
      </c>
      <c r="C179" s="259">
        <f t="shared" ref="C179:Q179" si="126">IF(C125&gt;9,C152/C125*1000,"n.a.")</f>
        <v>8731.8141128629741</v>
      </c>
      <c r="D179" s="259">
        <f t="shared" si="126"/>
        <v>9369.4546921878282</v>
      </c>
      <c r="E179" s="259">
        <f t="shared" si="126"/>
        <v>9816.7430438106712</v>
      </c>
      <c r="F179" s="259">
        <f t="shared" si="126"/>
        <v>7949.3982450973472</v>
      </c>
      <c r="G179" s="259">
        <f t="shared" si="126"/>
        <v>8762.8944932918675</v>
      </c>
      <c r="H179" s="259">
        <f t="shared" si="126"/>
        <v>9665.5272883388279</v>
      </c>
      <c r="I179" s="259">
        <f t="shared" si="126"/>
        <v>9271.1740598722936</v>
      </c>
      <c r="J179" s="259">
        <f t="shared" si="126"/>
        <v>8927.8324791730993</v>
      </c>
      <c r="K179" s="259">
        <f t="shared" si="126"/>
        <v>9138.0474661542394</v>
      </c>
      <c r="L179" s="259">
        <f t="shared" si="126"/>
        <v>9736.083467858658</v>
      </c>
      <c r="M179" s="259">
        <f t="shared" si="126"/>
        <v>10768.177830006085</v>
      </c>
      <c r="N179" s="259">
        <f t="shared" si="126"/>
        <v>11182.425883325559</v>
      </c>
      <c r="O179" s="259">
        <f t="shared" si="126"/>
        <v>10819.1259707107</v>
      </c>
      <c r="P179" s="259">
        <f t="shared" si="126"/>
        <v>10662.4981271127</v>
      </c>
      <c r="Q179" s="259">
        <f t="shared" si="126"/>
        <v>10906.32604762009</v>
      </c>
      <c r="R179" s="259">
        <f t="shared" ref="R179:S179" si="127">IF(R125&gt;9,R152/R125*1000,"n.a.")</f>
        <v>10602.89889447757</v>
      </c>
      <c r="S179" s="259">
        <f t="shared" si="127"/>
        <v>11610.168850432661</v>
      </c>
      <c r="T179" s="259">
        <f t="shared" ref="T179:U179" si="128">IF(T125&gt;9,T152/T125*1000,"n.a.")</f>
        <v>12540.64580465449</v>
      </c>
      <c r="U179" s="259">
        <f t="shared" si="128"/>
        <v>10623.035195800667</v>
      </c>
      <c r="V179" s="259">
        <f t="shared" ref="V179:W179" si="129">IF(V125&gt;9,V152/V125*1000,"n.a.")</f>
        <v>10843.730985562503</v>
      </c>
      <c r="W179" s="259">
        <f t="shared" si="129"/>
        <v>10319.820120902936</v>
      </c>
      <c r="X179" s="259">
        <f t="shared" ref="X179" si="130">IF(X125&gt;9,X152/X125*1000,"n.a.")</f>
        <v>7688.2146587404395</v>
      </c>
    </row>
    <row r="180" spans="1:24" x14ac:dyDescent="0.2">
      <c r="A180" s="1" t="s">
        <v>37</v>
      </c>
      <c r="B180" t="s">
        <v>310</v>
      </c>
      <c r="C180" s="259">
        <f t="shared" ref="C180:Q180" si="131">IF(C126&gt;9,C153/C126*1000,"n.a.")</f>
        <v>10220.779820052818</v>
      </c>
      <c r="D180" s="259">
        <f t="shared" si="131"/>
        <v>10272.710477016803</v>
      </c>
      <c r="E180" s="259">
        <f t="shared" si="131"/>
        <v>10431.476543993198</v>
      </c>
      <c r="F180" s="259">
        <f t="shared" si="131"/>
        <v>11099.451414836076</v>
      </c>
      <c r="G180" s="259">
        <f t="shared" si="131"/>
        <v>11090.655872686135</v>
      </c>
      <c r="H180" s="259">
        <f t="shared" si="131"/>
        <v>11210.322256902635</v>
      </c>
      <c r="I180" s="259">
        <f t="shared" si="131"/>
        <v>11482.292533867743</v>
      </c>
      <c r="J180" s="259">
        <f t="shared" si="131"/>
        <v>11689.499082255315</v>
      </c>
      <c r="K180" s="259">
        <f t="shared" si="131"/>
        <v>12015.520974467672</v>
      </c>
      <c r="L180" s="259">
        <f t="shared" si="131"/>
        <v>12153.983543488144</v>
      </c>
      <c r="M180" s="259">
        <f t="shared" si="131"/>
        <v>12015.833257753418</v>
      </c>
      <c r="N180" s="259">
        <f t="shared" si="131"/>
        <v>12550.679129791512</v>
      </c>
      <c r="O180" s="259">
        <f t="shared" si="131"/>
        <v>12877.260126109693</v>
      </c>
      <c r="P180" s="259">
        <f t="shared" si="131"/>
        <v>12714.924142672959</v>
      </c>
      <c r="Q180" s="259">
        <f t="shared" si="131"/>
        <v>14063.208579455451</v>
      </c>
      <c r="R180" s="259">
        <f t="shared" ref="R180:S180" si="132">IF(R126&gt;9,R153/R126*1000,"n.a.")</f>
        <v>14289.851076458792</v>
      </c>
      <c r="S180" s="259">
        <f t="shared" si="132"/>
        <v>14951.660576827575</v>
      </c>
      <c r="T180" s="259">
        <f t="shared" ref="T180:U180" si="133">IF(T126&gt;9,T153/T126*1000,"n.a.")</f>
        <v>15426.29249146746</v>
      </c>
      <c r="U180" s="259">
        <f t="shared" si="133"/>
        <v>16060.536742611554</v>
      </c>
      <c r="V180" s="259">
        <f t="shared" ref="V180:W180" si="134">IF(V126&gt;9,V153/V126*1000,"n.a.")</f>
        <v>16396.739383180975</v>
      </c>
      <c r="W180" s="259">
        <f t="shared" si="134"/>
        <v>16805.706958993269</v>
      </c>
      <c r="X180" s="259">
        <f t="shared" ref="X180" si="135">IF(X126&gt;9,X153/X126*1000,"n.a.")</f>
        <v>16720.180332962456</v>
      </c>
    </row>
    <row r="181" spans="1:24" x14ac:dyDescent="0.2">
      <c r="A181" s="1" t="s">
        <v>38</v>
      </c>
      <c r="B181" t="s">
        <v>35</v>
      </c>
      <c r="C181" s="259">
        <f t="shared" ref="C181:Q181" si="136">IF(C127&gt;9,C154/C127*1000,"n.a.")</f>
        <v>8951.0422946693434</v>
      </c>
      <c r="D181" s="259">
        <f t="shared" si="136"/>
        <v>8913.983082127068</v>
      </c>
      <c r="E181" s="259">
        <f t="shared" si="136"/>
        <v>9540.9534438093906</v>
      </c>
      <c r="F181" s="259">
        <f t="shared" si="136"/>
        <v>9339.2204597789296</v>
      </c>
      <c r="G181" s="259">
        <f t="shared" si="136"/>
        <v>9640.4584937485033</v>
      </c>
      <c r="H181" s="259">
        <f t="shared" si="136"/>
        <v>9427.5785685400442</v>
      </c>
      <c r="I181" s="259">
        <f t="shared" si="136"/>
        <v>9485.2269623095326</v>
      </c>
      <c r="J181" s="259">
        <f t="shared" si="136"/>
        <v>9502.0783333410291</v>
      </c>
      <c r="K181" s="259">
        <f t="shared" si="136"/>
        <v>9506.8306730704735</v>
      </c>
      <c r="L181" s="259">
        <f t="shared" si="136"/>
        <v>9410.2423467856788</v>
      </c>
      <c r="M181" s="259">
        <f t="shared" si="136"/>
        <v>9982.3785089137564</v>
      </c>
      <c r="N181" s="259">
        <f t="shared" si="136"/>
        <v>10538.209116504027</v>
      </c>
      <c r="O181" s="259">
        <f t="shared" si="136"/>
        <v>11055.598981158006</v>
      </c>
      <c r="P181" s="259">
        <f t="shared" si="136"/>
        <v>11368.249683772552</v>
      </c>
      <c r="Q181" s="259">
        <f t="shared" si="136"/>
        <v>11942.591045244795</v>
      </c>
      <c r="R181" s="259">
        <f t="shared" ref="R181:S181" si="137">IF(R127&gt;9,R154/R127*1000,"n.a.")</f>
        <v>14881.924375236509</v>
      </c>
      <c r="S181" s="259">
        <f t="shared" si="137"/>
        <v>15322.929608643895</v>
      </c>
      <c r="T181" s="259">
        <f t="shared" ref="T181:U181" si="138">IF(T127&gt;9,T154/T127*1000,"n.a.")</f>
        <v>16365.459989369012</v>
      </c>
      <c r="U181" s="259">
        <f t="shared" si="138"/>
        <v>16430.078014029412</v>
      </c>
      <c r="V181" s="259">
        <f t="shared" ref="V181:W181" si="139">IF(V127&gt;9,V154/V127*1000,"n.a.")</f>
        <v>16590.451713570095</v>
      </c>
      <c r="W181" s="259">
        <f t="shared" si="139"/>
        <v>16515.649890297314</v>
      </c>
      <c r="X181" s="259">
        <f t="shared" ref="X181" si="140">IF(X127&gt;9,X154/X127*1000,"n.a.")</f>
        <v>17434.068413009922</v>
      </c>
    </row>
    <row r="182" spans="1:24" x14ac:dyDescent="0.2">
      <c r="A182" s="1" t="s">
        <v>40</v>
      </c>
      <c r="B182" t="s">
        <v>285</v>
      </c>
      <c r="C182" s="259">
        <f t="shared" ref="C182:Q182" si="141">IF(C128&gt;9,C155/C128*1000,"n.a.")</f>
        <v>9232.1921681088879</v>
      </c>
      <c r="D182" s="259">
        <f t="shared" si="141"/>
        <v>8783.9486490453764</v>
      </c>
      <c r="E182" s="259">
        <f t="shared" si="141"/>
        <v>9576.3165640424941</v>
      </c>
      <c r="F182" s="259">
        <f t="shared" si="141"/>
        <v>10285.931368117484</v>
      </c>
      <c r="G182" s="259">
        <f t="shared" si="141"/>
        <v>9153.9671358017476</v>
      </c>
      <c r="H182" s="259">
        <f t="shared" si="141"/>
        <v>9780.5737119838614</v>
      </c>
      <c r="I182" s="259">
        <f t="shared" si="141"/>
        <v>10916.845424614827</v>
      </c>
      <c r="J182" s="259">
        <f t="shared" si="141"/>
        <v>12207.271278832237</v>
      </c>
      <c r="K182" s="259">
        <f t="shared" si="141"/>
        <v>12824.606625886816</v>
      </c>
      <c r="L182" s="259">
        <f t="shared" si="141"/>
        <v>11997.026393362672</v>
      </c>
      <c r="M182" s="259">
        <f t="shared" si="141"/>
        <v>8684.4789393390329</v>
      </c>
      <c r="N182" s="259">
        <f t="shared" si="141"/>
        <v>9183.0413117637854</v>
      </c>
      <c r="O182" s="259">
        <f t="shared" si="141"/>
        <v>8669.3153926294781</v>
      </c>
      <c r="P182" s="259">
        <f t="shared" si="141"/>
        <v>8762.8500015599911</v>
      </c>
      <c r="Q182" s="259">
        <f t="shared" si="141"/>
        <v>8592.2932220758321</v>
      </c>
      <c r="R182" s="259">
        <f t="shared" ref="R182:S182" si="142">IF(R128&gt;9,R155/R128*1000,"n.a.")</f>
        <v>9494.7397946724905</v>
      </c>
      <c r="S182" s="259">
        <f t="shared" si="142"/>
        <v>10788.025462567806</v>
      </c>
      <c r="T182" s="259">
        <f t="shared" ref="T182:U182" si="143">IF(T128&gt;9,T155/T128*1000,"n.a.")</f>
        <v>10333.315324384897</v>
      </c>
      <c r="U182" s="259">
        <f t="shared" si="143"/>
        <v>11349.560604925435</v>
      </c>
      <c r="V182" s="259">
        <f t="shared" ref="V182:W182" si="144">IF(V128&gt;9,V155/V128*1000,"n.a.")</f>
        <v>12993.378906043226</v>
      </c>
      <c r="W182" s="259">
        <f t="shared" si="144"/>
        <v>9404.704023847813</v>
      </c>
      <c r="X182" s="259">
        <f t="shared" ref="X182" si="145">IF(X128&gt;9,X155/X128*1000,"n.a.")</f>
        <v>9373.2342635551831</v>
      </c>
    </row>
    <row r="183" spans="1:24" x14ac:dyDescent="0.2">
      <c r="A183" s="1" t="s">
        <v>286</v>
      </c>
      <c r="B183" t="s">
        <v>287</v>
      </c>
      <c r="C183" s="259">
        <f t="shared" ref="C183:Q183" si="146">IF(C129&gt;9,C156/C129*1000,"n.a.")</f>
        <v>12726.31735774705</v>
      </c>
      <c r="D183" s="259">
        <f t="shared" si="146"/>
        <v>11345.402164015151</v>
      </c>
      <c r="E183" s="259">
        <f t="shared" si="146"/>
        <v>9202.1538653938205</v>
      </c>
      <c r="F183" s="259">
        <f t="shared" si="146"/>
        <v>7727.0973771447952</v>
      </c>
      <c r="G183" s="259">
        <f t="shared" si="146"/>
        <v>9658.2012980752934</v>
      </c>
      <c r="H183" s="259">
        <f t="shared" si="146"/>
        <v>9980.3541215522273</v>
      </c>
      <c r="I183" s="259">
        <f t="shared" si="146"/>
        <v>11780.517439292034</v>
      </c>
      <c r="J183" s="259">
        <f t="shared" si="146"/>
        <v>13722.248608946915</v>
      </c>
      <c r="K183" s="259">
        <f t="shared" si="146"/>
        <v>13963.964611340391</v>
      </c>
      <c r="L183" s="259">
        <f t="shared" si="146"/>
        <v>14687.435662196282</v>
      </c>
      <c r="M183" s="259">
        <f t="shared" si="146"/>
        <v>15786.687466864918</v>
      </c>
      <c r="N183" s="259">
        <f t="shared" si="146"/>
        <v>13864.768856855642</v>
      </c>
      <c r="O183" s="259">
        <f t="shared" si="146"/>
        <v>14665.735724330569</v>
      </c>
      <c r="P183" s="259">
        <f t="shared" si="146"/>
        <v>12788.503491426716</v>
      </c>
      <c r="Q183" s="259">
        <f t="shared" si="146"/>
        <v>13073.684412855539</v>
      </c>
      <c r="R183" s="259">
        <f t="shared" ref="R183:S183" si="147">IF(R129&gt;9,R156/R129*1000,"n.a.")</f>
        <v>13525.302119082886</v>
      </c>
      <c r="S183" s="259">
        <f t="shared" si="147"/>
        <v>17422.843608526626</v>
      </c>
      <c r="T183" s="259">
        <f t="shared" ref="T183:U183" si="148">IF(T129&gt;9,T156/T129*1000,"n.a.")</f>
        <v>17914.360907237613</v>
      </c>
      <c r="U183" s="259">
        <f t="shared" si="148"/>
        <v>19185.148146112937</v>
      </c>
      <c r="V183" s="259">
        <f t="shared" ref="V183:W183" si="149">IF(V129&gt;9,V156/V129*1000,"n.a.")</f>
        <v>16676.674428494629</v>
      </c>
      <c r="W183" s="259">
        <f t="shared" si="149"/>
        <v>18436.55135899545</v>
      </c>
      <c r="X183" s="259">
        <f t="shared" ref="X183" si="150">IF(X129&gt;9,X156/X129*1000,"n.a.")</f>
        <v>20316.18975311748</v>
      </c>
    </row>
    <row r="184" spans="1:24" x14ac:dyDescent="0.2">
      <c r="A184" s="1" t="s">
        <v>288</v>
      </c>
      <c r="B184" t="s">
        <v>289</v>
      </c>
      <c r="C184" s="259">
        <f t="shared" ref="C184:Q184" si="151">IF(C130&gt;9,C157/C130*1000,"n.a.")</f>
        <v>6530.7742535946354</v>
      </c>
      <c r="D184" s="259">
        <f t="shared" si="151"/>
        <v>6309.478079726463</v>
      </c>
      <c r="E184" s="259">
        <f t="shared" si="151"/>
        <v>5711.1782421317912</v>
      </c>
      <c r="F184" s="259">
        <f t="shared" si="151"/>
        <v>5769.7195851948591</v>
      </c>
      <c r="G184" s="259">
        <f t="shared" si="151"/>
        <v>5500.9225908004546</v>
      </c>
      <c r="H184" s="259">
        <f t="shared" si="151"/>
        <v>5950.9620376356352</v>
      </c>
      <c r="I184" s="259">
        <f t="shared" si="151"/>
        <v>5544.2284455778563</v>
      </c>
      <c r="J184" s="259">
        <f t="shared" si="151"/>
        <v>5936.2918385286366</v>
      </c>
      <c r="K184" s="259">
        <f t="shared" si="151"/>
        <v>5917.8967616795799</v>
      </c>
      <c r="L184" s="259">
        <f t="shared" si="151"/>
        <v>6309.1306631128491</v>
      </c>
      <c r="M184" s="259">
        <f t="shared" si="151"/>
        <v>6681.1902266110574</v>
      </c>
      <c r="N184" s="259">
        <f t="shared" si="151"/>
        <v>7422.0296653829919</v>
      </c>
      <c r="O184" s="259">
        <f t="shared" si="151"/>
        <v>6873.5245363384729</v>
      </c>
      <c r="P184" s="259">
        <f t="shared" si="151"/>
        <v>7083.6548923771188</v>
      </c>
      <c r="Q184" s="259">
        <f t="shared" si="151"/>
        <v>7631.0718908776316</v>
      </c>
      <c r="R184" s="259">
        <f t="shared" ref="R184:S184" si="152">IF(R130&gt;9,R157/R130*1000,"n.a.")</f>
        <v>7861.2314147149173</v>
      </c>
      <c r="S184" s="259">
        <f t="shared" si="152"/>
        <v>9135.1696633752326</v>
      </c>
      <c r="T184" s="259">
        <f t="shared" ref="T184:U184" si="153">IF(T130&gt;9,T157/T130*1000,"n.a.")</f>
        <v>10818.961406068873</v>
      </c>
      <c r="U184" s="259">
        <f t="shared" si="153"/>
        <v>10040.776090858577</v>
      </c>
      <c r="V184" s="259">
        <f t="shared" ref="V184:W184" si="154">IF(V130&gt;9,V157/V130*1000,"n.a.")</f>
        <v>9709.2287476864549</v>
      </c>
      <c r="W184" s="259">
        <f t="shared" si="154"/>
        <v>8348.0359936815657</v>
      </c>
      <c r="X184" s="259">
        <f t="shared" ref="X184" si="155">IF(X130&gt;9,X157/X130*1000,"n.a.")</f>
        <v>7772.2040180254526</v>
      </c>
    </row>
    <row r="185" spans="1:24" x14ac:dyDescent="0.2">
      <c r="A185" s="1" t="s">
        <v>290</v>
      </c>
      <c r="B185" t="s">
        <v>311</v>
      </c>
      <c r="C185" s="259">
        <f t="shared" ref="C185:Q185" si="156">IF(C131&gt;9,C158/C131*1000,"n.a.")</f>
        <v>1479.3894385568619</v>
      </c>
      <c r="D185" s="259">
        <f t="shared" si="156"/>
        <v>1583.6037982860246</v>
      </c>
      <c r="E185" s="259">
        <f t="shared" si="156"/>
        <v>1610.388269579423</v>
      </c>
      <c r="F185" s="259">
        <f t="shared" si="156"/>
        <v>2128.2235277727204</v>
      </c>
      <c r="G185" s="259" t="str">
        <f t="shared" si="156"/>
        <v>n.a.</v>
      </c>
      <c r="H185" s="259" t="str">
        <f t="shared" si="156"/>
        <v>n.a.</v>
      </c>
      <c r="I185" s="259" t="str">
        <f t="shared" si="156"/>
        <v>n.a.</v>
      </c>
      <c r="J185" s="259" t="str">
        <f t="shared" si="156"/>
        <v>n.a.</v>
      </c>
      <c r="K185" s="259" t="str">
        <f t="shared" si="156"/>
        <v>n.a.</v>
      </c>
      <c r="L185" s="259" t="str">
        <f t="shared" si="156"/>
        <v>n.a.</v>
      </c>
      <c r="M185" s="259" t="str">
        <f t="shared" si="156"/>
        <v>n.a.</v>
      </c>
      <c r="N185" s="259" t="str">
        <f t="shared" si="156"/>
        <v>n.a.</v>
      </c>
      <c r="O185" s="259" t="str">
        <f t="shared" si="156"/>
        <v>n.a.</v>
      </c>
      <c r="P185" s="259" t="str">
        <f t="shared" si="156"/>
        <v>n.a.</v>
      </c>
      <c r="Q185" s="259" t="str">
        <f t="shared" si="156"/>
        <v>n.a.</v>
      </c>
      <c r="R185" s="259" t="str">
        <f t="shared" ref="R185:S185" si="157">IF(R131&gt;9,R158/R131*1000,"n.a.")</f>
        <v>n.a.</v>
      </c>
      <c r="S185" s="259" t="str">
        <f t="shared" si="157"/>
        <v>n.a.</v>
      </c>
      <c r="T185" s="259" t="str">
        <f t="shared" ref="T185:U185" si="158">IF(T131&gt;9,T158/T131*1000,"n.a.")</f>
        <v>n.a.</v>
      </c>
      <c r="U185" s="259" t="str">
        <f t="shared" si="158"/>
        <v>n.a.</v>
      </c>
      <c r="V185" s="259" t="str">
        <f t="shared" ref="V185:W185" si="159">IF(V131&gt;9,V158/V131*1000,"n.a.")</f>
        <v>n.a.</v>
      </c>
      <c r="W185" s="259" t="str">
        <f t="shared" si="159"/>
        <v>n.a.</v>
      </c>
      <c r="X185" s="259" t="str">
        <f t="shared" ref="X185" si="160">IF(X131&gt;9,X158/X131*1000,"n.a.")</f>
        <v>n.a.</v>
      </c>
    </row>
    <row r="186" spans="1:24" x14ac:dyDescent="0.2">
      <c r="A186" s="1" t="s">
        <v>312</v>
      </c>
      <c r="B186" t="s">
        <v>313</v>
      </c>
      <c r="C186" s="259" t="str">
        <f t="shared" ref="C186:Q186" si="161">IF(C132&gt;9,C159/C132*1000,"n.a.")</f>
        <v>n.a.</v>
      </c>
      <c r="D186" s="259" t="str">
        <f t="shared" si="161"/>
        <v>n.a.</v>
      </c>
      <c r="E186" s="259" t="str">
        <f t="shared" si="161"/>
        <v>n.a.</v>
      </c>
      <c r="F186" s="259" t="str">
        <f t="shared" si="161"/>
        <v>n.a.</v>
      </c>
      <c r="G186" s="259" t="str">
        <f t="shared" si="161"/>
        <v>n.a.</v>
      </c>
      <c r="H186" s="259" t="str">
        <f t="shared" si="161"/>
        <v>n.a.</v>
      </c>
      <c r="I186" s="259" t="str">
        <f t="shared" si="161"/>
        <v>n.a.</v>
      </c>
      <c r="J186" s="259" t="str">
        <f t="shared" si="161"/>
        <v>n.a.</v>
      </c>
      <c r="K186" s="259">
        <f t="shared" si="161"/>
        <v>13153.154210868292</v>
      </c>
      <c r="L186" s="259">
        <f t="shared" si="161"/>
        <v>14920.770045399795</v>
      </c>
      <c r="M186" s="259">
        <f t="shared" si="161"/>
        <v>15162.18157287441</v>
      </c>
      <c r="N186" s="259">
        <f t="shared" si="161"/>
        <v>14459.830817324962</v>
      </c>
      <c r="O186" s="259">
        <f t="shared" si="161"/>
        <v>14023.826767066774</v>
      </c>
      <c r="P186" s="259">
        <f t="shared" si="161"/>
        <v>12835.932108886629</v>
      </c>
      <c r="Q186" s="259">
        <f t="shared" si="161"/>
        <v>14358.448137774078</v>
      </c>
      <c r="R186" s="259">
        <f t="shared" ref="R186:S186" si="162">IF(R132&gt;9,R159/R132*1000,"n.a.")</f>
        <v>14497.688754868484</v>
      </c>
      <c r="S186" s="259">
        <f t="shared" si="162"/>
        <v>15754.962462041392</v>
      </c>
      <c r="T186" s="259">
        <f t="shared" ref="T186:U186" si="163">IF(T132&gt;9,T159/T132*1000,"n.a.")</f>
        <v>14917.542493885196</v>
      </c>
      <c r="U186" s="259">
        <f t="shared" si="163"/>
        <v>16457.859494748889</v>
      </c>
      <c r="V186" s="259">
        <f t="shared" ref="V186:W186" si="164">IF(V132&gt;9,V159/V132*1000,"n.a.")</f>
        <v>17225.949330118237</v>
      </c>
      <c r="W186" s="259">
        <f t="shared" si="164"/>
        <v>20062.334729126207</v>
      </c>
      <c r="X186" s="259">
        <f t="shared" ref="X186" si="165">IF(X132&gt;9,X159/X132*1000,"n.a.")</f>
        <v>19405.544782966488</v>
      </c>
    </row>
    <row r="187" spans="1:24" s="57" customFormat="1" ht="20.100000000000001" customHeight="1" x14ac:dyDescent="0.2">
      <c r="A187" s="54"/>
      <c r="B187" s="55" t="s">
        <v>3</v>
      </c>
      <c r="C187" s="56">
        <f t="shared" ref="C187:Q187" si="166">IF(C133&gt;9,C160/C133*1000,"n.a.")</f>
        <v>8886.337661400572</v>
      </c>
      <c r="D187" s="56">
        <f t="shared" si="166"/>
        <v>9221.4600343100119</v>
      </c>
      <c r="E187" s="56">
        <f t="shared" si="166"/>
        <v>9402.3850564864733</v>
      </c>
      <c r="F187" s="56">
        <f t="shared" si="166"/>
        <v>9711.7192043296654</v>
      </c>
      <c r="G187" s="56">
        <f t="shared" si="166"/>
        <v>9825.342019914302</v>
      </c>
      <c r="H187" s="56">
        <f t="shared" si="166"/>
        <v>9821.9541616405295</v>
      </c>
      <c r="I187" s="56">
        <f t="shared" si="166"/>
        <v>10082.354322671556</v>
      </c>
      <c r="J187" s="56">
        <f t="shared" si="166"/>
        <v>10360.191348717817</v>
      </c>
      <c r="K187" s="56">
        <f t="shared" si="166"/>
        <v>10632.16221264215</v>
      </c>
      <c r="L187" s="56">
        <f t="shared" si="166"/>
        <v>10731.949298646719</v>
      </c>
      <c r="M187" s="56">
        <f t="shared" si="166"/>
        <v>10719.223878852617</v>
      </c>
      <c r="N187" s="56">
        <f t="shared" si="166"/>
        <v>11064.084548986044</v>
      </c>
      <c r="O187" s="56">
        <f t="shared" si="166"/>
        <v>11302.020436261384</v>
      </c>
      <c r="P187" s="56">
        <f t="shared" si="166"/>
        <v>11210.2861328012</v>
      </c>
      <c r="Q187" s="56">
        <f t="shared" si="166"/>
        <v>12107.456221188262</v>
      </c>
      <c r="R187" s="56">
        <f t="shared" ref="R187:S187" si="167">IF(R133&gt;9,R160/R133*1000,"n.a.")</f>
        <v>12597.21359445242</v>
      </c>
      <c r="S187" s="56">
        <f t="shared" si="167"/>
        <v>13327.816406295806</v>
      </c>
      <c r="T187" s="56">
        <f t="shared" ref="T187:U187" si="168">IF(T133&gt;9,T160/T133*1000,"n.a.")</f>
        <v>13945.759428216166</v>
      </c>
      <c r="U187" s="56">
        <f t="shared" si="168"/>
        <v>14107.261500081628</v>
      </c>
      <c r="V187" s="56">
        <f t="shared" ref="V187:W187" si="169">IF(V133&gt;9,V160/V133*1000,"n.a.")</f>
        <v>14301.719813772057</v>
      </c>
      <c r="W187" s="56">
        <f t="shared" si="169"/>
        <v>14561.490168187351</v>
      </c>
      <c r="X187" s="56">
        <f t="shared" ref="X187" si="170">IF(X133&gt;9,X160/X133*1000,"n.a.")</f>
        <v>14494.831981707561</v>
      </c>
    </row>
    <row r="188" spans="1:24" x14ac:dyDescent="0.2">
      <c r="A188" s="97" t="s">
        <v>308</v>
      </c>
      <c r="B188" s="52"/>
      <c r="C188" s="52"/>
      <c r="D188" s="52"/>
      <c r="E188" s="52"/>
      <c r="F188" s="52"/>
      <c r="G188" s="52"/>
      <c r="H188" s="52"/>
      <c r="I188" s="52"/>
      <c r="J188" s="52"/>
      <c r="K188" s="52"/>
      <c r="L188" s="52"/>
      <c r="M188" s="52"/>
      <c r="N188" s="52"/>
      <c r="O188" s="52"/>
      <c r="P188" s="32"/>
      <c r="Q188" s="32"/>
      <c r="R188" s="32"/>
      <c r="S188" s="32"/>
      <c r="T188" s="32"/>
      <c r="U188" s="32"/>
      <c r="V188" s="32"/>
      <c r="W188" s="32"/>
      <c r="X188" s="32"/>
    </row>
    <row r="190" spans="1:24" s="22" customFormat="1" ht="20.100000000000001" customHeight="1" x14ac:dyDescent="0.2">
      <c r="A190" s="153" t="str">
        <f>Index!A53</f>
        <v>Table 3t     Employment by industry, average real wage and salary rates, Palau citizens, FY2000-FY2021</v>
      </c>
    </row>
    <row r="191" spans="1:24" s="22" customFormat="1" ht="20.100000000000001" customHeight="1" x14ac:dyDescent="0.2">
      <c r="A191" s="12"/>
      <c r="B191" s="370" t="s">
        <v>5098</v>
      </c>
      <c r="C191" s="33" t="str">
        <f t="shared" ref="C191:Q191" si="171">C110</f>
        <v>FY00</v>
      </c>
      <c r="D191" s="33" t="str">
        <f t="shared" si="171"/>
        <v>FY01</v>
      </c>
      <c r="E191" s="33" t="str">
        <f t="shared" si="171"/>
        <v>FY02</v>
      </c>
      <c r="F191" s="33" t="str">
        <f t="shared" si="171"/>
        <v>FY03</v>
      </c>
      <c r="G191" s="33" t="str">
        <f t="shared" si="171"/>
        <v>FY04</v>
      </c>
      <c r="H191" s="33" t="str">
        <f t="shared" si="171"/>
        <v>FY05</v>
      </c>
      <c r="I191" s="33" t="str">
        <f t="shared" si="171"/>
        <v>FY06</v>
      </c>
      <c r="J191" s="33" t="str">
        <f t="shared" si="171"/>
        <v>FY07</v>
      </c>
      <c r="K191" s="33" t="str">
        <f t="shared" si="171"/>
        <v>FY08</v>
      </c>
      <c r="L191" s="33" t="str">
        <f t="shared" si="171"/>
        <v>FY09</v>
      </c>
      <c r="M191" s="33" t="str">
        <f t="shared" si="171"/>
        <v>FY10</v>
      </c>
      <c r="N191" s="33" t="str">
        <f t="shared" si="171"/>
        <v>FY11</v>
      </c>
      <c r="O191" s="33" t="str">
        <f t="shared" si="171"/>
        <v>FY12</v>
      </c>
      <c r="P191" s="33" t="str">
        <f t="shared" si="171"/>
        <v>FY13</v>
      </c>
      <c r="Q191" s="33" t="str">
        <f t="shared" si="171"/>
        <v>FY14</v>
      </c>
      <c r="R191" s="33" t="str">
        <f t="shared" ref="R191:S191" si="172">R110</f>
        <v>FY15</v>
      </c>
      <c r="S191" s="33" t="str">
        <f t="shared" si="172"/>
        <v>FY16</v>
      </c>
      <c r="T191" s="33" t="str">
        <f t="shared" ref="T191:U191" si="173">T110</f>
        <v>FY17</v>
      </c>
      <c r="U191" s="33" t="str">
        <f t="shared" si="173"/>
        <v>FY18</v>
      </c>
      <c r="V191" s="33" t="str">
        <f t="shared" ref="V191:W191" si="174">V110</f>
        <v>FY19</v>
      </c>
      <c r="W191" s="33" t="str">
        <f t="shared" si="174"/>
        <v>FY20</v>
      </c>
      <c r="X191" s="33" t="str">
        <f t="shared" ref="X191" si="175">X110</f>
        <v>FY21</v>
      </c>
    </row>
    <row r="192" spans="1:24" x14ac:dyDescent="0.2">
      <c r="A192" s="1" t="s">
        <v>271</v>
      </c>
      <c r="B192" t="s">
        <v>272</v>
      </c>
      <c r="C192" s="259" t="str">
        <f>IF(ISNUMBER(C165)=TRUE,IF(C165&gt;0,C165/NAgni!C$57*100,"n.a."),"n.a.")</f>
        <v>n.a.</v>
      </c>
      <c r="D192" s="259">
        <f>IF(ISNUMBER(D165)=TRUE,IF(D165&gt;0,D165/NAgni!D$57*100,"n.a."),"n.a.")</f>
        <v>4267.9278179670928</v>
      </c>
      <c r="E192" s="259">
        <f>IF(ISNUMBER(E165)=TRUE,IF(E165&gt;0,E165/NAgni!E$57*100,"n.a."),"n.a.")</f>
        <v>5460.1691046054675</v>
      </c>
      <c r="F192" s="259">
        <f>IF(ISNUMBER(F165)=TRUE,IF(F165&gt;0,F165/NAgni!F$57*100,"n.a."),"n.a.")</f>
        <v>2200.4502674511591</v>
      </c>
      <c r="G192" s="259">
        <f>IF(ISNUMBER(G165)=TRUE,IF(G165&gt;0,G165/NAgni!G$57*100,"n.a."),"n.a.")</f>
        <v>2807.8638179410414</v>
      </c>
      <c r="H192" s="259">
        <f>IF(ISNUMBER(H165)=TRUE,IF(H165&gt;0,H165/NAgni!H$57*100,"n.a."),"n.a.")</f>
        <v>2983.8678610325892</v>
      </c>
      <c r="I192" s="259">
        <f>IF(ISNUMBER(I165)=TRUE,IF(I165&gt;0,I165/NAgni!I$57*100,"n.a."),"n.a.")</f>
        <v>2680.6851998378156</v>
      </c>
      <c r="J192" s="259">
        <f>IF(ISNUMBER(J165)=TRUE,IF(J165&gt;0,J165/NAgni!J$57*100,"n.a."),"n.a.")</f>
        <v>2369.1019038216737</v>
      </c>
      <c r="K192" s="259">
        <f>IF(ISNUMBER(K165)=TRUE,IF(K165&gt;0,K165/NAgni!K$57*100,"n.a."),"n.a.")</f>
        <v>3410.9148373655366</v>
      </c>
      <c r="L192" s="259">
        <f>IF(ISNUMBER(L165)=TRUE,IF(L165&gt;0,L165/NAgni!L$57*100,"n.a."),"n.a.")</f>
        <v>4182.555326816796</v>
      </c>
      <c r="M192" s="259">
        <f>IF(ISNUMBER(M165)=TRUE,IF(M165&gt;0,M165/NAgni!M$57*100,"n.a."),"n.a.")</f>
        <v>4333.0770915403828</v>
      </c>
      <c r="N192" s="259">
        <f>IF(ISNUMBER(N165)=TRUE,IF(N165&gt;0,N165/NAgni!N$57*100,"n.a."),"n.a.")</f>
        <v>3599.111970959209</v>
      </c>
      <c r="O192" s="259">
        <f>IF(ISNUMBER(O165)=TRUE,IF(O165&gt;0,O165/NAgni!O$57*100,"n.a."),"n.a.")</f>
        <v>2918.7736900073151</v>
      </c>
      <c r="P192" s="259">
        <f>IF(ISNUMBER(P165)=TRUE,IF(P165&gt;0,P165/NAgni!P$57*100,"n.a."),"n.a.")</f>
        <v>3126.8348126162937</v>
      </c>
      <c r="Q192" s="259">
        <f>IF(ISNUMBER(Q165)=TRUE,IF(Q165&gt;0,Q165/NAgni!Q$57*100,"n.a."),"n.a.")</f>
        <v>2849.2294057001523</v>
      </c>
      <c r="R192" s="259">
        <f>IF(ISNUMBER(R165)=TRUE,IF(R165&gt;0,R165/NAgni!R$57*100,"n.a."),"n.a.")</f>
        <v>3013.8917107721554</v>
      </c>
      <c r="S192" s="259">
        <f>IF(ISNUMBER(S165)=TRUE,IF(S165&gt;0,S165/NAgni!S$57*100,"n.a."),"n.a.")</f>
        <v>2723.4115651756888</v>
      </c>
      <c r="T192" s="259">
        <f>IF(ISNUMBER(T165)=TRUE,IF(T165&gt;0,T165/NAgni!T$57*100,"n.a."),"n.a.")</f>
        <v>3408.539974009178</v>
      </c>
      <c r="U192" s="259">
        <f>IF(ISNUMBER(U165)=TRUE,IF(U165&gt;0,U165/NAgni!U$57*100,"n.a."),"n.a.")</f>
        <v>3949.6141257314425</v>
      </c>
      <c r="V192" s="259">
        <f>IF(ISNUMBER(V165)=TRUE,IF(V165&gt;0,V165/NAgni!V$57*100,"n.a."),"n.a.")</f>
        <v>3263.9646773910476</v>
      </c>
      <c r="W192" s="259">
        <f>IF(ISNUMBER(W165)=TRUE,IF(W165&gt;0,W165/NAgni!W$57*100,"n.a."),"n.a.")</f>
        <v>3323.7954303391198</v>
      </c>
      <c r="X192" s="259">
        <f>IF(ISNUMBER(X165)=TRUE,IF(X165&gt;0,X165/NAgni!X$57*100,"n.a."),"n.a.")</f>
        <v>2605.9036797614608</v>
      </c>
    </row>
    <row r="193" spans="1:24" x14ac:dyDescent="0.2">
      <c r="A193" s="1" t="s">
        <v>273</v>
      </c>
      <c r="B193" s="32" t="s">
        <v>274</v>
      </c>
      <c r="C193" s="259">
        <f>IF(ISNUMBER(C166)=TRUE,IF(C166&gt;0,C166/NAgni!C$57*100,"n.a."),"n.a.")</f>
        <v>7237.7018339622155</v>
      </c>
      <c r="D193" s="259">
        <f>IF(ISNUMBER(D166)=TRUE,IF(D166&gt;0,D166/NAgni!D$57*100,"n.a."),"n.a.")</f>
        <v>7327.102544979537</v>
      </c>
      <c r="E193" s="259">
        <f>IF(ISNUMBER(E166)=TRUE,IF(E166&gt;0,E166/NAgni!E$57*100,"n.a."),"n.a.")</f>
        <v>6907.9470002943663</v>
      </c>
      <c r="F193" s="259">
        <f>IF(ISNUMBER(F166)=TRUE,IF(F166&gt;0,F166/NAgni!F$57*100,"n.a."),"n.a.")</f>
        <v>7471.1528529229936</v>
      </c>
      <c r="G193" s="259">
        <f>IF(ISNUMBER(G166)=TRUE,IF(G166&gt;0,G166/NAgni!G$57*100,"n.a."),"n.a.")</f>
        <v>7620.4975460634587</v>
      </c>
      <c r="H193" s="259">
        <f>IF(ISNUMBER(H166)=TRUE,IF(H166&gt;0,H166/NAgni!H$57*100,"n.a."),"n.a.")</f>
        <v>7521.4364383677175</v>
      </c>
      <c r="I193" s="259">
        <f>IF(ISNUMBER(I166)=TRUE,IF(I166&gt;0,I166/NAgni!I$57*100,"n.a."),"n.a.")</f>
        <v>7358.794231941275</v>
      </c>
      <c r="J193" s="259">
        <f>IF(ISNUMBER(J166)=TRUE,IF(J166&gt;0,J166/NAgni!J$57*100,"n.a."),"n.a.")</f>
        <v>7392.3430074393264</v>
      </c>
      <c r="K193" s="259">
        <f>IF(ISNUMBER(K166)=TRUE,IF(K166&gt;0,K166/NAgni!K$57*100,"n.a."),"n.a.")</f>
        <v>6319.4659092536467</v>
      </c>
      <c r="L193" s="259">
        <f>IF(ISNUMBER(L166)=TRUE,IF(L166&gt;0,L166/NAgni!L$57*100,"n.a."),"n.a.")</f>
        <v>5319.150283585881</v>
      </c>
      <c r="M193" s="259">
        <f>IF(ISNUMBER(M166)=TRUE,IF(M166&gt;0,M166/NAgni!M$57*100,"n.a."),"n.a.")</f>
        <v>4960.968766993371</v>
      </c>
      <c r="N193" s="259">
        <f>IF(ISNUMBER(N166)=TRUE,IF(N166&gt;0,N166/NAgni!N$57*100,"n.a."),"n.a.")</f>
        <v>5568.8171630494089</v>
      </c>
      <c r="O193" s="259">
        <f>IF(ISNUMBER(O166)=TRUE,IF(O166&gt;0,O166/NAgni!O$57*100,"n.a."),"n.a.")</f>
        <v>5755.3178237620496</v>
      </c>
      <c r="P193" s="259">
        <f>IF(ISNUMBER(P166)=TRUE,IF(P166&gt;0,P166/NAgni!P$57*100,"n.a."),"n.a.")</f>
        <v>5990.0543988325626</v>
      </c>
      <c r="Q193" s="259">
        <f>IF(ISNUMBER(Q166)=TRUE,IF(Q166&gt;0,Q166/NAgni!Q$57*100,"n.a."),"n.a.")</f>
        <v>6174.3637069996576</v>
      </c>
      <c r="R193" s="259">
        <f>IF(ISNUMBER(R166)=TRUE,IF(R166&gt;0,R166/NAgni!R$57*100,"n.a."),"n.a.")</f>
        <v>6076.4698679827834</v>
      </c>
      <c r="S193" s="259">
        <f>IF(ISNUMBER(S166)=TRUE,IF(S166&gt;0,S166/NAgni!S$57*100,"n.a."),"n.a.")</f>
        <v>6542.6134539310315</v>
      </c>
      <c r="T193" s="259">
        <f>IF(ISNUMBER(T166)=TRUE,IF(T166&gt;0,T166/NAgni!T$57*100,"n.a."),"n.a.")</f>
        <v>6831.8470061298131</v>
      </c>
      <c r="U193" s="259">
        <f>IF(ISNUMBER(U166)=TRUE,IF(U166&gt;0,U166/NAgni!U$57*100,"n.a."),"n.a.")</f>
        <v>6048.8733732123992</v>
      </c>
      <c r="V193" s="259">
        <f>IF(ISNUMBER(V166)=TRUE,IF(V166&gt;0,V166/NAgni!V$57*100,"n.a."),"n.a.")</f>
        <v>6200.5403636386745</v>
      </c>
      <c r="W193" s="259">
        <f>IF(ISNUMBER(W166)=TRUE,IF(W166&gt;0,W166/NAgni!W$57*100,"n.a."),"n.a.")</f>
        <v>4804.4005096874162</v>
      </c>
      <c r="X193" s="259">
        <f>IF(ISNUMBER(X166)=TRUE,IF(X166&gt;0,X166/NAgni!X$57*100,"n.a."),"n.a.")</f>
        <v>4898.8618764461808</v>
      </c>
    </row>
    <row r="194" spans="1:24" x14ac:dyDescent="0.2">
      <c r="A194" s="1" t="s">
        <v>19</v>
      </c>
      <c r="B194" s="32" t="s">
        <v>275</v>
      </c>
      <c r="C194" s="259">
        <f>IF(ISNUMBER(C167)=TRUE,IF(C167&gt;0,C167/NAgni!C$57*100,"n.a."),"n.a.")</f>
        <v>13182.961037476463</v>
      </c>
      <c r="D194" s="259">
        <f>IF(ISNUMBER(D167)=TRUE,IF(D167&gt;0,D167/NAgni!D$57*100,"n.a."),"n.a.")</f>
        <v>13703.743003622603</v>
      </c>
      <c r="E194" s="259">
        <f>IF(ISNUMBER(E167)=TRUE,IF(E167&gt;0,E167/NAgni!E$57*100,"n.a."),"n.a.")</f>
        <v>13503.324301090282</v>
      </c>
      <c r="F194" s="259">
        <f>IF(ISNUMBER(F167)=TRUE,IF(F167&gt;0,F167/NAgni!F$57*100,"n.a."),"n.a.")</f>
        <v>12258.437996224824</v>
      </c>
      <c r="G194" s="259">
        <f>IF(ISNUMBER(G167)=TRUE,IF(G167&gt;0,G167/NAgni!G$57*100,"n.a."),"n.a.")</f>
        <v>11910.096421165546</v>
      </c>
      <c r="H194" s="259">
        <f>IF(ISNUMBER(H167)=TRUE,IF(H167&gt;0,H167/NAgni!H$57*100,"n.a."),"n.a.")</f>
        <v>11545.737216649108</v>
      </c>
      <c r="I194" s="259">
        <f>IF(ISNUMBER(I167)=TRUE,IF(I167&gt;0,I167/NAgni!I$57*100,"n.a."),"n.a.")</f>
        <v>11479.85979016742</v>
      </c>
      <c r="J194" s="259">
        <f>IF(ISNUMBER(J167)=TRUE,IF(J167&gt;0,J167/NAgni!J$57*100,"n.a."),"n.a.")</f>
        <v>12384.667273860157</v>
      </c>
      <c r="K194" s="259">
        <f>IF(ISNUMBER(K167)=TRUE,IF(K167&gt;0,K167/NAgni!K$57*100,"n.a."),"n.a.")</f>
        <v>10550.395065389503</v>
      </c>
      <c r="L194" s="259">
        <f>IF(ISNUMBER(L167)=TRUE,IF(L167&gt;0,L167/NAgni!L$57*100,"n.a."),"n.a.")</f>
        <v>10086.379959416623</v>
      </c>
      <c r="M194" s="259">
        <f>IF(ISNUMBER(M167)=TRUE,IF(M167&gt;0,M167/NAgni!M$57*100,"n.a."),"n.a.")</f>
        <v>9820.7513214516657</v>
      </c>
      <c r="N194" s="259">
        <f>IF(ISNUMBER(N167)=TRUE,IF(N167&gt;0,N167/NAgni!N$57*100,"n.a."),"n.a.")</f>
        <v>9585.1817942047473</v>
      </c>
      <c r="O194" s="259">
        <f>IF(ISNUMBER(O167)=TRUE,IF(O167&gt;0,O167/NAgni!O$57*100,"n.a."),"n.a.")</f>
        <v>8071.1324781473268</v>
      </c>
      <c r="P194" s="259">
        <f>IF(ISNUMBER(P167)=TRUE,IF(P167&gt;0,P167/NAgni!P$57*100,"n.a."),"n.a.")</f>
        <v>7432.2626066876792</v>
      </c>
      <c r="Q194" s="259">
        <f>IF(ISNUMBER(Q167)=TRUE,IF(Q167&gt;0,Q167/NAgni!Q$57*100,"n.a."),"n.a.")</f>
        <v>7430.2672502150517</v>
      </c>
      <c r="R194" s="259">
        <f>IF(ISNUMBER(R167)=TRUE,IF(R167&gt;0,R167/NAgni!R$57*100,"n.a."),"n.a.")</f>
        <v>8132.9704133967343</v>
      </c>
      <c r="S194" s="259">
        <f>IF(ISNUMBER(S167)=TRUE,IF(S167&gt;0,S167/NAgni!S$57*100,"n.a."),"n.a.")</f>
        <v>10680.819751206358</v>
      </c>
      <c r="T194" s="259">
        <f>IF(ISNUMBER(T167)=TRUE,IF(T167&gt;0,T167/NAgni!T$57*100,"n.a."),"n.a.")</f>
        <v>14733.101874159536</v>
      </c>
      <c r="U194" s="259">
        <f>IF(ISNUMBER(U167)=TRUE,IF(U167&gt;0,U167/NAgni!U$57*100,"n.a."),"n.a.")</f>
        <v>12810.562028818227</v>
      </c>
      <c r="V194" s="259">
        <f>IF(ISNUMBER(V167)=TRUE,IF(V167&gt;0,V167/NAgni!V$57*100,"n.a."),"n.a.")</f>
        <v>11413.36975686921</v>
      </c>
      <c r="W194" s="259">
        <f>IF(ISNUMBER(W167)=TRUE,IF(W167&gt;0,W167/NAgni!W$57*100,"n.a."),"n.a.")</f>
        <v>11877.458552583219</v>
      </c>
      <c r="X194" s="259">
        <f>IF(ISNUMBER(X167)=TRUE,IF(X167&gt;0,X167/NAgni!X$57*100,"n.a."),"n.a.")</f>
        <v>12207.878141982423</v>
      </c>
    </row>
    <row r="195" spans="1:24" x14ac:dyDescent="0.2">
      <c r="A195" s="1" t="s">
        <v>20</v>
      </c>
      <c r="B195" t="s">
        <v>22</v>
      </c>
      <c r="C195" s="259">
        <f>IF(ISNUMBER(C168)=TRUE,IF(C168&gt;0,C168/NAgni!C$57*100,"n.a."),"n.a.")</f>
        <v>6497.2492145558435</v>
      </c>
      <c r="D195" s="259">
        <f>IF(ISNUMBER(D168)=TRUE,IF(D168&gt;0,D168/NAgni!D$57*100,"n.a."),"n.a.")</f>
        <v>10867.248592415997</v>
      </c>
      <c r="E195" s="259">
        <f>IF(ISNUMBER(E168)=TRUE,IF(E168&gt;0,E168/NAgni!E$57*100,"n.a."),"n.a.")</f>
        <v>10632.428976005986</v>
      </c>
      <c r="F195" s="259">
        <f>IF(ISNUMBER(F168)=TRUE,IF(F168&gt;0,F168/NAgni!F$57*100,"n.a."),"n.a.")</f>
        <v>8886.8832690429281</v>
      </c>
      <c r="G195" s="259">
        <f>IF(ISNUMBER(G168)=TRUE,IF(G168&gt;0,G168/NAgni!G$57*100,"n.a."),"n.a.")</f>
        <v>8336.7444640429439</v>
      </c>
      <c r="H195" s="259">
        <f>IF(ISNUMBER(H168)=TRUE,IF(H168&gt;0,H168/NAgni!H$57*100,"n.a."),"n.a.")</f>
        <v>8477.2767145333964</v>
      </c>
      <c r="I195" s="259">
        <f>IF(ISNUMBER(I168)=TRUE,IF(I168&gt;0,I168/NAgni!I$57*100,"n.a."),"n.a.")</f>
        <v>11014.15448924418</v>
      </c>
      <c r="J195" s="259">
        <f>IF(ISNUMBER(J168)=TRUE,IF(J168&gt;0,J168/NAgni!J$57*100,"n.a."),"n.a.")</f>
        <v>9278.0124271226287</v>
      </c>
      <c r="K195" s="259">
        <f>IF(ISNUMBER(K168)=TRUE,IF(K168&gt;0,K168/NAgni!K$57*100,"n.a."),"n.a.")</f>
        <v>9029.0236779383831</v>
      </c>
      <c r="L195" s="259">
        <f>IF(ISNUMBER(L168)=TRUE,IF(L168&gt;0,L168/NAgni!L$57*100,"n.a."),"n.a.")</f>
        <v>10167.721495638758</v>
      </c>
      <c r="M195" s="259">
        <f>IF(ISNUMBER(M168)=TRUE,IF(M168&gt;0,M168/NAgni!M$57*100,"n.a."),"n.a.")</f>
        <v>10500.312320663714</v>
      </c>
      <c r="N195" s="259">
        <f>IF(ISNUMBER(N168)=TRUE,IF(N168&gt;0,N168/NAgni!N$57*100,"n.a."),"n.a.")</f>
        <v>10647.337537913625</v>
      </c>
      <c r="O195" s="259">
        <f>IF(ISNUMBER(O168)=TRUE,IF(O168&gt;0,O168/NAgni!O$57*100,"n.a."),"n.a.")</f>
        <v>8290.9502253275623</v>
      </c>
      <c r="P195" s="259">
        <f>IF(ISNUMBER(P168)=TRUE,IF(P168&gt;0,P168/NAgni!P$57*100,"n.a."),"n.a.")</f>
        <v>8348.9589830145214</v>
      </c>
      <c r="Q195" s="259">
        <f>IF(ISNUMBER(Q168)=TRUE,IF(Q168&gt;0,Q168/NAgni!Q$57*100,"n.a."),"n.a.")</f>
        <v>7900.6909007270297</v>
      </c>
      <c r="R195" s="259">
        <f>IF(ISNUMBER(R168)=TRUE,IF(R168&gt;0,R168/NAgni!R$57*100,"n.a."),"n.a.")</f>
        <v>7809.3482172526847</v>
      </c>
      <c r="S195" s="259">
        <f>IF(ISNUMBER(S168)=TRUE,IF(S168&gt;0,S168/NAgni!S$57*100,"n.a."),"n.a.")</f>
        <v>9163.8359159925494</v>
      </c>
      <c r="T195" s="259">
        <f>IF(ISNUMBER(T168)=TRUE,IF(T168&gt;0,T168/NAgni!T$57*100,"n.a."),"n.a.")</f>
        <v>9542.4264899299178</v>
      </c>
      <c r="U195" s="259">
        <f>IF(ISNUMBER(U168)=TRUE,IF(U168&gt;0,U168/NAgni!U$57*100,"n.a."),"n.a.")</f>
        <v>9307.5414215021137</v>
      </c>
      <c r="V195" s="259">
        <f>IF(ISNUMBER(V168)=TRUE,IF(V168&gt;0,V168/NAgni!V$57*100,"n.a."),"n.a.")</f>
        <v>8286.3704460967128</v>
      </c>
      <c r="W195" s="259">
        <f>IF(ISNUMBER(W168)=TRUE,IF(W168&gt;0,W168/NAgni!W$57*100,"n.a."),"n.a.")</f>
        <v>7796.943813619815</v>
      </c>
      <c r="X195" s="259">
        <f>IF(ISNUMBER(X168)=TRUE,IF(X168&gt;0,X168/NAgni!X$57*100,"n.a."),"n.a.")</f>
        <v>7380.447327941708</v>
      </c>
    </row>
    <row r="196" spans="1:24" x14ac:dyDescent="0.2">
      <c r="A196" s="1" t="s">
        <v>21</v>
      </c>
      <c r="B196" t="s">
        <v>276</v>
      </c>
      <c r="C196" s="259">
        <f>IF(ISNUMBER(C169)=TRUE,IF(C169&gt;0,C169/NAgni!C$57*100,"n.a."),"n.a.")</f>
        <v>16068.347584768548</v>
      </c>
      <c r="D196" s="259">
        <f>IF(ISNUMBER(D169)=TRUE,IF(D169&gt;0,D169/NAgni!D$57*100,"n.a."),"n.a.")</f>
        <v>16820.229667070133</v>
      </c>
      <c r="E196" s="259">
        <f>IF(ISNUMBER(E169)=TRUE,IF(E169&gt;0,E169/NAgni!E$57*100,"n.a."),"n.a.")</f>
        <v>16723.784485385568</v>
      </c>
      <c r="F196" s="259">
        <f>IF(ISNUMBER(F169)=TRUE,IF(F169&gt;0,F169/NAgni!F$57*100,"n.a."),"n.a.")</f>
        <v>17574.465311302283</v>
      </c>
      <c r="G196" s="259">
        <f>IF(ISNUMBER(G169)=TRUE,IF(G169&gt;0,G169/NAgni!G$57*100,"n.a."),"n.a.")</f>
        <v>17543.898492070708</v>
      </c>
      <c r="H196" s="259">
        <f>IF(ISNUMBER(H169)=TRUE,IF(H169&gt;0,H169/NAgni!H$57*100,"n.a."),"n.a.")</f>
        <v>16349.207197730426</v>
      </c>
      <c r="I196" s="259">
        <f>IF(ISNUMBER(I169)=TRUE,IF(I169&gt;0,I169/NAgni!I$57*100,"n.a."),"n.a.")</f>
        <v>16687.112827045086</v>
      </c>
      <c r="J196" s="259">
        <f>IF(ISNUMBER(J169)=TRUE,IF(J169&gt;0,J169/NAgni!J$57*100,"n.a."),"n.a.")</f>
        <v>16456.475913778089</v>
      </c>
      <c r="K196" s="259">
        <f>IF(ISNUMBER(K169)=TRUE,IF(K169&gt;0,K169/NAgni!K$57*100,"n.a."),"n.a.")</f>
        <v>15584.373834881018</v>
      </c>
      <c r="L196" s="259">
        <f>IF(ISNUMBER(L169)=TRUE,IF(L169&gt;0,L169/NAgni!L$57*100,"n.a."),"n.a.")</f>
        <v>15340.190627350703</v>
      </c>
      <c r="M196" s="259">
        <f>IF(ISNUMBER(M169)=TRUE,IF(M169&gt;0,M169/NAgni!M$57*100,"n.a."),"n.a.")</f>
        <v>15375.277774848448</v>
      </c>
      <c r="N196" s="259">
        <f>IF(ISNUMBER(N169)=TRUE,IF(N169&gt;0,N169/NAgni!N$57*100,"n.a."),"n.a.")</f>
        <v>15007.687278328129</v>
      </c>
      <c r="O196" s="259">
        <f>IF(ISNUMBER(O169)=TRUE,IF(O169&gt;0,O169/NAgni!O$57*100,"n.a."),"n.a.")</f>
        <v>15304.842495781744</v>
      </c>
      <c r="P196" s="259">
        <f>IF(ISNUMBER(P169)=TRUE,IF(P169&gt;0,P169/NAgni!P$57*100,"n.a."),"n.a.")</f>
        <v>14743.322491043802</v>
      </c>
      <c r="Q196" s="259">
        <f>IF(ISNUMBER(Q169)=TRUE,IF(Q169&gt;0,Q169/NAgni!Q$57*100,"n.a."),"n.a.")</f>
        <v>13317.467767902761</v>
      </c>
      <c r="R196" s="259">
        <f>IF(ISNUMBER(R169)=TRUE,IF(R169&gt;0,R169/NAgni!R$57*100,"n.a."),"n.a.")</f>
        <v>13415.451155720417</v>
      </c>
      <c r="S196" s="259">
        <f>IF(ISNUMBER(S169)=TRUE,IF(S169&gt;0,S169/NAgni!S$57*100,"n.a."),"n.a.")</f>
        <v>15309.412687748216</v>
      </c>
      <c r="T196" s="259">
        <f>IF(ISNUMBER(T169)=TRUE,IF(T169&gt;0,T169/NAgni!T$57*100,"n.a."),"n.a.")</f>
        <v>16706.102353329716</v>
      </c>
      <c r="U196" s="259">
        <f>IF(ISNUMBER(U169)=TRUE,IF(U169&gt;0,U169/NAgni!U$57*100,"n.a."),"n.a.")</f>
        <v>17258.973695113364</v>
      </c>
      <c r="V196" s="259">
        <f>IF(ISNUMBER(V169)=TRUE,IF(V169&gt;0,V169/NAgni!V$57*100,"n.a."),"n.a.")</f>
        <v>17362.27841796153</v>
      </c>
      <c r="W196" s="259">
        <f>IF(ISNUMBER(W169)=TRUE,IF(W169&gt;0,W169/NAgni!W$57*100,"n.a."),"n.a.")</f>
        <v>17703.49091161276</v>
      </c>
      <c r="X196" s="259">
        <f>IF(ISNUMBER(X169)=TRUE,IF(X169&gt;0,X169/NAgni!X$57*100,"n.a."),"n.a.")</f>
        <v>18311.069268179323</v>
      </c>
    </row>
    <row r="197" spans="1:24" x14ac:dyDescent="0.2">
      <c r="A197" s="1" t="s">
        <v>23</v>
      </c>
      <c r="B197" t="s">
        <v>277</v>
      </c>
      <c r="C197" s="259" t="str">
        <f>IF(ISNUMBER(C170)=TRUE,IF(C170&gt;0,C170/NAgni!C$57*100,"n.a."),"n.a.")</f>
        <v>n.a.</v>
      </c>
      <c r="D197" s="259" t="str">
        <f>IF(ISNUMBER(D170)=TRUE,IF(D170&gt;0,D170/NAgni!D$57*100,"n.a."),"n.a.")</f>
        <v>n.a.</v>
      </c>
      <c r="E197" s="259" t="str">
        <f>IF(ISNUMBER(E170)=TRUE,IF(E170&gt;0,E170/NAgni!E$57*100,"n.a."),"n.a.")</f>
        <v>n.a.</v>
      </c>
      <c r="F197" s="259" t="str">
        <f>IF(ISNUMBER(F170)=TRUE,IF(F170&gt;0,F170/NAgni!F$57*100,"n.a."),"n.a.")</f>
        <v>n.a.</v>
      </c>
      <c r="G197" s="259" t="str">
        <f>IF(ISNUMBER(G170)=TRUE,IF(G170&gt;0,G170/NAgni!G$57*100,"n.a."),"n.a.")</f>
        <v>n.a.</v>
      </c>
      <c r="H197" s="259" t="str">
        <f>IF(ISNUMBER(H170)=TRUE,IF(H170&gt;0,H170/NAgni!H$57*100,"n.a."),"n.a.")</f>
        <v>n.a.</v>
      </c>
      <c r="I197" s="259" t="str">
        <f>IF(ISNUMBER(I170)=TRUE,IF(I170&gt;0,I170/NAgni!I$57*100,"n.a."),"n.a.")</f>
        <v>n.a.</v>
      </c>
      <c r="J197" s="259" t="str">
        <f>IF(ISNUMBER(J170)=TRUE,IF(J170&gt;0,J170/NAgni!J$57*100,"n.a."),"n.a.")</f>
        <v>n.a.</v>
      </c>
      <c r="K197" s="259" t="str">
        <f>IF(ISNUMBER(K170)=TRUE,IF(K170&gt;0,K170/NAgni!K$57*100,"n.a."),"n.a.")</f>
        <v>n.a.</v>
      </c>
      <c r="L197" s="259" t="str">
        <f>IF(ISNUMBER(L170)=TRUE,IF(L170&gt;0,L170/NAgni!L$57*100,"n.a."),"n.a.")</f>
        <v>n.a.</v>
      </c>
      <c r="M197" s="259" t="str">
        <f>IF(ISNUMBER(M170)=TRUE,IF(M170&gt;0,M170/NAgni!M$57*100,"n.a."),"n.a.")</f>
        <v>n.a.</v>
      </c>
      <c r="N197" s="259" t="str">
        <f>IF(ISNUMBER(N170)=TRUE,IF(N170&gt;0,N170/NAgni!N$57*100,"n.a."),"n.a.")</f>
        <v>n.a.</v>
      </c>
      <c r="O197" s="259" t="str">
        <f>IF(ISNUMBER(O170)=TRUE,IF(O170&gt;0,O170/NAgni!O$57*100,"n.a."),"n.a.")</f>
        <v>n.a.</v>
      </c>
      <c r="P197" s="259" t="str">
        <f>IF(ISNUMBER(P170)=TRUE,IF(P170&gt;0,P170/NAgni!P$57*100,"n.a."),"n.a.")</f>
        <v>n.a.</v>
      </c>
      <c r="Q197" s="259" t="str">
        <f>IF(ISNUMBER(Q170)=TRUE,IF(Q170&gt;0,Q170/NAgni!Q$57*100,"n.a."),"n.a.")</f>
        <v>n.a.</v>
      </c>
      <c r="R197" s="259" t="str">
        <f>IF(ISNUMBER(R170)=TRUE,IF(R170&gt;0,R170/NAgni!R$57*100,"n.a."),"n.a.")</f>
        <v>n.a.</v>
      </c>
      <c r="S197" s="259" t="str">
        <f>IF(ISNUMBER(S170)=TRUE,IF(S170&gt;0,S170/NAgni!S$57*100,"n.a."),"n.a.")</f>
        <v>n.a.</v>
      </c>
      <c r="T197" s="259" t="str">
        <f>IF(ISNUMBER(T170)=TRUE,IF(T170&gt;0,T170/NAgni!T$57*100,"n.a."),"n.a.")</f>
        <v>n.a.</v>
      </c>
      <c r="U197" s="259" t="str">
        <f>IF(ISNUMBER(U170)=TRUE,IF(U170&gt;0,U170/NAgni!U$57*100,"n.a."),"n.a.")</f>
        <v>n.a.</v>
      </c>
      <c r="V197" s="259" t="str">
        <f>IF(ISNUMBER(V170)=TRUE,IF(V170&gt;0,V170/NAgni!V$57*100,"n.a."),"n.a.")</f>
        <v>n.a.</v>
      </c>
      <c r="W197" s="259" t="str">
        <f>IF(ISNUMBER(W170)=TRUE,IF(W170&gt;0,W170/NAgni!W$57*100,"n.a."),"n.a.")</f>
        <v>n.a.</v>
      </c>
      <c r="X197" s="259" t="str">
        <f>IF(ISNUMBER(X170)=TRUE,IF(X170&gt;0,X170/NAgni!X$57*100,"n.a."),"n.a.")</f>
        <v>n.a.</v>
      </c>
    </row>
    <row r="198" spans="1:24" x14ac:dyDescent="0.2">
      <c r="A198" s="1" t="s">
        <v>24</v>
      </c>
      <c r="B198" t="s">
        <v>25</v>
      </c>
      <c r="C198" s="259">
        <f>IF(ISNUMBER(C171)=TRUE,IF(C171&gt;0,C171/NAgni!C$57*100,"n.a."),"n.a.")</f>
        <v>9369.8430881657878</v>
      </c>
      <c r="D198" s="259">
        <f>IF(ISNUMBER(D171)=TRUE,IF(D171&gt;0,D171/NAgni!D$57*100,"n.a."),"n.a.")</f>
        <v>12322.700263355924</v>
      </c>
      <c r="E198" s="259">
        <f>IF(ISNUMBER(E171)=TRUE,IF(E171&gt;0,E171/NAgni!E$57*100,"n.a."),"n.a.")</f>
        <v>14523.645440476474</v>
      </c>
      <c r="F198" s="259">
        <f>IF(ISNUMBER(F171)=TRUE,IF(F171&gt;0,F171/NAgni!F$57*100,"n.a."),"n.a.")</f>
        <v>14236.024100808349</v>
      </c>
      <c r="G198" s="259">
        <f>IF(ISNUMBER(G171)=TRUE,IF(G171&gt;0,G171/NAgni!G$57*100,"n.a."),"n.a.")</f>
        <v>13850.653683095677</v>
      </c>
      <c r="H198" s="259">
        <f>IF(ISNUMBER(H171)=TRUE,IF(H171&gt;0,H171/NAgni!H$57*100,"n.a."),"n.a.")</f>
        <v>12456.356767652091</v>
      </c>
      <c r="I198" s="259">
        <f>IF(ISNUMBER(I171)=TRUE,IF(I171&gt;0,I171/NAgni!I$57*100,"n.a."),"n.a.")</f>
        <v>12733.26198015899</v>
      </c>
      <c r="J198" s="259">
        <f>IF(ISNUMBER(J171)=TRUE,IF(J171&gt;0,J171/NAgni!J$57*100,"n.a."),"n.a.")</f>
        <v>13079.315469802776</v>
      </c>
      <c r="K198" s="259">
        <f>IF(ISNUMBER(K171)=TRUE,IF(K171&gt;0,K171/NAgni!K$57*100,"n.a."),"n.a.")</f>
        <v>11810.456093923751</v>
      </c>
      <c r="L198" s="259">
        <f>IF(ISNUMBER(L171)=TRUE,IF(L171&gt;0,L171/NAgni!L$57*100,"n.a."),"n.a.")</f>
        <v>11314.0652760009</v>
      </c>
      <c r="M198" s="259">
        <f>IF(ISNUMBER(M171)=TRUE,IF(M171&gt;0,M171/NAgni!M$57*100,"n.a."),"n.a.")</f>
        <v>10952.914991601987</v>
      </c>
      <c r="N198" s="259">
        <f>IF(ISNUMBER(N171)=TRUE,IF(N171&gt;0,N171/NAgni!N$57*100,"n.a."),"n.a.")</f>
        <v>10776.259342905065</v>
      </c>
      <c r="O198" s="259">
        <f>IF(ISNUMBER(O171)=TRUE,IF(O171&gt;0,O171/NAgni!O$57*100,"n.a."),"n.a.")</f>
        <v>10087.017151752827</v>
      </c>
      <c r="P198" s="259">
        <f>IF(ISNUMBER(P171)=TRUE,IF(P171&gt;0,P171/NAgni!P$57*100,"n.a."),"n.a.")</f>
        <v>10044.066153874659</v>
      </c>
      <c r="Q198" s="259">
        <f>IF(ISNUMBER(Q171)=TRUE,IF(Q171&gt;0,Q171/NAgni!Q$57*100,"n.a."),"n.a.")</f>
        <v>10348.806935659139</v>
      </c>
      <c r="R198" s="259">
        <f>IF(ISNUMBER(R171)=TRUE,IF(R171&gt;0,R171/NAgni!R$57*100,"n.a."),"n.a.")</f>
        <v>11118.445532236588</v>
      </c>
      <c r="S198" s="259">
        <f>IF(ISNUMBER(S171)=TRUE,IF(S171&gt;0,S171/NAgni!S$57*100,"n.a."),"n.a.")</f>
        <v>10926.349932295225</v>
      </c>
      <c r="T198" s="259">
        <f>IF(ISNUMBER(T171)=TRUE,IF(T171&gt;0,T171/NAgni!T$57*100,"n.a."),"n.a.")</f>
        <v>11354.303772117468</v>
      </c>
      <c r="U198" s="259">
        <f>IF(ISNUMBER(U171)=TRUE,IF(U171&gt;0,U171/NAgni!U$57*100,"n.a."),"n.a.")</f>
        <v>9725.3114130760841</v>
      </c>
      <c r="V198" s="259">
        <f>IF(ISNUMBER(V171)=TRUE,IF(V171&gt;0,V171/NAgni!V$57*100,"n.a."),"n.a.")</f>
        <v>9758.5013256297752</v>
      </c>
      <c r="W198" s="259">
        <f>IF(ISNUMBER(W171)=TRUE,IF(W171&gt;0,W171/NAgni!W$57*100,"n.a."),"n.a.")</f>
        <v>10469.884518251747</v>
      </c>
      <c r="X198" s="259">
        <f>IF(ISNUMBER(X171)=TRUE,IF(X171&gt;0,X171/NAgni!X$57*100,"n.a."),"n.a.")</f>
        <v>10740.255663487314</v>
      </c>
    </row>
    <row r="199" spans="1:24" x14ac:dyDescent="0.2">
      <c r="A199" s="1" t="s">
        <v>26</v>
      </c>
      <c r="B199" t="s">
        <v>278</v>
      </c>
      <c r="C199" s="259">
        <f>IF(ISNUMBER(C172)=TRUE,IF(C172&gt;0,C172/NAgni!C$57*100,"n.a."),"n.a.")</f>
        <v>9988.9002356869387</v>
      </c>
      <c r="D199" s="259">
        <f>IF(ISNUMBER(D172)=TRUE,IF(D172&gt;0,D172/NAgni!D$57*100,"n.a."),"n.a.")</f>
        <v>10552.290765656029</v>
      </c>
      <c r="E199" s="259">
        <f>IF(ISNUMBER(E172)=TRUE,IF(E172&gt;0,E172/NAgni!E$57*100,"n.a."),"n.a.")</f>
        <v>10408.816738932666</v>
      </c>
      <c r="F199" s="259">
        <f>IF(ISNUMBER(F172)=TRUE,IF(F172&gt;0,F172/NAgni!F$57*100,"n.a."),"n.a.")</f>
        <v>10093.129956906647</v>
      </c>
      <c r="G199" s="259">
        <f>IF(ISNUMBER(G172)=TRUE,IF(G172&gt;0,G172/NAgni!G$57*100,"n.a."),"n.a.")</f>
        <v>9932.8968014138754</v>
      </c>
      <c r="H199" s="259">
        <f>IF(ISNUMBER(H172)=TRUE,IF(H172&gt;0,H172/NAgni!H$57*100,"n.a."),"n.a.")</f>
        <v>9618.3988506537535</v>
      </c>
      <c r="I199" s="259">
        <f>IF(ISNUMBER(I172)=TRUE,IF(I172&gt;0,I172/NAgni!I$57*100,"n.a."),"n.a.")</f>
        <v>9769.0617443580159</v>
      </c>
      <c r="J199" s="259">
        <f>IF(ISNUMBER(J172)=TRUE,IF(J172&gt;0,J172/NAgni!J$57*100,"n.a."),"n.a.")</f>
        <v>10298.996207971215</v>
      </c>
      <c r="K199" s="259">
        <f>IF(ISNUMBER(K172)=TRUE,IF(K172&gt;0,K172/NAgni!K$57*100,"n.a."),"n.a.")</f>
        <v>9913.8796734027455</v>
      </c>
      <c r="L199" s="259">
        <f>IF(ISNUMBER(L172)=TRUE,IF(L172&gt;0,L172/NAgni!L$57*100,"n.a."),"n.a.")</f>
        <v>9453.1774712196748</v>
      </c>
      <c r="M199" s="259">
        <f>IF(ISNUMBER(M172)=TRUE,IF(M172&gt;0,M172/NAgni!M$57*100,"n.a."),"n.a.")</f>
        <v>9119.738112844343</v>
      </c>
      <c r="N199" s="259">
        <f>IF(ISNUMBER(N172)=TRUE,IF(N172&gt;0,N172/NAgni!N$57*100,"n.a."),"n.a.")</f>
        <v>9097.6663510055096</v>
      </c>
      <c r="O199" s="259">
        <f>IF(ISNUMBER(O172)=TRUE,IF(O172&gt;0,O172/NAgni!O$57*100,"n.a."),"n.a.")</f>
        <v>8808.083276050178</v>
      </c>
      <c r="P199" s="259">
        <f>IF(ISNUMBER(P172)=TRUE,IF(P172&gt;0,P172/NAgni!P$57*100,"n.a."),"n.a.")</f>
        <v>8490.9333129511306</v>
      </c>
      <c r="Q199" s="259">
        <f>IF(ISNUMBER(Q172)=TRUE,IF(Q172&gt;0,Q172/NAgni!Q$57*100,"n.a."),"n.a.")</f>
        <v>8625.4700899135551</v>
      </c>
      <c r="R199" s="259">
        <f>IF(ISNUMBER(R172)=TRUE,IF(R172&gt;0,R172/NAgni!R$57*100,"n.a."),"n.a.")</f>
        <v>9224.2405282098171</v>
      </c>
      <c r="S199" s="259">
        <f>IF(ISNUMBER(S172)=TRUE,IF(S172&gt;0,S172/NAgni!S$57*100,"n.a."),"n.a.")</f>
        <v>9805.0883118844486</v>
      </c>
      <c r="T199" s="259">
        <f>IF(ISNUMBER(T172)=TRUE,IF(T172&gt;0,T172/NAgni!T$57*100,"n.a."),"n.a.")</f>
        <v>10013.892549982646</v>
      </c>
      <c r="U199" s="259">
        <f>IF(ISNUMBER(U172)=TRUE,IF(U172&gt;0,U172/NAgni!U$57*100,"n.a."),"n.a.")</f>
        <v>10045.199823033967</v>
      </c>
      <c r="V199" s="259">
        <f>IF(ISNUMBER(V172)=TRUE,IF(V172&gt;0,V172/NAgni!V$57*100,"n.a."),"n.a.")</f>
        <v>9902.8780566855421</v>
      </c>
      <c r="W199" s="259">
        <f>IF(ISNUMBER(W172)=TRUE,IF(W172&gt;0,W172/NAgni!W$57*100,"n.a."),"n.a.")</f>
        <v>9838.1808066956946</v>
      </c>
      <c r="X199" s="259">
        <f>IF(ISNUMBER(X172)=TRUE,IF(X172&gt;0,X172/NAgni!X$57*100,"n.a."),"n.a.")</f>
        <v>9446.1336976044458</v>
      </c>
    </row>
    <row r="200" spans="1:24" x14ac:dyDescent="0.2">
      <c r="A200" s="1" t="s">
        <v>27</v>
      </c>
      <c r="B200" t="s">
        <v>279</v>
      </c>
      <c r="C200" s="259">
        <f>IF(ISNUMBER(C173)=TRUE,IF(C173&gt;0,C173/NAgni!C$57*100,"n.a."),"n.a.")</f>
        <v>12507.77295727341</v>
      </c>
      <c r="D200" s="259">
        <f>IF(ISNUMBER(D173)=TRUE,IF(D173&gt;0,D173/NAgni!D$57*100,"n.a."),"n.a.")</f>
        <v>13244.351697336804</v>
      </c>
      <c r="E200" s="259">
        <f>IF(ISNUMBER(E173)=TRUE,IF(E173&gt;0,E173/NAgni!E$57*100,"n.a."),"n.a.")</f>
        <v>13076.507667739756</v>
      </c>
      <c r="F200" s="259">
        <f>IF(ISNUMBER(F173)=TRUE,IF(F173&gt;0,F173/NAgni!F$57*100,"n.a."),"n.a.")</f>
        <v>12734.478848103347</v>
      </c>
      <c r="G200" s="259">
        <f>IF(ISNUMBER(G173)=TRUE,IF(G173&gt;0,G173/NAgni!G$57*100,"n.a."),"n.a.")</f>
        <v>13613.93070313401</v>
      </c>
      <c r="H200" s="259">
        <f>IF(ISNUMBER(H173)=TRUE,IF(H173&gt;0,H173/NAgni!H$57*100,"n.a."),"n.a.")</f>
        <v>11983.423289782288</v>
      </c>
      <c r="I200" s="259">
        <f>IF(ISNUMBER(I173)=TRUE,IF(I173&gt;0,I173/NAgni!I$57*100,"n.a."),"n.a.")</f>
        <v>11997.077041305392</v>
      </c>
      <c r="J200" s="259">
        <f>IF(ISNUMBER(J173)=TRUE,IF(J173&gt;0,J173/NAgni!J$57*100,"n.a."),"n.a.")</f>
        <v>12065.92586006744</v>
      </c>
      <c r="K200" s="259">
        <f>IF(ISNUMBER(K173)=TRUE,IF(K173&gt;0,K173/NAgni!K$57*100,"n.a."),"n.a.")</f>
        <v>10366.22992501625</v>
      </c>
      <c r="L200" s="259">
        <f>IF(ISNUMBER(L173)=TRUE,IF(L173&gt;0,L173/NAgni!L$57*100,"n.a."),"n.a.")</f>
        <v>10219.853043582625</v>
      </c>
      <c r="M200" s="259">
        <f>IF(ISNUMBER(M173)=TRUE,IF(M173&gt;0,M173/NAgni!M$57*100,"n.a."),"n.a.")</f>
        <v>10377.750046041099</v>
      </c>
      <c r="N200" s="259">
        <f>IF(ISNUMBER(N173)=TRUE,IF(N173&gt;0,N173/NAgni!N$57*100,"n.a."),"n.a.")</f>
        <v>9981.6470953047774</v>
      </c>
      <c r="O200" s="259">
        <f>IF(ISNUMBER(O173)=TRUE,IF(O173&gt;0,O173/NAgni!O$57*100,"n.a."),"n.a.")</f>
        <v>10035.70963973023</v>
      </c>
      <c r="P200" s="259">
        <f>IF(ISNUMBER(P173)=TRUE,IF(P173&gt;0,P173/NAgni!P$57*100,"n.a."),"n.a.")</f>
        <v>9273.2033744277469</v>
      </c>
      <c r="Q200" s="259">
        <f>IF(ISNUMBER(Q173)=TRUE,IF(Q173&gt;0,Q173/NAgni!Q$57*100,"n.a."),"n.a.")</f>
        <v>9456.7141459284194</v>
      </c>
      <c r="R200" s="259">
        <f>IF(ISNUMBER(R173)=TRUE,IF(R173&gt;0,R173/NAgni!R$57*100,"n.a."),"n.a.")</f>
        <v>9318.6871036890661</v>
      </c>
      <c r="S200" s="259">
        <f>IF(ISNUMBER(S173)=TRUE,IF(S173&gt;0,S173/NAgni!S$57*100,"n.a."),"n.a.")</f>
        <v>10229.229259148629</v>
      </c>
      <c r="T200" s="259">
        <f>IF(ISNUMBER(T173)=TRUE,IF(T173&gt;0,T173/NAgni!T$57*100,"n.a."),"n.a.")</f>
        <v>10745.466385604002</v>
      </c>
      <c r="U200" s="259">
        <f>IF(ISNUMBER(U173)=TRUE,IF(U173&gt;0,U173/NAgni!U$57*100,"n.a."),"n.a.")</f>
        <v>10015.77290725077</v>
      </c>
      <c r="V200" s="259">
        <f>IF(ISNUMBER(V173)=TRUE,IF(V173&gt;0,V173/NAgni!V$57*100,"n.a."),"n.a.")</f>
        <v>10195.330264407481</v>
      </c>
      <c r="W200" s="259">
        <f>IF(ISNUMBER(W173)=TRUE,IF(W173&gt;0,W173/NAgni!W$57*100,"n.a."),"n.a.")</f>
        <v>9981.2033622073595</v>
      </c>
      <c r="X200" s="259">
        <f>IF(ISNUMBER(X173)=TRUE,IF(X173&gt;0,X173/NAgni!X$57*100,"n.a."),"n.a.")</f>
        <v>8943.0436782792731</v>
      </c>
    </row>
    <row r="201" spans="1:24" x14ac:dyDescent="0.2">
      <c r="A201" s="1" t="s">
        <v>28</v>
      </c>
      <c r="B201" t="s">
        <v>280</v>
      </c>
      <c r="C201" s="259">
        <f>IF(ISNUMBER(C174)=TRUE,IF(C174&gt;0,C174/NAgni!C$57*100,"n.a."),"n.a.")</f>
        <v>10023.647880363664</v>
      </c>
      <c r="D201" s="259">
        <f>IF(ISNUMBER(D174)=TRUE,IF(D174&gt;0,D174/NAgni!D$57*100,"n.a."),"n.a.")</f>
        <v>10894.581964633737</v>
      </c>
      <c r="E201" s="259">
        <f>IF(ISNUMBER(E174)=TRUE,IF(E174&gt;0,E174/NAgni!E$57*100,"n.a."),"n.a.")</f>
        <v>10274.545576699245</v>
      </c>
      <c r="F201" s="259">
        <f>IF(ISNUMBER(F174)=TRUE,IF(F174&gt;0,F174/NAgni!F$57*100,"n.a."),"n.a.")</f>
        <v>10147.622403089661</v>
      </c>
      <c r="G201" s="259">
        <f>IF(ISNUMBER(G174)=TRUE,IF(G174&gt;0,G174/NAgni!G$57*100,"n.a."),"n.a.")</f>
        <v>11030.094663785592</v>
      </c>
      <c r="H201" s="259">
        <f>IF(ISNUMBER(H174)=TRUE,IF(H174&gt;0,H174/NAgni!H$57*100,"n.a."),"n.a.")</f>
        <v>10617.873175178236</v>
      </c>
      <c r="I201" s="259">
        <f>IF(ISNUMBER(I174)=TRUE,IF(I174&gt;0,I174/NAgni!I$57*100,"n.a."),"n.a.")</f>
        <v>9998.0617979188301</v>
      </c>
      <c r="J201" s="259">
        <f>IF(ISNUMBER(J174)=TRUE,IF(J174&gt;0,J174/NAgni!J$57*100,"n.a."),"n.a.")</f>
        <v>10401.446102909485</v>
      </c>
      <c r="K201" s="259">
        <f>IF(ISNUMBER(K174)=TRUE,IF(K174&gt;0,K174/NAgni!K$57*100,"n.a."),"n.a.")</f>
        <v>10146.67503722485</v>
      </c>
      <c r="L201" s="259">
        <f>IF(ISNUMBER(L174)=TRUE,IF(L174&gt;0,L174/NAgni!L$57*100,"n.a."),"n.a.")</f>
        <v>9501.1927447520775</v>
      </c>
      <c r="M201" s="259">
        <f>IF(ISNUMBER(M174)=TRUE,IF(M174&gt;0,M174/NAgni!M$57*100,"n.a."),"n.a.")</f>
        <v>8621.9403131735162</v>
      </c>
      <c r="N201" s="259">
        <f>IF(ISNUMBER(N174)=TRUE,IF(N174&gt;0,N174/NAgni!N$57*100,"n.a."),"n.a.")</f>
        <v>9187.5708964738387</v>
      </c>
      <c r="O201" s="259">
        <f>IF(ISNUMBER(O174)=TRUE,IF(O174&gt;0,O174/NAgni!O$57*100,"n.a."),"n.a.")</f>
        <v>9631.0603066975636</v>
      </c>
      <c r="P201" s="259">
        <f>IF(ISNUMBER(P174)=TRUE,IF(P174&gt;0,P174/NAgni!P$57*100,"n.a."),"n.a.")</f>
        <v>9501.5622344615276</v>
      </c>
      <c r="Q201" s="259">
        <f>IF(ISNUMBER(Q174)=TRUE,IF(Q174&gt;0,Q174/NAgni!Q$57*100,"n.a."),"n.a.")</f>
        <v>10119.271569102775</v>
      </c>
      <c r="R201" s="259">
        <f>IF(ISNUMBER(R174)=TRUE,IF(R174&gt;0,R174/NAgni!R$57*100,"n.a."),"n.a.")</f>
        <v>10736.402733512374</v>
      </c>
      <c r="S201" s="259">
        <f>IF(ISNUMBER(S174)=TRUE,IF(S174&gt;0,S174/NAgni!S$57*100,"n.a."),"n.a.")</f>
        <v>11724.913940696413</v>
      </c>
      <c r="T201" s="259">
        <f>IF(ISNUMBER(T174)=TRUE,IF(T174&gt;0,T174/NAgni!T$57*100,"n.a."),"n.a.")</f>
        <v>12311.209450783528</v>
      </c>
      <c r="U201" s="259">
        <f>IF(ISNUMBER(U174)=TRUE,IF(U174&gt;0,U174/NAgni!U$57*100,"n.a."),"n.a.")</f>
        <v>10868.230944360079</v>
      </c>
      <c r="V201" s="259">
        <f>IF(ISNUMBER(V174)=TRUE,IF(V174&gt;0,V174/NAgni!V$57*100,"n.a."),"n.a.")</f>
        <v>9605.2575062979413</v>
      </c>
      <c r="W201" s="259">
        <f>IF(ISNUMBER(W174)=TRUE,IF(W174&gt;0,W174/NAgni!W$57*100,"n.a."),"n.a.")</f>
        <v>7881.4936003269695</v>
      </c>
      <c r="X201" s="259">
        <f>IF(ISNUMBER(X174)=TRUE,IF(X174&gt;0,X174/NAgni!X$57*100,"n.a."),"n.a.")</f>
        <v>4299.6922384826657</v>
      </c>
    </row>
    <row r="202" spans="1:24" x14ac:dyDescent="0.2">
      <c r="A202" s="1" t="s">
        <v>29</v>
      </c>
      <c r="B202" t="s">
        <v>281</v>
      </c>
      <c r="C202" s="259">
        <f>IF(ISNUMBER(C175)=TRUE,IF(C175&gt;0,C175/NAgni!C$57*100,"n.a."),"n.a.")</f>
        <v>18845.494445740827</v>
      </c>
      <c r="D202" s="259">
        <f>IF(ISNUMBER(D175)=TRUE,IF(D175&gt;0,D175/NAgni!D$57*100,"n.a."),"n.a.")</f>
        <v>21276.466997958447</v>
      </c>
      <c r="E202" s="259">
        <f>IF(ISNUMBER(E175)=TRUE,IF(E175&gt;0,E175/NAgni!E$57*100,"n.a."),"n.a.")</f>
        <v>21908.006502212458</v>
      </c>
      <c r="F202" s="259">
        <f>IF(ISNUMBER(F175)=TRUE,IF(F175&gt;0,F175/NAgni!F$57*100,"n.a."),"n.a.")</f>
        <v>22191.96112332787</v>
      </c>
      <c r="G202" s="259">
        <f>IF(ISNUMBER(G175)=TRUE,IF(G175&gt;0,G175/NAgni!G$57*100,"n.a."),"n.a.")</f>
        <v>21143.12632678332</v>
      </c>
      <c r="H202" s="259">
        <f>IF(ISNUMBER(H175)=TRUE,IF(H175&gt;0,H175/NAgni!H$57*100,"n.a."),"n.a.")</f>
        <v>22678.670872816849</v>
      </c>
      <c r="I202" s="259">
        <f>IF(ISNUMBER(I175)=TRUE,IF(I175&gt;0,I175/NAgni!I$57*100,"n.a."),"n.a.")</f>
        <v>20836.780970105327</v>
      </c>
      <c r="J202" s="259">
        <f>IF(ISNUMBER(J175)=TRUE,IF(J175&gt;0,J175/NAgni!J$57*100,"n.a."),"n.a.")</f>
        <v>20577.972267295729</v>
      </c>
      <c r="K202" s="259">
        <f>IF(ISNUMBER(K175)=TRUE,IF(K175&gt;0,K175/NAgni!K$57*100,"n.a."),"n.a.")</f>
        <v>19490.582804385387</v>
      </c>
      <c r="L202" s="259">
        <f>IF(ISNUMBER(L175)=TRUE,IF(L175&gt;0,L175/NAgni!L$57*100,"n.a."),"n.a.")</f>
        <v>13887.865092092108</v>
      </c>
      <c r="M202" s="259">
        <f>IF(ISNUMBER(M175)=TRUE,IF(M175&gt;0,M175/NAgni!M$57*100,"n.a."),"n.a.")</f>
        <v>19239.793301663958</v>
      </c>
      <c r="N202" s="259">
        <f>IF(ISNUMBER(N175)=TRUE,IF(N175&gt;0,N175/NAgni!N$57*100,"n.a."),"n.a.")</f>
        <v>18091.104082333408</v>
      </c>
      <c r="O202" s="259">
        <f>IF(ISNUMBER(O175)=TRUE,IF(O175&gt;0,O175/NAgni!O$57*100,"n.a."),"n.a.")</f>
        <v>16928.102491015969</v>
      </c>
      <c r="P202" s="259">
        <f>IF(ISNUMBER(P175)=TRUE,IF(P175&gt;0,P175/NAgni!P$57*100,"n.a."),"n.a.")</f>
        <v>17282.711224513881</v>
      </c>
      <c r="Q202" s="259">
        <f>IF(ISNUMBER(Q175)=TRUE,IF(Q175&gt;0,Q175/NAgni!Q$57*100,"n.a."),"n.a.")</f>
        <v>17972.891475099012</v>
      </c>
      <c r="R202" s="259">
        <f>IF(ISNUMBER(R175)=TRUE,IF(R175&gt;0,R175/NAgni!R$57*100,"n.a."),"n.a.")</f>
        <v>17727.813184574647</v>
      </c>
      <c r="S202" s="259">
        <f>IF(ISNUMBER(S175)=TRUE,IF(S175&gt;0,S175/NAgni!S$57*100,"n.a."),"n.a.")</f>
        <v>18808.445264611153</v>
      </c>
      <c r="T202" s="259">
        <f>IF(ISNUMBER(T175)=TRUE,IF(T175&gt;0,T175/NAgni!T$57*100,"n.a."),"n.a.")</f>
        <v>17684.029762167014</v>
      </c>
      <c r="U202" s="259">
        <f>IF(ISNUMBER(U175)=TRUE,IF(U175&gt;0,U175/NAgni!U$57*100,"n.a."),"n.a.")</f>
        <v>18642.711340587506</v>
      </c>
      <c r="V202" s="259">
        <f>IF(ISNUMBER(V175)=TRUE,IF(V175&gt;0,V175/NAgni!V$57*100,"n.a."),"n.a.")</f>
        <v>18670.365615213163</v>
      </c>
      <c r="W202" s="259">
        <f>IF(ISNUMBER(W175)=TRUE,IF(W175&gt;0,W175/NAgni!W$57*100,"n.a."),"n.a.")</f>
        <v>19976.526928996474</v>
      </c>
      <c r="X202" s="259">
        <f>IF(ISNUMBER(X175)=TRUE,IF(X175&gt;0,X175/NAgni!X$57*100,"n.a."),"n.a.")</f>
        <v>19218.738272009683</v>
      </c>
    </row>
    <row r="203" spans="1:24" x14ac:dyDescent="0.2">
      <c r="A203" s="1" t="s">
        <v>31</v>
      </c>
      <c r="B203" t="s">
        <v>309</v>
      </c>
      <c r="C203" s="259">
        <f>IF(ISNUMBER(C176)=TRUE,IF(C176&gt;0,C176/NAgni!C$57*100,"n.a."),"n.a.")</f>
        <v>21155.709700051644</v>
      </c>
      <c r="D203" s="259">
        <f>IF(ISNUMBER(D176)=TRUE,IF(D176&gt;0,D176/NAgni!D$57*100,"n.a."),"n.a.")</f>
        <v>18988.595311312176</v>
      </c>
      <c r="E203" s="259">
        <f>IF(ISNUMBER(E176)=TRUE,IF(E176&gt;0,E176/NAgni!E$57*100,"n.a."),"n.a.")</f>
        <v>20819.288102606977</v>
      </c>
      <c r="F203" s="259">
        <f>IF(ISNUMBER(F176)=TRUE,IF(F176&gt;0,F176/NAgni!F$57*100,"n.a."),"n.a.")</f>
        <v>22992.766716491089</v>
      </c>
      <c r="G203" s="259">
        <f>IF(ISNUMBER(G176)=TRUE,IF(G176&gt;0,G176/NAgni!G$57*100,"n.a."),"n.a.")</f>
        <v>25398.262907951728</v>
      </c>
      <c r="H203" s="259">
        <f>IF(ISNUMBER(H176)=TRUE,IF(H176&gt;0,H176/NAgni!H$57*100,"n.a."),"n.a.")</f>
        <v>25422.620536369301</v>
      </c>
      <c r="I203" s="259">
        <f>IF(ISNUMBER(I176)=TRUE,IF(I176&gt;0,I176/NAgni!I$57*100,"n.a."),"n.a.")</f>
        <v>24101.889303362033</v>
      </c>
      <c r="J203" s="259">
        <f>IF(ISNUMBER(J176)=TRUE,IF(J176&gt;0,J176/NAgni!J$57*100,"n.a."),"n.a.")</f>
        <v>22716.466159298176</v>
      </c>
      <c r="K203" s="259">
        <f>IF(ISNUMBER(K176)=TRUE,IF(K176&gt;0,K176/NAgni!K$57*100,"n.a."),"n.a.")</f>
        <v>20482.218743993279</v>
      </c>
      <c r="L203" s="259">
        <f>IF(ISNUMBER(L176)=TRUE,IF(L176&gt;0,L176/NAgni!L$57*100,"n.a."),"n.a.")</f>
        <v>19516.268754269688</v>
      </c>
      <c r="M203" s="259">
        <f>IF(ISNUMBER(M176)=TRUE,IF(M176&gt;0,M176/NAgni!M$57*100,"n.a."),"n.a.")</f>
        <v>20305.662475789348</v>
      </c>
      <c r="N203" s="259">
        <f>IF(ISNUMBER(N176)=TRUE,IF(N176&gt;0,N176/NAgni!N$57*100,"n.a."),"n.a.")</f>
        <v>19980.856384239858</v>
      </c>
      <c r="O203" s="259">
        <f>IF(ISNUMBER(O176)=TRUE,IF(O176&gt;0,O176/NAgni!O$57*100,"n.a."),"n.a.")</f>
        <v>19081.250067890422</v>
      </c>
      <c r="P203" s="259">
        <f>IF(ISNUMBER(P176)=TRUE,IF(P176&gt;0,P176/NAgni!P$57*100,"n.a."),"n.a.")</f>
        <v>18997.996777701715</v>
      </c>
      <c r="Q203" s="259">
        <f>IF(ISNUMBER(Q176)=TRUE,IF(Q176&gt;0,Q176/NAgni!Q$57*100,"n.a."),"n.a.")</f>
        <v>17472.584475609987</v>
      </c>
      <c r="R203" s="259">
        <f>IF(ISNUMBER(R176)=TRUE,IF(R176&gt;0,R176/NAgni!R$57*100,"n.a."),"n.a.")</f>
        <v>18738.235111452523</v>
      </c>
      <c r="S203" s="259">
        <f>IF(ISNUMBER(S176)=TRUE,IF(S176&gt;0,S176/NAgni!S$57*100,"n.a."),"n.a.")</f>
        <v>19328.476056877156</v>
      </c>
      <c r="T203" s="259">
        <f>IF(ISNUMBER(T176)=TRUE,IF(T176&gt;0,T176/NAgni!T$57*100,"n.a."),"n.a.")</f>
        <v>20744.223121411706</v>
      </c>
      <c r="U203" s="259">
        <f>IF(ISNUMBER(U176)=TRUE,IF(U176&gt;0,U176/NAgni!U$57*100,"n.a."),"n.a.")</f>
        <v>22528.577022545975</v>
      </c>
      <c r="V203" s="259">
        <f>IF(ISNUMBER(V176)=TRUE,IF(V176&gt;0,V176/NAgni!V$57*100,"n.a."),"n.a.")</f>
        <v>23848.447159394786</v>
      </c>
      <c r="W203" s="259">
        <f>IF(ISNUMBER(W176)=TRUE,IF(W176&gt;0,W176/NAgni!W$57*100,"n.a."),"n.a.")</f>
        <v>23017.182422405916</v>
      </c>
      <c r="X203" s="259">
        <f>IF(ISNUMBER(X176)=TRUE,IF(X176&gt;0,X176/NAgni!X$57*100,"n.a."),"n.a.")</f>
        <v>24043.021270920552</v>
      </c>
    </row>
    <row r="204" spans="1:24" x14ac:dyDescent="0.2">
      <c r="A204" s="1" t="s">
        <v>32</v>
      </c>
      <c r="B204" t="s">
        <v>282</v>
      </c>
      <c r="C204" s="259">
        <f>IF(ISNUMBER(C177)=TRUE,IF(C177&gt;0,C177/NAgni!C$57*100,"n.a."),"n.a.")</f>
        <v>9223.9454522871674</v>
      </c>
      <c r="D204" s="259">
        <f>IF(ISNUMBER(D177)=TRUE,IF(D177&gt;0,D177/NAgni!D$57*100,"n.a."),"n.a.")</f>
        <v>10343.218225380249</v>
      </c>
      <c r="E204" s="259">
        <f>IF(ISNUMBER(E177)=TRUE,IF(E177&gt;0,E177/NAgni!E$57*100,"n.a."),"n.a.")</f>
        <v>15733.028401036458</v>
      </c>
      <c r="F204" s="259">
        <f>IF(ISNUMBER(F177)=TRUE,IF(F177&gt;0,F177/NAgni!F$57*100,"n.a."),"n.a.")</f>
        <v>15884.666292243988</v>
      </c>
      <c r="G204" s="259">
        <f>IF(ISNUMBER(G177)=TRUE,IF(G177&gt;0,G177/NAgni!G$57*100,"n.a."),"n.a.")</f>
        <v>14613.913063967149</v>
      </c>
      <c r="H204" s="259">
        <f>IF(ISNUMBER(H177)=TRUE,IF(H177&gt;0,H177/NAgni!H$57*100,"n.a."),"n.a.")</f>
        <v>13439.968026348186</v>
      </c>
      <c r="I204" s="259">
        <f>IF(ISNUMBER(I177)=TRUE,IF(I177&gt;0,I177/NAgni!I$57*100,"n.a."),"n.a.")</f>
        <v>10692.655994876895</v>
      </c>
      <c r="J204" s="259">
        <f>IF(ISNUMBER(J177)=TRUE,IF(J177&gt;0,J177/NAgni!J$57*100,"n.a."),"n.a.")</f>
        <v>8609.7792283795861</v>
      </c>
      <c r="K204" s="259">
        <f>IF(ISNUMBER(K177)=TRUE,IF(K177&gt;0,K177/NAgni!K$57*100,"n.a."),"n.a.")</f>
        <v>9049.328008037186</v>
      </c>
      <c r="L204" s="259">
        <f>IF(ISNUMBER(L177)=TRUE,IF(L177&gt;0,L177/NAgni!L$57*100,"n.a."),"n.a.")</f>
        <v>8081.0446085242875</v>
      </c>
      <c r="M204" s="259">
        <f>IF(ISNUMBER(M177)=TRUE,IF(M177&gt;0,M177/NAgni!M$57*100,"n.a."),"n.a.")</f>
        <v>6567.0900143681802</v>
      </c>
      <c r="N204" s="259">
        <f>IF(ISNUMBER(N177)=TRUE,IF(N177&gt;0,N177/NAgni!N$57*100,"n.a."),"n.a.")</f>
        <v>5120.0166592393916</v>
      </c>
      <c r="O204" s="259">
        <f>IF(ISNUMBER(O177)=TRUE,IF(O177&gt;0,O177/NAgni!O$57*100,"n.a."),"n.a.")</f>
        <v>5495.2978824859174</v>
      </c>
      <c r="P204" s="259">
        <f>IF(ISNUMBER(P177)=TRUE,IF(P177&gt;0,P177/NAgni!P$57*100,"n.a."),"n.a.")</f>
        <v>5014.4045195086992</v>
      </c>
      <c r="Q204" s="259">
        <f>IF(ISNUMBER(Q177)=TRUE,IF(Q177&gt;0,Q177/NAgni!Q$57*100,"n.a."),"n.a.")</f>
        <v>5779.4963734961575</v>
      </c>
      <c r="R204" s="259">
        <f>IF(ISNUMBER(R177)=TRUE,IF(R177&gt;0,R177/NAgni!R$57*100,"n.a."),"n.a.")</f>
        <v>5729.0252737512819</v>
      </c>
      <c r="S204" s="259">
        <f>IF(ISNUMBER(S177)=TRUE,IF(S177&gt;0,S177/NAgni!S$57*100,"n.a."),"n.a.")</f>
        <v>5922.9483176124522</v>
      </c>
      <c r="T204" s="259">
        <f>IF(ISNUMBER(T177)=TRUE,IF(T177&gt;0,T177/NAgni!T$57*100,"n.a."),"n.a.")</f>
        <v>6101.340643086085</v>
      </c>
      <c r="U204" s="259">
        <f>IF(ISNUMBER(U177)=TRUE,IF(U177&gt;0,U177/NAgni!U$57*100,"n.a."),"n.a.")</f>
        <v>6488.2490014421574</v>
      </c>
      <c r="V204" s="259">
        <f>IF(ISNUMBER(V177)=TRUE,IF(V177&gt;0,V177/NAgni!V$57*100,"n.a."),"n.a.")</f>
        <v>6238.7142706338454</v>
      </c>
      <c r="W204" s="259">
        <f>IF(ISNUMBER(W177)=TRUE,IF(W177&gt;0,W177/NAgni!W$57*100,"n.a."),"n.a.")</f>
        <v>7003.5624780660955</v>
      </c>
      <c r="X204" s="259">
        <f>IF(ISNUMBER(X177)=TRUE,IF(X177&gt;0,X177/NAgni!X$57*100,"n.a."),"n.a.")</f>
        <v>6179.145366297731</v>
      </c>
    </row>
    <row r="205" spans="1:24" x14ac:dyDescent="0.2">
      <c r="A205" s="1" t="s">
        <v>34</v>
      </c>
      <c r="B205" s="53" t="s">
        <v>283</v>
      </c>
      <c r="C205" s="259">
        <f>IF(ISNUMBER(C178)=TRUE,IF(C178&gt;0,C178/NAgni!C$57*100,"n.a."),"n.a.")</f>
        <v>19761.285712206016</v>
      </c>
      <c r="D205" s="259">
        <f>IF(ISNUMBER(D178)=TRUE,IF(D178&gt;0,D178/NAgni!D$57*100,"n.a."),"n.a.")</f>
        <v>23406.694512601131</v>
      </c>
      <c r="E205" s="259">
        <f>IF(ISNUMBER(E178)=TRUE,IF(E178&gt;0,E178/NAgni!E$57*100,"n.a."),"n.a.")</f>
        <v>21261.327804721041</v>
      </c>
      <c r="F205" s="259">
        <f>IF(ISNUMBER(F178)=TRUE,IF(F178&gt;0,F178/NAgni!F$57*100,"n.a."),"n.a.")</f>
        <v>20915.330957503957</v>
      </c>
      <c r="G205" s="259">
        <f>IF(ISNUMBER(G178)=TRUE,IF(G178&gt;0,G178/NAgni!G$57*100,"n.a."),"n.a.")</f>
        <v>23004.972600775305</v>
      </c>
      <c r="H205" s="259">
        <f>IF(ISNUMBER(H178)=TRUE,IF(H178&gt;0,H178/NAgni!H$57*100,"n.a."),"n.a.")</f>
        <v>22411.256843445979</v>
      </c>
      <c r="I205" s="259">
        <f>IF(ISNUMBER(I178)=TRUE,IF(I178&gt;0,I178/NAgni!I$57*100,"n.a."),"n.a.")</f>
        <v>23809.42727028676</v>
      </c>
      <c r="J205" s="259">
        <f>IF(ISNUMBER(J178)=TRUE,IF(J178&gt;0,J178/NAgni!J$57*100,"n.a."),"n.a.")</f>
        <v>21289.536427329345</v>
      </c>
      <c r="K205" s="259">
        <f>IF(ISNUMBER(K178)=TRUE,IF(K178&gt;0,K178/NAgni!K$57*100,"n.a."),"n.a.")</f>
        <v>19435.301730443578</v>
      </c>
      <c r="L205" s="259">
        <f>IF(ISNUMBER(L178)=TRUE,IF(L178&gt;0,L178/NAgni!L$57*100,"n.a."),"n.a.")</f>
        <v>18354.679079041711</v>
      </c>
      <c r="M205" s="259">
        <f>IF(ISNUMBER(M178)=TRUE,IF(M178&gt;0,M178/NAgni!M$57*100,"n.a."),"n.a.")</f>
        <v>18785.785535258176</v>
      </c>
      <c r="N205" s="259">
        <f>IF(ISNUMBER(N178)=TRUE,IF(N178&gt;0,N178/NAgni!N$57*100,"n.a."),"n.a.")</f>
        <v>19607.43274774075</v>
      </c>
      <c r="O205" s="259">
        <f>IF(ISNUMBER(O178)=TRUE,IF(O178&gt;0,O178/NAgni!O$57*100,"n.a."),"n.a.")</f>
        <v>16735.583260226871</v>
      </c>
      <c r="P205" s="259">
        <f>IF(ISNUMBER(P178)=TRUE,IF(P178&gt;0,P178/NAgni!P$57*100,"n.a."),"n.a.")</f>
        <v>16374.557734202806</v>
      </c>
      <c r="Q205" s="259">
        <f>IF(ISNUMBER(Q178)=TRUE,IF(Q178&gt;0,Q178/NAgni!Q$57*100,"n.a."),"n.a.")</f>
        <v>15929.266723102688</v>
      </c>
      <c r="R205" s="259">
        <f>IF(ISNUMBER(R178)=TRUE,IF(R178&gt;0,R178/NAgni!R$57*100,"n.a."),"n.a.")</f>
        <v>15362.886422469308</v>
      </c>
      <c r="S205" s="259">
        <f>IF(ISNUMBER(S178)=TRUE,IF(S178&gt;0,S178/NAgni!S$57*100,"n.a."),"n.a.")</f>
        <v>16207.363441950776</v>
      </c>
      <c r="T205" s="259">
        <f>IF(ISNUMBER(T178)=TRUE,IF(T178&gt;0,T178/NAgni!T$57*100,"n.a."),"n.a.")</f>
        <v>16035.388524493359</v>
      </c>
      <c r="U205" s="259">
        <f>IF(ISNUMBER(U178)=TRUE,IF(U178&gt;0,U178/NAgni!U$57*100,"n.a."),"n.a.")</f>
        <v>15456.94723129747</v>
      </c>
      <c r="V205" s="259">
        <f>IF(ISNUMBER(V178)=TRUE,IF(V178&gt;0,V178/NAgni!V$57*100,"n.a."),"n.a.")</f>
        <v>15116.275873875276</v>
      </c>
      <c r="W205" s="259">
        <f>IF(ISNUMBER(W178)=TRUE,IF(W178&gt;0,W178/NAgni!W$57*100,"n.a."),"n.a.")</f>
        <v>15421.347312309066</v>
      </c>
      <c r="X205" s="259">
        <f>IF(ISNUMBER(X178)=TRUE,IF(X178&gt;0,X178/NAgni!X$57*100,"n.a."),"n.a.")</f>
        <v>15765.974426200399</v>
      </c>
    </row>
    <row r="206" spans="1:24" x14ac:dyDescent="0.2">
      <c r="A206" s="1" t="s">
        <v>36</v>
      </c>
      <c r="B206" s="53" t="s">
        <v>284</v>
      </c>
      <c r="C206" s="259">
        <f>IF(ISNUMBER(C179)=TRUE,IF(C179&gt;0,C179/NAgni!C$57*100,"n.a."),"n.a.")</f>
        <v>13664.958962023062</v>
      </c>
      <c r="D206" s="259">
        <f>IF(ISNUMBER(D179)=TRUE,IF(D179&gt;0,D179/NAgni!D$57*100,"n.a."),"n.a.")</f>
        <v>14770.107773442007</v>
      </c>
      <c r="E206" s="259">
        <f>IF(ISNUMBER(E179)=TRUE,IF(E179&gt;0,E179/NAgni!E$57*100,"n.a."),"n.a.")</f>
        <v>15517.612092645119</v>
      </c>
      <c r="F206" s="259">
        <f>IF(ISNUMBER(F179)=TRUE,IF(F179&gt;0,F179/NAgni!F$57*100,"n.a."),"n.a.")</f>
        <v>12485.099320111147</v>
      </c>
      <c r="G206" s="259">
        <f>IF(ISNUMBER(G179)=TRUE,IF(G179&gt;0,G179/NAgni!G$57*100,"n.a."),"n.a.")</f>
        <v>13689.189704555043</v>
      </c>
      <c r="H206" s="259">
        <f>IF(ISNUMBER(H179)=TRUE,IF(H179&gt;0,H179/NAgni!H$57*100,"n.a."),"n.a.")</f>
        <v>14580.549025636425</v>
      </c>
      <c r="I206" s="259">
        <f>IF(ISNUMBER(I179)=TRUE,IF(I179&gt;0,I179/NAgni!I$57*100,"n.a."),"n.a.")</f>
        <v>13416.903170445918</v>
      </c>
      <c r="J206" s="259">
        <f>IF(ISNUMBER(J179)=TRUE,IF(J179&gt;0,J179/NAgni!J$57*100,"n.a."),"n.a.")</f>
        <v>12541.266794790325</v>
      </c>
      <c r="K206" s="259">
        <f>IF(ISNUMBER(K179)=TRUE,IF(K179&gt;0,K179/NAgni!K$57*100,"n.a."),"n.a.")</f>
        <v>11677.167728745231</v>
      </c>
      <c r="L206" s="259">
        <f>IF(ISNUMBER(L179)=TRUE,IF(L179&gt;0,L179/NAgni!L$57*100,"n.a."),"n.a.")</f>
        <v>11885.02938455103</v>
      </c>
      <c r="M206" s="259">
        <f>IF(ISNUMBER(M179)=TRUE,IF(M179&gt;0,M179/NAgni!M$57*100,"n.a."),"n.a.")</f>
        <v>13002.69693258434</v>
      </c>
      <c r="N206" s="259">
        <f>IF(ISNUMBER(N179)=TRUE,IF(N179&gt;0,N179/NAgni!N$57*100,"n.a."),"n.a.")</f>
        <v>13156.478894330605</v>
      </c>
      <c r="O206" s="259">
        <f>IF(ISNUMBER(O179)=TRUE,IF(O179&gt;0,O179/NAgni!O$57*100,"n.a."),"n.a.")</f>
        <v>12072.430945066841</v>
      </c>
      <c r="P206" s="259">
        <f>IF(ISNUMBER(P179)=TRUE,IF(P179&gt;0,P179/NAgni!P$57*100,"n.a."),"n.a.")</f>
        <v>11568.488383061384</v>
      </c>
      <c r="Q206" s="259">
        <f>IF(ISNUMBER(Q179)=TRUE,IF(Q179&gt;0,Q179/NAgni!Q$57*100,"n.a."),"n.a.")</f>
        <v>11382.095956570109</v>
      </c>
      <c r="R206" s="259">
        <f>IF(ISNUMBER(R179)=TRUE,IF(R179&gt;0,R179/NAgni!R$57*100,"n.a."),"n.a.")</f>
        <v>10827.374947562947</v>
      </c>
      <c r="S206" s="259">
        <f>IF(ISNUMBER(S179)=TRUE,IF(S179&gt;0,S179/NAgni!S$57*100,"n.a."),"n.a.")</f>
        <v>12014.655151819146</v>
      </c>
      <c r="T206" s="259">
        <f>IF(ISNUMBER(T179)=TRUE,IF(T179&gt;0,T179/NAgni!T$57*100,"n.a."),"n.a.")</f>
        <v>12863.526482617888</v>
      </c>
      <c r="U206" s="259">
        <f>IF(ISNUMBER(U179)=TRUE,IF(U179&gt;0,U179/NAgni!U$57*100,"n.a."),"n.a.")</f>
        <v>10687.736314351629</v>
      </c>
      <c r="V206" s="259">
        <f>IF(ISNUMBER(V179)=TRUE,IF(V179&gt;0,V179/NAgni!V$57*100,"n.a."),"n.a.")</f>
        <v>10843.730985562503</v>
      </c>
      <c r="W206" s="259">
        <f>IF(ISNUMBER(W179)=TRUE,IF(W179&gt;0,W179/NAgni!W$57*100,"n.a."),"n.a.")</f>
        <v>10247.74611004217</v>
      </c>
      <c r="X206" s="259">
        <f>IF(ISNUMBER(X179)=TRUE,IF(X179&gt;0,X179/NAgni!X$57*100,"n.a."),"n.a.")</f>
        <v>7600.2899180744353</v>
      </c>
    </row>
    <row r="207" spans="1:24" x14ac:dyDescent="0.2">
      <c r="A207" s="1" t="s">
        <v>37</v>
      </c>
      <c r="B207" t="s">
        <v>310</v>
      </c>
      <c r="C207" s="259">
        <f>IF(ISNUMBER(C180)=TRUE,IF(C180&gt;0,C180/NAgni!C$57*100,"n.a."),"n.a.")</f>
        <v>15995.134000293274</v>
      </c>
      <c r="D207" s="259">
        <f>IF(ISNUMBER(D180)=TRUE,IF(D180&gt;0,D180/NAgni!D$57*100,"n.a."),"n.a.")</f>
        <v>16194.009774914159</v>
      </c>
      <c r="E207" s="259">
        <f>IF(ISNUMBER(E180)=TRUE,IF(E180&gt;0,E180/NAgni!E$57*100,"n.a."),"n.a.")</f>
        <v>16489.339268717104</v>
      </c>
      <c r="F207" s="259">
        <f>IF(ISNUMBER(F180)=TRUE,IF(F180&gt;0,F180/NAgni!F$57*100,"n.a."),"n.a.")</f>
        <v>17432.483445956681</v>
      </c>
      <c r="G207" s="259">
        <f>IF(ISNUMBER(G180)=TRUE,IF(G180&gt;0,G180/NAgni!G$57*100,"n.a."),"n.a.")</f>
        <v>17325.564321852802</v>
      </c>
      <c r="H207" s="259">
        <f>IF(ISNUMBER(H180)=TRUE,IF(H180&gt;0,H180/NAgni!H$57*100,"n.a."),"n.a.")</f>
        <v>16910.88839583049</v>
      </c>
      <c r="I207" s="259">
        <f>IF(ISNUMBER(I180)=TRUE,IF(I180&gt;0,I180/NAgni!I$57*100,"n.a."),"n.a.")</f>
        <v>16616.752755018351</v>
      </c>
      <c r="J207" s="259">
        <f>IF(ISNUMBER(J180)=TRUE,IF(J180&gt;0,J180/NAgni!J$57*100,"n.a."),"n.a.")</f>
        <v>16420.685203268826</v>
      </c>
      <c r="K207" s="259">
        <f>IF(ISNUMBER(K180)=TRUE,IF(K180&gt;0,K180/NAgni!K$57*100,"n.a."),"n.a.")</f>
        <v>15354.183077598291</v>
      </c>
      <c r="L207" s="259">
        <f>IF(ISNUMBER(L180)=TRUE,IF(L180&gt;0,L180/NAgni!L$57*100,"n.a."),"n.a.")</f>
        <v>14836.607762307576</v>
      </c>
      <c r="M207" s="259">
        <f>IF(ISNUMBER(M180)=TRUE,IF(M180&gt;0,M180/NAgni!M$57*100,"n.a."),"n.a.")</f>
        <v>14509.255020628405</v>
      </c>
      <c r="N207" s="259">
        <f>IF(ISNUMBER(N180)=TRUE,IF(N180&gt;0,N180/NAgni!N$57*100,"n.a."),"n.a.")</f>
        <v>14766.272256437394</v>
      </c>
      <c r="O207" s="259">
        <f>IF(ISNUMBER(O180)=TRUE,IF(O180&gt;0,O180/NAgni!O$57*100,"n.a."),"n.a.")</f>
        <v>14368.982675216041</v>
      </c>
      <c r="P207" s="259">
        <f>IF(ISNUMBER(P180)=TRUE,IF(P180&gt;0,P180/NAgni!P$57*100,"n.a."),"n.a.")</f>
        <v>13795.308611777458</v>
      </c>
      <c r="Q207" s="259">
        <f>IF(ISNUMBER(Q180)=TRUE,IF(Q180&gt;0,Q180/NAgni!Q$57*100,"n.a."),"n.a.")</f>
        <v>14676.692115173941</v>
      </c>
      <c r="R207" s="259">
        <f>IF(ISNUMBER(R180)=TRUE,IF(R180&gt;0,R180/NAgni!R$57*100,"n.a."),"n.a.")</f>
        <v>14592.384317673796</v>
      </c>
      <c r="S207" s="259">
        <f>IF(ISNUMBER(S180)=TRUE,IF(S180&gt;0,S180/NAgni!S$57*100,"n.a."),"n.a.")</f>
        <v>15472.561001637652</v>
      </c>
      <c r="T207" s="259">
        <f>IF(ISNUMBER(T180)=TRUE,IF(T180&gt;0,T180/NAgni!T$57*100,"n.a."),"n.a.")</f>
        <v>15823.469148530688</v>
      </c>
      <c r="U207" s="259">
        <f>IF(ISNUMBER(U180)=TRUE,IF(U180&gt;0,U180/NAgni!U$57*100,"n.a."),"n.a.")</f>
        <v>16158.355743737198</v>
      </c>
      <c r="V207" s="259">
        <f>IF(ISNUMBER(V180)=TRUE,IF(V180&gt;0,V180/NAgni!V$57*100,"n.a."),"n.a.")</f>
        <v>16396.739383180975</v>
      </c>
      <c r="W207" s="259">
        <f>IF(ISNUMBER(W180)=TRUE,IF(W180&gt;0,W180/NAgni!W$57*100,"n.a."),"n.a.")</f>
        <v>16688.33527114457</v>
      </c>
      <c r="X207" s="259">
        <f>IF(ISNUMBER(X180)=TRUE,IF(X180&gt;0,X180/NAgni!X$57*100,"n.a."),"n.a.")</f>
        <v>16528.963309905841</v>
      </c>
    </row>
    <row r="208" spans="1:24" x14ac:dyDescent="0.2">
      <c r="A208" s="1" t="s">
        <v>38</v>
      </c>
      <c r="B208" t="s">
        <v>35</v>
      </c>
      <c r="C208" s="259">
        <f>IF(ISNUMBER(C181)=TRUE,IF(C181&gt;0,C181/NAgni!C$57*100,"n.a."),"n.a.")</f>
        <v>14008.042778167279</v>
      </c>
      <c r="D208" s="259">
        <f>IF(ISNUMBER(D181)=TRUE,IF(D181&gt;0,D181/NAgni!D$57*100,"n.a."),"n.a.")</f>
        <v>14052.097495431932</v>
      </c>
      <c r="E208" s="259">
        <f>IF(ISNUMBER(E181)=TRUE,IF(E181&gt;0,E181/NAgni!E$57*100,"n.a."),"n.a.")</f>
        <v>15081.663426890455</v>
      </c>
      <c r="F208" s="259">
        <f>IF(ISNUMBER(F181)=TRUE,IF(F181&gt;0,F181/NAgni!F$57*100,"n.a."),"n.a.")</f>
        <v>14667.91465437849</v>
      </c>
      <c r="G208" s="259">
        <f>IF(ISNUMBER(G181)=TRUE,IF(G181&gt;0,G181/NAgni!G$57*100,"n.a."),"n.a.")</f>
        <v>15060.099749099725</v>
      </c>
      <c r="H208" s="259">
        <f>IF(ISNUMBER(H181)=TRUE,IF(H181&gt;0,H181/NAgni!H$57*100,"n.a."),"n.a.")</f>
        <v>14221.60089263603</v>
      </c>
      <c r="I208" s="259">
        <f>IF(ISNUMBER(I181)=TRUE,IF(I181&gt;0,I181/NAgni!I$57*100,"n.a."),"n.a.")</f>
        <v>13726.672682570996</v>
      </c>
      <c r="J208" s="259">
        <f>IF(ISNUMBER(J181)=TRUE,IF(J181&gt;0,J181/NAgni!J$57*100,"n.a."),"n.a.")</f>
        <v>13347.931848119069</v>
      </c>
      <c r="K208" s="259">
        <f>IF(ISNUMBER(K181)=TRUE,IF(K181&gt;0,K181/NAgni!K$57*100,"n.a."),"n.a.")</f>
        <v>12148.421941273167</v>
      </c>
      <c r="L208" s="259">
        <f>IF(ISNUMBER(L181)=TRUE,IF(L181&gt;0,L181/NAgni!L$57*100,"n.a."),"n.a.")</f>
        <v>11487.268692437823</v>
      </c>
      <c r="M208" s="259">
        <f>IF(ISNUMBER(M181)=TRUE,IF(M181&gt;0,M181/NAgni!M$57*100,"n.a."),"n.a.")</f>
        <v>12053.835334708194</v>
      </c>
      <c r="N208" s="259">
        <f>IF(ISNUMBER(N181)=TRUE,IF(N181&gt;0,N181/NAgni!N$57*100,"n.a."),"n.a.")</f>
        <v>12398.537425771478</v>
      </c>
      <c r="O208" s="259">
        <f>IF(ISNUMBER(O181)=TRUE,IF(O181&gt;0,O181/NAgni!O$57*100,"n.a."),"n.a.")</f>
        <v>12336.297369834019</v>
      </c>
      <c r="P208" s="259">
        <f>IF(ISNUMBER(P181)=TRUE,IF(P181&gt;0,P181/NAgni!P$57*100,"n.a."),"n.a.")</f>
        <v>12334.207503216376</v>
      </c>
      <c r="Q208" s="259">
        <f>IF(ISNUMBER(Q181)=TRUE,IF(Q181&gt;0,Q181/NAgni!Q$57*100,"n.a."),"n.a.")</f>
        <v>12463.566250773636</v>
      </c>
      <c r="R208" s="259">
        <f>IF(ISNUMBER(R181)=TRUE,IF(R181&gt;0,R181/NAgni!R$57*100,"n.a."),"n.a.")</f>
        <v>15196.992516441564</v>
      </c>
      <c r="S208" s="259">
        <f>IF(ISNUMBER(S181)=TRUE,IF(S181&gt;0,S181/NAgni!S$57*100,"n.a."),"n.a.")</f>
        <v>15856.764663383419</v>
      </c>
      <c r="T208" s="259">
        <f>IF(ISNUMBER(T181)=TRUE,IF(T181&gt;0,T181/NAgni!T$57*100,"n.a."),"n.a.")</f>
        <v>16786.817142649677</v>
      </c>
      <c r="U208" s="259">
        <f>IF(ISNUMBER(U181)=TRUE,IF(U181&gt;0,U181/NAgni!U$57*100,"n.a."),"n.a.")</f>
        <v>16530.147759238153</v>
      </c>
      <c r="V208" s="259">
        <f>IF(ISNUMBER(V181)=TRUE,IF(V181&gt;0,V181/NAgni!V$57*100,"n.a."),"n.a.")</f>
        <v>16590.451713570095</v>
      </c>
      <c r="W208" s="259">
        <f>IF(ISNUMBER(W181)=TRUE,IF(W181&gt;0,W181/NAgni!W$57*100,"n.a."),"n.a.")</f>
        <v>16400.303971897552</v>
      </c>
      <c r="X208" s="259">
        <f>IF(ISNUMBER(X181)=TRUE,IF(X181&gt;0,X181/NAgni!X$57*100,"n.a."),"n.a.")</f>
        <v>17234.687150648235</v>
      </c>
    </row>
    <row r="209" spans="1:24" x14ac:dyDescent="0.2">
      <c r="A209" s="1" t="s">
        <v>40</v>
      </c>
      <c r="B209" t="s">
        <v>285</v>
      </c>
      <c r="C209" s="259">
        <f>IF(ISNUMBER(C182)=TRUE,IF(C182&gt;0,C182/NAgni!C$57*100,"n.a."),"n.a.")</f>
        <v>14448.031700637561</v>
      </c>
      <c r="D209" s="259">
        <f>IF(ISNUMBER(D182)=TRUE,IF(D182&gt;0,D182/NAgni!D$57*100,"n.a."),"n.a.")</f>
        <v>13847.109835640331</v>
      </c>
      <c r="E209" s="259">
        <f>IF(ISNUMBER(E182)=TRUE,IF(E182&gt;0,E182/NAgni!E$57*100,"n.a."),"n.a.")</f>
        <v>15137.562942617196</v>
      </c>
      <c r="F209" s="259">
        <f>IF(ISNUMBER(F182)=TRUE,IF(F182&gt;0,F182/NAgni!F$57*100,"n.a."),"n.a.")</f>
        <v>16154.791944156887</v>
      </c>
      <c r="G209" s="259">
        <f>IF(ISNUMBER(G182)=TRUE,IF(G182&gt;0,G182/NAgni!G$57*100,"n.a."),"n.a.")</f>
        <v>14300.114279269201</v>
      </c>
      <c r="H209" s="259">
        <f>IF(ISNUMBER(H182)=TRUE,IF(H182&gt;0,H182/NAgni!H$57*100,"n.a."),"n.a.")</f>
        <v>14754.097759206741</v>
      </c>
      <c r="I209" s="259">
        <f>IF(ISNUMBER(I182)=TRUE,IF(I182&gt;0,I182/NAgni!I$57*100,"n.a."),"n.a.")</f>
        <v>15798.45843071144</v>
      </c>
      <c r="J209" s="259">
        <f>IF(ISNUMBER(J182)=TRUE,IF(J182&gt;0,J182/NAgni!J$57*100,"n.a."),"n.a.")</f>
        <v>17148.019555850366</v>
      </c>
      <c r="K209" s="259">
        <f>IF(ISNUMBER(K182)=TRUE,IF(K182&gt;0,K182/NAgni!K$57*100,"n.a."),"n.a.")</f>
        <v>16388.083250861298</v>
      </c>
      <c r="L209" s="259">
        <f>IF(ISNUMBER(L182)=TRUE,IF(L182&gt;0,L182/NAgni!L$57*100,"n.a."),"n.a.")</f>
        <v>14645.007069121766</v>
      </c>
      <c r="M209" s="259">
        <f>IF(ISNUMBER(M182)=TRUE,IF(M182&gt;0,M182/NAgni!M$57*100,"n.a."),"n.a.")</f>
        <v>10486.606875211044</v>
      </c>
      <c r="N209" s="259">
        <f>IF(ISNUMBER(N182)=TRUE,IF(N182&gt;0,N182/NAgni!N$57*100,"n.a."),"n.a.")</f>
        <v>10804.139501084399</v>
      </c>
      <c r="O209" s="259">
        <f>IF(ISNUMBER(O182)=TRUE,IF(O182&gt;0,O182/NAgni!O$57*100,"n.a."),"n.a.")</f>
        <v>9673.5828478064559</v>
      </c>
      <c r="P209" s="259">
        <f>IF(ISNUMBER(P182)=TRUE,IF(P182&gt;0,P182/NAgni!P$57*100,"n.a."),"n.a.")</f>
        <v>9507.4275500020158</v>
      </c>
      <c r="Q209" s="259">
        <f>IF(ISNUMBER(Q182)=TRUE,IF(Q182&gt;0,Q182/NAgni!Q$57*100,"n.a."),"n.a.")</f>
        <v>8967.1173879855723</v>
      </c>
      <c r="R209" s="259">
        <f>IF(ISNUMBER(R182)=TRUE,IF(R182&gt;0,R182/NAgni!R$57*100,"n.a."),"n.a.")</f>
        <v>9695.7547940035547</v>
      </c>
      <c r="S209" s="259">
        <f>IF(ISNUMBER(S182)=TRUE,IF(S182&gt;0,S182/NAgni!S$57*100,"n.a."),"n.a.")</f>
        <v>11163.86913674957</v>
      </c>
      <c r="T209" s="259">
        <f>IF(ISNUMBER(T182)=TRUE,IF(T182&gt;0,T182/NAgni!T$57*100,"n.a."),"n.a.")</f>
        <v>10599.36445052389</v>
      </c>
      <c r="U209" s="259">
        <f>IF(ISNUMBER(U182)=TRUE,IF(U182&gt;0,U182/NAgni!U$57*100,"n.a."),"n.a.")</f>
        <v>11418.686730619802</v>
      </c>
      <c r="V209" s="259">
        <f>IF(ISNUMBER(V182)=TRUE,IF(V182&gt;0,V182/NAgni!V$57*100,"n.a."),"n.a.")</f>
        <v>12993.378906043228</v>
      </c>
      <c r="W209" s="259">
        <f>IF(ISNUMBER(W182)=TRUE,IF(W182&gt;0,W182/NAgni!W$57*100,"n.a."),"n.a.")</f>
        <v>9339.021218138425</v>
      </c>
      <c r="X209" s="259">
        <f>IF(ISNUMBER(X182)=TRUE,IF(X182&gt;0,X182/NAgni!X$57*100,"n.a."),"n.a.")</f>
        <v>9266.0391306919428</v>
      </c>
    </row>
    <row r="210" spans="1:24" x14ac:dyDescent="0.2">
      <c r="A210" s="1" t="s">
        <v>286</v>
      </c>
      <c r="B210" t="s">
        <v>287</v>
      </c>
      <c r="C210" s="259">
        <f>IF(ISNUMBER(C183)=TRUE,IF(C183&gt;0,C183/NAgni!C$57*100,"n.a."),"n.a.")</f>
        <v>19916.20551966556</v>
      </c>
      <c r="D210" s="259">
        <f>IF(ISNUMBER(D183)=TRUE,IF(D183&gt;0,D183/NAgni!D$57*100,"n.a."),"n.a.")</f>
        <v>17885.012330041656</v>
      </c>
      <c r="E210" s="259">
        <f>IF(ISNUMBER(E183)=TRUE,IF(E183&gt;0,E183/NAgni!E$57*100,"n.a."),"n.a.")</f>
        <v>14546.113050198135</v>
      </c>
      <c r="F210" s="259">
        <f>IF(ISNUMBER(F183)=TRUE,IF(F183&gt;0,F183/NAgni!F$57*100,"n.a."),"n.a.")</f>
        <v>12135.959884676995</v>
      </c>
      <c r="G210" s="259">
        <f>IF(ISNUMBER(G183)=TRUE,IF(G183&gt;0,G183/NAgni!G$57*100,"n.a."),"n.a.")</f>
        <v>15087.817144819388</v>
      </c>
      <c r="H210" s="259">
        <f>IF(ISNUMBER(H183)=TRUE,IF(H183&gt;0,H183/NAgni!H$57*100,"n.a."),"n.a.")</f>
        <v>15055.468596945477</v>
      </c>
      <c r="I210" s="259">
        <f>IF(ISNUMBER(I183)=TRUE,IF(I183&gt;0,I183/NAgni!I$57*100,"n.a."),"n.a.")</f>
        <v>17048.332903687053</v>
      </c>
      <c r="J210" s="259">
        <f>IF(ISNUMBER(J183)=TRUE,IF(J183&gt;0,J183/NAgni!J$57*100,"n.a."),"n.a.")</f>
        <v>19276.165993336734</v>
      </c>
      <c r="K210" s="259">
        <f>IF(ISNUMBER(K183)=TRUE,IF(K183&gt;0,K183/NAgni!K$57*100,"n.a."),"n.a.")</f>
        <v>17844.02603825698</v>
      </c>
      <c r="L210" s="259">
        <f>IF(ISNUMBER(L183)=TRUE,IF(L183&gt;0,L183/NAgni!L$57*100,"n.a."),"n.a.")</f>
        <v>17929.24280129432</v>
      </c>
      <c r="M210" s="259">
        <f>IF(ISNUMBER(M183)=TRUE,IF(M183&gt;0,M183/NAgni!M$57*100,"n.a."),"n.a.")</f>
        <v>19062.604271734628</v>
      </c>
      <c r="N210" s="259">
        <f>IF(ISNUMBER(N183)=TRUE,IF(N183&gt;0,N183/NAgni!N$57*100,"n.a."),"n.a.")</f>
        <v>16312.340519242132</v>
      </c>
      <c r="O210" s="259">
        <f>IF(ISNUMBER(O183)=TRUE,IF(O183&gt;0,O183/NAgni!O$57*100,"n.a."),"n.a.")</f>
        <v>16364.638166695664</v>
      </c>
      <c r="P210" s="259">
        <f>IF(ISNUMBER(P183)=TRUE,IF(P183&gt;0,P183/NAgni!P$57*100,"n.a."),"n.a.")</f>
        <v>13875.13998254475</v>
      </c>
      <c r="Q210" s="259">
        <f>IF(ISNUMBER(Q183)=TRUE,IF(Q183&gt;0,Q183/NAgni!Q$57*100,"n.a."),"n.a.")</f>
        <v>13644.001641185867</v>
      </c>
      <c r="R210" s="259">
        <f>IF(ISNUMBER(R183)=TRUE,IF(R183&gt;0,R183/NAgni!R$57*100,"n.a."),"n.a.")</f>
        <v>13811.64894429503</v>
      </c>
      <c r="S210" s="259">
        <f>IF(ISNUMBER(S183)=TRUE,IF(S183&gt;0,S183/NAgni!S$57*100,"n.a."),"n.a.")</f>
        <v>18029.837499970803</v>
      </c>
      <c r="T210" s="259">
        <f>IF(ISNUMBER(T183)=TRUE,IF(T183&gt;0,T183/NAgni!T$57*100,"n.a."),"n.a.")</f>
        <v>18375.597201214041</v>
      </c>
      <c r="U210" s="259">
        <f>IF(ISNUMBER(U183)=TRUE,IF(U183&gt;0,U183/NAgni!U$57*100,"n.a."),"n.a.")</f>
        <v>19301.998040869013</v>
      </c>
      <c r="V210" s="259">
        <f>IF(ISNUMBER(V183)=TRUE,IF(V183&gt;0,V183/NAgni!V$57*100,"n.a."),"n.a.")</f>
        <v>16676.674428494629</v>
      </c>
      <c r="W210" s="259">
        <f>IF(ISNUMBER(W183)=TRUE,IF(W183&gt;0,W183/NAgni!W$57*100,"n.a."),"n.a.")</f>
        <v>18307.789792677853</v>
      </c>
      <c r="X210" s="259">
        <f>IF(ISNUMBER(X183)=TRUE,IF(X183&gt;0,X183/NAgni!X$57*100,"n.a."),"n.a.")</f>
        <v>20083.847682213745</v>
      </c>
    </row>
    <row r="211" spans="1:24" x14ac:dyDescent="0.2">
      <c r="A211" s="1" t="s">
        <v>288</v>
      </c>
      <c r="B211" t="s">
        <v>289</v>
      </c>
      <c r="C211" s="259">
        <f>IF(ISNUMBER(C184)=TRUE,IF(C184&gt;0,C184/NAgni!C$57*100,"n.a."),"n.a.")</f>
        <v>10220.414797211792</v>
      </c>
      <c r="D211" s="259">
        <f>IF(ISNUMBER(D184)=TRUE,IF(D184&gt;0,D184/NAgni!D$57*100,"n.a."),"n.a.")</f>
        <v>9946.3281795291878</v>
      </c>
      <c r="E211" s="259">
        <f>IF(ISNUMBER(E184)=TRUE,IF(E184&gt;0,E184/NAgni!E$57*100,"n.a."),"n.a.")</f>
        <v>9027.8260475843017</v>
      </c>
      <c r="F211" s="259">
        <f>IF(ISNUMBER(F184)=TRUE,IF(F184&gt;0,F184/NAgni!F$57*100,"n.a."),"n.a.")</f>
        <v>9061.7578651031799</v>
      </c>
      <c r="G211" s="259">
        <f>IF(ISNUMBER(G184)=TRUE,IF(G184&gt;0,G184/NAgni!G$57*100,"n.a."),"n.a.")</f>
        <v>8593.4131642444845</v>
      </c>
      <c r="H211" s="259">
        <f>IF(ISNUMBER(H184)=TRUE,IF(H184&gt;0,H184/NAgni!H$57*100,"n.a."),"n.a.")</f>
        <v>8977.0884868465455</v>
      </c>
      <c r="I211" s="259">
        <f>IF(ISNUMBER(I184)=TRUE,IF(I184&gt;0,I184/NAgni!I$57*100,"n.a."),"n.a.")</f>
        <v>8023.4041264644984</v>
      </c>
      <c r="J211" s="259">
        <f>IF(ISNUMBER(J184)=TRUE,IF(J184&gt;0,J184/NAgni!J$57*100,"n.a."),"n.a.")</f>
        <v>8338.9355582553981</v>
      </c>
      <c r="K211" s="259">
        <f>IF(ISNUMBER(K184)=TRUE,IF(K184&gt;0,K184/NAgni!K$57*100,"n.a."),"n.a.")</f>
        <v>7562.2580582428654</v>
      </c>
      <c r="L211" s="259">
        <f>IF(ISNUMBER(L184)=TRUE,IF(L184&gt;0,L184/NAgni!L$57*100,"n.a."),"n.a.")</f>
        <v>7701.6804107740527</v>
      </c>
      <c r="M211" s="259">
        <f>IF(ISNUMBER(M184)=TRUE,IF(M184&gt;0,M184/NAgni!M$57*100,"n.a."),"n.a.")</f>
        <v>8067.6130202354743</v>
      </c>
      <c r="N211" s="259">
        <f>IF(ISNUMBER(N184)=TRUE,IF(N184&gt;0,N184/NAgni!N$57*100,"n.a."),"n.a.")</f>
        <v>8732.2534184029264</v>
      </c>
      <c r="O211" s="259">
        <f>IF(ISNUMBER(O184)=TRUE,IF(O184&gt;0,O184/NAgni!O$57*100,"n.a."),"n.a.")</f>
        <v>7669.7646869821856</v>
      </c>
      <c r="P211" s="259">
        <f>IF(ISNUMBER(P184)=TRUE,IF(P184&gt;0,P184/NAgni!P$57*100,"n.a."),"n.a.")</f>
        <v>7685.5515804222832</v>
      </c>
      <c r="Q211" s="259">
        <f>IF(ISNUMBER(Q184)=TRUE,IF(Q184&gt;0,Q184/NAgni!Q$57*100,"n.a."),"n.a.")</f>
        <v>7963.9644124161878</v>
      </c>
      <c r="R211" s="259">
        <f>IF(ISNUMBER(R184)=TRUE,IF(R184&gt;0,R184/NAgni!R$57*100,"n.a."),"n.a.")</f>
        <v>8027.663087593085</v>
      </c>
      <c r="S211" s="259">
        <f>IF(ISNUMBER(S184)=TRUE,IF(S184&gt;0,S184/NAgni!S$57*100,"n.a."),"n.a.")</f>
        <v>9453.4295472130943</v>
      </c>
      <c r="T211" s="259">
        <f>IF(ISNUMBER(T184)=TRUE,IF(T184&gt;0,T184/NAgni!T$57*100,"n.a."),"n.a.")</f>
        <v>11097.51433293288</v>
      </c>
      <c r="U211" s="259">
        <f>IF(ISNUMBER(U184)=TRUE,IF(U184&gt;0,U184/NAgni!U$57*100,"n.a."),"n.a.")</f>
        <v>10101.930876870687</v>
      </c>
      <c r="V211" s="259">
        <f>IF(ISNUMBER(V184)=TRUE,IF(V184&gt;0,V184/NAgni!V$57*100,"n.a."),"n.a.")</f>
        <v>9709.2287476864549</v>
      </c>
      <c r="W211" s="259">
        <f>IF(ISNUMBER(W184)=TRUE,IF(W184&gt;0,W184/NAgni!W$57*100,"n.a."),"n.a.")</f>
        <v>8289.7329971345662</v>
      </c>
      <c r="X211" s="259">
        <f>IF(ISNUMBER(X184)=TRUE,IF(X184&gt;0,X184/NAgni!X$57*100,"n.a."),"n.a.")</f>
        <v>7683.3187497257086</v>
      </c>
    </row>
    <row r="212" spans="1:24" x14ac:dyDescent="0.2">
      <c r="A212" s="1" t="s">
        <v>290</v>
      </c>
      <c r="B212" t="s">
        <v>311</v>
      </c>
      <c r="C212" s="259">
        <f>IF(ISNUMBER(C185)=TRUE,IF(C185&gt;0,C185/NAgni!C$57*100,"n.a."),"n.a.")</f>
        <v>2315.1885399105836</v>
      </c>
      <c r="D212" s="259">
        <f>IF(ISNUMBER(D185)=TRUE,IF(D185&gt;0,D185/NAgni!D$57*100,"n.a."),"n.a.")</f>
        <v>2496.4098274170728</v>
      </c>
      <c r="E212" s="259">
        <f>IF(ISNUMBER(E185)=TRUE,IF(E185&gt;0,E185/NAgni!E$57*100,"n.a."),"n.a.")</f>
        <v>2545.5877142098552</v>
      </c>
      <c r="F212" s="259">
        <f>IF(ISNUMBER(F185)=TRUE,IF(F185&gt;0,F185/NAgni!F$57*100,"n.a."),"n.a.")</f>
        <v>3342.5274845208555</v>
      </c>
      <c r="G212" s="259" t="str">
        <f>IF(ISNUMBER(G185)=TRUE,IF(G185&gt;0,G185/NAgni!G$57*100,"n.a."),"n.a.")</f>
        <v>n.a.</v>
      </c>
      <c r="H212" s="259" t="str">
        <f>IF(ISNUMBER(H185)=TRUE,IF(H185&gt;0,H185/NAgni!H$57*100,"n.a."),"n.a.")</f>
        <v>n.a.</v>
      </c>
      <c r="I212" s="259" t="str">
        <f>IF(ISNUMBER(I185)=TRUE,IF(I185&gt;0,I185/NAgni!I$57*100,"n.a."),"n.a.")</f>
        <v>n.a.</v>
      </c>
      <c r="J212" s="259" t="str">
        <f>IF(ISNUMBER(J185)=TRUE,IF(J185&gt;0,J185/NAgni!J$57*100,"n.a."),"n.a.")</f>
        <v>n.a.</v>
      </c>
      <c r="K212" s="259" t="str">
        <f>IF(ISNUMBER(K185)=TRUE,IF(K185&gt;0,K185/NAgni!K$57*100,"n.a."),"n.a.")</f>
        <v>n.a.</v>
      </c>
      <c r="L212" s="259" t="str">
        <f>IF(ISNUMBER(L185)=TRUE,IF(L185&gt;0,L185/NAgni!L$57*100,"n.a."),"n.a.")</f>
        <v>n.a.</v>
      </c>
      <c r="M212" s="259" t="str">
        <f>IF(ISNUMBER(M185)=TRUE,IF(M185&gt;0,M185/NAgni!M$57*100,"n.a."),"n.a.")</f>
        <v>n.a.</v>
      </c>
      <c r="N212" s="259" t="str">
        <f>IF(ISNUMBER(N185)=TRUE,IF(N185&gt;0,N185/NAgni!N$57*100,"n.a."),"n.a.")</f>
        <v>n.a.</v>
      </c>
      <c r="O212" s="259" t="str">
        <f>IF(ISNUMBER(O185)=TRUE,IF(O185&gt;0,O185/NAgni!O$57*100,"n.a."),"n.a.")</f>
        <v>n.a.</v>
      </c>
      <c r="P212" s="259" t="str">
        <f>IF(ISNUMBER(P185)=TRUE,IF(P185&gt;0,P185/NAgni!P$57*100,"n.a."),"n.a.")</f>
        <v>n.a.</v>
      </c>
      <c r="Q212" s="259" t="str">
        <f>IF(ISNUMBER(Q185)=TRUE,IF(Q185&gt;0,Q185/NAgni!Q$57*100,"n.a."),"n.a.")</f>
        <v>n.a.</v>
      </c>
      <c r="R212" s="259" t="str">
        <f>IF(ISNUMBER(R185)=TRUE,IF(R185&gt;0,R185/NAgni!R$57*100,"n.a."),"n.a.")</f>
        <v>n.a.</v>
      </c>
      <c r="S212" s="259" t="str">
        <f>IF(ISNUMBER(S185)=TRUE,IF(S185&gt;0,S185/NAgni!S$57*100,"n.a."),"n.a.")</f>
        <v>n.a.</v>
      </c>
      <c r="T212" s="259" t="str">
        <f>IF(ISNUMBER(T185)=TRUE,IF(T185&gt;0,T185/NAgni!T$57*100,"n.a."),"n.a.")</f>
        <v>n.a.</v>
      </c>
      <c r="U212" s="259" t="str">
        <f>IF(ISNUMBER(U185)=TRUE,IF(U185&gt;0,U185/NAgni!U$57*100,"n.a."),"n.a.")</f>
        <v>n.a.</v>
      </c>
      <c r="V212" s="259" t="str">
        <f>IF(ISNUMBER(V185)=TRUE,IF(V185&gt;0,V185/NAgni!V$57*100,"n.a."),"n.a.")</f>
        <v>n.a.</v>
      </c>
      <c r="W212" s="259" t="str">
        <f>IF(ISNUMBER(W185)=TRUE,IF(W185&gt;0,W185/NAgni!W$57*100,"n.a."),"n.a.")</f>
        <v>n.a.</v>
      </c>
      <c r="X212" s="259" t="str">
        <f>IF(ISNUMBER(X185)=TRUE,IF(X185&gt;0,X185/NAgni!X$57*100,"n.a."),"n.a.")</f>
        <v>n.a.</v>
      </c>
    </row>
    <row r="213" spans="1:24" x14ac:dyDescent="0.2">
      <c r="A213" s="1" t="s">
        <v>312</v>
      </c>
      <c r="B213" t="s">
        <v>313</v>
      </c>
      <c r="C213" s="259" t="str">
        <f>IF(ISNUMBER(C186)=TRUE,IF(C186&gt;0,C186/NAgni!C$57*100,"n.a."),"n.a.")</f>
        <v>n.a.</v>
      </c>
      <c r="D213" s="259" t="str">
        <f>IF(ISNUMBER(D186)=TRUE,IF(D186&gt;0,D186/NAgni!D$57*100,"n.a."),"n.a.")</f>
        <v>n.a.</v>
      </c>
      <c r="E213" s="259" t="str">
        <f>IF(ISNUMBER(E186)=TRUE,IF(E186&gt;0,E186/NAgni!E$57*100,"n.a."),"n.a.")</f>
        <v>n.a.</v>
      </c>
      <c r="F213" s="259" t="str">
        <f>IF(ISNUMBER(F186)=TRUE,IF(F186&gt;0,F186/NAgni!F$57*100,"n.a."),"n.a.")</f>
        <v>n.a.</v>
      </c>
      <c r="G213" s="259" t="str">
        <f>IF(ISNUMBER(G186)=TRUE,IF(G186&gt;0,G186/NAgni!G$57*100,"n.a."),"n.a.")</f>
        <v>n.a.</v>
      </c>
      <c r="H213" s="259" t="str">
        <f>IF(ISNUMBER(H186)=TRUE,IF(H186&gt;0,H186/NAgni!H$57*100,"n.a."),"n.a.")</f>
        <v>n.a.</v>
      </c>
      <c r="I213" s="259" t="str">
        <f>IF(ISNUMBER(I186)=TRUE,IF(I186&gt;0,I186/NAgni!I$57*100,"n.a."),"n.a.")</f>
        <v>n.a.</v>
      </c>
      <c r="J213" s="259" t="str">
        <f>IF(ISNUMBER(J186)=TRUE,IF(J186&gt;0,J186/NAgni!J$57*100,"n.a."),"n.a.")</f>
        <v>n.a.</v>
      </c>
      <c r="K213" s="259">
        <f>IF(ISNUMBER(K186)=TRUE,IF(K186&gt;0,K186/NAgni!K$57*100,"n.a."),"n.a.")</f>
        <v>16807.921872942505</v>
      </c>
      <c r="L213" s="259">
        <f>IF(ISNUMBER(L186)=TRUE,IF(L186&gt;0,L186/NAgni!L$57*100,"n.a."),"n.a.")</f>
        <v>18214.078691409159</v>
      </c>
      <c r="M213" s="259">
        <f>IF(ISNUMBER(M186)=TRUE,IF(M186&gt;0,M186/NAgni!M$57*100,"n.a."),"n.a.")</f>
        <v>18308.506317525171</v>
      </c>
      <c r="N213" s="259">
        <f>IF(ISNUMBER(N186)=TRUE,IF(N186&gt;0,N186/NAgni!N$57*100,"n.a."),"n.a.")</f>
        <v>17012.449798339396</v>
      </c>
      <c r="O213" s="259">
        <f>IF(ISNUMBER(O186)=TRUE,IF(O186&gt;0,O186/NAgni!O$57*100,"n.a."),"n.a.")</f>
        <v>15648.369442164125</v>
      </c>
      <c r="P213" s="259">
        <f>IF(ISNUMBER(P186)=TRUE,IF(P186&gt;0,P186/NAgni!P$57*100,"n.a."),"n.a.")</f>
        <v>13926.598599800163</v>
      </c>
      <c r="Q213" s="259">
        <f>IF(ISNUMBER(Q186)=TRUE,IF(Q186&gt;0,Q186/NAgni!Q$57*100,"n.a."),"n.a.")</f>
        <v>14984.810996663944</v>
      </c>
      <c r="R213" s="259">
        <f>IF(ISNUMBER(R186)=TRUE,IF(R186&gt;0,R186/NAgni!R$57*100,"n.a."),"n.a.")</f>
        <v>14804.622168356767</v>
      </c>
      <c r="S213" s="259">
        <f>IF(ISNUMBER(S186)=TRUE,IF(S186&gt;0,S186/NAgni!S$57*100,"n.a."),"n.a.")</f>
        <v>16303.849095547721</v>
      </c>
      <c r="T213" s="259">
        <f>IF(ISNUMBER(T186)=TRUE,IF(T186&gt;0,T186/NAgni!T$57*100,"n.a."),"n.a.")</f>
        <v>15301.620499834917</v>
      </c>
      <c r="U213" s="259">
        <f>IF(ISNUMBER(U186)=TRUE,IF(U186&gt;0,U186/NAgni!U$57*100,"n.a."),"n.a.")</f>
        <v>16558.098447048113</v>
      </c>
      <c r="V213" s="259">
        <f>IF(ISNUMBER(V186)=TRUE,IF(V186&gt;0,V186/NAgni!V$57*100,"n.a."),"n.a.")</f>
        <v>17225.949330118237</v>
      </c>
      <c r="W213" s="259">
        <f>IF(ISNUMBER(W186)=TRUE,IF(W186&gt;0,W186/NAgni!W$57*100,"n.a."),"n.a.")</f>
        <v>19922.218630762192</v>
      </c>
      <c r="X213" s="259">
        <f>IF(ISNUMBER(X186)=TRUE,IF(X186&gt;0,X186/NAgni!X$57*100,"n.a."),"n.a.")</f>
        <v>19183.617122480951</v>
      </c>
    </row>
    <row r="214" spans="1:24" s="57" customFormat="1" ht="20.100000000000001" customHeight="1" x14ac:dyDescent="0.2">
      <c r="A214" s="54"/>
      <c r="B214" s="55" t="s">
        <v>3</v>
      </c>
      <c r="C214" s="56">
        <f>IF(ISNUMBER(C187)=TRUE,IF(C187&gt;0,C187/NAgni!C$57*100,"n.a."),"n.a.")</f>
        <v>13906.782473396475</v>
      </c>
      <c r="D214" s="56">
        <f>IF(ISNUMBER(D187)=TRUE,IF(D187&gt;0,D187/NAgni!D$57*100,"n.a."),"n.a.")</f>
        <v>14536.807424749182</v>
      </c>
      <c r="E214" s="56">
        <f>IF(ISNUMBER(E187)=TRUE,IF(E187&gt;0,E187/NAgni!E$57*100,"n.a."),"n.a.")</f>
        <v>14862.624334883649</v>
      </c>
      <c r="F214" s="56">
        <f>IF(ISNUMBER(F187)=TRUE,IF(F187&gt;0,F187/NAgni!F$57*100,"n.a."),"n.a.")</f>
        <v>15252.950612943136</v>
      </c>
      <c r="G214" s="56">
        <f>IF(ISNUMBER(G187)=TRUE,IF(G187&gt;0,G187/NAgni!G$57*100,"n.a."),"n.a.")</f>
        <v>15348.920488053975</v>
      </c>
      <c r="H214" s="56">
        <f>IF(ISNUMBER(H187)=TRUE,IF(H187&gt;0,H187/NAgni!H$57*100,"n.a."),"n.a.")</f>
        <v>14816.520600395123</v>
      </c>
      <c r="I214" s="56">
        <f>IF(ISNUMBER(I187)=TRUE,IF(I187&gt;0,I187/NAgni!I$57*100,"n.a."),"n.a.")</f>
        <v>14590.813504721797</v>
      </c>
      <c r="J214" s="56">
        <f>IF(ISNUMBER(J187)=TRUE,IF(J187&gt;0,J187/NAgni!J$57*100,"n.a."),"n.a.")</f>
        <v>14553.35592961114</v>
      </c>
      <c r="K214" s="56">
        <f>IF(ISNUMBER(K187)=TRUE,IF(K187&gt;0,K187/NAgni!K$57*100,"n.a."),"n.a.")</f>
        <v>13586.440860161081</v>
      </c>
      <c r="L214" s="56">
        <f>IF(ISNUMBER(L187)=TRUE,IF(L187&gt;0,L187/NAgni!L$57*100,"n.a."),"n.a.")</f>
        <v>13100.702473330495</v>
      </c>
      <c r="M214" s="56">
        <f>IF(ISNUMBER(M187)=TRUE,IF(M187&gt;0,M187/NAgni!M$57*100,"n.a."),"n.a.")</f>
        <v>12943.584481011769</v>
      </c>
      <c r="N214" s="56">
        <f>IF(ISNUMBER(N187)=TRUE,IF(N187&gt;0,N187/NAgni!N$57*100,"n.a."),"n.a.")</f>
        <v>13017.246559253261</v>
      </c>
      <c r="O214" s="56">
        <f>IF(ISNUMBER(O187)=TRUE,IF(O187&gt;0,O187/NAgni!O$57*100,"n.a."),"n.a.")</f>
        <v>12611.264683106092</v>
      </c>
      <c r="P214" s="56">
        <f>IF(ISNUMBER(P187)=TRUE,IF(P187&gt;0,P187/NAgni!P$57*100,"n.a."),"n.a.")</f>
        <v>12162.821822058555</v>
      </c>
      <c r="Q214" s="56">
        <f>IF(ISNUMBER(Q187)=TRUE,IF(Q187&gt;0,Q187/NAgni!Q$57*100,"n.a."),"n.a.")</f>
        <v>12635.623389382179</v>
      </c>
      <c r="R214" s="56">
        <f>IF(ISNUMBER(R187)=TRUE,IF(R187&gt;0,R187/NAgni!R$57*100,"n.a."),"n.a.")</f>
        <v>12863.911675392243</v>
      </c>
      <c r="S214" s="56">
        <f>IF(ISNUMBER(S187)=TRUE,IF(S187&gt;0,S187/NAgni!S$57*100,"n.a."),"n.a.")</f>
        <v>13792.143775965351</v>
      </c>
      <c r="T214" s="56">
        <f>IF(ISNUMBER(T187)=TRUE,IF(T187&gt;0,T187/NAgni!T$57*100,"n.a."),"n.a.")</f>
        <v>14304.817193584648</v>
      </c>
      <c r="U214" s="56">
        <f>IF(ISNUMBER(U187)=TRUE,IF(U187&gt;0,U187/NAgni!U$57*100,"n.a."),"n.a.")</f>
        <v>14193.183798362916</v>
      </c>
      <c r="V214" s="56">
        <f>IF(ISNUMBER(V187)=TRUE,IF(V187&gt;0,V187/NAgni!V$57*100,"n.a."),"n.a.")</f>
        <v>14301.719813772059</v>
      </c>
      <c r="W214" s="56">
        <f>IF(ISNUMBER(W187)=TRUE,IF(W187&gt;0,W187/NAgni!W$57*100,"n.a."),"n.a.")</f>
        <v>14459.792174594895</v>
      </c>
      <c r="X214" s="56">
        <f>IF(ISNUMBER(X187)=TRUE,IF(X187&gt;0,X187/NAgni!X$57*100,"n.a."),"n.a.")</f>
        <v>14329.064713289779</v>
      </c>
    </row>
    <row r="215" spans="1:24" x14ac:dyDescent="0.2">
      <c r="A215" s="97" t="s">
        <v>308</v>
      </c>
      <c r="B215" s="52"/>
      <c r="C215" s="52"/>
      <c r="D215" s="52"/>
      <c r="E215" s="52"/>
      <c r="F215" s="52"/>
      <c r="G215" s="52"/>
      <c r="H215" s="52"/>
      <c r="I215" s="52"/>
      <c r="J215" s="52"/>
      <c r="K215" s="52"/>
      <c r="L215" s="52"/>
      <c r="M215" s="52"/>
      <c r="N215" s="52"/>
      <c r="O215" s="52"/>
      <c r="P215" s="32"/>
      <c r="Q215" s="32"/>
      <c r="R215" s="32"/>
      <c r="S215" s="32"/>
      <c r="T215" s="32"/>
      <c r="U215" s="32"/>
      <c r="V215" s="32"/>
      <c r="W215" s="32"/>
      <c r="X215" s="32"/>
    </row>
    <row r="217" spans="1:24" s="22" customFormat="1" ht="20.100000000000001" customHeight="1" x14ac:dyDescent="0.2">
      <c r="A217" s="153" t="str">
        <f>Index!A54</f>
        <v>Table 3u    Employment, by industry, numbers, Foreign citizens, FY2000-FY2021</v>
      </c>
    </row>
    <row r="218" spans="1:24" s="22" customFormat="1" ht="20.100000000000001" customHeight="1" x14ac:dyDescent="0.2">
      <c r="A218" s="12"/>
      <c r="B218" s="12" t="s">
        <v>219</v>
      </c>
      <c r="C218" s="33" t="str">
        <f>C$2</f>
        <v>FY00</v>
      </c>
      <c r="D218" s="33" t="str">
        <f t="shared" ref="D218:X218" si="176">D$2</f>
        <v>FY01</v>
      </c>
      <c r="E218" s="33" t="str">
        <f t="shared" si="176"/>
        <v>FY02</v>
      </c>
      <c r="F218" s="33" t="str">
        <f t="shared" si="176"/>
        <v>FY03</v>
      </c>
      <c r="G218" s="33" t="str">
        <f t="shared" si="176"/>
        <v>FY04</v>
      </c>
      <c r="H218" s="33" t="str">
        <f t="shared" si="176"/>
        <v>FY05</v>
      </c>
      <c r="I218" s="33" t="str">
        <f t="shared" si="176"/>
        <v>FY06</v>
      </c>
      <c r="J218" s="33" t="str">
        <f t="shared" si="176"/>
        <v>FY07</v>
      </c>
      <c r="K218" s="33" t="str">
        <f t="shared" si="176"/>
        <v>FY08</v>
      </c>
      <c r="L218" s="33" t="str">
        <f t="shared" si="176"/>
        <v>FY09</v>
      </c>
      <c r="M218" s="33" t="str">
        <f t="shared" si="176"/>
        <v>FY10</v>
      </c>
      <c r="N218" s="33" t="str">
        <f t="shared" si="176"/>
        <v>FY11</v>
      </c>
      <c r="O218" s="33" t="str">
        <f t="shared" si="176"/>
        <v>FY12</v>
      </c>
      <c r="P218" s="33" t="str">
        <f t="shared" si="176"/>
        <v>FY13</v>
      </c>
      <c r="Q218" s="33" t="str">
        <f t="shared" si="176"/>
        <v>FY14</v>
      </c>
      <c r="R218" s="33" t="str">
        <f t="shared" si="176"/>
        <v>FY15</v>
      </c>
      <c r="S218" s="33" t="str">
        <f t="shared" si="176"/>
        <v>FY16</v>
      </c>
      <c r="T218" s="33" t="str">
        <f t="shared" si="176"/>
        <v>FY17</v>
      </c>
      <c r="U218" s="33" t="str">
        <f t="shared" si="176"/>
        <v>FY18</v>
      </c>
      <c r="V218" s="33" t="str">
        <f t="shared" si="176"/>
        <v>FY19</v>
      </c>
      <c r="W218" s="33" t="str">
        <f t="shared" si="176"/>
        <v>FY20</v>
      </c>
      <c r="X218" s="33" t="str">
        <f t="shared" si="176"/>
        <v>FY21</v>
      </c>
    </row>
    <row r="219" spans="1:24" x14ac:dyDescent="0.2">
      <c r="A219" s="1" t="s">
        <v>271</v>
      </c>
      <c r="B219" t="s">
        <v>272</v>
      </c>
      <c r="C219" s="106">
        <f>C3-C111</f>
        <v>50.963206768035889</v>
      </c>
      <c r="D219" s="106">
        <f t="shared" ref="D219:Q219" si="177">D3-D111</f>
        <v>68.533288955688477</v>
      </c>
      <c r="E219" s="106">
        <f t="shared" si="177"/>
        <v>77.882905960083008</v>
      </c>
      <c r="F219" s="106">
        <f t="shared" si="177"/>
        <v>103.2602710723877</v>
      </c>
      <c r="G219" s="106">
        <f t="shared" si="177"/>
        <v>89.760829925537109</v>
      </c>
      <c r="H219" s="106">
        <f t="shared" si="177"/>
        <v>91.788917541503906</v>
      </c>
      <c r="I219" s="106">
        <f t="shared" si="177"/>
        <v>78.357913970947266</v>
      </c>
      <c r="J219" s="106">
        <f t="shared" si="177"/>
        <v>72.988346099853516</v>
      </c>
      <c r="K219" s="106">
        <f t="shared" si="177"/>
        <v>55.852947235107422</v>
      </c>
      <c r="L219" s="106">
        <f t="shared" si="177"/>
        <v>48.56396484375</v>
      </c>
      <c r="M219" s="106">
        <f t="shared" si="177"/>
        <v>49.317447662353516</v>
      </c>
      <c r="N219" s="106">
        <f t="shared" si="177"/>
        <v>38.800258636474609</v>
      </c>
      <c r="O219" s="106">
        <f t="shared" si="177"/>
        <v>31.524135589599609</v>
      </c>
      <c r="P219" s="106">
        <f t="shared" si="177"/>
        <v>30.386447906494141</v>
      </c>
      <c r="Q219" s="106">
        <f t="shared" si="177"/>
        <v>39.683109283447266</v>
      </c>
      <c r="R219" s="106">
        <f t="shared" ref="R219:S235" si="178">R3-R111</f>
        <v>58.908054351806641</v>
      </c>
      <c r="S219" s="106">
        <f t="shared" si="178"/>
        <v>75.855270385742188</v>
      </c>
      <c r="T219" s="106">
        <f t="shared" ref="T219:U219" si="179">T3-T111</f>
        <v>85.954067230224609</v>
      </c>
      <c r="U219" s="106">
        <f t="shared" si="179"/>
        <v>79.737712860107422</v>
      </c>
      <c r="V219" s="106">
        <f t="shared" ref="V219:W219" si="180">V3-V111</f>
        <v>67.326885223388672</v>
      </c>
      <c r="W219" s="106">
        <f t="shared" si="180"/>
        <v>60.732143402099609</v>
      </c>
      <c r="X219" s="106">
        <f t="shared" ref="X219" si="181">X3-X111</f>
        <v>71.696701049804688</v>
      </c>
    </row>
    <row r="220" spans="1:24" x14ac:dyDescent="0.2">
      <c r="A220" s="1" t="s">
        <v>273</v>
      </c>
      <c r="B220" s="32" t="s">
        <v>274</v>
      </c>
      <c r="C220" s="106">
        <f t="shared" ref="C220:Q240" si="182">C4-C112</f>
        <v>84.032739639282227</v>
      </c>
      <c r="D220" s="106">
        <f t="shared" si="182"/>
        <v>123.1042308807373</v>
      </c>
      <c r="E220" s="106">
        <f t="shared" si="182"/>
        <v>97.706174850463867</v>
      </c>
      <c r="F220" s="106">
        <f t="shared" si="182"/>
        <v>79.953586578369141</v>
      </c>
      <c r="G220" s="106">
        <f t="shared" si="182"/>
        <v>82.472206115722656</v>
      </c>
      <c r="H220" s="106">
        <f t="shared" si="182"/>
        <v>87.114883422851563</v>
      </c>
      <c r="I220" s="106">
        <f t="shared" si="182"/>
        <v>89.173616409301758</v>
      </c>
      <c r="J220" s="106">
        <f t="shared" si="182"/>
        <v>92.009481430053711</v>
      </c>
      <c r="K220" s="106">
        <f t="shared" si="182"/>
        <v>81.980319976806641</v>
      </c>
      <c r="L220" s="106">
        <f t="shared" si="182"/>
        <v>72.325664520263672</v>
      </c>
      <c r="M220" s="106">
        <f t="shared" si="182"/>
        <v>68.764129638671875</v>
      </c>
      <c r="N220" s="106">
        <f t="shared" si="182"/>
        <v>67.225061416625977</v>
      </c>
      <c r="O220" s="106">
        <f t="shared" si="182"/>
        <v>65.217817306518555</v>
      </c>
      <c r="P220" s="106">
        <f t="shared" si="182"/>
        <v>66.451079368591309</v>
      </c>
      <c r="Q220" s="106">
        <f t="shared" si="182"/>
        <v>65.51458740234375</v>
      </c>
      <c r="R220" s="106">
        <f t="shared" si="178"/>
        <v>60.107471466064453</v>
      </c>
      <c r="S220" s="106">
        <f t="shared" si="178"/>
        <v>62.702390670776367</v>
      </c>
      <c r="T220" s="106">
        <f t="shared" ref="T220:U220" si="183">T4-T112</f>
        <v>65.86705207824707</v>
      </c>
      <c r="U220" s="106">
        <f t="shared" si="183"/>
        <v>65.556921005249023</v>
      </c>
      <c r="V220" s="106">
        <f t="shared" ref="V220:W220" si="184">V4-V112</f>
        <v>62.894454956054688</v>
      </c>
      <c r="W220" s="106">
        <f t="shared" si="184"/>
        <v>42.319034576416016</v>
      </c>
      <c r="X220" s="106">
        <f t="shared" ref="X220" si="185">X4-X112</f>
        <v>20.30202579498291</v>
      </c>
    </row>
    <row r="221" spans="1:24" x14ac:dyDescent="0.2">
      <c r="A221" s="1" t="s">
        <v>19</v>
      </c>
      <c r="B221" s="32" t="s">
        <v>275</v>
      </c>
      <c r="C221" s="106">
        <f t="shared" si="182"/>
        <v>114.43335723876953</v>
      </c>
      <c r="D221" s="106">
        <f t="shared" si="182"/>
        <v>104.26036834716797</v>
      </c>
      <c r="E221" s="106">
        <f t="shared" si="182"/>
        <v>106.10727691650391</v>
      </c>
      <c r="F221" s="106">
        <f t="shared" si="182"/>
        <v>68.300552368164063</v>
      </c>
      <c r="G221" s="106">
        <f t="shared" si="182"/>
        <v>55.956558227539063</v>
      </c>
      <c r="H221" s="106">
        <f t="shared" si="182"/>
        <v>81.220043182373047</v>
      </c>
      <c r="I221" s="106">
        <f t="shared" si="182"/>
        <v>60.69586181640625</v>
      </c>
      <c r="J221" s="106">
        <f t="shared" si="182"/>
        <v>52.280838012695313</v>
      </c>
      <c r="K221" s="106">
        <f t="shared" si="182"/>
        <v>50.555976867675781</v>
      </c>
      <c r="L221" s="106">
        <f t="shared" si="182"/>
        <v>50.105495452880859</v>
      </c>
      <c r="M221" s="106">
        <f t="shared" si="182"/>
        <v>51.259662628173828</v>
      </c>
      <c r="N221" s="106">
        <f t="shared" si="182"/>
        <v>60.797855377197266</v>
      </c>
      <c r="O221" s="106">
        <f t="shared" si="182"/>
        <v>60.793678283691406</v>
      </c>
      <c r="P221" s="106">
        <f t="shared" si="182"/>
        <v>55.791206359863281</v>
      </c>
      <c r="Q221" s="106">
        <f t="shared" si="182"/>
        <v>33.051555633544922</v>
      </c>
      <c r="R221" s="106">
        <f t="shared" si="178"/>
        <v>26.903671264648438</v>
      </c>
      <c r="S221" s="106">
        <f t="shared" si="178"/>
        <v>30.037494659423828</v>
      </c>
      <c r="T221" s="106">
        <f t="shared" ref="T221:U221" si="186">T5-T113</f>
        <v>34.892341613769531</v>
      </c>
      <c r="U221" s="106">
        <f t="shared" si="186"/>
        <v>40.388046264648438</v>
      </c>
      <c r="V221" s="106">
        <f t="shared" ref="V221:W221" si="187">V5-V113</f>
        <v>35.027257919311523</v>
      </c>
      <c r="W221" s="106">
        <f t="shared" si="187"/>
        <v>31.379880905151367</v>
      </c>
      <c r="X221" s="106">
        <f t="shared" ref="X221" si="188">X5-X113</f>
        <v>30.60814094543457</v>
      </c>
    </row>
    <row r="222" spans="1:24" x14ac:dyDescent="0.2">
      <c r="A222" s="1" t="s">
        <v>20</v>
      </c>
      <c r="B222" t="s">
        <v>22</v>
      </c>
      <c r="C222" s="106">
        <f t="shared" si="182"/>
        <v>549.23423767089844</v>
      </c>
      <c r="D222" s="106">
        <f t="shared" si="182"/>
        <v>513.35178375244141</v>
      </c>
      <c r="E222" s="106">
        <f t="shared" si="182"/>
        <v>413.46026229858398</v>
      </c>
      <c r="F222" s="106">
        <f t="shared" si="182"/>
        <v>115.6640625</v>
      </c>
      <c r="G222" s="106">
        <f t="shared" si="182"/>
        <v>132.25321960449219</v>
      </c>
      <c r="H222" s="106">
        <f t="shared" si="182"/>
        <v>170.59163665771484</v>
      </c>
      <c r="I222" s="106">
        <f t="shared" si="182"/>
        <v>163.51902389526367</v>
      </c>
      <c r="J222" s="106">
        <f t="shared" si="182"/>
        <v>172.36444091796875</v>
      </c>
      <c r="K222" s="106">
        <f t="shared" si="182"/>
        <v>158.31233215332031</v>
      </c>
      <c r="L222" s="106">
        <f t="shared" si="182"/>
        <v>145.17212867736816</v>
      </c>
      <c r="M222" s="106">
        <f t="shared" si="182"/>
        <v>134.58452033996582</v>
      </c>
      <c r="N222" s="106">
        <f t="shared" si="182"/>
        <v>127.88348770141602</v>
      </c>
      <c r="O222" s="106">
        <f t="shared" si="182"/>
        <v>119.57323455810547</v>
      </c>
      <c r="P222" s="106">
        <f t="shared" si="182"/>
        <v>119.24848556518555</v>
      </c>
      <c r="Q222" s="106">
        <f t="shared" si="182"/>
        <v>129.21832275390625</v>
      </c>
      <c r="R222" s="106">
        <f t="shared" si="178"/>
        <v>138.14298057556152</v>
      </c>
      <c r="S222" s="106">
        <f t="shared" si="178"/>
        <v>137.69243621826172</v>
      </c>
      <c r="T222" s="106">
        <f t="shared" ref="T222:U222" si="189">T6-T114</f>
        <v>133.67012596130371</v>
      </c>
      <c r="U222" s="106">
        <f t="shared" si="189"/>
        <v>127.96266746520996</v>
      </c>
      <c r="V222" s="106">
        <f t="shared" ref="V222:W222" si="190">V6-V114</f>
        <v>129.23584747314453</v>
      </c>
      <c r="W222" s="106">
        <f t="shared" si="190"/>
        <v>119.78377342224121</v>
      </c>
      <c r="X222" s="106">
        <f t="shared" ref="X222" si="191">X6-X114</f>
        <v>109.63306045532227</v>
      </c>
    </row>
    <row r="223" spans="1:24" x14ac:dyDescent="0.2">
      <c r="A223" s="1" t="s">
        <v>21</v>
      </c>
      <c r="B223" t="s">
        <v>276</v>
      </c>
      <c r="C223" s="106">
        <f t="shared" si="182"/>
        <v>6.6641311645507813</v>
      </c>
      <c r="D223" s="106">
        <f t="shared" si="182"/>
        <v>7.0181503295898438</v>
      </c>
      <c r="E223" s="106">
        <f t="shared" si="182"/>
        <v>5.955291748046875</v>
      </c>
      <c r="F223" s="106">
        <f t="shared" si="182"/>
        <v>6.3795166015625</v>
      </c>
      <c r="G223" s="106">
        <f t="shared" si="182"/>
        <v>9.257843017578125</v>
      </c>
      <c r="H223" s="106">
        <f t="shared" si="182"/>
        <v>11.7989501953125</v>
      </c>
      <c r="I223" s="106">
        <f t="shared" si="182"/>
        <v>7.516265869140625</v>
      </c>
      <c r="J223" s="106">
        <f t="shared" si="182"/>
        <v>5.5862350463867188</v>
      </c>
      <c r="K223" s="106">
        <f t="shared" si="182"/>
        <v>7.1527786254882813</v>
      </c>
      <c r="L223" s="106">
        <f t="shared" si="182"/>
        <v>7.8443679809570313</v>
      </c>
      <c r="M223" s="106">
        <f t="shared" si="182"/>
        <v>10.289962768554688</v>
      </c>
      <c r="N223" s="106">
        <f t="shared" si="182"/>
        <v>12.683746337890625</v>
      </c>
      <c r="O223" s="106">
        <f t="shared" si="182"/>
        <v>11.382942199707031</v>
      </c>
      <c r="P223" s="106">
        <f t="shared" si="182"/>
        <v>11.130165100097656</v>
      </c>
      <c r="Q223" s="106">
        <f t="shared" si="182"/>
        <v>20.8121337890625</v>
      </c>
      <c r="R223" s="106">
        <f t="shared" si="178"/>
        <v>22.268325805664063</v>
      </c>
      <c r="S223" s="106">
        <f t="shared" si="178"/>
        <v>23.63140869140625</v>
      </c>
      <c r="T223" s="106">
        <f t="shared" ref="T223:U223" si="192">T7-T115</f>
        <v>24.374435424804688</v>
      </c>
      <c r="U223" s="106">
        <f t="shared" si="192"/>
        <v>35.631744384765625</v>
      </c>
      <c r="V223" s="106">
        <f t="shared" ref="V223:W223" si="193">V7-V115</f>
        <v>35.682846069335938</v>
      </c>
      <c r="W223" s="106">
        <f t="shared" si="193"/>
        <v>38.124176025390625</v>
      </c>
      <c r="X223" s="106">
        <f t="shared" ref="X223" si="194">X7-X115</f>
        <v>36.4642333984375</v>
      </c>
    </row>
    <row r="224" spans="1:24" x14ac:dyDescent="0.2">
      <c r="A224" s="1" t="s">
        <v>23</v>
      </c>
      <c r="B224" t="s">
        <v>277</v>
      </c>
      <c r="C224" s="106">
        <f t="shared" si="182"/>
        <v>0</v>
      </c>
      <c r="D224" s="106">
        <f t="shared" si="182"/>
        <v>0</v>
      </c>
      <c r="E224" s="106">
        <f t="shared" si="182"/>
        <v>0</v>
      </c>
      <c r="F224" s="106">
        <f t="shared" si="182"/>
        <v>0</v>
      </c>
      <c r="G224" s="106">
        <f t="shared" si="182"/>
        <v>0</v>
      </c>
      <c r="H224" s="106">
        <f t="shared" si="182"/>
        <v>0</v>
      </c>
      <c r="I224" s="106">
        <f t="shared" si="182"/>
        <v>0</v>
      </c>
      <c r="J224" s="106">
        <f t="shared" si="182"/>
        <v>0</v>
      </c>
      <c r="K224" s="106">
        <f t="shared" si="182"/>
        <v>0</v>
      </c>
      <c r="L224" s="106">
        <f t="shared" si="182"/>
        <v>0</v>
      </c>
      <c r="M224" s="106">
        <f t="shared" si="182"/>
        <v>0</v>
      </c>
      <c r="N224" s="106">
        <f t="shared" si="182"/>
        <v>0</v>
      </c>
      <c r="O224" s="106">
        <f t="shared" si="182"/>
        <v>0</v>
      </c>
      <c r="P224" s="106">
        <f t="shared" si="182"/>
        <v>0</v>
      </c>
      <c r="Q224" s="106">
        <f t="shared" si="182"/>
        <v>0</v>
      </c>
      <c r="R224" s="106">
        <f t="shared" si="178"/>
        <v>0</v>
      </c>
      <c r="S224" s="106">
        <f t="shared" si="178"/>
        <v>0</v>
      </c>
      <c r="T224" s="106">
        <f t="shared" ref="T224:U224" si="195">T8-T116</f>
        <v>0</v>
      </c>
      <c r="U224" s="106">
        <f t="shared" si="195"/>
        <v>0</v>
      </c>
      <c r="V224" s="106">
        <f t="shared" ref="V224:W224" si="196">V8-V116</f>
        <v>0</v>
      </c>
      <c r="W224" s="106">
        <f t="shared" si="196"/>
        <v>0</v>
      </c>
      <c r="X224" s="106">
        <f t="shared" ref="X224" si="197">X8-X116</f>
        <v>0</v>
      </c>
    </row>
    <row r="225" spans="1:24" x14ac:dyDescent="0.2">
      <c r="A225" s="1" t="s">
        <v>24</v>
      </c>
      <c r="B225" t="s">
        <v>25</v>
      </c>
      <c r="C225" s="106">
        <f t="shared" si="182"/>
        <v>962.05840301513672</v>
      </c>
      <c r="D225" s="106">
        <f t="shared" si="182"/>
        <v>1337.4052200317383</v>
      </c>
      <c r="E225" s="106">
        <f t="shared" si="182"/>
        <v>1622.5677337646484</v>
      </c>
      <c r="F225" s="106">
        <f t="shared" si="182"/>
        <v>1747.0155181884766</v>
      </c>
      <c r="G225" s="106">
        <f t="shared" si="182"/>
        <v>1711.8130035400391</v>
      </c>
      <c r="H225" s="106">
        <f t="shared" si="182"/>
        <v>1787.4933013916016</v>
      </c>
      <c r="I225" s="106">
        <f t="shared" si="182"/>
        <v>1417.0905075073242</v>
      </c>
      <c r="J225" s="106">
        <f t="shared" si="182"/>
        <v>1149.8786926269531</v>
      </c>
      <c r="K225" s="106">
        <f t="shared" si="182"/>
        <v>837.89157104492188</v>
      </c>
      <c r="L225" s="106">
        <f t="shared" si="182"/>
        <v>670.31172943115234</v>
      </c>
      <c r="M225" s="106">
        <f t="shared" si="182"/>
        <v>491.72407531738281</v>
      </c>
      <c r="N225" s="106">
        <f t="shared" si="182"/>
        <v>436.59716033935547</v>
      </c>
      <c r="O225" s="106">
        <f t="shared" si="182"/>
        <v>453.69663238525391</v>
      </c>
      <c r="P225" s="106">
        <f t="shared" si="182"/>
        <v>483.71000671386719</v>
      </c>
      <c r="Q225" s="106">
        <f t="shared" si="182"/>
        <v>590.12847900390625</v>
      </c>
      <c r="R225" s="106">
        <f t="shared" si="178"/>
        <v>661.55652618408203</v>
      </c>
      <c r="S225" s="106">
        <f t="shared" si="178"/>
        <v>724.53176879882813</v>
      </c>
      <c r="T225" s="106">
        <f t="shared" ref="T225:U225" si="198">T9-T117</f>
        <v>886.08087158203125</v>
      </c>
      <c r="U225" s="106">
        <f t="shared" si="198"/>
        <v>889.73811340332031</v>
      </c>
      <c r="V225" s="106">
        <f t="shared" ref="V225:W225" si="199">V9-V117</f>
        <v>932.27719116210938</v>
      </c>
      <c r="W225" s="106">
        <f t="shared" si="199"/>
        <v>1021.8099670410156</v>
      </c>
      <c r="X225" s="106">
        <f t="shared" ref="X225" si="200">X9-X117</f>
        <v>853.6326904296875</v>
      </c>
    </row>
    <row r="226" spans="1:24" x14ac:dyDescent="0.2">
      <c r="A226" s="1" t="s">
        <v>26</v>
      </c>
      <c r="B226" t="s">
        <v>278</v>
      </c>
      <c r="C226" s="106">
        <f t="shared" si="182"/>
        <v>880.38677978515625</v>
      </c>
      <c r="D226" s="106">
        <f t="shared" si="182"/>
        <v>961.19342041015625</v>
      </c>
      <c r="E226" s="106">
        <f t="shared" si="182"/>
        <v>920.78778076171875</v>
      </c>
      <c r="F226" s="106">
        <f t="shared" si="182"/>
        <v>867.8985595703125</v>
      </c>
      <c r="G226" s="106">
        <f t="shared" si="182"/>
        <v>833.24798583984375</v>
      </c>
      <c r="H226" s="106">
        <f t="shared" si="182"/>
        <v>895.1480712890625</v>
      </c>
      <c r="I226" s="106">
        <f t="shared" si="182"/>
        <v>863.99444580078125</v>
      </c>
      <c r="J226" s="106">
        <f t="shared" si="182"/>
        <v>815.51715087890625</v>
      </c>
      <c r="K226" s="106">
        <f t="shared" si="182"/>
        <v>813.0361328125</v>
      </c>
      <c r="L226" s="106">
        <f t="shared" si="182"/>
        <v>806.82867431640625</v>
      </c>
      <c r="M226" s="106">
        <f t="shared" si="182"/>
        <v>768.55828857421875</v>
      </c>
      <c r="N226" s="106">
        <f t="shared" si="182"/>
        <v>757.7401123046875</v>
      </c>
      <c r="O226" s="106">
        <f t="shared" si="182"/>
        <v>774.4891357421875</v>
      </c>
      <c r="P226" s="106">
        <f t="shared" si="182"/>
        <v>793.109619140625</v>
      </c>
      <c r="Q226" s="106">
        <f t="shared" si="182"/>
        <v>804.85980224609375</v>
      </c>
      <c r="R226" s="106">
        <f t="shared" si="178"/>
        <v>860.247314453125</v>
      </c>
      <c r="S226" s="106">
        <f t="shared" si="178"/>
        <v>924.96954345703125</v>
      </c>
      <c r="T226" s="106">
        <f t="shared" ref="T226:U226" si="201">T10-T118</f>
        <v>993.976806640625</v>
      </c>
      <c r="U226" s="106">
        <f t="shared" si="201"/>
        <v>972.6334228515625</v>
      </c>
      <c r="V226" s="106">
        <f t="shared" ref="V226:W226" si="202">V10-V118</f>
        <v>940.68927001953125</v>
      </c>
      <c r="W226" s="106">
        <f t="shared" si="202"/>
        <v>938.0028076171875</v>
      </c>
      <c r="X226" s="106">
        <f t="shared" ref="X226" si="203">X10-X118</f>
        <v>860.3026123046875</v>
      </c>
    </row>
    <row r="227" spans="1:24" x14ac:dyDescent="0.2">
      <c r="A227" s="1" t="s">
        <v>27</v>
      </c>
      <c r="B227" t="s">
        <v>279</v>
      </c>
      <c r="C227" s="106">
        <f t="shared" si="182"/>
        <v>258.5390625</v>
      </c>
      <c r="D227" s="106">
        <f t="shared" si="182"/>
        <v>308.51461791992188</v>
      </c>
      <c r="E227" s="106">
        <f t="shared" si="182"/>
        <v>284.35525512695313</v>
      </c>
      <c r="F227" s="106">
        <f t="shared" si="182"/>
        <v>271.08027648925781</v>
      </c>
      <c r="G227" s="106">
        <f t="shared" si="182"/>
        <v>289.63011169433594</v>
      </c>
      <c r="H227" s="106">
        <f t="shared" si="182"/>
        <v>333.38034057617188</v>
      </c>
      <c r="I227" s="106">
        <f t="shared" si="182"/>
        <v>348.35432434082031</v>
      </c>
      <c r="J227" s="106">
        <f t="shared" si="182"/>
        <v>382.08021545410156</v>
      </c>
      <c r="K227" s="106">
        <f t="shared" si="182"/>
        <v>389.3013916015625</v>
      </c>
      <c r="L227" s="106">
        <f t="shared" si="182"/>
        <v>385.37640380859375</v>
      </c>
      <c r="M227" s="106">
        <f t="shared" si="182"/>
        <v>374.29975891113281</v>
      </c>
      <c r="N227" s="106">
        <f t="shared" si="182"/>
        <v>417.614501953125</v>
      </c>
      <c r="O227" s="106">
        <f t="shared" si="182"/>
        <v>439.56455993652344</v>
      </c>
      <c r="P227" s="106">
        <f t="shared" si="182"/>
        <v>481.74716186523438</v>
      </c>
      <c r="Q227" s="106">
        <f t="shared" si="182"/>
        <v>517.85690307617188</v>
      </c>
      <c r="R227" s="106">
        <f t="shared" si="178"/>
        <v>547.46261596679688</v>
      </c>
      <c r="S227" s="106">
        <f t="shared" si="178"/>
        <v>595.18891906738281</v>
      </c>
      <c r="T227" s="106">
        <f t="shared" ref="T227:U227" si="204">T11-T119</f>
        <v>569.99728393554688</v>
      </c>
      <c r="U227" s="106">
        <f t="shared" si="204"/>
        <v>521.00640869140625</v>
      </c>
      <c r="V227" s="106">
        <f t="shared" ref="V227:W227" si="205">V11-V119</f>
        <v>479.35964965820313</v>
      </c>
      <c r="W227" s="106">
        <f t="shared" si="205"/>
        <v>354.78153991699219</v>
      </c>
      <c r="X227" s="106">
        <f t="shared" ref="X227" si="206">X11-X119</f>
        <v>164.92082214355469</v>
      </c>
    </row>
    <row r="228" spans="1:24" x14ac:dyDescent="0.2">
      <c r="A228" s="1" t="s">
        <v>28</v>
      </c>
      <c r="B228" t="s">
        <v>280</v>
      </c>
      <c r="C228" s="106">
        <f t="shared" si="182"/>
        <v>653.87722778320313</v>
      </c>
      <c r="D228" s="106">
        <f t="shared" si="182"/>
        <v>682.80599975585938</v>
      </c>
      <c r="E228" s="106">
        <f t="shared" si="182"/>
        <v>739.66732788085938</v>
      </c>
      <c r="F228" s="106">
        <f t="shared" si="182"/>
        <v>850.10195922851563</v>
      </c>
      <c r="G228" s="106">
        <f t="shared" si="182"/>
        <v>892.78756713867188</v>
      </c>
      <c r="H228" s="106">
        <f t="shared" si="182"/>
        <v>1103.765380859375</v>
      </c>
      <c r="I228" s="106">
        <f t="shared" si="182"/>
        <v>1233.7906799316406</v>
      </c>
      <c r="J228" s="106">
        <f t="shared" si="182"/>
        <v>1210.5788879394531</v>
      </c>
      <c r="K228" s="106">
        <f t="shared" si="182"/>
        <v>1163.0213928222656</v>
      </c>
      <c r="L228" s="106">
        <f t="shared" si="182"/>
        <v>1080.9542236328125</v>
      </c>
      <c r="M228" s="106">
        <f t="shared" si="182"/>
        <v>1071.8538818359375</v>
      </c>
      <c r="N228" s="106">
        <f t="shared" si="182"/>
        <v>1044.0766296386719</v>
      </c>
      <c r="O228" s="106">
        <f t="shared" si="182"/>
        <v>1075.0453186035156</v>
      </c>
      <c r="P228" s="106">
        <f t="shared" si="182"/>
        <v>1116.300537109375</v>
      </c>
      <c r="Q228" s="106">
        <f t="shared" si="182"/>
        <v>1106.9355773925781</v>
      </c>
      <c r="R228" s="106">
        <f t="shared" si="178"/>
        <v>1244.72021484375</v>
      </c>
      <c r="S228" s="106">
        <f t="shared" si="178"/>
        <v>1377.6678466796875</v>
      </c>
      <c r="T228" s="106">
        <f t="shared" ref="T228:U228" si="207">T12-T120</f>
        <v>1414.9597473144531</v>
      </c>
      <c r="U228" s="106">
        <f t="shared" si="207"/>
        <v>1418.1766052246094</v>
      </c>
      <c r="V228" s="106">
        <f t="shared" ref="V228:W228" si="208">V12-V120</f>
        <v>1320.5669860839844</v>
      </c>
      <c r="W228" s="106">
        <f t="shared" si="208"/>
        <v>1152.0921325683594</v>
      </c>
      <c r="X228" s="106">
        <f t="shared" ref="X228" si="209">X12-X120</f>
        <v>865.69854736328125</v>
      </c>
    </row>
    <row r="229" spans="1:24" x14ac:dyDescent="0.2">
      <c r="A229" s="1" t="s">
        <v>29</v>
      </c>
      <c r="B229" t="s">
        <v>281</v>
      </c>
      <c r="C229" s="106">
        <f t="shared" si="182"/>
        <v>53.662750244140625</v>
      </c>
      <c r="D229" s="106">
        <f t="shared" si="182"/>
        <v>55.523048400878906</v>
      </c>
      <c r="E229" s="106">
        <f t="shared" si="182"/>
        <v>50.542373657226563</v>
      </c>
      <c r="F229" s="106">
        <f t="shared" si="182"/>
        <v>42.044288635253906</v>
      </c>
      <c r="G229" s="106">
        <f t="shared" si="182"/>
        <v>47.877464294433594</v>
      </c>
      <c r="H229" s="106">
        <f t="shared" si="182"/>
        <v>42.001472473144531</v>
      </c>
      <c r="I229" s="106">
        <f t="shared" si="182"/>
        <v>47.631294250488281</v>
      </c>
      <c r="J229" s="106">
        <f t="shared" si="182"/>
        <v>52.381568908691406</v>
      </c>
      <c r="K229" s="106">
        <f t="shared" si="182"/>
        <v>58.700630187988281</v>
      </c>
      <c r="L229" s="106">
        <f t="shared" si="182"/>
        <v>69.387588500976563</v>
      </c>
      <c r="M229" s="106">
        <f t="shared" si="182"/>
        <v>62.405563354492188</v>
      </c>
      <c r="N229" s="106">
        <f t="shared" si="182"/>
        <v>63.634353637695313</v>
      </c>
      <c r="O229" s="106">
        <f t="shared" si="182"/>
        <v>61.084548950195313</v>
      </c>
      <c r="P229" s="106">
        <f t="shared" si="182"/>
        <v>58.480979919433594</v>
      </c>
      <c r="Q229" s="106">
        <f t="shared" si="182"/>
        <v>54.124198913574219</v>
      </c>
      <c r="R229" s="106">
        <f t="shared" si="178"/>
        <v>57.054977416992188</v>
      </c>
      <c r="S229" s="106">
        <f t="shared" si="178"/>
        <v>54.258346557617188</v>
      </c>
      <c r="T229" s="106">
        <f t="shared" ref="T229:U229" si="210">T13-T121</f>
        <v>53.916908264160156</v>
      </c>
      <c r="U229" s="106">
        <f t="shared" si="210"/>
        <v>55.50177001953125</v>
      </c>
      <c r="V229" s="106">
        <f t="shared" ref="V229:W229" si="211">V13-V121</f>
        <v>56.761367797851563</v>
      </c>
      <c r="W229" s="106">
        <f t="shared" si="211"/>
        <v>54.650619506835938</v>
      </c>
      <c r="X229" s="106">
        <f t="shared" ref="X229" si="212">X13-X121</f>
        <v>44.466293334960938</v>
      </c>
    </row>
    <row r="230" spans="1:24" x14ac:dyDescent="0.2">
      <c r="A230" s="1" t="s">
        <v>31</v>
      </c>
      <c r="B230" t="s">
        <v>309</v>
      </c>
      <c r="C230" s="106">
        <f t="shared" si="182"/>
        <v>40.448074340820313</v>
      </c>
      <c r="D230" s="106">
        <f t="shared" si="182"/>
        <v>50.729835510253906</v>
      </c>
      <c r="E230" s="106">
        <f t="shared" si="182"/>
        <v>73.12689208984375</v>
      </c>
      <c r="F230" s="106">
        <f t="shared" si="182"/>
        <v>65.793449401855469</v>
      </c>
      <c r="G230" s="106">
        <f t="shared" si="182"/>
        <v>57.273735046386719</v>
      </c>
      <c r="H230" s="106">
        <f t="shared" si="182"/>
        <v>59.677619934082031</v>
      </c>
      <c r="I230" s="106">
        <f t="shared" si="182"/>
        <v>63.846572875976563</v>
      </c>
      <c r="J230" s="106">
        <f t="shared" si="182"/>
        <v>64.8106689453125</v>
      </c>
      <c r="K230" s="106">
        <f t="shared" si="182"/>
        <v>43.099876403808594</v>
      </c>
      <c r="L230" s="106">
        <f t="shared" si="182"/>
        <v>35.808433532714844</v>
      </c>
      <c r="M230" s="106">
        <f t="shared" si="182"/>
        <v>31.772705078125</v>
      </c>
      <c r="N230" s="106">
        <f t="shared" si="182"/>
        <v>27.921241760253906</v>
      </c>
      <c r="O230" s="106">
        <f t="shared" si="182"/>
        <v>26.031394958496094</v>
      </c>
      <c r="P230" s="106">
        <f t="shared" si="182"/>
        <v>22.55389404296875</v>
      </c>
      <c r="Q230" s="106">
        <f t="shared" si="182"/>
        <v>22.653404235839844</v>
      </c>
      <c r="R230" s="106">
        <f t="shared" si="178"/>
        <v>21.112030029296875</v>
      </c>
      <c r="S230" s="106">
        <f t="shared" si="178"/>
        <v>22.483467102050781</v>
      </c>
      <c r="T230" s="106">
        <f t="shared" ref="T230:U230" si="213">T14-T122</f>
        <v>20.998085021972656</v>
      </c>
      <c r="U230" s="106">
        <f t="shared" si="213"/>
        <v>22.834335327148438</v>
      </c>
      <c r="V230" s="106">
        <f t="shared" ref="V230:W230" si="214">V14-V122</f>
        <v>52.211715698242188</v>
      </c>
      <c r="W230" s="106">
        <f t="shared" si="214"/>
        <v>30.003036499023438</v>
      </c>
      <c r="X230" s="106">
        <f t="shared" ref="X230" si="215">X14-X122</f>
        <v>20.193351745605469</v>
      </c>
    </row>
    <row r="231" spans="1:24" x14ac:dyDescent="0.2">
      <c r="A231" s="1" t="s">
        <v>32</v>
      </c>
      <c r="B231" t="s">
        <v>282</v>
      </c>
      <c r="C231" s="106">
        <f t="shared" si="182"/>
        <v>114.54306793212891</v>
      </c>
      <c r="D231" s="106">
        <f t="shared" si="182"/>
        <v>114.18679809570313</v>
      </c>
      <c r="E231" s="106">
        <f t="shared" si="182"/>
        <v>58.274829864501953</v>
      </c>
      <c r="F231" s="106">
        <f t="shared" si="182"/>
        <v>86.066448211669922</v>
      </c>
      <c r="G231" s="106">
        <f t="shared" si="182"/>
        <v>88.042716979980469</v>
      </c>
      <c r="H231" s="106">
        <f t="shared" si="182"/>
        <v>93.397689819335938</v>
      </c>
      <c r="I231" s="106">
        <f t="shared" si="182"/>
        <v>100.39387130737305</v>
      </c>
      <c r="J231" s="106">
        <f t="shared" si="182"/>
        <v>92.835296630859375</v>
      </c>
      <c r="K231" s="106">
        <f t="shared" si="182"/>
        <v>87.053245544433594</v>
      </c>
      <c r="L231" s="106">
        <f t="shared" si="182"/>
        <v>79.097126007080078</v>
      </c>
      <c r="M231" s="106">
        <f t="shared" si="182"/>
        <v>79.988128662109375</v>
      </c>
      <c r="N231" s="106">
        <f t="shared" si="182"/>
        <v>77.6939697265625</v>
      </c>
      <c r="O231" s="106">
        <f t="shared" si="182"/>
        <v>72.577400207519531</v>
      </c>
      <c r="P231" s="106">
        <f t="shared" si="182"/>
        <v>74.572227478027344</v>
      </c>
      <c r="Q231" s="106">
        <f t="shared" si="182"/>
        <v>79.995368957519531</v>
      </c>
      <c r="R231" s="106">
        <f t="shared" si="178"/>
        <v>92.856948852539063</v>
      </c>
      <c r="S231" s="106">
        <f t="shared" si="178"/>
        <v>99.059738159179688</v>
      </c>
      <c r="T231" s="106">
        <f t="shared" ref="T231:U231" si="216">T15-T123</f>
        <v>107.74806213378906</v>
      </c>
      <c r="U231" s="106">
        <f t="shared" si="216"/>
        <v>105.84803771972656</v>
      </c>
      <c r="V231" s="106">
        <f t="shared" ref="V231:W231" si="217">V15-V123</f>
        <v>103.56670379638672</v>
      </c>
      <c r="W231" s="106">
        <f t="shared" si="217"/>
        <v>103.47789764404297</v>
      </c>
      <c r="X231" s="106">
        <f t="shared" ref="X231" si="218">X15-X123</f>
        <v>103.53559875488281</v>
      </c>
    </row>
    <row r="232" spans="1:24" x14ac:dyDescent="0.2">
      <c r="A232" s="1" t="s">
        <v>34</v>
      </c>
      <c r="B232" s="53" t="s">
        <v>283</v>
      </c>
      <c r="C232" s="106">
        <f t="shared" si="182"/>
        <v>83.980510711669922</v>
      </c>
      <c r="D232" s="106">
        <f t="shared" si="182"/>
        <v>67.493415832519531</v>
      </c>
      <c r="E232" s="106">
        <f t="shared" si="182"/>
        <v>43.286937713623047</v>
      </c>
      <c r="F232" s="106">
        <f t="shared" si="182"/>
        <v>32.396331787109375</v>
      </c>
      <c r="G232" s="106">
        <f t="shared" si="182"/>
        <v>30.732254028320313</v>
      </c>
      <c r="H232" s="106">
        <f t="shared" si="182"/>
        <v>30.385955810546875</v>
      </c>
      <c r="I232" s="106">
        <f t="shared" si="182"/>
        <v>37.090911865234375</v>
      </c>
      <c r="J232" s="106">
        <f t="shared" si="182"/>
        <v>32.049484252929688</v>
      </c>
      <c r="K232" s="106">
        <f t="shared" si="182"/>
        <v>30.299179077148438</v>
      </c>
      <c r="L232" s="106">
        <f t="shared" si="182"/>
        <v>25.309383392333984</v>
      </c>
      <c r="M232" s="106">
        <f t="shared" si="182"/>
        <v>27.862083435058594</v>
      </c>
      <c r="N232" s="106">
        <f t="shared" si="182"/>
        <v>30.594974517822266</v>
      </c>
      <c r="O232" s="106">
        <f t="shared" si="182"/>
        <v>33.172260284423828</v>
      </c>
      <c r="P232" s="106">
        <f t="shared" si="182"/>
        <v>31.900730133056641</v>
      </c>
      <c r="Q232" s="106">
        <f t="shared" si="182"/>
        <v>32.431346893310547</v>
      </c>
      <c r="R232" s="106">
        <f t="shared" si="178"/>
        <v>41.783176422119141</v>
      </c>
      <c r="S232" s="106">
        <f t="shared" si="178"/>
        <v>43.5560302734375</v>
      </c>
      <c r="T232" s="106">
        <f t="shared" ref="T232:U232" si="219">T16-T124</f>
        <v>34.853012084960938</v>
      </c>
      <c r="U232" s="106">
        <f t="shared" si="219"/>
        <v>39.527244567871094</v>
      </c>
      <c r="V232" s="106">
        <f t="shared" ref="V232:W232" si="220">V16-V124</f>
        <v>42.486892700195313</v>
      </c>
      <c r="W232" s="106">
        <f t="shared" si="220"/>
        <v>47.842277526855469</v>
      </c>
      <c r="X232" s="106">
        <f t="shared" ref="X232" si="221">X16-X124</f>
        <v>42.684234619140625</v>
      </c>
    </row>
    <row r="233" spans="1:24" x14ac:dyDescent="0.2">
      <c r="A233" s="1" t="s">
        <v>36</v>
      </c>
      <c r="B233" s="53" t="s">
        <v>284</v>
      </c>
      <c r="C233" s="106">
        <f t="shared" si="182"/>
        <v>97.889839172363281</v>
      </c>
      <c r="D233" s="106">
        <f t="shared" si="182"/>
        <v>126.54582977294922</v>
      </c>
      <c r="E233" s="106">
        <f t="shared" si="182"/>
        <v>133.41848754882813</v>
      </c>
      <c r="F233" s="106">
        <f t="shared" si="182"/>
        <v>151.12409973144531</v>
      </c>
      <c r="G233" s="106">
        <f t="shared" si="182"/>
        <v>152.46660614013672</v>
      </c>
      <c r="H233" s="106">
        <f t="shared" si="182"/>
        <v>144.74862670898438</v>
      </c>
      <c r="I233" s="106">
        <f t="shared" si="182"/>
        <v>173.83507537841797</v>
      </c>
      <c r="J233" s="106">
        <f t="shared" si="182"/>
        <v>160.97639465332031</v>
      </c>
      <c r="K233" s="106">
        <f t="shared" si="182"/>
        <v>129.51178741455078</v>
      </c>
      <c r="L233" s="106">
        <f t="shared" si="182"/>
        <v>107.57303619384766</v>
      </c>
      <c r="M233" s="106">
        <f t="shared" si="182"/>
        <v>104.55374908447266</v>
      </c>
      <c r="N233" s="106">
        <f t="shared" si="182"/>
        <v>95.199569702148438</v>
      </c>
      <c r="O233" s="106">
        <f t="shared" si="182"/>
        <v>103.75245666503906</v>
      </c>
      <c r="P233" s="106">
        <f t="shared" si="182"/>
        <v>107.5345458984375</v>
      </c>
      <c r="Q233" s="106">
        <f t="shared" si="182"/>
        <v>121.68760681152344</v>
      </c>
      <c r="R233" s="106">
        <f t="shared" si="178"/>
        <v>162.29257202148438</v>
      </c>
      <c r="S233" s="106">
        <f t="shared" si="178"/>
        <v>280.28520202636719</v>
      </c>
      <c r="T233" s="106">
        <f t="shared" ref="T233:U233" si="222">T17-T125</f>
        <v>286.11370849609375</v>
      </c>
      <c r="U233" s="106">
        <f t="shared" si="222"/>
        <v>286.79315185546875</v>
      </c>
      <c r="V233" s="106">
        <f t="shared" ref="V233:W233" si="223">V17-V125</f>
        <v>231.41056823730469</v>
      </c>
      <c r="W233" s="106">
        <f t="shared" si="223"/>
        <v>162.79568481445313</v>
      </c>
      <c r="X233" s="106">
        <f t="shared" ref="X233" si="224">X17-X125</f>
        <v>100.08915710449219</v>
      </c>
    </row>
    <row r="234" spans="1:24" x14ac:dyDescent="0.2">
      <c r="A234" s="1" t="s">
        <v>37</v>
      </c>
      <c r="B234" t="s">
        <v>310</v>
      </c>
      <c r="C234" s="106">
        <f t="shared" si="182"/>
        <v>190.460205078125</v>
      </c>
      <c r="D234" s="106">
        <f t="shared" si="182"/>
        <v>237.69873046875</v>
      </c>
      <c r="E234" s="106">
        <f t="shared" si="182"/>
        <v>250.53759765625</v>
      </c>
      <c r="F234" s="106">
        <f t="shared" si="182"/>
        <v>250.290771484375</v>
      </c>
      <c r="G234" s="106">
        <f t="shared" si="182"/>
        <v>272.207275390625</v>
      </c>
      <c r="H234" s="106">
        <f t="shared" si="182"/>
        <v>283.01611328125</v>
      </c>
      <c r="I234" s="106">
        <f t="shared" si="182"/>
        <v>285.30419921875</v>
      </c>
      <c r="J234" s="106">
        <f t="shared" si="182"/>
        <v>270.597412109375</v>
      </c>
      <c r="K234" s="106">
        <f t="shared" si="182"/>
        <v>269.166748046875</v>
      </c>
      <c r="L234" s="106">
        <f t="shared" si="182"/>
        <v>267.983642578125</v>
      </c>
      <c r="M234" s="106">
        <f t="shared" si="182"/>
        <v>259.42236328125</v>
      </c>
      <c r="N234" s="106">
        <f t="shared" si="182"/>
        <v>262.127197265625</v>
      </c>
      <c r="O234" s="106">
        <f t="shared" si="182"/>
        <v>261.870849609375</v>
      </c>
      <c r="P234" s="106">
        <f t="shared" si="182"/>
        <v>290.409423828125</v>
      </c>
      <c r="Q234" s="106">
        <f t="shared" si="182"/>
        <v>326.181396484375</v>
      </c>
      <c r="R234" s="106">
        <f t="shared" si="178"/>
        <v>328.058837890625</v>
      </c>
      <c r="S234" s="106">
        <f t="shared" si="178"/>
        <v>358.581787109375</v>
      </c>
      <c r="T234" s="106">
        <f t="shared" ref="T234:U234" si="225">T18-T126</f>
        <v>376.062744140625</v>
      </c>
      <c r="U234" s="106">
        <f t="shared" si="225"/>
        <v>387.169921875</v>
      </c>
      <c r="V234" s="106">
        <f t="shared" ref="V234:W234" si="226">V18-V126</f>
        <v>391.641357421875</v>
      </c>
      <c r="W234" s="106">
        <f t="shared" si="226"/>
        <v>441.21484375</v>
      </c>
      <c r="X234" s="106">
        <f t="shared" ref="X234" si="227">X18-X126</f>
        <v>454.394775390625</v>
      </c>
    </row>
    <row r="235" spans="1:24" x14ac:dyDescent="0.2">
      <c r="A235" s="1" t="s">
        <v>38</v>
      </c>
      <c r="B235" t="s">
        <v>35</v>
      </c>
      <c r="C235" s="106">
        <f t="shared" si="182"/>
        <v>118.36978149414063</v>
      </c>
      <c r="D235" s="106">
        <f t="shared" si="182"/>
        <v>109.12884521484375</v>
      </c>
      <c r="E235" s="106">
        <f t="shared" si="182"/>
        <v>105.57803344726563</v>
      </c>
      <c r="F235" s="106">
        <f t="shared" si="182"/>
        <v>96.757049560546875</v>
      </c>
      <c r="G235" s="106">
        <f t="shared" si="182"/>
        <v>106.8031005859375</v>
      </c>
      <c r="H235" s="106">
        <f t="shared" si="182"/>
        <v>99.611114501953125</v>
      </c>
      <c r="I235" s="106">
        <f t="shared" si="182"/>
        <v>102.51275634765625</v>
      </c>
      <c r="J235" s="106">
        <f t="shared" si="182"/>
        <v>108.54885864257813</v>
      </c>
      <c r="K235" s="106">
        <f t="shared" si="182"/>
        <v>112.81723022460938</v>
      </c>
      <c r="L235" s="106">
        <f t="shared" si="182"/>
        <v>115.65103149414063</v>
      </c>
      <c r="M235" s="106">
        <f t="shared" si="182"/>
        <v>110.37576293945313</v>
      </c>
      <c r="N235" s="106">
        <f t="shared" si="182"/>
        <v>104.91656494140625</v>
      </c>
      <c r="O235" s="106">
        <f t="shared" si="182"/>
        <v>94.92938232421875</v>
      </c>
      <c r="P235" s="106">
        <f t="shared" si="182"/>
        <v>92.411773681640625</v>
      </c>
      <c r="Q235" s="106">
        <f t="shared" si="182"/>
        <v>87.17193603515625</v>
      </c>
      <c r="R235" s="106">
        <f t="shared" si="178"/>
        <v>87.598236083984375</v>
      </c>
      <c r="S235" s="106">
        <f t="shared" si="178"/>
        <v>82.746246337890625</v>
      </c>
      <c r="T235" s="106">
        <f t="shared" ref="T235:U235" si="228">T19-T127</f>
        <v>75.997711181640625</v>
      </c>
      <c r="U235" s="106">
        <f t="shared" si="228"/>
        <v>76.460662841796875</v>
      </c>
      <c r="V235" s="106">
        <f t="shared" ref="V235:W235" si="229">V19-V127</f>
        <v>83.908554077148438</v>
      </c>
      <c r="W235" s="106">
        <f t="shared" si="229"/>
        <v>85.969192504882813</v>
      </c>
      <c r="X235" s="106">
        <f t="shared" ref="X235" si="230">X19-X127</f>
        <v>69.529327392578125</v>
      </c>
    </row>
    <row r="236" spans="1:24" x14ac:dyDescent="0.2">
      <c r="A236" s="1" t="s">
        <v>40</v>
      </c>
      <c r="B236" t="s">
        <v>285</v>
      </c>
      <c r="C236" s="106">
        <f t="shared" si="182"/>
        <v>12.132986068725586</v>
      </c>
      <c r="D236" s="106">
        <f t="shared" si="182"/>
        <v>12.50459098815918</v>
      </c>
      <c r="E236" s="106">
        <f t="shared" si="182"/>
        <v>13.039318084716797</v>
      </c>
      <c r="F236" s="106">
        <f t="shared" si="182"/>
        <v>11.019086837768555</v>
      </c>
      <c r="G236" s="106">
        <f t="shared" si="182"/>
        <v>9.8376693725585938</v>
      </c>
      <c r="H236" s="106">
        <f t="shared" si="182"/>
        <v>11.08875846862793</v>
      </c>
      <c r="I236" s="106">
        <f t="shared" si="182"/>
        <v>8.8262443542480469</v>
      </c>
      <c r="J236" s="106">
        <f t="shared" si="182"/>
        <v>13.261696815490723</v>
      </c>
      <c r="K236" s="106">
        <f t="shared" si="182"/>
        <v>12.077896118164063</v>
      </c>
      <c r="L236" s="106">
        <f t="shared" si="182"/>
        <v>8.554901123046875</v>
      </c>
      <c r="M236" s="106">
        <f t="shared" si="182"/>
        <v>10.760612487792969</v>
      </c>
      <c r="N236" s="106">
        <f t="shared" ref="D236:Q240" si="231">N20-N128</f>
        <v>12.046989440917969</v>
      </c>
      <c r="O236" s="106">
        <f t="shared" si="231"/>
        <v>15.039089202880859</v>
      </c>
      <c r="P236" s="106">
        <f t="shared" si="231"/>
        <v>21.289230346679688</v>
      </c>
      <c r="Q236" s="106">
        <f t="shared" si="231"/>
        <v>22.808883666992188</v>
      </c>
      <c r="R236" s="106">
        <f t="shared" ref="R236:S236" si="232">R20-R128</f>
        <v>25.559047698974609</v>
      </c>
      <c r="S236" s="106">
        <f t="shared" si="232"/>
        <v>22.827392578125</v>
      </c>
      <c r="T236" s="106">
        <f t="shared" ref="T236:U236" si="233">T20-T128</f>
        <v>29.217605590820313</v>
      </c>
      <c r="U236" s="106">
        <f t="shared" si="233"/>
        <v>28.516017913818359</v>
      </c>
      <c r="V236" s="106">
        <f t="shared" ref="V236:W236" si="234">V20-V128</f>
        <v>29.760547637939453</v>
      </c>
      <c r="W236" s="106">
        <f t="shared" si="234"/>
        <v>42.036277770996094</v>
      </c>
      <c r="X236" s="106">
        <f t="shared" ref="X236" si="235">X20-X128</f>
        <v>39.60858154296875</v>
      </c>
    </row>
    <row r="237" spans="1:24" x14ac:dyDescent="0.2">
      <c r="A237" s="1" t="s">
        <v>286</v>
      </c>
      <c r="B237" t="s">
        <v>287</v>
      </c>
      <c r="C237" s="106">
        <f t="shared" si="182"/>
        <v>9.9361381530761719</v>
      </c>
      <c r="D237" s="106">
        <f t="shared" si="231"/>
        <v>14.254519462585449</v>
      </c>
      <c r="E237" s="106">
        <f t="shared" si="231"/>
        <v>20.792478561401367</v>
      </c>
      <c r="F237" s="106">
        <f t="shared" si="231"/>
        <v>20.383487701416016</v>
      </c>
      <c r="G237" s="106">
        <f t="shared" si="231"/>
        <v>24.366153717041016</v>
      </c>
      <c r="H237" s="106">
        <f t="shared" si="231"/>
        <v>26.415016174316406</v>
      </c>
      <c r="I237" s="106">
        <f t="shared" si="231"/>
        <v>27.88072395324707</v>
      </c>
      <c r="J237" s="106">
        <f t="shared" si="231"/>
        <v>25.275230407714844</v>
      </c>
      <c r="K237" s="106">
        <f t="shared" si="231"/>
        <v>23.799331665039063</v>
      </c>
      <c r="L237" s="106">
        <f t="shared" si="231"/>
        <v>24.207736968994141</v>
      </c>
      <c r="M237" s="106">
        <f t="shared" si="231"/>
        <v>19.704219818115234</v>
      </c>
      <c r="N237" s="106">
        <f t="shared" si="231"/>
        <v>17.961612701416016</v>
      </c>
      <c r="O237" s="106">
        <f t="shared" si="231"/>
        <v>23.0224609375</v>
      </c>
      <c r="P237" s="106">
        <f t="shared" si="231"/>
        <v>21.674442291259766</v>
      </c>
      <c r="Q237" s="106">
        <f t="shared" si="231"/>
        <v>26.092308044433594</v>
      </c>
      <c r="R237" s="106">
        <f t="shared" ref="R237:S237" si="236">R21-R129</f>
        <v>29.997158050537109</v>
      </c>
      <c r="S237" s="106">
        <f t="shared" si="236"/>
        <v>34.395111083984375</v>
      </c>
      <c r="T237" s="106">
        <f t="shared" ref="T237:U237" si="237">T21-T129</f>
        <v>34.31512451171875</v>
      </c>
      <c r="U237" s="106">
        <f t="shared" si="237"/>
        <v>30.339916229248047</v>
      </c>
      <c r="V237" s="106">
        <f t="shared" ref="V237:W237" si="238">V21-V129</f>
        <v>30.327213287353516</v>
      </c>
      <c r="W237" s="106">
        <f t="shared" si="238"/>
        <v>25.329338073730469</v>
      </c>
      <c r="X237" s="106">
        <f t="shared" ref="X237" si="239">X21-X129</f>
        <v>8.5476570129394531</v>
      </c>
    </row>
    <row r="238" spans="1:24" x14ac:dyDescent="0.2">
      <c r="A238" s="1" t="s">
        <v>288</v>
      </c>
      <c r="B238" t="s">
        <v>289</v>
      </c>
      <c r="C238" s="106">
        <f t="shared" si="182"/>
        <v>136.17794799804688</v>
      </c>
      <c r="D238" s="106">
        <f t="shared" si="231"/>
        <v>172.2819938659668</v>
      </c>
      <c r="E238" s="106">
        <f t="shared" si="231"/>
        <v>149.81978607177734</v>
      </c>
      <c r="F238" s="106">
        <f t="shared" si="231"/>
        <v>172.71210479736328</v>
      </c>
      <c r="G238" s="106">
        <f t="shared" si="231"/>
        <v>169.87995529174805</v>
      </c>
      <c r="H238" s="106">
        <f t="shared" si="231"/>
        <v>188.48389053344727</v>
      </c>
      <c r="I238" s="106">
        <f t="shared" si="231"/>
        <v>209.18774032592773</v>
      </c>
      <c r="J238" s="106">
        <f t="shared" si="231"/>
        <v>217.14056396484375</v>
      </c>
      <c r="K238" s="106">
        <f t="shared" si="231"/>
        <v>237.99289703369141</v>
      </c>
      <c r="L238" s="106">
        <f t="shared" si="231"/>
        <v>239.86006927490234</v>
      </c>
      <c r="M238" s="106">
        <f t="shared" si="231"/>
        <v>226.94171142578125</v>
      </c>
      <c r="N238" s="106">
        <f t="shared" si="231"/>
        <v>231.09024810791016</v>
      </c>
      <c r="O238" s="106">
        <f t="shared" si="231"/>
        <v>242.55035018920898</v>
      </c>
      <c r="P238" s="106">
        <f t="shared" si="231"/>
        <v>227.97419357299805</v>
      </c>
      <c r="Q238" s="106">
        <f t="shared" si="231"/>
        <v>219.19970703125</v>
      </c>
      <c r="R238" s="106">
        <f t="shared" ref="R238:S238" si="240">R22-R130</f>
        <v>209.41783905029297</v>
      </c>
      <c r="S238" s="106">
        <f t="shared" si="240"/>
        <v>218.59867858886719</v>
      </c>
      <c r="T238" s="106">
        <f t="shared" ref="T238:U238" si="241">T22-T130</f>
        <v>242.42295074462891</v>
      </c>
      <c r="U238" s="106">
        <f t="shared" si="241"/>
        <v>227.96427917480469</v>
      </c>
      <c r="V238" s="106">
        <f t="shared" ref="V238:W238" si="242">V22-V130</f>
        <v>215.70131683349609</v>
      </c>
      <c r="W238" s="106">
        <f t="shared" si="242"/>
        <v>215.22425079345703</v>
      </c>
      <c r="X238" s="106">
        <f t="shared" ref="X238" si="243">X22-X130</f>
        <v>193.28482818603516</v>
      </c>
    </row>
    <row r="239" spans="1:24" x14ac:dyDescent="0.2">
      <c r="A239" s="1" t="s">
        <v>290</v>
      </c>
      <c r="B239" t="s">
        <v>311</v>
      </c>
      <c r="C239" s="106">
        <f t="shared" si="182"/>
        <v>275.26110458374023</v>
      </c>
      <c r="D239" s="106">
        <f t="shared" si="231"/>
        <v>370.2758674621582</v>
      </c>
      <c r="E239" s="106">
        <f t="shared" si="231"/>
        <v>427.64438056945801</v>
      </c>
      <c r="F239" s="106">
        <f t="shared" si="231"/>
        <v>570.93979454040527</v>
      </c>
      <c r="G239" s="106">
        <f t="shared" si="231"/>
        <v>756.72623348236084</v>
      </c>
      <c r="H239" s="106">
        <f t="shared" si="231"/>
        <v>880.9725775718689</v>
      </c>
      <c r="I239" s="106">
        <f t="shared" si="231"/>
        <v>964.22008466720581</v>
      </c>
      <c r="J239" s="106">
        <f t="shared" si="231"/>
        <v>964.93402767181396</v>
      </c>
      <c r="K239" s="106">
        <f t="shared" si="231"/>
        <v>905.68467330932617</v>
      </c>
      <c r="L239" s="106">
        <f t="shared" si="231"/>
        <v>852.44915795326233</v>
      </c>
      <c r="M239" s="106">
        <f t="shared" si="231"/>
        <v>817.90179395675659</v>
      </c>
      <c r="N239" s="106">
        <f t="shared" si="231"/>
        <v>751.15226316452026</v>
      </c>
      <c r="O239" s="106">
        <f t="shared" si="231"/>
        <v>652.93750810623169</v>
      </c>
      <c r="P239" s="106">
        <f t="shared" si="231"/>
        <v>568.46949100494385</v>
      </c>
      <c r="Q239" s="106">
        <f t="shared" si="231"/>
        <v>581.48381638526917</v>
      </c>
      <c r="R239" s="106">
        <f t="shared" ref="R239:S239" si="244">R23-R131</f>
        <v>747.22943687438965</v>
      </c>
      <c r="S239" s="106">
        <f t="shared" si="244"/>
        <v>677.97103691101074</v>
      </c>
      <c r="T239" s="106">
        <f t="shared" ref="T239:U239" si="245">T23-T131</f>
        <v>726.96486002206802</v>
      </c>
      <c r="U239" s="106">
        <f t="shared" si="245"/>
        <v>688.86782789230347</v>
      </c>
      <c r="V239" s="106">
        <f t="shared" ref="V239:W239" si="246">V23-V131</f>
        <v>648.11353194713593</v>
      </c>
      <c r="W239" s="106">
        <f t="shared" si="246"/>
        <v>593.35700142383575</v>
      </c>
      <c r="X239" s="106">
        <f t="shared" ref="X239" si="247">X23-X131</f>
        <v>545.40610122680664</v>
      </c>
    </row>
    <row r="240" spans="1:24" x14ac:dyDescent="0.2">
      <c r="A240" s="1" t="s">
        <v>312</v>
      </c>
      <c r="B240" t="s">
        <v>313</v>
      </c>
      <c r="C240" s="106">
        <f t="shared" si="182"/>
        <v>-3.5182952880859375E-2</v>
      </c>
      <c r="D240" s="106">
        <f t="shared" si="231"/>
        <v>1.2898445129394531E-3</v>
      </c>
      <c r="E240" s="106">
        <f t="shared" si="231"/>
        <v>1.6091346740722656E-2</v>
      </c>
      <c r="F240" s="106">
        <f t="shared" si="231"/>
        <v>9.5715522766113281E-3</v>
      </c>
      <c r="G240" s="106">
        <f t="shared" si="231"/>
        <v>0.78651857376098633</v>
      </c>
      <c r="H240" s="106">
        <f t="shared" si="231"/>
        <v>1.0312695503234863</v>
      </c>
      <c r="I240" s="106">
        <f t="shared" si="231"/>
        <v>1.0298047065734863</v>
      </c>
      <c r="J240" s="106">
        <f t="shared" si="231"/>
        <v>1.0062751770019531</v>
      </c>
      <c r="K240" s="106">
        <f t="shared" si="231"/>
        <v>1.01251220703125</v>
      </c>
      <c r="L240" s="106">
        <f t="shared" si="231"/>
        <v>1.0662708282470703</v>
      </c>
      <c r="M240" s="106">
        <f t="shared" si="231"/>
        <v>2.2546777725219727</v>
      </c>
      <c r="N240" s="106">
        <f t="shared" si="231"/>
        <v>3.0220069885253906</v>
      </c>
      <c r="O240" s="106">
        <f t="shared" si="231"/>
        <v>4.0182895660400391</v>
      </c>
      <c r="P240" s="106">
        <f t="shared" si="231"/>
        <v>4.4491157531738281</v>
      </c>
      <c r="Q240" s="106">
        <f t="shared" si="231"/>
        <v>4.0215978622436523</v>
      </c>
      <c r="R240" s="106">
        <f t="shared" ref="R240:S240" si="248">R24-R132</f>
        <v>5.7680492401123047</v>
      </c>
      <c r="S240" s="106">
        <f t="shared" si="248"/>
        <v>6.0267200469970703</v>
      </c>
      <c r="T240" s="106">
        <f t="shared" ref="T240:U240" si="249">T24-T132</f>
        <v>6.3619937896728516</v>
      </c>
      <c r="U240" s="106">
        <f t="shared" si="249"/>
        <v>5.9942264556884766</v>
      </c>
      <c r="V240" s="106">
        <f t="shared" ref="V240:W240" si="250">V24-V132</f>
        <v>6.8685512542724609</v>
      </c>
      <c r="W240" s="106">
        <f t="shared" si="250"/>
        <v>6.9007987976074219</v>
      </c>
      <c r="X240" s="106">
        <f t="shared" ref="X240" si="251">X24-X132</f>
        <v>8.0853195190429688</v>
      </c>
    </row>
    <row r="241" spans="1:24" s="57" customFormat="1" ht="20.100000000000001" customHeight="1" x14ac:dyDescent="0.2">
      <c r="A241" s="54"/>
      <c r="B241" s="55" t="s">
        <v>3</v>
      </c>
      <c r="C241" s="56">
        <f>SUM(C219:C240)</f>
        <v>4693.0163683891296</v>
      </c>
      <c r="D241" s="56">
        <f t="shared" ref="D241:Q241" si="252">SUM(D219:D240)</f>
        <v>5436.8118453025818</v>
      </c>
      <c r="E241" s="56">
        <f t="shared" si="252"/>
        <v>5594.5672159194946</v>
      </c>
      <c r="F241" s="56">
        <f t="shared" si="252"/>
        <v>5609.1907868385315</v>
      </c>
      <c r="G241" s="56">
        <f t="shared" si="252"/>
        <v>5814.1790080070496</v>
      </c>
      <c r="H241" s="56">
        <f t="shared" si="252"/>
        <v>6423.1316299438477</v>
      </c>
      <c r="I241" s="56">
        <f t="shared" si="252"/>
        <v>6284.2519187927246</v>
      </c>
      <c r="J241" s="56">
        <f t="shared" si="252"/>
        <v>5957.1017665863037</v>
      </c>
      <c r="K241" s="56">
        <f t="shared" si="252"/>
        <v>5468.3208503723145</v>
      </c>
      <c r="L241" s="56">
        <f t="shared" si="252"/>
        <v>5094.4310305118561</v>
      </c>
      <c r="M241" s="56">
        <f t="shared" si="252"/>
        <v>4774.5950989723206</v>
      </c>
      <c r="N241" s="56">
        <f t="shared" si="252"/>
        <v>4640.7798056602478</v>
      </c>
      <c r="O241" s="56">
        <f t="shared" si="252"/>
        <v>4622.2734456062317</v>
      </c>
      <c r="P241" s="56">
        <f t="shared" si="252"/>
        <v>4679.5947570800781</v>
      </c>
      <c r="Q241" s="56">
        <f t="shared" si="252"/>
        <v>4885.9120419025421</v>
      </c>
      <c r="R241" s="56">
        <f t="shared" ref="R241:S241" si="253">SUM(R219:R240)</f>
        <v>5429.0454845428467</v>
      </c>
      <c r="S241" s="56">
        <f t="shared" si="253"/>
        <v>5853.0668354034424</v>
      </c>
      <c r="T241" s="56">
        <f t="shared" ref="T241:U241" si="254">SUM(T219:T240)</f>
        <v>6204.7454977631569</v>
      </c>
      <c r="U241" s="56">
        <f t="shared" si="254"/>
        <v>6106.6490340232849</v>
      </c>
      <c r="V241" s="56">
        <f t="shared" ref="V241:W241" si="255">SUM(V219:V240)</f>
        <v>5895.8187092542648</v>
      </c>
      <c r="W241" s="56">
        <f t="shared" si="255"/>
        <v>5567.826674580574</v>
      </c>
      <c r="X241" s="56">
        <f t="shared" ref="X241" si="256">SUM(X219:X240)</f>
        <v>4643.084059715271</v>
      </c>
    </row>
    <row r="242" spans="1:24" x14ac:dyDescent="0.2">
      <c r="A242" s="97" t="s">
        <v>308</v>
      </c>
      <c r="B242" s="52"/>
      <c r="C242" s="52"/>
      <c r="D242" s="52"/>
      <c r="E242" s="52"/>
      <c r="F242" s="52"/>
      <c r="G242" s="52"/>
      <c r="H242" s="52"/>
      <c r="I242" s="52"/>
      <c r="J242" s="52"/>
      <c r="K242" s="52"/>
      <c r="L242" s="52"/>
      <c r="M242" s="52"/>
      <c r="N242" s="52"/>
      <c r="O242" s="52"/>
      <c r="P242" s="52"/>
      <c r="Q242" s="52"/>
      <c r="R242" s="52"/>
      <c r="S242" s="52"/>
      <c r="T242" s="52"/>
      <c r="U242" s="52"/>
      <c r="V242" s="52"/>
      <c r="W242" s="52"/>
      <c r="X242" s="52"/>
    </row>
    <row r="243" spans="1:24" x14ac:dyDescent="0.2">
      <c r="A243"/>
    </row>
    <row r="244" spans="1:24" s="22" customFormat="1" ht="20.100000000000001" customHeight="1" x14ac:dyDescent="0.2">
      <c r="A244" s="153" t="str">
        <f>Index!A55</f>
        <v>Table 3v    Employment by industry, wage costs, Foreign citizens, FY2000-FY2021</v>
      </c>
    </row>
    <row r="245" spans="1:24" s="22" customFormat="1" ht="20.100000000000001" customHeight="1" x14ac:dyDescent="0.2">
      <c r="A245" s="12"/>
      <c r="B245" s="12" t="s">
        <v>125</v>
      </c>
      <c r="C245" s="33" t="str">
        <f>C$2</f>
        <v>FY00</v>
      </c>
      <c r="D245" s="33" t="str">
        <f t="shared" ref="D245:X245" si="257">D$2</f>
        <v>FY01</v>
      </c>
      <c r="E245" s="33" t="str">
        <f t="shared" si="257"/>
        <v>FY02</v>
      </c>
      <c r="F245" s="33" t="str">
        <f t="shared" si="257"/>
        <v>FY03</v>
      </c>
      <c r="G245" s="33" t="str">
        <f t="shared" si="257"/>
        <v>FY04</v>
      </c>
      <c r="H245" s="33" t="str">
        <f t="shared" si="257"/>
        <v>FY05</v>
      </c>
      <c r="I245" s="33" t="str">
        <f t="shared" si="257"/>
        <v>FY06</v>
      </c>
      <c r="J245" s="33" t="str">
        <f t="shared" si="257"/>
        <v>FY07</v>
      </c>
      <c r="K245" s="33" t="str">
        <f t="shared" si="257"/>
        <v>FY08</v>
      </c>
      <c r="L245" s="33" t="str">
        <f t="shared" si="257"/>
        <v>FY09</v>
      </c>
      <c r="M245" s="33" t="str">
        <f t="shared" si="257"/>
        <v>FY10</v>
      </c>
      <c r="N245" s="33" t="str">
        <f t="shared" si="257"/>
        <v>FY11</v>
      </c>
      <c r="O245" s="33" t="str">
        <f t="shared" si="257"/>
        <v>FY12</v>
      </c>
      <c r="P245" s="33" t="str">
        <f t="shared" si="257"/>
        <v>FY13</v>
      </c>
      <c r="Q245" s="33" t="str">
        <f t="shared" si="257"/>
        <v>FY14</v>
      </c>
      <c r="R245" s="33" t="str">
        <f t="shared" si="257"/>
        <v>FY15</v>
      </c>
      <c r="S245" s="33" t="str">
        <f t="shared" si="257"/>
        <v>FY16</v>
      </c>
      <c r="T245" s="33" t="str">
        <f t="shared" si="257"/>
        <v>FY17</v>
      </c>
      <c r="U245" s="33" t="str">
        <f t="shared" si="257"/>
        <v>FY18</v>
      </c>
      <c r="V245" s="33" t="str">
        <f t="shared" si="257"/>
        <v>FY19</v>
      </c>
      <c r="W245" s="33" t="str">
        <f t="shared" si="257"/>
        <v>FY20</v>
      </c>
      <c r="X245" s="33" t="str">
        <f t="shared" si="257"/>
        <v>FY21</v>
      </c>
    </row>
    <row r="246" spans="1:24" x14ac:dyDescent="0.2">
      <c r="A246" s="1" t="s">
        <v>271</v>
      </c>
      <c r="B246" t="s">
        <v>272</v>
      </c>
      <c r="C246" s="106">
        <f>C30-C138</f>
        <v>100.93319129943848</v>
      </c>
      <c r="D246" s="106">
        <f t="shared" ref="D246:Q246" si="258">D30-D138</f>
        <v>118.63122177124023</v>
      </c>
      <c r="E246" s="106">
        <f t="shared" si="258"/>
        <v>150.64137268066406</v>
      </c>
      <c r="F246" s="106">
        <f t="shared" si="258"/>
        <v>214.6301097869873</v>
      </c>
      <c r="G246" s="106">
        <f t="shared" si="258"/>
        <v>182.78717041015625</v>
      </c>
      <c r="H246" s="106">
        <f t="shared" si="258"/>
        <v>192.44101715087891</v>
      </c>
      <c r="I246" s="106">
        <f t="shared" si="258"/>
        <v>177.55502319335938</v>
      </c>
      <c r="J246" s="106">
        <f t="shared" si="258"/>
        <v>154.50843048095703</v>
      </c>
      <c r="K246" s="106">
        <f t="shared" si="258"/>
        <v>130.42554473876953</v>
      </c>
      <c r="L246" s="106">
        <f t="shared" si="258"/>
        <v>118.86131286621094</v>
      </c>
      <c r="M246" s="106">
        <f t="shared" si="258"/>
        <v>129.32522583007813</v>
      </c>
      <c r="N246" s="106">
        <f t="shared" si="258"/>
        <v>121.88946533203125</v>
      </c>
      <c r="O246" s="106">
        <f t="shared" si="258"/>
        <v>106.96221160888672</v>
      </c>
      <c r="P246" s="106">
        <f t="shared" si="258"/>
        <v>133.12092590332031</v>
      </c>
      <c r="Q246" s="106">
        <f t="shared" si="258"/>
        <v>187.48574066162109</v>
      </c>
      <c r="R246" s="106">
        <f t="shared" ref="R246:S262" si="259">R30-R138</f>
        <v>250.68061065673828</v>
      </c>
      <c r="S246" s="106">
        <f t="shared" si="259"/>
        <v>350.03638458251953</v>
      </c>
      <c r="T246" s="106">
        <f t="shared" ref="T246:U246" si="260">T30-T138</f>
        <v>387.86045837402344</v>
      </c>
      <c r="U246" s="106">
        <f t="shared" si="260"/>
        <v>377.65934753417969</v>
      </c>
      <c r="V246" s="106">
        <f t="shared" ref="V246:W246" si="261">V30-V138</f>
        <v>315.89279174804688</v>
      </c>
      <c r="W246" s="106">
        <f t="shared" si="261"/>
        <v>264.83354949951172</v>
      </c>
      <c r="X246" s="106">
        <f t="shared" ref="X246" si="262">X30-X138</f>
        <v>296.83154296875</v>
      </c>
    </row>
    <row r="247" spans="1:24" x14ac:dyDescent="0.2">
      <c r="A247" s="1" t="s">
        <v>273</v>
      </c>
      <c r="B247" s="32" t="s">
        <v>274</v>
      </c>
      <c r="C247" s="106">
        <f t="shared" ref="C247:Q267" si="263">C31-C139</f>
        <v>396.78730010986328</v>
      </c>
      <c r="D247" s="106">
        <f t="shared" si="263"/>
        <v>473.88492584228516</v>
      </c>
      <c r="E247" s="106">
        <f t="shared" si="263"/>
        <v>426.38306427001953</v>
      </c>
      <c r="F247" s="106">
        <f t="shared" si="263"/>
        <v>365.15932464599609</v>
      </c>
      <c r="G247" s="106">
        <f t="shared" si="263"/>
        <v>380.08141326904297</v>
      </c>
      <c r="H247" s="106">
        <f t="shared" si="263"/>
        <v>369.05234527587891</v>
      </c>
      <c r="I247" s="106">
        <f t="shared" si="263"/>
        <v>404.21155548095703</v>
      </c>
      <c r="J247" s="106">
        <f t="shared" si="263"/>
        <v>436.81296539306641</v>
      </c>
      <c r="K247" s="106">
        <f t="shared" si="263"/>
        <v>352.67845916748047</v>
      </c>
      <c r="L247" s="106">
        <f t="shared" si="263"/>
        <v>295.08134460449219</v>
      </c>
      <c r="M247" s="106">
        <f t="shared" si="263"/>
        <v>314.23799133300781</v>
      </c>
      <c r="N247" s="106">
        <f t="shared" si="263"/>
        <v>305.74327087402344</v>
      </c>
      <c r="O247" s="106">
        <f t="shared" si="263"/>
        <v>310.83006286621094</v>
      </c>
      <c r="P247" s="106">
        <f t="shared" si="263"/>
        <v>321.40845489501953</v>
      </c>
      <c r="Q247" s="106">
        <f t="shared" si="263"/>
        <v>352.31191253662109</v>
      </c>
      <c r="R247" s="106">
        <f t="shared" si="259"/>
        <v>389.89044189453125</v>
      </c>
      <c r="S247" s="106">
        <f t="shared" si="259"/>
        <v>476.51217651367188</v>
      </c>
      <c r="T247" s="106">
        <f t="shared" ref="T247:U247" si="264">T31-T139</f>
        <v>543.17193603515625</v>
      </c>
      <c r="U247" s="106">
        <f t="shared" si="264"/>
        <v>570.56968688964844</v>
      </c>
      <c r="V247" s="106">
        <f t="shared" ref="V247:W247" si="265">V31-V139</f>
        <v>542.41293334960938</v>
      </c>
      <c r="W247" s="106">
        <f t="shared" si="265"/>
        <v>410.99192047119141</v>
      </c>
      <c r="X247" s="106">
        <f t="shared" ref="X247" si="266">X31-X139</f>
        <v>257.40777587890625</v>
      </c>
    </row>
    <row r="248" spans="1:24" x14ac:dyDescent="0.2">
      <c r="A248" s="1" t="s">
        <v>19</v>
      </c>
      <c r="B248" s="32" t="s">
        <v>275</v>
      </c>
      <c r="C248" s="106">
        <f t="shared" si="263"/>
        <v>742.33987426757813</v>
      </c>
      <c r="D248" s="106">
        <f t="shared" si="263"/>
        <v>729.33465576171875</v>
      </c>
      <c r="E248" s="106">
        <f t="shared" si="263"/>
        <v>723.05078125</v>
      </c>
      <c r="F248" s="106">
        <f t="shared" si="263"/>
        <v>529.83993530273438</v>
      </c>
      <c r="G248" s="106">
        <f t="shared" si="263"/>
        <v>458.987060546875</v>
      </c>
      <c r="H248" s="106">
        <f t="shared" si="263"/>
        <v>540.39181518554688</v>
      </c>
      <c r="I248" s="106">
        <f t="shared" si="263"/>
        <v>466.18121337890625</v>
      </c>
      <c r="J248" s="106">
        <f t="shared" si="263"/>
        <v>415.688720703125</v>
      </c>
      <c r="K248" s="106">
        <f t="shared" si="263"/>
        <v>455.05007934570313</v>
      </c>
      <c r="L248" s="106">
        <f t="shared" si="263"/>
        <v>457.46890258789063</v>
      </c>
      <c r="M248" s="106">
        <f t="shared" si="263"/>
        <v>460.34750366210938</v>
      </c>
      <c r="N248" s="106">
        <f t="shared" si="263"/>
        <v>524.395751953125</v>
      </c>
      <c r="O248" s="106">
        <f t="shared" si="263"/>
        <v>588.43698120117188</v>
      </c>
      <c r="P248" s="106">
        <f t="shared" si="263"/>
        <v>542.837158203125</v>
      </c>
      <c r="Q248" s="106">
        <f t="shared" si="263"/>
        <v>347.98876953125</v>
      </c>
      <c r="R248" s="106">
        <f t="shared" si="259"/>
        <v>338.29994201660156</v>
      </c>
      <c r="S248" s="106">
        <f t="shared" si="259"/>
        <v>420.05007934570313</v>
      </c>
      <c r="T248" s="106">
        <f t="shared" ref="T248:U248" si="267">T32-T140</f>
        <v>488.77249145507813</v>
      </c>
      <c r="U248" s="106">
        <f t="shared" si="267"/>
        <v>391.26873779296875</v>
      </c>
      <c r="V248" s="106">
        <f t="shared" ref="V248:W248" si="268">V32-V140</f>
        <v>418.040283203125</v>
      </c>
      <c r="W248" s="106">
        <f t="shared" si="268"/>
        <v>363.42283630371094</v>
      </c>
      <c r="X248" s="106">
        <f t="shared" ref="X248" si="269">X32-X140</f>
        <v>362.4014892578125</v>
      </c>
    </row>
    <row r="249" spans="1:24" x14ac:dyDescent="0.2">
      <c r="A249" s="1" t="s">
        <v>20</v>
      </c>
      <c r="B249" t="s">
        <v>22</v>
      </c>
      <c r="C249" s="106">
        <f t="shared" si="263"/>
        <v>1425.510009765625</v>
      </c>
      <c r="D249" s="106">
        <f t="shared" si="263"/>
        <v>1731.8129577636719</v>
      </c>
      <c r="E249" s="106">
        <f t="shared" si="263"/>
        <v>2091.6466369628906</v>
      </c>
      <c r="F249" s="106">
        <f t="shared" si="263"/>
        <v>452.04948425292969</v>
      </c>
      <c r="G249" s="106">
        <f t="shared" si="263"/>
        <v>543.07423400878906</v>
      </c>
      <c r="H249" s="106">
        <f t="shared" si="263"/>
        <v>690.87411499023438</v>
      </c>
      <c r="I249" s="106">
        <f t="shared" si="263"/>
        <v>673.70034790039063</v>
      </c>
      <c r="J249" s="106">
        <f t="shared" si="263"/>
        <v>756.83505249023438</v>
      </c>
      <c r="K249" s="106">
        <f t="shared" si="263"/>
        <v>707.60678100585938</v>
      </c>
      <c r="L249" s="106">
        <f t="shared" si="263"/>
        <v>631.59893798828125</v>
      </c>
      <c r="M249" s="106">
        <f t="shared" si="263"/>
        <v>634.76321411132813</v>
      </c>
      <c r="N249" s="106">
        <f t="shared" si="263"/>
        <v>644.52606201171875</v>
      </c>
      <c r="O249" s="106">
        <f t="shared" si="263"/>
        <v>652.57452392578125</v>
      </c>
      <c r="P249" s="106">
        <f t="shared" si="263"/>
        <v>705.47067260742188</v>
      </c>
      <c r="Q249" s="106">
        <f t="shared" si="263"/>
        <v>833.50166320800781</v>
      </c>
      <c r="R249" s="106">
        <f t="shared" si="259"/>
        <v>981.09866333007813</v>
      </c>
      <c r="S249" s="106">
        <f t="shared" si="259"/>
        <v>1044.4237060546875</v>
      </c>
      <c r="T249" s="106">
        <f t="shared" ref="T249:U249" si="270">T33-T141</f>
        <v>1070.9637908935547</v>
      </c>
      <c r="U249" s="106">
        <f t="shared" si="270"/>
        <v>1066.5195770263672</v>
      </c>
      <c r="V249" s="106">
        <f t="shared" ref="V249:W249" si="271">V33-V141</f>
        <v>1084.3028259277344</v>
      </c>
      <c r="W249" s="106">
        <f t="shared" si="271"/>
        <v>964.92274475097656</v>
      </c>
      <c r="X249" s="106">
        <f t="shared" ref="X249" si="272">X33-X141</f>
        <v>824.14201354980469</v>
      </c>
    </row>
    <row r="250" spans="1:24" x14ac:dyDescent="0.2">
      <c r="A250" s="1" t="s">
        <v>21</v>
      </c>
      <c r="B250" t="s">
        <v>276</v>
      </c>
      <c r="C250" s="106">
        <f t="shared" si="263"/>
        <v>157.85540771484375</v>
      </c>
      <c r="D250" s="106">
        <f t="shared" si="263"/>
        <v>153.3380126953125</v>
      </c>
      <c r="E250" s="106">
        <f t="shared" si="263"/>
        <v>147.89892578125</v>
      </c>
      <c r="F250" s="106">
        <f t="shared" si="263"/>
        <v>138.3077392578125</v>
      </c>
      <c r="G250" s="106">
        <f t="shared" si="263"/>
        <v>194.959228515625</v>
      </c>
      <c r="H250" s="106">
        <f t="shared" si="263"/>
        <v>334.1988525390625</v>
      </c>
      <c r="I250" s="106">
        <f t="shared" si="263"/>
        <v>123.5499267578125</v>
      </c>
      <c r="J250" s="106">
        <f t="shared" si="263"/>
        <v>85.6942138671875</v>
      </c>
      <c r="K250" s="106">
        <f t="shared" si="263"/>
        <v>88.6968994140625</v>
      </c>
      <c r="L250" s="106">
        <f t="shared" si="263"/>
        <v>101.0633544921875</v>
      </c>
      <c r="M250" s="106">
        <f t="shared" si="263"/>
        <v>152.091796875</v>
      </c>
      <c r="N250" s="106">
        <f t="shared" si="263"/>
        <v>161.5267333984375</v>
      </c>
      <c r="O250" s="106">
        <f t="shared" si="263"/>
        <v>156.994873046875</v>
      </c>
      <c r="P250" s="106">
        <f t="shared" si="263"/>
        <v>157.636962890625</v>
      </c>
      <c r="Q250" s="106">
        <f t="shared" si="263"/>
        <v>342.783935546875</v>
      </c>
      <c r="R250" s="106">
        <f t="shared" si="259"/>
        <v>377.8330078125</v>
      </c>
      <c r="S250" s="106">
        <f t="shared" si="259"/>
        <v>407.51904296875</v>
      </c>
      <c r="T250" s="106">
        <f t="shared" ref="T250:U250" si="273">T34-T142</f>
        <v>447.212646484375</v>
      </c>
      <c r="U250" s="106">
        <f t="shared" si="273"/>
        <v>703.3779296875</v>
      </c>
      <c r="V250" s="106">
        <f t="shared" ref="V250:W250" si="274">V34-V142</f>
        <v>737.4384765625</v>
      </c>
      <c r="W250" s="106">
        <f t="shared" si="274"/>
        <v>825.76611328125</v>
      </c>
      <c r="X250" s="106">
        <f t="shared" ref="X250" si="275">X34-X142</f>
        <v>851.8359375</v>
      </c>
    </row>
    <row r="251" spans="1:24" x14ac:dyDescent="0.2">
      <c r="A251" s="1" t="s">
        <v>23</v>
      </c>
      <c r="B251" t="s">
        <v>277</v>
      </c>
      <c r="C251" s="106">
        <f t="shared" si="263"/>
        <v>0</v>
      </c>
      <c r="D251" s="106">
        <f t="shared" si="263"/>
        <v>0</v>
      </c>
      <c r="E251" s="106">
        <f t="shared" si="263"/>
        <v>0</v>
      </c>
      <c r="F251" s="106">
        <f t="shared" si="263"/>
        <v>0</v>
      </c>
      <c r="G251" s="106">
        <f t="shared" si="263"/>
        <v>0</v>
      </c>
      <c r="H251" s="106">
        <f t="shared" si="263"/>
        <v>0</v>
      </c>
      <c r="I251" s="106">
        <f t="shared" si="263"/>
        <v>0</v>
      </c>
      <c r="J251" s="106">
        <f t="shared" si="263"/>
        <v>0</v>
      </c>
      <c r="K251" s="106">
        <f t="shared" si="263"/>
        <v>0</v>
      </c>
      <c r="L251" s="106">
        <f t="shared" si="263"/>
        <v>0</v>
      </c>
      <c r="M251" s="106">
        <f t="shared" si="263"/>
        <v>0</v>
      </c>
      <c r="N251" s="106">
        <f t="shared" si="263"/>
        <v>0</v>
      </c>
      <c r="O251" s="106">
        <f t="shared" si="263"/>
        <v>0</v>
      </c>
      <c r="P251" s="106">
        <f t="shared" si="263"/>
        <v>0</v>
      </c>
      <c r="Q251" s="106">
        <f t="shared" si="263"/>
        <v>0</v>
      </c>
      <c r="R251" s="106">
        <f t="shared" si="259"/>
        <v>0</v>
      </c>
      <c r="S251" s="106">
        <f t="shared" si="259"/>
        <v>0</v>
      </c>
      <c r="T251" s="106">
        <f t="shared" ref="T251:U251" si="276">T35-T143</f>
        <v>0</v>
      </c>
      <c r="U251" s="106">
        <f t="shared" si="276"/>
        <v>0</v>
      </c>
      <c r="V251" s="106">
        <f t="shared" ref="V251:W251" si="277">V35-V143</f>
        <v>0</v>
      </c>
      <c r="W251" s="106">
        <f t="shared" si="277"/>
        <v>0</v>
      </c>
      <c r="X251" s="106">
        <f t="shared" ref="X251" si="278">X35-X143</f>
        <v>0</v>
      </c>
    </row>
    <row r="252" spans="1:24" x14ac:dyDescent="0.2">
      <c r="A252" s="1" t="s">
        <v>24</v>
      </c>
      <c r="B252" t="s">
        <v>25</v>
      </c>
      <c r="C252" s="106">
        <f t="shared" si="263"/>
        <v>5016.2978515625</v>
      </c>
      <c r="D252" s="106">
        <f t="shared" si="263"/>
        <v>7281.0521240234375</v>
      </c>
      <c r="E252" s="106">
        <f t="shared" si="263"/>
        <v>10055.487915039063</v>
      </c>
      <c r="F252" s="106">
        <f t="shared" si="263"/>
        <v>10458.856689453125</v>
      </c>
      <c r="G252" s="106">
        <f t="shared" si="263"/>
        <v>12166.053283691406</v>
      </c>
      <c r="H252" s="106">
        <f t="shared" si="263"/>
        <v>11588.752075195313</v>
      </c>
      <c r="I252" s="106">
        <f t="shared" si="263"/>
        <v>8769.583740234375</v>
      </c>
      <c r="J252" s="106">
        <f t="shared" si="263"/>
        <v>6901.5271606445313</v>
      </c>
      <c r="K252" s="106">
        <f t="shared" si="263"/>
        <v>4410.64453125</v>
      </c>
      <c r="L252" s="106">
        <f t="shared" si="263"/>
        <v>3180.7311401367188</v>
      </c>
      <c r="M252" s="106">
        <f t="shared" si="263"/>
        <v>2584.595458984375</v>
      </c>
      <c r="N252" s="106">
        <f t="shared" si="263"/>
        <v>2500.2251586914063</v>
      </c>
      <c r="O252" s="106">
        <f t="shared" si="263"/>
        <v>2612.5106201171875</v>
      </c>
      <c r="P252" s="106">
        <f t="shared" si="263"/>
        <v>2831.451904296875</v>
      </c>
      <c r="Q252" s="106">
        <f t="shared" si="263"/>
        <v>3742.2818603515625</v>
      </c>
      <c r="R252" s="106">
        <f t="shared" si="259"/>
        <v>5105.00341796875</v>
      </c>
      <c r="S252" s="106">
        <f t="shared" si="259"/>
        <v>5671.74560546875</v>
      </c>
      <c r="T252" s="106">
        <f t="shared" ref="T252:U252" si="279">T36-T144</f>
        <v>6880.021484375</v>
      </c>
      <c r="U252" s="106">
        <f t="shared" si="279"/>
        <v>7018.6048583984375</v>
      </c>
      <c r="V252" s="106">
        <f t="shared" ref="V252:W252" si="280">V36-V144</f>
        <v>7742.649169921875</v>
      </c>
      <c r="W252" s="106">
        <f t="shared" si="280"/>
        <v>9180.578125</v>
      </c>
      <c r="X252" s="106">
        <f t="shared" ref="X252" si="281">X36-X144</f>
        <v>8022.235595703125</v>
      </c>
    </row>
    <row r="253" spans="1:24" x14ac:dyDescent="0.2">
      <c r="A253" s="1" t="s">
        <v>26</v>
      </c>
      <c r="B253" t="s">
        <v>278</v>
      </c>
      <c r="C253" s="106">
        <f t="shared" si="263"/>
        <v>5025.85498046875</v>
      </c>
      <c r="D253" s="106">
        <f t="shared" si="263"/>
        <v>5481.994140625</v>
      </c>
      <c r="E253" s="106">
        <f t="shared" si="263"/>
        <v>5026.44140625</v>
      </c>
      <c r="F253" s="106">
        <f t="shared" si="263"/>
        <v>4802.01708984375</v>
      </c>
      <c r="G253" s="106">
        <f t="shared" si="263"/>
        <v>4415.1875</v>
      </c>
      <c r="H253" s="106">
        <f t="shared" si="263"/>
        <v>4571.31201171875</v>
      </c>
      <c r="I253" s="106">
        <f t="shared" si="263"/>
        <v>4481.81494140625</v>
      </c>
      <c r="J253" s="106">
        <f t="shared" si="263"/>
        <v>4338.2177734375</v>
      </c>
      <c r="K253" s="106">
        <f t="shared" si="263"/>
        <v>4560.02392578125</v>
      </c>
      <c r="L253" s="106">
        <f t="shared" si="263"/>
        <v>4703.44580078125</v>
      </c>
      <c r="M253" s="106">
        <f t="shared" si="263"/>
        <v>4577.60791015625</v>
      </c>
      <c r="N253" s="106">
        <f t="shared" si="263"/>
        <v>4745.17236328125</v>
      </c>
      <c r="O253" s="106">
        <f t="shared" si="263"/>
        <v>4889.23095703125</v>
      </c>
      <c r="P253" s="106">
        <f t="shared" si="263"/>
        <v>5170.5234375</v>
      </c>
      <c r="Q253" s="106">
        <f t="shared" si="263"/>
        <v>5550.70361328125</v>
      </c>
      <c r="R253" s="106">
        <f t="shared" si="259"/>
        <v>6684.08349609375</v>
      </c>
      <c r="S253" s="106">
        <f t="shared" si="259"/>
        <v>7685.33056640625</v>
      </c>
      <c r="T253" s="106">
        <f t="shared" ref="T253:U253" si="282">T37-T145</f>
        <v>8625.67236328125</v>
      </c>
      <c r="U253" s="106">
        <f t="shared" si="282"/>
        <v>8858.009765625</v>
      </c>
      <c r="V253" s="106">
        <f t="shared" ref="V253:W253" si="283">V37-V145</f>
        <v>8601.73974609375</v>
      </c>
      <c r="W253" s="106">
        <f t="shared" si="283"/>
        <v>8266.7861328125</v>
      </c>
      <c r="X253" s="106">
        <f t="shared" ref="X253" si="284">X37-X145</f>
        <v>7612.1611328125</v>
      </c>
    </row>
    <row r="254" spans="1:24" x14ac:dyDescent="0.2">
      <c r="A254" s="1" t="s">
        <v>27</v>
      </c>
      <c r="B254" t="s">
        <v>279</v>
      </c>
      <c r="C254" s="106">
        <f t="shared" si="263"/>
        <v>1992.755126953125</v>
      </c>
      <c r="D254" s="106">
        <f t="shared" si="263"/>
        <v>2283.369384765625</v>
      </c>
      <c r="E254" s="106">
        <f t="shared" si="263"/>
        <v>2203.1063232421875</v>
      </c>
      <c r="F254" s="106">
        <f t="shared" si="263"/>
        <v>2228.3599853515625</v>
      </c>
      <c r="G254" s="106">
        <f t="shared" si="263"/>
        <v>2520.25048828125</v>
      </c>
      <c r="H254" s="106">
        <f t="shared" si="263"/>
        <v>2737.3709716796875</v>
      </c>
      <c r="I254" s="106">
        <f t="shared" si="263"/>
        <v>2817.2279052734375</v>
      </c>
      <c r="J254" s="106">
        <f t="shared" si="263"/>
        <v>3019.9141845703125</v>
      </c>
      <c r="K254" s="106">
        <f t="shared" si="263"/>
        <v>3113.1612548828125</v>
      </c>
      <c r="L254" s="106">
        <f t="shared" si="263"/>
        <v>3115.45556640625</v>
      </c>
      <c r="M254" s="106">
        <f t="shared" si="263"/>
        <v>3167.6668701171875</v>
      </c>
      <c r="N254" s="106">
        <f t="shared" si="263"/>
        <v>3679.078125</v>
      </c>
      <c r="O254" s="106">
        <f t="shared" si="263"/>
        <v>3820.91552734375</v>
      </c>
      <c r="P254" s="106">
        <f t="shared" si="263"/>
        <v>4351.057861328125</v>
      </c>
      <c r="Q254" s="106">
        <f t="shared" si="263"/>
        <v>4774.19287109375</v>
      </c>
      <c r="R254" s="106">
        <f t="shared" si="259"/>
        <v>5286.36181640625</v>
      </c>
      <c r="S254" s="106">
        <f t="shared" si="259"/>
        <v>6202.44775390625</v>
      </c>
      <c r="T254" s="106">
        <f t="shared" ref="T254:U254" si="285">T38-T146</f>
        <v>6083.909423828125</v>
      </c>
      <c r="U254" s="106">
        <f t="shared" si="285"/>
        <v>5967.164794921875</v>
      </c>
      <c r="V254" s="106">
        <f t="shared" ref="V254:W254" si="286">V38-V146</f>
        <v>5577.822998046875</v>
      </c>
      <c r="W254" s="106">
        <f t="shared" si="286"/>
        <v>3675.085693359375</v>
      </c>
      <c r="X254" s="106">
        <f t="shared" ref="X254" si="287">X38-X146</f>
        <v>1295.02392578125</v>
      </c>
    </row>
    <row r="255" spans="1:24" x14ac:dyDescent="0.2">
      <c r="A255" s="1" t="s">
        <v>28</v>
      </c>
      <c r="B255" t="s">
        <v>280</v>
      </c>
      <c r="C255" s="106">
        <f t="shared" si="263"/>
        <v>3803.88134765625</v>
      </c>
      <c r="D255" s="106">
        <f t="shared" si="263"/>
        <v>3766.186767578125</v>
      </c>
      <c r="E255" s="106">
        <f t="shared" si="263"/>
        <v>3694.06298828125</v>
      </c>
      <c r="F255" s="106">
        <f t="shared" si="263"/>
        <v>3952.07568359375</v>
      </c>
      <c r="G255" s="106">
        <f t="shared" si="263"/>
        <v>4433.67431640625</v>
      </c>
      <c r="H255" s="106">
        <f t="shared" si="263"/>
        <v>5416.050048828125</v>
      </c>
      <c r="I255" s="106">
        <f t="shared" si="263"/>
        <v>6439.734619140625</v>
      </c>
      <c r="J255" s="106">
        <f t="shared" si="263"/>
        <v>6579.65283203125</v>
      </c>
      <c r="K255" s="106">
        <f t="shared" si="263"/>
        <v>6742.330810546875</v>
      </c>
      <c r="L255" s="106">
        <f t="shared" si="263"/>
        <v>6602.068603515625</v>
      </c>
      <c r="M255" s="106">
        <f t="shared" si="263"/>
        <v>6550.6171875</v>
      </c>
      <c r="N255" s="106">
        <f t="shared" si="263"/>
        <v>6831.262939453125</v>
      </c>
      <c r="O255" s="106">
        <f t="shared" si="263"/>
        <v>7487.20361328125</v>
      </c>
      <c r="P255" s="106">
        <f t="shared" si="263"/>
        <v>7753.9658203125</v>
      </c>
      <c r="Q255" s="106">
        <f t="shared" si="263"/>
        <v>8502.69287109375</v>
      </c>
      <c r="R255" s="106">
        <f t="shared" si="259"/>
        <v>10812.47265625</v>
      </c>
      <c r="S255" s="106">
        <f t="shared" si="259"/>
        <v>12588.47705078125</v>
      </c>
      <c r="T255" s="106">
        <f t="shared" ref="T255:U255" si="288">T39-T147</f>
        <v>13092.94970703125</v>
      </c>
      <c r="U255" s="106">
        <f t="shared" si="288"/>
        <v>12829.48388671875</v>
      </c>
      <c r="V255" s="106">
        <f t="shared" ref="V255:W255" si="289">V39-V147</f>
        <v>11800.966064453125</v>
      </c>
      <c r="W255" s="106">
        <f t="shared" si="289"/>
        <v>8857.416748046875</v>
      </c>
      <c r="X255" s="106">
        <f t="shared" ref="X255" si="290">X39-X147</f>
        <v>5487.1436767578125</v>
      </c>
    </row>
    <row r="256" spans="1:24" x14ac:dyDescent="0.2">
      <c r="A256" s="1" t="s">
        <v>29</v>
      </c>
      <c r="B256" t="s">
        <v>281</v>
      </c>
      <c r="C256" s="106">
        <f t="shared" si="263"/>
        <v>466.5732421875</v>
      </c>
      <c r="D256" s="106">
        <f t="shared" si="263"/>
        <v>494.6502685546875</v>
      </c>
      <c r="E256" s="106">
        <f t="shared" si="263"/>
        <v>487.0908203125</v>
      </c>
      <c r="F256" s="106">
        <f t="shared" si="263"/>
        <v>488.4364013671875</v>
      </c>
      <c r="G256" s="106">
        <f t="shared" si="263"/>
        <v>535.46826171875</v>
      </c>
      <c r="H256" s="106">
        <f t="shared" si="263"/>
        <v>425.6630859375</v>
      </c>
      <c r="I256" s="106">
        <f t="shared" si="263"/>
        <v>468.3961181640625</v>
      </c>
      <c r="J256" s="106">
        <f t="shared" si="263"/>
        <v>488.071533203125</v>
      </c>
      <c r="K256" s="106">
        <f t="shared" si="263"/>
        <v>459.2939453125</v>
      </c>
      <c r="L256" s="106">
        <f t="shared" si="263"/>
        <v>442.64453125</v>
      </c>
      <c r="M256" s="106">
        <f t="shared" si="263"/>
        <v>426.105224609375</v>
      </c>
      <c r="N256" s="106">
        <f t="shared" si="263"/>
        <v>438.1063232421875</v>
      </c>
      <c r="O256" s="106">
        <f t="shared" si="263"/>
        <v>455.6162109375</v>
      </c>
      <c r="P256" s="106">
        <f t="shared" si="263"/>
        <v>455.684326171875</v>
      </c>
      <c r="Q256" s="106">
        <f t="shared" si="263"/>
        <v>461.968994140625</v>
      </c>
      <c r="R256" s="106">
        <f t="shared" si="259"/>
        <v>530.6712646484375</v>
      </c>
      <c r="S256" s="106">
        <f t="shared" si="259"/>
        <v>570.6002197265625</v>
      </c>
      <c r="T256" s="106">
        <f t="shared" ref="T256:U256" si="291">T40-T148</f>
        <v>706.4952392578125</v>
      </c>
      <c r="U256" s="106">
        <f t="shared" si="291"/>
        <v>843.953125</v>
      </c>
      <c r="V256" s="106">
        <f t="shared" ref="V256:W256" si="292">V40-V148</f>
        <v>906.822998046875</v>
      </c>
      <c r="W256" s="106">
        <f t="shared" si="292"/>
        <v>907.737060546875</v>
      </c>
      <c r="X256" s="106">
        <f t="shared" ref="X256" si="293">X40-X148</f>
        <v>852.057861328125</v>
      </c>
    </row>
    <row r="257" spans="1:24" x14ac:dyDescent="0.2">
      <c r="A257" s="1" t="s">
        <v>31</v>
      </c>
      <c r="B257" t="s">
        <v>309</v>
      </c>
      <c r="C257" s="106">
        <f t="shared" si="263"/>
        <v>700.2913818359375</v>
      </c>
      <c r="D257" s="106">
        <f t="shared" si="263"/>
        <v>715.2960205078125</v>
      </c>
      <c r="E257" s="106">
        <f t="shared" si="263"/>
        <v>704.5540771484375</v>
      </c>
      <c r="F257" s="106">
        <f t="shared" si="263"/>
        <v>769.9053955078125</v>
      </c>
      <c r="G257" s="106">
        <f t="shared" si="263"/>
        <v>756.0062255859375</v>
      </c>
      <c r="H257" s="106">
        <f t="shared" si="263"/>
        <v>851.052978515625</v>
      </c>
      <c r="I257" s="106">
        <f t="shared" si="263"/>
        <v>925.8203125</v>
      </c>
      <c r="J257" s="106">
        <f t="shared" si="263"/>
        <v>954.4459228515625</v>
      </c>
      <c r="K257" s="106">
        <f t="shared" si="263"/>
        <v>772.685302734375</v>
      </c>
      <c r="L257" s="106">
        <f t="shared" si="263"/>
        <v>682.05615234375</v>
      </c>
      <c r="M257" s="106">
        <f t="shared" si="263"/>
        <v>682.946533203125</v>
      </c>
      <c r="N257" s="106">
        <f t="shared" si="263"/>
        <v>670.0267333984375</v>
      </c>
      <c r="O257" s="106">
        <f t="shared" si="263"/>
        <v>656.908447265625</v>
      </c>
      <c r="P257" s="106">
        <f t="shared" si="263"/>
        <v>344.3349609375</v>
      </c>
      <c r="Q257" s="106">
        <f t="shared" si="263"/>
        <v>376.20849609375</v>
      </c>
      <c r="R257" s="106">
        <f t="shared" si="259"/>
        <v>405.7257080078125</v>
      </c>
      <c r="S257" s="106">
        <f t="shared" si="259"/>
        <v>472.3284912109375</v>
      </c>
      <c r="T257" s="106">
        <f t="shared" ref="T257:U257" si="294">T41-T149</f>
        <v>511.183837890625</v>
      </c>
      <c r="U257" s="106">
        <f t="shared" si="294"/>
        <v>488.1514892578125</v>
      </c>
      <c r="V257" s="106">
        <f t="shared" ref="V257:W257" si="295">V41-V149</f>
        <v>719.935546875</v>
      </c>
      <c r="W257" s="106">
        <f t="shared" si="295"/>
        <v>684.675537109375</v>
      </c>
      <c r="X257" s="106">
        <f t="shared" ref="X257" si="296">X41-X149</f>
        <v>605.3604736328125</v>
      </c>
    </row>
    <row r="258" spans="1:24" x14ac:dyDescent="0.2">
      <c r="A258" s="1" t="s">
        <v>32</v>
      </c>
      <c r="B258" t="s">
        <v>282</v>
      </c>
      <c r="C258" s="106">
        <f t="shared" si="263"/>
        <v>531.0367431640625</v>
      </c>
      <c r="D258" s="106">
        <f t="shared" si="263"/>
        <v>577.458740234375</v>
      </c>
      <c r="E258" s="106">
        <f t="shared" si="263"/>
        <v>278.21487426757813</v>
      </c>
      <c r="F258" s="106">
        <f t="shared" si="263"/>
        <v>418.23831176757813</v>
      </c>
      <c r="G258" s="106">
        <f t="shared" si="263"/>
        <v>434.45318603515625</v>
      </c>
      <c r="H258" s="106">
        <f t="shared" si="263"/>
        <v>444.923828125</v>
      </c>
      <c r="I258" s="106">
        <f t="shared" si="263"/>
        <v>465.21109008789063</v>
      </c>
      <c r="J258" s="106">
        <f t="shared" si="263"/>
        <v>446.46536254882813</v>
      </c>
      <c r="K258" s="106">
        <f t="shared" si="263"/>
        <v>500.06256103515625</v>
      </c>
      <c r="L258" s="106">
        <f t="shared" si="263"/>
        <v>435.10009765625</v>
      </c>
      <c r="M258" s="106">
        <f t="shared" si="263"/>
        <v>418.52325439453125</v>
      </c>
      <c r="N258" s="106">
        <f t="shared" si="263"/>
        <v>424.00144958496094</v>
      </c>
      <c r="O258" s="106">
        <f t="shared" si="263"/>
        <v>412.33303833007813</v>
      </c>
      <c r="P258" s="106">
        <f t="shared" si="263"/>
        <v>504.02099609375</v>
      </c>
      <c r="Q258" s="106">
        <f t="shared" si="263"/>
        <v>587.41690063476563</v>
      </c>
      <c r="R258" s="106">
        <f t="shared" si="259"/>
        <v>684.14892578125</v>
      </c>
      <c r="S258" s="106">
        <f t="shared" si="259"/>
        <v>798.2764892578125</v>
      </c>
      <c r="T258" s="106">
        <f t="shared" ref="T258:U258" si="297">T42-T150</f>
        <v>918.88949584960938</v>
      </c>
      <c r="U258" s="106">
        <f t="shared" si="297"/>
        <v>794.309326171875</v>
      </c>
      <c r="V258" s="106">
        <f t="shared" ref="V258:W258" si="298">V42-V150</f>
        <v>824.142578125</v>
      </c>
      <c r="W258" s="106">
        <f t="shared" si="298"/>
        <v>807.588134765625</v>
      </c>
      <c r="X258" s="106">
        <f t="shared" ref="X258" si="299">X42-X150</f>
        <v>764.1387939453125</v>
      </c>
    </row>
    <row r="259" spans="1:24" x14ac:dyDescent="0.2">
      <c r="A259" s="1" t="s">
        <v>34</v>
      </c>
      <c r="B259" s="53" t="s">
        <v>283</v>
      </c>
      <c r="C259" s="106">
        <f t="shared" si="263"/>
        <v>565.03228759765625</v>
      </c>
      <c r="D259" s="106">
        <f t="shared" si="263"/>
        <v>493.6414794921875</v>
      </c>
      <c r="E259" s="106">
        <f t="shared" si="263"/>
        <v>375.5615234375</v>
      </c>
      <c r="F259" s="106">
        <f t="shared" si="263"/>
        <v>361.4569091796875</v>
      </c>
      <c r="G259" s="106">
        <f t="shared" si="263"/>
        <v>345.164306640625</v>
      </c>
      <c r="H259" s="106">
        <f t="shared" si="263"/>
        <v>383.9921875</v>
      </c>
      <c r="I259" s="106">
        <f t="shared" si="263"/>
        <v>492.2720947265625</v>
      </c>
      <c r="J259" s="106">
        <f t="shared" si="263"/>
        <v>448.92431640625</v>
      </c>
      <c r="K259" s="106">
        <f t="shared" si="263"/>
        <v>601.01904296875</v>
      </c>
      <c r="L259" s="106">
        <f t="shared" si="263"/>
        <v>342.37335205078125</v>
      </c>
      <c r="M259" s="106">
        <f t="shared" si="263"/>
        <v>361.83880615234375</v>
      </c>
      <c r="N259" s="106">
        <f t="shared" si="263"/>
        <v>379.67352294921875</v>
      </c>
      <c r="O259" s="106">
        <f t="shared" si="263"/>
        <v>412.801025390625</v>
      </c>
      <c r="P259" s="106">
        <f t="shared" si="263"/>
        <v>407.72802734375</v>
      </c>
      <c r="Q259" s="106">
        <f t="shared" si="263"/>
        <v>391.08428955078125</v>
      </c>
      <c r="R259" s="106">
        <f t="shared" si="259"/>
        <v>578.84674072265625</v>
      </c>
      <c r="S259" s="106">
        <f t="shared" si="259"/>
        <v>558.0970458984375</v>
      </c>
      <c r="T259" s="106">
        <f t="shared" ref="T259:U259" si="300">T43-T151</f>
        <v>488.0433349609375</v>
      </c>
      <c r="U259" s="106">
        <f t="shared" si="300"/>
        <v>555.81329345703125</v>
      </c>
      <c r="V259" s="106">
        <f t="shared" ref="V259:W259" si="301">V43-V151</f>
        <v>531.8968505859375</v>
      </c>
      <c r="W259" s="106">
        <f t="shared" si="301"/>
        <v>596.5640869140625</v>
      </c>
      <c r="X259" s="106">
        <f t="shared" ref="X259" si="302">X43-X151</f>
        <v>568.6529541015625</v>
      </c>
    </row>
    <row r="260" spans="1:24" x14ac:dyDescent="0.2">
      <c r="A260" s="1" t="s">
        <v>36</v>
      </c>
      <c r="B260" s="53" t="s">
        <v>284</v>
      </c>
      <c r="C260" s="106">
        <f t="shared" si="263"/>
        <v>422.5162353515625</v>
      </c>
      <c r="D260" s="106">
        <f t="shared" si="263"/>
        <v>472.77996826171875</v>
      </c>
      <c r="E260" s="106">
        <f t="shared" si="263"/>
        <v>535.884521484375</v>
      </c>
      <c r="F260" s="106">
        <f t="shared" si="263"/>
        <v>552.649169921875</v>
      </c>
      <c r="G260" s="106">
        <f t="shared" si="263"/>
        <v>544.1328125</v>
      </c>
      <c r="H260" s="106">
        <f t="shared" si="263"/>
        <v>527.2584228515625</v>
      </c>
      <c r="I260" s="106">
        <f t="shared" si="263"/>
        <v>601.70806884765625</v>
      </c>
      <c r="J260" s="106">
        <f t="shared" si="263"/>
        <v>583.56610107421875</v>
      </c>
      <c r="K260" s="106">
        <f t="shared" si="263"/>
        <v>416.49029541015625</v>
      </c>
      <c r="L260" s="106">
        <f t="shared" si="263"/>
        <v>348.61468505859375</v>
      </c>
      <c r="M260" s="106">
        <f t="shared" si="263"/>
        <v>373.8865966796875</v>
      </c>
      <c r="N260" s="106">
        <f t="shared" si="263"/>
        <v>409.2061767578125</v>
      </c>
      <c r="O260" s="106">
        <f t="shared" si="263"/>
        <v>574.7286376953125</v>
      </c>
      <c r="P260" s="106">
        <f t="shared" si="263"/>
        <v>603.8768310546875</v>
      </c>
      <c r="Q260" s="106">
        <f t="shared" si="263"/>
        <v>717.75244140625</v>
      </c>
      <c r="R260" s="106">
        <f t="shared" si="259"/>
        <v>982.3282470703125</v>
      </c>
      <c r="S260" s="106">
        <f t="shared" si="259"/>
        <v>1938.9632568359375</v>
      </c>
      <c r="T260" s="106">
        <f t="shared" ref="T260:U260" si="303">T44-T152</f>
        <v>1930.2076416015625</v>
      </c>
      <c r="U260" s="106">
        <f t="shared" si="303"/>
        <v>2076.964599609375</v>
      </c>
      <c r="V260" s="106">
        <f t="shared" ref="V260:W260" si="304">V44-V152</f>
        <v>1724.8033447265625</v>
      </c>
      <c r="W260" s="106">
        <f t="shared" si="304"/>
        <v>1068.1002197265625</v>
      </c>
      <c r="X260" s="106">
        <f t="shared" ref="X260" si="305">X44-X152</f>
        <v>604.59478759765625</v>
      </c>
    </row>
    <row r="261" spans="1:24" x14ac:dyDescent="0.2">
      <c r="A261" s="1" t="s">
        <v>37</v>
      </c>
      <c r="B261" t="s">
        <v>310</v>
      </c>
      <c r="C261" s="106">
        <f t="shared" si="263"/>
        <v>3704.513671875</v>
      </c>
      <c r="D261" s="106">
        <f t="shared" si="263"/>
        <v>3853.896484375</v>
      </c>
      <c r="E261" s="106">
        <f t="shared" si="263"/>
        <v>4004.328125</v>
      </c>
      <c r="F261" s="106">
        <f t="shared" si="263"/>
        <v>4528.39453125</v>
      </c>
      <c r="G261" s="106">
        <f t="shared" si="263"/>
        <v>4792.8515625</v>
      </c>
      <c r="H261" s="106">
        <f t="shared" si="263"/>
        <v>4508.693359375</v>
      </c>
      <c r="I261" s="106">
        <f t="shared" si="263"/>
        <v>4383.76953125</v>
      </c>
      <c r="J261" s="106">
        <f t="shared" si="263"/>
        <v>4453.9765625</v>
      </c>
      <c r="K261" s="106">
        <f t="shared" si="263"/>
        <v>4517.6796875</v>
      </c>
      <c r="L261" s="106">
        <f t="shared" si="263"/>
        <v>4356.4921875</v>
      </c>
      <c r="M261" s="106">
        <f t="shared" si="263"/>
        <v>3924.28515625</v>
      </c>
      <c r="N261" s="106">
        <f t="shared" si="263"/>
        <v>3817.4296875</v>
      </c>
      <c r="O261" s="106">
        <f t="shared" si="263"/>
        <v>4002.31640625</v>
      </c>
      <c r="P261" s="106">
        <f t="shared" si="263"/>
        <v>4482.66015625</v>
      </c>
      <c r="Q261" s="106">
        <f t="shared" si="263"/>
        <v>5747.94921875</v>
      </c>
      <c r="R261" s="106">
        <f t="shared" si="259"/>
        <v>5908.7265625</v>
      </c>
      <c r="S261" s="106">
        <f t="shared" si="259"/>
        <v>6542.46875</v>
      </c>
      <c r="T261" s="106">
        <f t="shared" ref="T261:U261" si="306">T45-T153</f>
        <v>6916.39453125</v>
      </c>
      <c r="U261" s="106">
        <f t="shared" si="306"/>
        <v>7353.18359375</v>
      </c>
      <c r="V261" s="106">
        <f t="shared" ref="V261:W261" si="307">V45-V153</f>
        <v>7504.1640625</v>
      </c>
      <c r="W261" s="106">
        <f t="shared" si="307"/>
        <v>8044.140625</v>
      </c>
      <c r="X261" s="106">
        <f t="shared" ref="X261" si="308">X45-X153</f>
        <v>8221.83203125</v>
      </c>
    </row>
    <row r="262" spans="1:24" x14ac:dyDescent="0.2">
      <c r="A262" s="1" t="s">
        <v>38</v>
      </c>
      <c r="B262" t="s">
        <v>35</v>
      </c>
      <c r="C262" s="106">
        <f t="shared" si="263"/>
        <v>994.582275390625</v>
      </c>
      <c r="D262" s="106">
        <f t="shared" si="263"/>
        <v>905.17236328125</v>
      </c>
      <c r="E262" s="106">
        <f t="shared" si="263"/>
        <v>941.164794921875</v>
      </c>
      <c r="F262" s="106">
        <f t="shared" si="263"/>
        <v>908.688232421875</v>
      </c>
      <c r="G262" s="106">
        <f t="shared" si="263"/>
        <v>925.341552734375</v>
      </c>
      <c r="H262" s="106">
        <f t="shared" si="263"/>
        <v>779.0458984375</v>
      </c>
      <c r="I262" s="106">
        <f t="shared" si="263"/>
        <v>801.876220703125</v>
      </c>
      <c r="J262" s="106">
        <f t="shared" si="263"/>
        <v>903.70849609375</v>
      </c>
      <c r="K262" s="106">
        <f t="shared" si="263"/>
        <v>921.510498046875</v>
      </c>
      <c r="L262" s="106">
        <f t="shared" si="263"/>
        <v>1001.366943359375</v>
      </c>
      <c r="M262" s="106">
        <f t="shared" si="263"/>
        <v>1001.470458984375</v>
      </c>
      <c r="N262" s="106">
        <f t="shared" si="263"/>
        <v>970.751953125</v>
      </c>
      <c r="O262" s="106">
        <f t="shared" si="263"/>
        <v>934.92578125</v>
      </c>
      <c r="P262" s="106">
        <f t="shared" si="263"/>
        <v>923.72509765625</v>
      </c>
      <c r="Q262" s="106">
        <f t="shared" si="263"/>
        <v>965.677001953125</v>
      </c>
      <c r="R262" s="106">
        <f t="shared" si="259"/>
        <v>1149.3212890625</v>
      </c>
      <c r="S262" s="106">
        <f t="shared" si="259"/>
        <v>1075.619140625</v>
      </c>
      <c r="T262" s="106">
        <f t="shared" ref="T262:U262" si="309">T46-T154</f>
        <v>1036.8349609375</v>
      </c>
      <c r="U262" s="106">
        <f t="shared" si="309"/>
        <v>1091.79736328125</v>
      </c>
      <c r="V262" s="106">
        <f t="shared" ref="V262:W262" si="310">V46-V154</f>
        <v>1145.06640625</v>
      </c>
      <c r="W262" s="106">
        <f t="shared" si="310"/>
        <v>1175.717041015625</v>
      </c>
      <c r="X262" s="106">
        <f t="shared" ref="X262" si="311">X46-X154</f>
        <v>1083.588134765625</v>
      </c>
    </row>
    <row r="263" spans="1:24" x14ac:dyDescent="0.2">
      <c r="A263" s="1" t="s">
        <v>40</v>
      </c>
      <c r="B263" t="s">
        <v>285</v>
      </c>
      <c r="C263" s="106">
        <f t="shared" si="263"/>
        <v>129.06153869628906</v>
      </c>
      <c r="D263" s="106">
        <f t="shared" si="263"/>
        <v>182.52378845214844</v>
      </c>
      <c r="E263" s="106">
        <f t="shared" si="263"/>
        <v>175.59512329101563</v>
      </c>
      <c r="F263" s="106">
        <f t="shared" si="263"/>
        <v>113.72529602050781</v>
      </c>
      <c r="G263" s="106">
        <f t="shared" si="263"/>
        <v>82.18487548828125</v>
      </c>
      <c r="H263" s="106">
        <f t="shared" si="263"/>
        <v>60.737640380859375</v>
      </c>
      <c r="I263" s="106">
        <f t="shared" si="263"/>
        <v>61.046493530273438</v>
      </c>
      <c r="J263" s="106">
        <f t="shared" si="263"/>
        <v>86.819290161132813</v>
      </c>
      <c r="K263" s="106">
        <f t="shared" si="263"/>
        <v>77.584213256835938</v>
      </c>
      <c r="L263" s="106">
        <f t="shared" si="263"/>
        <v>69.17816162109375</v>
      </c>
      <c r="M263" s="106">
        <f t="shared" si="263"/>
        <v>96.87701416015625</v>
      </c>
      <c r="N263" s="106">
        <f t="shared" ref="D263:Q267" si="312">N47-N155</f>
        <v>123.87701416015625</v>
      </c>
      <c r="O263" s="106">
        <f t="shared" si="312"/>
        <v>141.93817138671875</v>
      </c>
      <c r="P263" s="106">
        <f t="shared" si="312"/>
        <v>168.185791015625</v>
      </c>
      <c r="Q263" s="106">
        <f t="shared" si="312"/>
        <v>216.89053344726563</v>
      </c>
      <c r="R263" s="106">
        <f t="shared" ref="R263:S263" si="313">R47-R155</f>
        <v>273.46676635742188</v>
      </c>
      <c r="S263" s="106">
        <f t="shared" si="313"/>
        <v>235.92620849609375</v>
      </c>
      <c r="T263" s="106">
        <f t="shared" ref="T263:U263" si="314">T47-T155</f>
        <v>257.901123046875</v>
      </c>
      <c r="U263" s="106">
        <f t="shared" si="314"/>
        <v>328.10699462890625</v>
      </c>
      <c r="V263" s="106">
        <f t="shared" ref="V263:W263" si="315">V47-V155</f>
        <v>394.8636474609375</v>
      </c>
      <c r="W263" s="106">
        <f t="shared" si="315"/>
        <v>426.168212890625</v>
      </c>
      <c r="X263" s="106">
        <f t="shared" ref="X263" si="316">X47-X155</f>
        <v>411.38201904296875</v>
      </c>
    </row>
    <row r="264" spans="1:24" x14ac:dyDescent="0.2">
      <c r="A264" s="1" t="s">
        <v>286</v>
      </c>
      <c r="B264" t="s">
        <v>287</v>
      </c>
      <c r="C264" s="106">
        <f t="shared" si="263"/>
        <v>127.07846069335938</v>
      </c>
      <c r="D264" s="106">
        <f t="shared" si="312"/>
        <v>260.93836975097656</v>
      </c>
      <c r="E264" s="106">
        <f t="shared" si="312"/>
        <v>435.73939514160156</v>
      </c>
      <c r="F264" s="106">
        <f t="shared" si="312"/>
        <v>401.59664916992188</v>
      </c>
      <c r="G264" s="106">
        <f t="shared" si="312"/>
        <v>481.1015625</v>
      </c>
      <c r="H264" s="106">
        <f t="shared" si="312"/>
        <v>475.1395263671875</v>
      </c>
      <c r="I264" s="106">
        <f t="shared" si="312"/>
        <v>483.68218994140625</v>
      </c>
      <c r="J264" s="106">
        <f t="shared" si="312"/>
        <v>510.54763793945313</v>
      </c>
      <c r="K264" s="106">
        <f t="shared" si="312"/>
        <v>510.80926513671875</v>
      </c>
      <c r="L264" s="106">
        <f t="shared" si="312"/>
        <v>515.58950805664063</v>
      </c>
      <c r="M264" s="106">
        <f t="shared" si="312"/>
        <v>350.22015380859375</v>
      </c>
      <c r="N264" s="106">
        <f t="shared" si="312"/>
        <v>276.90155029296875</v>
      </c>
      <c r="O264" s="106">
        <f t="shared" si="312"/>
        <v>320.7049560546875</v>
      </c>
      <c r="P264" s="106">
        <f t="shared" si="312"/>
        <v>356.67681884765625</v>
      </c>
      <c r="Q264" s="106">
        <f t="shared" si="312"/>
        <v>398.81085205078125</v>
      </c>
      <c r="R264" s="106">
        <f t="shared" ref="R264:S264" si="317">R48-R156</f>
        <v>412.26446533203125</v>
      </c>
      <c r="S264" s="106">
        <f t="shared" si="317"/>
        <v>458.92919921875</v>
      </c>
      <c r="T264" s="106">
        <f t="shared" ref="T264:U264" si="318">T48-T156</f>
        <v>417.07293701171875</v>
      </c>
      <c r="U264" s="106">
        <f t="shared" si="318"/>
        <v>383.08380126953125</v>
      </c>
      <c r="V264" s="106">
        <f t="shared" ref="V264:W264" si="319">V48-V156</f>
        <v>402.4288330078125</v>
      </c>
      <c r="W264" s="106">
        <f t="shared" si="319"/>
        <v>280.5521240234375</v>
      </c>
      <c r="X264" s="106">
        <f t="shared" ref="X264" si="320">X48-X156</f>
        <v>153.27642822265625</v>
      </c>
    </row>
    <row r="265" spans="1:24" x14ac:dyDescent="0.2">
      <c r="A265" s="1" t="s">
        <v>288</v>
      </c>
      <c r="B265" t="s">
        <v>289</v>
      </c>
      <c r="C265" s="106">
        <f t="shared" si="263"/>
        <v>546.50357055664063</v>
      </c>
      <c r="D265" s="106">
        <f t="shared" si="312"/>
        <v>641.38250732421875</v>
      </c>
      <c r="E265" s="106">
        <f t="shared" si="312"/>
        <v>544.57339477539063</v>
      </c>
      <c r="F265" s="106">
        <f t="shared" si="312"/>
        <v>636.17160034179688</v>
      </c>
      <c r="G265" s="106">
        <f t="shared" si="312"/>
        <v>568.49188232421875</v>
      </c>
      <c r="H265" s="106">
        <f t="shared" si="312"/>
        <v>699.51783752441406</v>
      </c>
      <c r="I265" s="106">
        <f t="shared" si="312"/>
        <v>826.76461791992188</v>
      </c>
      <c r="J265" s="106">
        <f t="shared" si="312"/>
        <v>872.80059814453125</v>
      </c>
      <c r="K265" s="106">
        <f t="shared" si="312"/>
        <v>906.68954467773438</v>
      </c>
      <c r="L265" s="106">
        <f t="shared" si="312"/>
        <v>957.0338134765625</v>
      </c>
      <c r="M265" s="106">
        <f t="shared" si="312"/>
        <v>966.09272766113281</v>
      </c>
      <c r="N265" s="106">
        <f t="shared" si="312"/>
        <v>1010.8819580078125</v>
      </c>
      <c r="O265" s="106">
        <f t="shared" si="312"/>
        <v>1094.3804626464844</v>
      </c>
      <c r="P265" s="106">
        <f t="shared" si="312"/>
        <v>1113.5042724609375</v>
      </c>
      <c r="Q265" s="106">
        <f t="shared" si="312"/>
        <v>1255.8463745117188</v>
      </c>
      <c r="R265" s="106">
        <f t="shared" ref="R265:S265" si="321">R49-R157</f>
        <v>1322.7159118652344</v>
      </c>
      <c r="S265" s="106">
        <f t="shared" si="321"/>
        <v>1498.9365234375</v>
      </c>
      <c r="T265" s="106">
        <f t="shared" ref="T265:U265" si="322">T49-T157</f>
        <v>1680.1503295898438</v>
      </c>
      <c r="U265" s="106">
        <f t="shared" si="322"/>
        <v>1617.966064453125</v>
      </c>
      <c r="V265" s="106">
        <f t="shared" ref="V265:W265" si="323">V49-V157</f>
        <v>1639.5385131835938</v>
      </c>
      <c r="W265" s="106">
        <f t="shared" si="323"/>
        <v>1590.9812622070313</v>
      </c>
      <c r="X265" s="106">
        <f t="shared" ref="X265" si="324">X49-X157</f>
        <v>1408.1245727539063</v>
      </c>
    </row>
    <row r="266" spans="1:24" x14ac:dyDescent="0.2">
      <c r="A266" s="1" t="s">
        <v>290</v>
      </c>
      <c r="B266" t="s">
        <v>311</v>
      </c>
      <c r="C266" s="106">
        <f t="shared" si="263"/>
        <v>461.92171478271484</v>
      </c>
      <c r="D266" s="106">
        <f t="shared" si="312"/>
        <v>650.17057037353516</v>
      </c>
      <c r="E266" s="106">
        <f t="shared" si="312"/>
        <v>729.01501083374023</v>
      </c>
      <c r="F266" s="106">
        <f t="shared" si="312"/>
        <v>950.70944976806641</v>
      </c>
      <c r="G266" s="106">
        <f t="shared" si="312"/>
        <v>1252.2607545852661</v>
      </c>
      <c r="H266" s="106">
        <f t="shared" si="312"/>
        <v>1460.2031812667847</v>
      </c>
      <c r="I266" s="106">
        <f t="shared" si="312"/>
        <v>1587.5909910202026</v>
      </c>
      <c r="J266" s="106">
        <f t="shared" si="312"/>
        <v>1630.0340142250061</v>
      </c>
      <c r="K266" s="106">
        <f t="shared" si="312"/>
        <v>1552.921049118042</v>
      </c>
      <c r="L266" s="106">
        <f t="shared" si="312"/>
        <v>1477.7206268310547</v>
      </c>
      <c r="M266" s="106">
        <f t="shared" si="312"/>
        <v>1435.8742408752441</v>
      </c>
      <c r="N266" s="106">
        <f t="shared" si="312"/>
        <v>1360.2770462036133</v>
      </c>
      <c r="O266" s="106">
        <f t="shared" si="312"/>
        <v>1221.9515838623047</v>
      </c>
      <c r="P266" s="106">
        <f t="shared" si="312"/>
        <v>1109.5309910774231</v>
      </c>
      <c r="Q266" s="106">
        <f t="shared" si="312"/>
        <v>1185.6716480255127</v>
      </c>
      <c r="R266" s="106">
        <f t="shared" ref="R266:S266" si="325">R50-R158</f>
        <v>1659.2327251434326</v>
      </c>
      <c r="S266" s="106">
        <f t="shared" si="325"/>
        <v>1600.394003868103</v>
      </c>
      <c r="T266" s="106">
        <f t="shared" ref="T266:U266" si="326">T50-T158</f>
        <v>1746.6987295150757</v>
      </c>
      <c r="U266" s="106">
        <f t="shared" si="326"/>
        <v>1716.3333330154419</v>
      </c>
      <c r="V266" s="106">
        <f t="shared" ref="V266:W266" si="327">V50-V158</f>
        <v>1600.2858018875122</v>
      </c>
      <c r="W266" s="106">
        <f t="shared" si="327"/>
        <v>1504.0607290267944</v>
      </c>
      <c r="X266" s="106">
        <f t="shared" ref="X266" si="328">X50-X158</f>
        <v>1411.1171244382858</v>
      </c>
    </row>
    <row r="267" spans="1:24" x14ac:dyDescent="0.2">
      <c r="A267" s="1" t="s">
        <v>312</v>
      </c>
      <c r="B267" t="s">
        <v>313</v>
      </c>
      <c r="C267" s="106">
        <f t="shared" si="263"/>
        <v>-3.3527374267578125E-2</v>
      </c>
      <c r="D267" s="106">
        <f t="shared" si="312"/>
        <v>-3.5923004150390625E-2</v>
      </c>
      <c r="E267" s="106">
        <f t="shared" si="312"/>
        <v>5.3192138671875E-2</v>
      </c>
      <c r="F267" s="106">
        <f t="shared" si="312"/>
        <v>4.6417236328125E-2</v>
      </c>
      <c r="G267" s="106">
        <f t="shared" si="312"/>
        <v>8.571441650390625</v>
      </c>
      <c r="H267" s="106">
        <f t="shared" si="312"/>
        <v>15.868629455566406</v>
      </c>
      <c r="I267" s="106">
        <f t="shared" si="312"/>
        <v>15.965690612792969</v>
      </c>
      <c r="J267" s="106">
        <f t="shared" si="312"/>
        <v>16.592002868652344</v>
      </c>
      <c r="K267" s="106">
        <f t="shared" si="312"/>
        <v>16.989608764648438</v>
      </c>
      <c r="L267" s="106">
        <f t="shared" si="312"/>
        <v>17.914093017578125</v>
      </c>
      <c r="M267" s="106">
        <f t="shared" si="312"/>
        <v>31.02764892578125</v>
      </c>
      <c r="N267" s="106">
        <f t="shared" si="312"/>
        <v>38.565872192382813</v>
      </c>
      <c r="O267" s="106">
        <f t="shared" si="312"/>
        <v>63.37738037109375</v>
      </c>
      <c r="P267" s="106">
        <f t="shared" si="312"/>
        <v>64.923126220703125</v>
      </c>
      <c r="Q267" s="106">
        <f t="shared" si="312"/>
        <v>62.564163208007813</v>
      </c>
      <c r="R267" s="106">
        <f t="shared" ref="R267:S267" si="329">R51-R159</f>
        <v>79.356338500976563</v>
      </c>
      <c r="S267" s="106">
        <f t="shared" si="329"/>
        <v>92.9190673828125</v>
      </c>
      <c r="T267" s="106">
        <f t="shared" ref="T267:U267" si="330">T51-T159</f>
        <v>96.184906005859375</v>
      </c>
      <c r="U267" s="106">
        <f t="shared" si="330"/>
        <v>110.24136352539063</v>
      </c>
      <c r="V267" s="106">
        <f t="shared" ref="V267:W267" si="331">V51-V159</f>
        <v>129.31100463867188</v>
      </c>
      <c r="W267" s="106">
        <f t="shared" si="331"/>
        <v>172.10336303710938</v>
      </c>
      <c r="X267" s="106">
        <f t="shared" ref="X267" si="332">X51-X159</f>
        <v>174.79336547851563</v>
      </c>
    </row>
    <row r="268" spans="1:24" s="57" customFormat="1" ht="20.100000000000001" customHeight="1" x14ac:dyDescent="0.2">
      <c r="A268" s="54"/>
      <c r="B268" s="55" t="s">
        <v>3</v>
      </c>
      <c r="C268" s="56">
        <f>SUM(C246:C267)</f>
        <v>27311.292684555054</v>
      </c>
      <c r="D268" s="56">
        <f t="shared" ref="D268:Q268" si="333">SUM(D246:D267)</f>
        <v>31267.478828430176</v>
      </c>
      <c r="E268" s="56">
        <f t="shared" si="333"/>
        <v>33730.49426651001</v>
      </c>
      <c r="F268" s="56">
        <f t="shared" si="333"/>
        <v>33271.314405441284</v>
      </c>
      <c r="G268" s="56">
        <f t="shared" si="333"/>
        <v>36021.083119392395</v>
      </c>
      <c r="H268" s="56">
        <f t="shared" si="333"/>
        <v>37072.539828300476</v>
      </c>
      <c r="I268" s="56">
        <f t="shared" si="333"/>
        <v>35467.662692070007</v>
      </c>
      <c r="J268" s="56">
        <f t="shared" si="333"/>
        <v>34084.803171634674</v>
      </c>
      <c r="K268" s="56">
        <f t="shared" si="333"/>
        <v>31814.353300094604</v>
      </c>
      <c r="L268" s="56">
        <f t="shared" si="333"/>
        <v>29851.859115600586</v>
      </c>
      <c r="M268" s="56">
        <f t="shared" si="333"/>
        <v>28640.400974273682</v>
      </c>
      <c r="N268" s="56">
        <f t="shared" si="333"/>
        <v>29433.519157409668</v>
      </c>
      <c r="O268" s="56">
        <f t="shared" si="333"/>
        <v>30917.641471862793</v>
      </c>
      <c r="P268" s="56">
        <f t="shared" si="333"/>
        <v>32502.324593067169</v>
      </c>
      <c r="Q268" s="56">
        <f t="shared" si="333"/>
        <v>37001.784151077271</v>
      </c>
      <c r="R268" s="56">
        <f t="shared" ref="R268:S268" si="334">SUM(R246:R267)</f>
        <v>44212.528997421265</v>
      </c>
      <c r="S268" s="56">
        <f t="shared" si="334"/>
        <v>50690.000761985779</v>
      </c>
      <c r="T268" s="56">
        <f t="shared" ref="T268:U268" si="335">SUM(T246:T267)</f>
        <v>54326.591368675232</v>
      </c>
      <c r="U268" s="56">
        <f t="shared" si="335"/>
        <v>55142.562932014465</v>
      </c>
      <c r="V268" s="56">
        <f t="shared" ref="V268:W268" si="336">SUM(V246:V267)</f>
        <v>54344.524876594543</v>
      </c>
      <c r="W268" s="56">
        <f t="shared" si="336"/>
        <v>50068.192259788513</v>
      </c>
      <c r="X268" s="56">
        <f t="shared" ref="X268" si="337">SUM(X246:X267)</f>
        <v>41268.101636767387</v>
      </c>
    </row>
    <row r="269" spans="1:24" x14ac:dyDescent="0.2">
      <c r="A269" s="97" t="s">
        <v>308</v>
      </c>
      <c r="B269" s="52"/>
      <c r="C269" s="52"/>
      <c r="D269" s="52"/>
      <c r="E269" s="52"/>
      <c r="F269" s="52"/>
      <c r="G269" s="52"/>
      <c r="H269" s="52"/>
      <c r="I269" s="52"/>
      <c r="J269" s="52"/>
      <c r="K269" s="52"/>
      <c r="L269" s="52"/>
      <c r="M269" s="52"/>
      <c r="N269" s="52"/>
      <c r="O269" s="52"/>
      <c r="P269" s="52"/>
      <c r="Q269" s="52"/>
      <c r="R269" s="52"/>
      <c r="S269" s="52"/>
      <c r="T269" s="52"/>
      <c r="U269" s="52"/>
      <c r="V269" s="52"/>
      <c r="W269" s="52"/>
      <c r="X269" s="52"/>
    </row>
    <row r="271" spans="1:24" s="22" customFormat="1" ht="20.100000000000001" customHeight="1" x14ac:dyDescent="0.2">
      <c r="A271" s="153" t="str">
        <f>Index!A56</f>
        <v>Table 3w   Employment by industry, average wage and salary rates, Foreign citizens, FY2000-FY2021</v>
      </c>
    </row>
    <row r="272" spans="1:24" s="22" customFormat="1" ht="20.100000000000001" customHeight="1" x14ac:dyDescent="0.2">
      <c r="A272" s="12"/>
      <c r="B272" s="12"/>
      <c r="C272" s="33" t="str">
        <f>C$2</f>
        <v>FY00</v>
      </c>
      <c r="D272" s="33" t="str">
        <f t="shared" ref="D272:X272" si="338">D$2</f>
        <v>FY01</v>
      </c>
      <c r="E272" s="33" t="str">
        <f t="shared" si="338"/>
        <v>FY02</v>
      </c>
      <c r="F272" s="33" t="str">
        <f t="shared" si="338"/>
        <v>FY03</v>
      </c>
      <c r="G272" s="33" t="str">
        <f t="shared" si="338"/>
        <v>FY04</v>
      </c>
      <c r="H272" s="33" t="str">
        <f t="shared" si="338"/>
        <v>FY05</v>
      </c>
      <c r="I272" s="33" t="str">
        <f t="shared" si="338"/>
        <v>FY06</v>
      </c>
      <c r="J272" s="33" t="str">
        <f t="shared" si="338"/>
        <v>FY07</v>
      </c>
      <c r="K272" s="33" t="str">
        <f t="shared" si="338"/>
        <v>FY08</v>
      </c>
      <c r="L272" s="33" t="str">
        <f t="shared" si="338"/>
        <v>FY09</v>
      </c>
      <c r="M272" s="33" t="str">
        <f t="shared" si="338"/>
        <v>FY10</v>
      </c>
      <c r="N272" s="33" t="str">
        <f t="shared" si="338"/>
        <v>FY11</v>
      </c>
      <c r="O272" s="33" t="str">
        <f t="shared" si="338"/>
        <v>FY12</v>
      </c>
      <c r="P272" s="33" t="str">
        <f t="shared" si="338"/>
        <v>FY13</v>
      </c>
      <c r="Q272" s="33" t="str">
        <f t="shared" si="338"/>
        <v>FY14</v>
      </c>
      <c r="R272" s="33" t="str">
        <f t="shared" si="338"/>
        <v>FY15</v>
      </c>
      <c r="S272" s="33" t="str">
        <f t="shared" si="338"/>
        <v>FY16</v>
      </c>
      <c r="T272" s="33" t="str">
        <f t="shared" si="338"/>
        <v>FY17</v>
      </c>
      <c r="U272" s="33" t="str">
        <f t="shared" si="338"/>
        <v>FY18</v>
      </c>
      <c r="V272" s="33" t="str">
        <f t="shared" si="338"/>
        <v>FY19</v>
      </c>
      <c r="W272" s="33" t="str">
        <f t="shared" si="338"/>
        <v>FY20</v>
      </c>
      <c r="X272" s="33" t="str">
        <f t="shared" si="338"/>
        <v>FY21</v>
      </c>
    </row>
    <row r="273" spans="1:24" x14ac:dyDescent="0.2">
      <c r="A273" s="1" t="s">
        <v>271</v>
      </c>
      <c r="B273" t="s">
        <v>272</v>
      </c>
      <c r="C273" s="259">
        <f t="shared" ref="C273:Q273" si="339">IF(C219&gt;9,C246/C219*1000,"n.a.")</f>
        <v>1980.5109941147532</v>
      </c>
      <c r="D273" s="259">
        <f t="shared" si="339"/>
        <v>1731.0014385555544</v>
      </c>
      <c r="E273" s="259">
        <f t="shared" si="339"/>
        <v>1934.2032866348316</v>
      </c>
      <c r="F273" s="259">
        <f t="shared" si="339"/>
        <v>2078.5352155092341</v>
      </c>
      <c r="G273" s="259">
        <f t="shared" si="339"/>
        <v>2036.3801288578882</v>
      </c>
      <c r="H273" s="259">
        <f t="shared" si="339"/>
        <v>2096.5604814313606</v>
      </c>
      <c r="I273" s="259">
        <f t="shared" si="339"/>
        <v>2265.9488262945765</v>
      </c>
      <c r="J273" s="259">
        <f t="shared" si="339"/>
        <v>2116.8917880339136</v>
      </c>
      <c r="K273" s="259">
        <f t="shared" si="339"/>
        <v>2335.1595787730985</v>
      </c>
      <c r="L273" s="259">
        <f t="shared" si="339"/>
        <v>2447.5207748921666</v>
      </c>
      <c r="M273" s="259">
        <f t="shared" si="339"/>
        <v>2622.301679427716</v>
      </c>
      <c r="N273" s="259">
        <f t="shared" si="339"/>
        <v>3141.4601246355537</v>
      </c>
      <c r="O273" s="259">
        <f t="shared" si="339"/>
        <v>3393.025997647831</v>
      </c>
      <c r="P273" s="259">
        <f t="shared" si="339"/>
        <v>4380.9308120831702</v>
      </c>
      <c r="Q273" s="259">
        <f t="shared" si="339"/>
        <v>4724.5728484240944</v>
      </c>
      <c r="R273" s="259">
        <f t="shared" ref="R273:S273" si="340">IF(R219&gt;9,R246/R219*1000,"n.a.")</f>
        <v>4255.4556149425807</v>
      </c>
      <c r="S273" s="259">
        <f t="shared" si="340"/>
        <v>4614.5295218447027</v>
      </c>
      <c r="T273" s="259">
        <f t="shared" ref="T273:U273" si="341">IF(T219&gt;9,T246/T219*1000,"n.a.")</f>
        <v>4512.4154199143868</v>
      </c>
      <c r="U273" s="259">
        <f t="shared" si="341"/>
        <v>4736.27012849928</v>
      </c>
      <c r="V273" s="259">
        <f t="shared" ref="V273:W273" si="342">IF(V219&gt;9,V246/V219*1000,"n.a.")</f>
        <v>4691.9264228535694</v>
      </c>
      <c r="W273" s="259">
        <f t="shared" si="342"/>
        <v>4360.6817521009143</v>
      </c>
      <c r="X273" s="259">
        <f t="shared" ref="X273" si="343">IF(X219&gt;9,X246/X219*1000,"n.a.")</f>
        <v>4140.1004317137767</v>
      </c>
    </row>
    <row r="274" spans="1:24" x14ac:dyDescent="0.2">
      <c r="A274" s="1" t="s">
        <v>273</v>
      </c>
      <c r="B274" s="32" t="s">
        <v>274</v>
      </c>
      <c r="C274" s="259">
        <f t="shared" ref="C274:Q274" si="344">IF(C220&gt;9,C247/C220*1000,"n.a.")</f>
        <v>4721.8179701519539</v>
      </c>
      <c r="D274" s="259">
        <f t="shared" si="344"/>
        <v>3849.4609198394019</v>
      </c>
      <c r="E274" s="259">
        <f t="shared" si="344"/>
        <v>4363.9316033258392</v>
      </c>
      <c r="F274" s="259">
        <f t="shared" si="344"/>
        <v>4567.1412662404227</v>
      </c>
      <c r="G274" s="259">
        <f t="shared" si="344"/>
        <v>4608.6000504912354</v>
      </c>
      <c r="H274" s="259">
        <f t="shared" si="344"/>
        <v>4236.3868351234096</v>
      </c>
      <c r="I274" s="259">
        <f t="shared" si="344"/>
        <v>4532.8604104789174</v>
      </c>
      <c r="J274" s="259">
        <f t="shared" si="344"/>
        <v>4747.4777447271545</v>
      </c>
      <c r="K274" s="259">
        <f t="shared" si="344"/>
        <v>4301.9892977638783</v>
      </c>
      <c r="L274" s="259">
        <f t="shared" si="344"/>
        <v>4079.8981462772249</v>
      </c>
      <c r="M274" s="259">
        <f t="shared" si="344"/>
        <v>4569.7952258569021</v>
      </c>
      <c r="N274" s="259">
        <f t="shared" si="344"/>
        <v>4548.0549133184959</v>
      </c>
      <c r="O274" s="259">
        <f t="shared" si="344"/>
        <v>4766.0298320830698</v>
      </c>
      <c r="P274" s="259">
        <f t="shared" si="344"/>
        <v>4836.7680096244776</v>
      </c>
      <c r="Q274" s="259">
        <f t="shared" si="344"/>
        <v>5377.6101858502634</v>
      </c>
      <c r="R274" s="259">
        <f t="shared" ref="R274:S274" si="345">IF(R220&gt;9,R247/R220*1000,"n.a.")</f>
        <v>6486.5553713177906</v>
      </c>
      <c r="S274" s="259">
        <f t="shared" si="345"/>
        <v>7599.5854610334563</v>
      </c>
      <c r="T274" s="259">
        <f t="shared" ref="T274:U274" si="346">IF(T220&gt;9,T247/T220*1000,"n.a.")</f>
        <v>8246.4892369844129</v>
      </c>
      <c r="U274" s="259">
        <f t="shared" si="346"/>
        <v>8703.4241105369165</v>
      </c>
      <c r="V274" s="259">
        <f t="shared" ref="V274:W274" si="347">IF(V220&gt;9,V247/V220*1000,"n.a.")</f>
        <v>8624.177341684599</v>
      </c>
      <c r="W274" s="259">
        <f t="shared" si="347"/>
        <v>9711.7508606926767</v>
      </c>
      <c r="X274" s="259">
        <f t="shared" ref="X274" si="348">IF(X220&gt;9,X247/X220*1000,"n.a.")</f>
        <v>12678.920738171732</v>
      </c>
    </row>
    <row r="275" spans="1:24" x14ac:dyDescent="0.2">
      <c r="A275" s="1" t="s">
        <v>19</v>
      </c>
      <c r="B275" s="32" t="s">
        <v>275</v>
      </c>
      <c r="C275" s="259">
        <f t="shared" ref="C275:Q275" si="349">IF(C221&gt;9,C248/C221*1000,"n.a.")</f>
        <v>6487.0933806360144</v>
      </c>
      <c r="D275" s="259">
        <f t="shared" si="349"/>
        <v>6995.3201520751172</v>
      </c>
      <c r="E275" s="259">
        <f t="shared" si="349"/>
        <v>6814.3373599057732</v>
      </c>
      <c r="F275" s="259">
        <f t="shared" si="349"/>
        <v>7757.4765786184316</v>
      </c>
      <c r="G275" s="259">
        <f t="shared" si="349"/>
        <v>8202.5606128324052</v>
      </c>
      <c r="H275" s="259">
        <f t="shared" si="349"/>
        <v>6653.4293015843477</v>
      </c>
      <c r="I275" s="259">
        <f t="shared" si="349"/>
        <v>7680.609508256397</v>
      </c>
      <c r="J275" s="259">
        <f t="shared" si="349"/>
        <v>7951.0722571467522</v>
      </c>
      <c r="K275" s="259">
        <f t="shared" si="349"/>
        <v>9000.9155700174142</v>
      </c>
      <c r="L275" s="259">
        <f t="shared" si="349"/>
        <v>9130.1143408130501</v>
      </c>
      <c r="M275" s="259">
        <f t="shared" si="349"/>
        <v>8980.6971029319411</v>
      </c>
      <c r="N275" s="259">
        <f t="shared" si="349"/>
        <v>8625.2343721618163</v>
      </c>
      <c r="O275" s="259">
        <f t="shared" si="349"/>
        <v>9679.2462277944906</v>
      </c>
      <c r="P275" s="259">
        <f t="shared" si="349"/>
        <v>9729.7978233653521</v>
      </c>
      <c r="Q275" s="259">
        <f t="shared" si="349"/>
        <v>10528.665379310218</v>
      </c>
      <c r="R275" s="259">
        <f t="shared" ref="R275:S275" si="350">IF(R221&gt;9,R248/R221*1000,"n.a.")</f>
        <v>12574.489878677987</v>
      </c>
      <c r="S275" s="259">
        <f t="shared" si="350"/>
        <v>13984.191561526204</v>
      </c>
      <c r="T275" s="259">
        <f t="shared" ref="T275:U275" si="351">IF(T221&gt;9,T248/T221*1000,"n.a.")</f>
        <v>14008.016339671349</v>
      </c>
      <c r="U275" s="259">
        <f t="shared" si="351"/>
        <v>9687.7361987040549</v>
      </c>
      <c r="V275" s="259">
        <f t="shared" ref="V275:W275" si="352">IF(V221&gt;9,V248/V221*1000,"n.a.")</f>
        <v>11934.713364263878</v>
      </c>
      <c r="W275" s="259">
        <f t="shared" si="352"/>
        <v>11581.39629025969</v>
      </c>
      <c r="X275" s="259">
        <f t="shared" ref="X275" si="353">IF(X221&gt;9,X248/X221*1000,"n.a.")</f>
        <v>11840.035953306317</v>
      </c>
    </row>
    <row r="276" spans="1:24" x14ac:dyDescent="0.2">
      <c r="A276" s="1" t="s">
        <v>20</v>
      </c>
      <c r="B276" t="s">
        <v>22</v>
      </c>
      <c r="C276" s="259">
        <f t="shared" ref="C276:Q276" si="354">IF(C222&gt;9,C249/C222*1000,"n.a.")</f>
        <v>2595.4500138423482</v>
      </c>
      <c r="D276" s="259">
        <f t="shared" si="354"/>
        <v>3373.5403529810678</v>
      </c>
      <c r="E276" s="259">
        <f t="shared" si="354"/>
        <v>5058.8818991567068</v>
      </c>
      <c r="F276" s="259">
        <f t="shared" si="354"/>
        <v>3908.2967905690643</v>
      </c>
      <c r="G276" s="259">
        <f t="shared" si="354"/>
        <v>4106.3214614575836</v>
      </c>
      <c r="H276" s="259">
        <f t="shared" si="354"/>
        <v>4049.8709580730797</v>
      </c>
      <c r="I276" s="259">
        <f t="shared" si="354"/>
        <v>4120.0120441760073</v>
      </c>
      <c r="J276" s="259">
        <f t="shared" si="354"/>
        <v>4390.9001674563806</v>
      </c>
      <c r="K276" s="259">
        <f t="shared" si="354"/>
        <v>4469.6883141141871</v>
      </c>
      <c r="L276" s="259">
        <f t="shared" si="354"/>
        <v>4350.6900652531758</v>
      </c>
      <c r="M276" s="259">
        <f t="shared" si="354"/>
        <v>4716.4652554981149</v>
      </c>
      <c r="N276" s="259">
        <f t="shared" si="354"/>
        <v>5039.9474834199582</v>
      </c>
      <c r="O276" s="259">
        <f t="shared" si="354"/>
        <v>5457.5300763371833</v>
      </c>
      <c r="P276" s="259">
        <f t="shared" si="354"/>
        <v>5915.9717564864668</v>
      </c>
      <c r="Q276" s="259">
        <f t="shared" si="354"/>
        <v>6450.3364959735263</v>
      </c>
      <c r="R276" s="259">
        <f t="shared" ref="R276:S276" si="355">IF(R222&gt;9,R249/R222*1000,"n.a.")</f>
        <v>7102.0522305397644</v>
      </c>
      <c r="S276" s="259">
        <f t="shared" si="355"/>
        <v>7585.1930196015282</v>
      </c>
      <c r="T276" s="259">
        <f t="shared" ref="T276:U276" si="356">IF(T222&gt;9,T249/T222*1000,"n.a.")</f>
        <v>8011.9905864649891</v>
      </c>
      <c r="U276" s="259">
        <f t="shared" si="356"/>
        <v>8334.61507291827</v>
      </c>
      <c r="V276" s="259">
        <f t="shared" ref="V276:W276" si="357">IF(V222&gt;9,V249/V222*1000,"n.a.")</f>
        <v>8390.1088368926012</v>
      </c>
      <c r="W276" s="259">
        <f t="shared" si="357"/>
        <v>8055.5380514654225</v>
      </c>
      <c r="X276" s="259">
        <f t="shared" ref="X276" si="358">IF(X222&gt;9,X249/X222*1000,"n.a.")</f>
        <v>7517.2763592206711</v>
      </c>
    </row>
    <row r="277" spans="1:24" x14ac:dyDescent="0.2">
      <c r="A277" s="1" t="s">
        <v>21</v>
      </c>
      <c r="B277" t="s">
        <v>276</v>
      </c>
      <c r="C277" s="259" t="str">
        <f t="shared" ref="C277:Q277" si="359">IF(C223&gt;9,C250/C223*1000,"n.a.")</f>
        <v>n.a.</v>
      </c>
      <c r="D277" s="259" t="str">
        <f t="shared" si="359"/>
        <v>n.a.</v>
      </c>
      <c r="E277" s="259" t="str">
        <f t="shared" si="359"/>
        <v>n.a.</v>
      </c>
      <c r="F277" s="259" t="str">
        <f t="shared" si="359"/>
        <v>n.a.</v>
      </c>
      <c r="G277" s="259">
        <f t="shared" si="359"/>
        <v>21058.817712230641</v>
      </c>
      <c r="H277" s="259">
        <f t="shared" si="359"/>
        <v>28324.456583589395</v>
      </c>
      <c r="I277" s="259" t="str">
        <f t="shared" si="359"/>
        <v>n.a.</v>
      </c>
      <c r="J277" s="259" t="str">
        <f t="shared" si="359"/>
        <v>n.a.</v>
      </c>
      <c r="K277" s="259" t="str">
        <f t="shared" si="359"/>
        <v>n.a.</v>
      </c>
      <c r="L277" s="259" t="str">
        <f t="shared" si="359"/>
        <v>n.a.</v>
      </c>
      <c r="M277" s="259">
        <f t="shared" si="359"/>
        <v>14780.597393391985</v>
      </c>
      <c r="N277" s="259">
        <f t="shared" si="359"/>
        <v>12734.938802418548</v>
      </c>
      <c r="O277" s="259">
        <f t="shared" si="359"/>
        <v>13792.117212974661</v>
      </c>
      <c r="P277" s="259">
        <f t="shared" si="359"/>
        <v>14163.039045058002</v>
      </c>
      <c r="Q277" s="259">
        <f t="shared" si="359"/>
        <v>16470.388813616981</v>
      </c>
      <c r="R277" s="259">
        <f t="shared" ref="R277:S277" si="360">IF(R223&gt;9,R250/R223*1000,"n.a.")</f>
        <v>16967.283984878479</v>
      </c>
      <c r="S277" s="259">
        <f t="shared" si="360"/>
        <v>17244.805347425077</v>
      </c>
      <c r="T277" s="259">
        <f t="shared" ref="T277:U277" si="361">IF(T223&gt;9,T250/T223*1000,"n.a.")</f>
        <v>18347.610465236387</v>
      </c>
      <c r="U277" s="259">
        <f t="shared" si="361"/>
        <v>19740.204748107411</v>
      </c>
      <c r="V277" s="259">
        <f t="shared" ref="V277:W277" si="362">IF(V223&gt;9,V250/V223*1000,"n.a.")</f>
        <v>20666.470245382636</v>
      </c>
      <c r="W277" s="259">
        <f t="shared" si="362"/>
        <v>21659.907160519124</v>
      </c>
      <c r="X277" s="259">
        <f t="shared" ref="X277" si="363">IF(X223&gt;9,X250/X223*1000,"n.a.")</f>
        <v>23360.862360443898</v>
      </c>
    </row>
    <row r="278" spans="1:24" x14ac:dyDescent="0.2">
      <c r="A278" s="1" t="s">
        <v>23</v>
      </c>
      <c r="B278" t="s">
        <v>277</v>
      </c>
      <c r="C278" s="259" t="str">
        <f t="shared" ref="C278:Q278" si="364">IF(C224&gt;9,C251/C224*1000,"n.a.")</f>
        <v>n.a.</v>
      </c>
      <c r="D278" s="259" t="str">
        <f t="shared" si="364"/>
        <v>n.a.</v>
      </c>
      <c r="E278" s="259" t="str">
        <f t="shared" si="364"/>
        <v>n.a.</v>
      </c>
      <c r="F278" s="259" t="str">
        <f t="shared" si="364"/>
        <v>n.a.</v>
      </c>
      <c r="G278" s="259" t="str">
        <f t="shared" si="364"/>
        <v>n.a.</v>
      </c>
      <c r="H278" s="259" t="str">
        <f t="shared" si="364"/>
        <v>n.a.</v>
      </c>
      <c r="I278" s="259" t="str">
        <f t="shared" si="364"/>
        <v>n.a.</v>
      </c>
      <c r="J278" s="259" t="str">
        <f t="shared" si="364"/>
        <v>n.a.</v>
      </c>
      <c r="K278" s="259" t="str">
        <f t="shared" si="364"/>
        <v>n.a.</v>
      </c>
      <c r="L278" s="259" t="str">
        <f t="shared" si="364"/>
        <v>n.a.</v>
      </c>
      <c r="M278" s="259" t="str">
        <f t="shared" si="364"/>
        <v>n.a.</v>
      </c>
      <c r="N278" s="259" t="str">
        <f t="shared" si="364"/>
        <v>n.a.</v>
      </c>
      <c r="O278" s="259" t="str">
        <f t="shared" si="364"/>
        <v>n.a.</v>
      </c>
      <c r="P278" s="259" t="str">
        <f t="shared" si="364"/>
        <v>n.a.</v>
      </c>
      <c r="Q278" s="259" t="str">
        <f t="shared" si="364"/>
        <v>n.a.</v>
      </c>
      <c r="R278" s="259" t="str">
        <f t="shared" ref="R278:S278" si="365">IF(R224&gt;9,R251/R224*1000,"n.a.")</f>
        <v>n.a.</v>
      </c>
      <c r="S278" s="259" t="str">
        <f t="shared" si="365"/>
        <v>n.a.</v>
      </c>
      <c r="T278" s="259" t="str">
        <f t="shared" ref="T278:U278" si="366">IF(T224&gt;9,T251/T224*1000,"n.a.")</f>
        <v>n.a.</v>
      </c>
      <c r="U278" s="259" t="str">
        <f t="shared" si="366"/>
        <v>n.a.</v>
      </c>
      <c r="V278" s="259" t="str">
        <f t="shared" ref="V278:W278" si="367">IF(V224&gt;9,V251/V224*1000,"n.a.")</f>
        <v>n.a.</v>
      </c>
      <c r="W278" s="259" t="str">
        <f t="shared" si="367"/>
        <v>n.a.</v>
      </c>
      <c r="X278" s="259" t="str">
        <f t="shared" ref="X278" si="368">IF(X224&gt;9,X251/X224*1000,"n.a.")</f>
        <v>n.a.</v>
      </c>
    </row>
    <row r="279" spans="1:24" x14ac:dyDescent="0.2">
      <c r="A279" s="1" t="s">
        <v>24</v>
      </c>
      <c r="B279" t="s">
        <v>25</v>
      </c>
      <c r="C279" s="259">
        <f t="shared" ref="C279:Q279" si="369">IF(C225&gt;9,C252/C225*1000,"n.a.")</f>
        <v>5214.1302813230304</v>
      </c>
      <c r="D279" s="259">
        <f t="shared" si="369"/>
        <v>5444.163081590671</v>
      </c>
      <c r="E279" s="259">
        <f t="shared" si="369"/>
        <v>6197.2685058321267</v>
      </c>
      <c r="F279" s="259">
        <f t="shared" si="369"/>
        <v>5986.6993627498923</v>
      </c>
      <c r="G279" s="259">
        <f t="shared" si="369"/>
        <v>7107.115823125504</v>
      </c>
      <c r="H279" s="259">
        <f t="shared" si="369"/>
        <v>6483.2422399419465</v>
      </c>
      <c r="I279" s="259">
        <f t="shared" si="369"/>
        <v>6188.4429355610864</v>
      </c>
      <c r="J279" s="259">
        <f t="shared" si="369"/>
        <v>6001.9610806750934</v>
      </c>
      <c r="K279" s="259">
        <f t="shared" si="369"/>
        <v>5263.9800705353227</v>
      </c>
      <c r="L279" s="259">
        <f t="shared" si="369"/>
        <v>4745.1521441165705</v>
      </c>
      <c r="M279" s="259">
        <f t="shared" si="369"/>
        <v>5256.1905928973492</v>
      </c>
      <c r="N279" s="259">
        <f t="shared" si="369"/>
        <v>5726.6180035345333</v>
      </c>
      <c r="O279" s="259">
        <f t="shared" si="369"/>
        <v>5758.2764200435786</v>
      </c>
      <c r="P279" s="259">
        <f t="shared" si="369"/>
        <v>5853.6144900797681</v>
      </c>
      <c r="Q279" s="259">
        <f t="shared" si="369"/>
        <v>6341.4696858356356</v>
      </c>
      <c r="R279" s="259">
        <f t="shared" ref="R279:S279" si="370">IF(R225&gt;9,R252/R225*1000,"n.a.")</f>
        <v>7716.6549129442828</v>
      </c>
      <c r="S279" s="259">
        <f t="shared" si="370"/>
        <v>7828.1530910255424</v>
      </c>
      <c r="T279" s="259">
        <f t="shared" ref="T279:U279" si="371">IF(T225&gt;9,T252/T225*1000,"n.a.")</f>
        <v>7764.5525425813958</v>
      </c>
      <c r="U279" s="259">
        <f t="shared" si="371"/>
        <v>7888.3940708707032</v>
      </c>
      <c r="V279" s="259">
        <f t="shared" ref="V279:W279" si="372">IF(V225&gt;9,V252/V225*1000,"n.a.")</f>
        <v>8305.0934242748626</v>
      </c>
      <c r="W279" s="259">
        <f t="shared" si="372"/>
        <v>8984.6237765573587</v>
      </c>
      <c r="X279" s="259">
        <f t="shared" ref="X279" si="373">IF(X225&gt;9,X252/X225*1000,"n.a.")</f>
        <v>9397.7605188304424</v>
      </c>
    </row>
    <row r="280" spans="1:24" x14ac:dyDescent="0.2">
      <c r="A280" s="1" t="s">
        <v>26</v>
      </c>
      <c r="B280" t="s">
        <v>278</v>
      </c>
      <c r="C280" s="259">
        <f t="shared" ref="C280:Q280" si="374">IF(C226&gt;9,C253/C226*1000,"n.a.")</f>
        <v>5708.689743950069</v>
      </c>
      <c r="D280" s="259">
        <f t="shared" si="374"/>
        <v>5703.3205015965959</v>
      </c>
      <c r="E280" s="259">
        <f t="shared" si="374"/>
        <v>5458.8489457276382</v>
      </c>
      <c r="F280" s="259">
        <f t="shared" si="374"/>
        <v>5532.9243687432536</v>
      </c>
      <c r="G280" s="259">
        <f t="shared" si="374"/>
        <v>5298.7676838484795</v>
      </c>
      <c r="H280" s="259">
        <f t="shared" si="374"/>
        <v>5106.7663086575267</v>
      </c>
      <c r="I280" s="259">
        <f t="shared" si="374"/>
        <v>5187.3191583452162</v>
      </c>
      <c r="J280" s="259">
        <f t="shared" si="374"/>
        <v>5319.5910947575758</v>
      </c>
      <c r="K280" s="259">
        <f t="shared" si="374"/>
        <v>5608.6362484370293</v>
      </c>
      <c r="L280" s="259">
        <f t="shared" si="374"/>
        <v>5829.5471523322994</v>
      </c>
      <c r="M280" s="259">
        <f t="shared" si="374"/>
        <v>5956.0972514502982</v>
      </c>
      <c r="N280" s="259">
        <f t="shared" si="374"/>
        <v>6262.2689312945004</v>
      </c>
      <c r="O280" s="259">
        <f t="shared" si="374"/>
        <v>6312.8464059678954</v>
      </c>
      <c r="P280" s="259">
        <f t="shared" si="374"/>
        <v>6519.3049141208603</v>
      </c>
      <c r="Q280" s="259">
        <f t="shared" si="374"/>
        <v>6896.4850745323574</v>
      </c>
      <c r="R280" s="259">
        <f t="shared" ref="R280:S280" si="375">IF(R226&gt;9,R253/R226*1000,"n.a.")</f>
        <v>7769.9556671594428</v>
      </c>
      <c r="S280" s="259">
        <f t="shared" si="375"/>
        <v>8308.7390506747706</v>
      </c>
      <c r="T280" s="259">
        <f t="shared" ref="T280:U280" si="376">IF(T226&gt;9,T253/T226*1000,"n.a.")</f>
        <v>8677.9412815815176</v>
      </c>
      <c r="U280" s="259">
        <f t="shared" si="376"/>
        <v>9107.2438572541796</v>
      </c>
      <c r="V280" s="259">
        <f t="shared" ref="V280:W280" si="377">IF(V226&gt;9,V253/V226*1000,"n.a.")</f>
        <v>9144.0819197556648</v>
      </c>
      <c r="W280" s="259">
        <f t="shared" si="377"/>
        <v>8813.1784528584212</v>
      </c>
      <c r="X280" s="259">
        <f t="shared" ref="X280" si="378">IF(X226&gt;9,X253/X226*1000,"n.a.")</f>
        <v>8848.2366831597537</v>
      </c>
    </row>
    <row r="281" spans="1:24" x14ac:dyDescent="0.2">
      <c r="A281" s="1" t="s">
        <v>27</v>
      </c>
      <c r="B281" t="s">
        <v>279</v>
      </c>
      <c r="C281" s="259">
        <f t="shared" ref="C281:Q281" si="379">IF(C227&gt;9,C254/C227*1000,"n.a.")</f>
        <v>7707.7525836279574</v>
      </c>
      <c r="D281" s="259">
        <f t="shared" si="379"/>
        <v>7401.1708105134157</v>
      </c>
      <c r="E281" s="259">
        <f t="shared" si="379"/>
        <v>7747.7250148184867</v>
      </c>
      <c r="F281" s="259">
        <f t="shared" si="379"/>
        <v>8220.2955309434565</v>
      </c>
      <c r="G281" s="259">
        <f t="shared" si="379"/>
        <v>8701.6176375370178</v>
      </c>
      <c r="H281" s="259">
        <f t="shared" si="379"/>
        <v>8210.9549919733308</v>
      </c>
      <c r="I281" s="259">
        <f t="shared" si="379"/>
        <v>8087.2482654101887</v>
      </c>
      <c r="J281" s="259">
        <f t="shared" si="379"/>
        <v>7903.874794933181</v>
      </c>
      <c r="K281" s="259">
        <f t="shared" si="379"/>
        <v>7996.789433696742</v>
      </c>
      <c r="L281" s="259">
        <f t="shared" si="379"/>
        <v>8084.1886934873519</v>
      </c>
      <c r="M281" s="259">
        <f t="shared" si="379"/>
        <v>8462.914534949683</v>
      </c>
      <c r="N281" s="259">
        <f t="shared" si="379"/>
        <v>8809.7470461237899</v>
      </c>
      <c r="O281" s="259">
        <f t="shared" si="379"/>
        <v>8692.5013424547233</v>
      </c>
      <c r="P281" s="259">
        <f t="shared" si="379"/>
        <v>9031.828738713577</v>
      </c>
      <c r="Q281" s="259">
        <f t="shared" si="379"/>
        <v>9219.1353301155305</v>
      </c>
      <c r="R281" s="259">
        <f t="shared" ref="R281:S281" si="380">IF(R227&gt;9,R254/R227*1000,"n.a.")</f>
        <v>9656.114704874868</v>
      </c>
      <c r="S281" s="259">
        <f t="shared" si="380"/>
        <v>10420.973165335517</v>
      </c>
      <c r="T281" s="259">
        <f t="shared" ref="T281:U281" si="381">IF(T227&gt;9,T254/T227*1000,"n.a.")</f>
        <v>10673.576164822691</v>
      </c>
      <c r="U281" s="259">
        <f t="shared" si="381"/>
        <v>11453.150470661956</v>
      </c>
      <c r="V281" s="259">
        <f t="shared" ref="V281:W281" si="382">IF(V227&gt;9,V254/V227*1000,"n.a.")</f>
        <v>11635.987722420981</v>
      </c>
      <c r="W281" s="259">
        <f t="shared" si="382"/>
        <v>10358.728625562735</v>
      </c>
      <c r="X281" s="259">
        <f t="shared" ref="X281" si="383">IF(X227&gt;9,X254/X227*1000,"n.a.")</f>
        <v>7852.397950417695</v>
      </c>
    </row>
    <row r="282" spans="1:24" x14ac:dyDescent="0.2">
      <c r="A282" s="1" t="s">
        <v>28</v>
      </c>
      <c r="B282" t="s">
        <v>280</v>
      </c>
      <c r="C282" s="259">
        <f t="shared" ref="C282:Q282" si="384">IF(C228&gt;9,C255/C228*1000,"n.a.")</f>
        <v>5817.4244124578227</v>
      </c>
      <c r="D282" s="259">
        <f t="shared" si="384"/>
        <v>5515.7493767259566</v>
      </c>
      <c r="E282" s="259">
        <f t="shared" si="384"/>
        <v>4994.2221983289555</v>
      </c>
      <c r="F282" s="259">
        <f t="shared" si="384"/>
        <v>4648.9431540427649</v>
      </c>
      <c r="G282" s="259">
        <f t="shared" si="384"/>
        <v>4966.1022169203115</v>
      </c>
      <c r="H282" s="259">
        <f t="shared" si="384"/>
        <v>4906.8852337181215</v>
      </c>
      <c r="I282" s="259">
        <f t="shared" si="384"/>
        <v>5219.4709555574082</v>
      </c>
      <c r="J282" s="259">
        <f t="shared" si="384"/>
        <v>5435.129339840536</v>
      </c>
      <c r="K282" s="259">
        <f t="shared" si="384"/>
        <v>5797.2543344069391</v>
      </c>
      <c r="L282" s="259">
        <f t="shared" si="384"/>
        <v>6107.630146749184</v>
      </c>
      <c r="M282" s="259">
        <f t="shared" si="384"/>
        <v>6111.483382678708</v>
      </c>
      <c r="N282" s="259">
        <f t="shared" si="384"/>
        <v>6542.875058717912</v>
      </c>
      <c r="O282" s="259">
        <f t="shared" si="384"/>
        <v>6964.5469671986766</v>
      </c>
      <c r="P282" s="259">
        <f t="shared" si="384"/>
        <v>6946.12746527127</v>
      </c>
      <c r="Q282" s="259">
        <f t="shared" si="384"/>
        <v>7681.2897197884931</v>
      </c>
      <c r="R282" s="259">
        <f t="shared" ref="R282:S282" si="385">IF(R228&gt;9,R255/R228*1000,"n.a.")</f>
        <v>8686.6691223515591</v>
      </c>
      <c r="S282" s="259">
        <f t="shared" si="385"/>
        <v>9137.5269308351035</v>
      </c>
      <c r="T282" s="259">
        <f t="shared" ref="T282:U282" si="386">IF(T228&gt;9,T255/T228*1000,"n.a.")</f>
        <v>9253.2312186839481</v>
      </c>
      <c r="U282" s="259">
        <f t="shared" si="386"/>
        <v>9046.46419878491</v>
      </c>
      <c r="V282" s="259">
        <f t="shared" ref="V282:W282" si="387">IF(V228&gt;9,V255/V228*1000,"n.a.")</f>
        <v>8936.287358998552</v>
      </c>
      <c r="W282" s="259">
        <f t="shared" si="387"/>
        <v>7688.1149498877603</v>
      </c>
      <c r="X282" s="259">
        <f t="shared" ref="X282" si="388">IF(X228&gt;9,X255/X228*1000,"n.a.")</f>
        <v>6338.4000047942682</v>
      </c>
    </row>
    <row r="283" spans="1:24" x14ac:dyDescent="0.2">
      <c r="A283" s="1" t="s">
        <v>29</v>
      </c>
      <c r="B283" t="s">
        <v>281</v>
      </c>
      <c r="C283" s="259">
        <f t="shared" ref="C283:Q283" si="389">IF(C229&gt;9,C256/C229*1000,"n.a.")</f>
        <v>8694.5458453919728</v>
      </c>
      <c r="D283" s="259">
        <f t="shared" si="389"/>
        <v>8908.91769816546</v>
      </c>
      <c r="E283" s="259">
        <f t="shared" si="389"/>
        <v>9637.276310287727</v>
      </c>
      <c r="F283" s="259">
        <f t="shared" si="389"/>
        <v>11617.187904034039</v>
      </c>
      <c r="G283" s="259">
        <f t="shared" si="389"/>
        <v>11184.139962504352</v>
      </c>
      <c r="H283" s="259">
        <f t="shared" si="389"/>
        <v>10134.480075898915</v>
      </c>
      <c r="I283" s="259">
        <f t="shared" si="389"/>
        <v>9833.7894347529909</v>
      </c>
      <c r="J283" s="259">
        <f t="shared" si="389"/>
        <v>9317.619601159784</v>
      </c>
      <c r="K283" s="259">
        <f t="shared" si="389"/>
        <v>7824.3443697557414</v>
      </c>
      <c r="L283" s="259">
        <f t="shared" si="389"/>
        <v>6379.3041495276957</v>
      </c>
      <c r="M283" s="259">
        <f t="shared" si="389"/>
        <v>6828.0006093191105</v>
      </c>
      <c r="N283" s="259">
        <f t="shared" si="389"/>
        <v>6884.7453961198862</v>
      </c>
      <c r="O283" s="259">
        <f t="shared" si="389"/>
        <v>7458.7799822993247</v>
      </c>
      <c r="P283" s="259">
        <f t="shared" si="389"/>
        <v>7792.0090737133542</v>
      </c>
      <c r="Q283" s="259">
        <f t="shared" si="389"/>
        <v>8535.3502391471757</v>
      </c>
      <c r="R283" s="259">
        <f t="shared" ref="R283:S283" si="390">IF(R229&gt;9,R256/R229*1000,"n.a.")</f>
        <v>9301.0511733265939</v>
      </c>
      <c r="S283" s="259">
        <f t="shared" si="390"/>
        <v>10516.358420923121</v>
      </c>
      <c r="T283" s="259">
        <f t="shared" ref="T283:U283" si="391">IF(T229&gt;9,T256/T229*1000,"n.a.")</f>
        <v>13103.407854849804</v>
      </c>
      <c r="U283" s="259">
        <f t="shared" si="391"/>
        <v>15205.877663054895</v>
      </c>
      <c r="V283" s="259">
        <f t="shared" ref="V283:W283" si="392">IF(V229&gt;9,V256/V229*1000,"n.a.")</f>
        <v>15976.059655158602</v>
      </c>
      <c r="W283" s="259">
        <f t="shared" si="392"/>
        <v>16609.821969782635</v>
      </c>
      <c r="X283" s="259">
        <f t="shared" ref="X283" si="393">IF(X229&gt;9,X256/X229*1000,"n.a.")</f>
        <v>19161.881898040006</v>
      </c>
    </row>
    <row r="284" spans="1:24" x14ac:dyDescent="0.2">
      <c r="A284" s="1" t="s">
        <v>31</v>
      </c>
      <c r="B284" t="s">
        <v>309</v>
      </c>
      <c r="C284" s="259">
        <f t="shared" ref="C284:Q284" si="394">IF(C230&gt;9,C257/C230*1000,"n.a.")</f>
        <v>17313.342927903032</v>
      </c>
      <c r="D284" s="259">
        <f t="shared" si="394"/>
        <v>14100.105259817594</v>
      </c>
      <c r="E284" s="259">
        <f t="shared" si="394"/>
        <v>9634.6782560213542</v>
      </c>
      <c r="F284" s="259">
        <f t="shared" si="394"/>
        <v>11701.85485800202</v>
      </c>
      <c r="G284" s="259">
        <f t="shared" si="394"/>
        <v>13199.876435047208</v>
      </c>
      <c r="H284" s="259">
        <f t="shared" si="394"/>
        <v>14260.839816595744</v>
      </c>
      <c r="I284" s="259">
        <f t="shared" si="394"/>
        <v>14500.704905468101</v>
      </c>
      <c r="J284" s="259">
        <f t="shared" si="394"/>
        <v>14726.679085150747</v>
      </c>
      <c r="K284" s="259">
        <f t="shared" si="394"/>
        <v>17927.784652906692</v>
      </c>
      <c r="L284" s="259">
        <f t="shared" si="394"/>
        <v>19047.360776634323</v>
      </c>
      <c r="M284" s="259">
        <f t="shared" si="394"/>
        <v>21494.75568806141</v>
      </c>
      <c r="N284" s="259">
        <f t="shared" si="394"/>
        <v>23997.024887060201</v>
      </c>
      <c r="O284" s="259">
        <f t="shared" si="394"/>
        <v>25235.238000613721</v>
      </c>
      <c r="P284" s="259">
        <f t="shared" si="394"/>
        <v>15267.206642076406</v>
      </c>
      <c r="Q284" s="259">
        <f t="shared" si="394"/>
        <v>16607.150615294824</v>
      </c>
      <c r="R284" s="259">
        <f t="shared" ref="R284:S284" si="395">IF(R230&gt;9,R257/R230*1000,"n.a.")</f>
        <v>19217.749664281102</v>
      </c>
      <c r="S284" s="259">
        <f t="shared" si="395"/>
        <v>21007.813833474778</v>
      </c>
      <c r="T284" s="259">
        <f t="shared" ref="T284:U284" si="396">IF(T230&gt;9,T257/T230*1000,"n.a.")</f>
        <v>24344.30746211933</v>
      </c>
      <c r="U284" s="259">
        <f t="shared" si="396"/>
        <v>21377.959212039525</v>
      </c>
      <c r="V284" s="259">
        <f t="shared" ref="V284:W284" si="397">IF(V230&gt;9,V257/V230*1000,"n.a.")</f>
        <v>13788.77398007509</v>
      </c>
      <c r="W284" s="259">
        <f t="shared" si="397"/>
        <v>22820.208118990235</v>
      </c>
      <c r="X284" s="259">
        <f t="shared" ref="X284" si="398">IF(X230&gt;9,X257/X230*1000,"n.a.")</f>
        <v>29978.206751365713</v>
      </c>
    </row>
    <row r="285" spans="1:24" x14ac:dyDescent="0.2">
      <c r="A285" s="1" t="s">
        <v>32</v>
      </c>
      <c r="B285" t="s">
        <v>282</v>
      </c>
      <c r="C285" s="259">
        <f t="shared" ref="C285:Q285" si="399">IF(C231&gt;9,C258/C231*1000,"n.a.")</f>
        <v>4636.131655550922</v>
      </c>
      <c r="D285" s="259">
        <f t="shared" si="399"/>
        <v>5057.141016865985</v>
      </c>
      <c r="E285" s="259">
        <f t="shared" si="399"/>
        <v>4774.1859549735445</v>
      </c>
      <c r="F285" s="259">
        <f t="shared" si="399"/>
        <v>4859.481487361626</v>
      </c>
      <c r="G285" s="259">
        <f t="shared" si="399"/>
        <v>4934.5726817352088</v>
      </c>
      <c r="H285" s="259">
        <f t="shared" si="399"/>
        <v>4763.7562447812106</v>
      </c>
      <c r="I285" s="259">
        <f t="shared" si="399"/>
        <v>4633.8594580496565</v>
      </c>
      <c r="J285" s="259">
        <f t="shared" si="399"/>
        <v>4809.2199707629161</v>
      </c>
      <c r="K285" s="259">
        <f t="shared" si="399"/>
        <v>5744.3298972686207</v>
      </c>
      <c r="L285" s="259">
        <f t="shared" si="399"/>
        <v>5500.8332112762691</v>
      </c>
      <c r="M285" s="259">
        <f t="shared" si="399"/>
        <v>5232.3171124865557</v>
      </c>
      <c r="N285" s="259">
        <f t="shared" si="399"/>
        <v>5457.327654606901</v>
      </c>
      <c r="O285" s="259">
        <f t="shared" si="399"/>
        <v>5681.2869729571476</v>
      </c>
      <c r="P285" s="259">
        <f t="shared" si="399"/>
        <v>6758.8298370497168</v>
      </c>
      <c r="Q285" s="259">
        <f t="shared" si="399"/>
        <v>7343.1363376385634</v>
      </c>
      <c r="R285" s="259">
        <f t="shared" ref="R285:S285" si="400">IF(R231&gt;9,R258/R231*1000,"n.a.")</f>
        <v>7367.7730556030729</v>
      </c>
      <c r="S285" s="259">
        <f t="shared" si="400"/>
        <v>8058.5362337124006</v>
      </c>
      <c r="T285" s="259">
        <f t="shared" ref="T285:U285" si="401">IF(T231&gt;9,T258/T231*1000,"n.a.")</f>
        <v>8528.1301366574826</v>
      </c>
      <c r="U285" s="259">
        <f t="shared" si="401"/>
        <v>7504.2423391458124</v>
      </c>
      <c r="V285" s="259">
        <f t="shared" ref="V285:W285" si="402">IF(V231&gt;9,V258/V231*1000,"n.a.")</f>
        <v>7957.6016993383646</v>
      </c>
      <c r="W285" s="259">
        <f t="shared" si="402"/>
        <v>7804.4505459868733</v>
      </c>
      <c r="X285" s="259">
        <f t="shared" ref="X285" si="403">IF(X231&gt;9,X258/X231*1000,"n.a.")</f>
        <v>7380.4450173160867</v>
      </c>
    </row>
    <row r="286" spans="1:24" x14ac:dyDescent="0.2">
      <c r="A286" s="1" t="s">
        <v>34</v>
      </c>
      <c r="B286" s="53" t="s">
        <v>283</v>
      </c>
      <c r="C286" s="259">
        <f t="shared" ref="C286:Q286" si="404">IF(C232&gt;9,C259/C232*1000,"n.a.")</f>
        <v>6728.1358830691115</v>
      </c>
      <c r="D286" s="259">
        <f t="shared" si="404"/>
        <v>7313.9205269611239</v>
      </c>
      <c r="E286" s="259">
        <f t="shared" si="404"/>
        <v>8676.0936040829038</v>
      </c>
      <c r="F286" s="259">
        <f t="shared" si="404"/>
        <v>11157.340638285244</v>
      </c>
      <c r="G286" s="259">
        <f t="shared" si="404"/>
        <v>11231.337158756725</v>
      </c>
      <c r="H286" s="259">
        <f t="shared" si="404"/>
        <v>12637.160071387896</v>
      </c>
      <c r="I286" s="259">
        <f t="shared" si="404"/>
        <v>13272.040776866779</v>
      </c>
      <c r="J286" s="259">
        <f t="shared" si="404"/>
        <v>14007.224355418861</v>
      </c>
      <c r="K286" s="259">
        <f t="shared" si="404"/>
        <v>19836.149403204028</v>
      </c>
      <c r="L286" s="259">
        <f t="shared" si="404"/>
        <v>13527.526401709314</v>
      </c>
      <c r="M286" s="259">
        <f t="shared" si="404"/>
        <v>12986.782090281355</v>
      </c>
      <c r="N286" s="259">
        <f t="shared" si="404"/>
        <v>12409.669526871165</v>
      </c>
      <c r="O286" s="259">
        <f t="shared" si="404"/>
        <v>12444.163341635704</v>
      </c>
      <c r="P286" s="259">
        <f t="shared" si="404"/>
        <v>12781.150326125235</v>
      </c>
      <c r="Q286" s="259">
        <f t="shared" si="404"/>
        <v>12058.835879907543</v>
      </c>
      <c r="R286" s="259">
        <f t="shared" ref="R286:S286" si="405">IF(R232&gt;9,R259/R232*1000,"n.a.")</f>
        <v>13853.583913171016</v>
      </c>
      <c r="S286" s="259">
        <f t="shared" si="405"/>
        <v>12813.312930374905</v>
      </c>
      <c r="T286" s="259">
        <f t="shared" ref="T286:U286" si="406">IF(T232&gt;9,T259/T232*1000,"n.a.")</f>
        <v>14002.902640702552</v>
      </c>
      <c r="U286" s="259">
        <f t="shared" si="406"/>
        <v>14061.523881399327</v>
      </c>
      <c r="V286" s="259">
        <f t="shared" ref="V286:W286" si="407">IF(V232&gt;9,V259/V232*1000,"n.a.")</f>
        <v>12519.080986675506</v>
      </c>
      <c r="W286" s="259">
        <f t="shared" si="407"/>
        <v>12469.391461959376</v>
      </c>
      <c r="X286" s="259">
        <f t="shared" ref="X286" si="408">IF(X232&gt;9,X259/X232*1000,"n.a.")</f>
        <v>13322.318162091749</v>
      </c>
    </row>
    <row r="287" spans="1:24" x14ac:dyDescent="0.2">
      <c r="A287" s="1" t="s">
        <v>36</v>
      </c>
      <c r="B287" s="53" t="s">
        <v>284</v>
      </c>
      <c r="C287" s="259">
        <f t="shared" ref="C287:Q287" si="409">IF(C233&gt;9,C260/C233*1000,"n.a.")</f>
        <v>4316.2420014563604</v>
      </c>
      <c r="D287" s="259">
        <f t="shared" si="409"/>
        <v>3736.0375218210588</v>
      </c>
      <c r="E287" s="259">
        <f t="shared" si="409"/>
        <v>4016.5687029562037</v>
      </c>
      <c r="F287" s="259">
        <f t="shared" si="409"/>
        <v>3656.9228263656078</v>
      </c>
      <c r="G287" s="259">
        <f t="shared" si="409"/>
        <v>3568.8655127528114</v>
      </c>
      <c r="H287" s="259">
        <f t="shared" si="409"/>
        <v>3642.5797939458876</v>
      </c>
      <c r="I287" s="259">
        <f t="shared" si="409"/>
        <v>3461.373186842819</v>
      </c>
      <c r="J287" s="259">
        <f t="shared" si="409"/>
        <v>3625.1656792972044</v>
      </c>
      <c r="K287" s="259">
        <f t="shared" si="409"/>
        <v>3215.8485627028199</v>
      </c>
      <c r="L287" s="259">
        <f t="shared" si="409"/>
        <v>3240.725533026573</v>
      </c>
      <c r="M287" s="259">
        <f t="shared" si="409"/>
        <v>3576.0228586122853</v>
      </c>
      <c r="N287" s="259">
        <f t="shared" si="409"/>
        <v>4298.4036381477217</v>
      </c>
      <c r="O287" s="259">
        <f t="shared" si="409"/>
        <v>5539.4219681062832</v>
      </c>
      <c r="P287" s="259">
        <f t="shared" si="409"/>
        <v>5615.654262631354</v>
      </c>
      <c r="Q287" s="259">
        <f t="shared" si="409"/>
        <v>5898.3199703971914</v>
      </c>
      <c r="R287" s="259">
        <f t="shared" ref="R287:S287" si="410">IF(R233&gt;9,R260/R233*1000,"n.a.")</f>
        <v>6052.8232120215052</v>
      </c>
      <c r="S287" s="259">
        <f t="shared" si="410"/>
        <v>6917.8224280764352</v>
      </c>
      <c r="T287" s="259">
        <f t="shared" ref="T287:U287" si="411">IF(T233&gt;9,T260/T233*1000,"n.a.")</f>
        <v>6746.2955611157486</v>
      </c>
      <c r="U287" s="259">
        <f t="shared" si="411"/>
        <v>7242.0299654019445</v>
      </c>
      <c r="V287" s="259">
        <f t="shared" ref="V287:W287" si="412">IF(V233&gt;9,V260/V233*1000,"n.a.")</f>
        <v>7453.4337729892595</v>
      </c>
      <c r="W287" s="259">
        <f t="shared" si="412"/>
        <v>6560.9860663317513</v>
      </c>
      <c r="X287" s="259">
        <f t="shared" ref="X287" si="413">IF(X233&gt;9,X260/X233*1000,"n.a.")</f>
        <v>6040.5622855477213</v>
      </c>
    </row>
    <row r="288" spans="1:24" x14ac:dyDescent="0.2">
      <c r="A288" s="1" t="s">
        <v>37</v>
      </c>
      <c r="B288" t="s">
        <v>310</v>
      </c>
      <c r="C288" s="259">
        <f t="shared" ref="C288:Q288" si="414">IF(C234&gt;9,C261/C234*1000,"n.a.")</f>
        <v>19450.329113924054</v>
      </c>
      <c r="D288" s="259">
        <f t="shared" si="414"/>
        <v>16213.365871895841</v>
      </c>
      <c r="E288" s="259">
        <f t="shared" si="414"/>
        <v>15982.942929364785</v>
      </c>
      <c r="F288" s="259">
        <f t="shared" si="414"/>
        <v>18092.534952023572</v>
      </c>
      <c r="G288" s="259">
        <f t="shared" si="414"/>
        <v>17607.360257443983</v>
      </c>
      <c r="H288" s="259">
        <f t="shared" si="414"/>
        <v>15930.871592793172</v>
      </c>
      <c r="I288" s="259">
        <f t="shared" si="414"/>
        <v>15365.247140610265</v>
      </c>
      <c r="J288" s="259">
        <f t="shared" si="414"/>
        <v>16459.789943222779</v>
      </c>
      <c r="K288" s="259">
        <f t="shared" si="414"/>
        <v>16783.944228925531</v>
      </c>
      <c r="L288" s="259">
        <f t="shared" si="414"/>
        <v>16256.560085490875</v>
      </c>
      <c r="M288" s="259">
        <f t="shared" si="414"/>
        <v>15127.011822012922</v>
      </c>
      <c r="N288" s="259">
        <f t="shared" si="414"/>
        <v>14563.272057693544</v>
      </c>
      <c r="O288" s="259">
        <f t="shared" si="414"/>
        <v>15283.550697682223</v>
      </c>
      <c r="P288" s="259">
        <f t="shared" si="414"/>
        <v>15435.656657281905</v>
      </c>
      <c r="Q288" s="259">
        <f t="shared" si="414"/>
        <v>17621.940676881437</v>
      </c>
      <c r="R288" s="259">
        <f t="shared" ref="R288:S288" si="415">IF(R234&gt;9,R261/R234*1000,"n.a.")</f>
        <v>18011.179337500344</v>
      </c>
      <c r="S288" s="259">
        <f t="shared" si="415"/>
        <v>18245.401705258413</v>
      </c>
      <c r="T288" s="259">
        <f t="shared" ref="T288:U288" si="416">IF(T234&gt;9,T261/T234*1000,"n.a.")</f>
        <v>18391.597250760053</v>
      </c>
      <c r="U288" s="259">
        <f t="shared" si="416"/>
        <v>18992.135437948655</v>
      </c>
      <c r="V288" s="259">
        <f t="shared" ref="V288:W288" si="417">IF(V234&gt;9,V261/V234*1000,"n.a.")</f>
        <v>19160.805977946133</v>
      </c>
      <c r="W288" s="259">
        <f t="shared" si="417"/>
        <v>18231.799629928024</v>
      </c>
      <c r="X288" s="259">
        <f t="shared" ref="X288" si="418">IF(X234&gt;9,X261/X234*1000,"n.a.")</f>
        <v>18094.028533189052</v>
      </c>
    </row>
    <row r="289" spans="1:24" x14ac:dyDescent="0.2">
      <c r="A289" s="1" t="s">
        <v>38</v>
      </c>
      <c r="B289" t="s">
        <v>35</v>
      </c>
      <c r="C289" s="259">
        <f t="shared" ref="C289:Q289" si="419">IF(C235&gt;9,C262/C235*1000,"n.a.")</f>
        <v>8402.33261256681</v>
      </c>
      <c r="D289" s="259">
        <f t="shared" si="419"/>
        <v>8294.5289258694374</v>
      </c>
      <c r="E289" s="259">
        <f t="shared" si="419"/>
        <v>8914.3997495650474</v>
      </c>
      <c r="F289" s="259">
        <f t="shared" si="419"/>
        <v>9391.4421383141962</v>
      </c>
      <c r="G289" s="259">
        <f t="shared" si="419"/>
        <v>8663.9952179086122</v>
      </c>
      <c r="H289" s="259">
        <f t="shared" si="419"/>
        <v>7820.8732261722153</v>
      </c>
      <c r="I289" s="259">
        <f t="shared" si="419"/>
        <v>7822.2091500855277</v>
      </c>
      <c r="J289" s="259">
        <f t="shared" si="419"/>
        <v>8325.3615689264534</v>
      </c>
      <c r="K289" s="259">
        <f t="shared" si="419"/>
        <v>8168.1716189293693</v>
      </c>
      <c r="L289" s="259">
        <f t="shared" si="419"/>
        <v>8658.5215057948571</v>
      </c>
      <c r="M289" s="259">
        <f t="shared" si="419"/>
        <v>9073.2823249768517</v>
      </c>
      <c r="N289" s="259">
        <f t="shared" si="419"/>
        <v>9252.6090009441796</v>
      </c>
      <c r="O289" s="259">
        <f t="shared" si="419"/>
        <v>9848.6449438476775</v>
      </c>
      <c r="P289" s="259">
        <f t="shared" si="419"/>
        <v>9995.7511998253722</v>
      </c>
      <c r="Q289" s="259">
        <f t="shared" si="419"/>
        <v>11077.842776873391</v>
      </c>
      <c r="R289" s="259">
        <f t="shared" ref="R289:S289" si="420">IF(R235&gt;9,R262/R235*1000,"n.a.")</f>
        <v>13120.370231663044</v>
      </c>
      <c r="S289" s="259">
        <f t="shared" si="420"/>
        <v>12999.008272021874</v>
      </c>
      <c r="T289" s="259">
        <f t="shared" ref="T289:U289" si="421">IF(T235&gt;9,T262/T235*1000,"n.a.")</f>
        <v>13642.976147786627</v>
      </c>
      <c r="U289" s="259">
        <f t="shared" si="421"/>
        <v>14279.203484545571</v>
      </c>
      <c r="V289" s="259">
        <f t="shared" ref="V289:W289" si="422">IF(V235&gt;9,V262/V235*1000,"n.a.")</f>
        <v>13646.59919174851</v>
      </c>
      <c r="W289" s="259">
        <f t="shared" si="422"/>
        <v>13676.02750193155</v>
      </c>
      <c r="X289" s="259">
        <f t="shared" ref="X289" si="423">IF(X235&gt;9,X262/X235*1000,"n.a.")</f>
        <v>15584.619834554765</v>
      </c>
    </row>
    <row r="290" spans="1:24" x14ac:dyDescent="0.2">
      <c r="A290" s="1" t="s">
        <v>40</v>
      </c>
      <c r="B290" t="s">
        <v>285</v>
      </c>
      <c r="C290" s="259">
        <f t="shared" ref="C290:Q290" si="424">IF(C236&gt;9,C263/C236*1000,"n.a.")</f>
        <v>10637.244447923884</v>
      </c>
      <c r="D290" s="259">
        <f t="shared" si="424"/>
        <v>14596.542072026465</v>
      </c>
      <c r="E290" s="259">
        <f t="shared" si="424"/>
        <v>13466.587911282586</v>
      </c>
      <c r="F290" s="259">
        <f t="shared" si="424"/>
        <v>10320.755040309494</v>
      </c>
      <c r="G290" s="259">
        <f t="shared" si="424"/>
        <v>8354.1001812410486</v>
      </c>
      <c r="H290" s="259">
        <f t="shared" si="424"/>
        <v>5477.4067405920123</v>
      </c>
      <c r="I290" s="259" t="str">
        <f t="shared" si="424"/>
        <v>n.a.</v>
      </c>
      <c r="J290" s="259">
        <f t="shared" si="424"/>
        <v>6546.6200418426806</v>
      </c>
      <c r="K290" s="259">
        <f t="shared" si="424"/>
        <v>6423.6529688441606</v>
      </c>
      <c r="L290" s="259" t="str">
        <f t="shared" si="424"/>
        <v>n.a.</v>
      </c>
      <c r="M290" s="259">
        <f t="shared" si="424"/>
        <v>9002.9275071521515</v>
      </c>
      <c r="N290" s="259">
        <f t="shared" si="424"/>
        <v>10282.819186294309</v>
      </c>
      <c r="O290" s="259">
        <f t="shared" si="424"/>
        <v>9437.9499630555656</v>
      </c>
      <c r="P290" s="259">
        <f t="shared" si="424"/>
        <v>7900.0409257094452</v>
      </c>
      <c r="Q290" s="259">
        <f t="shared" si="424"/>
        <v>9509.0376457633556</v>
      </c>
      <c r="R290" s="259">
        <f t="shared" ref="R290:S290" si="425">IF(R236&gt;9,R263/R236*1000,"n.a.")</f>
        <v>10699.411401325135</v>
      </c>
      <c r="S290" s="259">
        <f t="shared" si="425"/>
        <v>10335.223687447193</v>
      </c>
      <c r="T290" s="259">
        <f t="shared" ref="T290:U290" si="426">IF(T236&gt;9,T263/T236*1000,"n.a.")</f>
        <v>8826.908223030543</v>
      </c>
      <c r="U290" s="259">
        <f t="shared" si="426"/>
        <v>11506.059353045621</v>
      </c>
      <c r="V290" s="259">
        <f t="shared" ref="V290:W290" si="427">IF(V236&gt;9,V263/V236*1000,"n.a.")</f>
        <v>13268.023568140121</v>
      </c>
      <c r="W290" s="259">
        <f t="shared" si="427"/>
        <v>10138.105357764804</v>
      </c>
      <c r="X290" s="259">
        <f t="shared" ref="X290" si="428">IF(X236&gt;9,X263/X236*1000,"n.a.")</f>
        <v>10386.184079747653</v>
      </c>
    </row>
    <row r="291" spans="1:24" x14ac:dyDescent="0.2">
      <c r="A291" s="1" t="s">
        <v>286</v>
      </c>
      <c r="B291" t="s">
        <v>287</v>
      </c>
      <c r="C291" s="259">
        <f t="shared" ref="C291:Q291" si="429">IF(C237&gt;9,C264/C237*1000,"n.a.")</f>
        <v>12789.52232100523</v>
      </c>
      <c r="D291" s="259">
        <f t="shared" si="429"/>
        <v>18305.658807781951</v>
      </c>
      <c r="E291" s="259">
        <f t="shared" si="429"/>
        <v>20956.587443619981</v>
      </c>
      <c r="F291" s="259">
        <f t="shared" si="429"/>
        <v>19702.057619021864</v>
      </c>
      <c r="G291" s="259">
        <f t="shared" si="429"/>
        <v>19744.665821570798</v>
      </c>
      <c r="H291" s="259">
        <f t="shared" si="429"/>
        <v>17987.478153777189</v>
      </c>
      <c r="I291" s="259">
        <f t="shared" si="429"/>
        <v>17348.265086390456</v>
      </c>
      <c r="J291" s="259">
        <f t="shared" si="429"/>
        <v>20199.524582122776</v>
      </c>
      <c r="K291" s="259">
        <f t="shared" si="429"/>
        <v>21463.176879336137</v>
      </c>
      <c r="L291" s="259">
        <f t="shared" si="429"/>
        <v>21298.542227099551</v>
      </c>
      <c r="M291" s="259">
        <f t="shared" si="429"/>
        <v>17773.865549683731</v>
      </c>
      <c r="N291" s="259">
        <f t="shared" si="429"/>
        <v>15416.296682042312</v>
      </c>
      <c r="O291" s="259">
        <f t="shared" si="429"/>
        <v>13930.0901378579</v>
      </c>
      <c r="P291" s="259">
        <f t="shared" si="429"/>
        <v>16456.10134067839</v>
      </c>
      <c r="Q291" s="259">
        <f t="shared" si="429"/>
        <v>15284.613816900786</v>
      </c>
      <c r="R291" s="259">
        <f t="shared" ref="R291:S291" si="430">IF(R237&gt;9,R264/R237*1000,"n.a.")</f>
        <v>13743.450784153518</v>
      </c>
      <c r="S291" s="259">
        <f t="shared" si="430"/>
        <v>13342.861376378698</v>
      </c>
      <c r="T291" s="259">
        <f t="shared" ref="T291:U291" si="431">IF(T237&gt;9,T264/T237*1000,"n.a.")</f>
        <v>12154.201476648779</v>
      </c>
      <c r="U291" s="259">
        <f t="shared" si="431"/>
        <v>12626.396143448605</v>
      </c>
      <c r="V291" s="259">
        <f t="shared" ref="V291:W291" si="432">IF(V237&gt;9,V264/V237*1000,"n.a.")</f>
        <v>13269.561868238839</v>
      </c>
      <c r="W291" s="259">
        <f t="shared" si="432"/>
        <v>11076.172745090538</v>
      </c>
      <c r="X291" s="259" t="str">
        <f t="shared" ref="X291" si="433">IF(X237&gt;9,X264/X237*1000,"n.a.")</f>
        <v>n.a.</v>
      </c>
    </row>
    <row r="292" spans="1:24" x14ac:dyDescent="0.2">
      <c r="A292" s="1" t="s">
        <v>288</v>
      </c>
      <c r="B292" t="s">
        <v>289</v>
      </c>
      <c r="C292" s="259">
        <f t="shared" ref="C292:Q292" si="434">IF(C238&gt;9,C265/C238*1000,"n.a.")</f>
        <v>4013.1576264057003</v>
      </c>
      <c r="D292" s="259">
        <f t="shared" si="434"/>
        <v>3722.8644325024829</v>
      </c>
      <c r="E292" s="259">
        <f t="shared" si="434"/>
        <v>3634.8563100636807</v>
      </c>
      <c r="F292" s="259">
        <f t="shared" si="434"/>
        <v>3683.4221960770701</v>
      </c>
      <c r="G292" s="259">
        <f t="shared" si="434"/>
        <v>3346.4329640769179</v>
      </c>
      <c r="H292" s="259">
        <f t="shared" si="434"/>
        <v>3711.2871319911642</v>
      </c>
      <c r="I292" s="259">
        <f t="shared" si="434"/>
        <v>3952.2613353524939</v>
      </c>
      <c r="J292" s="259">
        <f t="shared" si="434"/>
        <v>4019.5188877092651</v>
      </c>
      <c r="K292" s="259">
        <f t="shared" si="434"/>
        <v>3809.7336348209546</v>
      </c>
      <c r="L292" s="259">
        <f t="shared" si="434"/>
        <v>3989.9672186774496</v>
      </c>
      <c r="M292" s="259">
        <f t="shared" si="434"/>
        <v>4257.0082052857106</v>
      </c>
      <c r="N292" s="259">
        <f t="shared" si="434"/>
        <v>4374.4033609577937</v>
      </c>
      <c r="O292" s="259">
        <f t="shared" si="434"/>
        <v>4511.9723051019255</v>
      </c>
      <c r="P292" s="259">
        <f t="shared" si="434"/>
        <v>4884.3435083997338</v>
      </c>
      <c r="Q292" s="259">
        <f t="shared" si="434"/>
        <v>5729.2338184223954</v>
      </c>
      <c r="R292" s="259">
        <f t="shared" ref="R292:S292" si="435">IF(R238&gt;9,R265/R238*1000,"n.a.")</f>
        <v>6316.1568176986875</v>
      </c>
      <c r="S292" s="259">
        <f t="shared" si="435"/>
        <v>6857.0246312268328</v>
      </c>
      <c r="T292" s="259">
        <f t="shared" ref="T292:U292" si="436">IF(T238&gt;9,T265/T238*1000,"n.a.")</f>
        <v>6930.6570373352688</v>
      </c>
      <c r="U292" s="259">
        <f t="shared" si="436"/>
        <v>7097.4543481545052</v>
      </c>
      <c r="V292" s="259">
        <f t="shared" ref="V292:W292" si="437">IF(V238&gt;9,V265/V238*1000,"n.a.")</f>
        <v>7600.9666387395509</v>
      </c>
      <c r="W292" s="259">
        <f t="shared" si="437"/>
        <v>7392.202580989996</v>
      </c>
      <c r="X292" s="259">
        <f t="shared" ref="X292" si="438">IF(X238&gt;9,X265/X238*1000,"n.a.")</f>
        <v>7285.2307445393344</v>
      </c>
    </row>
    <row r="293" spans="1:24" x14ac:dyDescent="0.2">
      <c r="A293" s="1" t="s">
        <v>290</v>
      </c>
      <c r="B293" t="s">
        <v>311</v>
      </c>
      <c r="C293" s="259">
        <f t="shared" ref="C293:Q293" si="439">IF(C239&gt;9,C266/C239*1000,"n.a.")</f>
        <v>1678.1219979526329</v>
      </c>
      <c r="D293" s="259">
        <f t="shared" si="439"/>
        <v>1755.908573868865</v>
      </c>
      <c r="E293" s="259">
        <f t="shared" si="439"/>
        <v>1704.7225310501503</v>
      </c>
      <c r="F293" s="259">
        <f t="shared" si="439"/>
        <v>1665.1658526156298</v>
      </c>
      <c r="G293" s="259">
        <f t="shared" si="439"/>
        <v>1654.8398868406036</v>
      </c>
      <c r="H293" s="259">
        <f t="shared" si="439"/>
        <v>1657.4899360561114</v>
      </c>
      <c r="I293" s="259">
        <f t="shared" si="439"/>
        <v>1646.5027188975732</v>
      </c>
      <c r="J293" s="259">
        <f t="shared" si="439"/>
        <v>1689.2699060037717</v>
      </c>
      <c r="K293" s="259">
        <f t="shared" si="439"/>
        <v>1714.6376601955144</v>
      </c>
      <c r="L293" s="259">
        <f t="shared" si="439"/>
        <v>1733.5000135129167</v>
      </c>
      <c r="M293" s="259">
        <f t="shared" si="439"/>
        <v>1755.5582485385287</v>
      </c>
      <c r="N293" s="259">
        <f t="shared" si="439"/>
        <v>1810.9205189277054</v>
      </c>
      <c r="O293" s="259">
        <f t="shared" si="439"/>
        <v>1871.4678950002908</v>
      </c>
      <c r="P293" s="259">
        <f t="shared" si="439"/>
        <v>1951.7863467324999</v>
      </c>
      <c r="Q293" s="259">
        <f t="shared" si="439"/>
        <v>2039.0449649933705</v>
      </c>
      <c r="R293" s="259">
        <f t="shared" ref="R293:S293" si="440">IF(R239&gt;9,R266/R239*1000,"n.a.")</f>
        <v>2220.5130623385116</v>
      </c>
      <c r="S293" s="259">
        <f t="shared" si="440"/>
        <v>2360.5639721128205</v>
      </c>
      <c r="T293" s="259">
        <f t="shared" ref="T293:U293" si="441">IF(T239&gt;9,T266/T239*1000,"n.a.")</f>
        <v>2402.7278697653314</v>
      </c>
      <c r="U293" s="259">
        <f t="shared" si="441"/>
        <v>2491.5277844616817</v>
      </c>
      <c r="V293" s="259">
        <f t="shared" ref="V293:W293" si="442">IF(V239&gt;9,V266/V239*1000,"n.a.")</f>
        <v>2469.1442517482283</v>
      </c>
      <c r="W293" s="259">
        <f t="shared" si="442"/>
        <v>2534.832698388338</v>
      </c>
      <c r="X293" s="259">
        <f t="shared" ref="X293" si="443">IF(X239&gt;9,X266/X239*1000,"n.a.")</f>
        <v>2587.2778490453193</v>
      </c>
    </row>
    <row r="294" spans="1:24" x14ac:dyDescent="0.2">
      <c r="A294" s="1" t="s">
        <v>312</v>
      </c>
      <c r="B294" t="s">
        <v>313</v>
      </c>
      <c r="C294" s="259" t="str">
        <f t="shared" ref="C294:Q294" si="444">IF(C240&gt;9,C267/C240*1000,"n.a.")</f>
        <v>n.a.</v>
      </c>
      <c r="D294" s="259" t="str">
        <f t="shared" si="444"/>
        <v>n.a.</v>
      </c>
      <c r="E294" s="259" t="str">
        <f t="shared" si="444"/>
        <v>n.a.</v>
      </c>
      <c r="F294" s="259" t="str">
        <f t="shared" si="444"/>
        <v>n.a.</v>
      </c>
      <c r="G294" s="259" t="str">
        <f t="shared" si="444"/>
        <v>n.a.</v>
      </c>
      <c r="H294" s="259" t="str">
        <f t="shared" si="444"/>
        <v>n.a.</v>
      </c>
      <c r="I294" s="259" t="str">
        <f t="shared" si="444"/>
        <v>n.a.</v>
      </c>
      <c r="J294" s="259" t="str">
        <f t="shared" si="444"/>
        <v>n.a.</v>
      </c>
      <c r="K294" s="259" t="str">
        <f t="shared" si="444"/>
        <v>n.a.</v>
      </c>
      <c r="L294" s="259" t="str">
        <f t="shared" si="444"/>
        <v>n.a.</v>
      </c>
      <c r="M294" s="259" t="str">
        <f t="shared" si="444"/>
        <v>n.a.</v>
      </c>
      <c r="N294" s="259" t="str">
        <f t="shared" si="444"/>
        <v>n.a.</v>
      </c>
      <c r="O294" s="259" t="str">
        <f t="shared" si="444"/>
        <v>n.a.</v>
      </c>
      <c r="P294" s="259" t="str">
        <f t="shared" si="444"/>
        <v>n.a.</v>
      </c>
      <c r="Q294" s="259" t="str">
        <f t="shared" si="444"/>
        <v>n.a.</v>
      </c>
      <c r="R294" s="259" t="str">
        <f t="shared" ref="R294:S294" si="445">IF(R240&gt;9,R267/R240*1000,"n.a.")</f>
        <v>n.a.</v>
      </c>
      <c r="S294" s="259" t="str">
        <f t="shared" si="445"/>
        <v>n.a.</v>
      </c>
      <c r="T294" s="259" t="str">
        <f t="shared" ref="T294:U294" si="446">IF(T240&gt;9,T267/T240*1000,"n.a.")</f>
        <v>n.a.</v>
      </c>
      <c r="U294" s="259" t="str">
        <f t="shared" si="446"/>
        <v>n.a.</v>
      </c>
      <c r="V294" s="259" t="str">
        <f t="shared" ref="V294:W294" si="447">IF(V240&gt;9,V267/V240*1000,"n.a.")</f>
        <v>n.a.</v>
      </c>
      <c r="W294" s="259" t="str">
        <f t="shared" si="447"/>
        <v>n.a.</v>
      </c>
      <c r="X294" s="259" t="str">
        <f t="shared" ref="X294" si="448">IF(X240&gt;9,X267/X240*1000,"n.a.")</f>
        <v>n.a.</v>
      </c>
    </row>
    <row r="295" spans="1:24" s="57" customFormat="1" ht="20.100000000000001" customHeight="1" x14ac:dyDescent="0.2">
      <c r="A295" s="54"/>
      <c r="B295" s="55" t="s">
        <v>3</v>
      </c>
      <c r="C295" s="56">
        <f t="shared" ref="C295:Q295" si="449">IF(C241&gt;9,C268/C241*1000,"n.a.")</f>
        <v>5819.5605002608609</v>
      </c>
      <c r="D295" s="56">
        <f t="shared" si="449"/>
        <v>5751.0687730430382</v>
      </c>
      <c r="E295" s="56">
        <f t="shared" si="449"/>
        <v>6029.1516688777929</v>
      </c>
      <c r="F295" s="56">
        <f t="shared" si="449"/>
        <v>5931.5711784148025</v>
      </c>
      <c r="G295" s="56">
        <f t="shared" si="449"/>
        <v>6195.3859813716836</v>
      </c>
      <c r="H295" s="56">
        <f t="shared" si="449"/>
        <v>5771.7235087434401</v>
      </c>
      <c r="I295" s="56">
        <f t="shared" si="449"/>
        <v>5643.8957493104035</v>
      </c>
      <c r="J295" s="56">
        <f t="shared" si="449"/>
        <v>5721.7090637628726</v>
      </c>
      <c r="K295" s="56">
        <f t="shared" si="449"/>
        <v>5817.9382978101048</v>
      </c>
      <c r="L295" s="56">
        <f t="shared" si="449"/>
        <v>5859.7042411233242</v>
      </c>
      <c r="M295" s="56">
        <f t="shared" si="449"/>
        <v>5998.4983816613512</v>
      </c>
      <c r="N295" s="56">
        <f t="shared" si="449"/>
        <v>6342.3649451133861</v>
      </c>
      <c r="O295" s="56">
        <f t="shared" si="449"/>
        <v>6688.8386928410737</v>
      </c>
      <c r="P295" s="56">
        <f t="shared" si="449"/>
        <v>6945.5425694483874</v>
      </c>
      <c r="Q295" s="56">
        <f t="shared" si="449"/>
        <v>7573.1580580539921</v>
      </c>
      <c r="R295" s="56">
        <f t="shared" ref="R295:S295" si="450">IF(R241&gt;9,R268/R241*1000,"n.a.")</f>
        <v>8143.7020786250023</v>
      </c>
      <c r="S295" s="56">
        <f t="shared" si="450"/>
        <v>8660.4172116021637</v>
      </c>
      <c r="T295" s="56">
        <f t="shared" ref="T295:U295" si="451">IF(T241&gt;9,T268/T241*1000,"n.a.")</f>
        <v>8755.6518455527712</v>
      </c>
      <c r="U295" s="56">
        <f t="shared" si="451"/>
        <v>9029.9217500116447</v>
      </c>
      <c r="V295" s="56">
        <f t="shared" ref="V295:W295" si="452">IF(V241&gt;9,V268/V241*1000,"n.a.")</f>
        <v>9217.4687785588867</v>
      </c>
      <c r="W295" s="56">
        <f t="shared" si="452"/>
        <v>8992.4121539864864</v>
      </c>
      <c r="X295" s="56">
        <f t="shared" ref="X295" si="453">IF(X241&gt;9,X268/X241*1000,"n.a.")</f>
        <v>8888.0797991191394</v>
      </c>
    </row>
    <row r="296" spans="1:24" x14ac:dyDescent="0.2">
      <c r="A296" s="97" t="s">
        <v>308</v>
      </c>
      <c r="B296" s="52"/>
      <c r="C296" s="52"/>
      <c r="D296" s="52"/>
      <c r="E296" s="52"/>
      <c r="F296" s="52"/>
      <c r="G296" s="52"/>
      <c r="H296" s="52"/>
      <c r="I296" s="52"/>
      <c r="J296" s="52"/>
      <c r="K296" s="52"/>
      <c r="L296" s="52"/>
      <c r="M296" s="52"/>
      <c r="N296" s="52"/>
      <c r="O296" s="52"/>
      <c r="P296" s="32"/>
      <c r="Q296" s="32"/>
      <c r="R296" s="32"/>
      <c r="S296" s="32"/>
      <c r="T296" s="32"/>
      <c r="U296" s="32"/>
      <c r="V296" s="32"/>
      <c r="W296" s="32"/>
      <c r="X296" s="32"/>
    </row>
    <row r="298" spans="1:24" s="22" customFormat="1" ht="20.100000000000001" customHeight="1" x14ac:dyDescent="0.2">
      <c r="A298" s="153" t="str">
        <f>Index!A57</f>
        <v>Table 3x    Employment by industry, average real wage and salary rates, Foreign citizens, FY2000-FY2021</v>
      </c>
    </row>
    <row r="299" spans="1:24" s="22" customFormat="1" ht="20.100000000000001" customHeight="1" x14ac:dyDescent="0.2">
      <c r="A299" s="12"/>
      <c r="B299" s="370" t="s">
        <v>5098</v>
      </c>
      <c r="C299" s="33" t="str">
        <f>C$2</f>
        <v>FY00</v>
      </c>
      <c r="D299" s="33" t="str">
        <f t="shared" ref="D299:X299" si="454">D$2</f>
        <v>FY01</v>
      </c>
      <c r="E299" s="33" t="str">
        <f t="shared" si="454"/>
        <v>FY02</v>
      </c>
      <c r="F299" s="33" t="str">
        <f t="shared" si="454"/>
        <v>FY03</v>
      </c>
      <c r="G299" s="33" t="str">
        <f t="shared" si="454"/>
        <v>FY04</v>
      </c>
      <c r="H299" s="33" t="str">
        <f t="shared" si="454"/>
        <v>FY05</v>
      </c>
      <c r="I299" s="33" t="str">
        <f t="shared" si="454"/>
        <v>FY06</v>
      </c>
      <c r="J299" s="33" t="str">
        <f t="shared" si="454"/>
        <v>FY07</v>
      </c>
      <c r="K299" s="33" t="str">
        <f t="shared" si="454"/>
        <v>FY08</v>
      </c>
      <c r="L299" s="33" t="str">
        <f t="shared" si="454"/>
        <v>FY09</v>
      </c>
      <c r="M299" s="33" t="str">
        <f t="shared" si="454"/>
        <v>FY10</v>
      </c>
      <c r="N299" s="33" t="str">
        <f t="shared" si="454"/>
        <v>FY11</v>
      </c>
      <c r="O299" s="33" t="str">
        <f t="shared" si="454"/>
        <v>FY12</v>
      </c>
      <c r="P299" s="33" t="str">
        <f t="shared" si="454"/>
        <v>FY13</v>
      </c>
      <c r="Q299" s="33" t="str">
        <f t="shared" si="454"/>
        <v>FY14</v>
      </c>
      <c r="R299" s="33" t="str">
        <f t="shared" si="454"/>
        <v>FY15</v>
      </c>
      <c r="S299" s="33" t="str">
        <f t="shared" si="454"/>
        <v>FY16</v>
      </c>
      <c r="T299" s="33" t="str">
        <f t="shared" si="454"/>
        <v>FY17</v>
      </c>
      <c r="U299" s="33" t="str">
        <f t="shared" si="454"/>
        <v>FY18</v>
      </c>
      <c r="V299" s="33" t="str">
        <f t="shared" si="454"/>
        <v>FY19</v>
      </c>
      <c r="W299" s="33" t="str">
        <f t="shared" si="454"/>
        <v>FY20</v>
      </c>
      <c r="X299" s="33" t="str">
        <f t="shared" si="454"/>
        <v>FY21</v>
      </c>
    </row>
    <row r="300" spans="1:24" x14ac:dyDescent="0.2">
      <c r="A300" s="1" t="s">
        <v>271</v>
      </c>
      <c r="B300" t="s">
        <v>272</v>
      </c>
      <c r="C300" s="259">
        <f>IF(ISNUMBER(C273)=TRUE,IF(C273&gt;0,C273/NAgni!C$57*100,"n.a."),"n.a.")</f>
        <v>3099.4248284037312</v>
      </c>
      <c r="D300" s="259">
        <f>IF(ISNUMBER(D273)=TRUE,IF(D273&gt;0,D273/NAgni!D$57*100,"n.a."),"n.a.")</f>
        <v>2728.7690312186792</v>
      </c>
      <c r="E300" s="259">
        <f>IF(ISNUMBER(E273)=TRUE,IF(E273&gt;0,E273/NAgni!E$57*100,"n.a."),"n.a.")</f>
        <v>3057.4515576469294</v>
      </c>
      <c r="F300" s="259">
        <f>IF(ISNUMBER(F273)=TRUE,IF(F273&gt;0,F273/NAgni!F$57*100,"n.a."),"n.a.")</f>
        <v>3264.4884311823312</v>
      </c>
      <c r="G300" s="259">
        <f>IF(ISNUMBER(G273)=TRUE,IF(G273&gt;0,G273/NAgni!G$57*100,"n.a."),"n.a.")</f>
        <v>3181.1856134821305</v>
      </c>
      <c r="H300" s="259">
        <f>IF(ISNUMBER(H273)=TRUE,IF(H273&gt;0,H273/NAgni!H$57*100,"n.a."),"n.a.")</f>
        <v>3162.6834183793007</v>
      </c>
      <c r="I300" s="259">
        <f>IF(ISNUMBER(I273)=TRUE,IF(I273&gt;0,I273/NAgni!I$57*100,"n.a."),"n.a.")</f>
        <v>3279.198060056558</v>
      </c>
      <c r="J300" s="259">
        <f>IF(ISNUMBER(J273)=TRUE,IF(J273&gt;0,J273/NAgni!J$57*100,"n.a."),"n.a.")</f>
        <v>2973.6786337967865</v>
      </c>
      <c r="K300" s="259">
        <f>IF(ISNUMBER(K273)=TRUE,IF(K273&gt;0,K273/NAgni!K$57*100,"n.a."),"n.a.")</f>
        <v>2984.0127418593211</v>
      </c>
      <c r="L300" s="259">
        <f>IF(ISNUMBER(L273)=TRUE,IF(L273&gt;0,L273/NAgni!L$57*100,"n.a."),"n.a.")</f>
        <v>2987.7369503786999</v>
      </c>
      <c r="M300" s="259">
        <f>IF(ISNUMBER(M273)=TRUE,IF(M273&gt;0,M273/NAgni!M$57*100,"n.a."),"n.a.")</f>
        <v>3166.4590371448444</v>
      </c>
      <c r="N300" s="259">
        <f>IF(ISNUMBER(N273)=TRUE,IF(N273&gt;0,N273/NAgni!N$57*100,"n.a."),"n.a.")</f>
        <v>3696.0275219689179</v>
      </c>
      <c r="O300" s="259">
        <f>IF(ISNUMBER(O273)=TRUE,IF(O273&gt;0,O273/NAgni!O$57*100,"n.a."),"n.a.")</f>
        <v>3786.0795929644951</v>
      </c>
      <c r="P300" s="259">
        <f>IF(ISNUMBER(P273)=TRUE,IF(P273&gt;0,P273/NAgni!P$57*100,"n.a."),"n.a.")</f>
        <v>4753.1775951930395</v>
      </c>
      <c r="Q300" s="259">
        <f>IF(ISNUMBER(Q273)=TRUE,IF(Q273&gt;0,Q273/NAgni!Q$57*100,"n.a."),"n.a.")</f>
        <v>4930.6742967127202</v>
      </c>
      <c r="R300" s="259">
        <f>IF(ISNUMBER(R273)=TRUE,IF(R273&gt;0,R273/NAgni!R$57*100,"n.a."),"n.a.")</f>
        <v>4345.5487008079799</v>
      </c>
      <c r="S300" s="259">
        <f>IF(ISNUMBER(S273)=TRUE,IF(S273&gt;0,S273/NAgni!S$57*100,"n.a."),"n.a.")</f>
        <v>4775.2949683231273</v>
      </c>
      <c r="T300" s="259">
        <f>IF(ISNUMBER(T273)=TRUE,IF(T273&gt;0,T273/NAgni!T$57*100,"n.a."),"n.a.")</f>
        <v>4628.5953816747042</v>
      </c>
      <c r="U300" s="259">
        <f>IF(ISNUMBER(U273)=TRUE,IF(U273&gt;0,U273/NAgni!U$57*100,"n.a."),"n.a.")</f>
        <v>4765.1170606072101</v>
      </c>
      <c r="V300" s="259">
        <f>IF(ISNUMBER(V273)=TRUE,IF(V273&gt;0,V273/NAgni!V$57*100,"n.a."),"n.a.")</f>
        <v>4691.9264228535694</v>
      </c>
      <c r="W300" s="259">
        <f>IF(ISNUMBER(W273)=TRUE,IF(W273&gt;0,W273/NAgni!W$57*100,"n.a."),"n.a.")</f>
        <v>4330.2265871581976</v>
      </c>
      <c r="X300" s="259">
        <f>IF(ISNUMBER(X273)=TRUE,IF(X273&gt;0,X273/NAgni!X$57*100,"n.a."),"n.a.")</f>
        <v>4092.7529950269231</v>
      </c>
    </row>
    <row r="301" spans="1:24" x14ac:dyDescent="0.2">
      <c r="A301" s="1" t="s">
        <v>273</v>
      </c>
      <c r="B301" s="32" t="s">
        <v>274</v>
      </c>
      <c r="C301" s="259">
        <f>IF(ISNUMBER(C274)=TRUE,IF(C274&gt;0,C274/NAgni!C$57*100,"n.a."),"n.a.")</f>
        <v>7389.4666050229998</v>
      </c>
      <c r="D301" s="259">
        <f>IF(ISNUMBER(D274)=TRUE,IF(D274&gt;0,D274/NAgni!D$57*100,"n.a."),"n.a.")</f>
        <v>6068.3310313766724</v>
      </c>
      <c r="E301" s="259">
        <f>IF(ISNUMBER(E274)=TRUE,IF(E274&gt;0,E274/NAgni!E$57*100,"n.a."),"n.a.")</f>
        <v>6898.1939852179821</v>
      </c>
      <c r="F301" s="259">
        <f>IF(ISNUMBER(F274)=TRUE,IF(F274&gt;0,F274/NAgni!F$57*100,"n.a."),"n.a.")</f>
        <v>7173.0224804319878</v>
      </c>
      <c r="G301" s="259">
        <f>IF(ISNUMBER(G274)=TRUE,IF(G274&gt;0,G274/NAgni!G$57*100,"n.a."),"n.a.")</f>
        <v>7199.4476724433143</v>
      </c>
      <c r="H301" s="259">
        <f>IF(ISNUMBER(H274)=TRUE,IF(H274&gt;0,H274/NAgni!H$57*100,"n.a."),"n.a.")</f>
        <v>6390.6338576685703</v>
      </c>
      <c r="I301" s="259">
        <f>IF(ISNUMBER(I274)=TRUE,IF(I274&gt;0,I274/NAgni!I$57*100,"n.a."),"n.a.")</f>
        <v>6559.7893880315187</v>
      </c>
      <c r="J301" s="259">
        <f>IF(ISNUMBER(J274)=TRUE,IF(J274&gt;0,J274/NAgni!J$57*100,"n.a."),"n.a.")</f>
        <v>6668.9630588215623</v>
      </c>
      <c r="K301" s="259">
        <f>IF(ISNUMBER(K274)=TRUE,IF(K274&gt;0,K274/NAgni!K$57*100,"n.a."),"n.a.")</f>
        <v>5497.3505864702202</v>
      </c>
      <c r="L301" s="259">
        <f>IF(ISNUMBER(L274)=TRUE,IF(L274&gt;0,L274/NAgni!L$57*100,"n.a."),"n.a.")</f>
        <v>4980.4122483704286</v>
      </c>
      <c r="M301" s="259">
        <f>IF(ISNUMBER(M274)=TRUE,IF(M274&gt;0,M274/NAgni!M$57*100,"n.a."),"n.a.")</f>
        <v>5518.0795956222173</v>
      </c>
      <c r="N301" s="259">
        <f>IF(ISNUMBER(N274)=TRUE,IF(N274&gt;0,N274/NAgni!N$57*100,"n.a."),"n.a.")</f>
        <v>5350.9309251541908</v>
      </c>
      <c r="O301" s="259">
        <f>IF(ISNUMBER(O274)=TRUE,IF(O274&gt;0,O274/NAgni!O$57*100,"n.a."),"n.a.")</f>
        <v>5318.1344025123472</v>
      </c>
      <c r="P301" s="259">
        <f>IF(ISNUMBER(P274)=TRUE,IF(P274&gt;0,P274/NAgni!P$57*100,"n.a."),"n.a.")</f>
        <v>5247.7471849324975</v>
      </c>
      <c r="Q301" s="259">
        <f>IF(ISNUMBER(Q274)=TRUE,IF(Q274&gt;0,Q274/NAgni!Q$57*100,"n.a."),"n.a.")</f>
        <v>5612.1992763762128</v>
      </c>
      <c r="R301" s="259">
        <f>IF(ISNUMBER(R274)=TRUE,IF(R274&gt;0,R274/NAgni!R$57*100,"n.a."),"n.a.")</f>
        <v>6623.8835079306509</v>
      </c>
      <c r="S301" s="259">
        <f>IF(ISNUMBER(S274)=TRUE,IF(S274&gt;0,S274/NAgni!S$57*100,"n.a."),"n.a.")</f>
        <v>7864.3471759407621</v>
      </c>
      <c r="T301" s="259">
        <f>IF(ISNUMBER(T274)=TRUE,IF(T274&gt;0,T274/NAgni!T$57*100,"n.a."),"n.a.")</f>
        <v>8458.8094059080213</v>
      </c>
      <c r="U301" s="259">
        <f>IF(ISNUMBER(U274)=TRUE,IF(U274&gt;0,U274/NAgni!U$57*100,"n.a."),"n.a.")</f>
        <v>8756.433562618724</v>
      </c>
      <c r="V301" s="259">
        <f>IF(ISNUMBER(V274)=TRUE,IF(V274&gt;0,V274/NAgni!V$57*100,"n.a."),"n.a.")</f>
        <v>8624.177341684599</v>
      </c>
      <c r="W301" s="259">
        <f>IF(ISNUMBER(W274)=TRUE,IF(W274&gt;0,W274/NAgni!W$57*100,"n.a."),"n.a.")</f>
        <v>9643.9236283562495</v>
      </c>
      <c r="X301" s="259">
        <f>IF(ISNUMBER(X274)=TRUE,IF(X274&gt;0,X274/NAgni!X$57*100,"n.a."),"n.a.")</f>
        <v>12533.920778192569</v>
      </c>
    </row>
    <row r="302" spans="1:24" x14ac:dyDescent="0.2">
      <c r="A302" s="1" t="s">
        <v>19</v>
      </c>
      <c r="B302" s="32" t="s">
        <v>275</v>
      </c>
      <c r="C302" s="259">
        <f>IF(ISNUMBER(C275)=TRUE,IF(C275&gt;0,C275/NAgni!C$57*100,"n.a."),"n.a.")</f>
        <v>10152.055882478871</v>
      </c>
      <c r="D302" s="259">
        <f>IF(ISNUMBER(D275)=TRUE,IF(D275&gt;0,D275/NAgni!D$57*100,"n.a."),"n.a.")</f>
        <v>11027.496898195037</v>
      </c>
      <c r="E302" s="259">
        <f>IF(ISNUMBER(E275)=TRUE,IF(E275&gt;0,E275/NAgni!E$57*100,"n.a."),"n.a.")</f>
        <v>10771.621845201127</v>
      </c>
      <c r="F302" s="259">
        <f>IF(ISNUMBER(F275)=TRUE,IF(F275&gt;0,F275/NAgni!F$57*100,"n.a."),"n.a.")</f>
        <v>12183.672596503697</v>
      </c>
      <c r="G302" s="259">
        <f>IF(ISNUMBER(G275)=TRUE,IF(G275&gt;0,G275/NAgni!G$57*100,"n.a."),"n.a.")</f>
        <v>12813.849165721562</v>
      </c>
      <c r="H302" s="259">
        <f>IF(ISNUMBER(H275)=TRUE,IF(H275&gt;0,H275/NAgni!H$57*100,"n.a."),"n.a.")</f>
        <v>10036.767703030229</v>
      </c>
      <c r="I302" s="259">
        <f>IF(ISNUMBER(I275)=TRUE,IF(I275&gt;0,I275/NAgni!I$57*100,"n.a."),"n.a.")</f>
        <v>11115.096469637609</v>
      </c>
      <c r="J302" s="259">
        <f>IF(ISNUMBER(J275)=TRUE,IF(J275&gt;0,J275/NAgni!J$57*100,"n.a."),"n.a.")</f>
        <v>11169.17445686312</v>
      </c>
      <c r="K302" s="259">
        <f>IF(ISNUMBER(K275)=TRUE,IF(K275&gt;0,K275/NAgni!K$57*100,"n.a."),"n.a.")</f>
        <v>11501.93202789321</v>
      </c>
      <c r="L302" s="259">
        <f>IF(ISNUMBER(L275)=TRUE,IF(L275&gt;0,L275/NAgni!L$57*100,"n.a."),"n.a.")</f>
        <v>11145.310902797732</v>
      </c>
      <c r="M302" s="259">
        <f>IF(ISNUMBER(M275)=TRUE,IF(M275&gt;0,M275/NAgni!M$57*100,"n.a."),"n.a.")</f>
        <v>10844.293669386425</v>
      </c>
      <c r="N302" s="259">
        <f>IF(ISNUMBER(N275)=TRUE,IF(N275&gt;0,N275/NAgni!N$57*100,"n.a."),"n.a.")</f>
        <v>10147.861936220095</v>
      </c>
      <c r="O302" s="259">
        <f>IF(ISNUMBER(O275)=TRUE,IF(O275&gt;0,O275/NAgni!O$57*100,"n.a."),"n.a.")</f>
        <v>10800.505697196515</v>
      </c>
      <c r="P302" s="259">
        <f>IF(ISNUMBER(P275)=TRUE,IF(P275&gt;0,P275/NAgni!P$57*100,"n.a."),"n.a.")</f>
        <v>10556.536727816327</v>
      </c>
      <c r="Q302" s="259">
        <f>IF(ISNUMBER(Q275)=TRUE,IF(Q275&gt;0,Q275/NAgni!Q$57*100,"n.a."),"n.a.")</f>
        <v>10987.960484463681</v>
      </c>
      <c r="R302" s="259">
        <f>IF(ISNUMBER(R275)=TRUE,IF(R275&gt;0,R275/NAgni!R$57*100,"n.a."),"n.a.")</f>
        <v>12840.706871372109</v>
      </c>
      <c r="S302" s="259">
        <f>IF(ISNUMBER(S275)=TRUE,IF(S275&gt;0,S275/NAgni!S$57*100,"n.a."),"n.a.")</f>
        <v>14471.386364243568</v>
      </c>
      <c r="T302" s="259">
        <f>IF(ISNUMBER(T275)=TRUE,IF(T275&gt;0,T275/NAgni!T$57*100,"n.a."),"n.a.")</f>
        <v>14368.67701720972</v>
      </c>
      <c r="U302" s="259">
        <f>IF(ISNUMBER(U275)=TRUE,IF(U275&gt;0,U275/NAgni!U$57*100,"n.a."),"n.a.")</f>
        <v>9746.7407446487559</v>
      </c>
      <c r="V302" s="259">
        <f>IF(ISNUMBER(V275)=TRUE,IF(V275&gt;0,V275/NAgni!V$57*100,"n.a."),"n.a.")</f>
        <v>11934.713364263878</v>
      </c>
      <c r="W302" s="259">
        <f>IF(ISNUMBER(W275)=TRUE,IF(W275&gt;0,W275/NAgni!W$57*100,"n.a."),"n.a.")</f>
        <v>11500.511384105534</v>
      </c>
      <c r="X302" s="259">
        <f>IF(ISNUMBER(X275)=TRUE,IF(X275&gt;0,X275/NAgni!X$57*100,"n.a."),"n.a.")</f>
        <v>11704.629732632297</v>
      </c>
    </row>
    <row r="303" spans="1:24" x14ac:dyDescent="0.2">
      <c r="A303" s="1" t="s">
        <v>20</v>
      </c>
      <c r="B303" t="s">
        <v>22</v>
      </c>
      <c r="C303" s="259">
        <f>IF(ISNUMBER(C276)=TRUE,IF(C276&gt;0,C276/NAgni!C$57*100,"n.a."),"n.a.")</f>
        <v>4061.7811452137184</v>
      </c>
      <c r="D303" s="259">
        <f>IF(ISNUMBER(D276)=TRUE,IF(D276&gt;0,D276/NAgni!D$57*100,"n.a."),"n.a.")</f>
        <v>5318.0848009363608</v>
      </c>
      <c r="E303" s="259">
        <f>IF(ISNUMBER(E276)=TRUE,IF(E276&gt;0,E276/NAgni!E$57*100,"n.a."),"n.a.")</f>
        <v>7996.722190167945</v>
      </c>
      <c r="F303" s="259">
        <f>IF(ISNUMBER(F276)=TRUE,IF(F276&gt;0,F276/NAgni!F$57*100,"n.a."),"n.a.")</f>
        <v>6138.2600416100877</v>
      </c>
      <c r="G303" s="259">
        <f>IF(ISNUMBER(G276)=TRUE,IF(G276&gt;0,G276/NAgni!G$57*100,"n.a."),"n.a.")</f>
        <v>6414.7997578665236</v>
      </c>
      <c r="H303" s="259">
        <f>IF(ISNUMBER(H276)=TRUE,IF(H276&gt;0,H276/NAgni!H$57*100,"n.a."),"n.a.")</f>
        <v>6109.2727059936988</v>
      </c>
      <c r="I303" s="259">
        <f>IF(ISNUMBER(I276)=TRUE,IF(I276&gt;0,I276/NAgni!I$57*100,"n.a."),"n.a.")</f>
        <v>5962.3303694658343</v>
      </c>
      <c r="J303" s="259">
        <f>IF(ISNUMBER(J276)=TRUE,IF(J276&gt;0,J276/NAgni!J$57*100,"n.a."),"n.a.")</f>
        <v>6168.0649360101297</v>
      </c>
      <c r="K303" s="259">
        <f>IF(ISNUMBER(K276)=TRUE,IF(K276&gt;0,K276/NAgni!K$57*100,"n.a."),"n.a.")</f>
        <v>5711.6468624658492</v>
      </c>
      <c r="L303" s="259">
        <f>IF(ISNUMBER(L276)=TRUE,IF(L276&gt;0,L276/NAgni!L$57*100,"n.a."),"n.a.")</f>
        <v>5310.9732922185849</v>
      </c>
      <c r="M303" s="259">
        <f>IF(ISNUMBER(M276)=TRUE,IF(M276&gt;0,M276/NAgni!M$57*100,"n.a."),"n.a.")</f>
        <v>5695.1853209013452</v>
      </c>
      <c r="N303" s="259">
        <f>IF(ISNUMBER(N276)=TRUE,IF(N276&gt;0,N276/NAgni!N$57*100,"n.a."),"n.a.")</f>
        <v>5929.6581426954117</v>
      </c>
      <c r="O303" s="259">
        <f>IF(ISNUMBER(O276)=TRUE,IF(O276&gt;0,O276/NAgni!O$57*100,"n.a."),"n.a.")</f>
        <v>6089.7391485754215</v>
      </c>
      <c r="P303" s="259">
        <f>IF(ISNUMBER(P276)=TRUE,IF(P276&gt;0,P276/NAgni!P$57*100,"n.a."),"n.a.")</f>
        <v>6418.6506504893059</v>
      </c>
      <c r="Q303" s="259">
        <f>IF(ISNUMBER(Q276)=TRUE,IF(Q276&gt;0,Q276/NAgni!Q$57*100,"n.a."),"n.a.")</f>
        <v>6731.7214457711689</v>
      </c>
      <c r="R303" s="259">
        <f>IF(ISNUMBER(R276)=TRUE,IF(R276&gt;0,R276/NAgni!R$57*100,"n.a."),"n.a.")</f>
        <v>7252.4111719372077</v>
      </c>
      <c r="S303" s="259">
        <f>IF(ISNUMBER(S276)=TRUE,IF(S276&gt;0,S276/NAgni!S$57*100,"n.a."),"n.a.")</f>
        <v>7849.4533167019326</v>
      </c>
      <c r="T303" s="259">
        <f>IF(ISNUMBER(T276)=TRUE,IF(T276&gt;0,T276/NAgni!T$57*100,"n.a."),"n.a.")</f>
        <v>8218.2731808935805</v>
      </c>
      <c r="U303" s="259">
        <f>IF(ISNUMBER(U276)=TRUE,IF(U276&gt;0,U276/NAgni!U$57*100,"n.a."),"n.a.")</f>
        <v>8385.3782406918926</v>
      </c>
      <c r="V303" s="259">
        <f>IF(ISNUMBER(V276)=TRUE,IF(V276&gt;0,V276/NAgni!V$57*100,"n.a."),"n.a.")</f>
        <v>8390.1088368926012</v>
      </c>
      <c r="W303" s="259">
        <f>IF(ISNUMBER(W276)=TRUE,IF(W276&gt;0,W276/NAgni!W$57*100,"n.a."),"n.a.")</f>
        <v>7999.2778715195882</v>
      </c>
      <c r="X303" s="259">
        <f>IF(ISNUMBER(X276)=TRUE,IF(X276&gt;0,X276/NAgni!X$57*100,"n.a."),"n.a.")</f>
        <v>7431.3065204821341</v>
      </c>
    </row>
    <row r="304" spans="1:24" x14ac:dyDescent="0.2">
      <c r="A304" s="1" t="s">
        <v>21</v>
      </c>
      <c r="B304" t="s">
        <v>276</v>
      </c>
      <c r="C304" s="259" t="str">
        <f>IF(ISNUMBER(C277)=TRUE,IF(C277&gt;0,C277/NAgni!C$57*100,"n.a."),"n.a.")</f>
        <v>n.a.</v>
      </c>
      <c r="D304" s="259" t="str">
        <f>IF(ISNUMBER(D277)=TRUE,IF(D277&gt;0,D277/NAgni!D$57*100,"n.a."),"n.a.")</f>
        <v>n.a.</v>
      </c>
      <c r="E304" s="259" t="str">
        <f>IF(ISNUMBER(E277)=TRUE,IF(E277&gt;0,E277/NAgni!E$57*100,"n.a."),"n.a.")</f>
        <v>n.a.</v>
      </c>
      <c r="F304" s="259" t="str">
        <f>IF(ISNUMBER(F277)=TRUE,IF(F277&gt;0,F277/NAgni!F$57*100,"n.a."),"n.a.")</f>
        <v>n.a.</v>
      </c>
      <c r="G304" s="259">
        <f>IF(ISNUMBER(G277)=TRUE,IF(G277&gt;0,G277/NAgni!G$57*100,"n.a."),"n.a.")</f>
        <v>32897.594606103092</v>
      </c>
      <c r="H304" s="259">
        <f>IF(ISNUMBER(H277)=TRUE,IF(H277&gt;0,H277/NAgni!H$57*100,"n.a."),"n.a.")</f>
        <v>42727.739058767242</v>
      </c>
      <c r="I304" s="259" t="str">
        <f>IF(ISNUMBER(I277)=TRUE,IF(I277&gt;0,I277/NAgni!I$57*100,"n.a."),"n.a.")</f>
        <v>n.a.</v>
      </c>
      <c r="J304" s="259" t="str">
        <f>IF(ISNUMBER(J277)=TRUE,IF(J277&gt;0,J277/NAgni!J$57*100,"n.a."),"n.a.")</f>
        <v>n.a.</v>
      </c>
      <c r="K304" s="259" t="str">
        <f>IF(ISNUMBER(K277)=TRUE,IF(K277&gt;0,K277/NAgni!K$57*100,"n.a."),"n.a.")</f>
        <v>n.a.</v>
      </c>
      <c r="L304" s="259" t="str">
        <f>IF(ISNUMBER(L277)=TRUE,IF(L277&gt;0,L277/NAgni!L$57*100,"n.a."),"n.a.")</f>
        <v>n.a.</v>
      </c>
      <c r="M304" s="259">
        <f>IF(ISNUMBER(M277)=TRUE,IF(M277&gt;0,M277/NAgni!M$57*100,"n.a."),"n.a.")</f>
        <v>17847.739090385498</v>
      </c>
      <c r="N304" s="259">
        <f>IF(ISNUMBER(N277)=TRUE,IF(N277&gt;0,N277/NAgni!N$57*100,"n.a."),"n.a.")</f>
        <v>14983.059608241683</v>
      </c>
      <c r="O304" s="259">
        <f>IF(ISNUMBER(O277)=TRUE,IF(O277&gt;0,O277/NAgni!O$57*100,"n.a."),"n.a.")</f>
        <v>15389.818280206859</v>
      </c>
      <c r="P304" s="259">
        <f>IF(ISNUMBER(P277)=TRUE,IF(P277&gt;0,P277/NAgni!P$57*100,"n.a."),"n.a.")</f>
        <v>15366.469537281495</v>
      </c>
      <c r="Q304" s="259">
        <f>IF(ISNUMBER(Q277)=TRUE,IF(Q277&gt;0,Q277/NAgni!Q$57*100,"n.a."),"n.a.")</f>
        <v>17188.881489520056</v>
      </c>
      <c r="R304" s="259">
        <f>IF(ISNUMBER(R277)=TRUE,IF(R277&gt;0,R277/NAgni!R$57*100,"n.a."),"n.a.")</f>
        <v>17326.501683586142</v>
      </c>
      <c r="S304" s="259">
        <f>IF(ISNUMBER(S277)=TRUE,IF(S277&gt;0,S277/NAgni!S$57*100,"n.a."),"n.a.")</f>
        <v>17845.596569582875</v>
      </c>
      <c r="T304" s="259">
        <f>IF(ISNUMBER(T277)=TRUE,IF(T277&gt;0,T277/NAgni!T$57*100,"n.a."),"n.a.")</f>
        <v>18820.001520553895</v>
      </c>
      <c r="U304" s="259">
        <f>IF(ISNUMBER(U277)=TRUE,IF(U277&gt;0,U277/NAgni!U$57*100,"n.a."),"n.a.")</f>
        <v>19860.435294658972</v>
      </c>
      <c r="V304" s="259">
        <f>IF(ISNUMBER(V277)=TRUE,IF(V277&gt;0,V277/NAgni!V$57*100,"n.a."),"n.a.")</f>
        <v>20666.470245382636</v>
      </c>
      <c r="W304" s="259">
        <f>IF(ISNUMBER(W277)=TRUE,IF(W277&gt;0,W277/NAgni!W$57*100,"n.a."),"n.a.")</f>
        <v>21508.63355636314</v>
      </c>
      <c r="X304" s="259">
        <f>IF(ISNUMBER(X277)=TRUE,IF(X277&gt;0,X277/NAgni!X$57*100,"n.a."),"n.a.")</f>
        <v>23093.700495700545</v>
      </c>
    </row>
    <row r="305" spans="1:24" x14ac:dyDescent="0.2">
      <c r="A305" s="1" t="s">
        <v>23</v>
      </c>
      <c r="B305" t="s">
        <v>277</v>
      </c>
      <c r="C305" s="259" t="str">
        <f>IF(ISNUMBER(C278)=TRUE,IF(C278&gt;0,C278/NAgni!C$57*100,"n.a."),"n.a.")</f>
        <v>n.a.</v>
      </c>
      <c r="D305" s="259" t="str">
        <f>IF(ISNUMBER(D278)=TRUE,IF(D278&gt;0,D278/NAgni!D$57*100,"n.a."),"n.a.")</f>
        <v>n.a.</v>
      </c>
      <c r="E305" s="259" t="str">
        <f>IF(ISNUMBER(E278)=TRUE,IF(E278&gt;0,E278/NAgni!E$57*100,"n.a."),"n.a.")</f>
        <v>n.a.</v>
      </c>
      <c r="F305" s="259" t="str">
        <f>IF(ISNUMBER(F278)=TRUE,IF(F278&gt;0,F278/NAgni!F$57*100,"n.a."),"n.a.")</f>
        <v>n.a.</v>
      </c>
      <c r="G305" s="259" t="str">
        <f>IF(ISNUMBER(G278)=TRUE,IF(G278&gt;0,G278/NAgni!G$57*100,"n.a."),"n.a.")</f>
        <v>n.a.</v>
      </c>
      <c r="H305" s="259" t="str">
        <f>IF(ISNUMBER(H278)=TRUE,IF(H278&gt;0,H278/NAgni!H$57*100,"n.a."),"n.a.")</f>
        <v>n.a.</v>
      </c>
      <c r="I305" s="259" t="str">
        <f>IF(ISNUMBER(I278)=TRUE,IF(I278&gt;0,I278/NAgni!I$57*100,"n.a."),"n.a.")</f>
        <v>n.a.</v>
      </c>
      <c r="J305" s="259" t="str">
        <f>IF(ISNUMBER(J278)=TRUE,IF(J278&gt;0,J278/NAgni!J$57*100,"n.a."),"n.a.")</f>
        <v>n.a.</v>
      </c>
      <c r="K305" s="259" t="str">
        <f>IF(ISNUMBER(K278)=TRUE,IF(K278&gt;0,K278/NAgni!K$57*100,"n.a."),"n.a.")</f>
        <v>n.a.</v>
      </c>
      <c r="L305" s="259" t="str">
        <f>IF(ISNUMBER(L278)=TRUE,IF(L278&gt;0,L278/NAgni!L$57*100,"n.a."),"n.a.")</f>
        <v>n.a.</v>
      </c>
      <c r="M305" s="259" t="str">
        <f>IF(ISNUMBER(M278)=TRUE,IF(M278&gt;0,M278/NAgni!M$57*100,"n.a."),"n.a.")</f>
        <v>n.a.</v>
      </c>
      <c r="N305" s="259" t="str">
        <f>IF(ISNUMBER(N278)=TRUE,IF(N278&gt;0,N278/NAgni!N$57*100,"n.a."),"n.a.")</f>
        <v>n.a.</v>
      </c>
      <c r="O305" s="259" t="str">
        <f>IF(ISNUMBER(O278)=TRUE,IF(O278&gt;0,O278/NAgni!O$57*100,"n.a."),"n.a.")</f>
        <v>n.a.</v>
      </c>
      <c r="P305" s="259" t="str">
        <f>IF(ISNUMBER(P278)=TRUE,IF(P278&gt;0,P278/NAgni!P$57*100,"n.a."),"n.a.")</f>
        <v>n.a.</v>
      </c>
      <c r="Q305" s="259" t="str">
        <f>IF(ISNUMBER(Q278)=TRUE,IF(Q278&gt;0,Q278/NAgni!Q$57*100,"n.a."),"n.a.")</f>
        <v>n.a.</v>
      </c>
      <c r="R305" s="259" t="str">
        <f>IF(ISNUMBER(R278)=TRUE,IF(R278&gt;0,R278/NAgni!R$57*100,"n.a."),"n.a.")</f>
        <v>n.a.</v>
      </c>
      <c r="S305" s="259" t="str">
        <f>IF(ISNUMBER(S278)=TRUE,IF(S278&gt;0,S278/NAgni!S$57*100,"n.a."),"n.a.")</f>
        <v>n.a.</v>
      </c>
      <c r="T305" s="259" t="str">
        <f>IF(ISNUMBER(T278)=TRUE,IF(T278&gt;0,T278/NAgni!T$57*100,"n.a."),"n.a.")</f>
        <v>n.a.</v>
      </c>
      <c r="U305" s="259" t="str">
        <f>IF(ISNUMBER(U278)=TRUE,IF(U278&gt;0,U278/NAgni!U$57*100,"n.a."),"n.a.")</f>
        <v>n.a.</v>
      </c>
      <c r="V305" s="259" t="str">
        <f>IF(ISNUMBER(V278)=TRUE,IF(V278&gt;0,V278/NAgni!V$57*100,"n.a."),"n.a.")</f>
        <v>n.a.</v>
      </c>
      <c r="W305" s="259" t="str">
        <f>IF(ISNUMBER(W278)=TRUE,IF(W278&gt;0,W278/NAgni!W$57*100,"n.a."),"n.a.")</f>
        <v>n.a.</v>
      </c>
      <c r="X305" s="259" t="str">
        <f>IF(ISNUMBER(X278)=TRUE,IF(X278&gt;0,X278/NAgni!X$57*100,"n.a."),"n.a.")</f>
        <v>n.a.</v>
      </c>
    </row>
    <row r="306" spans="1:24" x14ac:dyDescent="0.2">
      <c r="A306" s="1" t="s">
        <v>24</v>
      </c>
      <c r="B306" t="s">
        <v>25</v>
      </c>
      <c r="C306" s="259">
        <f>IF(ISNUMBER(C279)=TRUE,IF(C279&gt;0,C279/NAgni!C$57*100,"n.a."),"n.a.")</f>
        <v>8159.9167591028054</v>
      </c>
      <c r="D306" s="259">
        <f>IF(ISNUMBER(D279)=TRUE,IF(D279&gt;0,D279/NAgni!D$57*100,"n.a."),"n.a.")</f>
        <v>8582.2364366983129</v>
      </c>
      <c r="E306" s="259">
        <f>IF(ISNUMBER(E279)=TRUE,IF(E279&gt;0,E279/NAgni!E$57*100,"n.a."),"n.a.")</f>
        <v>9796.2031071090605</v>
      </c>
      <c r="F306" s="259">
        <f>IF(ISNUMBER(F279)=TRUE,IF(F279&gt;0,F279/NAgni!F$57*100,"n.a."),"n.a.")</f>
        <v>9402.5401469445696</v>
      </c>
      <c r="G306" s="259">
        <f>IF(ISNUMBER(G279)=TRUE,IF(G279&gt;0,G279/NAgni!G$57*100,"n.a."),"n.a.")</f>
        <v>11102.570826282046</v>
      </c>
      <c r="H306" s="259">
        <f>IF(ISNUMBER(H279)=TRUE,IF(H279&gt;0,H279/NAgni!H$57*100,"n.a."),"n.a.")</f>
        <v>9780.0387402141187</v>
      </c>
      <c r="I306" s="259">
        <f>IF(ISNUMBER(I279)=TRUE,IF(I279&gt;0,I279/NAgni!I$57*100,"n.a."),"n.a.")</f>
        <v>8955.6877161463708</v>
      </c>
      <c r="J306" s="259">
        <f>IF(ISNUMBER(J279)=TRUE,IF(J279&gt;0,J279/NAgni!J$57*100,"n.a."),"n.a.")</f>
        <v>8431.1836473511157</v>
      </c>
      <c r="K306" s="259">
        <f>IF(ISNUMBER(K279)=TRUE,IF(K279&gt;0,K279/NAgni!K$57*100,"n.a."),"n.a.")</f>
        <v>6726.6424728128686</v>
      </c>
      <c r="L306" s="259">
        <f>IF(ISNUMBER(L279)=TRUE,IF(L279&gt;0,L279/NAgni!L$57*100,"n.a."),"n.a.")</f>
        <v>5792.5009428246494</v>
      </c>
      <c r="M306" s="259">
        <f>IF(ISNUMBER(M279)=TRUE,IF(M279&gt;0,M279/NAgni!M$57*100,"n.a."),"n.a.")</f>
        <v>6346.909790893229</v>
      </c>
      <c r="N306" s="259">
        <f>IF(ISNUMBER(N279)=TRUE,IF(N279&gt;0,N279/NAgni!N$57*100,"n.a."),"n.a.")</f>
        <v>6737.5477991533653</v>
      </c>
      <c r="O306" s="259">
        <f>IF(ISNUMBER(O279)=TRUE,IF(O279&gt;0,O279/NAgni!O$57*100,"n.a."),"n.a.")</f>
        <v>6425.3244330250009</v>
      </c>
      <c r="P306" s="259">
        <f>IF(ISNUMBER(P279)=TRUE,IF(P279&gt;0,P279/NAgni!P$57*100,"n.a."),"n.a.")</f>
        <v>6350.9949000802135</v>
      </c>
      <c r="Q306" s="259">
        <f>IF(ISNUMBER(Q279)=TRUE,IF(Q279&gt;0,Q279/NAgni!Q$57*100,"n.a."),"n.a.")</f>
        <v>6618.1055063553868</v>
      </c>
      <c r="R306" s="259">
        <f>IF(ISNUMBER(R279)=TRUE,IF(R279&gt;0,R279/NAgni!R$57*100,"n.a."),"n.a.")</f>
        <v>7880.0257283334413</v>
      </c>
      <c r="S306" s="259">
        <f>IF(ISNUMBER(S279)=TRUE,IF(S279&gt;0,S279/NAgni!S$57*100,"n.a."),"n.a.")</f>
        <v>8100.877866286507</v>
      </c>
      <c r="T306" s="259">
        <f>IF(ISNUMBER(T279)=TRUE,IF(T279&gt;0,T279/NAgni!T$57*100,"n.a."),"n.a.")</f>
        <v>7964.4644153894615</v>
      </c>
      <c r="U306" s="259">
        <f>IF(ISNUMBER(U279)=TRUE,IF(U279&gt;0,U279/NAgni!U$57*100,"n.a."),"n.a.")</f>
        <v>7936.4394656706636</v>
      </c>
      <c r="V306" s="259">
        <f>IF(ISNUMBER(V279)=TRUE,IF(V279&gt;0,V279/NAgni!V$57*100,"n.a."),"n.a.")</f>
        <v>8305.0934242748626</v>
      </c>
      <c r="W306" s="259">
        <f>IF(ISNUMBER(W279)=TRUE,IF(W279&gt;0,W279/NAgni!W$57*100,"n.a."),"n.a.")</f>
        <v>8921.8748270538817</v>
      </c>
      <c r="X306" s="259">
        <f>IF(ISNUMBER(X279)=TRUE,IF(X279&gt;0,X279/NAgni!X$57*100,"n.a."),"n.a.")</f>
        <v>9290.2848963177439</v>
      </c>
    </row>
    <row r="307" spans="1:24" x14ac:dyDescent="0.2">
      <c r="A307" s="1" t="s">
        <v>26</v>
      </c>
      <c r="B307" t="s">
        <v>278</v>
      </c>
      <c r="C307" s="259">
        <f>IF(ISNUMBER(C280)=TRUE,IF(C280&gt;0,C280/NAgni!C$57*100,"n.a."),"n.a.")</f>
        <v>8933.8836202529001</v>
      </c>
      <c r="D307" s="259">
        <f>IF(ISNUMBER(D280)=TRUE,IF(D280&gt;0,D280/NAgni!D$57*100,"n.a."),"n.a.")</f>
        <v>8990.7749428897423</v>
      </c>
      <c r="E307" s="259">
        <f>IF(ISNUMBER(E280)=TRUE,IF(E280&gt;0,E280/NAgni!E$57*100,"n.a."),"n.a.")</f>
        <v>8628.9617680839401</v>
      </c>
      <c r="F307" s="259">
        <f>IF(ISNUMBER(F280)=TRUE,IF(F280&gt;0,F280/NAgni!F$57*100,"n.a."),"n.a.")</f>
        <v>8689.8540171925742</v>
      </c>
      <c r="G307" s="259">
        <f>IF(ISNUMBER(G280)=TRUE,IF(G280&gt;0,G280/NAgni!G$57*100,"n.a."),"n.a.")</f>
        <v>8277.6114764470676</v>
      </c>
      <c r="H307" s="259">
        <f>IF(ISNUMBER(H280)=TRUE,IF(H280&gt;0,H280/NAgni!H$57*100,"n.a."),"n.a.")</f>
        <v>7703.6103985431337</v>
      </c>
      <c r="I307" s="259">
        <f>IF(ISNUMBER(I280)=TRUE,IF(I280&gt;0,I280/NAgni!I$57*100,"n.a."),"n.a.")</f>
        <v>7506.8980921145012</v>
      </c>
      <c r="J307" s="259">
        <f>IF(ISNUMBER(J280)=TRUE,IF(J280&gt;0,J280/NAgni!J$57*100,"n.a."),"n.a.")</f>
        <v>7472.6325022537412</v>
      </c>
      <c r="K307" s="259">
        <f>IF(ISNUMBER(K280)=TRUE,IF(K280&gt;0,K280/NAgni!K$57*100,"n.a."),"n.a.")</f>
        <v>7167.0656609187463</v>
      </c>
      <c r="L307" s="259">
        <f>IF(ISNUMBER(L280)=TRUE,IF(L280&gt;0,L280/NAgni!L$57*100,"n.a."),"n.a.")</f>
        <v>7116.2433470112264</v>
      </c>
      <c r="M307" s="259">
        <f>IF(ISNUMBER(M280)=TRUE,IF(M280&gt;0,M280/NAgni!M$57*100,"n.a."),"n.a.")</f>
        <v>7192.0550239987124</v>
      </c>
      <c r="N307" s="259">
        <f>IF(ISNUMBER(N280)=TRUE,IF(N280&gt;0,N280/NAgni!N$57*100,"n.a."),"n.a.")</f>
        <v>7367.7581130273011</v>
      </c>
      <c r="O307" s="259">
        <f>IF(ISNUMBER(O280)=TRUE,IF(O280&gt;0,O280/NAgni!O$57*100,"n.a."),"n.a.")</f>
        <v>7044.1366991362001</v>
      </c>
      <c r="P307" s="259">
        <f>IF(ISNUMBER(P280)=TRUE,IF(P280&gt;0,P280/NAgni!P$57*100,"n.a."),"n.a.")</f>
        <v>7073.2489014809107</v>
      </c>
      <c r="Q307" s="259">
        <f>IF(ISNUMBER(Q280)=TRUE,IF(Q280&gt;0,Q280/NAgni!Q$57*100,"n.a."),"n.a.")</f>
        <v>7197.3324966302325</v>
      </c>
      <c r="R307" s="259">
        <f>IF(ISNUMBER(R280)=TRUE,IF(R280&gt;0,R280/NAgni!R$57*100,"n.a."),"n.a.")</f>
        <v>7934.4549232752161</v>
      </c>
      <c r="S307" s="259">
        <f>IF(ISNUMBER(S280)=TRUE,IF(S280&gt;0,S280/NAgni!S$57*100,"n.a."),"n.a.")</f>
        <v>8598.2069448189322</v>
      </c>
      <c r="T307" s="259">
        <f>IF(ISNUMBER(T280)=TRUE,IF(T280&gt;0,T280/NAgni!T$57*100,"n.a."),"n.a.")</f>
        <v>8901.3699317459013</v>
      </c>
      <c r="U307" s="259">
        <f>IF(ISNUMBER(U280)=TRUE,IF(U280&gt;0,U280/NAgni!U$57*100,"n.a."),"n.a.")</f>
        <v>9162.7128313863232</v>
      </c>
      <c r="V307" s="259">
        <f>IF(ISNUMBER(V280)=TRUE,IF(V280&gt;0,V280/NAgni!V$57*100,"n.a."),"n.a.")</f>
        <v>9144.0819197556648</v>
      </c>
      <c r="W307" s="259">
        <f>IF(ISNUMBER(W280)=TRUE,IF(W280&gt;0,W280/NAgni!W$57*100,"n.a."),"n.a.")</f>
        <v>8751.6268839272361</v>
      </c>
      <c r="X307" s="259">
        <f>IF(ISNUMBER(X280)=TRUE,IF(X280&gt;0,X280/NAgni!X$57*100,"n.a."),"n.a.")</f>
        <v>8747.0455809012074</v>
      </c>
    </row>
    <row r="308" spans="1:24" x14ac:dyDescent="0.2">
      <c r="A308" s="1" t="s">
        <v>27</v>
      </c>
      <c r="B308" t="s">
        <v>279</v>
      </c>
      <c r="C308" s="259">
        <f>IF(ISNUMBER(C281)=TRUE,IF(C281&gt;0,C281/NAgni!C$57*100,"n.a."),"n.a.")</f>
        <v>12062.341385571377</v>
      </c>
      <c r="D308" s="259">
        <f>IF(ISNUMBER(D281)=TRUE,IF(D281&gt;0,D281/NAgni!D$57*100,"n.a."),"n.a.")</f>
        <v>11667.28418165927</v>
      </c>
      <c r="E308" s="259">
        <f>IF(ISNUMBER(E281)=TRUE,IF(E281&gt;0,E281/NAgni!E$57*100,"n.a."),"n.a.")</f>
        <v>12247.054939085674</v>
      </c>
      <c r="F308" s="259">
        <f>IF(ISNUMBER(F281)=TRUE,IF(F281&gt;0,F281/NAgni!F$57*100,"n.a."),"n.a.")</f>
        <v>12910.562910568839</v>
      </c>
      <c r="G308" s="259">
        <f>IF(ISNUMBER(G281)=TRUE,IF(G281&gt;0,G281/NAgni!G$57*100,"n.a."),"n.a.")</f>
        <v>13593.464427528264</v>
      </c>
      <c r="H308" s="259">
        <f>IF(ISNUMBER(H281)=TRUE,IF(H281&gt;0,H281/NAgni!H$57*100,"n.a."),"n.a.")</f>
        <v>12386.311500273781</v>
      </c>
      <c r="I308" s="259">
        <f>IF(ISNUMBER(I281)=TRUE,IF(I281&gt;0,I281/NAgni!I$57*100,"n.a."),"n.a.")</f>
        <v>11703.569169518949</v>
      </c>
      <c r="J308" s="259">
        <f>IF(ISNUMBER(J281)=TRUE,IF(J281&gt;0,J281/NAgni!J$57*100,"n.a."),"n.a.")</f>
        <v>11102.874381560603</v>
      </c>
      <c r="K308" s="259">
        <f>IF(ISNUMBER(K281)=TRUE,IF(K281&gt;0,K281/NAgni!K$57*100,"n.a."),"n.a.")</f>
        <v>10218.796942628871</v>
      </c>
      <c r="L308" s="259">
        <f>IF(ISNUMBER(L281)=TRUE,IF(L281&gt;0,L281/NAgni!L$57*100,"n.a."),"n.a.")</f>
        <v>9868.5288072498697</v>
      </c>
      <c r="M308" s="259">
        <f>IF(ISNUMBER(M281)=TRUE,IF(M281&gt;0,M281/NAgni!M$57*100,"n.a."),"n.a.")</f>
        <v>10219.065342483435</v>
      </c>
      <c r="N308" s="259">
        <f>IF(ISNUMBER(N281)=TRUE,IF(N281&gt;0,N281/NAgni!N$57*100,"n.a."),"n.a.")</f>
        <v>10364.946952123219</v>
      </c>
      <c r="O308" s="259">
        <f>IF(ISNUMBER(O281)=TRUE,IF(O281&gt;0,O281/NAgni!O$57*100,"n.a."),"n.a.")</f>
        <v>9699.454695395516</v>
      </c>
      <c r="P308" s="259">
        <f>IF(ISNUMBER(P281)=TRUE,IF(P281&gt;0,P281/NAgni!P$57*100,"n.a."),"n.a.")</f>
        <v>9799.2613547029414</v>
      </c>
      <c r="Q308" s="259">
        <f>IF(ISNUMBER(Q281)=TRUE,IF(Q281&gt;0,Q281/NAgni!Q$57*100,"n.a."),"n.a.")</f>
        <v>9621.3044159704405</v>
      </c>
      <c r="R308" s="259">
        <f>IF(ISNUMBER(R281)=TRUE,IF(R281&gt;0,R281/NAgni!R$57*100,"n.a."),"n.a.")</f>
        <v>9860.5462040961738</v>
      </c>
      <c r="S308" s="259">
        <f>IF(ISNUMBER(S281)=TRUE,IF(S281&gt;0,S281/NAgni!S$57*100,"n.a."),"n.a.")</f>
        <v>10784.029116269192</v>
      </c>
      <c r="T308" s="259">
        <f>IF(ISNUMBER(T281)=TRUE,IF(T281&gt;0,T281/NAgni!T$57*100,"n.a."),"n.a.")</f>
        <v>10948.385896480435</v>
      </c>
      <c r="U308" s="259">
        <f>IF(ISNUMBER(U281)=TRUE,IF(U281&gt;0,U281/NAgni!U$57*100,"n.a."),"n.a.")</f>
        <v>11522.907525282018</v>
      </c>
      <c r="V308" s="259">
        <f>IF(ISNUMBER(V281)=TRUE,IF(V281&gt;0,V281/NAgni!V$57*100,"n.a."),"n.a.")</f>
        <v>11635.987722420981</v>
      </c>
      <c r="W308" s="259">
        <f>IF(ISNUMBER(W281)=TRUE,IF(W281&gt;0,W281/NAgni!W$57*100,"n.a."),"n.a.")</f>
        <v>10286.382876245816</v>
      </c>
      <c r="X308" s="259">
        <f>IF(ISNUMBER(X281)=TRUE,IF(X281&gt;0,X281/NAgni!X$57*100,"n.a."),"n.a.")</f>
        <v>7762.5955601303958</v>
      </c>
    </row>
    <row r="309" spans="1:24" x14ac:dyDescent="0.2">
      <c r="A309" s="1" t="s">
        <v>28</v>
      </c>
      <c r="B309" t="s">
        <v>280</v>
      </c>
      <c r="C309" s="259">
        <f>IF(ISNUMBER(C282)=TRUE,IF(C282&gt;0,C282/NAgni!C$57*100,"n.a."),"n.a.")</f>
        <v>9104.0492655245744</v>
      </c>
      <c r="D309" s="259">
        <f>IF(ISNUMBER(D282)=TRUE,IF(D282&gt;0,D282/NAgni!D$57*100,"n.a."),"n.a.")</f>
        <v>8695.0858317790317</v>
      </c>
      <c r="E309" s="259">
        <f>IF(ISNUMBER(E282)=TRUE,IF(E282&gt;0,E282/NAgni!E$57*100,"n.a."),"n.a.")</f>
        <v>7894.5127148874308</v>
      </c>
      <c r="F309" s="259">
        <f>IF(ISNUMBER(F282)=TRUE,IF(F282&gt;0,F282/NAgni!F$57*100,"n.a."),"n.a.")</f>
        <v>7301.4982042913007</v>
      </c>
      <c r="G309" s="259">
        <f>IF(ISNUMBER(G282)=TRUE,IF(G282&gt;0,G282/NAgni!G$57*100,"n.a."),"n.a.")</f>
        <v>7757.9292312231655</v>
      </c>
      <c r="H309" s="259">
        <f>IF(ISNUMBER(H282)=TRUE,IF(H282&gt;0,H282/NAgni!H$57*100,"n.a."),"n.a.")</f>
        <v>7402.087706039124</v>
      </c>
      <c r="I309" s="259">
        <f>IF(ISNUMBER(I282)=TRUE,IF(I282&gt;0,I282/NAgni!I$57*100,"n.a."),"n.a.")</f>
        <v>7553.4269941894709</v>
      </c>
      <c r="J309" s="259">
        <f>IF(ISNUMBER(J282)=TRUE,IF(J282&gt;0,J282/NAgni!J$57*100,"n.a."),"n.a.")</f>
        <v>7634.9334817991694</v>
      </c>
      <c r="K309" s="259">
        <f>IF(ISNUMBER(K282)=TRUE,IF(K282&gt;0,K282/NAgni!K$57*100,"n.a."),"n.a.")</f>
        <v>7408.0936304826264</v>
      </c>
      <c r="L309" s="259">
        <f>IF(ISNUMBER(L282)=TRUE,IF(L282&gt;0,L282/NAgni!L$57*100,"n.a."),"n.a.")</f>
        <v>7455.7047506546269</v>
      </c>
      <c r="M309" s="259">
        <f>IF(ISNUMBER(M282)=TRUE,IF(M282&gt;0,M282/NAgni!M$57*100,"n.a."),"n.a.")</f>
        <v>7379.6855408592091</v>
      </c>
      <c r="N309" s="259">
        <f>IF(ISNUMBER(N282)=TRUE,IF(N282&gt;0,N282/NAgni!N$57*100,"n.a."),"n.a.")</f>
        <v>7697.9001261812527</v>
      </c>
      <c r="O309" s="259">
        <f>IF(ISNUMBER(O282)=TRUE,IF(O282&gt;0,O282/NAgni!O$57*100,"n.a."),"n.a.")</f>
        <v>7771.3313028055654</v>
      </c>
      <c r="P309" s="259">
        <f>IF(ISNUMBER(P282)=TRUE,IF(P282&gt;0,P282/NAgni!P$57*100,"n.a."),"n.a.")</f>
        <v>7536.3384763392187</v>
      </c>
      <c r="Q309" s="259">
        <f>IF(ISNUMBER(Q282)=TRUE,IF(Q282&gt;0,Q282/NAgni!Q$57*100,"n.a."),"n.a.")</f>
        <v>8016.3729086319026</v>
      </c>
      <c r="R309" s="259">
        <f>IF(ISNUMBER(R282)=TRUE,IF(R282&gt;0,R282/NAgni!R$57*100,"n.a."),"n.a.")</f>
        <v>8870.5762989124614</v>
      </c>
      <c r="S309" s="259">
        <f>IF(ISNUMBER(S282)=TRUE,IF(S282&gt;0,S282/NAgni!S$57*100,"n.a."),"n.a.")</f>
        <v>9455.8689394386347</v>
      </c>
      <c r="T309" s="259">
        <f>IF(ISNUMBER(T282)=TRUE,IF(T282&gt;0,T282/NAgni!T$57*100,"n.a."),"n.a.")</f>
        <v>9491.4717061181655</v>
      </c>
      <c r="U309" s="259">
        <f>IF(ISNUMBER(U282)=TRUE,IF(U282&gt;0,U282/NAgni!U$57*100,"n.a."),"n.a.")</f>
        <v>9101.5629856950763</v>
      </c>
      <c r="V309" s="259">
        <f>IF(ISNUMBER(V282)=TRUE,IF(V282&gt;0,V282/NAgni!V$57*100,"n.a."),"n.a.")</f>
        <v>8936.287358998552</v>
      </c>
      <c r="W309" s="259">
        <f>IF(ISNUMBER(W282)=TRUE,IF(W282&gt;0,W282/NAgni!W$57*100,"n.a."),"n.a.")</f>
        <v>7634.4208666668064</v>
      </c>
      <c r="X309" s="259">
        <f>IF(ISNUMBER(X282)=TRUE,IF(X282&gt;0,X282/NAgni!X$57*100,"n.a."),"n.a.")</f>
        <v>6265.9121514504013</v>
      </c>
    </row>
    <row r="310" spans="1:24" x14ac:dyDescent="0.2">
      <c r="A310" s="1" t="s">
        <v>29</v>
      </c>
      <c r="B310" t="s">
        <v>281</v>
      </c>
      <c r="C310" s="259">
        <f>IF(ISNUMBER(C283)=TRUE,IF(C283&gt;0,C283/NAgni!C$57*100,"n.a."),"n.a.")</f>
        <v>13606.635532436223</v>
      </c>
      <c r="D310" s="259">
        <f>IF(ISNUMBER(D283)=TRUE,IF(D283&gt;0,D283/NAgni!D$57*100,"n.a."),"n.a.")</f>
        <v>14044.112370418285</v>
      </c>
      <c r="E310" s="259">
        <f>IF(ISNUMBER(E283)=TRUE,IF(E283&gt;0,E283/NAgni!E$57*100,"n.a."),"n.a.")</f>
        <v>15233.923791758096</v>
      </c>
      <c r="F310" s="259">
        <f>IF(ISNUMBER(F283)=TRUE,IF(F283&gt;0,F283/NAgni!F$57*100,"n.a."),"n.a.")</f>
        <v>18245.62568515306</v>
      </c>
      <c r="G310" s="259">
        <f>IF(ISNUMBER(G283)=TRUE,IF(G283&gt;0,G283/NAgni!G$57*100,"n.a."),"n.a.")</f>
        <v>17471.602989881827</v>
      </c>
      <c r="H310" s="259">
        <f>IF(ISNUMBER(H283)=TRUE,IF(H283&gt;0,H283/NAgni!H$57*100,"n.a."),"n.a.")</f>
        <v>15287.9692113906</v>
      </c>
      <c r="I310" s="259">
        <f>IF(ISNUMBER(I283)=TRUE,IF(I283&gt;0,I283/NAgni!I$57*100,"n.a."),"n.a.")</f>
        <v>14231.099512595318</v>
      </c>
      <c r="J310" s="259">
        <f>IF(ISNUMBER(J283)=TRUE,IF(J283&gt;0,J283/NAgni!J$57*100,"n.a."),"n.a.")</f>
        <v>13088.815631690239</v>
      </c>
      <c r="K310" s="259">
        <f>IF(ISNUMBER(K283)=TRUE,IF(K283&gt;0,K283/NAgni!K$57*100,"n.a."),"n.a.")</f>
        <v>9998.4358706283656</v>
      </c>
      <c r="L310" s="259">
        <f>IF(ISNUMBER(L283)=TRUE,IF(L283&gt;0,L283/NAgni!L$57*100,"n.a."),"n.a.")</f>
        <v>7787.3425716224201</v>
      </c>
      <c r="M310" s="259">
        <f>IF(ISNUMBER(M283)=TRUE,IF(M283&gt;0,M283/NAgni!M$57*100,"n.a."),"n.a.")</f>
        <v>8244.8882234356097</v>
      </c>
      <c r="N310" s="259">
        <f>IF(ISNUMBER(N283)=TRUE,IF(N283&gt;0,N283/NAgni!N$57*100,"n.a."),"n.a.")</f>
        <v>8100.1214264210848</v>
      </c>
      <c r="O310" s="259">
        <f>IF(ISNUMBER(O283)=TRUE,IF(O283&gt;0,O283/NAgni!O$57*100,"n.a."),"n.a.")</f>
        <v>8322.8170662329794</v>
      </c>
      <c r="P310" s="259">
        <f>IF(ISNUMBER(P283)=TRUE,IF(P283&gt;0,P283/NAgni!P$57*100,"n.a."),"n.a.")</f>
        <v>8454.0944697329887</v>
      </c>
      <c r="Q310" s="259">
        <f>IF(ISNUMBER(Q283)=TRUE,IF(Q283&gt;0,Q283/NAgni!Q$57*100,"n.a."),"n.a.")</f>
        <v>8907.6903643556725</v>
      </c>
      <c r="R310" s="259">
        <f>IF(ISNUMBER(R283)=TRUE,IF(R283&gt;0,R283/NAgni!R$57*100,"n.a."),"n.a.")</f>
        <v>9497.9655528479252</v>
      </c>
      <c r="S310" s="259">
        <f>IF(ISNUMBER(S283)=TRUE,IF(S283&gt;0,S283/NAgni!S$57*100,"n.a."),"n.a.")</f>
        <v>10882.737495726611</v>
      </c>
      <c r="T310" s="259">
        <f>IF(ISNUMBER(T283)=TRUE,IF(T283&gt;0,T283/NAgni!T$57*100,"n.a."),"n.a.")</f>
        <v>13440.777817905018</v>
      </c>
      <c r="U310" s="259">
        <f>IF(ISNUMBER(U283)=TRUE,IF(U283&gt;0,U283/NAgni!U$57*100,"n.a."),"n.a.")</f>
        <v>15298.491240550868</v>
      </c>
      <c r="V310" s="259">
        <f>IF(ISNUMBER(V283)=TRUE,IF(V283&gt;0,V283/NAgni!V$57*100,"n.a."),"n.a.")</f>
        <v>15976.059655158602</v>
      </c>
      <c r="W310" s="259">
        <f>IF(ISNUMBER(W283)=TRUE,IF(W283&gt;0,W283/NAgni!W$57*100,"n.a."),"n.a.")</f>
        <v>16493.818350046986</v>
      </c>
      <c r="X310" s="259">
        <f>IF(ISNUMBER(X283)=TRUE,IF(X283&gt;0,X283/NAgni!X$57*100,"n.a."),"n.a.")</f>
        <v>18942.740839765524</v>
      </c>
    </row>
    <row r="311" spans="1:24" x14ac:dyDescent="0.2">
      <c r="A311" s="1" t="s">
        <v>31</v>
      </c>
      <c r="B311" t="s">
        <v>309</v>
      </c>
      <c r="C311" s="259">
        <f>IF(ISNUMBER(C284)=TRUE,IF(C284&gt;0,C284/NAgni!C$57*100,"n.a."),"n.a.")</f>
        <v>27094.727114805199</v>
      </c>
      <c r="D311" s="259">
        <f>IF(ISNUMBER(D284)=TRUE,IF(D284&gt;0,D284/NAgni!D$57*100,"n.a."),"n.a.")</f>
        <v>22227.555513772626</v>
      </c>
      <c r="E311" s="259">
        <f>IF(ISNUMBER(E284)=TRUE,IF(E284&gt;0,E284/NAgni!E$57*100,"n.a."),"n.a.")</f>
        <v>15229.816971591641</v>
      </c>
      <c r="F311" s="259">
        <f>IF(ISNUMBER(F284)=TRUE,IF(F284&gt;0,F284/NAgni!F$57*100,"n.a."),"n.a.")</f>
        <v>18378.601200636065</v>
      </c>
      <c r="G311" s="259">
        <f>IF(ISNUMBER(G284)=TRUE,IF(G284&gt;0,G284/NAgni!G$57*100,"n.a."),"n.a.")</f>
        <v>20620.539564224156</v>
      </c>
      <c r="H311" s="259">
        <f>IF(ISNUMBER(H284)=TRUE,IF(H284&gt;0,H284/NAgni!H$57*100,"n.a."),"n.a.")</f>
        <v>21512.626046122143</v>
      </c>
      <c r="I311" s="259">
        <f>IF(ISNUMBER(I284)=TRUE,IF(I284&gt;0,I284/NAgni!I$57*100,"n.a."),"n.a.")</f>
        <v>20984.888468651563</v>
      </c>
      <c r="J311" s="259">
        <f>IF(ISNUMBER(J284)=TRUE,IF(J284&gt;0,J284/NAgni!J$57*100,"n.a."),"n.a.")</f>
        <v>20687.127792662213</v>
      </c>
      <c r="K311" s="259">
        <f>IF(ISNUMBER(K284)=TRUE,IF(K284&gt;0,K284/NAgni!K$57*100,"n.a."),"n.a.")</f>
        <v>22909.242830286974</v>
      </c>
      <c r="L311" s="259">
        <f>IF(ISNUMBER(L284)=TRUE,IF(L284&gt;0,L284/NAgni!L$57*100,"n.a."),"n.a.")</f>
        <v>23251.48950045239</v>
      </c>
      <c r="M311" s="259">
        <f>IF(ISNUMBER(M284)=TRUE,IF(M284&gt;0,M284/NAgni!M$57*100,"n.a."),"n.a.")</f>
        <v>25955.16142694014</v>
      </c>
      <c r="N311" s="259">
        <f>IF(ISNUMBER(N284)=TRUE,IF(N284&gt;0,N284/NAgni!N$57*100,"n.a."),"n.a.")</f>
        <v>28233.261257211427</v>
      </c>
      <c r="O311" s="259">
        <f>IF(ISNUMBER(O284)=TRUE,IF(O284&gt;0,O284/NAgni!O$57*100,"n.a."),"n.a.")</f>
        <v>28158.528606606422</v>
      </c>
      <c r="P311" s="259">
        <f>IF(ISNUMBER(P284)=TRUE,IF(P284&gt;0,P284/NAgni!P$57*100,"n.a."),"n.a.")</f>
        <v>16564.458026168497</v>
      </c>
      <c r="Q311" s="259">
        <f>IF(ISNUMBER(Q284)=TRUE,IF(Q284&gt;0,Q284/NAgni!Q$57*100,"n.a."),"n.a.")</f>
        <v>17331.609291998535</v>
      </c>
      <c r="R311" s="259">
        <f>IF(ISNUMBER(R284)=TRUE,IF(R284&gt;0,R284/NAgni!R$57*100,"n.a."),"n.a.")</f>
        <v>19624.612413492785</v>
      </c>
      <c r="S311" s="259">
        <f>IF(ISNUMBER(S284)=TRUE,IF(S284&gt;0,S284/NAgni!S$57*100,"n.a."),"n.a.")</f>
        <v>21739.70438796929</v>
      </c>
      <c r="T311" s="259">
        <f>IF(ISNUMBER(T284)=TRUE,IF(T284&gt;0,T284/NAgni!T$57*100,"n.a."),"n.a.")</f>
        <v>24971.093882879344</v>
      </c>
      <c r="U311" s="259">
        <f>IF(ISNUMBER(U284)=TRUE,IF(U284&gt;0,U284/NAgni!U$57*100,"n.a."),"n.a.")</f>
        <v>21508.164736907085</v>
      </c>
      <c r="V311" s="259">
        <f>IF(ISNUMBER(V284)=TRUE,IF(V284&gt;0,V284/NAgni!V$57*100,"n.a."),"n.a.")</f>
        <v>13788.77398007509</v>
      </c>
      <c r="W311" s="259">
        <f>IF(ISNUMBER(W284)=TRUE,IF(W284&gt;0,W284/NAgni!W$57*100,"n.a."),"n.a.")</f>
        <v>22660.830929412907</v>
      </c>
      <c r="X311" s="259">
        <f>IF(ISNUMBER(X284)=TRUE,IF(X284&gt;0,X284/NAgni!X$57*100,"n.a."),"n.a.")</f>
        <v>29635.366941183103</v>
      </c>
    </row>
    <row r="312" spans="1:24" x14ac:dyDescent="0.2">
      <c r="A312" s="1" t="s">
        <v>32</v>
      </c>
      <c r="B312" t="s">
        <v>282</v>
      </c>
      <c r="C312" s="259">
        <f>IF(ISNUMBER(C285)=TRUE,IF(C285&gt;0,C285/NAgni!C$57*100,"n.a."),"n.a.")</f>
        <v>7255.3707622238253</v>
      </c>
      <c r="D312" s="259">
        <f>IF(ISNUMBER(D285)=TRUE,IF(D285&gt;0,D285/NAgni!D$57*100,"n.a."),"n.a.")</f>
        <v>7972.1307481089962</v>
      </c>
      <c r="E312" s="259">
        <f>IF(ISNUMBER(E285)=TRUE,IF(E285&gt;0,E285/NAgni!E$57*100,"n.a."),"n.a.")</f>
        <v>7546.6950063588483</v>
      </c>
      <c r="F312" s="259">
        <f>IF(ISNUMBER(F285)=TRUE,IF(F285&gt;0,F285/NAgni!F$57*100,"n.a."),"n.a.")</f>
        <v>7632.1637365909028</v>
      </c>
      <c r="G312" s="259">
        <f>IF(ISNUMBER(G285)=TRUE,IF(G285&gt;0,G285/NAgni!G$57*100,"n.a."),"n.a.")</f>
        <v>7708.6745256260929</v>
      </c>
      <c r="H312" s="259">
        <f>IF(ISNUMBER(H285)=TRUE,IF(H285&gt;0,H285/NAgni!H$57*100,"n.a."),"n.a.")</f>
        <v>7186.1761289540136</v>
      </c>
      <c r="I312" s="259">
        <f>IF(ISNUMBER(I285)=TRUE,IF(I285&gt;0,I285/NAgni!I$57*100,"n.a."),"n.a.")</f>
        <v>6705.9515065305131</v>
      </c>
      <c r="J312" s="259">
        <f>IF(ISNUMBER(J285)=TRUE,IF(J285&gt;0,J285/NAgni!J$57*100,"n.a."),"n.a.")</f>
        <v>6755.6947186085354</v>
      </c>
      <c r="K312" s="259">
        <f>IF(ISNUMBER(K285)=TRUE,IF(K285&gt;0,K285/NAgni!K$57*100,"n.a."),"n.a.")</f>
        <v>7340.4634795447409</v>
      </c>
      <c r="L312" s="259">
        <f>IF(ISNUMBER(L285)=TRUE,IF(L285&gt;0,L285/NAgni!L$57*100,"n.a."),"n.a.")</f>
        <v>6714.9757468042453</v>
      </c>
      <c r="M312" s="259">
        <f>IF(ISNUMBER(M285)=TRUE,IF(M285&gt;0,M285/NAgni!M$57*100,"n.a."),"n.a.")</f>
        <v>6318.0822923685919</v>
      </c>
      <c r="N312" s="259">
        <f>IF(ISNUMBER(N285)=TRUE,IF(N285&gt;0,N285/NAgni!N$57*100,"n.a."),"n.a.")</f>
        <v>6420.7191584738639</v>
      </c>
      <c r="O312" s="259">
        <f>IF(ISNUMBER(O285)=TRUE,IF(O285&gt;0,O285/NAgni!O$57*100,"n.a."),"n.a.")</f>
        <v>6339.4164044128938</v>
      </c>
      <c r="P312" s="259">
        <f>IF(ISNUMBER(P285)=TRUE,IF(P285&gt;0,P285/NAgni!P$57*100,"n.a."),"n.a.")</f>
        <v>7333.1262074670349</v>
      </c>
      <c r="Q312" s="259">
        <f>IF(ISNUMBER(Q285)=TRUE,IF(Q285&gt;0,Q285/NAgni!Q$57*100,"n.a."),"n.a.")</f>
        <v>7663.4681607943758</v>
      </c>
      <c r="R312" s="259">
        <f>IF(ISNUMBER(R285)=TRUE,IF(R285&gt;0,R285/NAgni!R$57*100,"n.a."),"n.a.")</f>
        <v>7523.7576247299157</v>
      </c>
      <c r="S312" s="259">
        <f>IF(ISNUMBER(S285)=TRUE,IF(S285&gt;0,S285/NAgni!S$57*100,"n.a."),"n.a.")</f>
        <v>8339.287319915753</v>
      </c>
      <c r="T312" s="259">
        <f>IF(ISNUMBER(T285)=TRUE,IF(T285&gt;0,T285/NAgni!T$57*100,"n.a."),"n.a.")</f>
        <v>8747.7016390486951</v>
      </c>
      <c r="U312" s="259">
        <f>IF(ISNUMBER(U285)=TRUE,IF(U285&gt;0,U285/NAgni!U$57*100,"n.a."),"n.a.")</f>
        <v>7549.948002759932</v>
      </c>
      <c r="V312" s="259">
        <f>IF(ISNUMBER(V285)=TRUE,IF(V285&gt;0,V285/NAgni!V$57*100,"n.a."),"n.a.")</f>
        <v>7957.6016993383646</v>
      </c>
      <c r="W312" s="259">
        <f>IF(ISNUMBER(W285)=TRUE,IF(W285&gt;0,W285/NAgni!W$57*100,"n.a."),"n.a.")</f>
        <v>7749.9439705985651</v>
      </c>
      <c r="X312" s="259">
        <f>IF(ISNUMBER(X285)=TRUE,IF(X285&gt;0,X285/NAgni!X$57*100,"n.a."),"n.a.")</f>
        <v>7296.0400230552295</v>
      </c>
    </row>
    <row r="313" spans="1:24" x14ac:dyDescent="0.2">
      <c r="A313" s="1" t="s">
        <v>34</v>
      </c>
      <c r="B313" s="53" t="s">
        <v>283</v>
      </c>
      <c r="C313" s="259">
        <f>IF(ISNUMBER(C286)=TRUE,IF(C286&gt;0,C286/NAgni!C$57*100,"n.a."),"n.a.")</f>
        <v>10529.278285667622</v>
      </c>
      <c r="D313" s="259">
        <f>IF(ISNUMBER(D286)=TRUE,IF(D286&gt;0,D286/NAgni!D$57*100,"n.a."),"n.a.")</f>
        <v>11529.741909065197</v>
      </c>
      <c r="E313" s="259">
        <f>IF(ISNUMBER(E286)=TRUE,IF(E286&gt;0,E286/NAgni!E$57*100,"n.a."),"n.a.")</f>
        <v>13714.554249489265</v>
      </c>
      <c r="F313" s="259">
        <f>IF(ISNUMBER(F286)=TRUE,IF(F286&gt;0,F286/NAgni!F$57*100,"n.a."),"n.a.")</f>
        <v>17523.402617703134</v>
      </c>
      <c r="G313" s="259">
        <f>IF(ISNUMBER(G286)=TRUE,IF(G286&gt;0,G286/NAgni!G$57*100,"n.a."),"n.a.")</f>
        <v>17545.33335072509</v>
      </c>
      <c r="H313" s="259">
        <f>IF(ISNUMBER(H286)=TRUE,IF(H286&gt;0,H286/NAgni!H$57*100,"n.a."),"n.a.")</f>
        <v>19063.288165146107</v>
      </c>
      <c r="I313" s="259">
        <f>IF(ISNUMBER(I286)=TRUE,IF(I286&gt;0,I286/NAgni!I$57*100,"n.a."),"n.a.")</f>
        <v>19206.810790896121</v>
      </c>
      <c r="J313" s="259">
        <f>IF(ISNUMBER(J286)=TRUE,IF(J286&gt;0,J286/NAgni!J$57*100,"n.a."),"n.a.")</f>
        <v>19676.482293501027</v>
      </c>
      <c r="K313" s="259">
        <f>IF(ISNUMBER(K286)=TRUE,IF(K286&gt;0,K286/NAgni!K$57*100,"n.a."),"n.a.")</f>
        <v>25347.87048672936</v>
      </c>
      <c r="L313" s="259">
        <f>IF(ISNUMBER(L286)=TRUE,IF(L286&gt;0,L286/NAgni!L$57*100,"n.a."),"n.a.")</f>
        <v>16513.318657894142</v>
      </c>
      <c r="M313" s="259">
        <f>IF(ISNUMBER(M286)=TRUE,IF(M286&gt;0,M286/NAgni!M$57*100,"n.a."),"n.a.")</f>
        <v>15681.686754735474</v>
      </c>
      <c r="N313" s="259">
        <f>IF(ISNUMBER(N286)=TRUE,IF(N286&gt;0,N286/NAgni!N$57*100,"n.a."),"n.a.")</f>
        <v>14600.369984061434</v>
      </c>
      <c r="O313" s="259">
        <f>IF(ISNUMBER(O286)=TRUE,IF(O286&gt;0,O286/NAgni!O$57*100,"n.a."),"n.a.")</f>
        <v>13885.715261818019</v>
      </c>
      <c r="P313" s="259">
        <f>IF(ISNUMBER(P286)=TRUE,IF(P286&gt;0,P286/NAgni!P$57*100,"n.a."),"n.a.")</f>
        <v>13867.16202031162</v>
      </c>
      <c r="Q313" s="259">
        <f>IF(ISNUMBER(Q286)=TRUE,IF(Q286&gt;0,Q286/NAgni!Q$57*100,"n.a."),"n.a.")</f>
        <v>12584.88206847521</v>
      </c>
      <c r="R313" s="259">
        <f>IF(ISNUMBER(R286)=TRUE,IF(R286&gt;0,R286/NAgni!R$57*100,"n.a."),"n.a.")</f>
        <v>14146.880856664025</v>
      </c>
      <c r="S313" s="259">
        <f>IF(ISNUMBER(S286)=TRUE,IF(S286&gt;0,S286/NAgni!S$57*100,"n.a."),"n.a.")</f>
        <v>13259.715529896257</v>
      </c>
      <c r="T313" s="259">
        <f>IF(ISNUMBER(T286)=TRUE,IF(T286&gt;0,T286/NAgni!T$57*100,"n.a."),"n.a.")</f>
        <v>14363.431657191273</v>
      </c>
      <c r="U313" s="259">
        <f>IF(ISNUMBER(U286)=TRUE,IF(U286&gt;0,U286/NAgni!U$57*100,"n.a."),"n.a.")</f>
        <v>14147.167608158066</v>
      </c>
      <c r="V313" s="259">
        <f>IF(ISNUMBER(V286)=TRUE,IF(V286&gt;0,V286/NAgni!V$57*100,"n.a."),"n.a.")</f>
        <v>12519.080986675506</v>
      </c>
      <c r="W313" s="259">
        <f>IF(ISNUMBER(W286)=TRUE,IF(W286&gt;0,W286/NAgni!W$57*100,"n.a."),"n.a.")</f>
        <v>12382.304764213934</v>
      </c>
      <c r="X313" s="259">
        <f>IF(ISNUMBER(X286)=TRUE,IF(X286&gt;0,X286/NAgni!X$57*100,"n.a."),"n.a.")</f>
        <v>13169.960115202377</v>
      </c>
    </row>
    <row r="314" spans="1:24" x14ac:dyDescent="0.2">
      <c r="A314" s="1" t="s">
        <v>36</v>
      </c>
      <c r="B314" s="53" t="s">
        <v>284</v>
      </c>
      <c r="C314" s="259">
        <f>IF(ISNUMBER(C287)=TRUE,IF(C287&gt;0,C287/NAgni!C$57*100,"n.a."),"n.a.")</f>
        <v>6754.7555476673751</v>
      </c>
      <c r="D314" s="259">
        <f>IF(ISNUMBER(D287)=TRUE,IF(D287&gt;0,D287/NAgni!D$57*100,"n.a."),"n.a.")</f>
        <v>5889.5291834785485</v>
      </c>
      <c r="E314" s="259">
        <f>IF(ISNUMBER(E287)=TRUE,IF(E287&gt;0,E287/NAgni!E$57*100,"n.a."),"n.a.")</f>
        <v>6349.1073157130068</v>
      </c>
      <c r="F314" s="259">
        <f>IF(ISNUMBER(F287)=TRUE,IF(F287&gt;0,F287/NAgni!F$57*100,"n.a."),"n.a.")</f>
        <v>5743.459226151409</v>
      </c>
      <c r="G314" s="259">
        <f>IF(ISNUMBER(G287)=TRUE,IF(G287&gt;0,G287/NAgni!G$57*100,"n.a."),"n.a.")</f>
        <v>5575.1985912322125</v>
      </c>
      <c r="H314" s="259">
        <f>IF(ISNUMBER(H287)=TRUE,IF(H287&gt;0,H287/NAgni!H$57*100,"n.a."),"n.a.")</f>
        <v>5494.8697242309026</v>
      </c>
      <c r="I314" s="259">
        <f>IF(ISNUMBER(I287)=TRUE,IF(I287&gt;0,I287/NAgni!I$57*100,"n.a."),"n.a.")</f>
        <v>5009.1723642267161</v>
      </c>
      <c r="J314" s="259">
        <f>IF(ISNUMBER(J287)=TRUE,IF(J287&gt;0,J287/NAgni!J$57*100,"n.a."),"n.a.")</f>
        <v>5092.4084950566257</v>
      </c>
      <c r="K314" s="259">
        <f>IF(ISNUMBER(K287)=TRUE,IF(K287&gt;0,K287/NAgni!K$57*100,"n.a."),"n.a.")</f>
        <v>4109.4121250749995</v>
      </c>
      <c r="L314" s="259">
        <f>IF(ISNUMBER(L287)=TRUE,IF(L287&gt;0,L287/NAgni!L$57*100,"n.a."),"n.a.")</f>
        <v>3956.0176650536464</v>
      </c>
      <c r="M314" s="259">
        <f>IF(ISNUMBER(M287)=TRUE,IF(M287&gt;0,M287/NAgni!M$57*100,"n.a."),"n.a.")</f>
        <v>4318.0881843314783</v>
      </c>
      <c r="N314" s="259">
        <f>IF(ISNUMBER(N287)=TRUE,IF(N287&gt;0,N287/NAgni!N$57*100,"n.a."),"n.a.")</f>
        <v>5057.2082779399871</v>
      </c>
      <c r="O314" s="259">
        <f>IF(ISNUMBER(O287)=TRUE,IF(O287&gt;0,O287/NAgni!O$57*100,"n.a."),"n.a.")</f>
        <v>6181.1175289565863</v>
      </c>
      <c r="P314" s="259">
        <f>IF(ISNUMBER(P287)=TRUE,IF(P287&gt;0,P287/NAgni!P$57*100,"n.a."),"n.a.")</f>
        <v>6092.8152414252054</v>
      </c>
      <c r="Q314" s="259">
        <f>IF(ISNUMBER(Q287)=TRUE,IF(Q287&gt;0,Q287/NAgni!Q$57*100,"n.a."),"n.a.")</f>
        <v>6155.6241389156366</v>
      </c>
      <c r="R314" s="259">
        <f>IF(ISNUMBER(R287)=TRUE,IF(R287&gt;0,R287/NAgni!R$57*100,"n.a."),"n.a.")</f>
        <v>6180.9687199793161</v>
      </c>
      <c r="S314" s="259">
        <f>IF(ISNUMBER(S287)=TRUE,IF(S287&gt;0,S287/NAgni!S$57*100,"n.a."),"n.a.")</f>
        <v>7158.832222475492</v>
      </c>
      <c r="T314" s="259">
        <f>IF(ISNUMBER(T287)=TRUE,IF(T287&gt;0,T287/NAgni!T$57*100,"n.a."),"n.a.")</f>
        <v>6919.9906417714874</v>
      </c>
      <c r="U314" s="259">
        <f>IF(ISNUMBER(U287)=TRUE,IF(U287&gt;0,U287/NAgni!U$57*100,"n.a."),"n.a.")</f>
        <v>7286.1385869686246</v>
      </c>
      <c r="V314" s="259">
        <f>IF(ISNUMBER(V287)=TRUE,IF(V287&gt;0,V287/NAgni!V$57*100,"n.a."),"n.a.")</f>
        <v>7453.4337729892595</v>
      </c>
      <c r="W314" s="259">
        <f>IF(ISNUMBER(W287)=TRUE,IF(W287&gt;0,W287/NAgni!W$57*100,"n.a."),"n.a.")</f>
        <v>6515.1638935165183</v>
      </c>
      <c r="X314" s="259">
        <f>IF(ISNUMBER(X287)=TRUE,IF(X287&gt;0,X287/NAgni!X$57*100,"n.a."),"n.a.")</f>
        <v>5971.4805941527193</v>
      </c>
    </row>
    <row r="315" spans="1:24" x14ac:dyDescent="0.2">
      <c r="A315" s="1" t="s">
        <v>37</v>
      </c>
      <c r="B315" t="s">
        <v>310</v>
      </c>
      <c r="C315" s="259">
        <f>IF(ISNUMBER(C288)=TRUE,IF(C288&gt;0,C288/NAgni!C$57*100,"n.a."),"n.a.")</f>
        <v>30439.029702668329</v>
      </c>
      <c r="D315" s="259">
        <f>IF(ISNUMBER(D288)=TRUE,IF(D288&gt;0,D288/NAgni!D$57*100,"n.a."),"n.a.")</f>
        <v>25558.921961362252</v>
      </c>
      <c r="E315" s="259">
        <f>IF(ISNUMBER(E288)=TRUE,IF(E288&gt;0,E288/NAgni!E$57*100,"n.a."),"n.a.")</f>
        <v>25264.704125380904</v>
      </c>
      <c r="F315" s="259">
        <f>IF(ISNUMBER(F288)=TRUE,IF(F288&gt;0,F288/NAgni!F$57*100,"n.a."),"n.a.")</f>
        <v>28415.622021189916</v>
      </c>
      <c r="G315" s="259">
        <f>IF(ISNUMBER(G288)=TRUE,IF(G288&gt;0,G288/NAgni!G$57*100,"n.a."),"n.a.")</f>
        <v>27505.808148792203</v>
      </c>
      <c r="H315" s="259">
        <f>IF(ISNUMBER(H288)=TRUE,IF(H288&gt;0,H288/NAgni!H$57*100,"n.a."),"n.a.")</f>
        <v>24031.886450735019</v>
      </c>
      <c r="I315" s="259">
        <f>IF(ISNUMBER(I288)=TRUE,IF(I288&gt;0,I288/NAgni!I$57*100,"n.a."),"n.a.")</f>
        <v>22236.022292777296</v>
      </c>
      <c r="J315" s="259">
        <f>IF(ISNUMBER(J288)=TRUE,IF(J288&gt;0,J288/NAgni!J$57*100,"n.a."),"n.a.")</f>
        <v>23121.694716575024</v>
      </c>
      <c r="K315" s="259">
        <f>IF(ISNUMBER(K288)=TRUE,IF(K288&gt;0,K288/NAgni!K$57*100,"n.a."),"n.a.")</f>
        <v>21447.572103009792</v>
      </c>
      <c r="L315" s="259">
        <f>IF(ISNUMBER(L288)=TRUE,IF(L288&gt;0,L288/NAgni!L$57*100,"n.a."),"n.a.")</f>
        <v>19844.703976256351</v>
      </c>
      <c r="M315" s="259">
        <f>IF(ISNUMBER(M288)=TRUE,IF(M288&gt;0,M288/NAgni!M$57*100,"n.a."),"n.a.")</f>
        <v>18266.038444235401</v>
      </c>
      <c r="N315" s="259">
        <f>IF(ISNUMBER(N288)=TRUE,IF(N288&gt;0,N288/NAgni!N$57*100,"n.a."),"n.a.")</f>
        <v>17134.151700047674</v>
      </c>
      <c r="O315" s="259">
        <f>IF(ISNUMBER(O288)=TRUE,IF(O288&gt;0,O288/NAgni!O$57*100,"n.a."),"n.a.")</f>
        <v>17054.021821420429</v>
      </c>
      <c r="P315" s="259">
        <f>IF(ISNUMBER(P288)=TRUE,IF(P288&gt;0,P288/NAgni!P$57*100,"n.a."),"n.a.")</f>
        <v>16747.221204253012</v>
      </c>
      <c r="Q315" s="259">
        <f>IF(ISNUMBER(Q288)=TRUE,IF(Q288&gt;0,Q288/NAgni!Q$57*100,"n.a."),"n.a.")</f>
        <v>18390.667842634197</v>
      </c>
      <c r="R315" s="259">
        <f>IF(ISNUMBER(R288)=TRUE,IF(R288&gt;0,R288/NAgni!R$57*100,"n.a."),"n.a.")</f>
        <v>18392.497549560325</v>
      </c>
      <c r="S315" s="259">
        <f>IF(ISNUMBER(S288)=TRUE,IF(S288&gt;0,S288/NAgni!S$57*100,"n.a."),"n.a.")</f>
        <v>18881.052671936268</v>
      </c>
      <c r="T315" s="259">
        <f>IF(ISNUMBER(T288)=TRUE,IF(T288&gt;0,T288/NAgni!T$57*100,"n.a."),"n.a.")</f>
        <v>18865.120822165853</v>
      </c>
      <c r="U315" s="259">
        <f>IF(ISNUMBER(U288)=TRUE,IF(U288&gt;0,U288/NAgni!U$57*100,"n.a."),"n.a.")</f>
        <v>19107.809761139488</v>
      </c>
      <c r="V315" s="259">
        <f>IF(ISNUMBER(V288)=TRUE,IF(V288&gt;0,V288/NAgni!V$57*100,"n.a."),"n.a.")</f>
        <v>19160.805977946133</v>
      </c>
      <c r="W315" s="259">
        <f>IF(ISNUMBER(W288)=TRUE,IF(W288&gt;0,W288/NAgni!W$57*100,"n.a."),"n.a.")</f>
        <v>18104.468057367263</v>
      </c>
      <c r="X315" s="259">
        <f>IF(ISNUMBER(X288)=TRUE,IF(X288&gt;0,X288/NAgni!X$57*100,"n.a."),"n.a.")</f>
        <v>17887.099767929449</v>
      </c>
    </row>
    <row r="316" spans="1:24" x14ac:dyDescent="0.2">
      <c r="A316" s="1" t="s">
        <v>38</v>
      </c>
      <c r="B316" t="s">
        <v>35</v>
      </c>
      <c r="C316" s="259">
        <f>IF(ISNUMBER(C289)=TRUE,IF(C289&gt;0,C289/NAgni!C$57*100,"n.a."),"n.a.")</f>
        <v>13149.332870801036</v>
      </c>
      <c r="D316" s="259">
        <f>IF(ISNUMBER(D289)=TRUE,IF(D289&gt;0,D289/NAgni!D$57*100,"n.a."),"n.a.")</f>
        <v>13075.583391973971</v>
      </c>
      <c r="E316" s="259">
        <f>IF(ISNUMBER(E289)=TRUE,IF(E289&gt;0,E289/NAgni!E$57*100,"n.a."),"n.a.")</f>
        <v>14091.251725259181</v>
      </c>
      <c r="F316" s="259">
        <f>IF(ISNUMBER(F289)=TRUE,IF(F289&gt;0,F289/NAgni!F$57*100,"n.a."),"n.a.")</f>
        <v>14749.932540899374</v>
      </c>
      <c r="G316" s="259">
        <f>IF(ISNUMBER(G289)=TRUE,IF(G289&gt;0,G289/NAgni!G$57*100,"n.a."),"n.a.")</f>
        <v>13534.691559746747</v>
      </c>
      <c r="H316" s="259">
        <f>IF(ISNUMBER(H289)=TRUE,IF(H289&gt;0,H289/NAgni!H$57*100,"n.a."),"n.a.")</f>
        <v>11797.869075913559</v>
      </c>
      <c r="I316" s="259">
        <f>IF(ISNUMBER(I289)=TRUE,IF(I289&gt;0,I289/NAgni!I$57*100,"n.a."),"n.a.")</f>
        <v>11320.01427952041</v>
      </c>
      <c r="J316" s="259">
        <f>IF(ISNUMBER(J289)=TRUE,IF(J289&gt;0,J289/NAgni!J$57*100,"n.a."),"n.a.")</f>
        <v>11694.952928672265</v>
      </c>
      <c r="K316" s="259">
        <f>IF(ISNUMBER(K289)=TRUE,IF(K289&gt;0,K289/NAgni!K$57*100,"n.a."),"n.a.")</f>
        <v>10437.799801838411</v>
      </c>
      <c r="L316" s="259">
        <f>IF(ISNUMBER(L289)=TRUE,IF(L289&gt;0,L289/NAgni!L$57*100,"n.a."),"n.a.")</f>
        <v>10569.628214760169</v>
      </c>
      <c r="M316" s="259">
        <f>IF(ISNUMBER(M289)=TRUE,IF(M289&gt;0,M289/NAgni!M$57*100,"n.a."),"n.a.")</f>
        <v>10956.091375710643</v>
      </c>
      <c r="N316" s="259">
        <f>IF(ISNUMBER(N289)=TRUE,IF(N289&gt;0,N289/NAgni!N$57*100,"n.a."),"n.a.")</f>
        <v>10885.988094938617</v>
      </c>
      <c r="O316" s="259">
        <f>IF(ISNUMBER(O289)=TRUE,IF(O289&gt;0,O289/NAgni!O$57*100,"n.a."),"n.a.")</f>
        <v>10989.527833298027</v>
      </c>
      <c r="P316" s="259">
        <f>IF(ISNUMBER(P289)=TRUE,IF(P289&gt;0,P289/NAgni!P$57*100,"n.a."),"n.a.")</f>
        <v>10845.08810755259</v>
      </c>
      <c r="Q316" s="259">
        <f>IF(ISNUMBER(Q289)=TRUE,IF(Q289&gt;0,Q289/NAgni!Q$57*100,"n.a."),"n.a.")</f>
        <v>11561.094811179275</v>
      </c>
      <c r="R316" s="259">
        <f>IF(ISNUMBER(R289)=TRUE,IF(R289&gt;0,R289/NAgni!R$57*100,"n.a."),"n.a.")</f>
        <v>13398.144164427467</v>
      </c>
      <c r="S316" s="259">
        <f>IF(ISNUMBER(S289)=TRUE,IF(S289&gt;0,S289/NAgni!S$57*100,"n.a."),"n.a.")</f>
        <v>13451.880305613919</v>
      </c>
      <c r="T316" s="259">
        <f>IF(ISNUMBER(T289)=TRUE,IF(T289&gt;0,T289/NAgni!T$57*100,"n.a."),"n.a.")</f>
        <v>13994.238232423515</v>
      </c>
      <c r="U316" s="259">
        <f>IF(ISNUMBER(U289)=TRUE,IF(U289&gt;0,U289/NAgni!U$57*100,"n.a."),"n.a.")</f>
        <v>14366.173020129159</v>
      </c>
      <c r="V316" s="259">
        <f>IF(ISNUMBER(V289)=TRUE,IF(V289&gt;0,V289/NAgni!V$57*100,"n.a."),"n.a.")</f>
        <v>13646.59919174851</v>
      </c>
      <c r="W316" s="259">
        <f>IF(ISNUMBER(W289)=TRUE,IF(W289&gt;0,W289/NAgni!W$57*100,"n.a."),"n.a.")</f>
        <v>13580.513612817356</v>
      </c>
      <c r="X316" s="259">
        <f>IF(ISNUMBER(X289)=TRUE,IF(X289&gt;0,X289/NAgni!X$57*100,"n.a."),"n.a.")</f>
        <v>15406.389423704608</v>
      </c>
    </row>
    <row r="317" spans="1:24" x14ac:dyDescent="0.2">
      <c r="A317" s="1" t="s">
        <v>40</v>
      </c>
      <c r="B317" t="s">
        <v>285</v>
      </c>
      <c r="C317" s="259">
        <f>IF(ISNUMBER(C290)=TRUE,IF(C290&gt;0,C290/NAgni!C$57*100,"n.a."),"n.a.")</f>
        <v>16646.885397589842</v>
      </c>
      <c r="D317" s="259">
        <f>IF(ISNUMBER(D290)=TRUE,IF(D290&gt;0,D290/NAgni!D$57*100,"n.a."),"n.a.")</f>
        <v>23010.143771031901</v>
      </c>
      <c r="E317" s="259">
        <f>IF(ISNUMBER(E290)=TRUE,IF(E290&gt;0,E290/NAgni!E$57*100,"n.a."),"n.a.")</f>
        <v>21287.028343941391</v>
      </c>
      <c r="F317" s="259">
        <f>IF(ISNUMBER(F290)=TRUE,IF(F290&gt;0,F290/NAgni!F$57*100,"n.a."),"n.a.")</f>
        <v>16209.485015582308</v>
      </c>
      <c r="G317" s="259">
        <f>IF(ISNUMBER(G290)=TRUE,IF(G290&gt;0,G290/NAgni!G$57*100,"n.a."),"n.a.")</f>
        <v>13050.580750391484</v>
      </c>
      <c r="H317" s="259">
        <f>IF(ISNUMBER(H290)=TRUE,IF(H290&gt;0,H290/NAgni!H$57*100,"n.a."),"n.a.")</f>
        <v>8262.7253673895575</v>
      </c>
      <c r="I317" s="259" t="str">
        <f>IF(ISNUMBER(I290)=TRUE,IF(I290&gt;0,I290/NAgni!I$57*100,"n.a."),"n.a.")</f>
        <v>n.a.</v>
      </c>
      <c r="J317" s="259">
        <f>IF(ISNUMBER(J290)=TRUE,IF(J290&gt;0,J290/NAgni!J$57*100,"n.a."),"n.a.")</f>
        <v>9196.2868636257008</v>
      </c>
      <c r="K317" s="259">
        <f>IF(ISNUMBER(K290)=TRUE,IF(K290&gt;0,K290/NAgni!K$57*100,"n.a."),"n.a.")</f>
        <v>8208.5449245333839</v>
      </c>
      <c r="L317" s="259" t="str">
        <f>IF(ISNUMBER(L290)=TRUE,IF(L290&gt;0,L290/NAgni!L$57*100,"n.a."),"n.a.")</f>
        <v>n.a.</v>
      </c>
      <c r="M317" s="259">
        <f>IF(ISNUMBER(M290)=TRUE,IF(M290&gt;0,M290/NAgni!M$57*100,"n.a."),"n.a.")</f>
        <v>10871.137134764454</v>
      </c>
      <c r="N317" s="259">
        <f>IF(ISNUMBER(N290)=TRUE,IF(N290&gt;0,N290/NAgni!N$57*100,"n.a."),"n.a.")</f>
        <v>12098.063068804</v>
      </c>
      <c r="O317" s="259">
        <f>IF(ISNUMBER(O290)=TRUE,IF(O290&gt;0,O290/NAgni!O$57*100,"n.a."),"n.a.")</f>
        <v>10531.257284593747</v>
      </c>
      <c r="P317" s="259">
        <f>IF(ISNUMBER(P290)=TRUE,IF(P290&gt;0,P290/NAgni!P$57*100,"n.a."),"n.a.")</f>
        <v>8571.3057658024791</v>
      </c>
      <c r="Q317" s="259">
        <f>IF(ISNUMBER(Q290)=TRUE,IF(Q290&gt;0,Q290/NAgni!Q$57*100,"n.a."),"n.a.")</f>
        <v>9923.8532266632446</v>
      </c>
      <c r="R317" s="259">
        <f>IF(ISNUMBER(R290)=TRUE,IF(R290&gt;0,R290/NAgni!R$57*100,"n.a."),"n.a.")</f>
        <v>10925.930739631482</v>
      </c>
      <c r="S317" s="259">
        <f>IF(ISNUMBER(S290)=TRUE,IF(S290&gt;0,S290/NAgni!S$57*100,"n.a."),"n.a.")</f>
        <v>10695.292215062251</v>
      </c>
      <c r="T317" s="259">
        <f>IF(ISNUMBER(T290)=TRUE,IF(T290&gt;0,T290/NAgni!T$57*100,"n.a."),"n.a.")</f>
        <v>9054.1722854853651</v>
      </c>
      <c r="U317" s="259">
        <f>IF(ISNUMBER(U290)=TRUE,IF(U290&gt;0,U290/NAgni!U$57*100,"n.a."),"n.a.")</f>
        <v>11576.138656797726</v>
      </c>
      <c r="V317" s="259">
        <f>IF(ISNUMBER(V290)=TRUE,IF(V290&gt;0,V290/NAgni!V$57*100,"n.a."),"n.a.")</f>
        <v>13268.023568140121</v>
      </c>
      <c r="W317" s="259">
        <f>IF(ISNUMBER(W290)=TRUE,IF(W290&gt;0,W290/NAgni!W$57*100,"n.a."),"n.a.")</f>
        <v>10067.300449626617</v>
      </c>
      <c r="X317" s="259">
        <f>IF(ISNUMBER(X290)=TRUE,IF(X290&gt;0,X290/NAgni!X$57*100,"n.a."),"n.a.")</f>
        <v>10267.404547404207</v>
      </c>
    </row>
    <row r="318" spans="1:24" x14ac:dyDescent="0.2">
      <c r="A318" s="1" t="s">
        <v>286</v>
      </c>
      <c r="B318" t="s">
        <v>287</v>
      </c>
      <c r="C318" s="259">
        <f>IF(ISNUMBER(C291)=TRUE,IF(C291&gt;0,C291/NAgni!C$57*100,"n.a."),"n.a.")</f>
        <v>20015.118897567969</v>
      </c>
      <c r="D318" s="259">
        <f>IF(ISNUMBER(D291)=TRUE,IF(D291&gt;0,D291/NAgni!D$57*100,"n.a."),"n.a.")</f>
        <v>28857.234741765173</v>
      </c>
      <c r="E318" s="259">
        <f>IF(ISNUMBER(E291)=TRUE,IF(E291&gt;0,E291/NAgni!E$57*100,"n.a."),"n.a.")</f>
        <v>33126.689094783243</v>
      </c>
      <c r="F318" s="259">
        <f>IF(ISNUMBER(F291)=TRUE,IF(F291&gt;0,F291/NAgni!F$57*100,"n.a."),"n.a.")</f>
        <v>30943.49265188037</v>
      </c>
      <c r="G318" s="259">
        <f>IF(ISNUMBER(G291)=TRUE,IF(G291&gt;0,G291/NAgni!G$57*100,"n.a."),"n.a.")</f>
        <v>30844.657126870214</v>
      </c>
      <c r="H318" s="259">
        <f>IF(ISNUMBER(H291)=TRUE,IF(H291&gt;0,H291/NAgni!H$57*100,"n.a."),"n.a.")</f>
        <v>27134.298962161141</v>
      </c>
      <c r="I318" s="259">
        <f>IF(ISNUMBER(I291)=TRUE,IF(I291&gt;0,I291/NAgni!I$57*100,"n.a."),"n.a.")</f>
        <v>25105.773156257026</v>
      </c>
      <c r="J318" s="259">
        <f>IF(ISNUMBER(J291)=TRUE,IF(J291&gt;0,J291/NAgni!J$57*100,"n.a."),"n.a.")</f>
        <v>28375.042598894128</v>
      </c>
      <c r="K318" s="259">
        <f>IF(ISNUMBER(K291)=TRUE,IF(K291&gt;0,K291/NAgni!K$57*100,"n.a."),"n.a.")</f>
        <v>27426.987804563498</v>
      </c>
      <c r="L318" s="259">
        <f>IF(ISNUMBER(L291)=TRUE,IF(L291&gt;0,L291/NAgni!L$57*100,"n.a."),"n.a.")</f>
        <v>25999.551159646438</v>
      </c>
      <c r="M318" s="259">
        <f>IF(ISNUMBER(M291)=TRUE,IF(M291&gt;0,M291/NAgni!M$57*100,"n.a."),"n.a.")</f>
        <v>21462.144358263122</v>
      </c>
      <c r="N318" s="259">
        <f>IF(ISNUMBER(N291)=TRUE,IF(N291&gt;0,N291/NAgni!N$57*100,"n.a."),"n.a.")</f>
        <v>18137.762238913263</v>
      </c>
      <c r="O318" s="259">
        <f>IF(ISNUMBER(O291)=TRUE,IF(O291&gt;0,O291/NAgni!O$57*100,"n.a."),"n.a.")</f>
        <v>15543.774210884723</v>
      </c>
      <c r="P318" s="259">
        <f>IF(ISNUMBER(P291)=TRUE,IF(P291&gt;0,P291/NAgni!P$57*100,"n.a."),"n.a.")</f>
        <v>17854.372860900072</v>
      </c>
      <c r="Q318" s="259">
        <f>IF(ISNUMBER(Q291)=TRUE,IF(Q291&gt;0,Q291/NAgni!Q$57*100,"n.a."),"n.a.")</f>
        <v>15951.379077012361</v>
      </c>
      <c r="R318" s="259">
        <f>IF(ISNUMBER(R291)=TRUE,IF(R291&gt;0,R291/NAgni!R$57*100,"n.a."),"n.a.")</f>
        <v>14034.416077560845</v>
      </c>
      <c r="S318" s="259">
        <f>IF(ISNUMBER(S291)=TRUE,IF(S291&gt;0,S291/NAgni!S$57*100,"n.a."),"n.a.")</f>
        <v>13807.712897279953</v>
      </c>
      <c r="T318" s="259">
        <f>IF(ISNUMBER(T291)=TRUE,IF(T291&gt;0,T291/NAgni!T$57*100,"n.a."),"n.a.")</f>
        <v>12467.132475100832</v>
      </c>
      <c r="U318" s="259">
        <f>IF(ISNUMBER(U291)=TRUE,IF(U291&gt;0,U291/NAgni!U$57*100,"n.a."),"n.a.")</f>
        <v>12703.299019010159</v>
      </c>
      <c r="V318" s="259">
        <f>IF(ISNUMBER(V291)=TRUE,IF(V291&gt;0,V291/NAgni!V$57*100,"n.a."),"n.a.")</f>
        <v>13269.561868238838</v>
      </c>
      <c r="W318" s="259">
        <f>IF(ISNUMBER(W291)=TRUE,IF(W291&gt;0,W291/NAgni!W$57*100,"n.a."),"n.a.")</f>
        <v>10998.816339128733</v>
      </c>
      <c r="X318" s="259" t="str">
        <f>IF(ISNUMBER(X291)=TRUE,IF(X291&gt;0,X291/NAgni!X$57*100,"n.a."),"n.a.")</f>
        <v>n.a.</v>
      </c>
    </row>
    <row r="319" spans="1:24" x14ac:dyDescent="0.2">
      <c r="A319" s="1" t="s">
        <v>288</v>
      </c>
      <c r="B319" t="s">
        <v>289</v>
      </c>
      <c r="C319" s="259">
        <f>IF(ISNUMBER(C292)=TRUE,IF(C292&gt;0,C292/NAgni!C$57*100,"n.a."),"n.a.")</f>
        <v>6280.4399594556917</v>
      </c>
      <c r="D319" s="259">
        <f>IF(ISNUMBER(D292)=TRUE,IF(D292&gt;0,D292/NAgni!D$57*100,"n.a."),"n.a.")</f>
        <v>5868.7629857288784</v>
      </c>
      <c r="E319" s="259">
        <f>IF(ISNUMBER(E292)=TRUE,IF(E292&gt;0,E292/NAgni!E$57*100,"n.a."),"n.a.")</f>
        <v>5745.7234013712678</v>
      </c>
      <c r="F319" s="259">
        <f>IF(ISNUMBER(F292)=TRUE,IF(F292&gt;0,F292/NAgni!F$57*100,"n.a."),"n.a.")</f>
        <v>5785.0783843024046</v>
      </c>
      <c r="G319" s="259">
        <f>IF(ISNUMBER(G292)=TRUE,IF(G292&gt;0,G292/NAgni!G$57*100,"n.a."),"n.a.")</f>
        <v>5227.7196437653774</v>
      </c>
      <c r="H319" s="259">
        <f>IF(ISNUMBER(H292)=TRUE,IF(H292&gt;0,H292/NAgni!H$57*100,"n.a."),"n.a.")</f>
        <v>5598.5154624203506</v>
      </c>
      <c r="I319" s="259">
        <f>IF(ISNUMBER(I292)=TRUE,IF(I292&gt;0,I292/NAgni!I$57*100,"n.a."),"n.a.")</f>
        <v>5719.5676942615955</v>
      </c>
      <c r="J319" s="259">
        <f>IF(ISNUMBER(J292)=TRUE,IF(J292&gt;0,J292/NAgni!J$57*100,"n.a."),"n.a.")</f>
        <v>5646.371487710725</v>
      </c>
      <c r="K319" s="259">
        <f>IF(ISNUMBER(K292)=TRUE,IF(K292&gt;0,K292/NAgni!K$57*100,"n.a."),"n.a.")</f>
        <v>4868.3155587031433</v>
      </c>
      <c r="L319" s="259">
        <f>IF(ISNUMBER(L292)=TRUE,IF(L292&gt;0,L292/NAgni!L$57*100,"n.a."),"n.a.")</f>
        <v>4870.6317888425538</v>
      </c>
      <c r="M319" s="259">
        <f>IF(ISNUMBER(M292)=TRUE,IF(M292&gt;0,M292/NAgni!M$57*100,"n.a."),"n.a.")</f>
        <v>5140.3857186136011</v>
      </c>
      <c r="N319" s="259">
        <f>IF(ISNUMBER(N292)=TRUE,IF(N292&gt;0,N292/NAgni!N$57*100,"n.a."),"n.a.")</f>
        <v>5146.6243634618813</v>
      </c>
      <c r="O319" s="259">
        <f>IF(ISNUMBER(O292)=TRUE,IF(O292&gt;0,O292/NAgni!O$57*100,"n.a."),"n.a.")</f>
        <v>5034.6464424999131</v>
      </c>
      <c r="P319" s="259">
        <f>IF(ISNUMBER(P292)=TRUE,IF(P292&gt;0,P292/NAgni!P$57*100,"n.a."),"n.a.")</f>
        <v>5299.3651639781774</v>
      </c>
      <c r="Q319" s="259">
        <f>IF(ISNUMBER(Q292)=TRUE,IF(Q292&gt;0,Q292/NAgni!Q$57*100,"n.a."),"n.a.")</f>
        <v>5979.1618913813909</v>
      </c>
      <c r="R319" s="259">
        <f>IF(ISNUMBER(R292)=TRUE,IF(R292&gt;0,R292/NAgni!R$57*100,"n.a."),"n.a.")</f>
        <v>6449.8774130958354</v>
      </c>
      <c r="S319" s="259">
        <f>IF(ISNUMBER(S292)=TRUE,IF(S292&gt;0,S292/NAgni!S$57*100,"n.a."),"n.a.")</f>
        <v>7095.9162931252395</v>
      </c>
      <c r="T319" s="259">
        <f>IF(ISNUMBER(T292)=TRUE,IF(T292&gt;0,T292/NAgni!T$57*100,"n.a."),"n.a.")</f>
        <v>7109.098823970854</v>
      </c>
      <c r="U319" s="259">
        <f>IF(ISNUMBER(U292)=TRUE,IF(U292&gt;0,U292/NAgni!U$57*100,"n.a."),"n.a.")</f>
        <v>7140.6824112010736</v>
      </c>
      <c r="V319" s="259">
        <f>IF(ISNUMBER(V292)=TRUE,IF(V292&gt;0,V292/NAgni!V$57*100,"n.a."),"n.a.")</f>
        <v>7600.9666387395509</v>
      </c>
      <c r="W319" s="259">
        <f>IF(ISNUMBER(W292)=TRUE,IF(W292&gt;0,W292/NAgni!W$57*100,"n.a."),"n.a.")</f>
        <v>7340.5751608542432</v>
      </c>
      <c r="X319" s="259">
        <f>IF(ISNUMBER(X292)=TRUE,IF(X292&gt;0,X292/NAgni!X$57*100,"n.a."),"n.a.")</f>
        <v>7201.9146494069728</v>
      </c>
    </row>
    <row r="320" spans="1:24" x14ac:dyDescent="0.2">
      <c r="A320" s="1" t="s">
        <v>290</v>
      </c>
      <c r="B320" t="s">
        <v>311</v>
      </c>
      <c r="C320" s="259">
        <f>IF(ISNUMBER(C293)=TRUE,IF(C293&gt;0,C293/NAgni!C$57*100,"n.a."),"n.a.")</f>
        <v>2626.1974818623507</v>
      </c>
      <c r="D320" s="259">
        <f>IF(ISNUMBER(D293)=TRUE,IF(D293&gt;0,D293/NAgni!D$57*100,"n.a."),"n.a.")</f>
        <v>2768.032903556099</v>
      </c>
      <c r="E320" s="259">
        <f>IF(ISNUMBER(E293)=TRUE,IF(E293&gt;0,E293/NAgni!E$57*100,"n.a."),"n.a.")</f>
        <v>2694.704633132556</v>
      </c>
      <c r="F320" s="259">
        <f>IF(ISNUMBER(F293)=TRUE,IF(F293&gt;0,F293/NAgni!F$57*100,"n.a."),"n.a.")</f>
        <v>2615.2622391494124</v>
      </c>
      <c r="G320" s="259">
        <f>IF(ISNUMBER(G293)=TRUE,IF(G293&gt;0,G293/NAgni!G$57*100,"n.a."),"n.a.")</f>
        <v>2585.152332824156</v>
      </c>
      <c r="H320" s="259">
        <f>IF(ISNUMBER(H293)=TRUE,IF(H293&gt;0,H293/NAgni!H$57*100,"n.a."),"n.a.")</f>
        <v>2500.3409075593859</v>
      </c>
      <c r="I320" s="259">
        <f>IF(ISNUMBER(I293)=TRUE,IF(I293&gt;0,I293/NAgni!I$57*100,"n.a."),"n.a.")</f>
        <v>2382.7583655169738</v>
      </c>
      <c r="J320" s="259">
        <f>IF(ISNUMBER(J293)=TRUE,IF(J293&gt;0,J293/NAgni!J$57*100,"n.a."),"n.a.")</f>
        <v>2372.9818664301256</v>
      </c>
      <c r="K320" s="259">
        <f>IF(ISNUMBER(K293)=TRUE,IF(K293&gt;0,K293/NAgni!K$57*100,"n.a."),"n.a.")</f>
        <v>2191.0710823384056</v>
      </c>
      <c r="L320" s="259">
        <f>IF(ISNUMBER(L293)=TRUE,IF(L293&gt;0,L293/NAgni!L$57*100,"n.a."),"n.a.")</f>
        <v>2116.1177044892315</v>
      </c>
      <c r="M320" s="259">
        <f>IF(ISNUMBER(M293)=TRUE,IF(M293&gt;0,M293/NAgni!M$57*100,"n.a."),"n.a.")</f>
        <v>2119.8565080933627</v>
      </c>
      <c r="N320" s="259">
        <f>IF(ISNUMBER(N293)=TRUE,IF(N293&gt;0,N293/NAgni!N$57*100,"n.a."),"n.a.")</f>
        <v>2130.6054549495593</v>
      </c>
      <c r="O320" s="259">
        <f>IF(ISNUMBER(O293)=TRUE,IF(O293&gt;0,O293/NAgni!O$57*100,"n.a."),"n.a.")</f>
        <v>2088.2617495594686</v>
      </c>
      <c r="P320" s="259">
        <f>IF(ISNUMBER(P293)=TRUE,IF(P293&gt;0,P293/NAgni!P$57*100,"n.a."),"n.a.")</f>
        <v>2117.6292280866242</v>
      </c>
      <c r="Q320" s="259">
        <f>IF(ISNUMBER(Q293)=TRUE,IF(Q293&gt;0,Q293/NAgni!Q$57*100,"n.a."),"n.a.")</f>
        <v>2127.9948307047098</v>
      </c>
      <c r="R320" s="259">
        <f>IF(ISNUMBER(R293)=TRUE,IF(R293&gt;0,R293/NAgni!R$57*100,"n.a."),"n.a.")</f>
        <v>2267.5239801091116</v>
      </c>
      <c r="S320" s="259">
        <f>IF(ISNUMBER(S293)=TRUE,IF(S293&gt;0,S293/NAgni!S$57*100,"n.a."),"n.a.")</f>
        <v>2442.8035848666455</v>
      </c>
      <c r="T320" s="259">
        <f>IF(ISNUMBER(T293)=TRUE,IF(T293&gt;0,T293/NAgni!T$57*100,"n.a."),"n.a.")</f>
        <v>2464.5902662986455</v>
      </c>
      <c r="U320" s="259">
        <f>IF(ISNUMBER(U293)=TRUE,IF(U293&gt;0,U293/NAgni!U$57*100,"n.a."),"n.a.")</f>
        <v>2506.7027915650374</v>
      </c>
      <c r="V320" s="259">
        <f>IF(ISNUMBER(V293)=TRUE,IF(V293&gt;0,V293/NAgni!V$57*100,"n.a."),"n.a.")</f>
        <v>2469.1442517482283</v>
      </c>
      <c r="W320" s="259">
        <f>IF(ISNUMBER(W293)=TRUE,IF(W293&gt;0,W293/NAgni!W$57*100,"n.a."),"n.a.")</f>
        <v>2517.1293317314121</v>
      </c>
      <c r="X320" s="259">
        <f>IF(ISNUMBER(X293)=TRUE,IF(X293&gt;0,X293/NAgni!X$57*100,"n.a."),"n.a.")</f>
        <v>2557.6889595559255</v>
      </c>
    </row>
    <row r="321" spans="1:24" x14ac:dyDescent="0.2">
      <c r="A321" s="1" t="s">
        <v>312</v>
      </c>
      <c r="B321" t="s">
        <v>313</v>
      </c>
      <c r="C321" s="259" t="str">
        <f>IF(ISNUMBER(C294)=TRUE,IF(C294&gt;0,C294/NAgni!C$57*100,"n.a."),"n.a.")</f>
        <v>n.a.</v>
      </c>
      <c r="D321" s="259" t="str">
        <f>IF(ISNUMBER(D294)=TRUE,IF(D294&gt;0,D294/NAgni!D$57*100,"n.a."),"n.a.")</f>
        <v>n.a.</v>
      </c>
      <c r="E321" s="259" t="str">
        <f>IF(ISNUMBER(E294)=TRUE,IF(E294&gt;0,E294/NAgni!E$57*100,"n.a."),"n.a.")</f>
        <v>n.a.</v>
      </c>
      <c r="F321" s="259" t="str">
        <f>IF(ISNUMBER(F294)=TRUE,IF(F294&gt;0,F294/NAgni!F$57*100,"n.a."),"n.a.")</f>
        <v>n.a.</v>
      </c>
      <c r="G321" s="259" t="str">
        <f>IF(ISNUMBER(G294)=TRUE,IF(G294&gt;0,G294/NAgni!G$57*100,"n.a."),"n.a.")</f>
        <v>n.a.</v>
      </c>
      <c r="H321" s="259" t="str">
        <f>IF(ISNUMBER(H294)=TRUE,IF(H294&gt;0,H294/NAgni!H$57*100,"n.a."),"n.a.")</f>
        <v>n.a.</v>
      </c>
      <c r="I321" s="259" t="str">
        <f>IF(ISNUMBER(I294)=TRUE,IF(I294&gt;0,I294/NAgni!I$57*100,"n.a."),"n.a.")</f>
        <v>n.a.</v>
      </c>
      <c r="J321" s="259" t="str">
        <f>IF(ISNUMBER(J294)=TRUE,IF(J294&gt;0,J294/NAgni!J$57*100,"n.a."),"n.a.")</f>
        <v>n.a.</v>
      </c>
      <c r="K321" s="259" t="str">
        <f>IF(ISNUMBER(K294)=TRUE,IF(K294&gt;0,K294/NAgni!K$57*100,"n.a."),"n.a.")</f>
        <v>n.a.</v>
      </c>
      <c r="L321" s="259" t="str">
        <f>IF(ISNUMBER(L294)=TRUE,IF(L294&gt;0,L294/NAgni!L$57*100,"n.a."),"n.a.")</f>
        <v>n.a.</v>
      </c>
      <c r="M321" s="259" t="str">
        <f>IF(ISNUMBER(M294)=TRUE,IF(M294&gt;0,M294/NAgni!M$57*100,"n.a."),"n.a.")</f>
        <v>n.a.</v>
      </c>
      <c r="N321" s="259" t="str">
        <f>IF(ISNUMBER(N294)=TRUE,IF(N294&gt;0,N294/NAgni!N$57*100,"n.a."),"n.a.")</f>
        <v>n.a.</v>
      </c>
      <c r="O321" s="259" t="str">
        <f>IF(ISNUMBER(O294)=TRUE,IF(O294&gt;0,O294/NAgni!O$57*100,"n.a."),"n.a.")</f>
        <v>n.a.</v>
      </c>
      <c r="P321" s="259" t="str">
        <f>IF(ISNUMBER(P294)=TRUE,IF(P294&gt;0,P294/NAgni!P$57*100,"n.a."),"n.a.")</f>
        <v>n.a.</v>
      </c>
      <c r="Q321" s="259" t="str">
        <f>IF(ISNUMBER(Q294)=TRUE,IF(Q294&gt;0,Q294/NAgni!Q$57*100,"n.a."),"n.a.")</f>
        <v>n.a.</v>
      </c>
      <c r="R321" s="259" t="str">
        <f>IF(ISNUMBER(R294)=TRUE,IF(R294&gt;0,R294/NAgni!R$57*100,"n.a."),"n.a.")</f>
        <v>n.a.</v>
      </c>
      <c r="S321" s="259" t="str">
        <f>IF(ISNUMBER(S294)=TRUE,IF(S294&gt;0,S294/NAgni!S$57*100,"n.a."),"n.a.")</f>
        <v>n.a.</v>
      </c>
      <c r="T321" s="259" t="str">
        <f>IF(ISNUMBER(T294)=TRUE,IF(T294&gt;0,T294/NAgni!T$57*100,"n.a."),"n.a.")</f>
        <v>n.a.</v>
      </c>
      <c r="U321" s="259" t="str">
        <f>IF(ISNUMBER(U294)=TRUE,IF(U294&gt;0,U294/NAgni!U$57*100,"n.a."),"n.a.")</f>
        <v>n.a.</v>
      </c>
      <c r="V321" s="259" t="str">
        <f>IF(ISNUMBER(V294)=TRUE,IF(V294&gt;0,V294/NAgni!V$57*100,"n.a."),"n.a.")</f>
        <v>n.a.</v>
      </c>
      <c r="W321" s="259" t="str">
        <f>IF(ISNUMBER(W294)=TRUE,IF(W294&gt;0,W294/NAgni!W$57*100,"n.a."),"n.a.")</f>
        <v>n.a.</v>
      </c>
      <c r="X321" s="259" t="str">
        <f>IF(ISNUMBER(X294)=TRUE,IF(X294&gt;0,X294/NAgni!X$57*100,"n.a."),"n.a.")</f>
        <v>n.a.</v>
      </c>
    </row>
    <row r="322" spans="1:24" s="57" customFormat="1" ht="20.100000000000001" customHeight="1" x14ac:dyDescent="0.2">
      <c r="A322" s="54"/>
      <c r="B322" s="55" t="s">
        <v>3</v>
      </c>
      <c r="C322" s="56">
        <f>IF(ISNUMBER(C295)=TRUE,IF(C295&gt;0,C295/NAgni!C$57*100,"n.a."),"n.a.")</f>
        <v>9107.3921621770332</v>
      </c>
      <c r="D322" s="56">
        <f>IF(ISNUMBER(D295)=TRUE,IF(D295&gt;0,D295/NAgni!D$57*100,"n.a."),"n.a.")</f>
        <v>9066.0458245396148</v>
      </c>
      <c r="E322" s="56">
        <f>IF(ISNUMBER(E295)=TRUE,IF(E295&gt;0,E295/NAgni!E$57*100,"n.a."),"n.a.")</f>
        <v>9530.4559188148105</v>
      </c>
      <c r="F322" s="56">
        <f>IF(ISNUMBER(F295)=TRUE,IF(F295&gt;0,F295/NAgni!F$57*100,"n.a."),"n.a.")</f>
        <v>9315.9573848863874</v>
      </c>
      <c r="G322" s="56">
        <f>IF(ISNUMBER(G295)=TRUE,IF(G295&gt;0,G295/NAgni!G$57*100,"n.a."),"n.a.")</f>
        <v>9678.2877001270663</v>
      </c>
      <c r="H322" s="56">
        <f>IF(ISNUMBER(H295)=TRUE,IF(H295&gt;0,H295/NAgni!H$57*100,"n.a."),"n.a.")</f>
        <v>8706.7052909966314</v>
      </c>
      <c r="I322" s="56">
        <f>IF(ISNUMBER(I295)=TRUE,IF(I295&gt;0,I295/NAgni!I$57*100,"n.a."),"n.a.")</f>
        <v>8167.6389941094512</v>
      </c>
      <c r="J322" s="56">
        <f>IF(ISNUMBER(J295)=TRUE,IF(J295&gt;0,J295/NAgni!J$57*100,"n.a."),"n.a.")</f>
        <v>8037.5029502644038</v>
      </c>
      <c r="K322" s="56">
        <f>IF(ISNUMBER(K295)=TRUE,IF(K295&gt;0,K295/NAgni!K$57*100,"n.a."),"n.a.")</f>
        <v>7434.5248906449951</v>
      </c>
      <c r="L322" s="56">
        <f>IF(ISNUMBER(L295)=TRUE,IF(L295&gt;0,L295/NAgni!L$57*100,"n.a."),"n.a.")</f>
        <v>7153.0567009247452</v>
      </c>
      <c r="M322" s="56">
        <f>IF(ISNUMBER(M295)=TRUE,IF(M295&gt;0,M295/NAgni!M$57*100,"n.a."),"n.a.")</f>
        <v>7243.2548699185163</v>
      </c>
      <c r="N322" s="56">
        <f>IF(ISNUMBER(N295)=TRUE,IF(N295&gt;0,N295/NAgni!N$57*100,"n.a."),"n.a.")</f>
        <v>7461.9936149052519</v>
      </c>
      <c r="O322" s="56">
        <f>IF(ISNUMBER(O295)=TRUE,IF(O295&gt;0,O295/NAgni!O$57*100,"n.a."),"n.a.")</f>
        <v>7463.6845379766455</v>
      </c>
      <c r="P322" s="56">
        <f>IF(ISNUMBER(P295)=TRUE,IF(P295&gt;0,P295/NAgni!P$57*100,"n.a."),"n.a.")</f>
        <v>7535.7038820394919</v>
      </c>
      <c r="Q322" s="56">
        <f>IF(ISNUMBER(Q295)=TRUE,IF(Q295&gt;0,Q295/NAgni!Q$57*100,"n.a."),"n.a.")</f>
        <v>7903.5241872172292</v>
      </c>
      <c r="R322" s="56">
        <f>IF(ISNUMBER(R295)=TRUE,IF(R295&gt;0,R295/NAgni!R$57*100,"n.a."),"n.a.")</f>
        <v>8316.1139933575905</v>
      </c>
      <c r="S322" s="56">
        <f>IF(ISNUMBER(S295)=TRUE,IF(S295&gt;0,S295/NAgni!S$57*100,"n.a."),"n.a.")</f>
        <v>8962.1372099512191</v>
      </c>
      <c r="T322" s="56">
        <f>IF(ISNUMBER(T295)=TRUE,IF(T295&gt;0,T295/NAgni!T$57*100,"n.a."),"n.a.")</f>
        <v>8981.0812889753961</v>
      </c>
      <c r="U322" s="56">
        <f>IF(ISNUMBER(U295)=TRUE,IF(U295&gt;0,U295/NAgni!U$57*100,"n.a."),"n.a.")</f>
        <v>9084.9197827663866</v>
      </c>
      <c r="V322" s="56">
        <f>IF(ISNUMBER(V295)=TRUE,IF(V295&gt;0,V295/NAgni!V$57*100,"n.a."),"n.a.")</f>
        <v>9217.4687785588867</v>
      </c>
      <c r="W322" s="56">
        <f>IF(ISNUMBER(W295)=TRUE,IF(W295&gt;0,W295/NAgni!W$57*100,"n.a."),"n.a.")</f>
        <v>8929.608810162872</v>
      </c>
      <c r="X322" s="56">
        <f>IF(ISNUMBER(X295)=TRUE,IF(X295&gt;0,X295/NAgni!X$57*100,"n.a."),"n.a.")</f>
        <v>8786.4330389746538</v>
      </c>
    </row>
    <row r="323" spans="1:24" x14ac:dyDescent="0.2">
      <c r="A323" s="97" t="s">
        <v>308</v>
      </c>
      <c r="B323" s="52"/>
      <c r="C323" s="52"/>
      <c r="D323" s="52"/>
      <c r="E323" s="52"/>
      <c r="F323" s="52"/>
      <c r="G323" s="52"/>
      <c r="H323" s="52"/>
      <c r="I323" s="52"/>
      <c r="J323" s="52"/>
      <c r="K323" s="52"/>
      <c r="L323" s="52"/>
      <c r="M323" s="52"/>
      <c r="N323" s="52"/>
      <c r="O323" s="52"/>
      <c r="P323" s="32"/>
      <c r="Q323" s="32"/>
      <c r="R323" s="32"/>
      <c r="S323" s="32"/>
      <c r="T323" s="32"/>
    </row>
  </sheetData>
  <phoneticPr fontId="18" type="noConversion"/>
  <pageMargins left="0.74803149606299202" right="0.74803149606299202" top="0.98425196850393704" bottom="0.98425196850393704" header="0.511811023622047" footer="0.511811023622047"/>
  <pageSetup scale="48" fitToHeight="3" orientation="landscape" r:id="rId1"/>
  <headerFooter alignWithMargins="0"/>
  <rowBreaks count="11" manualBreakCount="11">
    <brk id="27" max="16383" man="1"/>
    <brk id="54" max="16383" man="1"/>
    <brk id="81" max="23" man="1"/>
    <brk id="108" max="23" man="1"/>
    <brk id="135" max="23" man="1"/>
    <brk id="162" max="23" man="1"/>
    <brk id="189" max="23" man="1"/>
    <brk id="216" max="23" man="1"/>
    <brk id="243" max="23" man="1"/>
    <brk id="270" max="23" man="1"/>
    <brk id="297" max="2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theme="6" tint="0.39997558519241921"/>
  </sheetPr>
  <dimension ref="A1:AD65"/>
  <sheetViews>
    <sheetView view="pageBreakPreview" zoomScale="90" zoomScaleNormal="80" zoomScaleSheetLayoutView="90" workbookViewId="0">
      <pane xSplit="2" topLeftCell="D1" activePane="topRight" state="frozen"/>
      <selection activeCell="D107" sqref="D107"/>
      <selection pane="topRight" activeCell="A2" sqref="A2"/>
    </sheetView>
  </sheetViews>
  <sheetFormatPr defaultRowHeight="12.75" outlineLevelCol="1" x14ac:dyDescent="0.2"/>
  <cols>
    <col min="1" max="1" width="5.7109375" style="1" customWidth="1"/>
    <col min="2" max="2" width="29.85546875" customWidth="1"/>
    <col min="3" max="14" width="10.7109375" customWidth="1"/>
    <col min="15" max="19" width="10.7109375" hidden="1" customWidth="1" outlineLevel="1"/>
    <col min="20" max="26" width="9.140625" hidden="1" customWidth="1" outlineLevel="1"/>
    <col min="27" max="27" width="9.140625" collapsed="1"/>
  </cols>
  <sheetData>
    <row r="1" spans="1:30" s="22" customFormat="1" ht="24.95" customHeight="1" x14ac:dyDescent="0.2">
      <c r="A1" s="48" t="str">
        <f>Index!A59</f>
        <v>Table 4a    National government employment by department, FY2010-FY2021</v>
      </c>
    </row>
    <row r="2" spans="1:30" s="22" customFormat="1" ht="21.75" customHeight="1" x14ac:dyDescent="0.2">
      <c r="A2" s="12"/>
      <c r="B2" s="154" t="s">
        <v>324</v>
      </c>
      <c r="C2" s="257" t="s">
        <v>1063</v>
      </c>
      <c r="D2" s="132" t="str">
        <f>NAgni!N2</f>
        <v>FY11</v>
      </c>
      <c r="E2" s="132" t="str">
        <f>NAgni!O2</f>
        <v>FY12</v>
      </c>
      <c r="F2" s="132" t="str">
        <f>NAgni!P2</f>
        <v>FY13</v>
      </c>
      <c r="G2" s="132" t="str">
        <f>NAgni!Q2</f>
        <v>FY14</v>
      </c>
      <c r="H2" s="132" t="str">
        <f>NAgni!R2</f>
        <v>FY15</v>
      </c>
      <c r="I2" s="132" t="str">
        <f>NAgni!S2</f>
        <v>FY16</v>
      </c>
      <c r="J2" s="132" t="str">
        <f>NAgni!T2</f>
        <v>FY17</v>
      </c>
      <c r="K2" s="132" t="str">
        <f>NAgni!U2</f>
        <v>FY18</v>
      </c>
      <c r="L2" s="132" t="str">
        <f>NAgni!V2</f>
        <v>FY19</v>
      </c>
      <c r="M2" s="132" t="str">
        <f>NAgni!W2</f>
        <v>FY20</v>
      </c>
      <c r="N2" s="132" t="str">
        <f>NAgni!X2</f>
        <v>FY21</v>
      </c>
      <c r="O2" s="132" t="str">
        <f>NAgni!Y2</f>
        <v>FY22</v>
      </c>
      <c r="P2" s="132" t="str">
        <f>NAgni!Z2</f>
        <v>FY23</v>
      </c>
      <c r="Q2" s="132" t="str">
        <f>NAgni!AA2</f>
        <v>FY24</v>
      </c>
      <c r="R2" s="132" t="str">
        <f>NAgni!AB2</f>
        <v>FY25</v>
      </c>
      <c r="S2" s="132" t="str">
        <f>NAgni!AC2</f>
        <v>FY26</v>
      </c>
      <c r="T2" s="132" t="str">
        <f>NAgni!AD2</f>
        <v>FY27</v>
      </c>
      <c r="U2" s="132" t="str">
        <f>NAgni!AE2</f>
        <v>FY28</v>
      </c>
      <c r="V2" s="132" t="str">
        <f>NAgni!AF2</f>
        <v>FY29</v>
      </c>
      <c r="W2" s="132" t="str">
        <f>NAgni!AG2</f>
        <v>FY30</v>
      </c>
      <c r="X2" s="132" t="str">
        <f>NAgni!AH2</f>
        <v>FY31</v>
      </c>
      <c r="Y2" s="132" t="str">
        <f>NAgni!AI2</f>
        <v>FY32</v>
      </c>
      <c r="Z2" s="132" t="str">
        <f>NAgni!AJ2</f>
        <v>FY33</v>
      </c>
    </row>
    <row r="3" spans="1:30" ht="20.100000000000001" customHeight="1" x14ac:dyDescent="0.2">
      <c r="A3" s="1">
        <v>1</v>
      </c>
      <c r="B3" s="32" t="s">
        <v>314</v>
      </c>
      <c r="C3" s="106">
        <v>28</v>
      </c>
      <c r="D3" s="106">
        <v>28</v>
      </c>
      <c r="E3" s="106">
        <v>27</v>
      </c>
      <c r="F3" s="106">
        <v>27</v>
      </c>
      <c r="G3" s="106">
        <v>31</v>
      </c>
      <c r="H3" s="106">
        <v>23</v>
      </c>
      <c r="I3" s="106">
        <v>18</v>
      </c>
      <c r="J3" s="106">
        <v>21</v>
      </c>
      <c r="K3" s="106">
        <v>22</v>
      </c>
      <c r="L3" s="106">
        <v>22</v>
      </c>
      <c r="M3" s="106">
        <v>24</v>
      </c>
      <c r="N3" s="106">
        <v>27</v>
      </c>
      <c r="AA3" s="22"/>
      <c r="AB3" s="22"/>
      <c r="AC3" s="22"/>
      <c r="AD3" s="22"/>
    </row>
    <row r="4" spans="1:30" x14ac:dyDescent="0.2">
      <c r="A4" s="1">
        <v>2</v>
      </c>
      <c r="B4" s="32" t="s">
        <v>315</v>
      </c>
      <c r="C4" s="106">
        <v>13</v>
      </c>
      <c r="D4" s="106">
        <v>14</v>
      </c>
      <c r="E4" s="106">
        <v>14</v>
      </c>
      <c r="F4" s="106">
        <v>11</v>
      </c>
      <c r="G4" s="106">
        <v>11</v>
      </c>
      <c r="H4" s="106">
        <v>11</v>
      </c>
      <c r="I4" s="106">
        <v>12</v>
      </c>
      <c r="J4" s="106">
        <v>10</v>
      </c>
      <c r="K4" s="106">
        <v>11</v>
      </c>
      <c r="L4" s="106">
        <v>13</v>
      </c>
      <c r="M4" s="106">
        <v>14</v>
      </c>
      <c r="N4" s="106">
        <v>14</v>
      </c>
      <c r="AA4" s="22"/>
      <c r="AB4" s="22"/>
      <c r="AC4" s="22"/>
      <c r="AD4" s="22"/>
    </row>
    <row r="5" spans="1:30" x14ac:dyDescent="0.2">
      <c r="A5" s="1">
        <v>3</v>
      </c>
      <c r="B5" s="32" t="s">
        <v>316</v>
      </c>
      <c r="C5" s="106">
        <v>112</v>
      </c>
      <c r="D5" s="106">
        <v>117</v>
      </c>
      <c r="E5" s="106">
        <v>119</v>
      </c>
      <c r="F5" s="106">
        <v>122</v>
      </c>
      <c r="G5" s="106">
        <v>132</v>
      </c>
      <c r="H5" s="106">
        <v>143</v>
      </c>
      <c r="I5" s="106">
        <v>157</v>
      </c>
      <c r="J5" s="106">
        <v>164</v>
      </c>
      <c r="K5" s="106">
        <v>165</v>
      </c>
      <c r="L5" s="106">
        <v>162</v>
      </c>
      <c r="M5" s="106">
        <v>164</v>
      </c>
      <c r="N5" s="106">
        <v>148</v>
      </c>
      <c r="AA5" s="22"/>
      <c r="AB5" s="22"/>
      <c r="AC5" s="22"/>
      <c r="AD5" s="22"/>
    </row>
    <row r="6" spans="1:30" x14ac:dyDescent="0.2">
      <c r="A6" s="1">
        <v>4</v>
      </c>
      <c r="B6" s="32" t="s">
        <v>317</v>
      </c>
      <c r="C6" s="106">
        <v>48</v>
      </c>
      <c r="D6" s="106">
        <v>47</v>
      </c>
      <c r="E6" s="106">
        <v>44</v>
      </c>
      <c r="F6" s="106">
        <v>40</v>
      </c>
      <c r="G6" s="106">
        <v>41</v>
      </c>
      <c r="H6" s="106">
        <v>41</v>
      </c>
      <c r="I6" s="106">
        <v>44</v>
      </c>
      <c r="J6" s="106">
        <v>46</v>
      </c>
      <c r="K6" s="106">
        <v>45</v>
      </c>
      <c r="L6" s="106">
        <v>51</v>
      </c>
      <c r="M6" s="106">
        <v>53</v>
      </c>
      <c r="N6" s="106">
        <v>47</v>
      </c>
      <c r="AA6" s="22"/>
      <c r="AB6" s="22"/>
      <c r="AC6" s="22"/>
      <c r="AD6" s="22"/>
    </row>
    <row r="7" spans="1:30" x14ac:dyDescent="0.2">
      <c r="A7" s="1">
        <v>5</v>
      </c>
      <c r="B7" s="32" t="s">
        <v>14</v>
      </c>
      <c r="C7" s="106">
        <v>182</v>
      </c>
      <c r="D7" s="106">
        <v>179</v>
      </c>
      <c r="E7" s="106">
        <v>177</v>
      </c>
      <c r="F7" s="106">
        <v>178</v>
      </c>
      <c r="G7" s="106">
        <v>196</v>
      </c>
      <c r="H7" s="106">
        <v>200</v>
      </c>
      <c r="I7" s="106">
        <v>199</v>
      </c>
      <c r="J7" s="106">
        <v>202</v>
      </c>
      <c r="K7" s="106">
        <v>221</v>
      </c>
      <c r="L7" s="106">
        <v>225</v>
      </c>
      <c r="M7" s="106">
        <v>222</v>
      </c>
      <c r="N7" s="106">
        <v>234</v>
      </c>
    </row>
    <row r="8" spans="1:30" x14ac:dyDescent="0.2">
      <c r="A8" s="1">
        <v>6</v>
      </c>
      <c r="B8" s="32" t="s">
        <v>318</v>
      </c>
      <c r="C8" s="106">
        <v>84</v>
      </c>
      <c r="D8" s="106">
        <v>84</v>
      </c>
      <c r="E8" s="106">
        <v>82</v>
      </c>
      <c r="F8" s="106">
        <v>78</v>
      </c>
      <c r="G8" s="106">
        <v>80</v>
      </c>
      <c r="H8" s="106">
        <v>70</v>
      </c>
      <c r="I8" s="106">
        <v>77</v>
      </c>
      <c r="J8" s="106">
        <v>75</v>
      </c>
      <c r="K8" s="106">
        <v>76</v>
      </c>
      <c r="L8" s="106">
        <v>70</v>
      </c>
      <c r="M8" s="106">
        <v>69</v>
      </c>
      <c r="N8" s="106">
        <v>88</v>
      </c>
    </row>
    <row r="9" spans="1:30" x14ac:dyDescent="0.2">
      <c r="A9" s="1">
        <v>7</v>
      </c>
      <c r="B9" s="32" t="s">
        <v>319</v>
      </c>
      <c r="C9" s="106">
        <v>392</v>
      </c>
      <c r="D9" s="106">
        <v>389</v>
      </c>
      <c r="E9" s="106">
        <v>377</v>
      </c>
      <c r="F9" s="106">
        <v>361</v>
      </c>
      <c r="G9" s="106">
        <v>278</v>
      </c>
      <c r="H9" s="106">
        <v>271</v>
      </c>
      <c r="I9" s="106">
        <v>258</v>
      </c>
      <c r="J9" s="106">
        <v>256</v>
      </c>
      <c r="K9" s="106">
        <v>246</v>
      </c>
      <c r="L9" s="106">
        <v>248</v>
      </c>
      <c r="M9" s="106">
        <v>252</v>
      </c>
      <c r="N9" s="106">
        <v>240</v>
      </c>
    </row>
    <row r="10" spans="1:30" x14ac:dyDescent="0.2">
      <c r="A10" s="1">
        <v>8</v>
      </c>
      <c r="B10" s="32" t="s">
        <v>35</v>
      </c>
      <c r="C10" s="106">
        <v>452</v>
      </c>
      <c r="D10" s="106">
        <v>461</v>
      </c>
      <c r="E10" s="106">
        <v>455</v>
      </c>
      <c r="F10" s="106">
        <v>436</v>
      </c>
      <c r="G10" s="106">
        <v>421</v>
      </c>
      <c r="H10" s="106">
        <v>424</v>
      </c>
      <c r="I10" s="106">
        <v>436</v>
      </c>
      <c r="J10" s="106">
        <v>433</v>
      </c>
      <c r="K10" s="106">
        <v>423</v>
      </c>
      <c r="L10" s="106">
        <v>422</v>
      </c>
      <c r="M10" s="106">
        <v>419</v>
      </c>
      <c r="N10" s="106">
        <v>426</v>
      </c>
    </row>
    <row r="11" spans="1:30" x14ac:dyDescent="0.2">
      <c r="A11" s="1">
        <v>9</v>
      </c>
      <c r="B11" s="32" t="s">
        <v>178</v>
      </c>
      <c r="C11" s="106">
        <v>387</v>
      </c>
      <c r="D11" s="106">
        <v>394</v>
      </c>
      <c r="E11" s="106">
        <v>389</v>
      </c>
      <c r="F11" s="106">
        <v>387</v>
      </c>
      <c r="G11" s="106">
        <v>413</v>
      </c>
      <c r="H11" s="106">
        <v>411</v>
      </c>
      <c r="I11" s="106">
        <v>403</v>
      </c>
      <c r="J11" s="106">
        <v>403</v>
      </c>
      <c r="K11" s="106">
        <v>400</v>
      </c>
      <c r="L11" s="106">
        <v>386</v>
      </c>
      <c r="M11" s="106">
        <v>388</v>
      </c>
      <c r="N11" s="106">
        <v>397</v>
      </c>
    </row>
    <row r="12" spans="1:30" x14ac:dyDescent="0.2">
      <c r="A12" s="1">
        <v>10</v>
      </c>
      <c r="B12" s="32" t="s">
        <v>320</v>
      </c>
      <c r="C12" s="106">
        <v>43</v>
      </c>
      <c r="D12" s="106">
        <v>44</v>
      </c>
      <c r="E12" s="106">
        <v>43</v>
      </c>
      <c r="F12" s="106">
        <v>41</v>
      </c>
      <c r="G12" s="106">
        <v>41</v>
      </c>
      <c r="H12" s="106">
        <v>40</v>
      </c>
      <c r="I12" s="106">
        <v>41</v>
      </c>
      <c r="J12" s="106">
        <v>43</v>
      </c>
      <c r="K12" s="106">
        <v>46</v>
      </c>
      <c r="L12" s="106">
        <v>56</v>
      </c>
      <c r="M12" s="106">
        <v>51</v>
      </c>
      <c r="N12" s="106">
        <v>24</v>
      </c>
    </row>
    <row r="13" spans="1:30" x14ac:dyDescent="0.2">
      <c r="A13" s="1">
        <v>11</v>
      </c>
      <c r="B13" s="32" t="s">
        <v>321</v>
      </c>
      <c r="C13" s="106">
        <v>18</v>
      </c>
      <c r="D13" s="106">
        <v>15</v>
      </c>
      <c r="E13" s="106">
        <v>17</v>
      </c>
      <c r="F13" s="106">
        <v>19</v>
      </c>
      <c r="G13" s="106">
        <v>17</v>
      </c>
      <c r="H13" s="106">
        <v>16</v>
      </c>
      <c r="I13" s="106">
        <v>17</v>
      </c>
      <c r="J13" s="106">
        <v>17</v>
      </c>
      <c r="K13" s="106">
        <v>17</v>
      </c>
      <c r="L13" s="106">
        <v>20</v>
      </c>
      <c r="M13" s="106">
        <v>19</v>
      </c>
      <c r="N13" s="106">
        <v>27</v>
      </c>
    </row>
    <row r="14" spans="1:30" x14ac:dyDescent="0.2">
      <c r="A14" s="1">
        <v>12</v>
      </c>
      <c r="B14" s="32" t="s">
        <v>322</v>
      </c>
      <c r="C14" s="106">
        <v>83</v>
      </c>
      <c r="D14" s="106">
        <v>84</v>
      </c>
      <c r="E14" s="106">
        <v>81</v>
      </c>
      <c r="F14" s="106">
        <v>81</v>
      </c>
      <c r="G14" s="106">
        <v>75</v>
      </c>
      <c r="H14" s="106">
        <v>77</v>
      </c>
      <c r="I14" s="106">
        <v>79</v>
      </c>
      <c r="J14" s="106">
        <v>85</v>
      </c>
      <c r="K14" s="106">
        <v>84</v>
      </c>
      <c r="L14" s="106">
        <v>100</v>
      </c>
      <c r="M14" s="106">
        <v>97</v>
      </c>
      <c r="N14" s="106">
        <v>53</v>
      </c>
    </row>
    <row r="15" spans="1:30" x14ac:dyDescent="0.2">
      <c r="B15" s="32"/>
      <c r="C15" s="106"/>
      <c r="D15" s="106"/>
      <c r="E15" s="106"/>
      <c r="F15" s="106"/>
      <c r="G15" s="106"/>
      <c r="H15" s="106"/>
      <c r="I15" s="106"/>
      <c r="J15" s="106"/>
      <c r="K15" s="106"/>
      <c r="L15" s="106"/>
      <c r="M15" s="106"/>
      <c r="N15" s="106"/>
    </row>
    <row r="16" spans="1:30" x14ac:dyDescent="0.2">
      <c r="A16" s="1">
        <v>14</v>
      </c>
      <c r="B16" s="32" t="s">
        <v>323</v>
      </c>
      <c r="C16" s="106">
        <v>118</v>
      </c>
      <c r="D16" s="106">
        <v>116</v>
      </c>
      <c r="E16" s="106">
        <v>119</v>
      </c>
      <c r="F16" s="106">
        <v>120</v>
      </c>
      <c r="G16" s="106">
        <v>121</v>
      </c>
      <c r="H16" s="106">
        <v>126</v>
      </c>
      <c r="I16" s="106">
        <v>130</v>
      </c>
      <c r="J16" s="106">
        <v>132</v>
      </c>
      <c r="K16" s="106">
        <v>131</v>
      </c>
      <c r="L16" s="106">
        <v>132</v>
      </c>
      <c r="M16" s="106">
        <v>129</v>
      </c>
      <c r="N16" s="106">
        <v>137</v>
      </c>
    </row>
    <row r="17" spans="1:26" x14ac:dyDescent="0.2">
      <c r="A17" s="1">
        <v>15</v>
      </c>
      <c r="B17" s="32" t="s">
        <v>13</v>
      </c>
      <c r="C17" s="106">
        <v>66</v>
      </c>
      <c r="D17" s="106">
        <v>67</v>
      </c>
      <c r="E17" s="106">
        <v>66</v>
      </c>
      <c r="F17" s="106">
        <v>62</v>
      </c>
      <c r="G17" s="106">
        <v>62</v>
      </c>
      <c r="H17" s="106">
        <v>60</v>
      </c>
      <c r="I17" s="106">
        <v>61</v>
      </c>
      <c r="J17" s="106">
        <v>66</v>
      </c>
      <c r="K17" s="106">
        <v>70</v>
      </c>
      <c r="L17" s="106">
        <v>70</v>
      </c>
      <c r="M17" s="106">
        <v>73</v>
      </c>
      <c r="N17" s="106">
        <v>70</v>
      </c>
    </row>
    <row r="18" spans="1:26" x14ac:dyDescent="0.2">
      <c r="A18" s="1">
        <v>16</v>
      </c>
      <c r="B18" s="32" t="s">
        <v>256</v>
      </c>
      <c r="C18" s="106">
        <v>7</v>
      </c>
      <c r="D18" s="106">
        <v>9</v>
      </c>
      <c r="E18" s="106">
        <v>14</v>
      </c>
      <c r="F18" s="106">
        <v>21</v>
      </c>
      <c r="G18" s="106">
        <v>10</v>
      </c>
      <c r="H18" s="106">
        <v>12</v>
      </c>
      <c r="I18" s="106">
        <v>15</v>
      </c>
      <c r="J18" s="106">
        <v>24</v>
      </c>
      <c r="K18" s="106">
        <v>43</v>
      </c>
      <c r="L18" s="106">
        <v>39</v>
      </c>
      <c r="M18" s="106">
        <v>44</v>
      </c>
      <c r="N18" s="106">
        <v>53</v>
      </c>
    </row>
    <row r="19" spans="1:26" s="346" customFormat="1" ht="20.100000000000001" customHeight="1" x14ac:dyDescent="0.2">
      <c r="A19" s="722"/>
      <c r="B19" s="723" t="s">
        <v>3</v>
      </c>
      <c r="C19" s="438">
        <f>SUM(C3:C18)</f>
        <v>2033</v>
      </c>
      <c r="D19" s="438">
        <f t="shared" ref="D19:K19" si="0">SUM(D3:D18)</f>
        <v>2048</v>
      </c>
      <c r="E19" s="438">
        <f t="shared" si="0"/>
        <v>2024</v>
      </c>
      <c r="F19" s="438">
        <f t="shared" si="0"/>
        <v>1984</v>
      </c>
      <c r="G19" s="438">
        <f t="shared" si="0"/>
        <v>1929</v>
      </c>
      <c r="H19" s="438">
        <f t="shared" si="0"/>
        <v>1925</v>
      </c>
      <c r="I19" s="438">
        <f t="shared" si="0"/>
        <v>1947</v>
      </c>
      <c r="J19" s="438">
        <f t="shared" si="0"/>
        <v>1977</v>
      </c>
      <c r="K19" s="438">
        <f t="shared" si="0"/>
        <v>2000</v>
      </c>
      <c r="L19" s="438">
        <f t="shared" ref="L19:Z19" si="1">SUM(L3:L18)</f>
        <v>2016</v>
      </c>
      <c r="M19" s="438">
        <f t="shared" si="1"/>
        <v>2018</v>
      </c>
      <c r="N19" s="438">
        <f t="shared" si="1"/>
        <v>1985</v>
      </c>
      <c r="O19" s="438">
        <f t="shared" si="1"/>
        <v>0</v>
      </c>
      <c r="P19" s="438">
        <f t="shared" si="1"/>
        <v>0</v>
      </c>
      <c r="Q19" s="438">
        <f t="shared" si="1"/>
        <v>0</v>
      </c>
      <c r="R19" s="438">
        <f t="shared" si="1"/>
        <v>0</v>
      </c>
      <c r="S19" s="438">
        <f t="shared" si="1"/>
        <v>0</v>
      </c>
      <c r="T19" s="438">
        <f t="shared" si="1"/>
        <v>0</v>
      </c>
      <c r="U19" s="438">
        <f t="shared" si="1"/>
        <v>0</v>
      </c>
      <c r="V19" s="438">
        <f t="shared" si="1"/>
        <v>0</v>
      </c>
      <c r="W19" s="438">
        <f t="shared" si="1"/>
        <v>0</v>
      </c>
      <c r="X19" s="438">
        <f t="shared" si="1"/>
        <v>0</v>
      </c>
      <c r="Y19" s="438">
        <f t="shared" si="1"/>
        <v>0</v>
      </c>
      <c r="Z19" s="438">
        <f t="shared" si="1"/>
        <v>0</v>
      </c>
    </row>
    <row r="20" spans="1:26" ht="12.75" customHeight="1" x14ac:dyDescent="0.2">
      <c r="A20" s="53" t="s">
        <v>325</v>
      </c>
      <c r="B20" s="32"/>
      <c r="C20" s="2"/>
      <c r="D20" s="2"/>
      <c r="E20" s="2"/>
      <c r="F20" s="2"/>
      <c r="G20" s="2"/>
      <c r="H20" s="2"/>
      <c r="I20" s="2"/>
      <c r="J20" s="2"/>
      <c r="K20" s="2"/>
      <c r="L20" s="2"/>
      <c r="M20" s="2"/>
      <c r="N20" s="2"/>
    </row>
    <row r="21" spans="1:26" s="4" customFormat="1" ht="20.100000000000001" customHeight="1" x14ac:dyDescent="0.2">
      <c r="A21" s="258"/>
    </row>
    <row r="22" spans="1:26" ht="20.100000000000001" customHeight="1" x14ac:dyDescent="0.2">
      <c r="A22" s="48" t="str">
        <f>Index!A60</f>
        <v>Table 4b    National government wage costs by department, FY2010-FY2021</v>
      </c>
    </row>
    <row r="23" spans="1:26" s="22" customFormat="1" ht="21.75" customHeight="1" x14ac:dyDescent="0.2">
      <c r="A23" s="12"/>
      <c r="B23" s="11" t="s">
        <v>183</v>
      </c>
      <c r="C23" s="257" t="s">
        <v>1063</v>
      </c>
      <c r="D23" s="132" t="str">
        <f>D2</f>
        <v>FY11</v>
      </c>
      <c r="E23" s="132" t="str">
        <f t="shared" ref="E23:I23" si="2">E2</f>
        <v>FY12</v>
      </c>
      <c r="F23" s="132" t="str">
        <f t="shared" si="2"/>
        <v>FY13</v>
      </c>
      <c r="G23" s="132" t="str">
        <f t="shared" si="2"/>
        <v>FY14</v>
      </c>
      <c r="H23" s="132" t="str">
        <f t="shared" si="2"/>
        <v>FY15</v>
      </c>
      <c r="I23" s="132" t="str">
        <f t="shared" si="2"/>
        <v>FY16</v>
      </c>
      <c r="J23" s="132" t="str">
        <f t="shared" ref="J23:K23" si="3">J2</f>
        <v>FY17</v>
      </c>
      <c r="K23" s="132" t="str">
        <f t="shared" si="3"/>
        <v>FY18</v>
      </c>
      <c r="L23" s="132" t="str">
        <f t="shared" ref="L23:N23" si="4">L2</f>
        <v>FY19</v>
      </c>
      <c r="M23" s="132" t="str">
        <f t="shared" si="4"/>
        <v>FY20</v>
      </c>
      <c r="N23" s="132" t="str">
        <f t="shared" si="4"/>
        <v>FY21</v>
      </c>
    </row>
    <row r="24" spans="1:26" ht="20.100000000000001" customHeight="1" x14ac:dyDescent="0.2">
      <c r="A24" s="1">
        <v>1</v>
      </c>
      <c r="B24" s="32" t="s">
        <v>314</v>
      </c>
      <c r="C24" s="106">
        <v>636.37799072265625</v>
      </c>
      <c r="D24" s="106">
        <v>687.6510009765625</v>
      </c>
      <c r="E24" s="106">
        <v>688.54302978515625</v>
      </c>
      <c r="F24" s="106">
        <v>746.09100341796875</v>
      </c>
      <c r="G24" s="106">
        <v>938.135986328125</v>
      </c>
      <c r="H24" s="106">
        <v>711.21197509765625</v>
      </c>
      <c r="I24" s="106">
        <v>686.50701904296875</v>
      </c>
      <c r="J24" s="106">
        <v>767.89300537109375</v>
      </c>
      <c r="K24" s="106">
        <v>862.63800048828125</v>
      </c>
      <c r="L24" s="106">
        <v>884.46600341796875</v>
      </c>
      <c r="M24" s="106">
        <v>991.916015625</v>
      </c>
      <c r="N24" s="106">
        <v>982.7769775390625</v>
      </c>
    </row>
    <row r="25" spans="1:26" x14ac:dyDescent="0.2">
      <c r="A25" s="1">
        <v>2</v>
      </c>
      <c r="B25" s="32" t="s">
        <v>315</v>
      </c>
      <c r="C25" s="106">
        <v>257.82598876953125</v>
      </c>
      <c r="D25" s="106">
        <v>307.1090087890625</v>
      </c>
      <c r="E25" s="106">
        <v>350.79299926757813</v>
      </c>
      <c r="F25" s="106">
        <v>271.81500244140625</v>
      </c>
      <c r="G25" s="106">
        <v>259.34201049804688</v>
      </c>
      <c r="H25" s="106">
        <v>272.7130126953125</v>
      </c>
      <c r="I25" s="106">
        <v>291.7239990234375</v>
      </c>
      <c r="J25" s="106">
        <v>303.65301513671875</v>
      </c>
      <c r="K25" s="106">
        <v>314.39498901367188</v>
      </c>
      <c r="L25" s="106">
        <v>365.72500610351563</v>
      </c>
      <c r="M25" s="106">
        <v>407.0889892578125</v>
      </c>
      <c r="N25" s="106">
        <v>429.41799926757813</v>
      </c>
    </row>
    <row r="26" spans="1:26" x14ac:dyDescent="0.2">
      <c r="A26" s="1">
        <v>3</v>
      </c>
      <c r="B26" s="32" t="s">
        <v>316</v>
      </c>
      <c r="C26" s="106">
        <v>2243.572021484375</v>
      </c>
      <c r="D26" s="106">
        <v>2481.132080078125</v>
      </c>
      <c r="E26" s="106">
        <v>2717.93408203125</v>
      </c>
      <c r="F26" s="106">
        <v>3007.367919921875</v>
      </c>
      <c r="G26" s="106">
        <v>3351.153076171875</v>
      </c>
      <c r="H26" s="106">
        <v>3672.97412109375</v>
      </c>
      <c r="I26" s="106">
        <v>4098.44677734375</v>
      </c>
      <c r="J26" s="106">
        <v>4391.98583984375</v>
      </c>
      <c r="K26" s="106">
        <v>4376.92919921875</v>
      </c>
      <c r="L26" s="106">
        <v>4343.7099609375</v>
      </c>
      <c r="M26" s="106">
        <v>4246.5830078125</v>
      </c>
      <c r="N26" s="106">
        <v>3907.596923828125</v>
      </c>
    </row>
    <row r="27" spans="1:26" x14ac:dyDescent="0.2">
      <c r="A27" s="1">
        <v>4</v>
      </c>
      <c r="B27" s="32" t="s">
        <v>317</v>
      </c>
      <c r="C27" s="106">
        <v>1232.9169921875</v>
      </c>
      <c r="D27" s="106">
        <v>1315.261962890625</v>
      </c>
      <c r="E27" s="106">
        <v>1268.3389892578125</v>
      </c>
      <c r="F27" s="106">
        <v>1151.64501953125</v>
      </c>
      <c r="G27" s="106">
        <v>1287.739013671875</v>
      </c>
      <c r="H27" s="106">
        <v>1339.2939453125</v>
      </c>
      <c r="I27" s="106">
        <v>1558.448974609375</v>
      </c>
      <c r="J27" s="106">
        <v>1706.3299560546875</v>
      </c>
      <c r="K27" s="106">
        <v>1695.7659912109375</v>
      </c>
      <c r="L27" s="106">
        <v>1780.0050048828125</v>
      </c>
      <c r="M27" s="106">
        <v>1872.998046875</v>
      </c>
      <c r="N27" s="106">
        <v>1581.6080322265625</v>
      </c>
    </row>
    <row r="28" spans="1:26" x14ac:dyDescent="0.2">
      <c r="A28" s="1">
        <v>5</v>
      </c>
      <c r="B28" s="32" t="s">
        <v>14</v>
      </c>
      <c r="C28" s="106">
        <v>3534.261962890625</v>
      </c>
      <c r="D28" s="106">
        <v>3543.416015625</v>
      </c>
      <c r="E28" s="106">
        <v>3585.06005859375</v>
      </c>
      <c r="F28" s="106">
        <v>3634.1650390625</v>
      </c>
      <c r="G28" s="106">
        <v>4054.157958984375</v>
      </c>
      <c r="H28" s="106">
        <v>4326.5390625</v>
      </c>
      <c r="I28" s="106">
        <v>4994.7421875</v>
      </c>
      <c r="J28" s="106">
        <v>5196.794921875</v>
      </c>
      <c r="K28" s="106">
        <v>5983.9638671875</v>
      </c>
      <c r="L28" s="106">
        <v>5784.0341796875</v>
      </c>
      <c r="M28" s="106">
        <v>5840.001953125</v>
      </c>
      <c r="N28" s="106">
        <v>6262.43115234375</v>
      </c>
    </row>
    <row r="29" spans="1:26" x14ac:dyDescent="0.2">
      <c r="A29" s="1">
        <v>6</v>
      </c>
      <c r="B29" s="32" t="s">
        <v>318</v>
      </c>
      <c r="C29" s="106">
        <v>1207.8929443359375</v>
      </c>
      <c r="D29" s="106">
        <v>1296.926025390625</v>
      </c>
      <c r="E29" s="106">
        <v>1348.845947265625</v>
      </c>
      <c r="F29" s="106">
        <v>1341.8389892578125</v>
      </c>
      <c r="G29" s="106">
        <v>1399.053955078125</v>
      </c>
      <c r="H29" s="106">
        <v>1309.68603515625</v>
      </c>
      <c r="I29" s="106">
        <v>1518.1490478515625</v>
      </c>
      <c r="J29" s="106">
        <v>1530.7459716796875</v>
      </c>
      <c r="K29" s="106">
        <v>1583.9239501953125</v>
      </c>
      <c r="L29" s="106">
        <v>1497.5760498046875</v>
      </c>
      <c r="M29" s="106">
        <v>1383.0369873046875</v>
      </c>
      <c r="N29" s="106">
        <v>1639.508056640625</v>
      </c>
    </row>
    <row r="30" spans="1:26" x14ac:dyDescent="0.2">
      <c r="A30" s="1">
        <v>7</v>
      </c>
      <c r="B30" s="32" t="s">
        <v>319</v>
      </c>
      <c r="C30" s="106">
        <v>4841.86279296875</v>
      </c>
      <c r="D30" s="106">
        <v>5071.2529296875</v>
      </c>
      <c r="E30" s="106">
        <v>5100.0361328125</v>
      </c>
      <c r="F30" s="106">
        <v>5321.19091796875</v>
      </c>
      <c r="G30" s="106">
        <v>4236.6767578125</v>
      </c>
      <c r="H30" s="106">
        <v>4221.10009765625</v>
      </c>
      <c r="I30" s="106">
        <v>4347.02978515625</v>
      </c>
      <c r="J30" s="106">
        <v>4721.55078125</v>
      </c>
      <c r="K30" s="106">
        <v>4630.77294921875</v>
      </c>
      <c r="L30" s="106">
        <v>4688.81201171875</v>
      </c>
      <c r="M30" s="106">
        <v>4858.85400390625</v>
      </c>
      <c r="N30" s="106">
        <v>4566.41015625</v>
      </c>
    </row>
    <row r="31" spans="1:26" x14ac:dyDescent="0.2">
      <c r="A31" s="1">
        <v>8</v>
      </c>
      <c r="B31" s="32" t="s">
        <v>35</v>
      </c>
      <c r="C31" s="106">
        <v>5955.43115234375</v>
      </c>
      <c r="D31" s="106">
        <v>6259.68115234375</v>
      </c>
      <c r="E31" s="106">
        <v>6401.6591796875</v>
      </c>
      <c r="F31" s="106">
        <v>6556.30517578125</v>
      </c>
      <c r="G31" s="106">
        <v>6325.7421875</v>
      </c>
      <c r="H31" s="106">
        <v>6834.490234375</v>
      </c>
      <c r="I31" s="106">
        <v>7396.2509765625</v>
      </c>
      <c r="J31" s="106">
        <v>7449.7490234375</v>
      </c>
      <c r="K31" s="106">
        <v>7541.85400390625</v>
      </c>
      <c r="L31" s="106">
        <v>7641.52978515625</v>
      </c>
      <c r="M31" s="106">
        <v>7751.85986328125</v>
      </c>
      <c r="N31" s="106">
        <v>7839.85302734375</v>
      </c>
    </row>
    <row r="32" spans="1:26" x14ac:dyDescent="0.2">
      <c r="A32" s="1">
        <v>9</v>
      </c>
      <c r="B32" s="32" t="s">
        <v>178</v>
      </c>
      <c r="C32" s="106">
        <v>7080.68115234375</v>
      </c>
      <c r="D32" s="106">
        <v>7155.12890625</v>
      </c>
      <c r="E32" s="106">
        <v>7255.3330078125</v>
      </c>
      <c r="F32" s="106">
        <v>7593.2021484375</v>
      </c>
      <c r="G32" s="106">
        <v>8483.392578125</v>
      </c>
      <c r="H32" s="106">
        <v>8582.8681640625</v>
      </c>
      <c r="I32" s="106">
        <v>8939.7626953125</v>
      </c>
      <c r="J32" s="106">
        <v>9044.478515625</v>
      </c>
      <c r="K32" s="106">
        <v>9393.923828125</v>
      </c>
      <c r="L32" s="106">
        <v>8946.0634765625</v>
      </c>
      <c r="M32" s="106">
        <v>9141.841796875</v>
      </c>
      <c r="N32" s="106">
        <v>9408.2255859375</v>
      </c>
    </row>
    <row r="33" spans="1:14" x14ac:dyDescent="0.2">
      <c r="A33" s="1">
        <v>10</v>
      </c>
      <c r="B33" s="32" t="s">
        <v>320</v>
      </c>
      <c r="C33" s="106">
        <v>519.54498291015625</v>
      </c>
      <c r="D33" s="106">
        <v>568.5360107421875</v>
      </c>
      <c r="E33" s="106">
        <v>572.75701904296875</v>
      </c>
      <c r="F33" s="106">
        <v>573.22998046875</v>
      </c>
      <c r="G33" s="106">
        <v>550.04901123046875</v>
      </c>
      <c r="H33" s="106">
        <v>553.81402587890625</v>
      </c>
      <c r="I33" s="106">
        <v>602.81597900390625</v>
      </c>
      <c r="J33" s="106">
        <v>663.5250244140625</v>
      </c>
      <c r="K33" s="106">
        <v>728.11199951171875</v>
      </c>
      <c r="L33" s="106">
        <v>993.198974609375</v>
      </c>
      <c r="M33" s="106">
        <v>1000.7570190429688</v>
      </c>
      <c r="N33" s="106">
        <v>474.63800048828125</v>
      </c>
    </row>
    <row r="34" spans="1:14" x14ac:dyDescent="0.2">
      <c r="A34" s="1">
        <v>11</v>
      </c>
      <c r="B34" s="32" t="s">
        <v>321</v>
      </c>
      <c r="C34" s="106">
        <v>379.44601440429688</v>
      </c>
      <c r="D34" s="106">
        <v>314.24200439453125</v>
      </c>
      <c r="E34" s="106">
        <v>347.364013671875</v>
      </c>
      <c r="F34" s="106">
        <v>370.1400146484375</v>
      </c>
      <c r="G34" s="106">
        <v>352.510009765625</v>
      </c>
      <c r="H34" s="106">
        <v>347.21600341796875</v>
      </c>
      <c r="I34" s="106">
        <v>400.697998046875</v>
      </c>
      <c r="J34" s="106">
        <v>401.53201293945313</v>
      </c>
      <c r="K34" s="106">
        <v>480.6820068359375</v>
      </c>
      <c r="L34" s="106">
        <v>500.32901000976563</v>
      </c>
      <c r="M34" s="106">
        <v>439.40399169921875</v>
      </c>
      <c r="N34" s="106">
        <v>513.56402587890625</v>
      </c>
    </row>
    <row r="35" spans="1:14" x14ac:dyDescent="0.2">
      <c r="A35" s="1">
        <v>12</v>
      </c>
      <c r="B35" s="32" t="s">
        <v>322</v>
      </c>
      <c r="C35" s="106">
        <v>1531.074951171875</v>
      </c>
      <c r="D35" s="106">
        <v>1595.3909912109375</v>
      </c>
      <c r="E35" s="106">
        <v>1589.0550537109375</v>
      </c>
      <c r="F35" s="106">
        <v>1596.4580078125</v>
      </c>
      <c r="G35" s="106">
        <v>1575.4329833984375</v>
      </c>
      <c r="H35" s="106">
        <v>1736.2760009765625</v>
      </c>
      <c r="I35" s="106">
        <v>1903.6710205078125</v>
      </c>
      <c r="J35" s="106">
        <v>2081.77197265625</v>
      </c>
      <c r="K35" s="106">
        <v>2172.951904296875</v>
      </c>
      <c r="L35" s="106">
        <v>2444.922119140625</v>
      </c>
      <c r="M35" s="106">
        <v>2505.162109375</v>
      </c>
      <c r="N35" s="106">
        <v>1411.1939697265625</v>
      </c>
    </row>
    <row r="36" spans="1:14" x14ac:dyDescent="0.2">
      <c r="B36" s="32"/>
      <c r="C36" s="106"/>
      <c r="D36" s="106"/>
      <c r="E36" s="106"/>
      <c r="F36" s="106"/>
      <c r="G36" s="106"/>
      <c r="H36" s="106"/>
      <c r="I36" s="106"/>
      <c r="J36" s="106"/>
      <c r="K36" s="106"/>
      <c r="L36" s="106"/>
      <c r="M36" s="106"/>
      <c r="N36" s="106"/>
    </row>
    <row r="37" spans="1:14" x14ac:dyDescent="0.2">
      <c r="A37" s="1">
        <v>14</v>
      </c>
      <c r="B37" s="32" t="s">
        <v>323</v>
      </c>
      <c r="C37" s="106">
        <v>3102.469970703125</v>
      </c>
      <c r="D37" s="106">
        <v>3141.260986328125</v>
      </c>
      <c r="E37" s="106">
        <v>3274.302001953125</v>
      </c>
      <c r="F37" s="106">
        <v>3366.806884765625</v>
      </c>
      <c r="G37" s="106">
        <v>3355.73291015625</v>
      </c>
      <c r="H37" s="106">
        <v>3576.322998046875</v>
      </c>
      <c r="I37" s="106">
        <v>3633.425048828125</v>
      </c>
      <c r="J37" s="106">
        <v>3824.58203125</v>
      </c>
      <c r="K37" s="106">
        <v>3933.631103515625</v>
      </c>
      <c r="L37" s="106">
        <v>4075.85400390625</v>
      </c>
      <c r="M37" s="106">
        <v>3983.4541015625</v>
      </c>
      <c r="N37" s="106">
        <v>4146.97900390625</v>
      </c>
    </row>
    <row r="38" spans="1:14" x14ac:dyDescent="0.2">
      <c r="A38" s="1">
        <v>15</v>
      </c>
      <c r="B38" s="32" t="s">
        <v>13</v>
      </c>
      <c r="C38" s="106">
        <v>1731.6810302734375</v>
      </c>
      <c r="D38" s="106">
        <v>1791.4949951171875</v>
      </c>
      <c r="E38" s="106">
        <v>1804.9219970703125</v>
      </c>
      <c r="F38" s="106">
        <v>1735.248046875</v>
      </c>
      <c r="G38" s="106">
        <v>1750.906982421875</v>
      </c>
      <c r="H38" s="106">
        <v>1702.22998046875</v>
      </c>
      <c r="I38" s="106">
        <v>1819.550048828125</v>
      </c>
      <c r="J38" s="106">
        <v>2157.43408203125</v>
      </c>
      <c r="K38" s="106">
        <v>2420.18896484375</v>
      </c>
      <c r="L38" s="106">
        <v>2430.572021484375</v>
      </c>
      <c r="M38" s="106">
        <v>2699.052978515625</v>
      </c>
      <c r="N38" s="106">
        <v>2432.64599609375</v>
      </c>
    </row>
    <row r="39" spans="1:14" x14ac:dyDescent="0.2">
      <c r="A39" s="1">
        <v>16</v>
      </c>
      <c r="B39" s="32" t="s">
        <v>256</v>
      </c>
      <c r="C39" s="106">
        <v>161.22200012207031</v>
      </c>
      <c r="D39" s="106">
        <v>221.37199401855469</v>
      </c>
      <c r="E39" s="106">
        <v>339.19699096679688</v>
      </c>
      <c r="F39" s="106">
        <v>775.14697265625</v>
      </c>
      <c r="G39" s="106">
        <v>266.23001098632813</v>
      </c>
      <c r="H39" s="106">
        <v>356.1820068359375</v>
      </c>
      <c r="I39" s="106">
        <v>430.39801025390625</v>
      </c>
      <c r="J39" s="106">
        <v>637.72998046875</v>
      </c>
      <c r="K39" s="106">
        <v>1028.3580322265625</v>
      </c>
      <c r="L39" s="106">
        <v>1191.4720458984375</v>
      </c>
      <c r="M39" s="106">
        <v>1404.8470458984375</v>
      </c>
      <c r="N39" s="106">
        <v>1502.427978515625</v>
      </c>
    </row>
    <row r="40" spans="1:14" s="346" customFormat="1" ht="20.100000000000001" customHeight="1" x14ac:dyDescent="0.2">
      <c r="A40" s="722"/>
      <c r="B40" s="723" t="s">
        <v>3</v>
      </c>
      <c r="C40" s="438">
        <f>SUM(C24:C39)</f>
        <v>34416.261947631836</v>
      </c>
      <c r="D40" s="438">
        <f t="shared" ref="D40" si="5">SUM(D24:D39)</f>
        <v>35749.856063842773</v>
      </c>
      <c r="E40" s="438">
        <f t="shared" ref="E40" si="6">SUM(E24:E39)</f>
        <v>36644.140502929688</v>
      </c>
      <c r="F40" s="438">
        <f t="shared" ref="F40" si="7">SUM(F24:F39)</f>
        <v>38040.651123046875</v>
      </c>
      <c r="G40" s="438">
        <f t="shared" ref="G40" si="8">SUM(G24:G39)</f>
        <v>38186.255432128906</v>
      </c>
      <c r="H40" s="438">
        <f t="shared" ref="H40" si="9">SUM(H24:H39)</f>
        <v>39542.917663574219</v>
      </c>
      <c r="I40" s="438">
        <f t="shared" ref="I40" si="10">SUM(I24:I39)</f>
        <v>42621.619567871094</v>
      </c>
      <c r="J40" s="438">
        <f t="shared" ref="J40:K40" si="11">SUM(J24:J39)</f>
        <v>44879.756134033203</v>
      </c>
      <c r="K40" s="438">
        <f t="shared" si="11"/>
        <v>47148.090789794922</v>
      </c>
      <c r="L40" s="438">
        <f t="shared" ref="L40:M40" si="12">SUM(L24:L39)</f>
        <v>47568.269653320313</v>
      </c>
      <c r="M40" s="438">
        <f t="shared" si="12"/>
        <v>48526.85791015625</v>
      </c>
      <c r="N40" s="438">
        <f t="shared" ref="N40" si="13">SUM(N24:N39)</f>
        <v>47099.276885986328</v>
      </c>
    </row>
    <row r="41" spans="1:14" ht="12.75" customHeight="1" x14ac:dyDescent="0.2">
      <c r="A41" s="53" t="s">
        <v>326</v>
      </c>
      <c r="B41" s="32"/>
      <c r="C41" s="2"/>
      <c r="D41" s="2"/>
      <c r="E41" s="2"/>
      <c r="F41" s="2"/>
      <c r="G41" s="2"/>
      <c r="H41" s="2"/>
      <c r="I41" s="2"/>
      <c r="J41" s="2"/>
      <c r="K41" s="2"/>
      <c r="L41" s="2"/>
      <c r="M41" s="2"/>
      <c r="N41" s="2"/>
    </row>
    <row r="42" spans="1:14" ht="12.75" customHeight="1" x14ac:dyDescent="0.2">
      <c r="A42" s="53" t="s">
        <v>327</v>
      </c>
      <c r="B42" s="32"/>
      <c r="C42" s="2"/>
      <c r="D42" s="2"/>
      <c r="E42" s="2"/>
      <c r="F42" s="2"/>
      <c r="G42" s="2"/>
      <c r="H42" s="2"/>
      <c r="I42" s="2"/>
      <c r="J42" s="2"/>
      <c r="K42" s="2"/>
      <c r="L42" s="2"/>
      <c r="M42" s="2"/>
      <c r="N42" s="2"/>
    </row>
    <row r="43" spans="1:14" s="4" customFormat="1" ht="20.100000000000001" customHeight="1" x14ac:dyDescent="0.2">
      <c r="A43" s="258"/>
    </row>
    <row r="44" spans="1:14" ht="20.100000000000001" customHeight="1" x14ac:dyDescent="0.2">
      <c r="A44" s="48" t="str">
        <f>Index!A61</f>
        <v>Table 4c    National government average wage and salary rates by department, FY2010-FY2021</v>
      </c>
    </row>
    <row r="45" spans="1:14" s="22" customFormat="1" ht="21.75" customHeight="1" x14ac:dyDescent="0.2">
      <c r="A45" s="12"/>
      <c r="B45" s="11" t="s">
        <v>126</v>
      </c>
      <c r="C45" s="257" t="s">
        <v>1063</v>
      </c>
      <c r="D45" s="132" t="str">
        <f>D2</f>
        <v>FY11</v>
      </c>
      <c r="E45" s="132" t="str">
        <f t="shared" ref="E45:I45" si="14">E2</f>
        <v>FY12</v>
      </c>
      <c r="F45" s="132" t="str">
        <f t="shared" si="14"/>
        <v>FY13</v>
      </c>
      <c r="G45" s="132" t="str">
        <f t="shared" si="14"/>
        <v>FY14</v>
      </c>
      <c r="H45" s="132" t="str">
        <f t="shared" si="14"/>
        <v>FY15</v>
      </c>
      <c r="I45" s="132" t="str">
        <f t="shared" si="14"/>
        <v>FY16</v>
      </c>
      <c r="J45" s="132" t="str">
        <f t="shared" ref="J45:K45" si="15">J2</f>
        <v>FY17</v>
      </c>
      <c r="K45" s="132" t="str">
        <f t="shared" si="15"/>
        <v>FY18</v>
      </c>
      <c r="L45" s="132" t="str">
        <f t="shared" ref="L45:M45" si="16">L2</f>
        <v>FY19</v>
      </c>
      <c r="M45" s="132" t="str">
        <f t="shared" si="16"/>
        <v>FY20</v>
      </c>
      <c r="N45" s="132" t="str">
        <f t="shared" ref="N45" si="17">N2</f>
        <v>FY21</v>
      </c>
    </row>
    <row r="46" spans="1:14" ht="20.100000000000001" customHeight="1" x14ac:dyDescent="0.2">
      <c r="A46" s="1">
        <v>1</v>
      </c>
      <c r="B46" s="32" t="s">
        <v>314</v>
      </c>
      <c r="C46" s="2">
        <f>C24/C3*1000</f>
        <v>22727.78538295201</v>
      </c>
      <c r="D46" s="2">
        <f t="shared" ref="D46:K46" si="18">D24/D3*1000</f>
        <v>24558.964320591516</v>
      </c>
      <c r="E46" s="2">
        <f t="shared" si="18"/>
        <v>25501.593695746527</v>
      </c>
      <c r="F46" s="2">
        <f t="shared" si="18"/>
        <v>27633.000126591436</v>
      </c>
      <c r="G46" s="2">
        <f t="shared" si="18"/>
        <v>30262.451171875</v>
      </c>
      <c r="H46" s="2">
        <f t="shared" si="18"/>
        <v>30922.259786854622</v>
      </c>
      <c r="I46" s="2">
        <f t="shared" si="18"/>
        <v>38139.278835720492</v>
      </c>
      <c r="J46" s="2">
        <f t="shared" si="18"/>
        <v>36566.333589099697</v>
      </c>
      <c r="K46" s="2">
        <f t="shared" si="18"/>
        <v>39210.818204012779</v>
      </c>
      <c r="L46" s="2">
        <f t="shared" ref="L46:M46" si="19">L24/L3*1000</f>
        <v>40203.000155362221</v>
      </c>
      <c r="M46" s="2">
        <f t="shared" si="19"/>
        <v>41329.833984375</v>
      </c>
      <c r="N46" s="2">
        <f t="shared" ref="N46" si="20">N24/N3*1000</f>
        <v>36399.147316261573</v>
      </c>
    </row>
    <row r="47" spans="1:14" x14ac:dyDescent="0.2">
      <c r="A47" s="1">
        <v>2</v>
      </c>
      <c r="B47" s="32" t="s">
        <v>315</v>
      </c>
      <c r="C47" s="2">
        <f t="shared" ref="C47:K47" si="21">C25/C4*1000</f>
        <v>19832.76836688702</v>
      </c>
      <c r="D47" s="2">
        <f t="shared" si="21"/>
        <v>21936.357770647322</v>
      </c>
      <c r="E47" s="2">
        <f t="shared" si="21"/>
        <v>25056.64280482701</v>
      </c>
      <c r="F47" s="2">
        <f t="shared" si="21"/>
        <v>24710.454767400566</v>
      </c>
      <c r="G47" s="2">
        <f t="shared" si="21"/>
        <v>23576.546408913353</v>
      </c>
      <c r="H47" s="2">
        <f t="shared" si="21"/>
        <v>24792.092063210228</v>
      </c>
      <c r="I47" s="2">
        <f t="shared" si="21"/>
        <v>24310.333251953125</v>
      </c>
      <c r="J47" s="2">
        <f t="shared" si="21"/>
        <v>30365.301513671875</v>
      </c>
      <c r="K47" s="2">
        <f t="shared" si="21"/>
        <v>28581.362637606537</v>
      </c>
      <c r="L47" s="2">
        <f t="shared" ref="L47:M47" si="22">L25/L4*1000</f>
        <v>28132.692777193508</v>
      </c>
      <c r="M47" s="2">
        <f t="shared" si="22"/>
        <v>29077.784946986609</v>
      </c>
      <c r="N47" s="2">
        <f t="shared" ref="N47" si="23">N25/N4*1000</f>
        <v>30672.714233398438</v>
      </c>
    </row>
    <row r="48" spans="1:14" x14ac:dyDescent="0.2">
      <c r="A48" s="1">
        <v>3</v>
      </c>
      <c r="B48" s="32" t="s">
        <v>316</v>
      </c>
      <c r="C48" s="2">
        <f t="shared" ref="C48:K48" si="24">C26/C5*1000</f>
        <v>20031.893048967635</v>
      </c>
      <c r="D48" s="2">
        <f t="shared" si="24"/>
        <v>21206.257094684828</v>
      </c>
      <c r="E48" s="2">
        <f t="shared" si="24"/>
        <v>22839.782201943275</v>
      </c>
      <c r="F48" s="2">
        <f t="shared" si="24"/>
        <v>24650.556720671106</v>
      </c>
      <c r="G48" s="2">
        <f t="shared" si="24"/>
        <v>25387.523304332386</v>
      </c>
      <c r="H48" s="2">
        <f t="shared" si="24"/>
        <v>25685.133713942305</v>
      </c>
      <c r="I48" s="2">
        <f t="shared" si="24"/>
        <v>26104.756543590764</v>
      </c>
      <c r="J48" s="2">
        <f t="shared" si="24"/>
        <v>26780.40146246189</v>
      </c>
      <c r="K48" s="2">
        <f t="shared" si="24"/>
        <v>26526.843631628784</v>
      </c>
      <c r="L48" s="2">
        <f t="shared" ref="L48:M48" si="25">L26/L5*1000</f>
        <v>26813.024450231482</v>
      </c>
      <c r="M48" s="2">
        <f t="shared" si="25"/>
        <v>25893.798828125</v>
      </c>
      <c r="N48" s="2">
        <f t="shared" ref="N48" si="26">N26/N5*1000</f>
        <v>26402.6819177576</v>
      </c>
    </row>
    <row r="49" spans="1:14" x14ac:dyDescent="0.2">
      <c r="A49" s="1">
        <v>4</v>
      </c>
      <c r="B49" s="32" t="s">
        <v>317</v>
      </c>
      <c r="C49" s="2">
        <f t="shared" ref="C49:K49" si="27">C27/C6*1000</f>
        <v>25685.770670572918</v>
      </c>
      <c r="D49" s="2">
        <f t="shared" si="27"/>
        <v>27984.297082779256</v>
      </c>
      <c r="E49" s="2">
        <f t="shared" si="27"/>
        <v>28825.886119495739</v>
      </c>
      <c r="F49" s="2">
        <f t="shared" si="27"/>
        <v>28791.12548828125</v>
      </c>
      <c r="G49" s="2">
        <f t="shared" si="27"/>
        <v>31408.268626143294</v>
      </c>
      <c r="H49" s="2">
        <f t="shared" si="27"/>
        <v>32665.70598323171</v>
      </c>
      <c r="I49" s="2">
        <f t="shared" si="27"/>
        <v>35419.294877485794</v>
      </c>
      <c r="J49" s="2">
        <f t="shared" si="27"/>
        <v>37094.12947944973</v>
      </c>
      <c r="K49" s="2">
        <f t="shared" si="27"/>
        <v>37683.688693576383</v>
      </c>
      <c r="L49" s="2">
        <f t="shared" ref="L49:M49" si="28">L27/L6*1000</f>
        <v>34902.058919270836</v>
      </c>
      <c r="M49" s="2">
        <f t="shared" si="28"/>
        <v>35339.585790094337</v>
      </c>
      <c r="N49" s="2">
        <f t="shared" ref="N49" si="29">N27/N6*1000</f>
        <v>33651.234728224736</v>
      </c>
    </row>
    <row r="50" spans="1:14" x14ac:dyDescent="0.2">
      <c r="A50" s="1">
        <v>5</v>
      </c>
      <c r="B50" s="32" t="s">
        <v>14</v>
      </c>
      <c r="C50" s="2">
        <f t="shared" ref="C50:K50" si="30">C28/C7*1000</f>
        <v>19419.021774124314</v>
      </c>
      <c r="D50" s="2">
        <f t="shared" si="30"/>
        <v>19795.620199022345</v>
      </c>
      <c r="E50" s="2">
        <f t="shared" si="30"/>
        <v>20254.576602224577</v>
      </c>
      <c r="F50" s="2">
        <f t="shared" si="30"/>
        <v>20416.657522823032</v>
      </c>
      <c r="G50" s="2">
        <f t="shared" si="30"/>
        <v>20684.479382573343</v>
      </c>
      <c r="H50" s="2">
        <f t="shared" si="30"/>
        <v>21632.6953125</v>
      </c>
      <c r="I50" s="2">
        <f t="shared" si="30"/>
        <v>25099.206972361808</v>
      </c>
      <c r="J50" s="2">
        <f t="shared" si="30"/>
        <v>25726.707534034653</v>
      </c>
      <c r="K50" s="2">
        <f t="shared" si="30"/>
        <v>27076.759580033937</v>
      </c>
      <c r="L50" s="2">
        <f t="shared" ref="L50:M50" si="31">L28/L7*1000</f>
        <v>25706.818576388891</v>
      </c>
      <c r="M50" s="2">
        <f t="shared" si="31"/>
        <v>26306.315104166668</v>
      </c>
      <c r="N50" s="2">
        <f t="shared" ref="N50" si="32">N28/N7*1000</f>
        <v>26762.526292067305</v>
      </c>
    </row>
    <row r="51" spans="1:14" x14ac:dyDescent="0.2">
      <c r="A51" s="1">
        <v>6</v>
      </c>
      <c r="B51" s="32" t="s">
        <v>318</v>
      </c>
      <c r="C51" s="2">
        <f t="shared" ref="C51:K51" si="33">C29/C8*1000</f>
        <v>14379.677908761161</v>
      </c>
      <c r="D51" s="2">
        <f t="shared" si="33"/>
        <v>15439.595540364584</v>
      </c>
      <c r="E51" s="2">
        <f t="shared" si="33"/>
        <v>16449.3408203125</v>
      </c>
      <c r="F51" s="2">
        <f t="shared" si="33"/>
        <v>17203.06396484375</v>
      </c>
      <c r="G51" s="2">
        <f t="shared" si="33"/>
        <v>17488.174438476563</v>
      </c>
      <c r="H51" s="2">
        <f t="shared" si="33"/>
        <v>18709.800502232141</v>
      </c>
      <c r="I51" s="2">
        <f t="shared" si="33"/>
        <v>19716.221400669641</v>
      </c>
      <c r="J51" s="2">
        <f t="shared" si="33"/>
        <v>20409.9462890625</v>
      </c>
      <c r="K51" s="2">
        <f t="shared" si="33"/>
        <v>20841.104607833058</v>
      </c>
      <c r="L51" s="2">
        <f t="shared" ref="L51:M51" si="34">L29/L8*1000</f>
        <v>21393.943568638391</v>
      </c>
      <c r="M51" s="2">
        <f t="shared" si="34"/>
        <v>20044.014308763584</v>
      </c>
      <c r="N51" s="2">
        <f t="shared" ref="N51" si="35">N29/N8*1000</f>
        <v>18630.773370916191</v>
      </c>
    </row>
    <row r="52" spans="1:14" x14ac:dyDescent="0.2">
      <c r="A52" s="1">
        <v>7</v>
      </c>
      <c r="B52" s="32" t="s">
        <v>319</v>
      </c>
      <c r="C52" s="2">
        <f t="shared" ref="C52:K52" si="36">C30/C9*1000</f>
        <v>12351.690798389669</v>
      </c>
      <c r="D52" s="2">
        <f t="shared" si="36"/>
        <v>13036.639922075836</v>
      </c>
      <c r="E52" s="2">
        <f t="shared" si="36"/>
        <v>13527.947301889921</v>
      </c>
      <c r="F52" s="2">
        <f t="shared" si="36"/>
        <v>14740.141047004847</v>
      </c>
      <c r="G52" s="2">
        <f t="shared" si="36"/>
        <v>15239.844452562951</v>
      </c>
      <c r="H52" s="2">
        <f t="shared" si="36"/>
        <v>15576.015120502767</v>
      </c>
      <c r="I52" s="2">
        <f t="shared" si="36"/>
        <v>16848.952655644378</v>
      </c>
      <c r="J52" s="2">
        <f t="shared" si="36"/>
        <v>18443.557739257813</v>
      </c>
      <c r="K52" s="2">
        <f t="shared" si="36"/>
        <v>18824.280281377032</v>
      </c>
      <c r="L52" s="2">
        <f t="shared" ref="L52:M52" si="37">L30/L9*1000</f>
        <v>18906.500047253026</v>
      </c>
      <c r="M52" s="2">
        <f t="shared" si="37"/>
        <v>19281.166682167659</v>
      </c>
      <c r="N52" s="2">
        <f t="shared" ref="N52" si="38">N30/N9*1000</f>
        <v>19026.708984375</v>
      </c>
    </row>
    <row r="53" spans="1:14" x14ac:dyDescent="0.2">
      <c r="A53" s="1">
        <v>8</v>
      </c>
      <c r="B53" s="32" t="s">
        <v>35</v>
      </c>
      <c r="C53" s="2">
        <f t="shared" ref="C53:K53" si="39">C31/C10*1000</f>
        <v>13175.73263792865</v>
      </c>
      <c r="D53" s="2">
        <f t="shared" si="39"/>
        <v>13578.484061483188</v>
      </c>
      <c r="E53" s="2">
        <f t="shared" si="39"/>
        <v>14069.580614697803</v>
      </c>
      <c r="F53" s="2">
        <f t="shared" si="39"/>
        <v>15037.397192158829</v>
      </c>
      <c r="G53" s="2">
        <f t="shared" si="39"/>
        <v>15025.5158847981</v>
      </c>
      <c r="H53" s="2">
        <f t="shared" si="39"/>
        <v>16119.080741450471</v>
      </c>
      <c r="I53" s="2">
        <f t="shared" si="39"/>
        <v>16963.878386611239</v>
      </c>
      <c r="J53" s="2">
        <f t="shared" si="39"/>
        <v>17204.963102627018</v>
      </c>
      <c r="K53" s="2">
        <f t="shared" si="39"/>
        <v>17829.442089612883</v>
      </c>
      <c r="L53" s="2">
        <f t="shared" ref="L53:M53" si="40">L31/L10*1000</f>
        <v>18107.89048615225</v>
      </c>
      <c r="M53" s="2">
        <f t="shared" si="40"/>
        <v>18500.858862246419</v>
      </c>
      <c r="N53" s="2">
        <f t="shared" ref="N53" si="41">N31/N10*1000</f>
        <v>18403.410862309272</v>
      </c>
    </row>
    <row r="54" spans="1:14" x14ac:dyDescent="0.2">
      <c r="A54" s="1">
        <v>9</v>
      </c>
      <c r="B54" s="32" t="s">
        <v>178</v>
      </c>
      <c r="C54" s="2">
        <f t="shared" ref="C54:K54" si="42">C32/C11*1000</f>
        <v>18296.333726986431</v>
      </c>
      <c r="D54" s="2">
        <f t="shared" si="42"/>
        <v>18160.225650380711</v>
      </c>
      <c r="E54" s="2">
        <f t="shared" si="42"/>
        <v>18651.241665327765</v>
      </c>
      <c r="F54" s="2">
        <f t="shared" si="42"/>
        <v>19620.677386143409</v>
      </c>
      <c r="G54" s="2">
        <f t="shared" si="42"/>
        <v>20540.902126210654</v>
      </c>
      <c r="H54" s="2">
        <f t="shared" si="42"/>
        <v>20882.890910127739</v>
      </c>
      <c r="I54" s="2">
        <f t="shared" si="42"/>
        <v>22183.033983405709</v>
      </c>
      <c r="J54" s="2">
        <f t="shared" si="42"/>
        <v>22442.874728598013</v>
      </c>
      <c r="K54" s="2">
        <f t="shared" si="42"/>
        <v>23484.8095703125</v>
      </c>
      <c r="L54" s="2">
        <f t="shared" ref="L54:M54" si="43">L32/L11*1000</f>
        <v>23176.330250161918</v>
      </c>
      <c r="M54" s="2">
        <f t="shared" si="43"/>
        <v>23561.447930090206</v>
      </c>
      <c r="N54" s="2">
        <f t="shared" ref="N54" si="44">N32/N11*1000</f>
        <v>23698.30122402393</v>
      </c>
    </row>
    <row r="55" spans="1:14" x14ac:dyDescent="0.2">
      <c r="A55" s="1">
        <v>10</v>
      </c>
      <c r="B55" s="32" t="s">
        <v>320</v>
      </c>
      <c r="C55" s="2">
        <f t="shared" ref="C55:K55" si="45">C33/C12*1000</f>
        <v>12082.441463026889</v>
      </c>
      <c r="D55" s="2">
        <f t="shared" si="45"/>
        <v>12921.272971413351</v>
      </c>
      <c r="E55" s="2">
        <f t="shared" si="45"/>
        <v>13319.930675417878</v>
      </c>
      <c r="F55" s="2">
        <f t="shared" si="45"/>
        <v>13981.219035823171</v>
      </c>
      <c r="G55" s="2">
        <f t="shared" si="45"/>
        <v>13415.829542206555</v>
      </c>
      <c r="H55" s="2">
        <f t="shared" si="45"/>
        <v>13845.350646972656</v>
      </c>
      <c r="I55" s="2">
        <f t="shared" si="45"/>
        <v>14702.828756192835</v>
      </c>
      <c r="J55" s="2">
        <f t="shared" si="45"/>
        <v>15430.814521257269</v>
      </c>
      <c r="K55" s="2">
        <f t="shared" si="45"/>
        <v>15828.521728515625</v>
      </c>
      <c r="L55" s="2">
        <f t="shared" ref="L55:M55" si="46">L33/L12*1000</f>
        <v>17735.695975167411</v>
      </c>
      <c r="M55" s="2">
        <f t="shared" si="46"/>
        <v>19622.686647901348</v>
      </c>
      <c r="N55" s="2">
        <f t="shared" ref="N55" si="47">N33/N12*1000</f>
        <v>19776.583353678387</v>
      </c>
    </row>
    <row r="56" spans="1:14" x14ac:dyDescent="0.2">
      <c r="A56" s="1">
        <v>11</v>
      </c>
      <c r="B56" s="32" t="s">
        <v>321</v>
      </c>
      <c r="C56" s="2">
        <f t="shared" ref="C56:K56" si="48">C34/C13*1000</f>
        <v>21080.334133572047</v>
      </c>
      <c r="D56" s="2">
        <f t="shared" si="48"/>
        <v>20949.466959635414</v>
      </c>
      <c r="E56" s="2">
        <f t="shared" si="48"/>
        <v>20433.177274816178</v>
      </c>
      <c r="F56" s="2">
        <f t="shared" si="48"/>
        <v>19481.053402549343</v>
      </c>
      <c r="G56" s="2">
        <f t="shared" si="48"/>
        <v>20735.882927389706</v>
      </c>
      <c r="H56" s="2">
        <f t="shared" si="48"/>
        <v>21701.000213623047</v>
      </c>
      <c r="I56" s="2">
        <f t="shared" si="48"/>
        <v>23570.470473345587</v>
      </c>
      <c r="J56" s="2">
        <f t="shared" si="48"/>
        <v>23619.53017290901</v>
      </c>
      <c r="K56" s="2">
        <f t="shared" si="48"/>
        <v>28275.412166819853</v>
      </c>
      <c r="L56" s="2">
        <f t="shared" ref="L56:M56" si="49">L34/L13*1000</f>
        <v>25016.450500488281</v>
      </c>
      <c r="M56" s="2">
        <f t="shared" si="49"/>
        <v>23126.52587890625</v>
      </c>
      <c r="N56" s="2">
        <f t="shared" ref="N56" si="50">N34/N13*1000</f>
        <v>19020.8898473669</v>
      </c>
    </row>
    <row r="57" spans="1:14" x14ac:dyDescent="0.2">
      <c r="A57" s="1">
        <v>12</v>
      </c>
      <c r="B57" s="32" t="s">
        <v>322</v>
      </c>
      <c r="C57" s="2">
        <f t="shared" ref="C57:K57" si="51">C35/C14*1000</f>
        <v>18446.686158697288</v>
      </c>
      <c r="D57" s="2">
        <f t="shared" si="51"/>
        <v>18992.749895368303</v>
      </c>
      <c r="E57" s="2">
        <f t="shared" si="51"/>
        <v>19617.963626060955</v>
      </c>
      <c r="F57" s="2">
        <f t="shared" si="51"/>
        <v>19709.358121141973</v>
      </c>
      <c r="G57" s="2">
        <f t="shared" si="51"/>
        <v>21005.773111979168</v>
      </c>
      <c r="H57" s="2">
        <f t="shared" si="51"/>
        <v>22549.038973721588</v>
      </c>
      <c r="I57" s="2">
        <f t="shared" si="51"/>
        <v>24097.101525415346</v>
      </c>
      <c r="J57" s="2">
        <f t="shared" si="51"/>
        <v>24491.434972426472</v>
      </c>
      <c r="K57" s="2">
        <f t="shared" si="51"/>
        <v>25868.475051153277</v>
      </c>
      <c r="L57" s="2">
        <f t="shared" ref="L57:M57" si="52">L35/L14*1000</f>
        <v>24449.22119140625</v>
      </c>
      <c r="M57" s="2">
        <f t="shared" si="52"/>
        <v>25826.413498711339</v>
      </c>
      <c r="N57" s="2">
        <f t="shared" ref="N57" si="53">N35/N14*1000</f>
        <v>26626.30131559552</v>
      </c>
    </row>
    <row r="58" spans="1:14" x14ac:dyDescent="0.2">
      <c r="A58" s="1">
        <v>14</v>
      </c>
      <c r="B58" s="32" t="s">
        <v>323</v>
      </c>
      <c r="C58" s="2"/>
      <c r="D58" s="2"/>
      <c r="E58" s="2"/>
      <c r="F58" s="2"/>
      <c r="G58" s="2"/>
      <c r="H58" s="2"/>
      <c r="I58" s="2"/>
      <c r="J58" s="2"/>
      <c r="K58" s="2"/>
      <c r="L58" s="2"/>
      <c r="M58" s="2"/>
      <c r="N58" s="2"/>
    </row>
    <row r="59" spans="1:14" x14ac:dyDescent="0.2">
      <c r="A59" s="1">
        <v>15</v>
      </c>
      <c r="B59" s="32" t="s">
        <v>13</v>
      </c>
      <c r="C59" s="2">
        <f t="shared" ref="C59:K59" si="54">C37/C16*1000</f>
        <v>26292.118395789195</v>
      </c>
      <c r="D59" s="2">
        <f t="shared" si="54"/>
        <v>27079.836089035558</v>
      </c>
      <c r="E59" s="2">
        <f t="shared" si="54"/>
        <v>27515.142873555673</v>
      </c>
      <c r="F59" s="2">
        <f t="shared" si="54"/>
        <v>28056.724039713539</v>
      </c>
      <c r="G59" s="2">
        <f t="shared" si="54"/>
        <v>27733.329836002067</v>
      </c>
      <c r="H59" s="2">
        <f t="shared" si="54"/>
        <v>28383.515857514878</v>
      </c>
      <c r="I59" s="2">
        <f t="shared" si="54"/>
        <v>27949.423452524039</v>
      </c>
      <c r="J59" s="2">
        <f t="shared" si="54"/>
        <v>28974.106297348484</v>
      </c>
      <c r="K59" s="2">
        <f t="shared" si="54"/>
        <v>30027.718347447517</v>
      </c>
      <c r="L59" s="2">
        <f t="shared" ref="L59:M59" si="55">L37/L16*1000</f>
        <v>30877.68184777462</v>
      </c>
      <c r="M59" s="2">
        <f t="shared" si="55"/>
        <v>30879.489159399225</v>
      </c>
      <c r="N59" s="2">
        <f t="shared" ref="N59" si="56">N37/N16*1000</f>
        <v>30269.919736541971</v>
      </c>
    </row>
    <row r="60" spans="1:14" x14ac:dyDescent="0.2">
      <c r="A60" s="1">
        <v>16</v>
      </c>
      <c r="B60" s="32" t="s">
        <v>256</v>
      </c>
      <c r="C60" s="2">
        <f t="shared" ref="C60:K60" si="57">C38/C17*1000</f>
        <v>26237.591367779354</v>
      </c>
      <c r="D60" s="2">
        <f t="shared" si="57"/>
        <v>26738.731270405784</v>
      </c>
      <c r="E60" s="2">
        <f t="shared" si="57"/>
        <v>27347.302985913826</v>
      </c>
      <c r="F60" s="2">
        <f t="shared" si="57"/>
        <v>27987.871723790326</v>
      </c>
      <c r="G60" s="2">
        <f t="shared" si="57"/>
        <v>28240.435200352826</v>
      </c>
      <c r="H60" s="2">
        <f t="shared" si="57"/>
        <v>28370.499674479168</v>
      </c>
      <c r="I60" s="2">
        <f t="shared" si="57"/>
        <v>29828.689325051229</v>
      </c>
      <c r="J60" s="2">
        <f t="shared" si="57"/>
        <v>32688.395182291664</v>
      </c>
      <c r="K60" s="2">
        <f t="shared" si="57"/>
        <v>34574.128069196428</v>
      </c>
      <c r="L60" s="2">
        <f t="shared" ref="L60:M60" si="58">L38/L17*1000</f>
        <v>34722.457449776783</v>
      </c>
      <c r="M60" s="2">
        <f t="shared" si="58"/>
        <v>36973.328472816778</v>
      </c>
      <c r="N60" s="2">
        <f t="shared" ref="N60" si="59">N38/N17*1000</f>
        <v>34752.085658482145</v>
      </c>
    </row>
    <row r="61" spans="1:14" s="346" customFormat="1" ht="20.100000000000001" customHeight="1" x14ac:dyDescent="0.2">
      <c r="A61" s="722"/>
      <c r="B61" s="723" t="s">
        <v>3</v>
      </c>
      <c r="C61" s="438">
        <f t="shared" ref="C61:K61" si="60">C39/C18*1000</f>
        <v>23031.714303152901</v>
      </c>
      <c r="D61" s="438">
        <f t="shared" si="60"/>
        <v>24596.888224283855</v>
      </c>
      <c r="E61" s="438">
        <f t="shared" si="60"/>
        <v>24228.356497628349</v>
      </c>
      <c r="F61" s="438">
        <f t="shared" si="60"/>
        <v>36911.760602678572</v>
      </c>
      <c r="G61" s="438">
        <f t="shared" si="60"/>
        <v>26623.001098632813</v>
      </c>
      <c r="H61" s="438">
        <f t="shared" si="60"/>
        <v>29681.833902994793</v>
      </c>
      <c r="I61" s="438">
        <f t="shared" si="60"/>
        <v>28693.20068359375</v>
      </c>
      <c r="J61" s="438">
        <f t="shared" si="60"/>
        <v>26572.08251953125</v>
      </c>
      <c r="K61" s="438">
        <f t="shared" si="60"/>
        <v>23915.30307503634</v>
      </c>
      <c r="L61" s="438">
        <f t="shared" ref="L61:M61" si="61">L39/L18*1000</f>
        <v>30550.565279447117</v>
      </c>
      <c r="M61" s="438">
        <f t="shared" si="61"/>
        <v>31928.341952237213</v>
      </c>
      <c r="N61" s="438">
        <f t="shared" ref="N61" si="62">N39/N18*1000</f>
        <v>28347.69770784198</v>
      </c>
    </row>
    <row r="62" spans="1:14" ht="12.75" customHeight="1" x14ac:dyDescent="0.2">
      <c r="A62" s="53" t="s">
        <v>325</v>
      </c>
      <c r="B62" s="32"/>
      <c r="C62" s="2"/>
      <c r="D62" s="2"/>
      <c r="E62" s="2"/>
      <c r="F62" s="2"/>
      <c r="G62" s="2"/>
      <c r="H62" s="2"/>
      <c r="I62" s="2"/>
      <c r="J62" s="2"/>
      <c r="K62" s="2"/>
      <c r="L62" s="2"/>
      <c r="M62" s="2"/>
      <c r="N62" s="2"/>
    </row>
    <row r="63" spans="1:14" s="4" customFormat="1" ht="20.100000000000001" customHeight="1" x14ac:dyDescent="0.2">
      <c r="A63" s="258"/>
    </row>
    <row r="65" spans="4:14" x14ac:dyDescent="0.2">
      <c r="D65" s="299"/>
      <c r="E65" s="299"/>
      <c r="F65" s="299"/>
      <c r="G65" s="299"/>
      <c r="H65" s="299"/>
      <c r="I65" s="299"/>
      <c r="J65" s="299"/>
      <c r="K65" s="299"/>
      <c r="L65" s="299"/>
      <c r="M65" s="299"/>
      <c r="N65" s="299"/>
    </row>
  </sheetData>
  <phoneticPr fontId="18" type="noConversion"/>
  <pageMargins left="0.74803149606299202" right="0.74803149606299202" top="0.98425196850393704" bottom="0.98425196850393704" header="0.511811023622047" footer="0.511811023622047"/>
  <pageSetup scale="54" fitToHeight="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filterMode="1">
    <tabColor theme="6" tint="0.39997558519241921"/>
  </sheetPr>
  <dimension ref="A1:XFC374"/>
  <sheetViews>
    <sheetView view="pageBreakPreview" zoomScale="90" zoomScaleNormal="80" zoomScaleSheetLayoutView="90" workbookViewId="0">
      <pane xSplit="4" topLeftCell="G1" activePane="topRight" state="frozen"/>
      <selection activeCell="D107" sqref="D107"/>
      <selection pane="topRight" activeCell="C2" sqref="C2"/>
    </sheetView>
  </sheetViews>
  <sheetFormatPr defaultRowHeight="12.75" outlineLevelCol="1" x14ac:dyDescent="0.2"/>
  <cols>
    <col min="1" max="2" width="5.7109375" hidden="1" customWidth="1" outlineLevel="1"/>
    <col min="3" max="3" width="8.42578125" style="1" customWidth="1" collapsed="1"/>
    <col min="4" max="4" width="41" bestFit="1" customWidth="1"/>
    <col min="5" max="16" width="10.7109375" customWidth="1"/>
    <col min="17" max="28" width="9.140625" hidden="1" customWidth="1" outlineLevel="1"/>
    <col min="29" max="29" width="9.140625" collapsed="1"/>
  </cols>
  <sheetData>
    <row r="1" spans="1:28" s="22" customFormat="1" ht="24.95" customHeight="1" x14ac:dyDescent="0.2">
      <c r="A1" t="s">
        <v>1386</v>
      </c>
      <c r="B1" s="1" t="s">
        <v>1053</v>
      </c>
      <c r="C1" s="48" t="str">
        <f>Index!A62</f>
        <v>Table 4d    National government employment by COFOG1, FY2010-FY2021</v>
      </c>
    </row>
    <row r="2" spans="1:28" s="22" customFormat="1" ht="21.75" customHeight="1" x14ac:dyDescent="0.2">
      <c r="A2" t="s">
        <v>1386</v>
      </c>
      <c r="B2" s="1" t="s">
        <v>1053</v>
      </c>
      <c r="C2" s="370" t="s">
        <v>794</v>
      </c>
      <c r="D2" s="154" t="s">
        <v>375</v>
      </c>
      <c r="E2" s="257" t="s">
        <v>1063</v>
      </c>
      <c r="F2" s="132" t="str">
        <f>NAgni!N$2</f>
        <v>FY11</v>
      </c>
      <c r="G2" s="132" t="str">
        <f>NAgni!O$2</f>
        <v>FY12</v>
      </c>
      <c r="H2" s="132" t="str">
        <f>NAgni!P$2</f>
        <v>FY13</v>
      </c>
      <c r="I2" s="132" t="str">
        <f>NAgni!Q$2</f>
        <v>FY14</v>
      </c>
      <c r="J2" s="132" t="str">
        <f>NAgni!R$2</f>
        <v>FY15</v>
      </c>
      <c r="K2" s="132" t="str">
        <f>NAgni!S$2</f>
        <v>FY16</v>
      </c>
      <c r="L2" s="132" t="str">
        <f>NAgni!T$2</f>
        <v>FY17</v>
      </c>
      <c r="M2" s="132" t="str">
        <f>NAgni!U$2</f>
        <v>FY18</v>
      </c>
      <c r="N2" s="132" t="str">
        <f>NAgni!V$2</f>
        <v>FY19</v>
      </c>
      <c r="O2" s="132" t="str">
        <f>NAgni!W$2</f>
        <v>FY20</v>
      </c>
      <c r="P2" s="132" t="str">
        <f>NAgni!X$2</f>
        <v>FY21</v>
      </c>
      <c r="Q2" s="132" t="str">
        <f>NAgni!Y$2</f>
        <v>FY22</v>
      </c>
      <c r="R2" s="132" t="str">
        <f>NAgni!Z$2</f>
        <v>FY23</v>
      </c>
      <c r="S2" s="132" t="str">
        <f>NAgni!AA$2</f>
        <v>FY24</v>
      </c>
      <c r="T2" s="132" t="str">
        <f>NAgni!AB$2</f>
        <v>FY25</v>
      </c>
      <c r="U2" s="132" t="str">
        <f>NAgni!AC$2</f>
        <v>FY26</v>
      </c>
      <c r="V2" s="132" t="str">
        <f>NAgni!AD$2</f>
        <v>FY27</v>
      </c>
      <c r="W2" s="132" t="str">
        <f>NAgni!AE$2</f>
        <v>FY28</v>
      </c>
      <c r="X2" s="132" t="str">
        <f>NAgni!AF$2</f>
        <v>FY29</v>
      </c>
      <c r="Y2" s="132" t="str">
        <f>NAgni!AG$2</f>
        <v>FY30</v>
      </c>
      <c r="Z2" s="132" t="str">
        <f>NAgni!AH$2</f>
        <v>FY31</v>
      </c>
      <c r="AA2" s="132" t="str">
        <f>NAgni!AI$2</f>
        <v>FY32</v>
      </c>
      <c r="AB2" s="132" t="str">
        <f>NAgni!AJ$2</f>
        <v>FY33</v>
      </c>
    </row>
    <row r="3" spans="1:28" ht="20.100000000000001" hidden="1" customHeight="1" x14ac:dyDescent="0.2">
      <c r="A3" t="str">
        <f>IF(LEN(C3)&lt;=2,"Cofog2","")</f>
        <v>Cofog2</v>
      </c>
      <c r="B3" s="1" t="str">
        <f>IF(SUM(E3:AE3)&lt;=0,"","X")</f>
        <v/>
      </c>
      <c r="C3" s="46" t="s">
        <v>1301</v>
      </c>
      <c r="D3" s="32" t="s">
        <v>1065</v>
      </c>
      <c r="E3" s="106"/>
      <c r="F3" s="106"/>
      <c r="G3" s="106"/>
      <c r="H3" s="106"/>
      <c r="I3" s="106"/>
      <c r="J3" s="106"/>
      <c r="K3" s="106"/>
      <c r="L3" s="106"/>
      <c r="M3" s="106"/>
      <c r="N3" s="106"/>
      <c r="O3" s="106"/>
      <c r="P3" s="106"/>
      <c r="AB3" s="22"/>
    </row>
    <row r="4" spans="1:28" x14ac:dyDescent="0.2">
      <c r="A4" t="str">
        <f t="shared" ref="A4:A67" si="0">IF(LEN(C4)&lt;=2,"Cofog2","")</f>
        <v>Cofog2</v>
      </c>
      <c r="B4" s="1" t="str">
        <f t="shared" ref="B4:B67" si="1">IF(SUM(E4:AE4)&lt;=0,"","X")</f>
        <v>X</v>
      </c>
      <c r="C4" s="46" t="s">
        <v>691</v>
      </c>
      <c r="D4" s="610" t="s">
        <v>1065</v>
      </c>
      <c r="E4" s="106">
        <v>319</v>
      </c>
      <c r="F4" s="106">
        <v>318</v>
      </c>
      <c r="G4" s="106">
        <v>322</v>
      </c>
      <c r="H4" s="106">
        <v>316</v>
      </c>
      <c r="I4" s="106">
        <v>320</v>
      </c>
      <c r="J4" s="106">
        <v>334</v>
      </c>
      <c r="K4" s="106">
        <v>347</v>
      </c>
      <c r="L4" s="106">
        <v>416</v>
      </c>
      <c r="M4" s="106">
        <v>422</v>
      </c>
      <c r="N4" s="106">
        <v>439</v>
      </c>
      <c r="O4" s="106">
        <v>448</v>
      </c>
      <c r="P4" s="106">
        <v>493</v>
      </c>
      <c r="AB4" s="22"/>
    </row>
    <row r="5" spans="1:28" hidden="1" x14ac:dyDescent="0.2">
      <c r="A5" t="str">
        <f t="shared" si="0"/>
        <v/>
      </c>
      <c r="B5" s="1" t="str">
        <f t="shared" si="1"/>
        <v>X</v>
      </c>
      <c r="C5" s="46" t="s">
        <v>329</v>
      </c>
      <c r="D5" s="611" t="s">
        <v>1068</v>
      </c>
      <c r="E5" s="106">
        <v>159</v>
      </c>
      <c r="F5" s="106">
        <v>154</v>
      </c>
      <c r="G5" s="106">
        <v>154</v>
      </c>
      <c r="H5" s="106">
        <v>154</v>
      </c>
      <c r="I5" s="106">
        <v>159</v>
      </c>
      <c r="J5" s="106">
        <v>153</v>
      </c>
      <c r="K5" s="106">
        <v>155</v>
      </c>
      <c r="L5" s="106">
        <v>159</v>
      </c>
      <c r="M5" s="106">
        <v>159</v>
      </c>
      <c r="N5" s="106">
        <v>155</v>
      </c>
      <c r="O5" s="106">
        <v>156</v>
      </c>
      <c r="P5" s="106">
        <v>167</v>
      </c>
      <c r="AB5" s="22"/>
    </row>
    <row r="6" spans="1:28" hidden="1" x14ac:dyDescent="0.2">
      <c r="A6" t="str">
        <f t="shared" si="0"/>
        <v/>
      </c>
      <c r="B6" s="1" t="str">
        <f t="shared" si="1"/>
        <v>X</v>
      </c>
      <c r="C6" s="46" t="s">
        <v>330</v>
      </c>
      <c r="D6" s="611" t="s">
        <v>1070</v>
      </c>
      <c r="E6" s="106">
        <v>107</v>
      </c>
      <c r="F6" s="106">
        <v>110</v>
      </c>
      <c r="G6" s="106">
        <v>112</v>
      </c>
      <c r="H6" s="106">
        <v>112</v>
      </c>
      <c r="I6" s="106">
        <v>115</v>
      </c>
      <c r="J6" s="106">
        <v>120</v>
      </c>
      <c r="K6" s="106">
        <v>117</v>
      </c>
      <c r="L6" s="106">
        <v>86</v>
      </c>
      <c r="M6" s="106">
        <v>87</v>
      </c>
      <c r="N6" s="106">
        <v>99</v>
      </c>
      <c r="O6" s="106">
        <v>100</v>
      </c>
      <c r="P6" s="106">
        <v>126</v>
      </c>
      <c r="AB6" s="22"/>
    </row>
    <row r="7" spans="1:28" hidden="1" x14ac:dyDescent="0.2">
      <c r="A7" t="str">
        <f t="shared" si="0"/>
        <v/>
      </c>
      <c r="B7" s="1" t="str">
        <f t="shared" si="1"/>
        <v>X</v>
      </c>
      <c r="C7" s="46" t="s">
        <v>331</v>
      </c>
      <c r="D7" s="611" t="s">
        <v>1072</v>
      </c>
      <c r="E7" s="106">
        <v>24</v>
      </c>
      <c r="F7" s="106">
        <v>21</v>
      </c>
      <c r="G7" s="106">
        <v>16</v>
      </c>
      <c r="H7" s="106">
        <v>11</v>
      </c>
      <c r="I7" s="106">
        <v>11</v>
      </c>
      <c r="J7" s="106">
        <v>5</v>
      </c>
      <c r="K7" s="106">
        <v>6</v>
      </c>
      <c r="L7" s="106">
        <v>23</v>
      </c>
      <c r="M7" s="106">
        <v>23</v>
      </c>
      <c r="N7" s="106">
        <v>28</v>
      </c>
      <c r="O7" s="106">
        <v>30</v>
      </c>
      <c r="P7" s="106">
        <v>47</v>
      </c>
      <c r="AB7" s="22"/>
    </row>
    <row r="8" spans="1:28" hidden="1" x14ac:dyDescent="0.2">
      <c r="A8" t="str">
        <f t="shared" si="0"/>
        <v/>
      </c>
      <c r="B8" s="1" t="str">
        <f t="shared" si="1"/>
        <v>X</v>
      </c>
      <c r="C8" s="46" t="s">
        <v>1302</v>
      </c>
      <c r="D8" s="611" t="s">
        <v>1074</v>
      </c>
      <c r="E8" s="106">
        <v>0</v>
      </c>
      <c r="F8" s="106">
        <v>0</v>
      </c>
      <c r="G8" s="106">
        <v>0</v>
      </c>
      <c r="H8" s="106">
        <v>0</v>
      </c>
      <c r="I8" s="106">
        <v>0</v>
      </c>
      <c r="J8" s="106">
        <v>0</v>
      </c>
      <c r="K8" s="106">
        <v>0</v>
      </c>
      <c r="L8" s="106">
        <v>1</v>
      </c>
      <c r="M8" s="106">
        <v>0</v>
      </c>
      <c r="N8" s="106">
        <v>0</v>
      </c>
      <c r="O8" s="106">
        <v>0</v>
      </c>
      <c r="P8" s="106">
        <v>0</v>
      </c>
      <c r="AB8" s="22"/>
    </row>
    <row r="9" spans="1:28" hidden="1" x14ac:dyDescent="0.2">
      <c r="A9" t="str">
        <f t="shared" si="0"/>
        <v/>
      </c>
      <c r="B9" s="1" t="str">
        <f t="shared" si="1"/>
        <v>X</v>
      </c>
      <c r="C9" s="46" t="s">
        <v>1303</v>
      </c>
      <c r="D9" s="611" t="s">
        <v>1076</v>
      </c>
      <c r="E9" s="106">
        <v>0</v>
      </c>
      <c r="F9" s="106">
        <v>0</v>
      </c>
      <c r="G9" s="106">
        <v>0</v>
      </c>
      <c r="H9" s="106">
        <v>0</v>
      </c>
      <c r="I9" s="106">
        <v>0</v>
      </c>
      <c r="J9" s="106">
        <v>0</v>
      </c>
      <c r="K9" s="106">
        <v>0</v>
      </c>
      <c r="L9" s="106">
        <v>0</v>
      </c>
      <c r="M9" s="106">
        <v>0</v>
      </c>
      <c r="N9" s="106">
        <v>0</v>
      </c>
      <c r="O9" s="106">
        <v>0</v>
      </c>
      <c r="P9" s="106">
        <v>1</v>
      </c>
      <c r="AB9" s="22"/>
    </row>
    <row r="10" spans="1:28" hidden="1" x14ac:dyDescent="0.2">
      <c r="A10" t="str">
        <f t="shared" si="0"/>
        <v/>
      </c>
      <c r="B10" s="1" t="str">
        <f t="shared" si="1"/>
        <v>X</v>
      </c>
      <c r="C10" s="46" t="s">
        <v>332</v>
      </c>
      <c r="D10" s="611" t="s">
        <v>1078</v>
      </c>
      <c r="E10" s="106">
        <v>6</v>
      </c>
      <c r="F10" s="106">
        <v>6</v>
      </c>
      <c r="G10" s="106">
        <v>5</v>
      </c>
      <c r="H10" s="106">
        <v>5</v>
      </c>
      <c r="I10" s="106">
        <v>6</v>
      </c>
      <c r="J10" s="106">
        <v>5</v>
      </c>
      <c r="K10" s="106">
        <v>7</v>
      </c>
      <c r="L10" s="106">
        <v>8</v>
      </c>
      <c r="M10" s="106">
        <v>7</v>
      </c>
      <c r="N10" s="106">
        <v>7</v>
      </c>
      <c r="O10" s="106">
        <v>7</v>
      </c>
      <c r="P10" s="106">
        <v>8</v>
      </c>
      <c r="AB10" s="22"/>
    </row>
    <row r="11" spans="1:28" hidden="1" x14ac:dyDescent="0.2">
      <c r="A11" t="str">
        <f t="shared" si="0"/>
        <v/>
      </c>
      <c r="B11" s="1" t="str">
        <f t="shared" si="1"/>
        <v>X</v>
      </c>
      <c r="C11" s="46" t="s">
        <v>333</v>
      </c>
      <c r="D11" s="611" t="s">
        <v>1080</v>
      </c>
      <c r="E11" s="106">
        <v>7</v>
      </c>
      <c r="F11" s="106">
        <v>8</v>
      </c>
      <c r="G11" s="106">
        <v>8</v>
      </c>
      <c r="H11" s="106">
        <v>10</v>
      </c>
      <c r="I11" s="106">
        <v>6</v>
      </c>
      <c r="J11" s="106">
        <v>7</v>
      </c>
      <c r="K11" s="106">
        <v>20</v>
      </c>
      <c r="L11" s="106">
        <v>58</v>
      </c>
      <c r="M11" s="106">
        <v>58</v>
      </c>
      <c r="N11" s="106">
        <v>60</v>
      </c>
      <c r="O11" s="106">
        <v>64</v>
      </c>
      <c r="P11" s="106">
        <v>15</v>
      </c>
    </row>
    <row r="12" spans="1:28" hidden="1" x14ac:dyDescent="0.2">
      <c r="A12" t="str">
        <f t="shared" si="0"/>
        <v/>
      </c>
      <c r="B12" s="1" t="str">
        <f t="shared" si="1"/>
        <v>X</v>
      </c>
      <c r="C12" s="46" t="s">
        <v>334</v>
      </c>
      <c r="D12" s="611" t="s">
        <v>1082</v>
      </c>
      <c r="E12" s="106">
        <v>5</v>
      </c>
      <c r="F12" s="106">
        <v>6</v>
      </c>
      <c r="G12" s="106">
        <v>5</v>
      </c>
      <c r="H12" s="106">
        <v>5</v>
      </c>
      <c r="I12" s="106">
        <v>12</v>
      </c>
      <c r="J12" s="106">
        <v>25</v>
      </c>
      <c r="K12" s="106">
        <v>25</v>
      </c>
      <c r="L12" s="106">
        <v>60</v>
      </c>
      <c r="M12" s="106">
        <v>69</v>
      </c>
      <c r="N12" s="106">
        <v>69</v>
      </c>
      <c r="O12" s="106">
        <v>71</v>
      </c>
      <c r="P12" s="106">
        <v>39</v>
      </c>
    </row>
    <row r="13" spans="1:28" hidden="1" x14ac:dyDescent="0.2">
      <c r="A13" t="str">
        <f t="shared" si="0"/>
        <v/>
      </c>
      <c r="B13" s="1" t="str">
        <f t="shared" si="1"/>
        <v>X</v>
      </c>
      <c r="C13" s="46" t="s">
        <v>578</v>
      </c>
      <c r="D13" s="611" t="s">
        <v>1084</v>
      </c>
      <c r="E13" s="106">
        <v>0</v>
      </c>
      <c r="F13" s="106">
        <v>0</v>
      </c>
      <c r="G13" s="106">
        <v>0</v>
      </c>
      <c r="H13" s="106">
        <v>0</v>
      </c>
      <c r="I13" s="106">
        <v>1</v>
      </c>
      <c r="J13" s="106">
        <v>1</v>
      </c>
      <c r="K13" s="106">
        <v>1</v>
      </c>
      <c r="L13" s="106">
        <v>1</v>
      </c>
      <c r="M13" s="106">
        <v>0</v>
      </c>
      <c r="N13" s="106">
        <v>0</v>
      </c>
      <c r="O13" s="106">
        <v>0</v>
      </c>
      <c r="P13" s="106">
        <v>0</v>
      </c>
    </row>
    <row r="14" spans="1:28" hidden="1" x14ac:dyDescent="0.2">
      <c r="A14" t="str">
        <f t="shared" si="0"/>
        <v/>
      </c>
      <c r="B14" s="1" t="str">
        <f t="shared" si="1"/>
        <v>X</v>
      </c>
      <c r="C14" s="46" t="s">
        <v>579</v>
      </c>
      <c r="D14" s="611" t="s">
        <v>1086</v>
      </c>
      <c r="E14" s="106">
        <v>0</v>
      </c>
      <c r="F14" s="106">
        <v>0</v>
      </c>
      <c r="G14" s="106">
        <v>0</v>
      </c>
      <c r="H14" s="106">
        <v>1</v>
      </c>
      <c r="I14" s="106">
        <v>0</v>
      </c>
      <c r="J14" s="106">
        <v>0</v>
      </c>
      <c r="K14" s="106">
        <v>0</v>
      </c>
      <c r="L14" s="106">
        <v>0</v>
      </c>
      <c r="M14" s="106">
        <v>0</v>
      </c>
      <c r="N14" s="106">
        <v>0</v>
      </c>
      <c r="O14" s="106">
        <v>0</v>
      </c>
      <c r="P14" s="106">
        <v>0</v>
      </c>
    </row>
    <row r="15" spans="1:28" hidden="1" x14ac:dyDescent="0.2">
      <c r="A15" t="str">
        <f t="shared" si="0"/>
        <v/>
      </c>
      <c r="B15" s="1" t="str">
        <f t="shared" si="1"/>
        <v>X</v>
      </c>
      <c r="C15" s="46" t="s">
        <v>335</v>
      </c>
      <c r="D15" s="611" t="s">
        <v>1088</v>
      </c>
      <c r="E15" s="106">
        <v>10</v>
      </c>
      <c r="F15" s="106">
        <v>13</v>
      </c>
      <c r="G15" s="106">
        <v>21</v>
      </c>
      <c r="H15" s="106">
        <v>18</v>
      </c>
      <c r="I15" s="106">
        <v>10</v>
      </c>
      <c r="J15" s="106">
        <v>12</v>
      </c>
      <c r="K15" s="106">
        <v>15</v>
      </c>
      <c r="L15" s="106">
        <v>17</v>
      </c>
      <c r="M15" s="106">
        <v>18</v>
      </c>
      <c r="N15" s="106">
        <v>20</v>
      </c>
      <c r="O15" s="106">
        <v>21</v>
      </c>
      <c r="P15" s="106">
        <v>91</v>
      </c>
    </row>
    <row r="16" spans="1:28" hidden="1" x14ac:dyDescent="0.2">
      <c r="A16" t="str">
        <f t="shared" si="0"/>
        <v/>
      </c>
      <c r="B16" s="1" t="str">
        <f t="shared" si="1"/>
        <v/>
      </c>
      <c r="C16" s="46" t="s">
        <v>1304</v>
      </c>
      <c r="D16" s="611" t="s">
        <v>1090</v>
      </c>
      <c r="E16" s="106">
        <v>0</v>
      </c>
      <c r="F16" s="106">
        <v>0</v>
      </c>
      <c r="G16" s="106">
        <v>0</v>
      </c>
      <c r="H16" s="106">
        <v>0</v>
      </c>
      <c r="I16" s="106">
        <v>0</v>
      </c>
      <c r="J16" s="106">
        <v>0</v>
      </c>
      <c r="K16" s="106">
        <v>0</v>
      </c>
      <c r="L16" s="106">
        <v>0</v>
      </c>
      <c r="M16" s="106">
        <v>0</v>
      </c>
      <c r="N16" s="106">
        <v>0</v>
      </c>
      <c r="O16" s="106">
        <v>0</v>
      </c>
      <c r="P16" s="106">
        <v>0</v>
      </c>
    </row>
    <row r="17" spans="1:16" hidden="1" x14ac:dyDescent="0.2">
      <c r="A17" t="str">
        <f t="shared" si="0"/>
        <v/>
      </c>
      <c r="B17" s="1" t="str">
        <f t="shared" si="1"/>
        <v>X</v>
      </c>
      <c r="C17" s="46" t="s">
        <v>786</v>
      </c>
      <c r="D17" s="611" t="s">
        <v>1092</v>
      </c>
      <c r="E17" s="106">
        <v>0</v>
      </c>
      <c r="F17" s="106">
        <v>0</v>
      </c>
      <c r="G17" s="106">
        <v>0</v>
      </c>
      <c r="H17" s="106">
        <v>0</v>
      </c>
      <c r="I17" s="106">
        <v>0</v>
      </c>
      <c r="J17" s="106">
        <v>4</v>
      </c>
      <c r="K17" s="106">
        <v>1</v>
      </c>
      <c r="L17" s="106">
        <v>5</v>
      </c>
      <c r="M17" s="106">
        <v>0</v>
      </c>
      <c r="N17" s="106">
        <v>0</v>
      </c>
      <c r="O17" s="106">
        <v>0</v>
      </c>
      <c r="P17" s="106">
        <v>0</v>
      </c>
    </row>
    <row r="18" spans="1:16" x14ac:dyDescent="0.2">
      <c r="A18" t="str">
        <f t="shared" si="0"/>
        <v>Cofog2</v>
      </c>
      <c r="B18" s="1" t="str">
        <f t="shared" si="1"/>
        <v>X</v>
      </c>
      <c r="C18" s="46" t="s">
        <v>692</v>
      </c>
      <c r="D18" s="610" t="s">
        <v>1094</v>
      </c>
      <c r="E18" s="106">
        <v>8</v>
      </c>
      <c r="F18" s="106">
        <v>8</v>
      </c>
      <c r="G18" s="106">
        <v>5</v>
      </c>
      <c r="H18" s="106">
        <v>6</v>
      </c>
      <c r="I18" s="106">
        <v>8</v>
      </c>
      <c r="J18" s="106">
        <v>8</v>
      </c>
      <c r="K18" s="106">
        <v>12</v>
      </c>
      <c r="L18" s="106">
        <v>9</v>
      </c>
      <c r="M18" s="106">
        <v>9</v>
      </c>
      <c r="N18" s="106">
        <v>9</v>
      </c>
      <c r="O18" s="106">
        <v>8</v>
      </c>
      <c r="P18" s="106">
        <v>0</v>
      </c>
    </row>
    <row r="19" spans="1:16" hidden="1" x14ac:dyDescent="0.2">
      <c r="A19" t="str">
        <f t="shared" si="0"/>
        <v/>
      </c>
      <c r="B19" s="1" t="str">
        <f t="shared" si="1"/>
        <v/>
      </c>
      <c r="C19" s="46" t="s">
        <v>1305</v>
      </c>
      <c r="D19" s="611" t="s">
        <v>1096</v>
      </c>
      <c r="E19" s="106">
        <v>0</v>
      </c>
      <c r="F19" s="106">
        <v>0</v>
      </c>
      <c r="G19" s="106">
        <v>0</v>
      </c>
      <c r="H19" s="106">
        <v>0</v>
      </c>
      <c r="I19" s="106">
        <v>0</v>
      </c>
      <c r="J19" s="106">
        <v>0</v>
      </c>
      <c r="K19" s="106">
        <v>0</v>
      </c>
      <c r="L19" s="106">
        <v>0</v>
      </c>
      <c r="M19" s="106">
        <v>0</v>
      </c>
      <c r="N19" s="106">
        <v>0</v>
      </c>
      <c r="O19" s="106">
        <v>0</v>
      </c>
      <c r="P19" s="106">
        <v>0</v>
      </c>
    </row>
    <row r="20" spans="1:16" hidden="1" x14ac:dyDescent="0.2">
      <c r="A20" t="str">
        <f t="shared" si="0"/>
        <v/>
      </c>
      <c r="B20" s="1" t="str">
        <f t="shared" si="1"/>
        <v/>
      </c>
      <c r="C20" s="46" t="s">
        <v>1306</v>
      </c>
      <c r="D20" s="611" t="s">
        <v>1098</v>
      </c>
      <c r="E20" s="106">
        <v>0</v>
      </c>
      <c r="F20" s="106">
        <v>0</v>
      </c>
      <c r="G20" s="106">
        <v>0</v>
      </c>
      <c r="H20" s="106">
        <v>0</v>
      </c>
      <c r="I20" s="106">
        <v>0</v>
      </c>
      <c r="J20" s="106">
        <v>0</v>
      </c>
      <c r="K20" s="106">
        <v>0</v>
      </c>
      <c r="L20" s="106">
        <v>0</v>
      </c>
      <c r="M20" s="106">
        <v>0</v>
      </c>
      <c r="N20" s="106">
        <v>0</v>
      </c>
      <c r="O20" s="106">
        <v>0</v>
      </c>
      <c r="P20" s="106">
        <v>0</v>
      </c>
    </row>
    <row r="21" spans="1:16" hidden="1" x14ac:dyDescent="0.2">
      <c r="A21" t="str">
        <f t="shared" si="0"/>
        <v/>
      </c>
      <c r="B21" s="1" t="str">
        <f t="shared" si="1"/>
        <v/>
      </c>
      <c r="C21" s="46" t="s">
        <v>1307</v>
      </c>
      <c r="D21" s="611" t="s">
        <v>1100</v>
      </c>
      <c r="E21" s="106">
        <v>0</v>
      </c>
      <c r="F21" s="106">
        <v>0</v>
      </c>
      <c r="G21" s="106">
        <v>0</v>
      </c>
      <c r="H21" s="106">
        <v>0</v>
      </c>
      <c r="I21" s="106">
        <v>0</v>
      </c>
      <c r="J21" s="106">
        <v>0</v>
      </c>
      <c r="K21" s="106">
        <v>0</v>
      </c>
      <c r="L21" s="106">
        <v>0</v>
      </c>
      <c r="M21" s="106">
        <v>0</v>
      </c>
      <c r="N21" s="106">
        <v>0</v>
      </c>
      <c r="O21" s="106">
        <v>0</v>
      </c>
      <c r="P21" s="106">
        <v>0</v>
      </c>
    </row>
    <row r="22" spans="1:16" hidden="1" x14ac:dyDescent="0.2">
      <c r="A22" t="str">
        <f t="shared" si="0"/>
        <v/>
      </c>
      <c r="B22" s="1" t="str">
        <f t="shared" si="1"/>
        <v/>
      </c>
      <c r="C22" s="46" t="s">
        <v>1308</v>
      </c>
      <c r="D22" s="611" t="s">
        <v>1102</v>
      </c>
      <c r="E22" s="106">
        <v>0</v>
      </c>
      <c r="F22" s="106">
        <v>0</v>
      </c>
      <c r="G22" s="106">
        <v>0</v>
      </c>
      <c r="H22" s="106">
        <v>0</v>
      </c>
      <c r="I22" s="106">
        <v>0</v>
      </c>
      <c r="J22" s="106">
        <v>0</v>
      </c>
      <c r="K22" s="106">
        <v>0</v>
      </c>
      <c r="L22" s="106">
        <v>0</v>
      </c>
      <c r="M22" s="106">
        <v>0</v>
      </c>
      <c r="N22" s="106">
        <v>0</v>
      </c>
      <c r="O22" s="106">
        <v>0</v>
      </c>
      <c r="P22" s="106">
        <v>0</v>
      </c>
    </row>
    <row r="23" spans="1:16" hidden="1" x14ac:dyDescent="0.2">
      <c r="A23" t="str">
        <f t="shared" si="0"/>
        <v/>
      </c>
      <c r="B23" s="1" t="str">
        <f t="shared" si="1"/>
        <v>X</v>
      </c>
      <c r="C23" s="46" t="s">
        <v>336</v>
      </c>
      <c r="D23" s="611" t="s">
        <v>1104</v>
      </c>
      <c r="E23" s="106">
        <v>8</v>
      </c>
      <c r="F23" s="106">
        <v>8</v>
      </c>
      <c r="G23" s="106">
        <v>5</v>
      </c>
      <c r="H23" s="106">
        <v>6</v>
      </c>
      <c r="I23" s="106">
        <v>8</v>
      </c>
      <c r="J23" s="106">
        <v>8</v>
      </c>
      <c r="K23" s="106">
        <v>12</v>
      </c>
      <c r="L23" s="106">
        <v>9</v>
      </c>
      <c r="M23" s="106">
        <v>9</v>
      </c>
      <c r="N23" s="106">
        <v>9</v>
      </c>
      <c r="O23" s="106">
        <v>8</v>
      </c>
      <c r="P23" s="106">
        <v>0</v>
      </c>
    </row>
    <row r="24" spans="1:16" x14ac:dyDescent="0.2">
      <c r="A24" t="str">
        <f t="shared" si="0"/>
        <v>Cofog2</v>
      </c>
      <c r="B24" s="1" t="str">
        <f t="shared" si="1"/>
        <v>X</v>
      </c>
      <c r="C24" s="46" t="s">
        <v>693</v>
      </c>
      <c r="D24" s="610" t="s">
        <v>1106</v>
      </c>
      <c r="E24" s="106">
        <v>255</v>
      </c>
      <c r="F24" s="106">
        <v>259</v>
      </c>
      <c r="G24" s="106">
        <v>258</v>
      </c>
      <c r="H24" s="106">
        <v>256</v>
      </c>
      <c r="I24" s="106">
        <v>270</v>
      </c>
      <c r="J24" s="106">
        <v>260</v>
      </c>
      <c r="K24" s="106">
        <v>257</v>
      </c>
      <c r="L24" s="106">
        <v>246</v>
      </c>
      <c r="M24" s="106">
        <v>262</v>
      </c>
      <c r="N24" s="106">
        <v>264</v>
      </c>
      <c r="O24" s="106">
        <v>263</v>
      </c>
      <c r="P24" s="106">
        <v>233</v>
      </c>
    </row>
    <row r="25" spans="1:16" hidden="1" x14ac:dyDescent="0.2">
      <c r="A25" t="str">
        <f t="shared" si="0"/>
        <v/>
      </c>
      <c r="B25" s="1" t="str">
        <f t="shared" si="1"/>
        <v>X</v>
      </c>
      <c r="C25" s="46" t="s">
        <v>337</v>
      </c>
      <c r="D25" s="611" t="s">
        <v>1108</v>
      </c>
      <c r="E25" s="106">
        <v>63</v>
      </c>
      <c r="F25" s="106">
        <v>60</v>
      </c>
      <c r="G25" s="106">
        <v>64</v>
      </c>
      <c r="H25" s="106">
        <v>63</v>
      </c>
      <c r="I25" s="106">
        <v>88</v>
      </c>
      <c r="J25" s="106">
        <v>61</v>
      </c>
      <c r="K25" s="106">
        <v>62</v>
      </c>
      <c r="L25" s="106">
        <v>69</v>
      </c>
      <c r="M25" s="106">
        <v>73</v>
      </c>
      <c r="N25" s="106">
        <v>73</v>
      </c>
      <c r="O25" s="106">
        <v>69</v>
      </c>
      <c r="P25" s="106">
        <v>103</v>
      </c>
    </row>
    <row r="26" spans="1:16" hidden="1" x14ac:dyDescent="0.2">
      <c r="A26" t="str">
        <f t="shared" si="0"/>
        <v/>
      </c>
      <c r="B26" s="1" t="str">
        <f t="shared" si="1"/>
        <v>X</v>
      </c>
      <c r="C26" s="46" t="s">
        <v>338</v>
      </c>
      <c r="D26" s="32" t="s">
        <v>1110</v>
      </c>
      <c r="E26" s="106">
        <v>15</v>
      </c>
      <c r="F26" s="106">
        <v>18</v>
      </c>
      <c r="G26" s="106">
        <v>16</v>
      </c>
      <c r="H26" s="106">
        <v>17</v>
      </c>
      <c r="I26" s="106">
        <v>17</v>
      </c>
      <c r="J26" s="106">
        <v>18</v>
      </c>
      <c r="K26" s="106">
        <v>16</v>
      </c>
      <c r="L26" s="106">
        <v>20</v>
      </c>
      <c r="M26" s="106">
        <v>22</v>
      </c>
      <c r="N26" s="106">
        <v>24</v>
      </c>
      <c r="O26" s="106">
        <v>24</v>
      </c>
      <c r="P26" s="106">
        <v>24</v>
      </c>
    </row>
    <row r="27" spans="1:16" hidden="1" x14ac:dyDescent="0.2">
      <c r="A27" t="str">
        <f t="shared" si="0"/>
        <v/>
      </c>
      <c r="B27" s="1" t="str">
        <f t="shared" si="1"/>
        <v>X</v>
      </c>
      <c r="C27" s="46" t="s">
        <v>339</v>
      </c>
      <c r="D27" s="611" t="s">
        <v>1112</v>
      </c>
      <c r="E27" s="106">
        <v>72</v>
      </c>
      <c r="F27" s="106">
        <v>76</v>
      </c>
      <c r="G27" s="106">
        <v>72</v>
      </c>
      <c r="H27" s="106">
        <v>68</v>
      </c>
      <c r="I27" s="106">
        <v>69</v>
      </c>
      <c r="J27" s="106">
        <v>93</v>
      </c>
      <c r="K27" s="106">
        <v>93</v>
      </c>
      <c r="L27" s="106">
        <v>97</v>
      </c>
      <c r="M27" s="106">
        <v>101</v>
      </c>
      <c r="N27" s="106">
        <v>101</v>
      </c>
      <c r="O27" s="106">
        <v>103</v>
      </c>
      <c r="P27" s="106">
        <v>70</v>
      </c>
    </row>
    <row r="28" spans="1:16" hidden="1" x14ac:dyDescent="0.2">
      <c r="A28" t="str">
        <f t="shared" si="0"/>
        <v/>
      </c>
      <c r="B28" s="1" t="str">
        <f t="shared" si="1"/>
        <v>X</v>
      </c>
      <c r="C28" s="46" t="s">
        <v>340</v>
      </c>
      <c r="D28" s="611" t="s">
        <v>1114</v>
      </c>
      <c r="E28" s="106">
        <v>14</v>
      </c>
      <c r="F28" s="106">
        <v>16</v>
      </c>
      <c r="G28" s="106">
        <v>16</v>
      </c>
      <c r="H28" s="106">
        <v>17</v>
      </c>
      <c r="I28" s="106">
        <v>21</v>
      </c>
      <c r="J28" s="106">
        <v>21</v>
      </c>
      <c r="K28" s="106">
        <v>19</v>
      </c>
      <c r="L28" s="106">
        <v>19</v>
      </c>
      <c r="M28" s="106">
        <v>20</v>
      </c>
      <c r="N28" s="106">
        <v>21</v>
      </c>
      <c r="O28" s="106">
        <v>23</v>
      </c>
      <c r="P28" s="106">
        <v>1</v>
      </c>
    </row>
    <row r="29" spans="1:16" hidden="1" x14ac:dyDescent="0.2">
      <c r="A29" t="str">
        <f t="shared" si="0"/>
        <v/>
      </c>
      <c r="B29" s="1" t="str">
        <f t="shared" si="1"/>
        <v>X</v>
      </c>
      <c r="C29" s="46" t="s">
        <v>341</v>
      </c>
      <c r="D29" s="611" t="s">
        <v>1116</v>
      </c>
      <c r="E29" s="106">
        <v>5</v>
      </c>
      <c r="F29" s="106">
        <v>4</v>
      </c>
      <c r="G29" s="106">
        <v>3</v>
      </c>
      <c r="H29" s="106">
        <v>2</v>
      </c>
      <c r="I29" s="106">
        <v>2</v>
      </c>
      <c r="J29" s="106">
        <v>3</v>
      </c>
      <c r="K29" s="106">
        <v>4</v>
      </c>
      <c r="L29" s="106">
        <v>6</v>
      </c>
      <c r="M29" s="106">
        <v>6</v>
      </c>
      <c r="N29" s="106">
        <v>6</v>
      </c>
      <c r="O29" s="106">
        <v>6</v>
      </c>
      <c r="P29" s="106">
        <v>6</v>
      </c>
    </row>
    <row r="30" spans="1:16" hidden="1" x14ac:dyDescent="0.2">
      <c r="A30" t="str">
        <f t="shared" si="0"/>
        <v/>
      </c>
      <c r="B30" s="1" t="str">
        <f t="shared" si="1"/>
        <v>X</v>
      </c>
      <c r="C30" s="46" t="s">
        <v>342</v>
      </c>
      <c r="D30" s="611" t="s">
        <v>1118</v>
      </c>
      <c r="E30" s="106">
        <v>85</v>
      </c>
      <c r="F30" s="106">
        <v>85</v>
      </c>
      <c r="G30" s="106">
        <v>87</v>
      </c>
      <c r="H30" s="106">
        <v>90</v>
      </c>
      <c r="I30" s="106">
        <v>73</v>
      </c>
      <c r="J30" s="106">
        <v>65</v>
      </c>
      <c r="K30" s="106">
        <v>63</v>
      </c>
      <c r="L30" s="106">
        <v>36</v>
      </c>
      <c r="M30" s="106">
        <v>41</v>
      </c>
      <c r="N30" s="106">
        <v>39</v>
      </c>
      <c r="O30" s="106">
        <v>38</v>
      </c>
      <c r="P30" s="106">
        <v>28</v>
      </c>
    </row>
    <row r="31" spans="1:16" x14ac:dyDescent="0.2">
      <c r="A31" t="str">
        <f t="shared" si="0"/>
        <v>Cofog2</v>
      </c>
      <c r="B31" s="1" t="str">
        <f t="shared" si="1"/>
        <v>X</v>
      </c>
      <c r="C31" s="46" t="s">
        <v>694</v>
      </c>
      <c r="D31" s="610" t="s">
        <v>1120</v>
      </c>
      <c r="E31" s="106">
        <v>418</v>
      </c>
      <c r="F31" s="106">
        <v>419</v>
      </c>
      <c r="G31" s="106">
        <v>407</v>
      </c>
      <c r="H31" s="106">
        <v>394</v>
      </c>
      <c r="I31" s="106">
        <v>401</v>
      </c>
      <c r="J31" s="106">
        <v>383</v>
      </c>
      <c r="K31" s="106">
        <v>379</v>
      </c>
      <c r="L31" s="106">
        <v>357</v>
      </c>
      <c r="M31" s="106">
        <v>347</v>
      </c>
      <c r="N31" s="106">
        <v>358</v>
      </c>
      <c r="O31" s="106">
        <v>353</v>
      </c>
      <c r="P31" s="106">
        <v>365</v>
      </c>
    </row>
    <row r="32" spans="1:16" hidden="1" x14ac:dyDescent="0.2">
      <c r="A32" t="str">
        <f t="shared" si="0"/>
        <v/>
      </c>
      <c r="B32" s="1" t="str">
        <f t="shared" si="1"/>
        <v>X</v>
      </c>
      <c r="C32" s="46" t="s">
        <v>343</v>
      </c>
      <c r="D32" s="611" t="s">
        <v>1122</v>
      </c>
      <c r="E32" s="106">
        <v>96</v>
      </c>
      <c r="F32" s="106">
        <v>92</v>
      </c>
      <c r="G32" s="106">
        <v>85</v>
      </c>
      <c r="H32" s="106">
        <v>86</v>
      </c>
      <c r="I32" s="106">
        <v>91</v>
      </c>
      <c r="J32" s="106">
        <v>31</v>
      </c>
      <c r="K32" s="106">
        <v>26</v>
      </c>
      <c r="L32" s="106">
        <v>21</v>
      </c>
      <c r="M32" s="106">
        <v>20</v>
      </c>
      <c r="N32" s="106">
        <v>20</v>
      </c>
      <c r="O32" s="106">
        <v>19</v>
      </c>
      <c r="P32" s="106">
        <v>3</v>
      </c>
    </row>
    <row r="33" spans="1:16" hidden="1" x14ac:dyDescent="0.2">
      <c r="A33" t="str">
        <f t="shared" si="0"/>
        <v/>
      </c>
      <c r="B33" s="1" t="str">
        <f t="shared" si="1"/>
        <v>X</v>
      </c>
      <c r="C33" s="46" t="s">
        <v>344</v>
      </c>
      <c r="D33" s="611" t="s">
        <v>1124</v>
      </c>
      <c r="E33" s="106">
        <v>17</v>
      </c>
      <c r="F33" s="106">
        <v>16</v>
      </c>
      <c r="G33" s="106">
        <v>14</v>
      </c>
      <c r="H33" s="106">
        <v>13</v>
      </c>
      <c r="I33" s="106">
        <v>10</v>
      </c>
      <c r="J33" s="106">
        <v>9</v>
      </c>
      <c r="K33" s="106">
        <v>12</v>
      </c>
      <c r="L33" s="106">
        <v>0</v>
      </c>
      <c r="M33" s="106">
        <v>0</v>
      </c>
      <c r="N33" s="106">
        <v>0</v>
      </c>
      <c r="O33" s="106">
        <v>0</v>
      </c>
      <c r="P33" s="106">
        <v>0</v>
      </c>
    </row>
    <row r="34" spans="1:16" hidden="1" x14ac:dyDescent="0.2">
      <c r="A34" t="str">
        <f t="shared" si="0"/>
        <v/>
      </c>
      <c r="B34" s="1" t="str">
        <f t="shared" si="1"/>
        <v>X</v>
      </c>
      <c r="C34" s="46" t="s">
        <v>345</v>
      </c>
      <c r="D34" s="611" t="s">
        <v>1126</v>
      </c>
      <c r="E34" s="106">
        <v>27</v>
      </c>
      <c r="F34" s="106">
        <v>31</v>
      </c>
      <c r="G34" s="106">
        <v>30</v>
      </c>
      <c r="H34" s="106">
        <v>29</v>
      </c>
      <c r="I34" s="106">
        <v>31</v>
      </c>
      <c r="J34" s="106">
        <v>43</v>
      </c>
      <c r="K34" s="106">
        <v>44</v>
      </c>
      <c r="L34" s="106">
        <v>45</v>
      </c>
      <c r="M34" s="106">
        <v>50</v>
      </c>
      <c r="N34" s="106">
        <v>47</v>
      </c>
      <c r="O34" s="106">
        <v>46</v>
      </c>
      <c r="P34" s="106">
        <v>32</v>
      </c>
    </row>
    <row r="35" spans="1:16" hidden="1" x14ac:dyDescent="0.2">
      <c r="A35" t="str">
        <f t="shared" si="0"/>
        <v/>
      </c>
      <c r="B35" s="1" t="str">
        <f t="shared" si="1"/>
        <v>X</v>
      </c>
      <c r="C35" s="46" t="s">
        <v>346</v>
      </c>
      <c r="D35" s="611" t="s">
        <v>1128</v>
      </c>
      <c r="E35" s="106">
        <v>6</v>
      </c>
      <c r="F35" s="106">
        <v>5</v>
      </c>
      <c r="G35" s="106">
        <v>6</v>
      </c>
      <c r="H35" s="106">
        <v>6</v>
      </c>
      <c r="I35" s="106">
        <v>4</v>
      </c>
      <c r="J35" s="106">
        <v>0</v>
      </c>
      <c r="K35" s="106">
        <v>0</v>
      </c>
      <c r="L35" s="106">
        <v>0</v>
      </c>
      <c r="M35" s="106">
        <v>0</v>
      </c>
      <c r="N35" s="106">
        <v>0</v>
      </c>
      <c r="O35" s="106">
        <v>0</v>
      </c>
      <c r="P35" s="106">
        <v>0</v>
      </c>
    </row>
    <row r="36" spans="1:16" hidden="1" x14ac:dyDescent="0.2">
      <c r="A36" t="str">
        <f t="shared" si="0"/>
        <v/>
      </c>
      <c r="B36" s="1" t="str">
        <f t="shared" si="1"/>
        <v>X</v>
      </c>
      <c r="C36" s="46" t="s">
        <v>347</v>
      </c>
      <c r="D36" s="611" t="s">
        <v>1130</v>
      </c>
      <c r="E36" s="106">
        <v>34</v>
      </c>
      <c r="F36" s="106">
        <v>34</v>
      </c>
      <c r="G36" s="106">
        <v>33</v>
      </c>
      <c r="H36" s="106">
        <v>30</v>
      </c>
      <c r="I36" s="106">
        <v>33</v>
      </c>
      <c r="J36" s="106">
        <v>35</v>
      </c>
      <c r="K36" s="106">
        <v>37</v>
      </c>
      <c r="L36" s="106">
        <v>35</v>
      </c>
      <c r="M36" s="106">
        <v>33</v>
      </c>
      <c r="N36" s="106">
        <v>43</v>
      </c>
      <c r="O36" s="106">
        <v>34</v>
      </c>
      <c r="P36" s="106">
        <v>65</v>
      </c>
    </row>
    <row r="37" spans="1:16" hidden="1" x14ac:dyDescent="0.2">
      <c r="A37" t="str">
        <f t="shared" si="0"/>
        <v/>
      </c>
      <c r="B37" s="1" t="str">
        <f t="shared" si="1"/>
        <v/>
      </c>
      <c r="C37" s="46" t="s">
        <v>1309</v>
      </c>
      <c r="D37" s="611" t="s">
        <v>1132</v>
      </c>
      <c r="E37" s="106">
        <v>0</v>
      </c>
      <c r="F37" s="106">
        <v>0</v>
      </c>
      <c r="G37" s="106">
        <v>0</v>
      </c>
      <c r="H37" s="106">
        <v>0</v>
      </c>
      <c r="I37" s="106">
        <v>0</v>
      </c>
      <c r="J37" s="106">
        <v>0</v>
      </c>
      <c r="K37" s="106">
        <v>0</v>
      </c>
      <c r="L37" s="106">
        <v>0</v>
      </c>
      <c r="M37" s="106">
        <v>0</v>
      </c>
      <c r="N37" s="106">
        <v>0</v>
      </c>
      <c r="O37" s="106">
        <v>0</v>
      </c>
      <c r="P37" s="106">
        <v>0</v>
      </c>
    </row>
    <row r="38" spans="1:16" hidden="1" x14ac:dyDescent="0.2">
      <c r="A38" t="str">
        <f t="shared" si="0"/>
        <v/>
      </c>
      <c r="B38" s="1" t="str">
        <f t="shared" si="1"/>
        <v/>
      </c>
      <c r="C38" s="46" t="s">
        <v>1310</v>
      </c>
      <c r="D38" s="611" t="s">
        <v>1134</v>
      </c>
      <c r="E38" s="106">
        <v>0</v>
      </c>
      <c r="F38" s="106">
        <v>0</v>
      </c>
      <c r="G38" s="106">
        <v>0</v>
      </c>
      <c r="H38" s="106">
        <v>0</v>
      </c>
      <c r="I38" s="106">
        <v>0</v>
      </c>
      <c r="J38" s="106">
        <v>0</v>
      </c>
      <c r="K38" s="106">
        <v>0</v>
      </c>
      <c r="L38" s="106">
        <v>0</v>
      </c>
      <c r="M38" s="106">
        <v>0</v>
      </c>
      <c r="N38" s="106">
        <v>0</v>
      </c>
      <c r="O38" s="106">
        <v>0</v>
      </c>
      <c r="P38" s="106">
        <v>0</v>
      </c>
    </row>
    <row r="39" spans="1:16" hidden="1" x14ac:dyDescent="0.2">
      <c r="A39" t="str">
        <f t="shared" si="0"/>
        <v/>
      </c>
      <c r="B39" s="1" t="str">
        <f t="shared" si="1"/>
        <v/>
      </c>
      <c r="C39" s="46" t="s">
        <v>1311</v>
      </c>
      <c r="D39" s="611" t="s">
        <v>1136</v>
      </c>
      <c r="E39" s="106">
        <v>0</v>
      </c>
      <c r="F39" s="106">
        <v>0</v>
      </c>
      <c r="G39" s="106">
        <v>0</v>
      </c>
      <c r="H39" s="106">
        <v>0</v>
      </c>
      <c r="I39" s="106">
        <v>0</v>
      </c>
      <c r="J39" s="106">
        <v>0</v>
      </c>
      <c r="K39" s="106">
        <v>0</v>
      </c>
      <c r="L39" s="106">
        <v>0</v>
      </c>
      <c r="M39" s="106">
        <v>0</v>
      </c>
      <c r="N39" s="106">
        <v>0</v>
      </c>
      <c r="O39" s="106">
        <v>0</v>
      </c>
      <c r="P39" s="106">
        <v>0</v>
      </c>
    </row>
    <row r="40" spans="1:16" hidden="1" x14ac:dyDescent="0.2">
      <c r="A40" t="str">
        <f t="shared" si="0"/>
        <v/>
      </c>
      <c r="B40" s="1" t="str">
        <f t="shared" si="1"/>
        <v/>
      </c>
      <c r="C40" s="46" t="s">
        <v>1312</v>
      </c>
      <c r="D40" s="611" t="s">
        <v>1138</v>
      </c>
      <c r="E40" s="106">
        <v>0</v>
      </c>
      <c r="F40" s="106">
        <v>0</v>
      </c>
      <c r="G40" s="106">
        <v>0</v>
      </c>
      <c r="H40" s="106">
        <v>0</v>
      </c>
      <c r="I40" s="106">
        <v>0</v>
      </c>
      <c r="J40" s="106">
        <v>0</v>
      </c>
      <c r="K40" s="106">
        <v>0</v>
      </c>
      <c r="L40" s="106">
        <v>0</v>
      </c>
      <c r="M40" s="106">
        <v>0</v>
      </c>
      <c r="N40" s="106">
        <v>0</v>
      </c>
      <c r="O40" s="106">
        <v>0</v>
      </c>
      <c r="P40" s="106">
        <v>0</v>
      </c>
    </row>
    <row r="41" spans="1:16" hidden="1" x14ac:dyDescent="0.2">
      <c r="A41" t="str">
        <f t="shared" si="0"/>
        <v/>
      </c>
      <c r="B41" s="1" t="str">
        <f t="shared" si="1"/>
        <v>X</v>
      </c>
      <c r="C41" s="46" t="s">
        <v>1313</v>
      </c>
      <c r="D41" s="611" t="s">
        <v>1140</v>
      </c>
      <c r="E41" s="106">
        <v>0</v>
      </c>
      <c r="F41" s="106">
        <v>0</v>
      </c>
      <c r="G41" s="106">
        <v>0</v>
      </c>
      <c r="H41" s="106">
        <v>0</v>
      </c>
      <c r="I41" s="106">
        <v>0</v>
      </c>
      <c r="J41" s="106">
        <v>0</v>
      </c>
      <c r="K41" s="106">
        <v>0</v>
      </c>
      <c r="L41" s="106">
        <v>0</v>
      </c>
      <c r="M41" s="106">
        <v>0</v>
      </c>
      <c r="N41" s="106">
        <v>0</v>
      </c>
      <c r="O41" s="106">
        <v>0</v>
      </c>
      <c r="P41" s="106">
        <v>5</v>
      </c>
    </row>
    <row r="42" spans="1:16" hidden="1" x14ac:dyDescent="0.2">
      <c r="A42" t="str">
        <f t="shared" si="0"/>
        <v/>
      </c>
      <c r="B42" s="1" t="str">
        <f t="shared" si="1"/>
        <v>X</v>
      </c>
      <c r="C42" s="46" t="s">
        <v>348</v>
      </c>
      <c r="D42" s="611" t="s">
        <v>1142</v>
      </c>
      <c r="E42" s="106">
        <v>1</v>
      </c>
      <c r="F42" s="106">
        <v>2</v>
      </c>
      <c r="G42" s="106">
        <v>1</v>
      </c>
      <c r="H42" s="106">
        <v>1</v>
      </c>
      <c r="I42" s="106">
        <v>0</v>
      </c>
      <c r="J42" s="106">
        <v>0</v>
      </c>
      <c r="K42" s="106">
        <v>1</v>
      </c>
      <c r="L42" s="106">
        <v>2</v>
      </c>
      <c r="M42" s="106">
        <v>4</v>
      </c>
      <c r="N42" s="106">
        <v>4</v>
      </c>
      <c r="O42" s="106">
        <v>5</v>
      </c>
      <c r="P42" s="106">
        <v>0</v>
      </c>
    </row>
    <row r="43" spans="1:16" hidden="1" x14ac:dyDescent="0.2">
      <c r="A43" t="str">
        <f t="shared" si="0"/>
        <v/>
      </c>
      <c r="B43" s="1" t="str">
        <f t="shared" si="1"/>
        <v/>
      </c>
      <c r="C43" s="46" t="s">
        <v>1314</v>
      </c>
      <c r="D43" s="611" t="s">
        <v>1144</v>
      </c>
      <c r="E43" s="106">
        <v>0</v>
      </c>
      <c r="F43" s="106">
        <v>0</v>
      </c>
      <c r="G43" s="106">
        <v>0</v>
      </c>
      <c r="H43" s="106">
        <v>0</v>
      </c>
      <c r="I43" s="106">
        <v>0</v>
      </c>
      <c r="J43" s="106">
        <v>0</v>
      </c>
      <c r="K43" s="106">
        <v>0</v>
      </c>
      <c r="L43" s="106">
        <v>0</v>
      </c>
      <c r="M43" s="106">
        <v>0</v>
      </c>
      <c r="N43" s="106">
        <v>0</v>
      </c>
      <c r="O43" s="106">
        <v>0</v>
      </c>
      <c r="P43" s="106">
        <v>0</v>
      </c>
    </row>
    <row r="44" spans="1:16" hidden="1" x14ac:dyDescent="0.2">
      <c r="A44" t="str">
        <f t="shared" si="0"/>
        <v/>
      </c>
      <c r="B44" s="1" t="str">
        <f t="shared" si="1"/>
        <v/>
      </c>
      <c r="C44" s="46" t="s">
        <v>1315</v>
      </c>
      <c r="D44" s="611" t="s">
        <v>1146</v>
      </c>
      <c r="E44" s="106">
        <v>0</v>
      </c>
      <c r="F44" s="106">
        <v>0</v>
      </c>
      <c r="G44" s="106">
        <v>0</v>
      </c>
      <c r="H44" s="106">
        <v>0</v>
      </c>
      <c r="I44" s="106">
        <v>0</v>
      </c>
      <c r="J44" s="106">
        <v>0</v>
      </c>
      <c r="K44" s="106">
        <v>0</v>
      </c>
      <c r="L44" s="106">
        <v>0</v>
      </c>
      <c r="M44" s="106">
        <v>0</v>
      </c>
      <c r="N44" s="106">
        <v>0</v>
      </c>
      <c r="O44" s="106">
        <v>0</v>
      </c>
      <c r="P44" s="106">
        <v>0</v>
      </c>
    </row>
    <row r="45" spans="1:16" hidden="1" x14ac:dyDescent="0.2">
      <c r="A45" t="str">
        <f t="shared" si="0"/>
        <v/>
      </c>
      <c r="B45" s="1" t="str">
        <f t="shared" si="1"/>
        <v>X</v>
      </c>
      <c r="C45" s="46" t="s">
        <v>349</v>
      </c>
      <c r="D45" s="611" t="s">
        <v>1148</v>
      </c>
      <c r="E45" s="106">
        <v>138</v>
      </c>
      <c r="F45" s="106">
        <v>137</v>
      </c>
      <c r="G45" s="106">
        <v>135</v>
      </c>
      <c r="H45" s="106">
        <v>128</v>
      </c>
      <c r="I45" s="106">
        <v>124</v>
      </c>
      <c r="J45" s="106">
        <v>154</v>
      </c>
      <c r="K45" s="106">
        <v>151</v>
      </c>
      <c r="L45" s="106">
        <v>145</v>
      </c>
      <c r="M45" s="106">
        <v>133</v>
      </c>
      <c r="N45" s="106">
        <v>133</v>
      </c>
      <c r="O45" s="106">
        <v>138</v>
      </c>
      <c r="P45" s="106">
        <v>118</v>
      </c>
    </row>
    <row r="46" spans="1:16" hidden="1" x14ac:dyDescent="0.2">
      <c r="A46" t="str">
        <f t="shared" si="0"/>
        <v/>
      </c>
      <c r="B46" s="1" t="str">
        <f t="shared" si="1"/>
        <v>X</v>
      </c>
      <c r="C46" s="46" t="s">
        <v>350</v>
      </c>
      <c r="D46" s="611" t="s">
        <v>1150</v>
      </c>
      <c r="E46" s="106">
        <v>3</v>
      </c>
      <c r="F46" s="106">
        <v>3</v>
      </c>
      <c r="G46" s="106">
        <v>3</v>
      </c>
      <c r="H46" s="106">
        <v>3</v>
      </c>
      <c r="I46" s="106">
        <v>4</v>
      </c>
      <c r="J46" s="106">
        <v>4</v>
      </c>
      <c r="K46" s="106">
        <v>4</v>
      </c>
      <c r="L46" s="106">
        <v>3</v>
      </c>
      <c r="M46" s="106">
        <v>3</v>
      </c>
      <c r="N46" s="106">
        <v>4</v>
      </c>
      <c r="O46" s="106">
        <v>6</v>
      </c>
      <c r="P46" s="106">
        <v>0</v>
      </c>
    </row>
    <row r="47" spans="1:16" hidden="1" x14ac:dyDescent="0.2">
      <c r="A47" t="str">
        <f t="shared" si="0"/>
        <v/>
      </c>
      <c r="B47" s="1" t="str">
        <f t="shared" si="1"/>
        <v>X</v>
      </c>
      <c r="C47" s="46" t="s">
        <v>351</v>
      </c>
      <c r="D47" s="611" t="s">
        <v>1152</v>
      </c>
      <c r="E47" s="106">
        <v>1</v>
      </c>
      <c r="F47" s="106">
        <v>1</v>
      </c>
      <c r="G47" s="106">
        <v>1</v>
      </c>
      <c r="H47" s="106">
        <v>1</v>
      </c>
      <c r="I47" s="106">
        <v>1</v>
      </c>
      <c r="J47" s="106">
        <v>0</v>
      </c>
      <c r="K47" s="106">
        <v>0</v>
      </c>
      <c r="L47" s="106">
        <v>0</v>
      </c>
      <c r="M47" s="106">
        <v>0</v>
      </c>
      <c r="N47" s="106">
        <v>0</v>
      </c>
      <c r="O47" s="106">
        <v>0</v>
      </c>
      <c r="P47" s="106">
        <v>0</v>
      </c>
    </row>
    <row r="48" spans="1:16" hidden="1" x14ac:dyDescent="0.2">
      <c r="A48" t="str">
        <f t="shared" si="0"/>
        <v/>
      </c>
      <c r="B48" s="1" t="str">
        <f t="shared" si="1"/>
        <v/>
      </c>
      <c r="C48" s="46" t="s">
        <v>1316</v>
      </c>
      <c r="D48" s="611" t="s">
        <v>1154</v>
      </c>
      <c r="E48" s="106">
        <v>0</v>
      </c>
      <c r="F48" s="106">
        <v>0</v>
      </c>
      <c r="G48" s="106">
        <v>0</v>
      </c>
      <c r="H48" s="106">
        <v>0</v>
      </c>
      <c r="I48" s="106">
        <v>0</v>
      </c>
      <c r="J48" s="106">
        <v>0</v>
      </c>
      <c r="K48" s="106">
        <v>0</v>
      </c>
      <c r="L48" s="106">
        <v>0</v>
      </c>
      <c r="M48" s="106">
        <v>0</v>
      </c>
      <c r="N48" s="106">
        <v>0</v>
      </c>
      <c r="O48" s="106">
        <v>0</v>
      </c>
      <c r="P48" s="106">
        <v>0</v>
      </c>
    </row>
    <row r="49" spans="1:16" hidden="1" x14ac:dyDescent="0.2">
      <c r="A49" t="str">
        <f t="shared" si="0"/>
        <v/>
      </c>
      <c r="B49" s="1" t="str">
        <f t="shared" si="1"/>
        <v>X</v>
      </c>
      <c r="C49" s="46" t="s">
        <v>352</v>
      </c>
      <c r="D49" s="611" t="s">
        <v>1156</v>
      </c>
      <c r="E49" s="106">
        <v>74</v>
      </c>
      <c r="F49" s="106">
        <v>79</v>
      </c>
      <c r="G49" s="106">
        <v>80</v>
      </c>
      <c r="H49" s="106">
        <v>78</v>
      </c>
      <c r="I49" s="106">
        <v>81</v>
      </c>
      <c r="J49" s="106">
        <v>79</v>
      </c>
      <c r="K49" s="106">
        <v>75</v>
      </c>
      <c r="L49" s="106">
        <v>78</v>
      </c>
      <c r="M49" s="106">
        <v>78</v>
      </c>
      <c r="N49" s="106">
        <v>81</v>
      </c>
      <c r="O49" s="106">
        <v>78</v>
      </c>
      <c r="P49" s="106">
        <v>120</v>
      </c>
    </row>
    <row r="50" spans="1:16" hidden="1" x14ac:dyDescent="0.2">
      <c r="A50" t="str">
        <f t="shared" si="0"/>
        <v/>
      </c>
      <c r="B50" s="1" t="str">
        <f t="shared" si="1"/>
        <v/>
      </c>
      <c r="C50" s="46" t="s">
        <v>1317</v>
      </c>
      <c r="D50" s="611" t="s">
        <v>1158</v>
      </c>
      <c r="E50" s="106">
        <v>0</v>
      </c>
      <c r="F50" s="106">
        <v>0</v>
      </c>
      <c r="G50" s="106">
        <v>0</v>
      </c>
      <c r="H50" s="106">
        <v>0</v>
      </c>
      <c r="I50" s="106">
        <v>0</v>
      </c>
      <c r="J50" s="106">
        <v>0</v>
      </c>
      <c r="K50" s="106">
        <v>0</v>
      </c>
      <c r="L50" s="106">
        <v>0</v>
      </c>
      <c r="M50" s="106">
        <v>0</v>
      </c>
      <c r="N50" s="106">
        <v>0</v>
      </c>
      <c r="O50" s="106">
        <v>0</v>
      </c>
      <c r="P50" s="106">
        <v>0</v>
      </c>
    </row>
    <row r="51" spans="1:16" hidden="1" x14ac:dyDescent="0.2">
      <c r="A51" t="str">
        <f t="shared" si="0"/>
        <v/>
      </c>
      <c r="B51" s="1" t="str">
        <f t="shared" si="1"/>
        <v>X</v>
      </c>
      <c r="C51" s="46" t="s">
        <v>353</v>
      </c>
      <c r="D51" s="611" t="s">
        <v>1160</v>
      </c>
      <c r="E51" s="106">
        <v>19</v>
      </c>
      <c r="F51" s="106">
        <v>19</v>
      </c>
      <c r="G51" s="106">
        <v>19</v>
      </c>
      <c r="H51" s="106">
        <v>20</v>
      </c>
      <c r="I51" s="106">
        <v>20</v>
      </c>
      <c r="J51" s="106">
        <v>23</v>
      </c>
      <c r="K51" s="106">
        <v>20</v>
      </c>
      <c r="L51" s="106">
        <v>19</v>
      </c>
      <c r="M51" s="106">
        <v>19</v>
      </c>
      <c r="N51" s="106">
        <v>19</v>
      </c>
      <c r="O51" s="106">
        <v>20</v>
      </c>
      <c r="P51" s="106">
        <v>20</v>
      </c>
    </row>
    <row r="52" spans="1:16" hidden="1" x14ac:dyDescent="0.2">
      <c r="A52" t="str">
        <f t="shared" si="0"/>
        <v/>
      </c>
      <c r="B52" s="1" t="str">
        <f t="shared" si="1"/>
        <v/>
      </c>
      <c r="C52" s="46" t="s">
        <v>1318</v>
      </c>
      <c r="D52" s="611" t="s">
        <v>1162</v>
      </c>
      <c r="E52" s="106">
        <v>0</v>
      </c>
      <c r="F52" s="106">
        <v>0</v>
      </c>
      <c r="G52" s="106">
        <v>0</v>
      </c>
      <c r="H52" s="106">
        <v>0</v>
      </c>
      <c r="I52" s="106">
        <v>0</v>
      </c>
      <c r="J52" s="106">
        <v>0</v>
      </c>
      <c r="K52" s="106">
        <v>0</v>
      </c>
      <c r="L52" s="106">
        <v>0</v>
      </c>
      <c r="M52" s="106">
        <v>0</v>
      </c>
      <c r="N52" s="106">
        <v>0</v>
      </c>
      <c r="O52" s="106">
        <v>0</v>
      </c>
      <c r="P52" s="106">
        <v>0</v>
      </c>
    </row>
    <row r="53" spans="1:16" hidden="1" x14ac:dyDescent="0.2">
      <c r="A53" t="str">
        <f t="shared" si="0"/>
        <v/>
      </c>
      <c r="B53" s="1" t="str">
        <f t="shared" si="1"/>
        <v/>
      </c>
      <c r="C53" s="46" t="s">
        <v>1319</v>
      </c>
      <c r="D53" s="611" t="s">
        <v>1164</v>
      </c>
      <c r="E53" s="106">
        <v>0</v>
      </c>
      <c r="F53" s="106">
        <v>0</v>
      </c>
      <c r="G53" s="106">
        <v>0</v>
      </c>
      <c r="H53" s="106">
        <v>0</v>
      </c>
      <c r="I53" s="106">
        <v>0</v>
      </c>
      <c r="J53" s="106">
        <v>0</v>
      </c>
      <c r="K53" s="106">
        <v>0</v>
      </c>
      <c r="L53" s="106">
        <v>0</v>
      </c>
      <c r="M53" s="106">
        <v>0</v>
      </c>
      <c r="N53" s="106">
        <v>0</v>
      </c>
      <c r="O53" s="106">
        <v>0</v>
      </c>
      <c r="P53" s="106">
        <v>0</v>
      </c>
    </row>
    <row r="54" spans="1:16" hidden="1" x14ac:dyDescent="0.2">
      <c r="A54" t="str">
        <f t="shared" si="0"/>
        <v/>
      </c>
      <c r="B54" s="1" t="str">
        <f t="shared" si="1"/>
        <v>X</v>
      </c>
      <c r="C54" s="46" t="s">
        <v>787</v>
      </c>
      <c r="D54" s="611" t="s">
        <v>1166</v>
      </c>
      <c r="E54" s="106">
        <v>0</v>
      </c>
      <c r="F54" s="106">
        <v>0</v>
      </c>
      <c r="G54" s="106">
        <v>0</v>
      </c>
      <c r="H54" s="106">
        <v>0</v>
      </c>
      <c r="I54" s="106">
        <v>0</v>
      </c>
      <c r="J54" s="106">
        <v>5</v>
      </c>
      <c r="K54" s="106">
        <v>9</v>
      </c>
      <c r="L54" s="106">
        <v>9</v>
      </c>
      <c r="M54" s="106">
        <v>7</v>
      </c>
      <c r="N54" s="106">
        <v>7</v>
      </c>
      <c r="O54" s="106">
        <v>7</v>
      </c>
      <c r="P54" s="106">
        <v>3</v>
      </c>
    </row>
    <row r="55" spans="1:16" hidden="1" x14ac:dyDescent="0.2">
      <c r="A55" t="str">
        <f t="shared" si="0"/>
        <v/>
      </c>
      <c r="B55" s="1" t="str">
        <f t="shared" si="1"/>
        <v/>
      </c>
      <c r="C55" s="46" t="s">
        <v>1320</v>
      </c>
      <c r="D55" s="611" t="s">
        <v>1168</v>
      </c>
      <c r="E55" s="106">
        <v>0</v>
      </c>
      <c r="F55" s="106">
        <v>0</v>
      </c>
      <c r="G55" s="106">
        <v>0</v>
      </c>
      <c r="H55" s="106">
        <v>0</v>
      </c>
      <c r="I55" s="106">
        <v>0</v>
      </c>
      <c r="J55" s="106">
        <v>0</v>
      </c>
      <c r="K55" s="106">
        <v>0</v>
      </c>
      <c r="L55" s="106">
        <v>0</v>
      </c>
      <c r="M55" s="106">
        <v>0</v>
      </c>
      <c r="N55" s="106">
        <v>0</v>
      </c>
      <c r="O55" s="106">
        <v>0</v>
      </c>
      <c r="P55" s="106">
        <v>0</v>
      </c>
    </row>
    <row r="56" spans="1:16" hidden="1" x14ac:dyDescent="0.2">
      <c r="A56" t="str">
        <f t="shared" si="0"/>
        <v/>
      </c>
      <c r="B56" s="1" t="str">
        <f t="shared" si="1"/>
        <v/>
      </c>
      <c r="C56" s="46" t="s">
        <v>1321</v>
      </c>
      <c r="D56" s="611" t="s">
        <v>1170</v>
      </c>
      <c r="E56" s="106">
        <v>0</v>
      </c>
      <c r="F56" s="106">
        <v>0</v>
      </c>
      <c r="G56" s="106">
        <v>0</v>
      </c>
      <c r="H56" s="106">
        <v>0</v>
      </c>
      <c r="I56" s="106">
        <v>0</v>
      </c>
      <c r="J56" s="106">
        <v>0</v>
      </c>
      <c r="K56" s="106">
        <v>0</v>
      </c>
      <c r="L56" s="106">
        <v>0</v>
      </c>
      <c r="M56" s="106">
        <v>0</v>
      </c>
      <c r="N56" s="106">
        <v>0</v>
      </c>
      <c r="O56" s="106">
        <v>0</v>
      </c>
      <c r="P56" s="106">
        <v>0</v>
      </c>
    </row>
    <row r="57" spans="1:16" hidden="1" x14ac:dyDescent="0.2">
      <c r="A57" t="str">
        <f t="shared" si="0"/>
        <v/>
      </c>
      <c r="B57" s="1" t="str">
        <f t="shared" si="1"/>
        <v/>
      </c>
      <c r="C57" s="46" t="s">
        <v>1322</v>
      </c>
      <c r="D57" s="611" t="s">
        <v>1172</v>
      </c>
      <c r="E57" s="106">
        <v>0</v>
      </c>
      <c r="F57" s="106">
        <v>0</v>
      </c>
      <c r="G57" s="106">
        <v>0</v>
      </c>
      <c r="H57" s="106">
        <v>0</v>
      </c>
      <c r="I57" s="106">
        <v>0</v>
      </c>
      <c r="J57" s="106">
        <v>0</v>
      </c>
      <c r="K57" s="106">
        <v>0</v>
      </c>
      <c r="L57" s="106">
        <v>0</v>
      </c>
      <c r="M57" s="106">
        <v>0</v>
      </c>
      <c r="N57" s="106">
        <v>0</v>
      </c>
      <c r="O57" s="106">
        <v>0</v>
      </c>
      <c r="P57" s="106">
        <v>0</v>
      </c>
    </row>
    <row r="58" spans="1:16" hidden="1" x14ac:dyDescent="0.2">
      <c r="A58" t="str">
        <f t="shared" si="0"/>
        <v/>
      </c>
      <c r="B58" s="1" t="str">
        <f t="shared" si="1"/>
        <v/>
      </c>
      <c r="C58" s="46" t="s">
        <v>1323</v>
      </c>
      <c r="D58" s="611" t="s">
        <v>1174</v>
      </c>
      <c r="E58" s="106">
        <v>0</v>
      </c>
      <c r="F58" s="106">
        <v>0</v>
      </c>
      <c r="G58" s="106">
        <v>0</v>
      </c>
      <c r="H58" s="106">
        <v>0</v>
      </c>
      <c r="I58" s="106">
        <v>0</v>
      </c>
      <c r="J58" s="106">
        <v>0</v>
      </c>
      <c r="K58" s="106">
        <v>0</v>
      </c>
      <c r="L58" s="106">
        <v>0</v>
      </c>
      <c r="M58" s="106">
        <v>0</v>
      </c>
      <c r="N58" s="106">
        <v>0</v>
      </c>
      <c r="O58" s="106">
        <v>0</v>
      </c>
      <c r="P58" s="106">
        <v>0</v>
      </c>
    </row>
    <row r="59" spans="1:16" hidden="1" x14ac:dyDescent="0.2">
      <c r="A59" t="str">
        <f t="shared" si="0"/>
        <v/>
      </c>
      <c r="B59" s="1" t="str">
        <f t="shared" si="1"/>
        <v>X</v>
      </c>
      <c r="C59" s="46" t="s">
        <v>1324</v>
      </c>
      <c r="D59" s="611" t="s">
        <v>1176</v>
      </c>
      <c r="E59" s="106">
        <v>0</v>
      </c>
      <c r="F59" s="106">
        <v>0</v>
      </c>
      <c r="G59" s="106">
        <v>0</v>
      </c>
      <c r="H59" s="106">
        <v>0</v>
      </c>
      <c r="I59" s="106">
        <v>1</v>
      </c>
      <c r="J59" s="106">
        <v>0</v>
      </c>
      <c r="K59" s="106">
        <v>0</v>
      </c>
      <c r="L59" s="106">
        <v>0</v>
      </c>
      <c r="M59" s="106">
        <v>0</v>
      </c>
      <c r="N59" s="106">
        <v>0</v>
      </c>
      <c r="O59" s="106">
        <v>0</v>
      </c>
      <c r="P59" s="106">
        <v>0</v>
      </c>
    </row>
    <row r="60" spans="1:16" hidden="1" x14ac:dyDescent="0.2">
      <c r="A60" t="str">
        <f t="shared" si="0"/>
        <v/>
      </c>
      <c r="B60" s="1" t="str">
        <f t="shared" si="1"/>
        <v/>
      </c>
      <c r="C60" s="46" t="s">
        <v>1325</v>
      </c>
      <c r="D60" s="611" t="s">
        <v>1178</v>
      </c>
      <c r="E60" s="106">
        <v>0</v>
      </c>
      <c r="F60" s="106">
        <v>0</v>
      </c>
      <c r="G60" s="106">
        <v>0</v>
      </c>
      <c r="H60" s="106">
        <v>0</v>
      </c>
      <c r="I60" s="106">
        <v>0</v>
      </c>
      <c r="J60" s="106">
        <v>0</v>
      </c>
      <c r="K60" s="106">
        <v>0</v>
      </c>
      <c r="L60" s="106">
        <v>0</v>
      </c>
      <c r="M60" s="106">
        <v>0</v>
      </c>
      <c r="N60" s="106">
        <v>0</v>
      </c>
      <c r="O60" s="106">
        <v>0</v>
      </c>
      <c r="P60" s="106">
        <v>0</v>
      </c>
    </row>
    <row r="61" spans="1:16" hidden="1" x14ac:dyDescent="0.2">
      <c r="A61" t="str">
        <f t="shared" si="0"/>
        <v/>
      </c>
      <c r="B61" s="1" t="str">
        <f t="shared" si="1"/>
        <v/>
      </c>
      <c r="C61" s="46" t="s">
        <v>1326</v>
      </c>
      <c r="D61" s="611" t="s">
        <v>1180</v>
      </c>
      <c r="E61" s="106">
        <v>0</v>
      </c>
      <c r="F61" s="106">
        <v>0</v>
      </c>
      <c r="G61" s="106">
        <v>0</v>
      </c>
      <c r="H61" s="106">
        <v>0</v>
      </c>
      <c r="I61" s="106">
        <v>0</v>
      </c>
      <c r="J61" s="106">
        <v>0</v>
      </c>
      <c r="K61" s="106">
        <v>0</v>
      </c>
      <c r="L61" s="106">
        <v>0</v>
      </c>
      <c r="M61" s="106">
        <v>0</v>
      </c>
      <c r="N61" s="106">
        <v>0</v>
      </c>
      <c r="O61" s="106">
        <v>0</v>
      </c>
      <c r="P61" s="106">
        <v>0</v>
      </c>
    </row>
    <row r="62" spans="1:16" hidden="1" x14ac:dyDescent="0.2">
      <c r="A62" t="str">
        <f t="shared" si="0"/>
        <v/>
      </c>
      <c r="B62" s="1" t="str">
        <f t="shared" si="1"/>
        <v/>
      </c>
      <c r="C62" s="46" t="s">
        <v>1327</v>
      </c>
      <c r="D62" s="611" t="s">
        <v>1182</v>
      </c>
      <c r="E62" s="106">
        <v>0</v>
      </c>
      <c r="F62" s="106">
        <v>0</v>
      </c>
      <c r="G62" s="106">
        <v>0</v>
      </c>
      <c r="H62" s="106">
        <v>0</v>
      </c>
      <c r="I62" s="106">
        <v>0</v>
      </c>
      <c r="J62" s="106">
        <v>0</v>
      </c>
      <c r="K62" s="106">
        <v>0</v>
      </c>
      <c r="L62" s="106">
        <v>0</v>
      </c>
      <c r="M62" s="106">
        <v>0</v>
      </c>
      <c r="N62" s="106">
        <v>0</v>
      </c>
      <c r="O62" s="106">
        <v>0</v>
      </c>
      <c r="P62" s="106">
        <v>0</v>
      </c>
    </row>
    <row r="63" spans="1:16" hidden="1" x14ac:dyDescent="0.2">
      <c r="A63" t="str">
        <f t="shared" si="0"/>
        <v/>
      </c>
      <c r="B63" s="1" t="str">
        <f t="shared" si="1"/>
        <v/>
      </c>
      <c r="C63" s="46" t="s">
        <v>1328</v>
      </c>
      <c r="D63" s="611" t="s">
        <v>1184</v>
      </c>
      <c r="E63" s="106">
        <v>0</v>
      </c>
      <c r="F63" s="106">
        <v>0</v>
      </c>
      <c r="G63" s="106">
        <v>0</v>
      </c>
      <c r="H63" s="106">
        <v>0</v>
      </c>
      <c r="I63" s="106">
        <v>0</v>
      </c>
      <c r="J63" s="106">
        <v>0</v>
      </c>
      <c r="K63" s="106">
        <v>0</v>
      </c>
      <c r="L63" s="106">
        <v>0</v>
      </c>
      <c r="M63" s="106">
        <v>0</v>
      </c>
      <c r="N63" s="106">
        <v>0</v>
      </c>
      <c r="O63" s="106">
        <v>0</v>
      </c>
      <c r="P63" s="106">
        <v>0</v>
      </c>
    </row>
    <row r="64" spans="1:16" x14ac:dyDescent="0.2">
      <c r="A64" t="str">
        <f t="shared" si="0"/>
        <v>Cofog2</v>
      </c>
      <c r="B64" s="1" t="str">
        <f t="shared" si="1"/>
        <v>X</v>
      </c>
      <c r="C64" s="46" t="s">
        <v>695</v>
      </c>
      <c r="D64" s="610" t="s">
        <v>1186</v>
      </c>
      <c r="E64" s="106">
        <v>32</v>
      </c>
      <c r="F64" s="106">
        <v>30</v>
      </c>
      <c r="G64" s="106">
        <v>29</v>
      </c>
      <c r="H64" s="106">
        <v>27</v>
      </c>
      <c r="I64" s="106">
        <v>29</v>
      </c>
      <c r="J64" s="106">
        <v>36</v>
      </c>
      <c r="K64" s="106">
        <v>41</v>
      </c>
      <c r="L64" s="106">
        <v>56</v>
      </c>
      <c r="M64" s="106">
        <v>68</v>
      </c>
      <c r="N64" s="106">
        <v>67</v>
      </c>
      <c r="O64" s="106">
        <v>78</v>
      </c>
      <c r="P64" s="106">
        <v>20</v>
      </c>
    </row>
    <row r="65" spans="1:16" hidden="1" x14ac:dyDescent="0.2">
      <c r="A65" t="str">
        <f t="shared" si="0"/>
        <v/>
      </c>
      <c r="B65" s="1" t="str">
        <f t="shared" si="1"/>
        <v/>
      </c>
      <c r="C65" s="46" t="s">
        <v>1329</v>
      </c>
      <c r="D65" s="611" t="s">
        <v>1188</v>
      </c>
      <c r="E65" s="106">
        <v>0</v>
      </c>
      <c r="F65" s="106">
        <v>0</v>
      </c>
      <c r="G65" s="106">
        <v>0</v>
      </c>
      <c r="H65" s="106">
        <v>0</v>
      </c>
      <c r="I65" s="106">
        <v>0</v>
      </c>
      <c r="J65" s="106">
        <v>0</v>
      </c>
      <c r="K65" s="106">
        <v>0</v>
      </c>
      <c r="L65" s="106">
        <v>0</v>
      </c>
      <c r="M65" s="106">
        <v>0</v>
      </c>
      <c r="N65" s="106">
        <v>0</v>
      </c>
      <c r="O65" s="106">
        <v>0</v>
      </c>
      <c r="P65" s="106">
        <v>0</v>
      </c>
    </row>
    <row r="66" spans="1:16" hidden="1" x14ac:dyDescent="0.2">
      <c r="A66" t="str">
        <f t="shared" si="0"/>
        <v/>
      </c>
      <c r="B66" s="1" t="str">
        <f t="shared" si="1"/>
        <v/>
      </c>
      <c r="C66" s="46" t="s">
        <v>1330</v>
      </c>
      <c r="D66" s="611" t="s">
        <v>1190</v>
      </c>
      <c r="E66" s="106">
        <v>0</v>
      </c>
      <c r="F66" s="106">
        <v>0</v>
      </c>
      <c r="G66" s="106">
        <v>0</v>
      </c>
      <c r="H66" s="106">
        <v>0</v>
      </c>
      <c r="I66" s="106">
        <v>0</v>
      </c>
      <c r="J66" s="106">
        <v>0</v>
      </c>
      <c r="K66" s="106">
        <v>0</v>
      </c>
      <c r="L66" s="106">
        <v>0</v>
      </c>
      <c r="M66" s="106">
        <v>0</v>
      </c>
      <c r="N66" s="106">
        <v>0</v>
      </c>
      <c r="O66" s="106">
        <v>0</v>
      </c>
      <c r="P66" s="106">
        <v>0</v>
      </c>
    </row>
    <row r="67" spans="1:16" hidden="1" x14ac:dyDescent="0.2">
      <c r="A67" t="str">
        <f t="shared" si="0"/>
        <v/>
      </c>
      <c r="B67" s="1" t="str">
        <f t="shared" si="1"/>
        <v/>
      </c>
      <c r="C67" s="46" t="s">
        <v>1331</v>
      </c>
      <c r="D67" s="611" t="s">
        <v>1192</v>
      </c>
      <c r="E67" s="106">
        <v>0</v>
      </c>
      <c r="F67" s="106">
        <v>0</v>
      </c>
      <c r="G67" s="106">
        <v>0</v>
      </c>
      <c r="H67" s="106">
        <v>0</v>
      </c>
      <c r="I67" s="106">
        <v>0</v>
      </c>
      <c r="J67" s="106">
        <v>0</v>
      </c>
      <c r="K67" s="106">
        <v>0</v>
      </c>
      <c r="L67" s="106">
        <v>0</v>
      </c>
      <c r="M67" s="106">
        <v>0</v>
      </c>
      <c r="N67" s="106">
        <v>0</v>
      </c>
      <c r="O67" s="106">
        <v>0</v>
      </c>
      <c r="P67" s="106">
        <v>0</v>
      </c>
    </row>
    <row r="68" spans="1:16" hidden="1" x14ac:dyDescent="0.2">
      <c r="A68" t="str">
        <f t="shared" ref="A68:A122" si="2">IF(LEN(C68)&lt;=2,"Cofog2","")</f>
        <v/>
      </c>
      <c r="B68" s="1" t="str">
        <f t="shared" ref="B68:B122" si="3">IF(SUM(E68:AE68)&lt;=0,"","X")</f>
        <v>X</v>
      </c>
      <c r="C68" s="46" t="s">
        <v>354</v>
      </c>
      <c r="D68" s="611" t="s">
        <v>1194</v>
      </c>
      <c r="E68" s="106">
        <v>18</v>
      </c>
      <c r="F68" s="106">
        <v>17</v>
      </c>
      <c r="G68" s="106">
        <v>16</v>
      </c>
      <c r="H68" s="106">
        <v>15</v>
      </c>
      <c r="I68" s="106">
        <v>18</v>
      </c>
      <c r="J68" s="106">
        <v>17</v>
      </c>
      <c r="K68" s="106">
        <v>22</v>
      </c>
      <c r="L68" s="106">
        <v>19</v>
      </c>
      <c r="M68" s="106">
        <v>26</v>
      </c>
      <c r="N68" s="106">
        <v>26</v>
      </c>
      <c r="O68" s="106">
        <v>36</v>
      </c>
      <c r="P68" s="106">
        <v>4</v>
      </c>
    </row>
    <row r="69" spans="1:16" hidden="1" x14ac:dyDescent="0.2">
      <c r="A69" t="str">
        <f t="shared" si="2"/>
        <v/>
      </c>
      <c r="B69" s="1" t="str">
        <f t="shared" si="3"/>
        <v>X</v>
      </c>
      <c r="C69" s="46" t="s">
        <v>788</v>
      </c>
      <c r="D69" s="611" t="s">
        <v>1196</v>
      </c>
      <c r="E69" s="106">
        <v>0</v>
      </c>
      <c r="F69" s="106">
        <v>0</v>
      </c>
      <c r="G69" s="106">
        <v>0</v>
      </c>
      <c r="H69" s="106">
        <v>0</v>
      </c>
      <c r="I69" s="106">
        <v>0</v>
      </c>
      <c r="J69" s="106">
        <v>0</v>
      </c>
      <c r="K69" s="106">
        <v>0</v>
      </c>
      <c r="L69" s="106">
        <v>11</v>
      </c>
      <c r="M69" s="106">
        <v>12</v>
      </c>
      <c r="N69" s="106">
        <v>12</v>
      </c>
      <c r="O69" s="106">
        <v>12</v>
      </c>
      <c r="P69" s="106">
        <v>0</v>
      </c>
    </row>
    <row r="70" spans="1:16" hidden="1" x14ac:dyDescent="0.2">
      <c r="A70" t="str">
        <f t="shared" si="2"/>
        <v/>
      </c>
      <c r="B70" s="1" t="str">
        <f t="shared" si="3"/>
        <v>X</v>
      </c>
      <c r="C70" s="46" t="s">
        <v>355</v>
      </c>
      <c r="D70" s="611" t="s">
        <v>1198</v>
      </c>
      <c r="E70" s="106">
        <v>14</v>
      </c>
      <c r="F70" s="106">
        <v>14</v>
      </c>
      <c r="G70" s="106">
        <v>13</v>
      </c>
      <c r="H70" s="106">
        <v>13</v>
      </c>
      <c r="I70" s="106">
        <v>11</v>
      </c>
      <c r="J70" s="106">
        <v>18</v>
      </c>
      <c r="K70" s="106">
        <v>20</v>
      </c>
      <c r="L70" s="106">
        <v>26</v>
      </c>
      <c r="M70" s="106">
        <v>30</v>
      </c>
      <c r="N70" s="106">
        <v>30</v>
      </c>
      <c r="O70" s="106">
        <v>30</v>
      </c>
      <c r="P70" s="106">
        <v>17</v>
      </c>
    </row>
    <row r="71" spans="1:16" x14ac:dyDescent="0.2">
      <c r="A71" t="str">
        <f t="shared" si="2"/>
        <v>Cofog2</v>
      </c>
      <c r="B71" s="1" t="str">
        <f t="shared" si="3"/>
        <v>X</v>
      </c>
      <c r="C71" s="46" t="s">
        <v>696</v>
      </c>
      <c r="D71" s="610" t="s">
        <v>1200</v>
      </c>
      <c r="E71" s="106">
        <v>94</v>
      </c>
      <c r="F71" s="106">
        <v>91</v>
      </c>
      <c r="G71" s="106">
        <v>87</v>
      </c>
      <c r="H71" s="106">
        <v>93</v>
      </c>
      <c r="I71" s="106">
        <v>7</v>
      </c>
      <c r="J71" s="106">
        <v>1</v>
      </c>
      <c r="K71" s="106">
        <v>1</v>
      </c>
      <c r="L71" s="106">
        <v>1</v>
      </c>
      <c r="M71" s="106">
        <v>1</v>
      </c>
      <c r="N71" s="106">
        <v>3</v>
      </c>
      <c r="O71" s="106">
        <v>3</v>
      </c>
      <c r="P71" s="106">
        <v>0</v>
      </c>
    </row>
    <row r="72" spans="1:16" hidden="1" x14ac:dyDescent="0.2">
      <c r="A72" t="str">
        <f t="shared" si="2"/>
        <v/>
      </c>
      <c r="B72" s="1" t="str">
        <f t="shared" si="3"/>
        <v/>
      </c>
      <c r="C72" s="46" t="s">
        <v>1332</v>
      </c>
      <c r="D72" s="611" t="s">
        <v>1202</v>
      </c>
      <c r="E72" s="106">
        <v>0</v>
      </c>
      <c r="F72" s="106">
        <v>0</v>
      </c>
      <c r="G72" s="106">
        <v>0</v>
      </c>
      <c r="H72" s="106">
        <v>0</v>
      </c>
      <c r="I72" s="106">
        <v>0</v>
      </c>
      <c r="J72" s="106">
        <v>0</v>
      </c>
      <c r="K72" s="106">
        <v>0</v>
      </c>
      <c r="L72" s="106">
        <v>0</v>
      </c>
      <c r="M72" s="106">
        <v>0</v>
      </c>
      <c r="N72" s="106">
        <v>0</v>
      </c>
      <c r="O72" s="106">
        <v>0</v>
      </c>
      <c r="P72" s="106">
        <v>0</v>
      </c>
    </row>
    <row r="73" spans="1:16" hidden="1" x14ac:dyDescent="0.2">
      <c r="A73" t="str">
        <f t="shared" si="2"/>
        <v/>
      </c>
      <c r="B73" s="1" t="str">
        <f t="shared" si="3"/>
        <v>X</v>
      </c>
      <c r="C73" s="46" t="s">
        <v>789</v>
      </c>
      <c r="D73" s="611" t="s">
        <v>1204</v>
      </c>
      <c r="E73" s="106">
        <v>0</v>
      </c>
      <c r="F73" s="106">
        <v>0</v>
      </c>
      <c r="G73" s="106">
        <v>0</v>
      </c>
      <c r="H73" s="106">
        <v>0</v>
      </c>
      <c r="I73" s="106">
        <v>0</v>
      </c>
      <c r="J73" s="106">
        <v>1</v>
      </c>
      <c r="K73" s="106">
        <v>1</v>
      </c>
      <c r="L73" s="106">
        <v>1</v>
      </c>
      <c r="M73" s="106">
        <v>1</v>
      </c>
      <c r="N73" s="106">
        <v>3</v>
      </c>
      <c r="O73" s="106">
        <v>3</v>
      </c>
      <c r="P73" s="106">
        <v>0</v>
      </c>
    </row>
    <row r="74" spans="1:16" hidden="1" x14ac:dyDescent="0.2">
      <c r="A74" t="str">
        <f t="shared" si="2"/>
        <v/>
      </c>
      <c r="B74" s="1" t="str">
        <f t="shared" si="3"/>
        <v>X</v>
      </c>
      <c r="C74" s="46" t="s">
        <v>356</v>
      </c>
      <c r="D74" s="611" t="s">
        <v>1206</v>
      </c>
      <c r="E74" s="106">
        <v>94</v>
      </c>
      <c r="F74" s="106">
        <v>91</v>
      </c>
      <c r="G74" s="106">
        <v>87</v>
      </c>
      <c r="H74" s="106">
        <v>93</v>
      </c>
      <c r="I74" s="106">
        <v>7</v>
      </c>
      <c r="J74" s="106">
        <v>0</v>
      </c>
      <c r="K74" s="106">
        <v>0</v>
      </c>
      <c r="L74" s="106">
        <v>0</v>
      </c>
      <c r="M74" s="106">
        <v>0</v>
      </c>
      <c r="N74" s="106">
        <v>0</v>
      </c>
      <c r="O74" s="106">
        <v>0</v>
      </c>
      <c r="P74" s="106">
        <v>0</v>
      </c>
    </row>
    <row r="75" spans="1:16" hidden="1" x14ac:dyDescent="0.2">
      <c r="A75" t="str">
        <f t="shared" si="2"/>
        <v/>
      </c>
      <c r="B75" s="1" t="str">
        <f t="shared" si="3"/>
        <v/>
      </c>
      <c r="C75" s="46" t="s">
        <v>1333</v>
      </c>
      <c r="D75" s="611" t="s">
        <v>1208</v>
      </c>
      <c r="E75" s="106">
        <v>0</v>
      </c>
      <c r="F75" s="106">
        <v>0</v>
      </c>
      <c r="G75" s="106">
        <v>0</v>
      </c>
      <c r="H75" s="106">
        <v>0</v>
      </c>
      <c r="I75" s="106">
        <v>0</v>
      </c>
      <c r="J75" s="106">
        <v>0</v>
      </c>
      <c r="K75" s="106">
        <v>0</v>
      </c>
      <c r="L75" s="106">
        <v>0</v>
      </c>
      <c r="M75" s="106">
        <v>0</v>
      </c>
      <c r="N75" s="106">
        <v>0</v>
      </c>
      <c r="O75" s="106">
        <v>0</v>
      </c>
      <c r="P75" s="106">
        <v>0</v>
      </c>
    </row>
    <row r="76" spans="1:16" hidden="1" x14ac:dyDescent="0.2">
      <c r="A76" t="str">
        <f t="shared" si="2"/>
        <v/>
      </c>
      <c r="B76" s="1" t="str">
        <f t="shared" si="3"/>
        <v/>
      </c>
      <c r="C76" s="46" t="s">
        <v>1334</v>
      </c>
      <c r="D76" s="611" t="s">
        <v>1210</v>
      </c>
      <c r="E76" s="106">
        <v>0</v>
      </c>
      <c r="F76" s="106">
        <v>0</v>
      </c>
      <c r="G76" s="106">
        <v>0</v>
      </c>
      <c r="H76" s="106">
        <v>0</v>
      </c>
      <c r="I76" s="106">
        <v>0</v>
      </c>
      <c r="J76" s="106">
        <v>0</v>
      </c>
      <c r="K76" s="106">
        <v>0</v>
      </c>
      <c r="L76" s="106">
        <v>0</v>
      </c>
      <c r="M76" s="106">
        <v>0</v>
      </c>
      <c r="N76" s="106">
        <v>0</v>
      </c>
      <c r="O76" s="106">
        <v>0</v>
      </c>
      <c r="P76" s="106">
        <v>0</v>
      </c>
    </row>
    <row r="77" spans="1:16" hidden="1" x14ac:dyDescent="0.2">
      <c r="A77" t="str">
        <f t="shared" si="2"/>
        <v/>
      </c>
      <c r="B77" s="1" t="str">
        <f t="shared" si="3"/>
        <v/>
      </c>
      <c r="C77" s="46" t="s">
        <v>1335</v>
      </c>
      <c r="D77" s="611" t="s">
        <v>1212</v>
      </c>
      <c r="E77" s="106">
        <v>0</v>
      </c>
      <c r="F77" s="106">
        <v>0</v>
      </c>
      <c r="G77" s="106">
        <v>0</v>
      </c>
      <c r="H77" s="106">
        <v>0</v>
      </c>
      <c r="I77" s="106">
        <v>0</v>
      </c>
      <c r="J77" s="106">
        <v>0</v>
      </c>
      <c r="K77" s="106">
        <v>0</v>
      </c>
      <c r="L77" s="106">
        <v>0</v>
      </c>
      <c r="M77" s="106">
        <v>0</v>
      </c>
      <c r="N77" s="106">
        <v>0</v>
      </c>
      <c r="O77" s="106">
        <v>0</v>
      </c>
      <c r="P77" s="106">
        <v>0</v>
      </c>
    </row>
    <row r="78" spans="1:16" x14ac:dyDescent="0.2">
      <c r="A78" t="str">
        <f t="shared" si="2"/>
        <v>Cofog2</v>
      </c>
      <c r="B78" s="1" t="str">
        <f t="shared" si="3"/>
        <v>X</v>
      </c>
      <c r="C78" s="46" t="s">
        <v>697</v>
      </c>
      <c r="D78" s="610" t="s">
        <v>178</v>
      </c>
      <c r="E78" s="106">
        <v>378</v>
      </c>
      <c r="F78" s="106">
        <v>385</v>
      </c>
      <c r="G78" s="106">
        <v>386</v>
      </c>
      <c r="H78" s="106">
        <v>385</v>
      </c>
      <c r="I78" s="106">
        <v>408</v>
      </c>
      <c r="J78" s="106">
        <v>399</v>
      </c>
      <c r="K78" s="106">
        <v>387</v>
      </c>
      <c r="L78" s="106">
        <v>388</v>
      </c>
      <c r="M78" s="106">
        <v>396</v>
      </c>
      <c r="N78" s="106">
        <v>369</v>
      </c>
      <c r="O78" s="106">
        <v>370</v>
      </c>
      <c r="P78" s="106">
        <v>397</v>
      </c>
    </row>
    <row r="79" spans="1:16" hidden="1" x14ac:dyDescent="0.2">
      <c r="A79" t="str">
        <f t="shared" si="2"/>
        <v/>
      </c>
      <c r="B79" s="1" t="str">
        <f t="shared" si="3"/>
        <v/>
      </c>
      <c r="C79" s="46" t="s">
        <v>1336</v>
      </c>
      <c r="D79" s="611" t="s">
        <v>1215</v>
      </c>
      <c r="E79" s="106">
        <v>0</v>
      </c>
      <c r="F79" s="106">
        <v>0</v>
      </c>
      <c r="G79" s="106">
        <v>0</v>
      </c>
      <c r="H79" s="106">
        <v>0</v>
      </c>
      <c r="I79" s="106">
        <v>0</v>
      </c>
      <c r="J79" s="106">
        <v>0</v>
      </c>
      <c r="K79" s="106">
        <v>0</v>
      </c>
      <c r="L79" s="106">
        <v>0</v>
      </c>
      <c r="M79" s="106">
        <v>0</v>
      </c>
      <c r="N79" s="106">
        <v>0</v>
      </c>
      <c r="O79" s="106">
        <v>0</v>
      </c>
      <c r="P79" s="106">
        <v>0</v>
      </c>
    </row>
    <row r="80" spans="1:16" hidden="1" x14ac:dyDescent="0.2">
      <c r="A80" t="str">
        <f t="shared" si="2"/>
        <v/>
      </c>
      <c r="B80" s="1" t="str">
        <f t="shared" si="3"/>
        <v/>
      </c>
      <c r="C80" s="46" t="s">
        <v>1337</v>
      </c>
      <c r="D80" s="611" t="s">
        <v>1217</v>
      </c>
      <c r="E80" s="106">
        <v>0</v>
      </c>
      <c r="F80" s="106">
        <v>0</v>
      </c>
      <c r="G80" s="106">
        <v>0</v>
      </c>
      <c r="H80" s="106">
        <v>0</v>
      </c>
      <c r="I80" s="106">
        <v>0</v>
      </c>
      <c r="J80" s="106">
        <v>0</v>
      </c>
      <c r="K80" s="106">
        <v>0</v>
      </c>
      <c r="L80" s="106">
        <v>0</v>
      </c>
      <c r="M80" s="106">
        <v>0</v>
      </c>
      <c r="N80" s="106">
        <v>0</v>
      </c>
      <c r="O80" s="106">
        <v>0</v>
      </c>
      <c r="P80" s="106">
        <v>0</v>
      </c>
    </row>
    <row r="81" spans="1:16" hidden="1" x14ac:dyDescent="0.2">
      <c r="A81" t="str">
        <f t="shared" si="2"/>
        <v/>
      </c>
      <c r="B81" s="1" t="str">
        <f t="shared" si="3"/>
        <v/>
      </c>
      <c r="C81" s="46" t="s">
        <v>1338</v>
      </c>
      <c r="D81" s="611" t="s">
        <v>1219</v>
      </c>
      <c r="E81" s="106">
        <v>0</v>
      </c>
      <c r="F81" s="106">
        <v>0</v>
      </c>
      <c r="G81" s="106">
        <v>0</v>
      </c>
      <c r="H81" s="106">
        <v>0</v>
      </c>
      <c r="I81" s="106">
        <v>0</v>
      </c>
      <c r="J81" s="106">
        <v>0</v>
      </c>
      <c r="K81" s="106">
        <v>0</v>
      </c>
      <c r="L81" s="106">
        <v>0</v>
      </c>
      <c r="M81" s="106">
        <v>0</v>
      </c>
      <c r="N81" s="106">
        <v>0</v>
      </c>
      <c r="O81" s="106">
        <v>0</v>
      </c>
      <c r="P81" s="106">
        <v>0</v>
      </c>
    </row>
    <row r="82" spans="1:16" hidden="1" x14ac:dyDescent="0.2">
      <c r="A82" t="str">
        <f t="shared" si="2"/>
        <v/>
      </c>
      <c r="B82" s="1" t="str">
        <f t="shared" si="3"/>
        <v>X</v>
      </c>
      <c r="C82" s="46" t="s">
        <v>357</v>
      </c>
      <c r="D82" s="611" t="s">
        <v>1221</v>
      </c>
      <c r="E82" s="106">
        <v>13</v>
      </c>
      <c r="F82" s="106">
        <v>13</v>
      </c>
      <c r="G82" s="106">
        <v>13</v>
      </c>
      <c r="H82" s="106">
        <v>13</v>
      </c>
      <c r="I82" s="106">
        <v>18</v>
      </c>
      <c r="J82" s="106">
        <v>18</v>
      </c>
      <c r="K82" s="106">
        <v>20</v>
      </c>
      <c r="L82" s="106">
        <v>20</v>
      </c>
      <c r="M82" s="106">
        <v>21</v>
      </c>
      <c r="N82" s="106">
        <v>20</v>
      </c>
      <c r="O82" s="106">
        <v>20</v>
      </c>
      <c r="P82" s="106">
        <v>20</v>
      </c>
    </row>
    <row r="83" spans="1:16" hidden="1" x14ac:dyDescent="0.2">
      <c r="A83" t="str">
        <f t="shared" si="2"/>
        <v/>
      </c>
      <c r="B83" s="1" t="str">
        <f t="shared" si="3"/>
        <v>X</v>
      </c>
      <c r="C83" s="46" t="s">
        <v>358</v>
      </c>
      <c r="D83" s="611" t="s">
        <v>1223</v>
      </c>
      <c r="E83" s="106">
        <v>24</v>
      </c>
      <c r="F83" s="106">
        <v>23</v>
      </c>
      <c r="G83" s="106">
        <v>24</v>
      </c>
      <c r="H83" s="106">
        <v>24</v>
      </c>
      <c r="I83" s="106">
        <v>28</v>
      </c>
      <c r="J83" s="106">
        <v>29</v>
      </c>
      <c r="K83" s="106">
        <v>25</v>
      </c>
      <c r="L83" s="106">
        <v>25</v>
      </c>
      <c r="M83" s="106">
        <v>27</v>
      </c>
      <c r="N83" s="106">
        <v>29</v>
      </c>
      <c r="O83" s="106">
        <v>27</v>
      </c>
      <c r="P83" s="106">
        <v>23</v>
      </c>
    </row>
    <row r="84" spans="1:16" hidden="1" x14ac:dyDescent="0.2">
      <c r="A84" t="str">
        <f t="shared" si="2"/>
        <v/>
      </c>
      <c r="B84" s="1" t="str">
        <f t="shared" si="3"/>
        <v>X</v>
      </c>
      <c r="C84" s="46" t="s">
        <v>359</v>
      </c>
      <c r="D84" s="611" t="s">
        <v>1225</v>
      </c>
      <c r="E84" s="106">
        <v>18</v>
      </c>
      <c r="F84" s="106">
        <v>17</v>
      </c>
      <c r="G84" s="106">
        <v>18</v>
      </c>
      <c r="H84" s="106">
        <v>17</v>
      </c>
      <c r="I84" s="106">
        <v>16</v>
      </c>
      <c r="J84" s="106">
        <v>13</v>
      </c>
      <c r="K84" s="106">
        <v>14</v>
      </c>
      <c r="L84" s="106">
        <v>15</v>
      </c>
      <c r="M84" s="106">
        <v>15</v>
      </c>
      <c r="N84" s="106">
        <v>15</v>
      </c>
      <c r="O84" s="106">
        <v>15</v>
      </c>
      <c r="P84" s="106">
        <v>17</v>
      </c>
    </row>
    <row r="85" spans="1:16" hidden="1" x14ac:dyDescent="0.2">
      <c r="A85" t="str">
        <f t="shared" si="2"/>
        <v/>
      </c>
      <c r="B85" s="1" t="str">
        <f t="shared" si="3"/>
        <v/>
      </c>
      <c r="C85" s="46" t="s">
        <v>1339</v>
      </c>
      <c r="D85" s="611" t="s">
        <v>1227</v>
      </c>
      <c r="E85" s="106">
        <v>0</v>
      </c>
      <c r="F85" s="106">
        <v>0</v>
      </c>
      <c r="G85" s="106">
        <v>0</v>
      </c>
      <c r="H85" s="106">
        <v>0</v>
      </c>
      <c r="I85" s="106">
        <v>0</v>
      </c>
      <c r="J85" s="106">
        <v>0</v>
      </c>
      <c r="K85" s="106">
        <v>0</v>
      </c>
      <c r="L85" s="106">
        <v>0</v>
      </c>
      <c r="M85" s="106">
        <v>0</v>
      </c>
      <c r="N85" s="106">
        <v>0</v>
      </c>
      <c r="O85" s="106">
        <v>0</v>
      </c>
      <c r="P85" s="106">
        <v>0</v>
      </c>
    </row>
    <row r="86" spans="1:16" hidden="1" x14ac:dyDescent="0.2">
      <c r="A86" t="str">
        <f t="shared" si="2"/>
        <v/>
      </c>
      <c r="B86" s="1" t="str">
        <f t="shared" si="3"/>
        <v/>
      </c>
      <c r="C86" s="46" t="s">
        <v>1340</v>
      </c>
      <c r="D86" s="611" t="s">
        <v>1229</v>
      </c>
      <c r="E86" s="106">
        <v>0</v>
      </c>
      <c r="F86" s="106">
        <v>0</v>
      </c>
      <c r="G86" s="106">
        <v>0</v>
      </c>
      <c r="H86" s="106">
        <v>0</v>
      </c>
      <c r="I86" s="106">
        <v>0</v>
      </c>
      <c r="J86" s="106">
        <v>0</v>
      </c>
      <c r="K86" s="106">
        <v>0</v>
      </c>
      <c r="L86" s="106">
        <v>0</v>
      </c>
      <c r="M86" s="106">
        <v>0</v>
      </c>
      <c r="N86" s="106">
        <v>0</v>
      </c>
      <c r="O86" s="106">
        <v>0</v>
      </c>
      <c r="P86" s="106">
        <v>0</v>
      </c>
    </row>
    <row r="87" spans="1:16" hidden="1" x14ac:dyDescent="0.2">
      <c r="A87" t="str">
        <f t="shared" si="2"/>
        <v/>
      </c>
      <c r="B87" s="1" t="str">
        <f t="shared" si="3"/>
        <v>X</v>
      </c>
      <c r="C87" s="46" t="s">
        <v>1341</v>
      </c>
      <c r="D87" s="611" t="s">
        <v>1231</v>
      </c>
      <c r="E87" s="106">
        <v>0</v>
      </c>
      <c r="F87" s="106">
        <v>0</v>
      </c>
      <c r="G87" s="106">
        <v>0</v>
      </c>
      <c r="H87" s="106">
        <v>0</v>
      </c>
      <c r="I87" s="106">
        <v>0</v>
      </c>
      <c r="J87" s="106">
        <v>0</v>
      </c>
      <c r="K87" s="106">
        <v>0</v>
      </c>
      <c r="L87" s="106">
        <v>0</v>
      </c>
      <c r="M87" s="106">
        <v>0</v>
      </c>
      <c r="N87" s="106">
        <v>0</v>
      </c>
      <c r="O87" s="106">
        <v>0</v>
      </c>
      <c r="P87" s="106">
        <v>2</v>
      </c>
    </row>
    <row r="88" spans="1:16" hidden="1" x14ac:dyDescent="0.2">
      <c r="A88" t="str">
        <f t="shared" si="2"/>
        <v/>
      </c>
      <c r="B88" s="1" t="str">
        <f t="shared" si="3"/>
        <v/>
      </c>
      <c r="C88" s="46" t="s">
        <v>1342</v>
      </c>
      <c r="D88" s="611" t="s">
        <v>1233</v>
      </c>
      <c r="E88" s="106">
        <v>0</v>
      </c>
      <c r="F88" s="106">
        <v>0</v>
      </c>
      <c r="G88" s="106">
        <v>0</v>
      </c>
      <c r="H88" s="106">
        <v>0</v>
      </c>
      <c r="I88" s="106">
        <v>0</v>
      </c>
      <c r="J88" s="106">
        <v>0</v>
      </c>
      <c r="K88" s="106">
        <v>0</v>
      </c>
      <c r="L88" s="106">
        <v>0</v>
      </c>
      <c r="M88" s="106">
        <v>0</v>
      </c>
      <c r="N88" s="106">
        <v>0</v>
      </c>
      <c r="O88" s="106">
        <v>0</v>
      </c>
      <c r="P88" s="106">
        <v>0</v>
      </c>
    </row>
    <row r="89" spans="1:16" hidden="1" x14ac:dyDescent="0.2">
      <c r="A89" t="str">
        <f t="shared" si="2"/>
        <v/>
      </c>
      <c r="B89" s="1" t="str">
        <f t="shared" si="3"/>
        <v>X</v>
      </c>
      <c r="C89" s="46" t="s">
        <v>360</v>
      </c>
      <c r="D89" s="611" t="s">
        <v>1235</v>
      </c>
      <c r="E89" s="106">
        <v>105</v>
      </c>
      <c r="F89" s="106">
        <v>106</v>
      </c>
      <c r="G89" s="106">
        <v>99</v>
      </c>
      <c r="H89" s="106">
        <v>94</v>
      </c>
      <c r="I89" s="106">
        <v>99</v>
      </c>
      <c r="J89" s="106">
        <v>102</v>
      </c>
      <c r="K89" s="106">
        <v>100</v>
      </c>
      <c r="L89" s="106">
        <v>104</v>
      </c>
      <c r="M89" s="106">
        <v>116</v>
      </c>
      <c r="N89" s="106">
        <v>105</v>
      </c>
      <c r="O89" s="106">
        <v>107</v>
      </c>
      <c r="P89" s="106">
        <v>110</v>
      </c>
    </row>
    <row r="90" spans="1:16" hidden="1" x14ac:dyDescent="0.2">
      <c r="A90" t="str">
        <f t="shared" si="2"/>
        <v/>
      </c>
      <c r="B90" s="1" t="str">
        <f t="shared" si="3"/>
        <v>X</v>
      </c>
      <c r="C90" s="46" t="s">
        <v>361</v>
      </c>
      <c r="D90" s="611" t="s">
        <v>1237</v>
      </c>
      <c r="E90" s="106">
        <v>143</v>
      </c>
      <c r="F90" s="106">
        <v>140</v>
      </c>
      <c r="G90" s="106">
        <v>149</v>
      </c>
      <c r="H90" s="106">
        <v>160</v>
      </c>
      <c r="I90" s="106">
        <v>157</v>
      </c>
      <c r="J90" s="106">
        <v>147</v>
      </c>
      <c r="K90" s="106">
        <v>142</v>
      </c>
      <c r="L90" s="106">
        <v>135</v>
      </c>
      <c r="M90" s="106">
        <v>126</v>
      </c>
      <c r="N90" s="106">
        <v>112</v>
      </c>
      <c r="O90" s="106">
        <v>115</v>
      </c>
      <c r="P90" s="106">
        <v>130</v>
      </c>
    </row>
    <row r="91" spans="1:16" hidden="1" x14ac:dyDescent="0.2">
      <c r="A91" t="str">
        <f t="shared" si="2"/>
        <v/>
      </c>
      <c r="B91" s="1" t="str">
        <f t="shared" si="3"/>
        <v/>
      </c>
      <c r="C91" s="46" t="s">
        <v>1343</v>
      </c>
      <c r="D91" s="611" t="s">
        <v>1239</v>
      </c>
      <c r="E91" s="106">
        <v>0</v>
      </c>
      <c r="F91" s="106">
        <v>0</v>
      </c>
      <c r="G91" s="106">
        <v>0</v>
      </c>
      <c r="H91" s="106">
        <v>0</v>
      </c>
      <c r="I91" s="106">
        <v>0</v>
      </c>
      <c r="J91" s="106">
        <v>0</v>
      </c>
      <c r="K91" s="106">
        <v>0</v>
      </c>
      <c r="L91" s="106">
        <v>0</v>
      </c>
      <c r="M91" s="106">
        <v>0</v>
      </c>
      <c r="N91" s="106">
        <v>0</v>
      </c>
      <c r="O91" s="106">
        <v>0</v>
      </c>
      <c r="P91" s="106">
        <v>0</v>
      </c>
    </row>
    <row r="92" spans="1:16" hidden="1" x14ac:dyDescent="0.2">
      <c r="A92" t="str">
        <f t="shared" si="2"/>
        <v/>
      </c>
      <c r="B92" s="1" t="str">
        <f t="shared" si="3"/>
        <v>X</v>
      </c>
      <c r="C92" s="46" t="s">
        <v>362</v>
      </c>
      <c r="D92" s="611" t="s">
        <v>1241</v>
      </c>
      <c r="E92" s="106">
        <v>75</v>
      </c>
      <c r="F92" s="106">
        <v>85</v>
      </c>
      <c r="G92" s="106">
        <v>84</v>
      </c>
      <c r="H92" s="106">
        <v>76</v>
      </c>
      <c r="I92" s="106">
        <v>90</v>
      </c>
      <c r="J92" s="106">
        <v>90</v>
      </c>
      <c r="K92" s="106">
        <v>86</v>
      </c>
      <c r="L92" s="106">
        <v>89</v>
      </c>
      <c r="M92" s="106">
        <v>91</v>
      </c>
      <c r="N92" s="106">
        <v>87</v>
      </c>
      <c r="O92" s="106">
        <v>86</v>
      </c>
      <c r="P92" s="106">
        <v>95</v>
      </c>
    </row>
    <row r="93" spans="1:16" x14ac:dyDescent="0.2">
      <c r="A93" t="str">
        <f t="shared" si="2"/>
        <v>Cofog2</v>
      </c>
      <c r="B93" s="1" t="str">
        <f t="shared" si="3"/>
        <v>X</v>
      </c>
      <c r="C93" s="46" t="s">
        <v>698</v>
      </c>
      <c r="D93" s="610" t="s">
        <v>1243</v>
      </c>
      <c r="E93" s="106">
        <v>73</v>
      </c>
      <c r="F93" s="106">
        <v>71</v>
      </c>
      <c r="G93" s="106">
        <v>69</v>
      </c>
      <c r="H93" s="106">
        <v>66</v>
      </c>
      <c r="I93" s="106">
        <v>54</v>
      </c>
      <c r="J93" s="106">
        <v>74</v>
      </c>
      <c r="K93" s="106">
        <v>78</v>
      </c>
      <c r="L93" s="106">
        <v>44</v>
      </c>
      <c r="M93" s="106">
        <v>46</v>
      </c>
      <c r="N93" s="106">
        <v>54</v>
      </c>
      <c r="O93" s="106">
        <v>54</v>
      </c>
      <c r="P93" s="106">
        <v>33</v>
      </c>
    </row>
    <row r="94" spans="1:16" hidden="1" x14ac:dyDescent="0.2">
      <c r="A94" t="str">
        <f t="shared" si="2"/>
        <v/>
      </c>
      <c r="B94" s="1" t="str">
        <f t="shared" si="3"/>
        <v>X</v>
      </c>
      <c r="C94" s="46" t="s">
        <v>363</v>
      </c>
      <c r="D94" s="611" t="s">
        <v>1245</v>
      </c>
      <c r="E94" s="106">
        <v>21</v>
      </c>
      <c r="F94" s="106">
        <v>19</v>
      </c>
      <c r="G94" s="106">
        <v>19</v>
      </c>
      <c r="H94" s="106">
        <v>18</v>
      </c>
      <c r="I94" s="106">
        <v>8</v>
      </c>
      <c r="J94" s="106">
        <v>34</v>
      </c>
      <c r="K94" s="106">
        <v>35</v>
      </c>
      <c r="L94" s="106">
        <v>22</v>
      </c>
      <c r="M94" s="106">
        <v>23</v>
      </c>
      <c r="N94" s="106">
        <v>24</v>
      </c>
      <c r="O94" s="106">
        <v>25</v>
      </c>
      <c r="P94" s="106">
        <v>19</v>
      </c>
    </row>
    <row r="95" spans="1:16" hidden="1" x14ac:dyDescent="0.2">
      <c r="A95" t="str">
        <f t="shared" si="2"/>
        <v/>
      </c>
      <c r="B95" s="1" t="str">
        <f t="shared" si="3"/>
        <v>X</v>
      </c>
      <c r="C95" s="46" t="s">
        <v>364</v>
      </c>
      <c r="D95" s="611" t="s">
        <v>1247</v>
      </c>
      <c r="E95" s="106">
        <v>16</v>
      </c>
      <c r="F95" s="106">
        <v>15</v>
      </c>
      <c r="G95" s="106">
        <v>15</v>
      </c>
      <c r="H95" s="106">
        <v>14</v>
      </c>
      <c r="I95" s="106">
        <v>16</v>
      </c>
      <c r="J95" s="106">
        <v>18</v>
      </c>
      <c r="K95" s="106">
        <v>21</v>
      </c>
      <c r="L95" s="106">
        <v>13</v>
      </c>
      <c r="M95" s="106">
        <v>15</v>
      </c>
      <c r="N95" s="106">
        <v>14</v>
      </c>
      <c r="O95" s="106">
        <v>14</v>
      </c>
      <c r="P95" s="106">
        <v>14</v>
      </c>
    </row>
    <row r="96" spans="1:16" hidden="1" x14ac:dyDescent="0.2">
      <c r="A96" t="str">
        <f t="shared" si="2"/>
        <v/>
      </c>
      <c r="B96" s="1" t="str">
        <f t="shared" si="3"/>
        <v>X</v>
      </c>
      <c r="C96" s="46" t="s">
        <v>365</v>
      </c>
      <c r="D96" s="611" t="s">
        <v>1249</v>
      </c>
      <c r="E96" s="106">
        <v>9</v>
      </c>
      <c r="F96" s="106">
        <v>8</v>
      </c>
      <c r="G96" s="106">
        <v>7</v>
      </c>
      <c r="H96" s="106">
        <v>8</v>
      </c>
      <c r="I96" s="106">
        <v>6</v>
      </c>
      <c r="J96" s="106">
        <v>0</v>
      </c>
      <c r="K96" s="106">
        <v>0</v>
      </c>
      <c r="L96" s="106">
        <v>7</v>
      </c>
      <c r="M96" s="106">
        <v>7</v>
      </c>
      <c r="N96" s="106">
        <v>7</v>
      </c>
      <c r="O96" s="106">
        <v>7</v>
      </c>
      <c r="P96" s="106">
        <v>0</v>
      </c>
    </row>
    <row r="97" spans="1:16" hidden="1" x14ac:dyDescent="0.2">
      <c r="A97" t="str">
        <f t="shared" si="2"/>
        <v/>
      </c>
      <c r="B97" s="1" t="str">
        <f t="shared" si="3"/>
        <v>X</v>
      </c>
      <c r="C97" s="46" t="s">
        <v>366</v>
      </c>
      <c r="D97" s="611" t="s">
        <v>1251</v>
      </c>
      <c r="E97" s="106">
        <v>24</v>
      </c>
      <c r="F97" s="106">
        <v>25</v>
      </c>
      <c r="G97" s="106">
        <v>25</v>
      </c>
      <c r="H97" s="106">
        <v>23</v>
      </c>
      <c r="I97" s="106">
        <v>24</v>
      </c>
      <c r="J97" s="106">
        <v>19</v>
      </c>
      <c r="K97" s="106">
        <v>20</v>
      </c>
      <c r="L97" s="106">
        <v>0</v>
      </c>
      <c r="M97" s="106">
        <v>0</v>
      </c>
      <c r="N97" s="106">
        <v>0</v>
      </c>
      <c r="O97" s="106">
        <v>0</v>
      </c>
      <c r="P97" s="106">
        <v>0</v>
      </c>
    </row>
    <row r="98" spans="1:16" hidden="1" x14ac:dyDescent="0.2">
      <c r="A98" t="str">
        <f t="shared" si="2"/>
        <v/>
      </c>
      <c r="B98" s="1" t="str">
        <f t="shared" si="3"/>
        <v/>
      </c>
      <c r="C98" s="46" t="s">
        <v>1344</v>
      </c>
      <c r="D98" s="611" t="s">
        <v>1253</v>
      </c>
      <c r="E98" s="106">
        <v>0</v>
      </c>
      <c r="F98" s="106">
        <v>0</v>
      </c>
      <c r="G98" s="106">
        <v>0</v>
      </c>
      <c r="H98" s="106">
        <v>0</v>
      </c>
      <c r="I98" s="106">
        <v>0</v>
      </c>
      <c r="J98" s="106">
        <v>0</v>
      </c>
      <c r="K98" s="106">
        <v>0</v>
      </c>
      <c r="L98" s="106">
        <v>0</v>
      </c>
      <c r="M98" s="106">
        <v>0</v>
      </c>
      <c r="N98" s="106">
        <v>0</v>
      </c>
      <c r="O98" s="106">
        <v>0</v>
      </c>
      <c r="P98" s="106">
        <v>0</v>
      </c>
    </row>
    <row r="99" spans="1:16" hidden="1" x14ac:dyDescent="0.2">
      <c r="A99" t="str">
        <f t="shared" si="2"/>
        <v/>
      </c>
      <c r="B99" s="1" t="str">
        <f t="shared" si="3"/>
        <v>X</v>
      </c>
      <c r="C99" s="46" t="s">
        <v>367</v>
      </c>
      <c r="D99" s="611" t="s">
        <v>1255</v>
      </c>
      <c r="E99" s="106">
        <v>3</v>
      </c>
      <c r="F99" s="106">
        <v>3</v>
      </c>
      <c r="G99" s="106">
        <v>3</v>
      </c>
      <c r="H99" s="106">
        <v>3</v>
      </c>
      <c r="I99" s="106">
        <v>0</v>
      </c>
      <c r="J99" s="106">
        <v>2</v>
      </c>
      <c r="K99" s="106">
        <v>2</v>
      </c>
      <c r="L99" s="106">
        <v>2</v>
      </c>
      <c r="M99" s="106">
        <v>1</v>
      </c>
      <c r="N99" s="106">
        <v>9</v>
      </c>
      <c r="O99" s="106">
        <v>8</v>
      </c>
      <c r="P99" s="106">
        <v>0</v>
      </c>
    </row>
    <row r="100" spans="1:16" x14ac:dyDescent="0.2">
      <c r="A100" t="str">
        <f t="shared" si="2"/>
        <v>Cofog2</v>
      </c>
      <c r="B100" s="1" t="str">
        <f t="shared" si="3"/>
        <v>X</v>
      </c>
      <c r="C100" s="46" t="s">
        <v>699</v>
      </c>
      <c r="D100" s="610" t="s">
        <v>35</v>
      </c>
      <c r="E100" s="106">
        <v>452</v>
      </c>
      <c r="F100" s="106">
        <v>461</v>
      </c>
      <c r="G100" s="106">
        <v>455</v>
      </c>
      <c r="H100" s="106">
        <v>436</v>
      </c>
      <c r="I100" s="106">
        <v>421</v>
      </c>
      <c r="J100" s="106">
        <v>424</v>
      </c>
      <c r="K100" s="106">
        <v>436</v>
      </c>
      <c r="L100" s="106">
        <v>433</v>
      </c>
      <c r="M100" s="106">
        <v>423</v>
      </c>
      <c r="N100" s="106">
        <v>422</v>
      </c>
      <c r="O100" s="106">
        <v>419</v>
      </c>
      <c r="P100" s="106">
        <v>426</v>
      </c>
    </row>
    <row r="101" spans="1:16" hidden="1" x14ac:dyDescent="0.2">
      <c r="A101" t="str">
        <f t="shared" si="2"/>
        <v/>
      </c>
      <c r="B101" s="1" t="str">
        <f t="shared" si="3"/>
        <v>X</v>
      </c>
      <c r="C101" s="46" t="s">
        <v>1345</v>
      </c>
      <c r="D101" s="611" t="s">
        <v>1258</v>
      </c>
      <c r="E101" s="106">
        <v>0</v>
      </c>
      <c r="F101" s="106">
        <v>0</v>
      </c>
      <c r="G101" s="106">
        <v>0</v>
      </c>
      <c r="H101" s="106">
        <v>0</v>
      </c>
      <c r="I101" s="106">
        <v>0</v>
      </c>
      <c r="J101" s="106">
        <v>0</v>
      </c>
      <c r="K101" s="106">
        <v>0</v>
      </c>
      <c r="L101" s="106">
        <v>0</v>
      </c>
      <c r="M101" s="106">
        <v>0</v>
      </c>
      <c r="N101" s="106">
        <v>0</v>
      </c>
      <c r="O101" s="106">
        <v>0</v>
      </c>
      <c r="P101" s="106">
        <v>50</v>
      </c>
    </row>
    <row r="102" spans="1:16" hidden="1" x14ac:dyDescent="0.2">
      <c r="A102" t="str">
        <f t="shared" si="2"/>
        <v/>
      </c>
      <c r="B102" s="1" t="str">
        <f t="shared" si="3"/>
        <v>X</v>
      </c>
      <c r="C102" s="46" t="s">
        <v>368</v>
      </c>
      <c r="D102" s="611" t="s">
        <v>1260</v>
      </c>
      <c r="E102" s="106">
        <v>216</v>
      </c>
      <c r="F102" s="106">
        <v>226</v>
      </c>
      <c r="G102" s="106">
        <v>223</v>
      </c>
      <c r="H102" s="106">
        <v>217</v>
      </c>
      <c r="I102" s="106">
        <v>212</v>
      </c>
      <c r="J102" s="106">
        <v>284</v>
      </c>
      <c r="K102" s="106">
        <v>289</v>
      </c>
      <c r="L102" s="106">
        <v>215</v>
      </c>
      <c r="M102" s="106">
        <v>212</v>
      </c>
      <c r="N102" s="106">
        <v>215</v>
      </c>
      <c r="O102" s="106">
        <v>211</v>
      </c>
      <c r="P102" s="106">
        <v>212</v>
      </c>
    </row>
    <row r="103" spans="1:16" hidden="1" x14ac:dyDescent="0.2">
      <c r="A103" t="str">
        <f t="shared" si="2"/>
        <v/>
      </c>
      <c r="B103" s="1" t="str">
        <f t="shared" si="3"/>
        <v/>
      </c>
      <c r="C103" s="46" t="s">
        <v>1346</v>
      </c>
      <c r="D103" s="611" t="s">
        <v>1262</v>
      </c>
      <c r="E103" s="106">
        <v>0</v>
      </c>
      <c r="F103" s="106">
        <v>0</v>
      </c>
      <c r="G103" s="106">
        <v>0</v>
      </c>
      <c r="H103" s="106">
        <v>0</v>
      </c>
      <c r="I103" s="106">
        <v>0</v>
      </c>
      <c r="J103" s="106">
        <v>0</v>
      </c>
      <c r="K103" s="106">
        <v>0</v>
      </c>
      <c r="L103" s="106">
        <v>0</v>
      </c>
      <c r="M103" s="106">
        <v>0</v>
      </c>
      <c r="N103" s="106">
        <v>0</v>
      </c>
      <c r="O103" s="106">
        <v>0</v>
      </c>
      <c r="P103" s="106">
        <v>0</v>
      </c>
    </row>
    <row r="104" spans="1:16" hidden="1" x14ac:dyDescent="0.2">
      <c r="A104" t="str">
        <f t="shared" si="2"/>
        <v/>
      </c>
      <c r="B104" s="1" t="str">
        <f t="shared" si="3"/>
        <v>X</v>
      </c>
      <c r="C104" s="46" t="s">
        <v>369</v>
      </c>
      <c r="D104" s="611" t="s">
        <v>1264</v>
      </c>
      <c r="E104" s="106">
        <v>68</v>
      </c>
      <c r="F104" s="106">
        <v>73</v>
      </c>
      <c r="G104" s="106">
        <v>71</v>
      </c>
      <c r="H104" s="106">
        <v>66</v>
      </c>
      <c r="I104" s="106">
        <v>65</v>
      </c>
      <c r="J104" s="106">
        <v>0</v>
      </c>
      <c r="K104" s="106">
        <v>0</v>
      </c>
      <c r="L104" s="106">
        <v>0</v>
      </c>
      <c r="M104" s="106">
        <v>0</v>
      </c>
      <c r="N104" s="106">
        <v>0</v>
      </c>
      <c r="O104" s="106">
        <v>0</v>
      </c>
      <c r="P104" s="106">
        <v>70</v>
      </c>
    </row>
    <row r="105" spans="1:16" hidden="1" x14ac:dyDescent="0.2">
      <c r="A105" t="str">
        <f t="shared" si="2"/>
        <v/>
      </c>
      <c r="B105" s="1" t="str">
        <f t="shared" si="3"/>
        <v/>
      </c>
      <c r="C105" s="46" t="s">
        <v>1347</v>
      </c>
      <c r="D105" s="611" t="s">
        <v>1266</v>
      </c>
      <c r="E105" s="106">
        <v>0</v>
      </c>
      <c r="F105" s="106">
        <v>0</v>
      </c>
      <c r="G105" s="106">
        <v>0</v>
      </c>
      <c r="H105" s="106">
        <v>0</v>
      </c>
      <c r="I105" s="106">
        <v>0</v>
      </c>
      <c r="J105" s="106">
        <v>0</v>
      </c>
      <c r="K105" s="106">
        <v>0</v>
      </c>
      <c r="L105" s="106">
        <v>0</v>
      </c>
      <c r="M105" s="106">
        <v>0</v>
      </c>
      <c r="N105" s="106">
        <v>0</v>
      </c>
      <c r="O105" s="106">
        <v>0</v>
      </c>
      <c r="P105" s="106">
        <v>0</v>
      </c>
    </row>
    <row r="106" spans="1:16" hidden="1" x14ac:dyDescent="0.2">
      <c r="A106" t="str">
        <f t="shared" si="2"/>
        <v/>
      </c>
      <c r="B106" s="1" t="str">
        <f t="shared" si="3"/>
        <v/>
      </c>
      <c r="C106" s="46" t="s">
        <v>1348</v>
      </c>
      <c r="D106" s="611" t="s">
        <v>1268</v>
      </c>
      <c r="E106" s="106">
        <v>0</v>
      </c>
      <c r="F106" s="106">
        <v>0</v>
      </c>
      <c r="G106" s="106">
        <v>0</v>
      </c>
      <c r="H106" s="106">
        <v>0</v>
      </c>
      <c r="I106" s="106">
        <v>0</v>
      </c>
      <c r="J106" s="106">
        <v>0</v>
      </c>
      <c r="K106" s="106">
        <v>0</v>
      </c>
      <c r="L106" s="106">
        <v>0</v>
      </c>
      <c r="M106" s="106">
        <v>0</v>
      </c>
      <c r="N106" s="106">
        <v>0</v>
      </c>
      <c r="O106" s="106">
        <v>0</v>
      </c>
      <c r="P106" s="106">
        <v>0</v>
      </c>
    </row>
    <row r="107" spans="1:16" hidden="1" x14ac:dyDescent="0.2">
      <c r="A107" t="str">
        <f t="shared" si="2"/>
        <v/>
      </c>
      <c r="B107" s="1" t="str">
        <f t="shared" si="3"/>
        <v>X</v>
      </c>
      <c r="C107" s="46" t="s">
        <v>790</v>
      </c>
      <c r="D107" s="611" t="s">
        <v>1270</v>
      </c>
      <c r="E107" s="106">
        <v>0</v>
      </c>
      <c r="F107" s="106">
        <v>0</v>
      </c>
      <c r="G107" s="106">
        <v>0</v>
      </c>
      <c r="H107" s="106">
        <v>0</v>
      </c>
      <c r="I107" s="106">
        <v>0</v>
      </c>
      <c r="J107" s="106">
        <v>0</v>
      </c>
      <c r="K107" s="106">
        <v>0</v>
      </c>
      <c r="L107" s="106">
        <v>67</v>
      </c>
      <c r="M107" s="106">
        <v>66</v>
      </c>
      <c r="N107" s="106">
        <v>64</v>
      </c>
      <c r="O107" s="106">
        <v>66</v>
      </c>
      <c r="P107" s="106">
        <v>0</v>
      </c>
    </row>
    <row r="108" spans="1:16" hidden="1" x14ac:dyDescent="0.2">
      <c r="A108" t="str">
        <f t="shared" si="2"/>
        <v/>
      </c>
      <c r="B108" s="1" t="str">
        <f t="shared" si="3"/>
        <v>X</v>
      </c>
      <c r="C108" s="46" t="s">
        <v>370</v>
      </c>
      <c r="D108" s="611" t="s">
        <v>1272</v>
      </c>
      <c r="E108" s="106">
        <v>58</v>
      </c>
      <c r="F108" s="106">
        <v>60</v>
      </c>
      <c r="G108" s="106">
        <v>64</v>
      </c>
      <c r="H108" s="106">
        <v>63</v>
      </c>
      <c r="I108" s="106">
        <v>55</v>
      </c>
      <c r="J108" s="106">
        <v>55</v>
      </c>
      <c r="K108" s="106">
        <v>54</v>
      </c>
      <c r="L108" s="106">
        <v>48</v>
      </c>
      <c r="M108" s="106">
        <v>45</v>
      </c>
      <c r="N108" s="106">
        <v>43</v>
      </c>
      <c r="O108" s="106">
        <v>44</v>
      </c>
      <c r="P108" s="106">
        <v>0</v>
      </c>
    </row>
    <row r="109" spans="1:16" hidden="1" x14ac:dyDescent="0.2">
      <c r="A109" t="str">
        <f t="shared" si="2"/>
        <v/>
      </c>
      <c r="B109" s="1" t="str">
        <f t="shared" si="3"/>
        <v>X</v>
      </c>
      <c r="C109" s="46" t="s">
        <v>371</v>
      </c>
      <c r="D109" s="611" t="s">
        <v>1274</v>
      </c>
      <c r="E109" s="106">
        <v>36</v>
      </c>
      <c r="F109" s="106">
        <v>36</v>
      </c>
      <c r="G109" s="106">
        <v>31</v>
      </c>
      <c r="H109" s="106">
        <v>30</v>
      </c>
      <c r="I109" s="106">
        <v>29</v>
      </c>
      <c r="J109" s="106">
        <v>28</v>
      </c>
      <c r="K109" s="106">
        <v>33</v>
      </c>
      <c r="L109" s="106">
        <v>34</v>
      </c>
      <c r="M109" s="106">
        <v>33</v>
      </c>
      <c r="N109" s="106">
        <v>33</v>
      </c>
      <c r="O109" s="106">
        <v>33</v>
      </c>
      <c r="P109" s="106">
        <v>0</v>
      </c>
    </row>
    <row r="110" spans="1:16" hidden="1" x14ac:dyDescent="0.2">
      <c r="A110" t="str">
        <f t="shared" si="2"/>
        <v/>
      </c>
      <c r="B110" s="1" t="str">
        <f t="shared" si="3"/>
        <v>X</v>
      </c>
      <c r="C110" s="46" t="s">
        <v>372</v>
      </c>
      <c r="D110" s="611" t="s">
        <v>1276</v>
      </c>
      <c r="E110" s="106">
        <v>7</v>
      </c>
      <c r="F110" s="106">
        <v>7</v>
      </c>
      <c r="G110" s="106">
        <v>6</v>
      </c>
      <c r="H110" s="106">
        <v>6</v>
      </c>
      <c r="I110" s="106">
        <v>6</v>
      </c>
      <c r="J110" s="106">
        <v>6</v>
      </c>
      <c r="K110" s="106">
        <v>6</v>
      </c>
      <c r="L110" s="106">
        <v>6</v>
      </c>
      <c r="M110" s="106">
        <v>6</v>
      </c>
      <c r="N110" s="106">
        <v>6</v>
      </c>
      <c r="O110" s="106">
        <v>5</v>
      </c>
      <c r="P110" s="106">
        <v>0</v>
      </c>
    </row>
    <row r="111" spans="1:16" hidden="1" x14ac:dyDescent="0.2">
      <c r="A111" t="str">
        <f t="shared" si="2"/>
        <v/>
      </c>
      <c r="B111" s="1" t="str">
        <f t="shared" si="3"/>
        <v>X</v>
      </c>
      <c r="C111" s="46" t="s">
        <v>373</v>
      </c>
      <c r="D111" s="611" t="s">
        <v>1278</v>
      </c>
      <c r="E111" s="106">
        <v>67</v>
      </c>
      <c r="F111" s="106">
        <v>59</v>
      </c>
      <c r="G111" s="106">
        <v>60</v>
      </c>
      <c r="H111" s="106">
        <v>55</v>
      </c>
      <c r="I111" s="106">
        <v>53</v>
      </c>
      <c r="J111" s="106">
        <v>51</v>
      </c>
      <c r="K111" s="106">
        <v>53</v>
      </c>
      <c r="L111" s="106">
        <v>62</v>
      </c>
      <c r="M111" s="106">
        <v>60</v>
      </c>
      <c r="N111" s="106">
        <v>61</v>
      </c>
      <c r="O111" s="106">
        <v>60</v>
      </c>
      <c r="P111" s="106">
        <v>95</v>
      </c>
    </row>
    <row r="112" spans="1:16" x14ac:dyDescent="0.2">
      <c r="A112" t="str">
        <f t="shared" si="2"/>
        <v>Cofog2</v>
      </c>
      <c r="B112" s="1" t="str">
        <f t="shared" si="3"/>
        <v>X</v>
      </c>
      <c r="C112" s="46" t="s">
        <v>700</v>
      </c>
      <c r="D112" s="610" t="s">
        <v>1280</v>
      </c>
      <c r="E112" s="106">
        <v>5</v>
      </c>
      <c r="F112" s="106">
        <v>6</v>
      </c>
      <c r="G112" s="106">
        <v>6</v>
      </c>
      <c r="H112" s="106">
        <v>5</v>
      </c>
      <c r="I112" s="106">
        <v>14</v>
      </c>
      <c r="J112" s="106">
        <v>6</v>
      </c>
      <c r="K112" s="106">
        <v>8</v>
      </c>
      <c r="L112" s="106">
        <v>27</v>
      </c>
      <c r="M112" s="106">
        <v>27</v>
      </c>
      <c r="N112" s="106">
        <v>29</v>
      </c>
      <c r="O112" s="106">
        <v>24</v>
      </c>
      <c r="P112" s="106">
        <v>17</v>
      </c>
    </row>
    <row r="113" spans="1:28" hidden="1" x14ac:dyDescent="0.2">
      <c r="A113" t="str">
        <f t="shared" si="2"/>
        <v/>
      </c>
      <c r="B113" s="1" t="str">
        <f t="shared" si="3"/>
        <v/>
      </c>
      <c r="C113" s="46" t="s">
        <v>1349</v>
      </c>
      <c r="D113" s="611" t="s">
        <v>1282</v>
      </c>
      <c r="E113" s="106">
        <v>0</v>
      </c>
      <c r="F113" s="106">
        <v>0</v>
      </c>
      <c r="G113" s="106">
        <v>0</v>
      </c>
      <c r="H113" s="106">
        <v>0</v>
      </c>
      <c r="I113" s="106">
        <v>0</v>
      </c>
      <c r="J113" s="106">
        <v>0</v>
      </c>
      <c r="K113" s="106">
        <v>0</v>
      </c>
      <c r="L113" s="106">
        <v>0</v>
      </c>
      <c r="M113" s="106">
        <v>0</v>
      </c>
      <c r="N113" s="106">
        <v>0</v>
      </c>
      <c r="O113" s="106">
        <v>0</v>
      </c>
      <c r="P113" s="106">
        <v>0</v>
      </c>
    </row>
    <row r="114" spans="1:28" hidden="1" x14ac:dyDescent="0.2">
      <c r="A114" t="str">
        <f t="shared" si="2"/>
        <v/>
      </c>
      <c r="B114" s="1" t="str">
        <f t="shared" si="3"/>
        <v>X</v>
      </c>
      <c r="C114" s="46" t="s">
        <v>580</v>
      </c>
      <c r="D114" s="611" t="s">
        <v>1284</v>
      </c>
      <c r="E114" s="106">
        <v>0</v>
      </c>
      <c r="F114" s="106">
        <v>0</v>
      </c>
      <c r="G114" s="106">
        <v>0</v>
      </c>
      <c r="H114" s="106">
        <v>0</v>
      </c>
      <c r="I114" s="106">
        <v>0</v>
      </c>
      <c r="J114" s="106">
        <v>1</v>
      </c>
      <c r="K114" s="106">
        <v>1</v>
      </c>
      <c r="L114" s="106">
        <v>2</v>
      </c>
      <c r="M114" s="106">
        <v>0</v>
      </c>
      <c r="N114" s="106">
        <v>0</v>
      </c>
      <c r="O114" s="106">
        <v>0</v>
      </c>
      <c r="P114" s="106">
        <v>0</v>
      </c>
    </row>
    <row r="115" spans="1:28" hidden="1" x14ac:dyDescent="0.2">
      <c r="A115" t="str">
        <f t="shared" si="2"/>
        <v/>
      </c>
      <c r="B115" s="1" t="str">
        <f t="shared" si="3"/>
        <v>X</v>
      </c>
      <c r="C115" s="46" t="s">
        <v>791</v>
      </c>
      <c r="D115" s="611" t="s">
        <v>1286</v>
      </c>
      <c r="E115" s="106">
        <v>0</v>
      </c>
      <c r="F115" s="106">
        <v>0</v>
      </c>
      <c r="G115" s="106">
        <v>0</v>
      </c>
      <c r="H115" s="106">
        <v>0</v>
      </c>
      <c r="I115" s="106">
        <v>0</v>
      </c>
      <c r="J115" s="106">
        <v>0</v>
      </c>
      <c r="K115" s="106">
        <v>0</v>
      </c>
      <c r="L115" s="106">
        <v>18</v>
      </c>
      <c r="M115" s="106">
        <v>20</v>
      </c>
      <c r="N115" s="106">
        <v>21</v>
      </c>
      <c r="O115" s="106">
        <v>17</v>
      </c>
      <c r="P115" s="106">
        <v>0</v>
      </c>
    </row>
    <row r="116" spans="1:28" hidden="1" x14ac:dyDescent="0.2">
      <c r="A116" t="str">
        <f t="shared" si="2"/>
        <v/>
      </c>
      <c r="B116" s="1" t="str">
        <f t="shared" si="3"/>
        <v/>
      </c>
      <c r="C116" s="46" t="s">
        <v>1350</v>
      </c>
      <c r="D116" s="611" t="s">
        <v>1288</v>
      </c>
      <c r="E116" s="106">
        <v>0</v>
      </c>
      <c r="F116" s="106">
        <v>0</v>
      </c>
      <c r="G116" s="106">
        <v>0</v>
      </c>
      <c r="H116" s="106">
        <v>0</v>
      </c>
      <c r="I116" s="106">
        <v>0</v>
      </c>
      <c r="J116" s="106">
        <v>0</v>
      </c>
      <c r="K116" s="106">
        <v>0</v>
      </c>
      <c r="L116" s="106">
        <v>0</v>
      </c>
      <c r="M116" s="106">
        <v>0</v>
      </c>
      <c r="N116" s="106">
        <v>0</v>
      </c>
      <c r="O116" s="106">
        <v>0</v>
      </c>
      <c r="P116" s="106">
        <v>0</v>
      </c>
    </row>
    <row r="117" spans="1:28" hidden="1" x14ac:dyDescent="0.2">
      <c r="A117" t="str">
        <f t="shared" si="2"/>
        <v/>
      </c>
      <c r="B117" s="1" t="str">
        <f t="shared" si="3"/>
        <v>X</v>
      </c>
      <c r="C117" s="46" t="s">
        <v>792</v>
      </c>
      <c r="D117" s="611" t="s">
        <v>1290</v>
      </c>
      <c r="E117" s="106">
        <v>0</v>
      </c>
      <c r="F117" s="106">
        <v>0</v>
      </c>
      <c r="G117" s="106">
        <v>0</v>
      </c>
      <c r="H117" s="106">
        <v>0</v>
      </c>
      <c r="I117" s="106">
        <v>0</v>
      </c>
      <c r="J117" s="106">
        <v>0</v>
      </c>
      <c r="K117" s="106">
        <v>0</v>
      </c>
      <c r="L117" s="106">
        <v>1</v>
      </c>
      <c r="M117" s="106">
        <v>0</v>
      </c>
      <c r="N117" s="106">
        <v>0</v>
      </c>
      <c r="O117" s="106">
        <v>0</v>
      </c>
      <c r="P117" s="106">
        <v>0</v>
      </c>
    </row>
    <row r="118" spans="1:28" hidden="1" x14ac:dyDescent="0.2">
      <c r="A118" t="str">
        <f t="shared" si="2"/>
        <v/>
      </c>
      <c r="B118" s="1" t="str">
        <f t="shared" si="3"/>
        <v/>
      </c>
      <c r="C118" s="46" t="s">
        <v>1351</v>
      </c>
      <c r="D118" s="611" t="s">
        <v>1292</v>
      </c>
      <c r="E118" s="106">
        <v>0</v>
      </c>
      <c r="F118" s="106">
        <v>0</v>
      </c>
      <c r="G118" s="106">
        <v>0</v>
      </c>
      <c r="H118" s="106">
        <v>0</v>
      </c>
      <c r="I118" s="106">
        <v>0</v>
      </c>
      <c r="J118" s="106">
        <v>0</v>
      </c>
      <c r="K118" s="106">
        <v>0</v>
      </c>
      <c r="L118" s="106">
        <v>0</v>
      </c>
      <c r="M118" s="106">
        <v>0</v>
      </c>
      <c r="N118" s="106">
        <v>0</v>
      </c>
      <c r="O118" s="106">
        <v>0</v>
      </c>
      <c r="P118" s="106">
        <v>0</v>
      </c>
    </row>
    <row r="119" spans="1:28" hidden="1" x14ac:dyDescent="0.2">
      <c r="A119" t="str">
        <f t="shared" si="2"/>
        <v/>
      </c>
      <c r="B119" s="1" t="str">
        <f t="shared" si="3"/>
        <v/>
      </c>
      <c r="C119" s="46" t="s">
        <v>1352</v>
      </c>
      <c r="D119" s="611" t="s">
        <v>1294</v>
      </c>
      <c r="E119" s="106">
        <v>0</v>
      </c>
      <c r="F119" s="106">
        <v>0</v>
      </c>
      <c r="G119" s="106">
        <v>0</v>
      </c>
      <c r="H119" s="106">
        <v>0</v>
      </c>
      <c r="I119" s="106">
        <v>0</v>
      </c>
      <c r="J119" s="106">
        <v>0</v>
      </c>
      <c r="K119" s="106">
        <v>0</v>
      </c>
      <c r="L119" s="106">
        <v>0</v>
      </c>
      <c r="M119" s="106">
        <v>0</v>
      </c>
      <c r="N119" s="106">
        <v>0</v>
      </c>
      <c r="O119" s="106">
        <v>0</v>
      </c>
      <c r="P119" s="106">
        <v>0</v>
      </c>
    </row>
    <row r="120" spans="1:28" hidden="1" x14ac:dyDescent="0.2">
      <c r="A120" t="str">
        <f t="shared" si="2"/>
        <v/>
      </c>
      <c r="B120" s="1" t="str">
        <f t="shared" si="3"/>
        <v>X</v>
      </c>
      <c r="C120" s="46" t="s">
        <v>793</v>
      </c>
      <c r="D120" s="611" t="s">
        <v>1296</v>
      </c>
      <c r="E120" s="106">
        <v>0</v>
      </c>
      <c r="F120" s="106">
        <v>0</v>
      </c>
      <c r="G120" s="106">
        <v>0</v>
      </c>
      <c r="H120" s="106">
        <v>0</v>
      </c>
      <c r="I120" s="106">
        <v>0</v>
      </c>
      <c r="J120" s="106">
        <v>1</v>
      </c>
      <c r="K120" s="106">
        <v>1</v>
      </c>
      <c r="L120" s="106">
        <v>0</v>
      </c>
      <c r="M120" s="106">
        <v>1</v>
      </c>
      <c r="N120" s="106">
        <v>1</v>
      </c>
      <c r="O120" s="106">
        <v>1</v>
      </c>
      <c r="P120" s="106">
        <v>0</v>
      </c>
    </row>
    <row r="121" spans="1:28" hidden="1" x14ac:dyDescent="0.2">
      <c r="A121" t="str">
        <f t="shared" si="2"/>
        <v/>
      </c>
      <c r="B121" s="1" t="str">
        <f t="shared" si="3"/>
        <v/>
      </c>
      <c r="C121" s="46" t="s">
        <v>1353</v>
      </c>
      <c r="D121" s="611" t="s">
        <v>1298</v>
      </c>
      <c r="E121" s="106">
        <v>0</v>
      </c>
      <c r="F121" s="106">
        <v>0</v>
      </c>
      <c r="G121" s="106">
        <v>0</v>
      </c>
      <c r="H121" s="106">
        <v>0</v>
      </c>
      <c r="I121" s="106">
        <v>0</v>
      </c>
      <c r="J121" s="106">
        <v>0</v>
      </c>
      <c r="K121" s="106">
        <v>0</v>
      </c>
      <c r="L121" s="106">
        <v>0</v>
      </c>
      <c r="M121" s="106">
        <v>0</v>
      </c>
      <c r="N121" s="106">
        <v>0</v>
      </c>
      <c r="O121" s="106">
        <v>0</v>
      </c>
      <c r="P121" s="106">
        <v>0</v>
      </c>
    </row>
    <row r="122" spans="1:28" s="4" customFormat="1" ht="20.100000000000001" hidden="1" customHeight="1" x14ac:dyDescent="0.2">
      <c r="A122" t="str">
        <f t="shared" si="2"/>
        <v/>
      </c>
      <c r="B122" s="1" t="str">
        <f t="shared" si="3"/>
        <v>X</v>
      </c>
      <c r="C122" s="612" t="s">
        <v>374</v>
      </c>
      <c r="D122" s="613" t="s">
        <v>1300</v>
      </c>
      <c r="E122" s="614">
        <v>5</v>
      </c>
      <c r="F122" s="614">
        <v>6</v>
      </c>
      <c r="G122" s="614">
        <v>6</v>
      </c>
      <c r="H122" s="614">
        <v>5</v>
      </c>
      <c r="I122" s="614">
        <v>13</v>
      </c>
      <c r="J122" s="614">
        <v>5</v>
      </c>
      <c r="K122" s="614">
        <v>6</v>
      </c>
      <c r="L122" s="614">
        <v>5</v>
      </c>
      <c r="M122" s="614">
        <v>6</v>
      </c>
      <c r="N122" s="614">
        <v>6</v>
      </c>
      <c r="O122" s="614">
        <v>7</v>
      </c>
      <c r="P122" s="614">
        <v>17</v>
      </c>
      <c r="Q122" s="543"/>
      <c r="R122" s="543"/>
      <c r="S122" s="543"/>
      <c r="T122" s="543"/>
      <c r="U122" s="543"/>
      <c r="V122" s="543"/>
      <c r="W122" s="543"/>
      <c r="X122" s="543"/>
      <c r="Y122" s="543"/>
      <c r="Z122" s="543"/>
      <c r="AA122" s="543"/>
      <c r="AB122" s="543"/>
    </row>
    <row r="123" spans="1:28" ht="20.100000000000001" customHeight="1" x14ac:dyDescent="0.2">
      <c r="A123" t="s">
        <v>1386</v>
      </c>
      <c r="B123" s="1" t="s">
        <v>1053</v>
      </c>
      <c r="C123" s="616" t="s">
        <v>328</v>
      </c>
      <c r="D123" s="617"/>
      <c r="E123" s="366"/>
      <c r="F123" s="366"/>
      <c r="G123" s="366"/>
      <c r="H123" s="366"/>
      <c r="I123" s="366"/>
      <c r="J123" s="366"/>
      <c r="K123" s="366"/>
      <c r="L123" s="366"/>
      <c r="M123" s="366"/>
      <c r="N123" s="366"/>
      <c r="O123" s="366"/>
      <c r="P123" s="366"/>
      <c r="Q123" s="9"/>
      <c r="R123" s="9"/>
      <c r="S123" s="9"/>
      <c r="T123" s="9"/>
      <c r="U123" s="9"/>
      <c r="V123" s="9"/>
      <c r="W123" s="9"/>
      <c r="X123" s="9"/>
      <c r="Y123" s="9"/>
      <c r="Z123" s="9"/>
      <c r="AA123" s="9"/>
      <c r="AB123" s="9"/>
    </row>
    <row r="124" spans="1:28" x14ac:dyDescent="0.2">
      <c r="A124" t="s">
        <v>1386</v>
      </c>
      <c r="B124" s="1" t="s">
        <v>1053</v>
      </c>
      <c r="C124" s="53" t="s">
        <v>327</v>
      </c>
      <c r="D124" s="32"/>
      <c r="E124" s="2"/>
      <c r="F124" s="2"/>
      <c r="G124" s="2"/>
      <c r="H124" s="2"/>
      <c r="I124" s="2"/>
      <c r="J124" s="2"/>
      <c r="K124" s="2"/>
      <c r="L124" s="2"/>
      <c r="M124" s="2"/>
      <c r="N124" s="2"/>
      <c r="O124" s="2"/>
      <c r="P124" s="2"/>
    </row>
    <row r="125" spans="1:28" x14ac:dyDescent="0.2">
      <c r="A125" t="s">
        <v>1386</v>
      </c>
      <c r="B125" s="1" t="s">
        <v>1053</v>
      </c>
      <c r="C125" s="258"/>
      <c r="D125" s="4"/>
      <c r="E125" s="4"/>
      <c r="F125" s="4"/>
      <c r="G125" s="4"/>
      <c r="H125" s="4"/>
      <c r="I125" s="4"/>
      <c r="J125" s="4"/>
      <c r="K125" s="4"/>
      <c r="L125" s="4"/>
      <c r="M125" s="4"/>
      <c r="N125" s="4"/>
      <c r="O125" s="4"/>
      <c r="P125" s="4"/>
      <c r="Q125" s="4"/>
      <c r="R125" s="4"/>
      <c r="S125" s="4"/>
      <c r="T125" s="4"/>
      <c r="U125" s="4"/>
      <c r="V125" s="4"/>
      <c r="W125" s="4"/>
      <c r="X125" s="4"/>
    </row>
    <row r="126" spans="1:28" ht="20.100000000000001" customHeight="1" x14ac:dyDescent="0.2">
      <c r="A126" t="s">
        <v>1386</v>
      </c>
      <c r="B126" s="1" t="s">
        <v>1053</v>
      </c>
      <c r="C126" s="14" t="str">
        <f>Index!A63</f>
        <v>Table 4e    National government wage costs by COFOG, FY2010-FY2021</v>
      </c>
    </row>
    <row r="127" spans="1:28" s="22" customFormat="1" ht="21.75" customHeight="1" x14ac:dyDescent="0.2">
      <c r="A127" s="22" t="s">
        <v>1386</v>
      </c>
      <c r="B127" s="1" t="s">
        <v>1053</v>
      </c>
      <c r="C127" s="370" t="s">
        <v>794</v>
      </c>
      <c r="D127" s="154" t="s">
        <v>376</v>
      </c>
      <c r="E127" s="257" t="s">
        <v>1063</v>
      </c>
      <c r="F127" s="132" t="str">
        <f>NAgni!N$2</f>
        <v>FY11</v>
      </c>
      <c r="G127" s="132" t="str">
        <f>NAgni!O$2</f>
        <v>FY12</v>
      </c>
      <c r="H127" s="132" t="str">
        <f>NAgni!P$2</f>
        <v>FY13</v>
      </c>
      <c r="I127" s="132" t="str">
        <f>NAgni!Q$2</f>
        <v>FY14</v>
      </c>
      <c r="J127" s="132" t="str">
        <f>NAgni!R$2</f>
        <v>FY15</v>
      </c>
      <c r="K127" s="132" t="str">
        <f>NAgni!S$2</f>
        <v>FY16</v>
      </c>
      <c r="L127" s="132" t="str">
        <f>NAgni!T$2</f>
        <v>FY17</v>
      </c>
      <c r="M127" s="132" t="str">
        <f>NAgni!U$2</f>
        <v>FY18</v>
      </c>
      <c r="N127" s="132" t="str">
        <f>NAgni!V$2</f>
        <v>FY19</v>
      </c>
      <c r="O127" s="132" t="str">
        <f>NAgni!W$2</f>
        <v>FY20</v>
      </c>
      <c r="P127" s="132" t="str">
        <f>NAgni!X$2</f>
        <v>FY21</v>
      </c>
      <c r="Q127" s="132" t="str">
        <f>NAgni!Y$2</f>
        <v>FY22</v>
      </c>
      <c r="R127" s="132" t="str">
        <f>NAgni!Z$2</f>
        <v>FY23</v>
      </c>
      <c r="S127" s="132" t="str">
        <f>NAgni!AA$2</f>
        <v>FY24</v>
      </c>
      <c r="T127" s="132" t="str">
        <f>NAgni!AB$2</f>
        <v>FY25</v>
      </c>
      <c r="U127" s="132" t="str">
        <f>NAgni!AC$2</f>
        <v>FY26</v>
      </c>
      <c r="V127" s="132" t="str">
        <f>NAgni!AD$2</f>
        <v>FY27</v>
      </c>
      <c r="W127" s="132" t="str">
        <f>NAgni!AE$2</f>
        <v>FY28</v>
      </c>
      <c r="X127" s="132" t="str">
        <f>NAgni!AF$2</f>
        <v>FY29</v>
      </c>
      <c r="Y127" s="132" t="str">
        <f>NAgni!AG$2</f>
        <v>FY30</v>
      </c>
      <c r="Z127" s="132" t="str">
        <f>NAgni!AH$2</f>
        <v>FY31</v>
      </c>
      <c r="AA127" s="132" t="str">
        <f>NAgni!AI$2</f>
        <v>FY32</v>
      </c>
      <c r="AB127" s="132" t="str">
        <f>NAgni!AJ$2</f>
        <v>FY33</v>
      </c>
    </row>
    <row r="128" spans="1:28" ht="20.100000000000001" hidden="1" customHeight="1" x14ac:dyDescent="0.2">
      <c r="A128" t="str">
        <f t="shared" ref="A128:A191" si="4">IF(LEN(C128)&lt;=2,"Cofog2","")</f>
        <v>Cofog2</v>
      </c>
      <c r="B128" s="1" t="str">
        <f t="shared" ref="B128:B191" si="5">IF(SUM(E128:AE128)&lt;=0,"","X")</f>
        <v/>
      </c>
      <c r="C128" s="46" t="s">
        <v>1301</v>
      </c>
      <c r="D128" s="32" t="s">
        <v>1065</v>
      </c>
      <c r="E128" s="106"/>
      <c r="F128" s="106"/>
      <c r="G128" s="106"/>
      <c r="H128" s="106"/>
      <c r="I128" s="106"/>
      <c r="J128" s="106"/>
      <c r="K128" s="106"/>
      <c r="L128" s="106"/>
      <c r="M128" s="106"/>
      <c r="N128" s="106"/>
      <c r="O128" s="106"/>
      <c r="P128" s="106"/>
    </row>
    <row r="129" spans="1:16" x14ac:dyDescent="0.2">
      <c r="A129" t="str">
        <f t="shared" si="4"/>
        <v>Cofog2</v>
      </c>
      <c r="B129" s="1" t="str">
        <f t="shared" si="5"/>
        <v>X</v>
      </c>
      <c r="C129" s="46" t="s">
        <v>691</v>
      </c>
      <c r="D129" s="610" t="s">
        <v>1065</v>
      </c>
      <c r="E129" s="106">
        <v>7590.9609375</v>
      </c>
      <c r="F129" s="106">
        <v>7962.01318359375</v>
      </c>
      <c r="G129" s="106">
        <v>8396.912109375</v>
      </c>
      <c r="H129" s="106">
        <v>8521.875</v>
      </c>
      <c r="I129" s="106">
        <v>8888.68359375</v>
      </c>
      <c r="J129" s="106">
        <v>9369.4716796875</v>
      </c>
      <c r="K129" s="106">
        <v>9983.994140625</v>
      </c>
      <c r="L129" s="106">
        <v>12039.642578125</v>
      </c>
      <c r="M129" s="106">
        <v>12667.818359375</v>
      </c>
      <c r="N129" s="106">
        <v>13115.8525390625</v>
      </c>
      <c r="O129" s="106">
        <v>13094.3916015625</v>
      </c>
      <c r="P129" s="106">
        <v>13817.5224609375</v>
      </c>
    </row>
    <row r="130" spans="1:16" hidden="1" x14ac:dyDescent="0.2">
      <c r="A130" t="str">
        <f t="shared" si="4"/>
        <v/>
      </c>
      <c r="B130" s="1" t="str">
        <f t="shared" si="5"/>
        <v>X</v>
      </c>
      <c r="C130" s="46" t="s">
        <v>329</v>
      </c>
      <c r="D130" s="611" t="s">
        <v>1068</v>
      </c>
      <c r="E130" s="106">
        <v>4058.56103515625</v>
      </c>
      <c r="F130" s="106">
        <v>4099.18408203125</v>
      </c>
      <c r="G130" s="106">
        <v>4246.68212890625</v>
      </c>
      <c r="H130" s="106">
        <v>4316.716796875</v>
      </c>
      <c r="I130" s="106">
        <v>4495.30712890625</v>
      </c>
      <c r="J130" s="106">
        <v>4426.1748046875</v>
      </c>
      <c r="K130" s="106">
        <v>4551.087890625</v>
      </c>
      <c r="L130" s="106">
        <v>4825.23388671875</v>
      </c>
      <c r="M130" s="106">
        <v>5023.60888671875</v>
      </c>
      <c r="N130" s="106">
        <v>5063.66796875</v>
      </c>
      <c r="O130" s="106">
        <v>5093.52587890625</v>
      </c>
      <c r="P130" s="106">
        <v>5252.80419921875</v>
      </c>
    </row>
    <row r="131" spans="1:16" hidden="1" x14ac:dyDescent="0.2">
      <c r="A131" t="str">
        <f t="shared" si="4"/>
        <v/>
      </c>
      <c r="B131" s="1" t="str">
        <f t="shared" si="5"/>
        <v>X</v>
      </c>
      <c r="C131" s="46" t="s">
        <v>330</v>
      </c>
      <c r="D131" s="611" t="s">
        <v>1070</v>
      </c>
      <c r="E131" s="106">
        <v>2203.7470703125</v>
      </c>
      <c r="F131" s="106">
        <v>2399.409912109375</v>
      </c>
      <c r="G131" s="106">
        <v>2606.48193359375</v>
      </c>
      <c r="H131" s="106">
        <v>2764.655029296875</v>
      </c>
      <c r="I131" s="106">
        <v>2998.013916015625</v>
      </c>
      <c r="J131" s="106">
        <v>3297.783935546875</v>
      </c>
      <c r="K131" s="106">
        <v>3328.14697265625</v>
      </c>
      <c r="L131" s="106">
        <v>2288.583984375</v>
      </c>
      <c r="M131" s="106">
        <v>2398.264892578125</v>
      </c>
      <c r="N131" s="106">
        <v>2675.366943359375</v>
      </c>
      <c r="O131" s="106">
        <v>2685.263916015625</v>
      </c>
      <c r="P131" s="106">
        <v>3253.781005859375</v>
      </c>
    </row>
    <row r="132" spans="1:16" hidden="1" x14ac:dyDescent="0.2">
      <c r="A132" t="str">
        <f t="shared" si="4"/>
        <v/>
      </c>
      <c r="B132" s="1" t="str">
        <f t="shared" si="5"/>
        <v>X</v>
      </c>
      <c r="C132" s="46" t="s">
        <v>331</v>
      </c>
      <c r="D132" s="611" t="s">
        <v>1072</v>
      </c>
      <c r="E132" s="106">
        <v>780.344970703125</v>
      </c>
      <c r="F132" s="106">
        <v>794.5980224609375</v>
      </c>
      <c r="G132" s="106">
        <v>674.5</v>
      </c>
      <c r="H132" s="106">
        <v>502.24600219726563</v>
      </c>
      <c r="I132" s="106">
        <v>564.9420166015625</v>
      </c>
      <c r="J132" s="106">
        <v>286.66000366210938</v>
      </c>
      <c r="K132" s="106">
        <v>390.8380126953125</v>
      </c>
      <c r="L132" s="106">
        <v>842.4749755859375</v>
      </c>
      <c r="M132" s="106">
        <v>937.7550048828125</v>
      </c>
      <c r="N132" s="106">
        <v>1026.280029296875</v>
      </c>
      <c r="O132" s="106">
        <v>1121.698974609375</v>
      </c>
      <c r="P132" s="106">
        <v>1581.6080322265625</v>
      </c>
    </row>
    <row r="133" spans="1:16" hidden="1" x14ac:dyDescent="0.2">
      <c r="A133" t="str">
        <f t="shared" si="4"/>
        <v/>
      </c>
      <c r="B133" s="1" t="str">
        <f t="shared" si="5"/>
        <v>X</v>
      </c>
      <c r="C133" s="46" t="s">
        <v>1302</v>
      </c>
      <c r="D133" s="611" t="s">
        <v>1074</v>
      </c>
      <c r="E133" s="106">
        <v>0</v>
      </c>
      <c r="F133" s="106">
        <v>0</v>
      </c>
      <c r="G133" s="106">
        <v>0</v>
      </c>
      <c r="H133" s="106">
        <v>0</v>
      </c>
      <c r="I133" s="106">
        <v>0</v>
      </c>
      <c r="J133" s="106">
        <v>0</v>
      </c>
      <c r="K133" s="106">
        <v>0</v>
      </c>
      <c r="L133" s="106">
        <v>30.031999588012695</v>
      </c>
      <c r="M133" s="106">
        <v>16.215000152587891</v>
      </c>
      <c r="N133" s="106">
        <v>0</v>
      </c>
      <c r="O133" s="106">
        <v>0</v>
      </c>
      <c r="P133" s="106">
        <v>0</v>
      </c>
    </row>
    <row r="134" spans="1:16" hidden="1" x14ac:dyDescent="0.2">
      <c r="A134" t="str">
        <f t="shared" si="4"/>
        <v/>
      </c>
      <c r="B134" s="1" t="str">
        <f t="shared" si="5"/>
        <v>X</v>
      </c>
      <c r="C134" s="46" t="s">
        <v>1303</v>
      </c>
      <c r="D134" s="611" t="s">
        <v>1076</v>
      </c>
      <c r="E134" s="106">
        <v>0</v>
      </c>
      <c r="F134" s="106">
        <v>0</v>
      </c>
      <c r="G134" s="106">
        <v>0</v>
      </c>
      <c r="H134" s="106">
        <v>0</v>
      </c>
      <c r="I134" s="106">
        <v>0</v>
      </c>
      <c r="J134" s="106">
        <v>0</v>
      </c>
      <c r="K134" s="106">
        <v>0</v>
      </c>
      <c r="L134" s="106">
        <v>0</v>
      </c>
      <c r="M134" s="106">
        <v>0</v>
      </c>
      <c r="N134" s="106">
        <v>0</v>
      </c>
      <c r="O134" s="106">
        <v>0</v>
      </c>
      <c r="P134" s="106">
        <v>23.638999938964844</v>
      </c>
    </row>
    <row r="135" spans="1:16" hidden="1" x14ac:dyDescent="0.2">
      <c r="A135" t="str">
        <f t="shared" si="4"/>
        <v/>
      </c>
      <c r="B135" s="1" t="str">
        <f t="shared" si="5"/>
        <v>X</v>
      </c>
      <c r="C135" s="46" t="s">
        <v>332</v>
      </c>
      <c r="D135" s="611" t="s">
        <v>1078</v>
      </c>
      <c r="E135" s="106">
        <v>124.70099639892578</v>
      </c>
      <c r="F135" s="106">
        <v>129.82600402832031</v>
      </c>
      <c r="G135" s="106">
        <v>117.52799987792969</v>
      </c>
      <c r="H135" s="106">
        <v>140.61300659179688</v>
      </c>
      <c r="I135" s="106">
        <v>140.50399780273438</v>
      </c>
      <c r="J135" s="106">
        <v>140.42999267578125</v>
      </c>
      <c r="K135" s="106">
        <v>187.71099853515625</v>
      </c>
      <c r="L135" s="106">
        <v>219.70399475097656</v>
      </c>
      <c r="M135" s="106">
        <v>216.96000671386719</v>
      </c>
      <c r="N135" s="106">
        <v>208.29299926757813</v>
      </c>
      <c r="O135" s="106">
        <v>192.89300537109375</v>
      </c>
      <c r="P135" s="106">
        <v>208.81900024414063</v>
      </c>
    </row>
    <row r="136" spans="1:16" hidden="1" x14ac:dyDescent="0.2">
      <c r="A136" t="str">
        <f t="shared" si="4"/>
        <v/>
      </c>
      <c r="B136" s="1" t="str">
        <f t="shared" si="5"/>
        <v>X</v>
      </c>
      <c r="C136" s="46" t="s">
        <v>333</v>
      </c>
      <c r="D136" s="611" t="s">
        <v>1080</v>
      </c>
      <c r="E136" s="106">
        <v>151.92300415039063</v>
      </c>
      <c r="F136" s="106">
        <v>184.48699951171875</v>
      </c>
      <c r="G136" s="106">
        <v>225.90199279785156</v>
      </c>
      <c r="H136" s="106">
        <v>281.8599853515625</v>
      </c>
      <c r="I136" s="106">
        <v>182.0989990234375</v>
      </c>
      <c r="J136" s="106">
        <v>226.18400573730469</v>
      </c>
      <c r="K136" s="106">
        <v>524.8070068359375</v>
      </c>
      <c r="L136" s="106">
        <v>1878.989013671875</v>
      </c>
      <c r="M136" s="106">
        <v>1825.3740234375</v>
      </c>
      <c r="N136" s="106">
        <v>1854.885009765625</v>
      </c>
      <c r="O136" s="106">
        <v>1772.550048828125</v>
      </c>
      <c r="P136" s="106">
        <v>407.16000366210938</v>
      </c>
    </row>
    <row r="137" spans="1:16" hidden="1" x14ac:dyDescent="0.2">
      <c r="A137" t="str">
        <f t="shared" si="4"/>
        <v/>
      </c>
      <c r="B137" s="1" t="str">
        <f t="shared" si="5"/>
        <v>X</v>
      </c>
      <c r="C137" s="46" t="s">
        <v>334</v>
      </c>
      <c r="D137" s="611" t="s">
        <v>1082</v>
      </c>
      <c r="E137" s="106">
        <v>112.73999786376953</v>
      </c>
      <c r="F137" s="106">
        <v>145.32400512695313</v>
      </c>
      <c r="G137" s="106">
        <v>146.48699951171875</v>
      </c>
      <c r="H137" s="106">
        <v>151.0989990234375</v>
      </c>
      <c r="I137" s="106">
        <v>301.843994140625</v>
      </c>
      <c r="J137" s="106">
        <v>693.176025390625</v>
      </c>
      <c r="K137" s="106">
        <v>708.198974609375</v>
      </c>
      <c r="L137" s="106">
        <v>1545.45703125</v>
      </c>
      <c r="M137" s="106">
        <v>1882.9849853515625</v>
      </c>
      <c r="N137" s="106">
        <v>1870.594970703125</v>
      </c>
      <c r="O137" s="106">
        <v>1788.10302734375</v>
      </c>
      <c r="P137" s="106">
        <v>750.09197998046875</v>
      </c>
    </row>
    <row r="138" spans="1:16" hidden="1" x14ac:dyDescent="0.2">
      <c r="A138" t="str">
        <f t="shared" si="4"/>
        <v/>
      </c>
      <c r="B138" s="1" t="str">
        <f t="shared" si="5"/>
        <v>X</v>
      </c>
      <c r="C138" s="46" t="s">
        <v>578</v>
      </c>
      <c r="D138" s="611" t="s">
        <v>1084</v>
      </c>
      <c r="E138" s="106">
        <v>0</v>
      </c>
      <c r="F138" s="106">
        <v>0</v>
      </c>
      <c r="G138" s="106">
        <v>0</v>
      </c>
      <c r="H138" s="106">
        <v>3.3989999294281006</v>
      </c>
      <c r="I138" s="106">
        <v>19.72599983215332</v>
      </c>
      <c r="J138" s="106">
        <v>21.062000274658203</v>
      </c>
      <c r="K138" s="106">
        <v>21.319999694824219</v>
      </c>
      <c r="L138" s="106">
        <v>17.48699951171875</v>
      </c>
      <c r="M138" s="106">
        <v>0</v>
      </c>
      <c r="N138" s="106">
        <v>0</v>
      </c>
      <c r="O138" s="106">
        <v>0</v>
      </c>
      <c r="P138" s="106">
        <v>0</v>
      </c>
    </row>
    <row r="139" spans="1:16" hidden="1" x14ac:dyDescent="0.2">
      <c r="A139" t="str">
        <f t="shared" si="4"/>
        <v/>
      </c>
      <c r="B139" s="1" t="str">
        <f t="shared" si="5"/>
        <v>X</v>
      </c>
      <c r="C139" s="46" t="s">
        <v>579</v>
      </c>
      <c r="D139" s="611" t="s">
        <v>1086</v>
      </c>
      <c r="E139" s="106">
        <v>0</v>
      </c>
      <c r="F139" s="106">
        <v>0</v>
      </c>
      <c r="G139" s="106">
        <v>20.608999252319336</v>
      </c>
      <c r="H139" s="106">
        <v>34.888999938964844</v>
      </c>
      <c r="I139" s="106">
        <v>0</v>
      </c>
      <c r="J139" s="106">
        <v>0</v>
      </c>
      <c r="K139" s="106">
        <v>0</v>
      </c>
      <c r="L139" s="106">
        <v>0</v>
      </c>
      <c r="M139" s="106">
        <v>0</v>
      </c>
      <c r="N139" s="106">
        <v>0</v>
      </c>
      <c r="O139" s="106">
        <v>0</v>
      </c>
      <c r="P139" s="106">
        <v>0</v>
      </c>
    </row>
    <row r="140" spans="1:16" hidden="1" x14ac:dyDescent="0.2">
      <c r="A140" t="str">
        <f t="shared" si="4"/>
        <v/>
      </c>
      <c r="B140" s="1" t="str">
        <f t="shared" si="5"/>
        <v>X</v>
      </c>
      <c r="C140" s="46" t="s">
        <v>335</v>
      </c>
      <c r="D140" s="611" t="s">
        <v>1088</v>
      </c>
      <c r="E140" s="106">
        <v>158.9429931640625</v>
      </c>
      <c r="F140" s="106">
        <v>209.18400573730469</v>
      </c>
      <c r="G140" s="106">
        <v>358.72198486328125</v>
      </c>
      <c r="H140" s="106">
        <v>326.39801025390625</v>
      </c>
      <c r="I140" s="106">
        <v>186.24800109863281</v>
      </c>
      <c r="J140" s="106">
        <v>191.66600036621094</v>
      </c>
      <c r="K140" s="106">
        <v>259.58700561523438</v>
      </c>
      <c r="L140" s="106">
        <v>325.25201416015625</v>
      </c>
      <c r="M140" s="106">
        <v>359.64898681640625</v>
      </c>
      <c r="N140" s="106">
        <v>416.76699829101563</v>
      </c>
      <c r="O140" s="106">
        <v>440.35598754882813</v>
      </c>
      <c r="P140" s="106">
        <v>2339.6201171875</v>
      </c>
    </row>
    <row r="141" spans="1:16" hidden="1" x14ac:dyDescent="0.2">
      <c r="A141" t="str">
        <f t="shared" si="4"/>
        <v/>
      </c>
      <c r="B141" s="1" t="str">
        <f t="shared" si="5"/>
        <v/>
      </c>
      <c r="C141" s="46" t="s">
        <v>1304</v>
      </c>
      <c r="D141" s="611" t="s">
        <v>1090</v>
      </c>
      <c r="E141" s="106">
        <v>0</v>
      </c>
      <c r="F141" s="106">
        <v>0</v>
      </c>
      <c r="G141" s="106">
        <v>0</v>
      </c>
      <c r="H141" s="106">
        <v>0</v>
      </c>
      <c r="I141" s="106">
        <v>0</v>
      </c>
      <c r="J141" s="106">
        <v>0</v>
      </c>
      <c r="K141" s="106">
        <v>0</v>
      </c>
      <c r="L141" s="106">
        <v>0</v>
      </c>
      <c r="M141" s="106">
        <v>0</v>
      </c>
      <c r="N141" s="106">
        <v>0</v>
      </c>
      <c r="O141" s="106">
        <v>0</v>
      </c>
      <c r="P141" s="106">
        <v>0</v>
      </c>
    </row>
    <row r="142" spans="1:16" hidden="1" x14ac:dyDescent="0.2">
      <c r="A142" t="str">
        <f t="shared" si="4"/>
        <v/>
      </c>
      <c r="B142" s="1" t="str">
        <f t="shared" si="5"/>
        <v>X</v>
      </c>
      <c r="C142" s="46" t="s">
        <v>786</v>
      </c>
      <c r="D142" s="611" t="s">
        <v>1092</v>
      </c>
      <c r="E142" s="106">
        <v>0</v>
      </c>
      <c r="F142" s="106">
        <v>0</v>
      </c>
      <c r="G142" s="106">
        <v>0</v>
      </c>
      <c r="H142" s="106">
        <v>0</v>
      </c>
      <c r="I142" s="106">
        <v>0</v>
      </c>
      <c r="J142" s="106">
        <v>86.334999084472656</v>
      </c>
      <c r="K142" s="106">
        <v>12.298000335693359</v>
      </c>
      <c r="L142" s="106">
        <v>66.429000854492188</v>
      </c>
      <c r="M142" s="106">
        <v>7.0069999694824219</v>
      </c>
      <c r="N142" s="106">
        <v>0</v>
      </c>
      <c r="O142" s="106">
        <v>0</v>
      </c>
      <c r="P142" s="106">
        <v>0</v>
      </c>
    </row>
    <row r="143" spans="1:16" x14ac:dyDescent="0.2">
      <c r="A143" t="str">
        <f t="shared" si="4"/>
        <v>Cofog2</v>
      </c>
      <c r="B143" s="1" t="str">
        <f t="shared" si="5"/>
        <v>X</v>
      </c>
      <c r="C143" s="46" t="s">
        <v>692</v>
      </c>
      <c r="D143" s="610" t="s">
        <v>1094</v>
      </c>
      <c r="E143" s="106">
        <v>223.36500549316406</v>
      </c>
      <c r="F143" s="106">
        <v>234.96400451660156</v>
      </c>
      <c r="G143" s="106">
        <v>152.88400268554688</v>
      </c>
      <c r="H143" s="106">
        <v>168.9219970703125</v>
      </c>
      <c r="I143" s="106">
        <v>204.11099243164063</v>
      </c>
      <c r="J143" s="106">
        <v>224.36599731445313</v>
      </c>
      <c r="K143" s="106">
        <v>305.35699462890625</v>
      </c>
      <c r="L143" s="106">
        <v>235.45199584960938</v>
      </c>
      <c r="M143" s="106">
        <v>241.13600158691406</v>
      </c>
      <c r="N143" s="106">
        <v>246.37699890136719</v>
      </c>
      <c r="O143" s="106">
        <v>232.32600402832031</v>
      </c>
      <c r="P143" s="106">
        <v>0</v>
      </c>
    </row>
    <row r="144" spans="1:16" hidden="1" x14ac:dyDescent="0.2">
      <c r="A144" t="str">
        <f t="shared" si="4"/>
        <v/>
      </c>
      <c r="B144" s="1" t="str">
        <f t="shared" si="5"/>
        <v/>
      </c>
      <c r="C144" s="46" t="s">
        <v>1305</v>
      </c>
      <c r="D144" s="611" t="s">
        <v>1096</v>
      </c>
      <c r="E144" s="106">
        <v>0</v>
      </c>
      <c r="F144" s="106">
        <v>0</v>
      </c>
      <c r="G144" s="106">
        <v>0</v>
      </c>
      <c r="H144" s="106">
        <v>0</v>
      </c>
      <c r="I144" s="106">
        <v>0</v>
      </c>
      <c r="J144" s="106">
        <v>0</v>
      </c>
      <c r="K144" s="106">
        <v>0</v>
      </c>
      <c r="L144" s="106">
        <v>0</v>
      </c>
      <c r="M144" s="106">
        <v>0</v>
      </c>
      <c r="N144" s="106">
        <v>0</v>
      </c>
      <c r="O144" s="106">
        <v>0</v>
      </c>
      <c r="P144" s="106">
        <v>0</v>
      </c>
    </row>
    <row r="145" spans="1:16" hidden="1" x14ac:dyDescent="0.2">
      <c r="A145" t="str">
        <f t="shared" si="4"/>
        <v/>
      </c>
      <c r="B145" s="1" t="str">
        <f t="shared" si="5"/>
        <v/>
      </c>
      <c r="C145" s="46" t="s">
        <v>1306</v>
      </c>
      <c r="D145" s="611" t="s">
        <v>1098</v>
      </c>
      <c r="E145" s="106">
        <v>0</v>
      </c>
      <c r="F145" s="106">
        <v>0</v>
      </c>
      <c r="G145" s="106">
        <v>0</v>
      </c>
      <c r="H145" s="106">
        <v>0</v>
      </c>
      <c r="I145" s="106">
        <v>0</v>
      </c>
      <c r="J145" s="106">
        <v>0</v>
      </c>
      <c r="K145" s="106">
        <v>0</v>
      </c>
      <c r="L145" s="106">
        <v>0</v>
      </c>
      <c r="M145" s="106">
        <v>0</v>
      </c>
      <c r="N145" s="106">
        <v>0</v>
      </c>
      <c r="O145" s="106">
        <v>0</v>
      </c>
      <c r="P145" s="106">
        <v>0</v>
      </c>
    </row>
    <row r="146" spans="1:16" hidden="1" x14ac:dyDescent="0.2">
      <c r="A146" t="str">
        <f t="shared" si="4"/>
        <v/>
      </c>
      <c r="B146" s="1" t="str">
        <f t="shared" si="5"/>
        <v/>
      </c>
      <c r="C146" s="46" t="s">
        <v>1307</v>
      </c>
      <c r="D146" s="611" t="s">
        <v>1100</v>
      </c>
      <c r="E146" s="106">
        <v>0</v>
      </c>
      <c r="F146" s="106">
        <v>0</v>
      </c>
      <c r="G146" s="106">
        <v>0</v>
      </c>
      <c r="H146" s="106">
        <v>0</v>
      </c>
      <c r="I146" s="106">
        <v>0</v>
      </c>
      <c r="J146" s="106">
        <v>0</v>
      </c>
      <c r="K146" s="106">
        <v>0</v>
      </c>
      <c r="L146" s="106">
        <v>0</v>
      </c>
      <c r="M146" s="106">
        <v>0</v>
      </c>
      <c r="N146" s="106">
        <v>0</v>
      </c>
      <c r="O146" s="106">
        <v>0</v>
      </c>
      <c r="P146" s="106">
        <v>0</v>
      </c>
    </row>
    <row r="147" spans="1:16" hidden="1" x14ac:dyDescent="0.2">
      <c r="A147" t="str">
        <f t="shared" si="4"/>
        <v/>
      </c>
      <c r="B147" s="1" t="str">
        <f t="shared" si="5"/>
        <v/>
      </c>
      <c r="C147" s="46" t="s">
        <v>1308</v>
      </c>
      <c r="D147" s="611" t="s">
        <v>1102</v>
      </c>
      <c r="E147" s="106">
        <v>0</v>
      </c>
      <c r="F147" s="106">
        <v>0</v>
      </c>
      <c r="G147" s="106">
        <v>0</v>
      </c>
      <c r="H147" s="106">
        <v>0</v>
      </c>
      <c r="I147" s="106">
        <v>0</v>
      </c>
      <c r="J147" s="106">
        <v>0</v>
      </c>
      <c r="K147" s="106">
        <v>0</v>
      </c>
      <c r="L147" s="106">
        <v>0</v>
      </c>
      <c r="M147" s="106">
        <v>0</v>
      </c>
      <c r="N147" s="106">
        <v>0</v>
      </c>
      <c r="O147" s="106">
        <v>0</v>
      </c>
      <c r="P147" s="106">
        <v>0</v>
      </c>
    </row>
    <row r="148" spans="1:16" hidden="1" x14ac:dyDescent="0.2">
      <c r="A148" t="str">
        <f t="shared" si="4"/>
        <v/>
      </c>
      <c r="B148" s="1" t="str">
        <f t="shared" si="5"/>
        <v>X</v>
      </c>
      <c r="C148" s="46" t="s">
        <v>336</v>
      </c>
      <c r="D148" s="611" t="s">
        <v>1104</v>
      </c>
      <c r="E148" s="106">
        <v>223.36500549316406</v>
      </c>
      <c r="F148" s="106">
        <v>234.96400451660156</v>
      </c>
      <c r="G148" s="106">
        <v>152.88400268554688</v>
      </c>
      <c r="H148" s="106">
        <v>168.9219970703125</v>
      </c>
      <c r="I148" s="106">
        <v>204.11099243164063</v>
      </c>
      <c r="J148" s="106">
        <v>224.36599731445313</v>
      </c>
      <c r="K148" s="106">
        <v>305.35699462890625</v>
      </c>
      <c r="L148" s="106">
        <v>235.45199584960938</v>
      </c>
      <c r="M148" s="106">
        <v>241.13600158691406</v>
      </c>
      <c r="N148" s="106">
        <v>246.37699890136719</v>
      </c>
      <c r="O148" s="106">
        <v>232.32600402832031</v>
      </c>
      <c r="P148" s="106">
        <v>0</v>
      </c>
    </row>
    <row r="149" spans="1:16" x14ac:dyDescent="0.2">
      <c r="A149" t="str">
        <f t="shared" si="4"/>
        <v>Cofog2</v>
      </c>
      <c r="B149" s="1" t="str">
        <f t="shared" si="5"/>
        <v>X</v>
      </c>
      <c r="C149" s="46" t="s">
        <v>693</v>
      </c>
      <c r="D149" s="610" t="s">
        <v>1106</v>
      </c>
      <c r="E149" s="106">
        <v>5389.7412109375</v>
      </c>
      <c r="F149" s="106">
        <v>5563.68115234375</v>
      </c>
      <c r="G149" s="106">
        <v>5667.0517578125</v>
      </c>
      <c r="H149" s="106">
        <v>5626.328125</v>
      </c>
      <c r="I149" s="106">
        <v>6078.580078125</v>
      </c>
      <c r="J149" s="106">
        <v>6259.9970703125</v>
      </c>
      <c r="K149" s="106">
        <v>7063.85986328125</v>
      </c>
      <c r="L149" s="106">
        <v>6995.72021484375</v>
      </c>
      <c r="M149" s="106">
        <v>7807.958984375</v>
      </c>
      <c r="N149" s="106">
        <v>7552.626953125</v>
      </c>
      <c r="O149" s="106">
        <v>8024.2421875</v>
      </c>
      <c r="P149" s="106">
        <v>6977.48583984375</v>
      </c>
    </row>
    <row r="150" spans="1:16" hidden="1" x14ac:dyDescent="0.2">
      <c r="A150" t="str">
        <f t="shared" si="4"/>
        <v/>
      </c>
      <c r="B150" s="1" t="str">
        <f t="shared" si="5"/>
        <v>X</v>
      </c>
      <c r="C150" s="46" t="s">
        <v>337</v>
      </c>
      <c r="D150" s="611" t="s">
        <v>1108</v>
      </c>
      <c r="E150" s="106">
        <v>1121.112060546875</v>
      </c>
      <c r="F150" s="106">
        <v>1058.60302734375</v>
      </c>
      <c r="G150" s="106">
        <v>1125.9090576171875</v>
      </c>
      <c r="H150" s="106">
        <v>1120.5679931640625</v>
      </c>
      <c r="I150" s="106">
        <v>1648.864990234375</v>
      </c>
      <c r="J150" s="106">
        <v>1146.0269775390625</v>
      </c>
      <c r="K150" s="106">
        <v>1428.2860107421875</v>
      </c>
      <c r="L150" s="106">
        <v>1691.5980224609375</v>
      </c>
      <c r="M150" s="106">
        <v>1862.1839599609375</v>
      </c>
      <c r="N150" s="106">
        <v>1749.281005859375</v>
      </c>
      <c r="O150" s="106">
        <v>1775.261962890625</v>
      </c>
      <c r="P150" s="106">
        <v>2817.830078125</v>
      </c>
    </row>
    <row r="151" spans="1:16" hidden="1" x14ac:dyDescent="0.2">
      <c r="A151" t="str">
        <f t="shared" si="4"/>
        <v/>
      </c>
      <c r="B151" s="1" t="str">
        <f t="shared" si="5"/>
        <v>X</v>
      </c>
      <c r="C151" s="46" t="s">
        <v>338</v>
      </c>
      <c r="D151" s="611" t="s">
        <v>1110</v>
      </c>
      <c r="E151" s="106">
        <v>252.61199951171875</v>
      </c>
      <c r="F151" s="106">
        <v>277.97601318359375</v>
      </c>
      <c r="G151" s="106">
        <v>265.5150146484375</v>
      </c>
      <c r="H151" s="106">
        <v>291.57000732421875</v>
      </c>
      <c r="I151" s="106">
        <v>269.61700439453125</v>
      </c>
      <c r="J151" s="106">
        <v>298.64999389648438</v>
      </c>
      <c r="K151" s="106">
        <v>360.64300537109375</v>
      </c>
      <c r="L151" s="106">
        <v>438.02301025390625</v>
      </c>
      <c r="M151" s="106">
        <v>531.46600341796875</v>
      </c>
      <c r="N151" s="106">
        <v>526.719970703125</v>
      </c>
      <c r="O151" s="106">
        <v>567.635986328125</v>
      </c>
      <c r="P151" s="106">
        <v>577.28399658203125</v>
      </c>
    </row>
    <row r="152" spans="1:16" hidden="1" x14ac:dyDescent="0.2">
      <c r="A152" t="str">
        <f t="shared" si="4"/>
        <v/>
      </c>
      <c r="B152" s="1" t="str">
        <f t="shared" si="5"/>
        <v>X</v>
      </c>
      <c r="C152" s="46" t="s">
        <v>339</v>
      </c>
      <c r="D152" s="611" t="s">
        <v>1112</v>
      </c>
      <c r="E152" s="106">
        <v>1888.18701171875</v>
      </c>
      <c r="F152" s="106">
        <v>2042.6639404296875</v>
      </c>
      <c r="G152" s="106">
        <v>1988.1629638671875</v>
      </c>
      <c r="H152" s="106">
        <v>1900.9420166015625</v>
      </c>
      <c r="I152" s="106">
        <v>1996.6729736328125</v>
      </c>
      <c r="J152" s="106">
        <v>2544.330078125</v>
      </c>
      <c r="K152" s="106">
        <v>2762.695068359375</v>
      </c>
      <c r="L152" s="106">
        <v>3141.865966796875</v>
      </c>
      <c r="M152" s="106">
        <v>3332.623046875</v>
      </c>
      <c r="N152" s="106">
        <v>3331.23291015625</v>
      </c>
      <c r="O152" s="106">
        <v>3646.52099609375</v>
      </c>
      <c r="P152" s="106">
        <v>2432.64599609375</v>
      </c>
    </row>
    <row r="153" spans="1:16" hidden="1" x14ac:dyDescent="0.2">
      <c r="A153" t="str">
        <f t="shared" si="4"/>
        <v/>
      </c>
      <c r="B153" s="1" t="str">
        <f t="shared" si="5"/>
        <v>X</v>
      </c>
      <c r="C153" s="46" t="s">
        <v>340</v>
      </c>
      <c r="D153" s="611" t="s">
        <v>1114</v>
      </c>
      <c r="E153" s="106">
        <v>242.76600646972656</v>
      </c>
      <c r="F153" s="106">
        <v>281.52499389648438</v>
      </c>
      <c r="G153" s="106">
        <v>274.97900390625</v>
      </c>
      <c r="H153" s="106">
        <v>308.7239990234375</v>
      </c>
      <c r="I153" s="106">
        <v>361.54501342773438</v>
      </c>
      <c r="J153" s="106">
        <v>383.33099365234375</v>
      </c>
      <c r="K153" s="106">
        <v>423.64599609375</v>
      </c>
      <c r="L153" s="106">
        <v>460.59600830078125</v>
      </c>
      <c r="M153" s="106">
        <v>546.20001220703125</v>
      </c>
      <c r="N153" s="106">
        <v>529.98699951171875</v>
      </c>
      <c r="O153" s="106">
        <v>598.09600830078125</v>
      </c>
      <c r="P153" s="106">
        <v>17.868999481201172</v>
      </c>
    </row>
    <row r="154" spans="1:16" hidden="1" x14ac:dyDescent="0.2">
      <c r="A154" t="str">
        <f t="shared" si="4"/>
        <v/>
      </c>
      <c r="B154" s="1" t="str">
        <f t="shared" si="5"/>
        <v>X</v>
      </c>
      <c r="C154" s="46" t="s">
        <v>341</v>
      </c>
      <c r="D154" s="611" t="s">
        <v>1116</v>
      </c>
      <c r="E154" s="106">
        <v>122.83899688720703</v>
      </c>
      <c r="F154" s="106">
        <v>76.03399658203125</v>
      </c>
      <c r="G154" s="106">
        <v>86.425003051757813</v>
      </c>
      <c r="H154" s="106">
        <v>51.490001678466797</v>
      </c>
      <c r="I154" s="106">
        <v>89.252998352050781</v>
      </c>
      <c r="J154" s="106">
        <v>129.51300048828125</v>
      </c>
      <c r="K154" s="106">
        <v>194.75199890136719</v>
      </c>
      <c r="L154" s="106">
        <v>241.23899841308594</v>
      </c>
      <c r="M154" s="106">
        <v>243.5989990234375</v>
      </c>
      <c r="N154" s="106">
        <v>257.82000732421875</v>
      </c>
      <c r="O154" s="106">
        <v>257.15200805664063</v>
      </c>
      <c r="P154" s="106">
        <v>243.69200134277344</v>
      </c>
    </row>
    <row r="155" spans="1:16" hidden="1" x14ac:dyDescent="0.2">
      <c r="A155" t="str">
        <f t="shared" si="4"/>
        <v/>
      </c>
      <c r="B155" s="1" t="str">
        <f t="shared" si="5"/>
        <v>X</v>
      </c>
      <c r="C155" s="46" t="s">
        <v>342</v>
      </c>
      <c r="D155" s="611" t="s">
        <v>1118</v>
      </c>
      <c r="E155" s="106">
        <v>1762.2239990234375</v>
      </c>
      <c r="F155" s="106">
        <v>1826.8800048828125</v>
      </c>
      <c r="G155" s="106">
        <v>1926.06005859375</v>
      </c>
      <c r="H155" s="106">
        <v>1953.0340576171875</v>
      </c>
      <c r="I155" s="106">
        <v>1712.6280517578125</v>
      </c>
      <c r="J155" s="106">
        <v>1758.14599609375</v>
      </c>
      <c r="K155" s="106">
        <v>1893.8389892578125</v>
      </c>
      <c r="L155" s="106">
        <v>1022.39599609375</v>
      </c>
      <c r="M155" s="106">
        <v>1291.886962890625</v>
      </c>
      <c r="N155" s="106">
        <v>1157.5849609375</v>
      </c>
      <c r="O155" s="106">
        <v>1179.573974609375</v>
      </c>
      <c r="P155" s="106">
        <v>888.16497802734375</v>
      </c>
    </row>
    <row r="156" spans="1:16" x14ac:dyDescent="0.2">
      <c r="A156" t="str">
        <f t="shared" si="4"/>
        <v>Cofog2</v>
      </c>
      <c r="B156" s="1" t="str">
        <f t="shared" si="5"/>
        <v>X</v>
      </c>
      <c r="C156" s="46" t="s">
        <v>694</v>
      </c>
      <c r="D156" s="610" t="s">
        <v>1120</v>
      </c>
      <c r="E156" s="106">
        <v>5650.4248046875</v>
      </c>
      <c r="F156" s="106">
        <v>6022.62890625</v>
      </c>
      <c r="G156" s="106">
        <v>6113.63623046875</v>
      </c>
      <c r="H156" s="106">
        <v>6382.31494140625</v>
      </c>
      <c r="I156" s="106">
        <v>6530.69580078125</v>
      </c>
      <c r="J156" s="106">
        <v>6268.080078125</v>
      </c>
      <c r="K156" s="106">
        <v>6730.5029296875</v>
      </c>
      <c r="L156" s="106">
        <v>6769.1728515625</v>
      </c>
      <c r="M156" s="106">
        <v>6706.83984375</v>
      </c>
      <c r="N156" s="106">
        <v>7102.205078125</v>
      </c>
      <c r="O156" s="106">
        <v>6888.6162109375</v>
      </c>
      <c r="P156" s="106">
        <v>7505.52880859375</v>
      </c>
    </row>
    <row r="157" spans="1:16" hidden="1" x14ac:dyDescent="0.2">
      <c r="A157" t="str">
        <f t="shared" si="4"/>
        <v/>
      </c>
      <c r="B157" s="1" t="str">
        <f t="shared" si="5"/>
        <v>X</v>
      </c>
      <c r="C157" s="46" t="s">
        <v>343</v>
      </c>
      <c r="D157" s="611" t="s">
        <v>1122</v>
      </c>
      <c r="E157" s="106">
        <v>1504.803955078125</v>
      </c>
      <c r="F157" s="106">
        <v>1532.51904296875</v>
      </c>
      <c r="G157" s="106">
        <v>1426.7889404296875</v>
      </c>
      <c r="H157" s="106">
        <v>1585.592041015625</v>
      </c>
      <c r="I157" s="106">
        <v>1789.114990234375</v>
      </c>
      <c r="J157" s="106">
        <v>809.42401123046875</v>
      </c>
      <c r="K157" s="106">
        <v>779.030029296875</v>
      </c>
      <c r="L157" s="106">
        <v>652.31298828125</v>
      </c>
      <c r="M157" s="106">
        <v>689.719970703125</v>
      </c>
      <c r="N157" s="106">
        <v>690.44500732421875</v>
      </c>
      <c r="O157" s="106">
        <v>678.89202880859375</v>
      </c>
      <c r="P157" s="106">
        <v>80.273002624511719</v>
      </c>
    </row>
    <row r="158" spans="1:16" hidden="1" x14ac:dyDescent="0.2">
      <c r="A158" t="str">
        <f t="shared" si="4"/>
        <v/>
      </c>
      <c r="B158" s="1" t="str">
        <f t="shared" si="5"/>
        <v>X</v>
      </c>
      <c r="C158" s="46" t="s">
        <v>344</v>
      </c>
      <c r="D158" s="611" t="s">
        <v>1124</v>
      </c>
      <c r="E158" s="106">
        <v>221.14900207519531</v>
      </c>
      <c r="F158" s="106">
        <v>207.96200561523438</v>
      </c>
      <c r="G158" s="106">
        <v>207.18099975585938</v>
      </c>
      <c r="H158" s="106">
        <v>203.85099792480469</v>
      </c>
      <c r="I158" s="106">
        <v>145.91999816894531</v>
      </c>
      <c r="J158" s="106">
        <v>123.88200378417969</v>
      </c>
      <c r="K158" s="106">
        <v>172.80599975585938</v>
      </c>
      <c r="L158" s="106">
        <v>0</v>
      </c>
      <c r="M158" s="106">
        <v>0</v>
      </c>
      <c r="N158" s="106">
        <v>0</v>
      </c>
      <c r="O158" s="106">
        <v>0</v>
      </c>
      <c r="P158" s="106">
        <v>0</v>
      </c>
    </row>
    <row r="159" spans="1:16" hidden="1" x14ac:dyDescent="0.2">
      <c r="A159" t="str">
        <f t="shared" si="4"/>
        <v/>
      </c>
      <c r="B159" s="1" t="str">
        <f t="shared" si="5"/>
        <v>X</v>
      </c>
      <c r="C159" s="46" t="s">
        <v>345</v>
      </c>
      <c r="D159" s="611" t="s">
        <v>1126</v>
      </c>
      <c r="E159" s="106">
        <v>469.4110107421875</v>
      </c>
      <c r="F159" s="106">
        <v>570.63397216796875</v>
      </c>
      <c r="G159" s="106">
        <v>591.51300048828125</v>
      </c>
      <c r="H159" s="106">
        <v>577.66998291015625</v>
      </c>
      <c r="I159" s="106">
        <v>637.51898193359375</v>
      </c>
      <c r="J159" s="106">
        <v>875.8060302734375</v>
      </c>
      <c r="K159" s="106">
        <v>952.5059814453125</v>
      </c>
      <c r="L159" s="106">
        <v>1000.3400268554688</v>
      </c>
      <c r="M159" s="106">
        <v>1092.2130126953125</v>
      </c>
      <c r="N159" s="106">
        <v>1011.7969970703125</v>
      </c>
      <c r="O159" s="106">
        <v>916.45098876953125</v>
      </c>
      <c r="P159" s="106">
        <v>600.48199462890625</v>
      </c>
    </row>
    <row r="160" spans="1:16" hidden="1" x14ac:dyDescent="0.2">
      <c r="A160" t="str">
        <f t="shared" si="4"/>
        <v/>
      </c>
      <c r="B160" s="1" t="str">
        <f t="shared" si="5"/>
        <v>X</v>
      </c>
      <c r="C160" s="46" t="s">
        <v>346</v>
      </c>
      <c r="D160" s="611" t="s">
        <v>1128</v>
      </c>
      <c r="E160" s="106">
        <v>80.609001159667969</v>
      </c>
      <c r="F160" s="106">
        <v>67.505996704101563</v>
      </c>
      <c r="G160" s="106">
        <v>75.274002075195313</v>
      </c>
      <c r="H160" s="106">
        <v>80.346000671386719</v>
      </c>
      <c r="I160" s="106">
        <v>56.891998291015625</v>
      </c>
      <c r="J160" s="106">
        <v>1.7599999904632568</v>
      </c>
      <c r="K160" s="106">
        <v>0</v>
      </c>
      <c r="L160" s="106">
        <v>0</v>
      </c>
      <c r="M160" s="106">
        <v>0</v>
      </c>
      <c r="N160" s="106">
        <v>0</v>
      </c>
      <c r="O160" s="106">
        <v>0</v>
      </c>
      <c r="P160" s="106">
        <v>0</v>
      </c>
    </row>
    <row r="161" spans="1:16" hidden="1" x14ac:dyDescent="0.2">
      <c r="A161" t="str">
        <f t="shared" si="4"/>
        <v/>
      </c>
      <c r="B161" s="1" t="str">
        <f t="shared" si="5"/>
        <v>X</v>
      </c>
      <c r="C161" s="46" t="s">
        <v>347</v>
      </c>
      <c r="D161" s="611" t="s">
        <v>1130</v>
      </c>
      <c r="E161" s="106">
        <v>444.26300048828125</v>
      </c>
      <c r="F161" s="106">
        <v>458.5</v>
      </c>
      <c r="G161" s="106">
        <v>466.92401123046875</v>
      </c>
      <c r="H161" s="106">
        <v>447.54800415039063</v>
      </c>
      <c r="I161" s="106">
        <v>494.87100219726563</v>
      </c>
      <c r="J161" s="106">
        <v>472.31900024414063</v>
      </c>
      <c r="K161" s="106">
        <v>533.6610107421875</v>
      </c>
      <c r="L161" s="106">
        <v>508.40899658203125</v>
      </c>
      <c r="M161" s="106">
        <v>532.67901611328125</v>
      </c>
      <c r="N161" s="106">
        <v>896.2130126953125</v>
      </c>
      <c r="O161" s="106">
        <v>601.80902099609375</v>
      </c>
      <c r="P161" s="106">
        <v>1480.3499755859375</v>
      </c>
    </row>
    <row r="162" spans="1:16" hidden="1" x14ac:dyDescent="0.2">
      <c r="A162" t="str">
        <f t="shared" si="4"/>
        <v/>
      </c>
      <c r="B162" s="1" t="str">
        <f t="shared" si="5"/>
        <v/>
      </c>
      <c r="C162" s="46" t="s">
        <v>1309</v>
      </c>
      <c r="D162" s="611" t="s">
        <v>1132</v>
      </c>
      <c r="E162" s="106">
        <v>0</v>
      </c>
      <c r="F162" s="106">
        <v>0</v>
      </c>
      <c r="G162" s="106">
        <v>0</v>
      </c>
      <c r="H162" s="106">
        <v>0</v>
      </c>
      <c r="I162" s="106">
        <v>0</v>
      </c>
      <c r="J162" s="106">
        <v>0</v>
      </c>
      <c r="K162" s="106">
        <v>0</v>
      </c>
      <c r="L162" s="106">
        <v>0</v>
      </c>
      <c r="M162" s="106">
        <v>0</v>
      </c>
      <c r="N162" s="106">
        <v>0</v>
      </c>
      <c r="O162" s="106">
        <v>0</v>
      </c>
      <c r="P162" s="106">
        <v>0</v>
      </c>
    </row>
    <row r="163" spans="1:16" hidden="1" x14ac:dyDescent="0.2">
      <c r="A163" t="str">
        <f t="shared" si="4"/>
        <v/>
      </c>
      <c r="B163" s="1" t="str">
        <f t="shared" si="5"/>
        <v/>
      </c>
      <c r="C163" s="46" t="s">
        <v>1310</v>
      </c>
      <c r="D163" s="611" t="s">
        <v>1134</v>
      </c>
      <c r="E163" s="106">
        <v>0</v>
      </c>
      <c r="F163" s="106">
        <v>0</v>
      </c>
      <c r="G163" s="106">
        <v>0</v>
      </c>
      <c r="H163" s="106">
        <v>0</v>
      </c>
      <c r="I163" s="106">
        <v>0</v>
      </c>
      <c r="J163" s="106">
        <v>0</v>
      </c>
      <c r="K163" s="106">
        <v>0</v>
      </c>
      <c r="L163" s="106">
        <v>0</v>
      </c>
      <c r="M163" s="106">
        <v>0</v>
      </c>
      <c r="N163" s="106">
        <v>0</v>
      </c>
      <c r="O163" s="106">
        <v>0</v>
      </c>
      <c r="P163" s="106">
        <v>0</v>
      </c>
    </row>
    <row r="164" spans="1:16" hidden="1" x14ac:dyDescent="0.2">
      <c r="A164" t="str">
        <f t="shared" si="4"/>
        <v/>
      </c>
      <c r="B164" s="1" t="str">
        <f t="shared" si="5"/>
        <v/>
      </c>
      <c r="C164" s="46" t="s">
        <v>1311</v>
      </c>
      <c r="D164" s="611" t="s">
        <v>1136</v>
      </c>
      <c r="E164" s="106">
        <v>0</v>
      </c>
      <c r="F164" s="106">
        <v>0</v>
      </c>
      <c r="G164" s="106">
        <v>0</v>
      </c>
      <c r="H164" s="106">
        <v>0</v>
      </c>
      <c r="I164" s="106">
        <v>0</v>
      </c>
      <c r="J164" s="106">
        <v>0</v>
      </c>
      <c r="K164" s="106">
        <v>0</v>
      </c>
      <c r="L164" s="106">
        <v>0</v>
      </c>
      <c r="M164" s="106">
        <v>0</v>
      </c>
      <c r="N164" s="106">
        <v>0</v>
      </c>
      <c r="O164" s="106">
        <v>0</v>
      </c>
      <c r="P164" s="106">
        <v>0</v>
      </c>
    </row>
    <row r="165" spans="1:16" hidden="1" x14ac:dyDescent="0.2">
      <c r="A165" t="str">
        <f t="shared" si="4"/>
        <v/>
      </c>
      <c r="B165" s="1" t="str">
        <f t="shared" si="5"/>
        <v/>
      </c>
      <c r="C165" s="46" t="s">
        <v>1312</v>
      </c>
      <c r="D165" s="611" t="s">
        <v>1138</v>
      </c>
      <c r="E165" s="106">
        <v>0</v>
      </c>
      <c r="F165" s="106">
        <v>0</v>
      </c>
      <c r="G165" s="106">
        <v>0</v>
      </c>
      <c r="H165" s="106">
        <v>0</v>
      </c>
      <c r="I165" s="106">
        <v>0</v>
      </c>
      <c r="J165" s="106">
        <v>0</v>
      </c>
      <c r="K165" s="106">
        <v>0</v>
      </c>
      <c r="L165" s="106">
        <v>0</v>
      </c>
      <c r="M165" s="106">
        <v>0</v>
      </c>
      <c r="N165" s="106">
        <v>0</v>
      </c>
      <c r="O165" s="106">
        <v>0</v>
      </c>
      <c r="P165" s="106">
        <v>0</v>
      </c>
    </row>
    <row r="166" spans="1:16" hidden="1" x14ac:dyDescent="0.2">
      <c r="A166" t="str">
        <f t="shared" si="4"/>
        <v/>
      </c>
      <c r="B166" s="1" t="str">
        <f t="shared" si="5"/>
        <v>X</v>
      </c>
      <c r="C166" s="46" t="s">
        <v>1313</v>
      </c>
      <c r="D166" s="611" t="s">
        <v>1140</v>
      </c>
      <c r="E166" s="106">
        <v>0</v>
      </c>
      <c r="F166" s="106">
        <v>0</v>
      </c>
      <c r="G166" s="106">
        <v>0</v>
      </c>
      <c r="H166" s="106">
        <v>0</v>
      </c>
      <c r="I166" s="106">
        <v>0</v>
      </c>
      <c r="J166" s="106">
        <v>0</v>
      </c>
      <c r="K166" s="106">
        <v>0</v>
      </c>
      <c r="L166" s="106">
        <v>0</v>
      </c>
      <c r="M166" s="106">
        <v>0</v>
      </c>
      <c r="N166" s="106">
        <v>0</v>
      </c>
      <c r="O166" s="106">
        <v>0</v>
      </c>
      <c r="P166" s="106">
        <v>108.14800262451172</v>
      </c>
    </row>
    <row r="167" spans="1:16" hidden="1" x14ac:dyDescent="0.2">
      <c r="A167" t="str">
        <f t="shared" si="4"/>
        <v/>
      </c>
      <c r="B167" s="1" t="str">
        <f t="shared" si="5"/>
        <v>X</v>
      </c>
      <c r="C167" s="46" t="s">
        <v>348</v>
      </c>
      <c r="D167" s="611" t="s">
        <v>1142</v>
      </c>
      <c r="E167" s="106">
        <v>17.916000366210938</v>
      </c>
      <c r="F167" s="106">
        <v>43.312999725341797</v>
      </c>
      <c r="G167" s="106">
        <v>19.103000640869141</v>
      </c>
      <c r="H167" s="106">
        <v>21.232999801635742</v>
      </c>
      <c r="I167" s="106">
        <v>0</v>
      </c>
      <c r="J167" s="106">
        <v>0</v>
      </c>
      <c r="K167" s="106">
        <v>24.704000473022461</v>
      </c>
      <c r="L167" s="106">
        <v>60.576000213623047</v>
      </c>
      <c r="M167" s="106">
        <v>82.747001647949219</v>
      </c>
      <c r="N167" s="106">
        <v>94.288002014160156</v>
      </c>
      <c r="O167" s="106">
        <v>107.90499877929688</v>
      </c>
      <c r="P167" s="106">
        <v>0</v>
      </c>
    </row>
    <row r="168" spans="1:16" hidden="1" x14ac:dyDescent="0.2">
      <c r="A168" t="str">
        <f t="shared" si="4"/>
        <v/>
      </c>
      <c r="B168" s="1" t="str">
        <f t="shared" si="5"/>
        <v/>
      </c>
      <c r="C168" s="46" t="s">
        <v>1314</v>
      </c>
      <c r="D168" s="611" t="s">
        <v>1144</v>
      </c>
      <c r="E168" s="106">
        <v>0</v>
      </c>
      <c r="F168" s="106">
        <v>0</v>
      </c>
      <c r="G168" s="106">
        <v>0</v>
      </c>
      <c r="H168" s="106">
        <v>0</v>
      </c>
      <c r="I168" s="106">
        <v>0</v>
      </c>
      <c r="J168" s="106">
        <v>0</v>
      </c>
      <c r="K168" s="106">
        <v>0</v>
      </c>
      <c r="L168" s="106">
        <v>0</v>
      </c>
      <c r="M168" s="106">
        <v>0</v>
      </c>
      <c r="N168" s="106">
        <v>0</v>
      </c>
      <c r="O168" s="106">
        <v>0</v>
      </c>
      <c r="P168" s="106">
        <v>0</v>
      </c>
    </row>
    <row r="169" spans="1:16" hidden="1" x14ac:dyDescent="0.2">
      <c r="A169" t="str">
        <f t="shared" si="4"/>
        <v/>
      </c>
      <c r="B169" s="1" t="str">
        <f t="shared" si="5"/>
        <v/>
      </c>
      <c r="C169" s="46" t="s">
        <v>1315</v>
      </c>
      <c r="D169" s="611" t="s">
        <v>1146</v>
      </c>
      <c r="E169" s="106">
        <v>0</v>
      </c>
      <c r="F169" s="106">
        <v>0</v>
      </c>
      <c r="G169" s="106">
        <v>0</v>
      </c>
      <c r="H169" s="106">
        <v>0</v>
      </c>
      <c r="I169" s="106">
        <v>0</v>
      </c>
      <c r="J169" s="106">
        <v>0</v>
      </c>
      <c r="K169" s="106">
        <v>0</v>
      </c>
      <c r="L169" s="106">
        <v>0</v>
      </c>
      <c r="M169" s="106">
        <v>0</v>
      </c>
      <c r="N169" s="106">
        <v>0</v>
      </c>
      <c r="O169" s="106">
        <v>0</v>
      </c>
      <c r="P169" s="106">
        <v>0</v>
      </c>
    </row>
    <row r="170" spans="1:16" hidden="1" x14ac:dyDescent="0.2">
      <c r="A170" t="str">
        <f t="shared" si="4"/>
        <v/>
      </c>
      <c r="B170" s="1" t="str">
        <f t="shared" si="5"/>
        <v>X</v>
      </c>
      <c r="C170" s="46" t="s">
        <v>349</v>
      </c>
      <c r="D170" s="611" t="s">
        <v>1148</v>
      </c>
      <c r="E170" s="106">
        <v>1589.946044921875</v>
      </c>
      <c r="F170" s="106">
        <v>1636.1300048828125</v>
      </c>
      <c r="G170" s="106">
        <v>1733.376953125</v>
      </c>
      <c r="H170" s="106">
        <v>1784.2969970703125</v>
      </c>
      <c r="I170" s="106">
        <v>1680.1800537109375</v>
      </c>
      <c r="J170" s="106">
        <v>2159.10595703125</v>
      </c>
      <c r="K170" s="106">
        <v>2298.090087890625</v>
      </c>
      <c r="L170" s="106">
        <v>2383.626953125</v>
      </c>
      <c r="M170" s="106">
        <v>2179.2451171875</v>
      </c>
      <c r="N170" s="106">
        <v>2183.301025390625</v>
      </c>
      <c r="O170" s="106">
        <v>2283.58203125</v>
      </c>
      <c r="P170" s="106">
        <v>1801.217041015625</v>
      </c>
    </row>
    <row r="171" spans="1:16" hidden="1" x14ac:dyDescent="0.2">
      <c r="A171" t="str">
        <f t="shared" si="4"/>
        <v/>
      </c>
      <c r="B171" s="1" t="str">
        <f t="shared" si="5"/>
        <v>X</v>
      </c>
      <c r="C171" s="46" t="s">
        <v>350</v>
      </c>
      <c r="D171" s="611" t="s">
        <v>1150</v>
      </c>
      <c r="E171" s="106">
        <v>41.025001525878906</v>
      </c>
      <c r="F171" s="106">
        <v>42.949001312255859</v>
      </c>
      <c r="G171" s="106">
        <v>44.419998168945313</v>
      </c>
      <c r="H171" s="106">
        <v>55.563999176025391</v>
      </c>
      <c r="I171" s="106">
        <v>74.600997924804688</v>
      </c>
      <c r="J171" s="106">
        <v>78.220001220703125</v>
      </c>
      <c r="K171" s="106">
        <v>84.972000122070313</v>
      </c>
      <c r="L171" s="106">
        <v>77.194999694824219</v>
      </c>
      <c r="M171" s="106">
        <v>62.658000946044922</v>
      </c>
      <c r="N171" s="106">
        <v>74.638999938964844</v>
      </c>
      <c r="O171" s="106">
        <v>121.07099914550781</v>
      </c>
      <c r="P171" s="106">
        <v>0</v>
      </c>
    </row>
    <row r="172" spans="1:16" hidden="1" x14ac:dyDescent="0.2">
      <c r="A172" t="str">
        <f t="shared" si="4"/>
        <v/>
      </c>
      <c r="B172" s="1" t="str">
        <f t="shared" si="5"/>
        <v>X</v>
      </c>
      <c r="C172" s="46" t="s">
        <v>351</v>
      </c>
      <c r="D172" s="611" t="s">
        <v>1152</v>
      </c>
      <c r="E172" s="106">
        <v>23.378999710083008</v>
      </c>
      <c r="F172" s="106">
        <v>25.055000305175781</v>
      </c>
      <c r="G172" s="106">
        <v>41.644001007080078</v>
      </c>
      <c r="H172" s="106">
        <v>29.51300048828125</v>
      </c>
      <c r="I172" s="106">
        <v>26.507999420166016</v>
      </c>
      <c r="J172" s="106">
        <v>0</v>
      </c>
      <c r="K172" s="106">
        <v>0</v>
      </c>
      <c r="L172" s="106">
        <v>0</v>
      </c>
      <c r="M172" s="106">
        <v>0</v>
      </c>
      <c r="N172" s="106">
        <v>0</v>
      </c>
      <c r="O172" s="106">
        <v>0</v>
      </c>
      <c r="P172" s="106">
        <v>0</v>
      </c>
    </row>
    <row r="173" spans="1:16" hidden="1" x14ac:dyDescent="0.2">
      <c r="A173" t="str">
        <f t="shared" si="4"/>
        <v/>
      </c>
      <c r="B173" s="1" t="str">
        <f t="shared" si="5"/>
        <v/>
      </c>
      <c r="C173" s="46" t="s">
        <v>1316</v>
      </c>
      <c r="D173" s="611" t="s">
        <v>1154</v>
      </c>
      <c r="E173" s="106">
        <v>0</v>
      </c>
      <c r="F173" s="106">
        <v>0</v>
      </c>
      <c r="G173" s="106">
        <v>0</v>
      </c>
      <c r="H173" s="106">
        <v>0</v>
      </c>
      <c r="I173" s="106">
        <v>0</v>
      </c>
      <c r="J173" s="106">
        <v>0</v>
      </c>
      <c r="K173" s="106">
        <v>0</v>
      </c>
      <c r="L173" s="106">
        <v>0</v>
      </c>
      <c r="M173" s="106">
        <v>0</v>
      </c>
      <c r="N173" s="106">
        <v>0</v>
      </c>
      <c r="O173" s="106">
        <v>0</v>
      </c>
      <c r="P173" s="106">
        <v>0</v>
      </c>
    </row>
    <row r="174" spans="1:16" hidden="1" x14ac:dyDescent="0.2">
      <c r="A174" t="str">
        <f t="shared" si="4"/>
        <v/>
      </c>
      <c r="B174" s="1" t="str">
        <f t="shared" si="5"/>
        <v>X</v>
      </c>
      <c r="C174" s="46" t="s">
        <v>352</v>
      </c>
      <c r="D174" s="611" t="s">
        <v>1156</v>
      </c>
      <c r="E174" s="106">
        <v>963.3900146484375</v>
      </c>
      <c r="F174" s="106">
        <v>1129.166015625</v>
      </c>
      <c r="G174" s="106">
        <v>1187.68994140625</v>
      </c>
      <c r="H174" s="106">
        <v>1240.4129638671875</v>
      </c>
      <c r="I174" s="106">
        <v>1252.800048828125</v>
      </c>
      <c r="J174" s="106">
        <v>1225.9439697265625</v>
      </c>
      <c r="K174" s="106">
        <v>1245.241943359375</v>
      </c>
      <c r="L174" s="106">
        <v>1511.177001953125</v>
      </c>
      <c r="M174" s="106">
        <v>1537.343994140625</v>
      </c>
      <c r="N174" s="106">
        <v>1604.5780029296875</v>
      </c>
      <c r="O174" s="106">
        <v>1580.803955078125</v>
      </c>
      <c r="P174" s="106">
        <v>2911.10107421875</v>
      </c>
    </row>
    <row r="175" spans="1:16" hidden="1" x14ac:dyDescent="0.2">
      <c r="A175" t="str">
        <f t="shared" si="4"/>
        <v/>
      </c>
      <c r="B175" s="1" t="str">
        <f t="shared" si="5"/>
        <v/>
      </c>
      <c r="C175" s="46" t="s">
        <v>1317</v>
      </c>
      <c r="D175" s="611" t="s">
        <v>1158</v>
      </c>
      <c r="E175" s="106">
        <v>0</v>
      </c>
      <c r="F175" s="106">
        <v>0</v>
      </c>
      <c r="G175" s="106">
        <v>0</v>
      </c>
      <c r="H175" s="106">
        <v>0</v>
      </c>
      <c r="I175" s="106">
        <v>0</v>
      </c>
      <c r="J175" s="106">
        <v>0</v>
      </c>
      <c r="K175" s="106">
        <v>0</v>
      </c>
      <c r="L175" s="106">
        <v>0</v>
      </c>
      <c r="M175" s="106">
        <v>0</v>
      </c>
      <c r="N175" s="106">
        <v>0</v>
      </c>
      <c r="O175" s="106">
        <v>0</v>
      </c>
      <c r="P175" s="106">
        <v>0</v>
      </c>
    </row>
    <row r="176" spans="1:16" hidden="1" x14ac:dyDescent="0.2">
      <c r="A176" t="str">
        <f t="shared" si="4"/>
        <v/>
      </c>
      <c r="B176" s="1" t="str">
        <f t="shared" si="5"/>
        <v>X</v>
      </c>
      <c r="C176" s="46" t="s">
        <v>353</v>
      </c>
      <c r="D176" s="611" t="s">
        <v>1160</v>
      </c>
      <c r="E176" s="106">
        <v>294.53201293945313</v>
      </c>
      <c r="F176" s="106">
        <v>308.89599609375</v>
      </c>
      <c r="G176" s="106">
        <v>319.72299194335938</v>
      </c>
      <c r="H176" s="106">
        <v>356.28799438476563</v>
      </c>
      <c r="I176" s="106">
        <v>335.38101196289063</v>
      </c>
      <c r="J176" s="106">
        <v>399.10299682617188</v>
      </c>
      <c r="K176" s="106">
        <v>372.27200317382813</v>
      </c>
      <c r="L176" s="106">
        <v>362.04299926757813</v>
      </c>
      <c r="M176" s="106">
        <v>370.2550048828125</v>
      </c>
      <c r="N176" s="106">
        <v>384.2869873046875</v>
      </c>
      <c r="O176" s="106">
        <v>438.48098754882813</v>
      </c>
      <c r="P176" s="106">
        <v>449.73001098632813</v>
      </c>
    </row>
    <row r="177" spans="1:24" hidden="1" x14ac:dyDescent="0.2">
      <c r="A177" t="str">
        <f t="shared" si="4"/>
        <v/>
      </c>
      <c r="B177" s="1" t="str">
        <f t="shared" si="5"/>
        <v/>
      </c>
      <c r="C177" s="46" t="s">
        <v>1318</v>
      </c>
      <c r="D177" s="611" t="s">
        <v>1162</v>
      </c>
      <c r="E177" s="106">
        <v>0</v>
      </c>
      <c r="F177" s="106">
        <v>0</v>
      </c>
      <c r="G177" s="106">
        <v>0</v>
      </c>
      <c r="H177" s="106">
        <v>0</v>
      </c>
      <c r="I177" s="106">
        <v>0</v>
      </c>
      <c r="J177" s="106">
        <v>0</v>
      </c>
      <c r="K177" s="106">
        <v>0</v>
      </c>
      <c r="L177" s="106">
        <v>0</v>
      </c>
      <c r="M177" s="106">
        <v>0</v>
      </c>
      <c r="N177" s="106">
        <v>0</v>
      </c>
      <c r="O177" s="106">
        <v>0</v>
      </c>
      <c r="P177" s="106">
        <v>0</v>
      </c>
    </row>
    <row r="178" spans="1:24" hidden="1" x14ac:dyDescent="0.2">
      <c r="A178" t="str">
        <f t="shared" si="4"/>
        <v/>
      </c>
      <c r="B178" s="1" t="str">
        <f t="shared" si="5"/>
        <v/>
      </c>
      <c r="C178" s="46" t="s">
        <v>1319</v>
      </c>
      <c r="D178" s="611" t="s">
        <v>1164</v>
      </c>
      <c r="E178" s="106">
        <v>0</v>
      </c>
      <c r="F178" s="106">
        <v>0</v>
      </c>
      <c r="G178" s="106">
        <v>0</v>
      </c>
      <c r="H178" s="106">
        <v>0</v>
      </c>
      <c r="I178" s="106">
        <v>0</v>
      </c>
      <c r="J178" s="106">
        <v>0</v>
      </c>
      <c r="K178" s="106">
        <v>0</v>
      </c>
      <c r="L178" s="106">
        <v>0</v>
      </c>
      <c r="M178" s="106">
        <v>0</v>
      </c>
      <c r="N178" s="106">
        <v>0</v>
      </c>
      <c r="O178" s="106">
        <v>0</v>
      </c>
      <c r="P178" s="106">
        <v>0</v>
      </c>
    </row>
    <row r="179" spans="1:24" hidden="1" x14ac:dyDescent="0.2">
      <c r="A179" t="str">
        <f t="shared" si="4"/>
        <v/>
      </c>
      <c r="B179" s="1" t="str">
        <f t="shared" si="5"/>
        <v>X</v>
      </c>
      <c r="C179" s="46" t="s">
        <v>787</v>
      </c>
      <c r="D179" s="611" t="s">
        <v>1166</v>
      </c>
      <c r="E179" s="106">
        <v>0</v>
      </c>
      <c r="F179" s="106">
        <v>0</v>
      </c>
      <c r="G179" s="106">
        <v>0</v>
      </c>
      <c r="H179" s="106">
        <v>0</v>
      </c>
      <c r="I179" s="106">
        <v>0</v>
      </c>
      <c r="J179" s="106">
        <v>122.51699829101563</v>
      </c>
      <c r="K179" s="106">
        <v>267.22000122070313</v>
      </c>
      <c r="L179" s="106">
        <v>213.49299621582031</v>
      </c>
      <c r="M179" s="106">
        <v>159.97900390625</v>
      </c>
      <c r="N179" s="106">
        <v>162.65800476074219</v>
      </c>
      <c r="O179" s="106">
        <v>159.62100219726563</v>
      </c>
      <c r="P179" s="106">
        <v>74.227996826171875</v>
      </c>
    </row>
    <row r="180" spans="1:24" hidden="1" x14ac:dyDescent="0.2">
      <c r="A180" t="str">
        <f t="shared" si="4"/>
        <v/>
      </c>
      <c r="B180" s="1" t="str">
        <f t="shared" si="5"/>
        <v/>
      </c>
      <c r="C180" s="46" t="s">
        <v>1320</v>
      </c>
      <c r="D180" s="611" t="s">
        <v>1168</v>
      </c>
      <c r="E180" s="106">
        <v>0</v>
      </c>
      <c r="F180" s="106">
        <v>0</v>
      </c>
      <c r="G180" s="106">
        <v>0</v>
      </c>
      <c r="H180" s="106">
        <v>0</v>
      </c>
      <c r="I180" s="106">
        <v>0</v>
      </c>
      <c r="J180" s="106">
        <v>0</v>
      </c>
      <c r="K180" s="106">
        <v>0</v>
      </c>
      <c r="L180" s="106">
        <v>0</v>
      </c>
      <c r="M180" s="106">
        <v>0</v>
      </c>
      <c r="N180" s="106">
        <v>0</v>
      </c>
      <c r="O180" s="106">
        <v>0</v>
      </c>
      <c r="P180" s="106">
        <v>0</v>
      </c>
    </row>
    <row r="181" spans="1:24" hidden="1" x14ac:dyDescent="0.2">
      <c r="A181" t="str">
        <f t="shared" si="4"/>
        <v/>
      </c>
      <c r="B181" s="1" t="str">
        <f t="shared" si="5"/>
        <v/>
      </c>
      <c r="C181" s="46" t="s">
        <v>1321</v>
      </c>
      <c r="D181" s="611" t="s">
        <v>1170</v>
      </c>
      <c r="E181" s="106">
        <v>0</v>
      </c>
      <c r="F181" s="106">
        <v>0</v>
      </c>
      <c r="G181" s="106">
        <v>0</v>
      </c>
      <c r="H181" s="106">
        <v>0</v>
      </c>
      <c r="I181" s="106">
        <v>0</v>
      </c>
      <c r="J181" s="106">
        <v>0</v>
      </c>
      <c r="K181" s="106">
        <v>0</v>
      </c>
      <c r="L181" s="106">
        <v>0</v>
      </c>
      <c r="M181" s="106">
        <v>0</v>
      </c>
      <c r="N181" s="106">
        <v>0</v>
      </c>
      <c r="O181" s="106">
        <v>0</v>
      </c>
      <c r="P181" s="106">
        <v>0</v>
      </c>
    </row>
    <row r="182" spans="1:24" hidden="1" x14ac:dyDescent="0.2">
      <c r="A182" t="str">
        <f t="shared" si="4"/>
        <v/>
      </c>
      <c r="B182" s="1" t="str">
        <f t="shared" si="5"/>
        <v/>
      </c>
      <c r="C182" s="46" t="s">
        <v>1322</v>
      </c>
      <c r="D182" s="611" t="s">
        <v>1172</v>
      </c>
      <c r="E182" s="106">
        <v>0</v>
      </c>
      <c r="F182" s="106">
        <v>0</v>
      </c>
      <c r="G182" s="106">
        <v>0</v>
      </c>
      <c r="H182" s="106">
        <v>0</v>
      </c>
      <c r="I182" s="106">
        <v>0</v>
      </c>
      <c r="J182" s="106">
        <v>0</v>
      </c>
      <c r="K182" s="106">
        <v>0</v>
      </c>
      <c r="L182" s="106">
        <v>0</v>
      </c>
      <c r="M182" s="106">
        <v>0</v>
      </c>
      <c r="N182" s="106">
        <v>0</v>
      </c>
      <c r="O182" s="106">
        <v>0</v>
      </c>
      <c r="P182" s="106">
        <v>0</v>
      </c>
    </row>
    <row r="183" spans="1:24" hidden="1" x14ac:dyDescent="0.2">
      <c r="A183" t="str">
        <f t="shared" si="4"/>
        <v/>
      </c>
      <c r="B183" s="1" t="str">
        <f t="shared" si="5"/>
        <v/>
      </c>
      <c r="C183" s="46" t="s">
        <v>1323</v>
      </c>
      <c r="D183" s="611" t="s">
        <v>1174</v>
      </c>
      <c r="E183" s="106">
        <v>0</v>
      </c>
      <c r="F183" s="106">
        <v>0</v>
      </c>
      <c r="G183" s="106">
        <v>0</v>
      </c>
      <c r="H183" s="106">
        <v>0</v>
      </c>
      <c r="I183" s="106">
        <v>0</v>
      </c>
      <c r="J183" s="106">
        <v>0</v>
      </c>
      <c r="K183" s="106">
        <v>0</v>
      </c>
      <c r="L183" s="106">
        <v>0</v>
      </c>
      <c r="M183" s="106">
        <v>0</v>
      </c>
      <c r="N183" s="106">
        <v>0</v>
      </c>
      <c r="O183" s="106">
        <v>0</v>
      </c>
      <c r="P183" s="106">
        <v>0</v>
      </c>
    </row>
    <row r="184" spans="1:24" hidden="1" x14ac:dyDescent="0.2">
      <c r="A184" t="str">
        <f t="shared" si="4"/>
        <v/>
      </c>
      <c r="B184" s="1" t="str">
        <f t="shared" si="5"/>
        <v>X</v>
      </c>
      <c r="C184" s="46" t="s">
        <v>1324</v>
      </c>
      <c r="D184" s="611" t="s">
        <v>1176</v>
      </c>
      <c r="E184" s="106">
        <v>0</v>
      </c>
      <c r="F184" s="106">
        <v>0</v>
      </c>
      <c r="G184" s="106">
        <v>0</v>
      </c>
      <c r="H184" s="106">
        <v>0</v>
      </c>
      <c r="I184" s="106">
        <v>36.908000946044922</v>
      </c>
      <c r="J184" s="106">
        <v>0</v>
      </c>
      <c r="K184" s="106">
        <v>0</v>
      </c>
      <c r="L184" s="106">
        <v>0</v>
      </c>
      <c r="M184" s="106">
        <v>0</v>
      </c>
      <c r="N184" s="106">
        <v>0</v>
      </c>
      <c r="O184" s="106">
        <v>0</v>
      </c>
      <c r="P184" s="106">
        <v>0</v>
      </c>
    </row>
    <row r="185" spans="1:24" s="346" customFormat="1" ht="20.100000000000001" hidden="1" customHeight="1" x14ac:dyDescent="0.2">
      <c r="A185" t="str">
        <f t="shared" si="4"/>
        <v/>
      </c>
      <c r="B185" s="1" t="str">
        <f t="shared" si="5"/>
        <v/>
      </c>
      <c r="C185" s="46" t="s">
        <v>1325</v>
      </c>
      <c r="D185" s="611" t="s">
        <v>1178</v>
      </c>
      <c r="E185" s="106">
        <v>0</v>
      </c>
      <c r="F185" s="106">
        <v>0</v>
      </c>
      <c r="G185" s="106">
        <v>0</v>
      </c>
      <c r="H185" s="106">
        <v>0</v>
      </c>
      <c r="I185" s="106">
        <v>0</v>
      </c>
      <c r="J185" s="106">
        <v>0</v>
      </c>
      <c r="K185" s="106">
        <v>0</v>
      </c>
      <c r="L185" s="106">
        <v>0</v>
      </c>
      <c r="M185" s="106">
        <v>0</v>
      </c>
      <c r="N185" s="106">
        <v>0</v>
      </c>
      <c r="O185" s="106">
        <v>0</v>
      </c>
      <c r="P185" s="106">
        <v>0</v>
      </c>
      <c r="Q185" s="65"/>
      <c r="R185" s="65"/>
      <c r="S185" s="65"/>
      <c r="T185" s="65"/>
      <c r="U185" s="65"/>
      <c r="V185" s="65"/>
      <c r="W185" s="65"/>
      <c r="X185" s="65"/>
    </row>
    <row r="186" spans="1:24" hidden="1" x14ac:dyDescent="0.2">
      <c r="A186" t="str">
        <f t="shared" si="4"/>
        <v/>
      </c>
      <c r="B186" s="1" t="str">
        <f t="shared" si="5"/>
        <v/>
      </c>
      <c r="C186" s="46" t="s">
        <v>1326</v>
      </c>
      <c r="D186" s="611" t="s">
        <v>1180</v>
      </c>
      <c r="E186" s="106">
        <v>0</v>
      </c>
      <c r="F186" s="106">
        <v>0</v>
      </c>
      <c r="G186" s="106">
        <v>0</v>
      </c>
      <c r="H186" s="106">
        <v>0</v>
      </c>
      <c r="I186" s="106">
        <v>0</v>
      </c>
      <c r="J186" s="106">
        <v>0</v>
      </c>
      <c r="K186" s="106">
        <v>0</v>
      </c>
      <c r="L186" s="106">
        <v>0</v>
      </c>
      <c r="M186" s="106">
        <v>0</v>
      </c>
      <c r="N186" s="106">
        <v>0</v>
      </c>
      <c r="O186" s="106">
        <v>0</v>
      </c>
      <c r="P186" s="106">
        <v>0</v>
      </c>
    </row>
    <row r="187" spans="1:24" hidden="1" x14ac:dyDescent="0.2">
      <c r="A187" t="str">
        <f t="shared" si="4"/>
        <v/>
      </c>
      <c r="B187" s="1" t="str">
        <f t="shared" si="5"/>
        <v/>
      </c>
      <c r="C187" s="46" t="s">
        <v>1327</v>
      </c>
      <c r="D187" s="611" t="s">
        <v>1182</v>
      </c>
      <c r="E187" s="106">
        <v>0</v>
      </c>
      <c r="F187" s="106">
        <v>0</v>
      </c>
      <c r="G187" s="106">
        <v>0</v>
      </c>
      <c r="H187" s="106">
        <v>0</v>
      </c>
      <c r="I187" s="106">
        <v>0</v>
      </c>
      <c r="J187" s="106">
        <v>0</v>
      </c>
      <c r="K187" s="106">
        <v>0</v>
      </c>
      <c r="L187" s="106">
        <v>0</v>
      </c>
      <c r="M187" s="106">
        <v>0</v>
      </c>
      <c r="N187" s="106">
        <v>0</v>
      </c>
      <c r="O187" s="106">
        <v>0</v>
      </c>
      <c r="P187" s="106">
        <v>0</v>
      </c>
      <c r="Q187" s="4"/>
      <c r="R187" s="4"/>
      <c r="S187" s="4"/>
      <c r="T187" s="4"/>
      <c r="U187" s="4"/>
      <c r="V187" s="4"/>
      <c r="W187" s="4"/>
      <c r="X187" s="4"/>
    </row>
    <row r="188" spans="1:24" hidden="1" x14ac:dyDescent="0.2">
      <c r="A188" t="str">
        <f t="shared" si="4"/>
        <v/>
      </c>
      <c r="B188" s="1" t="str">
        <f t="shared" si="5"/>
        <v/>
      </c>
      <c r="C188" s="46" t="s">
        <v>1328</v>
      </c>
      <c r="D188" s="611" t="s">
        <v>1184</v>
      </c>
      <c r="E188" s="106">
        <v>0</v>
      </c>
      <c r="F188" s="106">
        <v>0</v>
      </c>
      <c r="G188" s="106">
        <v>0</v>
      </c>
      <c r="H188" s="106">
        <v>0</v>
      </c>
      <c r="I188" s="106">
        <v>0</v>
      </c>
      <c r="J188" s="106">
        <v>0</v>
      </c>
      <c r="K188" s="106">
        <v>0</v>
      </c>
      <c r="L188" s="106">
        <v>0</v>
      </c>
      <c r="M188" s="106">
        <v>0</v>
      </c>
      <c r="N188" s="106">
        <v>0</v>
      </c>
      <c r="O188" s="106">
        <v>0</v>
      </c>
      <c r="P188" s="106">
        <v>0</v>
      </c>
    </row>
    <row r="189" spans="1:24" x14ac:dyDescent="0.2">
      <c r="A189" t="str">
        <f t="shared" si="4"/>
        <v>Cofog2</v>
      </c>
      <c r="B189" s="1" t="str">
        <f t="shared" si="5"/>
        <v>X</v>
      </c>
      <c r="C189" s="46" t="s">
        <v>695</v>
      </c>
      <c r="D189" s="610" t="s">
        <v>1186</v>
      </c>
      <c r="E189" s="106">
        <v>632.17498779296875</v>
      </c>
      <c r="F189" s="106">
        <v>623.44097900390625</v>
      </c>
      <c r="G189" s="106">
        <v>640.9169921875</v>
      </c>
      <c r="H189" s="106">
        <v>630.00701904296875</v>
      </c>
      <c r="I189" s="106">
        <v>673.3289794921875</v>
      </c>
      <c r="J189" s="106">
        <v>895.5460205078125</v>
      </c>
      <c r="K189" s="106">
        <v>1051.33203125</v>
      </c>
      <c r="L189" s="106">
        <v>1523.362060546875</v>
      </c>
      <c r="M189" s="106">
        <v>1789.0360107421875</v>
      </c>
      <c r="N189" s="106">
        <v>1811.8280029296875</v>
      </c>
      <c r="O189" s="106">
        <v>2257.419921875</v>
      </c>
      <c r="P189" s="106">
        <v>526.72100830078125</v>
      </c>
    </row>
    <row r="190" spans="1:24" hidden="1" x14ac:dyDescent="0.2">
      <c r="A190" t="str">
        <f t="shared" si="4"/>
        <v/>
      </c>
      <c r="B190" s="1" t="str">
        <f t="shared" si="5"/>
        <v/>
      </c>
      <c r="C190" s="46" t="s">
        <v>1329</v>
      </c>
      <c r="D190" s="611" t="s">
        <v>1188</v>
      </c>
      <c r="E190" s="106">
        <v>0</v>
      </c>
      <c r="F190" s="106">
        <v>0</v>
      </c>
      <c r="G190" s="106">
        <v>0</v>
      </c>
      <c r="H190" s="106">
        <v>0</v>
      </c>
      <c r="I190" s="106">
        <v>0</v>
      </c>
      <c r="J190" s="106">
        <v>0</v>
      </c>
      <c r="K190" s="106">
        <v>0</v>
      </c>
      <c r="L190" s="106">
        <v>0</v>
      </c>
      <c r="M190" s="106">
        <v>0</v>
      </c>
      <c r="N190" s="106">
        <v>0</v>
      </c>
      <c r="O190" s="106">
        <v>0</v>
      </c>
      <c r="P190" s="106">
        <v>0</v>
      </c>
    </row>
    <row r="191" spans="1:24" hidden="1" x14ac:dyDescent="0.2">
      <c r="A191" t="str">
        <f t="shared" si="4"/>
        <v/>
      </c>
      <c r="B191" s="1" t="str">
        <f t="shared" si="5"/>
        <v/>
      </c>
      <c r="C191" s="46" t="s">
        <v>1330</v>
      </c>
      <c r="D191" s="611" t="s">
        <v>1190</v>
      </c>
      <c r="E191" s="106">
        <v>0</v>
      </c>
      <c r="F191" s="106">
        <v>0</v>
      </c>
      <c r="G191" s="106">
        <v>0</v>
      </c>
      <c r="H191" s="106">
        <v>0</v>
      </c>
      <c r="I191" s="106">
        <v>0</v>
      </c>
      <c r="J191" s="106">
        <v>0</v>
      </c>
      <c r="K191" s="106">
        <v>0</v>
      </c>
      <c r="L191" s="106">
        <v>0</v>
      </c>
      <c r="M191" s="106">
        <v>0</v>
      </c>
      <c r="N191" s="106">
        <v>0</v>
      </c>
      <c r="O191" s="106">
        <v>0</v>
      </c>
      <c r="P191" s="106">
        <v>0</v>
      </c>
    </row>
    <row r="192" spans="1:24" hidden="1" x14ac:dyDescent="0.2">
      <c r="A192" t="str">
        <f t="shared" ref="A192:A247" si="6">IF(LEN(C192)&lt;=2,"Cofog2","")</f>
        <v/>
      </c>
      <c r="B192" s="1" t="str">
        <f t="shared" ref="B192:B247" si="7">IF(SUM(E192:AE192)&lt;=0,"","X")</f>
        <v/>
      </c>
      <c r="C192" s="46" t="s">
        <v>1331</v>
      </c>
      <c r="D192" s="611" t="s">
        <v>1192</v>
      </c>
      <c r="E192" s="106">
        <v>0</v>
      </c>
      <c r="F192" s="106">
        <v>0</v>
      </c>
      <c r="G192" s="106">
        <v>0</v>
      </c>
      <c r="H192" s="106">
        <v>0</v>
      </c>
      <c r="I192" s="106">
        <v>0</v>
      </c>
      <c r="J192" s="106">
        <v>0</v>
      </c>
      <c r="K192" s="106">
        <v>0</v>
      </c>
      <c r="L192" s="106">
        <v>0</v>
      </c>
      <c r="M192" s="106">
        <v>0</v>
      </c>
      <c r="N192" s="106">
        <v>0</v>
      </c>
      <c r="O192" s="106">
        <v>0</v>
      </c>
      <c r="P192" s="106">
        <v>0</v>
      </c>
    </row>
    <row r="193" spans="1:16" hidden="1" x14ac:dyDescent="0.2">
      <c r="A193" t="str">
        <f t="shared" si="6"/>
        <v/>
      </c>
      <c r="B193" s="1" t="str">
        <f t="shared" si="7"/>
        <v>X</v>
      </c>
      <c r="C193" s="46" t="s">
        <v>354</v>
      </c>
      <c r="D193" s="611" t="s">
        <v>1194</v>
      </c>
      <c r="E193" s="106">
        <v>336.92300415039063</v>
      </c>
      <c r="F193" s="106">
        <v>330.11801147460938</v>
      </c>
      <c r="G193" s="106">
        <v>341.24200439453125</v>
      </c>
      <c r="H193" s="106">
        <v>348.01400756835938</v>
      </c>
      <c r="I193" s="106">
        <v>424.89999389648438</v>
      </c>
      <c r="J193" s="106">
        <v>499.15798950195313</v>
      </c>
      <c r="K193" s="106">
        <v>627.07598876953125</v>
      </c>
      <c r="L193" s="106">
        <v>667.6729736328125</v>
      </c>
      <c r="M193" s="106">
        <v>811.08697509765625</v>
      </c>
      <c r="N193" s="106">
        <v>818.33099365234375</v>
      </c>
      <c r="O193" s="106">
        <v>1189.968017578125</v>
      </c>
      <c r="P193" s="106">
        <v>48.749000549316406</v>
      </c>
    </row>
    <row r="194" spans="1:16" hidden="1" x14ac:dyDescent="0.2">
      <c r="A194" t="str">
        <f t="shared" si="6"/>
        <v/>
      </c>
      <c r="B194" s="1" t="str">
        <f t="shared" si="7"/>
        <v>X</v>
      </c>
      <c r="C194" s="46" t="s">
        <v>788</v>
      </c>
      <c r="D194" s="611" t="s">
        <v>1196</v>
      </c>
      <c r="E194" s="106">
        <v>0</v>
      </c>
      <c r="F194" s="106">
        <v>0</v>
      </c>
      <c r="G194" s="106">
        <v>0</v>
      </c>
      <c r="H194" s="106">
        <v>0</v>
      </c>
      <c r="I194" s="106">
        <v>0</v>
      </c>
      <c r="J194" s="106">
        <v>0</v>
      </c>
      <c r="K194" s="106">
        <v>0</v>
      </c>
      <c r="L194" s="106">
        <v>317.66799926757813</v>
      </c>
      <c r="M194" s="106">
        <v>367.48098754882813</v>
      </c>
      <c r="N194" s="106">
        <v>340.8800048828125</v>
      </c>
      <c r="O194" s="106">
        <v>358.70401000976563</v>
      </c>
      <c r="P194" s="106">
        <v>0</v>
      </c>
    </row>
    <row r="195" spans="1:16" hidden="1" x14ac:dyDescent="0.2">
      <c r="A195" t="str">
        <f t="shared" si="6"/>
        <v/>
      </c>
      <c r="B195" s="1" t="str">
        <f t="shared" si="7"/>
        <v>X</v>
      </c>
      <c r="C195" s="46" t="s">
        <v>355</v>
      </c>
      <c r="D195" s="611" t="s">
        <v>1198</v>
      </c>
      <c r="E195" s="106">
        <v>295.25299072265625</v>
      </c>
      <c r="F195" s="106">
        <v>293.32400512695313</v>
      </c>
      <c r="G195" s="106">
        <v>299.67498779296875</v>
      </c>
      <c r="H195" s="106">
        <v>281.99301147460938</v>
      </c>
      <c r="I195" s="106">
        <v>248.42900085449219</v>
      </c>
      <c r="J195" s="106">
        <v>396.38800048828125</v>
      </c>
      <c r="K195" s="106">
        <v>424.25601196289063</v>
      </c>
      <c r="L195" s="106">
        <v>538.02001953125</v>
      </c>
      <c r="M195" s="106">
        <v>610.468994140625</v>
      </c>
      <c r="N195" s="106">
        <v>652.61700439453125</v>
      </c>
      <c r="O195" s="106">
        <v>708.74798583984375</v>
      </c>
      <c r="P195" s="106">
        <v>477.97198486328125</v>
      </c>
    </row>
    <row r="196" spans="1:16" x14ac:dyDescent="0.2">
      <c r="A196" t="str">
        <f t="shared" si="6"/>
        <v>Cofog2</v>
      </c>
      <c r="B196" s="1" t="str">
        <f t="shared" si="7"/>
        <v>X</v>
      </c>
      <c r="C196" s="46" t="s">
        <v>696</v>
      </c>
      <c r="D196" s="610" t="s">
        <v>1200</v>
      </c>
      <c r="E196" s="106">
        <v>1043.60498046875</v>
      </c>
      <c r="F196" s="106">
        <v>1046.7669677734375</v>
      </c>
      <c r="G196" s="106">
        <v>1030.927001953125</v>
      </c>
      <c r="H196" s="106">
        <v>1523.803955078125</v>
      </c>
      <c r="I196" s="106">
        <v>122.04599761962891</v>
      </c>
      <c r="J196" s="106">
        <v>29.836999893188477</v>
      </c>
      <c r="K196" s="106">
        <v>31.441999435424805</v>
      </c>
      <c r="L196" s="106">
        <v>55.689998626708984</v>
      </c>
      <c r="M196" s="106">
        <v>57.75</v>
      </c>
      <c r="N196" s="106">
        <v>79.111000061035156</v>
      </c>
      <c r="O196" s="106">
        <v>82.344001770019531</v>
      </c>
      <c r="P196" s="106">
        <v>0</v>
      </c>
    </row>
    <row r="197" spans="1:16" hidden="1" x14ac:dyDescent="0.2">
      <c r="A197" t="str">
        <f t="shared" si="6"/>
        <v/>
      </c>
      <c r="B197" s="1" t="str">
        <f t="shared" si="7"/>
        <v/>
      </c>
      <c r="C197" s="46" t="s">
        <v>1332</v>
      </c>
      <c r="D197" s="611" t="s">
        <v>1202</v>
      </c>
      <c r="E197" s="106">
        <v>0</v>
      </c>
      <c r="F197" s="106">
        <v>0</v>
      </c>
      <c r="G197" s="106">
        <v>0</v>
      </c>
      <c r="H197" s="106">
        <v>0</v>
      </c>
      <c r="I197" s="106">
        <v>0</v>
      </c>
      <c r="J197" s="106">
        <v>0</v>
      </c>
      <c r="K197" s="106">
        <v>0</v>
      </c>
      <c r="L197" s="106">
        <v>0</v>
      </c>
      <c r="M197" s="106">
        <v>0</v>
      </c>
      <c r="N197" s="106">
        <v>0</v>
      </c>
      <c r="O197" s="106">
        <v>0</v>
      </c>
      <c r="P197" s="106">
        <v>0</v>
      </c>
    </row>
    <row r="198" spans="1:16" hidden="1" x14ac:dyDescent="0.2">
      <c r="A198" t="str">
        <f t="shared" si="6"/>
        <v/>
      </c>
      <c r="B198" s="1" t="str">
        <f t="shared" si="7"/>
        <v>X</v>
      </c>
      <c r="C198" s="46" t="s">
        <v>789</v>
      </c>
      <c r="D198" s="611" t="s">
        <v>1204</v>
      </c>
      <c r="E198" s="106">
        <v>0</v>
      </c>
      <c r="F198" s="106">
        <v>0</v>
      </c>
      <c r="G198" s="106">
        <v>0</v>
      </c>
      <c r="H198" s="106">
        <v>0</v>
      </c>
      <c r="I198" s="106">
        <v>0</v>
      </c>
      <c r="J198" s="106">
        <v>29.836999893188477</v>
      </c>
      <c r="K198" s="106">
        <v>31.441999435424805</v>
      </c>
      <c r="L198" s="106">
        <v>55.689998626708984</v>
      </c>
      <c r="M198" s="106">
        <v>57.75</v>
      </c>
      <c r="N198" s="106">
        <v>79.111000061035156</v>
      </c>
      <c r="O198" s="106">
        <v>82.344001770019531</v>
      </c>
      <c r="P198" s="106">
        <v>0</v>
      </c>
    </row>
    <row r="199" spans="1:16" hidden="1" x14ac:dyDescent="0.2">
      <c r="A199" t="str">
        <f t="shared" si="6"/>
        <v/>
      </c>
      <c r="B199" s="1" t="str">
        <f t="shared" si="7"/>
        <v>X</v>
      </c>
      <c r="C199" s="46" t="s">
        <v>356</v>
      </c>
      <c r="D199" s="611" t="s">
        <v>1206</v>
      </c>
      <c r="E199" s="106">
        <v>1043.60498046875</v>
      </c>
      <c r="F199" s="106">
        <v>1046.7669677734375</v>
      </c>
      <c r="G199" s="106">
        <v>1030.927001953125</v>
      </c>
      <c r="H199" s="106">
        <v>1523.803955078125</v>
      </c>
      <c r="I199" s="106">
        <v>122.04599761962891</v>
      </c>
      <c r="J199" s="106">
        <v>0</v>
      </c>
      <c r="K199" s="106">
        <v>0</v>
      </c>
      <c r="L199" s="106">
        <v>0</v>
      </c>
      <c r="M199" s="106">
        <v>0</v>
      </c>
      <c r="N199" s="106">
        <v>0</v>
      </c>
      <c r="O199" s="106">
        <v>0</v>
      </c>
      <c r="P199" s="106">
        <v>0</v>
      </c>
    </row>
    <row r="200" spans="1:16" hidden="1" x14ac:dyDescent="0.2">
      <c r="A200" t="str">
        <f t="shared" si="6"/>
        <v/>
      </c>
      <c r="B200" s="1" t="str">
        <f t="shared" si="7"/>
        <v/>
      </c>
      <c r="C200" s="46" t="s">
        <v>1333</v>
      </c>
      <c r="D200" s="611" t="s">
        <v>1208</v>
      </c>
      <c r="E200" s="106">
        <v>0</v>
      </c>
      <c r="F200" s="106">
        <v>0</v>
      </c>
      <c r="G200" s="106">
        <v>0</v>
      </c>
      <c r="H200" s="106">
        <v>0</v>
      </c>
      <c r="I200" s="106">
        <v>0</v>
      </c>
      <c r="J200" s="106">
        <v>0</v>
      </c>
      <c r="K200" s="106">
        <v>0</v>
      </c>
      <c r="L200" s="106">
        <v>0</v>
      </c>
      <c r="M200" s="106">
        <v>0</v>
      </c>
      <c r="N200" s="106">
        <v>0</v>
      </c>
      <c r="O200" s="106">
        <v>0</v>
      </c>
      <c r="P200" s="106">
        <v>0</v>
      </c>
    </row>
    <row r="201" spans="1:16" hidden="1" x14ac:dyDescent="0.2">
      <c r="A201" t="str">
        <f t="shared" si="6"/>
        <v/>
      </c>
      <c r="B201" s="1" t="str">
        <f t="shared" si="7"/>
        <v/>
      </c>
      <c r="C201" s="46" t="s">
        <v>1334</v>
      </c>
      <c r="D201" s="611" t="s">
        <v>1210</v>
      </c>
      <c r="E201" s="106">
        <v>0</v>
      </c>
      <c r="F201" s="106">
        <v>0</v>
      </c>
      <c r="G201" s="106">
        <v>0</v>
      </c>
      <c r="H201" s="106">
        <v>0</v>
      </c>
      <c r="I201" s="106">
        <v>0</v>
      </c>
      <c r="J201" s="106">
        <v>0</v>
      </c>
      <c r="K201" s="106">
        <v>0</v>
      </c>
      <c r="L201" s="106">
        <v>0</v>
      </c>
      <c r="M201" s="106">
        <v>0</v>
      </c>
      <c r="N201" s="106">
        <v>0</v>
      </c>
      <c r="O201" s="106">
        <v>0</v>
      </c>
      <c r="P201" s="106">
        <v>0</v>
      </c>
    </row>
    <row r="202" spans="1:16" hidden="1" x14ac:dyDescent="0.2">
      <c r="A202" t="str">
        <f t="shared" si="6"/>
        <v/>
      </c>
      <c r="B202" s="1" t="str">
        <f t="shared" si="7"/>
        <v/>
      </c>
      <c r="C202" s="46" t="s">
        <v>1335</v>
      </c>
      <c r="D202" s="611" t="s">
        <v>1212</v>
      </c>
      <c r="E202" s="106">
        <v>0</v>
      </c>
      <c r="F202" s="106">
        <v>0</v>
      </c>
      <c r="G202" s="106">
        <v>0</v>
      </c>
      <c r="H202" s="106">
        <v>0</v>
      </c>
      <c r="I202" s="106">
        <v>0</v>
      </c>
      <c r="J202" s="106">
        <v>0</v>
      </c>
      <c r="K202" s="106">
        <v>0</v>
      </c>
      <c r="L202" s="106">
        <v>0</v>
      </c>
      <c r="M202" s="106">
        <v>0</v>
      </c>
      <c r="N202" s="106">
        <v>0</v>
      </c>
      <c r="O202" s="106">
        <v>0</v>
      </c>
      <c r="P202" s="106">
        <v>0</v>
      </c>
    </row>
    <row r="203" spans="1:16" x14ac:dyDescent="0.2">
      <c r="A203" t="str">
        <f t="shared" si="6"/>
        <v>Cofog2</v>
      </c>
      <c r="B203" s="1" t="str">
        <f t="shared" si="7"/>
        <v>X</v>
      </c>
      <c r="C203" s="46" t="s">
        <v>697</v>
      </c>
      <c r="D203" s="610" t="s">
        <v>178</v>
      </c>
      <c r="E203" s="106">
        <v>6857.31591796875</v>
      </c>
      <c r="F203" s="106">
        <v>6920.923828125</v>
      </c>
      <c r="G203" s="106">
        <v>7143.34423828125</v>
      </c>
      <c r="H203" s="106">
        <v>7517.587890625</v>
      </c>
      <c r="I203" s="106">
        <v>8315.720703125</v>
      </c>
      <c r="J203" s="106">
        <v>8257.216796875</v>
      </c>
      <c r="K203" s="106">
        <v>8513.8740234375</v>
      </c>
      <c r="L203" s="106">
        <v>8644.28515625</v>
      </c>
      <c r="M203" s="106">
        <v>9099.212890625</v>
      </c>
      <c r="N203" s="106">
        <v>8496.0751953125</v>
      </c>
      <c r="O203" s="106">
        <v>8635.2900390625</v>
      </c>
      <c r="P203" s="106">
        <v>9397.859375</v>
      </c>
    </row>
    <row r="204" spans="1:16" hidden="1" x14ac:dyDescent="0.2">
      <c r="A204" t="str">
        <f t="shared" si="6"/>
        <v/>
      </c>
      <c r="B204" s="1" t="str">
        <f t="shared" si="7"/>
        <v/>
      </c>
      <c r="C204" s="46" t="s">
        <v>1336</v>
      </c>
      <c r="D204" s="611" t="s">
        <v>1215</v>
      </c>
      <c r="E204" s="106">
        <v>0</v>
      </c>
      <c r="F204" s="106">
        <v>0</v>
      </c>
      <c r="G204" s="106">
        <v>0</v>
      </c>
      <c r="H204" s="106">
        <v>0</v>
      </c>
      <c r="I204" s="106">
        <v>0</v>
      </c>
      <c r="J204" s="106">
        <v>0</v>
      </c>
      <c r="K204" s="106">
        <v>0</v>
      </c>
      <c r="L204" s="106">
        <v>0</v>
      </c>
      <c r="M204" s="106">
        <v>0</v>
      </c>
      <c r="N204" s="106">
        <v>0</v>
      </c>
      <c r="O204" s="106">
        <v>0</v>
      </c>
      <c r="P204" s="106">
        <v>0</v>
      </c>
    </row>
    <row r="205" spans="1:16" hidden="1" x14ac:dyDescent="0.2">
      <c r="A205" t="str">
        <f t="shared" si="6"/>
        <v/>
      </c>
      <c r="B205" s="1" t="str">
        <f t="shared" si="7"/>
        <v/>
      </c>
      <c r="C205" s="46" t="s">
        <v>1337</v>
      </c>
      <c r="D205" s="611" t="s">
        <v>1217</v>
      </c>
      <c r="E205" s="106">
        <v>0</v>
      </c>
      <c r="F205" s="106">
        <v>0</v>
      </c>
      <c r="G205" s="106">
        <v>0</v>
      </c>
      <c r="H205" s="106">
        <v>0</v>
      </c>
      <c r="I205" s="106">
        <v>0</v>
      </c>
      <c r="J205" s="106">
        <v>0</v>
      </c>
      <c r="K205" s="106">
        <v>0</v>
      </c>
      <c r="L205" s="106">
        <v>0</v>
      </c>
      <c r="M205" s="106">
        <v>0</v>
      </c>
      <c r="N205" s="106">
        <v>0</v>
      </c>
      <c r="O205" s="106">
        <v>0</v>
      </c>
      <c r="P205" s="106">
        <v>0</v>
      </c>
    </row>
    <row r="206" spans="1:16" hidden="1" x14ac:dyDescent="0.2">
      <c r="A206" t="str">
        <f t="shared" si="6"/>
        <v/>
      </c>
      <c r="B206" s="1" t="str">
        <f t="shared" si="7"/>
        <v/>
      </c>
      <c r="C206" s="46" t="s">
        <v>1338</v>
      </c>
      <c r="D206" s="611" t="s">
        <v>1219</v>
      </c>
      <c r="E206" s="106">
        <v>0</v>
      </c>
      <c r="F206" s="106">
        <v>0</v>
      </c>
      <c r="G206" s="106">
        <v>0</v>
      </c>
      <c r="H206" s="106">
        <v>0</v>
      </c>
      <c r="I206" s="106">
        <v>0</v>
      </c>
      <c r="J206" s="106">
        <v>0</v>
      </c>
      <c r="K206" s="106">
        <v>0</v>
      </c>
      <c r="L206" s="106">
        <v>0</v>
      </c>
      <c r="M206" s="106">
        <v>0</v>
      </c>
      <c r="N206" s="106">
        <v>0</v>
      </c>
      <c r="O206" s="106">
        <v>0</v>
      </c>
      <c r="P206" s="106">
        <v>0</v>
      </c>
    </row>
    <row r="207" spans="1:16" hidden="1" x14ac:dyDescent="0.2">
      <c r="A207" t="str">
        <f t="shared" si="6"/>
        <v/>
      </c>
      <c r="B207" s="1" t="str">
        <f t="shared" si="7"/>
        <v>X</v>
      </c>
      <c r="C207" s="46" t="s">
        <v>357</v>
      </c>
      <c r="D207" s="611" t="s">
        <v>1221</v>
      </c>
      <c r="E207" s="106">
        <v>741.37200927734375</v>
      </c>
      <c r="F207" s="106">
        <v>708.08599853515625</v>
      </c>
      <c r="G207" s="106">
        <v>732.55902099609375</v>
      </c>
      <c r="H207" s="106">
        <v>745.76397705078125</v>
      </c>
      <c r="I207" s="106">
        <v>999.50799560546875</v>
      </c>
      <c r="J207" s="106">
        <v>1044.3909912109375</v>
      </c>
      <c r="K207" s="106">
        <v>1134.2900390625</v>
      </c>
      <c r="L207" s="106">
        <v>1108.633056640625</v>
      </c>
      <c r="M207" s="106">
        <v>1288.3800048828125</v>
      </c>
      <c r="N207" s="106">
        <v>1182.6729736328125</v>
      </c>
      <c r="O207" s="106">
        <v>1174.1800537109375</v>
      </c>
      <c r="P207" s="106">
        <v>1117.656005859375</v>
      </c>
    </row>
    <row r="208" spans="1:16" hidden="1" x14ac:dyDescent="0.2">
      <c r="A208" t="str">
        <f t="shared" si="6"/>
        <v/>
      </c>
      <c r="B208" s="1" t="str">
        <f t="shared" si="7"/>
        <v>X</v>
      </c>
      <c r="C208" s="46" t="s">
        <v>358</v>
      </c>
      <c r="D208" s="611" t="s">
        <v>1223</v>
      </c>
      <c r="E208" s="106">
        <v>450.0989990234375</v>
      </c>
      <c r="F208" s="106">
        <v>422.22900390625</v>
      </c>
      <c r="G208" s="106">
        <v>386.1669921875</v>
      </c>
      <c r="H208" s="106">
        <v>438.114013671875</v>
      </c>
      <c r="I208" s="106">
        <v>544.34002685546875</v>
      </c>
      <c r="J208" s="106">
        <v>565.23101806640625</v>
      </c>
      <c r="K208" s="106">
        <v>549.42901611328125</v>
      </c>
      <c r="L208" s="106">
        <v>542.7650146484375</v>
      </c>
      <c r="M208" s="106">
        <v>601.322021484375</v>
      </c>
      <c r="N208" s="106">
        <v>628.69598388671875</v>
      </c>
      <c r="O208" s="106">
        <v>594.16998291015625</v>
      </c>
      <c r="P208" s="106">
        <v>516.02301025390625</v>
      </c>
    </row>
    <row r="209" spans="1:16" hidden="1" x14ac:dyDescent="0.2">
      <c r="A209" t="str">
        <f t="shared" si="6"/>
        <v/>
      </c>
      <c r="B209" s="1" t="str">
        <f t="shared" si="7"/>
        <v>X</v>
      </c>
      <c r="C209" s="46" t="s">
        <v>359</v>
      </c>
      <c r="D209" s="611" t="s">
        <v>1225</v>
      </c>
      <c r="E209" s="106">
        <v>339.17300415039063</v>
      </c>
      <c r="F209" s="106">
        <v>330.17001342773438</v>
      </c>
      <c r="G209" s="106">
        <v>346.9429931640625</v>
      </c>
      <c r="H209" s="106">
        <v>352.86599731445313</v>
      </c>
      <c r="I209" s="106">
        <v>336.62200927734375</v>
      </c>
      <c r="J209" s="106">
        <v>287.3179931640625</v>
      </c>
      <c r="K209" s="106">
        <v>368.44601440429688</v>
      </c>
      <c r="L209" s="106">
        <v>404.73001098632813</v>
      </c>
      <c r="M209" s="106">
        <v>422.67300415039063</v>
      </c>
      <c r="N209" s="106">
        <v>427.75201416015625</v>
      </c>
      <c r="O209" s="106">
        <v>448.49798583984375</v>
      </c>
      <c r="P209" s="106">
        <v>451.99899291992188</v>
      </c>
    </row>
    <row r="210" spans="1:16" hidden="1" x14ac:dyDescent="0.2">
      <c r="A210" t="str">
        <f t="shared" si="6"/>
        <v/>
      </c>
      <c r="B210" s="1" t="str">
        <f t="shared" si="7"/>
        <v/>
      </c>
      <c r="C210" s="46" t="s">
        <v>1339</v>
      </c>
      <c r="D210" s="611" t="s">
        <v>1227</v>
      </c>
      <c r="E210" s="106">
        <v>0</v>
      </c>
      <c r="F210" s="106">
        <v>0</v>
      </c>
      <c r="G210" s="106">
        <v>0</v>
      </c>
      <c r="H210" s="106">
        <v>0</v>
      </c>
      <c r="I210" s="106">
        <v>0</v>
      </c>
      <c r="J210" s="106">
        <v>0</v>
      </c>
      <c r="K210" s="106">
        <v>0</v>
      </c>
      <c r="L210" s="106">
        <v>0</v>
      </c>
      <c r="M210" s="106">
        <v>0</v>
      </c>
      <c r="N210" s="106">
        <v>0</v>
      </c>
      <c r="O210" s="106">
        <v>0</v>
      </c>
      <c r="P210" s="106">
        <v>0</v>
      </c>
    </row>
    <row r="211" spans="1:16" hidden="1" x14ac:dyDescent="0.2">
      <c r="A211" t="str">
        <f t="shared" si="6"/>
        <v/>
      </c>
      <c r="B211" s="1" t="str">
        <f t="shared" si="7"/>
        <v/>
      </c>
      <c r="C211" s="46" t="s">
        <v>1340</v>
      </c>
      <c r="D211" s="611" t="s">
        <v>1229</v>
      </c>
      <c r="E211" s="106">
        <v>0</v>
      </c>
      <c r="F211" s="106">
        <v>0</v>
      </c>
      <c r="G211" s="106">
        <v>0</v>
      </c>
      <c r="H211" s="106">
        <v>0</v>
      </c>
      <c r="I211" s="106">
        <v>0</v>
      </c>
      <c r="J211" s="106">
        <v>0</v>
      </c>
      <c r="K211" s="106">
        <v>0</v>
      </c>
      <c r="L211" s="106">
        <v>0</v>
      </c>
      <c r="M211" s="106">
        <v>0</v>
      </c>
      <c r="N211" s="106">
        <v>0</v>
      </c>
      <c r="O211" s="106">
        <v>0</v>
      </c>
      <c r="P211" s="106">
        <v>0</v>
      </c>
    </row>
    <row r="212" spans="1:16" hidden="1" x14ac:dyDescent="0.2">
      <c r="A212" t="str">
        <f t="shared" si="6"/>
        <v/>
      </c>
      <c r="B212" s="1" t="str">
        <f t="shared" si="7"/>
        <v>X</v>
      </c>
      <c r="C212" s="46" t="s">
        <v>1341</v>
      </c>
      <c r="D212" s="611" t="s">
        <v>1231</v>
      </c>
      <c r="E212" s="106">
        <v>0</v>
      </c>
      <c r="F212" s="106">
        <v>0</v>
      </c>
      <c r="G212" s="106">
        <v>0</v>
      </c>
      <c r="H212" s="106">
        <v>0</v>
      </c>
      <c r="I212" s="106">
        <v>0</v>
      </c>
      <c r="J212" s="106">
        <v>0</v>
      </c>
      <c r="K212" s="106">
        <v>0</v>
      </c>
      <c r="L212" s="106">
        <v>0</v>
      </c>
      <c r="M212" s="106">
        <v>0</v>
      </c>
      <c r="N212" s="106">
        <v>0</v>
      </c>
      <c r="O212" s="106">
        <v>0</v>
      </c>
      <c r="P212" s="106">
        <v>40.188999176025391</v>
      </c>
    </row>
    <row r="213" spans="1:16" hidden="1" x14ac:dyDescent="0.2">
      <c r="A213" t="str">
        <f t="shared" si="6"/>
        <v/>
      </c>
      <c r="B213" s="1" t="str">
        <f t="shared" si="7"/>
        <v/>
      </c>
      <c r="C213" s="46" t="s">
        <v>1342</v>
      </c>
      <c r="D213" s="611" t="s">
        <v>1233</v>
      </c>
      <c r="E213" s="106">
        <v>0</v>
      </c>
      <c r="F213" s="106">
        <v>0</v>
      </c>
      <c r="G213" s="106">
        <v>0</v>
      </c>
      <c r="H213" s="106">
        <v>0</v>
      </c>
      <c r="I213" s="106">
        <v>0</v>
      </c>
      <c r="J213" s="106">
        <v>0</v>
      </c>
      <c r="K213" s="106">
        <v>0</v>
      </c>
      <c r="L213" s="106">
        <v>0</v>
      </c>
      <c r="M213" s="106">
        <v>0</v>
      </c>
      <c r="N213" s="106">
        <v>0</v>
      </c>
      <c r="O213" s="106">
        <v>0</v>
      </c>
      <c r="P213" s="106">
        <v>0</v>
      </c>
    </row>
    <row r="214" spans="1:16" hidden="1" x14ac:dyDescent="0.2">
      <c r="A214" t="str">
        <f t="shared" si="6"/>
        <v/>
      </c>
      <c r="B214" s="1" t="str">
        <f t="shared" si="7"/>
        <v>X</v>
      </c>
      <c r="C214" s="46" t="s">
        <v>360</v>
      </c>
      <c r="D214" s="611" t="s">
        <v>1235</v>
      </c>
      <c r="E214" s="106">
        <v>1645.52099609375</v>
      </c>
      <c r="F214" s="106">
        <v>1669.3790283203125</v>
      </c>
      <c r="G214" s="106">
        <v>1623.177978515625</v>
      </c>
      <c r="H214" s="106">
        <v>1621.176025390625</v>
      </c>
      <c r="I214" s="106">
        <v>1852.9720458984375</v>
      </c>
      <c r="J214" s="106">
        <v>2010.56201171875</v>
      </c>
      <c r="K214" s="106">
        <v>2060.18505859375</v>
      </c>
      <c r="L214" s="106">
        <v>2177.928955078125</v>
      </c>
      <c r="M214" s="106">
        <v>2419.830078125</v>
      </c>
      <c r="N214" s="106">
        <v>2237.094970703125</v>
      </c>
      <c r="O214" s="106">
        <v>2351.12890625</v>
      </c>
      <c r="P214" s="106">
        <v>2361.594970703125</v>
      </c>
    </row>
    <row r="215" spans="1:16" hidden="1" x14ac:dyDescent="0.2">
      <c r="A215" t="str">
        <f t="shared" si="6"/>
        <v/>
      </c>
      <c r="B215" s="1" t="str">
        <f t="shared" si="7"/>
        <v>X</v>
      </c>
      <c r="C215" s="46" t="s">
        <v>361</v>
      </c>
      <c r="D215" s="611" t="s">
        <v>1237</v>
      </c>
      <c r="E215" s="106">
        <v>2584.69091796875</v>
      </c>
      <c r="F215" s="106">
        <v>2502.447998046875</v>
      </c>
      <c r="G215" s="106">
        <v>2702.93701171875</v>
      </c>
      <c r="H215" s="106">
        <v>3105.2939453125</v>
      </c>
      <c r="I215" s="106">
        <v>3073.5009765625</v>
      </c>
      <c r="J215" s="106">
        <v>2803.343017578125</v>
      </c>
      <c r="K215" s="106">
        <v>2864.43896484375</v>
      </c>
      <c r="L215" s="106">
        <v>2813.39892578125</v>
      </c>
      <c r="M215" s="106">
        <v>2712.346923828125</v>
      </c>
      <c r="N215" s="106">
        <v>2420.162109375</v>
      </c>
      <c r="O215" s="106">
        <v>2463.279052734375</v>
      </c>
      <c r="P215" s="106">
        <v>3198.804931640625</v>
      </c>
    </row>
    <row r="216" spans="1:16" hidden="1" x14ac:dyDescent="0.2">
      <c r="A216" t="str">
        <f t="shared" si="6"/>
        <v/>
      </c>
      <c r="B216" s="1" t="str">
        <f t="shared" si="7"/>
        <v/>
      </c>
      <c r="C216" s="46" t="s">
        <v>1343</v>
      </c>
      <c r="D216" s="611" t="s">
        <v>1239</v>
      </c>
      <c r="E216" s="106">
        <v>0</v>
      </c>
      <c r="F216" s="106">
        <v>0</v>
      </c>
      <c r="G216" s="106">
        <v>0</v>
      </c>
      <c r="H216" s="106">
        <v>0</v>
      </c>
      <c r="I216" s="106">
        <v>0</v>
      </c>
      <c r="J216" s="106">
        <v>0</v>
      </c>
      <c r="K216" s="106">
        <v>0</v>
      </c>
      <c r="L216" s="106">
        <v>0</v>
      </c>
      <c r="M216" s="106">
        <v>0</v>
      </c>
      <c r="N216" s="106">
        <v>0</v>
      </c>
      <c r="O216" s="106">
        <v>0</v>
      </c>
      <c r="P216" s="106">
        <v>0</v>
      </c>
    </row>
    <row r="217" spans="1:16" hidden="1" x14ac:dyDescent="0.2">
      <c r="A217" t="str">
        <f t="shared" si="6"/>
        <v/>
      </c>
      <c r="B217" s="1" t="str">
        <f t="shared" si="7"/>
        <v>X</v>
      </c>
      <c r="C217" s="46" t="s">
        <v>362</v>
      </c>
      <c r="D217" s="611" t="s">
        <v>1241</v>
      </c>
      <c r="E217" s="106">
        <v>1096.4599609375</v>
      </c>
      <c r="F217" s="106">
        <v>1288.6109619140625</v>
      </c>
      <c r="G217" s="106">
        <v>1351.56005859375</v>
      </c>
      <c r="H217" s="106">
        <v>1254.3740234375</v>
      </c>
      <c r="I217" s="106">
        <v>1508.7769775390625</v>
      </c>
      <c r="J217" s="106">
        <v>1546.3709716796875</v>
      </c>
      <c r="K217" s="106">
        <v>1537.0849609375</v>
      </c>
      <c r="L217" s="106">
        <v>1596.8289794921875</v>
      </c>
      <c r="M217" s="106">
        <v>1654.6619873046875</v>
      </c>
      <c r="N217" s="106">
        <v>1599.697998046875</v>
      </c>
      <c r="O217" s="106">
        <v>1604.032958984375</v>
      </c>
      <c r="P217" s="106">
        <v>1711.592041015625</v>
      </c>
    </row>
    <row r="218" spans="1:16" x14ac:dyDescent="0.2">
      <c r="A218" t="str">
        <f t="shared" si="6"/>
        <v>Cofog2</v>
      </c>
      <c r="B218" s="1" t="str">
        <f t="shared" si="7"/>
        <v>X</v>
      </c>
      <c r="C218" s="46" t="s">
        <v>698</v>
      </c>
      <c r="D218" s="610" t="s">
        <v>1243</v>
      </c>
      <c r="E218" s="106">
        <v>1002.802978515625</v>
      </c>
      <c r="F218" s="106">
        <v>1029.1309814453125</v>
      </c>
      <c r="G218" s="106">
        <v>1007.1300048828125</v>
      </c>
      <c r="H218" s="106">
        <v>1019.0599975585938</v>
      </c>
      <c r="I218" s="106">
        <v>780.77197265625</v>
      </c>
      <c r="J218" s="106">
        <v>1278.70703125</v>
      </c>
      <c r="K218" s="106">
        <v>1376.175048828125</v>
      </c>
      <c r="L218" s="106">
        <v>817.489990234375</v>
      </c>
      <c r="M218" s="106">
        <v>907.35400390625</v>
      </c>
      <c r="N218" s="106">
        <v>1122.3349609375</v>
      </c>
      <c r="O218" s="106">
        <v>1183.8570556640625</v>
      </c>
      <c r="P218" s="106">
        <v>718.6729736328125</v>
      </c>
    </row>
    <row r="219" spans="1:16" hidden="1" x14ac:dyDescent="0.2">
      <c r="A219" t="str">
        <f t="shared" si="6"/>
        <v/>
      </c>
      <c r="B219" s="1" t="str">
        <f t="shared" si="7"/>
        <v>X</v>
      </c>
      <c r="C219" s="46" t="s">
        <v>363</v>
      </c>
      <c r="D219" s="611" t="s">
        <v>1245</v>
      </c>
      <c r="E219" s="106">
        <v>291.04400634765625</v>
      </c>
      <c r="F219" s="106">
        <v>276.71200561523438</v>
      </c>
      <c r="G219" s="106">
        <v>273.83599853515625</v>
      </c>
      <c r="H219" s="106">
        <v>277.50900268554688</v>
      </c>
      <c r="I219" s="106">
        <v>113.05000305175781</v>
      </c>
      <c r="J219" s="106">
        <v>693.0570068359375</v>
      </c>
      <c r="K219" s="106">
        <v>710.7750244140625</v>
      </c>
      <c r="L219" s="106">
        <v>385.26699829101563</v>
      </c>
      <c r="M219" s="106">
        <v>439.75</v>
      </c>
      <c r="N219" s="106">
        <v>468.56500244140625</v>
      </c>
      <c r="O219" s="106">
        <v>506.20199584960938</v>
      </c>
      <c r="P219" s="106">
        <v>362.03799438476563</v>
      </c>
    </row>
    <row r="220" spans="1:16" hidden="1" x14ac:dyDescent="0.2">
      <c r="A220" t="str">
        <f t="shared" si="6"/>
        <v/>
      </c>
      <c r="B220" s="1" t="str">
        <f t="shared" si="7"/>
        <v>X</v>
      </c>
      <c r="C220" s="46" t="s">
        <v>364</v>
      </c>
      <c r="D220" s="611" t="s">
        <v>1247</v>
      </c>
      <c r="E220" s="106">
        <v>279.75399780273438</v>
      </c>
      <c r="F220" s="106">
        <v>309.89700317382813</v>
      </c>
      <c r="G220" s="106">
        <v>307.77899169921875</v>
      </c>
      <c r="H220" s="106">
        <v>296.64700317382813</v>
      </c>
      <c r="I220" s="106">
        <v>333.218994140625</v>
      </c>
      <c r="J220" s="106">
        <v>367.25799560546875</v>
      </c>
      <c r="K220" s="106">
        <v>415.53900146484375</v>
      </c>
      <c r="L220" s="106">
        <v>250.23599243164063</v>
      </c>
      <c r="M220" s="106">
        <v>279.80499267578125</v>
      </c>
      <c r="N220" s="106">
        <v>272.04000854492188</v>
      </c>
      <c r="O220" s="106">
        <v>294.19100952148438</v>
      </c>
      <c r="P220" s="106">
        <v>355.40899658203125</v>
      </c>
    </row>
    <row r="221" spans="1:16" hidden="1" x14ac:dyDescent="0.2">
      <c r="A221" t="str">
        <f t="shared" si="6"/>
        <v/>
      </c>
      <c r="B221" s="1" t="str">
        <f t="shared" si="7"/>
        <v>X</v>
      </c>
      <c r="C221" s="46" t="s">
        <v>365</v>
      </c>
      <c r="D221" s="611" t="s">
        <v>1249</v>
      </c>
      <c r="E221" s="106">
        <v>138.34300231933594</v>
      </c>
      <c r="F221" s="106">
        <v>126.74900054931641</v>
      </c>
      <c r="G221" s="106">
        <v>108.23899841308594</v>
      </c>
      <c r="H221" s="106">
        <v>126.65599822998047</v>
      </c>
      <c r="I221" s="106">
        <v>91.2030029296875</v>
      </c>
      <c r="J221" s="106">
        <v>0</v>
      </c>
      <c r="K221" s="106">
        <v>0</v>
      </c>
      <c r="L221" s="106">
        <v>127.52500152587891</v>
      </c>
      <c r="M221" s="106">
        <v>154.39900207519531</v>
      </c>
      <c r="N221" s="106">
        <v>157.27799987792969</v>
      </c>
      <c r="O221" s="106">
        <v>158.00799560546875</v>
      </c>
      <c r="P221" s="106">
        <v>1.2250000238418579</v>
      </c>
    </row>
    <row r="222" spans="1:16" hidden="1" x14ac:dyDescent="0.2">
      <c r="A222" t="str">
        <f t="shared" si="6"/>
        <v/>
      </c>
      <c r="B222" s="1" t="str">
        <f t="shared" si="7"/>
        <v>X</v>
      </c>
      <c r="C222" s="46" t="s">
        <v>366</v>
      </c>
      <c r="D222" s="611" t="s">
        <v>1251</v>
      </c>
      <c r="E222" s="106">
        <v>241.21499633789063</v>
      </c>
      <c r="F222" s="106">
        <v>254.66799926757813</v>
      </c>
      <c r="G222" s="106">
        <v>254.41000366210938</v>
      </c>
      <c r="H222" s="106">
        <v>252.718994140625</v>
      </c>
      <c r="I222" s="106">
        <v>240.83999633789063</v>
      </c>
      <c r="J222" s="106">
        <v>172.53500366210938</v>
      </c>
      <c r="K222" s="106">
        <v>195.79499816894531</v>
      </c>
      <c r="L222" s="106">
        <v>0</v>
      </c>
      <c r="M222" s="106">
        <v>0</v>
      </c>
      <c r="N222" s="106">
        <v>0</v>
      </c>
      <c r="O222" s="106">
        <v>0</v>
      </c>
      <c r="P222" s="106">
        <v>0</v>
      </c>
    </row>
    <row r="223" spans="1:16" hidden="1" x14ac:dyDescent="0.2">
      <c r="A223" t="str">
        <f t="shared" si="6"/>
        <v/>
      </c>
      <c r="B223" s="1" t="str">
        <f t="shared" si="7"/>
        <v/>
      </c>
      <c r="C223" s="46" t="s">
        <v>1344</v>
      </c>
      <c r="D223" s="611" t="s">
        <v>1253</v>
      </c>
      <c r="E223" s="106">
        <v>0</v>
      </c>
      <c r="F223" s="106">
        <v>0</v>
      </c>
      <c r="G223" s="106">
        <v>0</v>
      </c>
      <c r="H223" s="106">
        <v>0</v>
      </c>
      <c r="I223" s="106">
        <v>0</v>
      </c>
      <c r="J223" s="106">
        <v>0</v>
      </c>
      <c r="K223" s="106">
        <v>0</v>
      </c>
      <c r="L223" s="106">
        <v>0</v>
      </c>
      <c r="M223" s="106">
        <v>0</v>
      </c>
      <c r="N223" s="106">
        <v>0</v>
      </c>
      <c r="O223" s="106">
        <v>0</v>
      </c>
      <c r="P223" s="106">
        <v>0</v>
      </c>
    </row>
    <row r="224" spans="1:16" hidden="1" x14ac:dyDescent="0.2">
      <c r="A224" t="str">
        <f t="shared" si="6"/>
        <v/>
      </c>
      <c r="B224" s="1" t="str">
        <f t="shared" si="7"/>
        <v>X</v>
      </c>
      <c r="C224" s="46" t="s">
        <v>367</v>
      </c>
      <c r="D224" s="611" t="s">
        <v>1255</v>
      </c>
      <c r="E224" s="106">
        <v>52.448001861572266</v>
      </c>
      <c r="F224" s="106">
        <v>61.104999542236328</v>
      </c>
      <c r="G224" s="106">
        <v>62.866001129150391</v>
      </c>
      <c r="H224" s="106">
        <v>65.529998779296875</v>
      </c>
      <c r="I224" s="106">
        <v>2.4609999656677246</v>
      </c>
      <c r="J224" s="106">
        <v>45.856998443603516</v>
      </c>
      <c r="K224" s="106">
        <v>54.067001342773438</v>
      </c>
      <c r="L224" s="106">
        <v>54.462001800537109</v>
      </c>
      <c r="M224" s="106">
        <v>33.398998260498047</v>
      </c>
      <c r="N224" s="106">
        <v>224.45199584960938</v>
      </c>
      <c r="O224" s="106">
        <v>225.45700073242188</v>
      </c>
      <c r="P224" s="106">
        <v>0</v>
      </c>
    </row>
    <row r="225" spans="1:16" x14ac:dyDescent="0.2">
      <c r="A225" t="str">
        <f t="shared" si="6"/>
        <v>Cofog2</v>
      </c>
      <c r="B225" s="1" t="str">
        <f t="shared" si="7"/>
        <v>X</v>
      </c>
      <c r="C225" s="46" t="s">
        <v>699</v>
      </c>
      <c r="D225" s="610" t="s">
        <v>35</v>
      </c>
      <c r="E225" s="106">
        <v>5955.43115234375</v>
      </c>
      <c r="F225" s="106">
        <v>6259.68115234375</v>
      </c>
      <c r="G225" s="106">
        <v>6401.6591796875</v>
      </c>
      <c r="H225" s="106">
        <v>6556.30517578125</v>
      </c>
      <c r="I225" s="106">
        <v>6325.7421875</v>
      </c>
      <c r="J225" s="106">
        <v>6834.490234375</v>
      </c>
      <c r="K225" s="106">
        <v>7396.2509765625</v>
      </c>
      <c r="L225" s="106">
        <v>7449.7490234375</v>
      </c>
      <c r="M225" s="106">
        <v>7541.85400390625</v>
      </c>
      <c r="N225" s="106">
        <v>7641.52978515625</v>
      </c>
      <c r="O225" s="106">
        <v>7751.85986328125</v>
      </c>
      <c r="P225" s="106">
        <v>7839.85302734375</v>
      </c>
    </row>
    <row r="226" spans="1:16" hidden="1" x14ac:dyDescent="0.2">
      <c r="A226" t="str">
        <f t="shared" si="6"/>
        <v/>
      </c>
      <c r="B226" s="1" t="str">
        <f t="shared" si="7"/>
        <v>X</v>
      </c>
      <c r="C226" s="46" t="s">
        <v>1345</v>
      </c>
      <c r="D226" s="611" t="s">
        <v>1258</v>
      </c>
      <c r="E226" s="106">
        <v>0</v>
      </c>
      <c r="F226" s="106">
        <v>0</v>
      </c>
      <c r="G226" s="106">
        <v>0</v>
      </c>
      <c r="H226" s="106">
        <v>0</v>
      </c>
      <c r="I226" s="106">
        <v>0</v>
      </c>
      <c r="J226" s="106">
        <v>0</v>
      </c>
      <c r="K226" s="106">
        <v>0</v>
      </c>
      <c r="L226" s="106">
        <v>0</v>
      </c>
      <c r="M226" s="106">
        <v>0</v>
      </c>
      <c r="N226" s="106">
        <v>0</v>
      </c>
      <c r="O226" s="106">
        <v>0</v>
      </c>
      <c r="P226" s="106">
        <v>884.12799072265625</v>
      </c>
    </row>
    <row r="227" spans="1:16" hidden="1" x14ac:dyDescent="0.2">
      <c r="A227" t="str">
        <f t="shared" si="6"/>
        <v/>
      </c>
      <c r="B227" s="1" t="str">
        <f t="shared" si="7"/>
        <v>X</v>
      </c>
      <c r="C227" s="46" t="s">
        <v>368</v>
      </c>
      <c r="D227" s="611" t="s">
        <v>1260</v>
      </c>
      <c r="E227" s="106">
        <v>2791.738037109375</v>
      </c>
      <c r="F227" s="106">
        <v>2970.18896484375</v>
      </c>
      <c r="G227" s="106">
        <v>3011.169921875</v>
      </c>
      <c r="H227" s="106">
        <v>3145.283935546875</v>
      </c>
      <c r="I227" s="106">
        <v>3055.797119140625</v>
      </c>
      <c r="J227" s="106">
        <v>4633.916015625</v>
      </c>
      <c r="K227" s="106">
        <v>4973.42578125</v>
      </c>
      <c r="L227" s="106">
        <v>3534.215087890625</v>
      </c>
      <c r="M227" s="106">
        <v>3610.864013671875</v>
      </c>
      <c r="N227" s="106">
        <v>3718.2880859375</v>
      </c>
      <c r="O227" s="106">
        <v>3749.843017578125</v>
      </c>
      <c r="P227" s="106">
        <v>3757.221923828125</v>
      </c>
    </row>
    <row r="228" spans="1:16" hidden="1" x14ac:dyDescent="0.2">
      <c r="A228" t="str">
        <f t="shared" si="6"/>
        <v/>
      </c>
      <c r="B228" s="1" t="str">
        <f t="shared" si="7"/>
        <v/>
      </c>
      <c r="C228" s="46" t="s">
        <v>1346</v>
      </c>
      <c r="D228" s="611" t="s">
        <v>1262</v>
      </c>
      <c r="E228" s="106">
        <v>0</v>
      </c>
      <c r="F228" s="106">
        <v>0</v>
      </c>
      <c r="G228" s="106">
        <v>0</v>
      </c>
      <c r="H228" s="106">
        <v>0</v>
      </c>
      <c r="I228" s="106">
        <v>0</v>
      </c>
      <c r="J228" s="106">
        <v>0</v>
      </c>
      <c r="K228" s="106">
        <v>0</v>
      </c>
      <c r="L228" s="106">
        <v>0</v>
      </c>
      <c r="M228" s="106">
        <v>0</v>
      </c>
      <c r="N228" s="106">
        <v>0</v>
      </c>
      <c r="O228" s="106">
        <v>0</v>
      </c>
      <c r="P228" s="106">
        <v>0</v>
      </c>
    </row>
    <row r="229" spans="1:16" hidden="1" x14ac:dyDescent="0.2">
      <c r="A229" t="str">
        <f t="shared" si="6"/>
        <v/>
      </c>
      <c r="B229" s="1" t="str">
        <f t="shared" si="7"/>
        <v>X</v>
      </c>
      <c r="C229" s="46" t="s">
        <v>369</v>
      </c>
      <c r="D229" s="611" t="s">
        <v>1264</v>
      </c>
      <c r="E229" s="106">
        <v>1012.8090209960938</v>
      </c>
      <c r="F229" s="106">
        <v>1112.81298828125</v>
      </c>
      <c r="G229" s="106">
        <v>1139.43505859375</v>
      </c>
      <c r="H229" s="106">
        <v>1112.281982421875</v>
      </c>
      <c r="I229" s="106">
        <v>1105.22705078125</v>
      </c>
      <c r="J229" s="106">
        <v>0</v>
      </c>
      <c r="K229" s="106">
        <v>0</v>
      </c>
      <c r="L229" s="106">
        <v>0</v>
      </c>
      <c r="M229" s="106">
        <v>0</v>
      </c>
      <c r="N229" s="106">
        <v>0</v>
      </c>
      <c r="O229" s="106">
        <v>0</v>
      </c>
      <c r="P229" s="106">
        <v>1440.780029296875</v>
      </c>
    </row>
    <row r="230" spans="1:16" hidden="1" x14ac:dyDescent="0.2">
      <c r="A230" t="str">
        <f t="shared" si="6"/>
        <v/>
      </c>
      <c r="B230" s="1" t="str">
        <f t="shared" si="7"/>
        <v/>
      </c>
      <c r="C230" s="46" t="s">
        <v>1347</v>
      </c>
      <c r="D230" s="611" t="s">
        <v>1266</v>
      </c>
      <c r="E230" s="106">
        <v>0</v>
      </c>
      <c r="F230" s="106">
        <v>0</v>
      </c>
      <c r="G230" s="106">
        <v>0</v>
      </c>
      <c r="H230" s="106">
        <v>0</v>
      </c>
      <c r="I230" s="106">
        <v>0</v>
      </c>
      <c r="J230" s="106">
        <v>0</v>
      </c>
      <c r="K230" s="106">
        <v>0</v>
      </c>
      <c r="L230" s="106">
        <v>0</v>
      </c>
      <c r="M230" s="106">
        <v>0</v>
      </c>
      <c r="N230" s="106">
        <v>0</v>
      </c>
      <c r="O230" s="106">
        <v>0</v>
      </c>
      <c r="P230" s="106">
        <v>0</v>
      </c>
    </row>
    <row r="231" spans="1:16" hidden="1" x14ac:dyDescent="0.2">
      <c r="A231" t="str">
        <f t="shared" si="6"/>
        <v/>
      </c>
      <c r="B231" s="1" t="str">
        <f t="shared" si="7"/>
        <v/>
      </c>
      <c r="C231" s="46" t="s">
        <v>1348</v>
      </c>
      <c r="D231" s="611" t="s">
        <v>1268</v>
      </c>
      <c r="E231" s="106">
        <v>0</v>
      </c>
      <c r="F231" s="106">
        <v>0</v>
      </c>
      <c r="G231" s="106">
        <v>0</v>
      </c>
      <c r="H231" s="106">
        <v>0</v>
      </c>
      <c r="I231" s="106">
        <v>0</v>
      </c>
      <c r="J231" s="106">
        <v>0</v>
      </c>
      <c r="K231" s="106">
        <v>0</v>
      </c>
      <c r="L231" s="106">
        <v>0</v>
      </c>
      <c r="M231" s="106">
        <v>0</v>
      </c>
      <c r="N231" s="106">
        <v>0</v>
      </c>
      <c r="O231" s="106">
        <v>0</v>
      </c>
      <c r="P231" s="106">
        <v>0</v>
      </c>
    </row>
    <row r="232" spans="1:16" hidden="1" x14ac:dyDescent="0.2">
      <c r="A232" t="str">
        <f t="shared" si="6"/>
        <v/>
      </c>
      <c r="B232" s="1" t="str">
        <f t="shared" si="7"/>
        <v>X</v>
      </c>
      <c r="C232" s="46" t="s">
        <v>790</v>
      </c>
      <c r="D232" s="611" t="s">
        <v>1270</v>
      </c>
      <c r="E232" s="106">
        <v>0</v>
      </c>
      <c r="F232" s="106">
        <v>0</v>
      </c>
      <c r="G232" s="106">
        <v>0</v>
      </c>
      <c r="H232" s="106">
        <v>0</v>
      </c>
      <c r="I232" s="106">
        <v>0</v>
      </c>
      <c r="J232" s="106">
        <v>0</v>
      </c>
      <c r="K232" s="106">
        <v>0</v>
      </c>
      <c r="L232" s="106">
        <v>1358.884033203125</v>
      </c>
      <c r="M232" s="106">
        <v>1347.241943359375</v>
      </c>
      <c r="N232" s="106">
        <v>1335.426025390625</v>
      </c>
      <c r="O232" s="106">
        <v>1369.073974609375</v>
      </c>
      <c r="P232" s="106">
        <v>0</v>
      </c>
    </row>
    <row r="233" spans="1:16" hidden="1" x14ac:dyDescent="0.2">
      <c r="A233" t="str">
        <f t="shared" si="6"/>
        <v/>
      </c>
      <c r="B233" s="1" t="str">
        <f t="shared" si="7"/>
        <v>X</v>
      </c>
      <c r="C233" s="46" t="s">
        <v>370</v>
      </c>
      <c r="D233" s="611" t="s">
        <v>1272</v>
      </c>
      <c r="E233" s="106">
        <v>718.1199951171875</v>
      </c>
      <c r="F233" s="106">
        <v>752.16802978515625</v>
      </c>
      <c r="G233" s="106">
        <v>830.37701416015625</v>
      </c>
      <c r="H233" s="106">
        <v>899.49102783203125</v>
      </c>
      <c r="I233" s="106">
        <v>788.62298583984375</v>
      </c>
      <c r="J233" s="106">
        <v>834.57598876953125</v>
      </c>
      <c r="K233" s="106">
        <v>877.780029296875</v>
      </c>
      <c r="L233" s="106">
        <v>788.21600341796875</v>
      </c>
      <c r="M233" s="106">
        <v>798.1829833984375</v>
      </c>
      <c r="N233" s="106">
        <v>782.20501708984375</v>
      </c>
      <c r="O233" s="106">
        <v>808.7509765625</v>
      </c>
      <c r="P233" s="106">
        <v>0</v>
      </c>
    </row>
    <row r="234" spans="1:16" hidden="1" x14ac:dyDescent="0.2">
      <c r="A234" t="str">
        <f t="shared" si="6"/>
        <v/>
      </c>
      <c r="B234" s="1" t="str">
        <f t="shared" si="7"/>
        <v>X</v>
      </c>
      <c r="C234" s="46" t="s">
        <v>371</v>
      </c>
      <c r="D234" s="611" t="s">
        <v>1274</v>
      </c>
      <c r="E234" s="106">
        <v>322.43899536132813</v>
      </c>
      <c r="F234" s="106">
        <v>324.08700561523438</v>
      </c>
      <c r="G234" s="106">
        <v>294.49700927734375</v>
      </c>
      <c r="H234" s="106">
        <v>306.87298583984375</v>
      </c>
      <c r="I234" s="106">
        <v>283.239013671875</v>
      </c>
      <c r="J234" s="106">
        <v>277.89498901367188</v>
      </c>
      <c r="K234" s="106">
        <v>356.343994140625</v>
      </c>
      <c r="L234" s="106">
        <v>371.5989990234375</v>
      </c>
      <c r="M234" s="106">
        <v>372.80499267578125</v>
      </c>
      <c r="N234" s="106">
        <v>381.447998046875</v>
      </c>
      <c r="O234" s="106">
        <v>373.79400634765625</v>
      </c>
      <c r="P234" s="106">
        <v>0</v>
      </c>
    </row>
    <row r="235" spans="1:16" hidden="1" x14ac:dyDescent="0.2">
      <c r="A235" t="str">
        <f t="shared" si="6"/>
        <v/>
      </c>
      <c r="B235" s="1" t="str">
        <f t="shared" si="7"/>
        <v>X</v>
      </c>
      <c r="C235" s="46" t="s">
        <v>372</v>
      </c>
      <c r="D235" s="611" t="s">
        <v>1276</v>
      </c>
      <c r="E235" s="106">
        <v>112.68299865722656</v>
      </c>
      <c r="F235" s="106">
        <v>121.14600372314453</v>
      </c>
      <c r="G235" s="106">
        <v>110.55999755859375</v>
      </c>
      <c r="H235" s="106">
        <v>121.08300018310547</v>
      </c>
      <c r="I235" s="106">
        <v>118.32499694824219</v>
      </c>
      <c r="J235" s="106">
        <v>119.88800048828125</v>
      </c>
      <c r="K235" s="106">
        <v>128.14199829101563</v>
      </c>
      <c r="L235" s="106">
        <v>132.69999694824219</v>
      </c>
      <c r="M235" s="106">
        <v>136.98300170898438</v>
      </c>
      <c r="N235" s="106">
        <v>139.67599487304688</v>
      </c>
      <c r="O235" s="106">
        <v>114.68299865722656</v>
      </c>
      <c r="P235" s="106">
        <v>0</v>
      </c>
    </row>
    <row r="236" spans="1:16" hidden="1" x14ac:dyDescent="0.2">
      <c r="A236" t="str">
        <f t="shared" si="6"/>
        <v/>
      </c>
      <c r="B236" s="1" t="str">
        <f t="shared" si="7"/>
        <v>X</v>
      </c>
      <c r="C236" s="46" t="s">
        <v>373</v>
      </c>
      <c r="D236" s="611" t="s">
        <v>1278</v>
      </c>
      <c r="E236" s="106">
        <v>997.6409912109375</v>
      </c>
      <c r="F236" s="106">
        <v>979.27801513671875</v>
      </c>
      <c r="G236" s="106">
        <v>1015.6190185546875</v>
      </c>
      <c r="H236" s="106">
        <v>971.2919921875</v>
      </c>
      <c r="I236" s="106">
        <v>974.531982421875</v>
      </c>
      <c r="J236" s="106">
        <v>968.2139892578125</v>
      </c>
      <c r="K236" s="106">
        <v>1060.5589599609375</v>
      </c>
      <c r="L236" s="106">
        <v>1264.135009765625</v>
      </c>
      <c r="M236" s="106">
        <v>1275.7769775390625</v>
      </c>
      <c r="N236" s="106">
        <v>1284.487060546875</v>
      </c>
      <c r="O236" s="106">
        <v>1335.7149658203125</v>
      </c>
      <c r="P236" s="106">
        <v>1757.7230224609375</v>
      </c>
    </row>
    <row r="237" spans="1:16" x14ac:dyDescent="0.2">
      <c r="A237" t="str">
        <f t="shared" si="6"/>
        <v>Cofog2</v>
      </c>
      <c r="B237" s="1" t="str">
        <f t="shared" si="7"/>
        <v>X</v>
      </c>
      <c r="C237" s="46" t="s">
        <v>700</v>
      </c>
      <c r="D237" s="610" t="s">
        <v>1280</v>
      </c>
      <c r="E237" s="106">
        <v>70.439002990722656</v>
      </c>
      <c r="F237" s="106">
        <v>86.625999450683594</v>
      </c>
      <c r="G237" s="106">
        <v>89.678001403808594</v>
      </c>
      <c r="H237" s="106">
        <v>94.444999694824219</v>
      </c>
      <c r="I237" s="106">
        <v>266.57501220703125</v>
      </c>
      <c r="J237" s="106">
        <v>125.20500183105469</v>
      </c>
      <c r="K237" s="106">
        <v>168.82899475097656</v>
      </c>
      <c r="L237" s="106">
        <v>349.19400024414063</v>
      </c>
      <c r="M237" s="106">
        <v>329.1300048828125</v>
      </c>
      <c r="N237" s="106">
        <v>400.32901000976563</v>
      </c>
      <c r="O237" s="106">
        <v>376.510986328125</v>
      </c>
      <c r="P237" s="106">
        <v>315.635009765625</v>
      </c>
    </row>
    <row r="238" spans="1:16" hidden="1" x14ac:dyDescent="0.2">
      <c r="A238" t="str">
        <f t="shared" si="6"/>
        <v/>
      </c>
      <c r="B238" s="1" t="str">
        <f t="shared" si="7"/>
        <v/>
      </c>
      <c r="C238" s="46" t="s">
        <v>1349</v>
      </c>
      <c r="D238" s="611" t="s">
        <v>1282</v>
      </c>
      <c r="E238" s="106">
        <v>0</v>
      </c>
      <c r="F238" s="106">
        <v>0</v>
      </c>
      <c r="G238" s="106">
        <v>0</v>
      </c>
      <c r="H238" s="106">
        <v>0</v>
      </c>
      <c r="I238" s="106">
        <v>0</v>
      </c>
      <c r="J238" s="106">
        <v>0</v>
      </c>
      <c r="K238" s="106">
        <v>0</v>
      </c>
      <c r="L238" s="106">
        <v>0</v>
      </c>
      <c r="M238" s="106">
        <v>0</v>
      </c>
      <c r="N238" s="106">
        <v>0</v>
      </c>
      <c r="O238" s="106">
        <v>0</v>
      </c>
      <c r="P238" s="106">
        <v>0</v>
      </c>
    </row>
    <row r="239" spans="1:16" hidden="1" x14ac:dyDescent="0.2">
      <c r="A239" t="str">
        <f t="shared" si="6"/>
        <v/>
      </c>
      <c r="B239" s="1" t="str">
        <f t="shared" si="7"/>
        <v>X</v>
      </c>
      <c r="C239" s="46" t="s">
        <v>580</v>
      </c>
      <c r="D239" s="611" t="s">
        <v>1284</v>
      </c>
      <c r="E239" s="106">
        <v>0</v>
      </c>
      <c r="F239" s="106">
        <v>0</v>
      </c>
      <c r="G239" s="106">
        <v>0</v>
      </c>
      <c r="H239" s="106">
        <v>4.4739999771118164</v>
      </c>
      <c r="I239" s="106">
        <v>8.2950000762939453</v>
      </c>
      <c r="J239" s="106">
        <v>18.635000228881836</v>
      </c>
      <c r="K239" s="106">
        <v>19.943000793457031</v>
      </c>
      <c r="L239" s="106">
        <v>30.566999435424805</v>
      </c>
      <c r="M239" s="106">
        <v>0</v>
      </c>
      <c r="N239" s="106">
        <v>0</v>
      </c>
      <c r="O239" s="106">
        <v>0</v>
      </c>
      <c r="P239" s="106">
        <v>0</v>
      </c>
    </row>
    <row r="240" spans="1:16" hidden="1" x14ac:dyDescent="0.2">
      <c r="A240" t="str">
        <f t="shared" si="6"/>
        <v/>
      </c>
      <c r="B240" s="1" t="str">
        <f t="shared" si="7"/>
        <v>X</v>
      </c>
      <c r="C240" s="46" t="s">
        <v>791</v>
      </c>
      <c r="D240" s="611" t="s">
        <v>1286</v>
      </c>
      <c r="E240" s="106">
        <v>0</v>
      </c>
      <c r="F240" s="106">
        <v>0</v>
      </c>
      <c r="G240" s="106">
        <v>0</v>
      </c>
      <c r="H240" s="106">
        <v>0</v>
      </c>
      <c r="I240" s="106">
        <v>0</v>
      </c>
      <c r="J240" s="106">
        <v>0</v>
      </c>
      <c r="K240" s="106">
        <v>0</v>
      </c>
      <c r="L240" s="106">
        <v>168.16499328613281</v>
      </c>
      <c r="M240" s="106">
        <v>196.00599670410156</v>
      </c>
      <c r="N240" s="106">
        <v>231.76800537109375</v>
      </c>
      <c r="O240" s="106">
        <v>205.41600036621094</v>
      </c>
      <c r="P240" s="106">
        <v>0</v>
      </c>
    </row>
    <row r="241" spans="1:28 16383:16383" hidden="1" x14ac:dyDescent="0.2">
      <c r="A241" t="str">
        <f t="shared" si="6"/>
        <v/>
      </c>
      <c r="B241" s="1" t="str">
        <f t="shared" si="7"/>
        <v/>
      </c>
      <c r="C241" s="46" t="s">
        <v>1350</v>
      </c>
      <c r="D241" s="611" t="s">
        <v>1288</v>
      </c>
      <c r="E241" s="106">
        <v>0</v>
      </c>
      <c r="F241" s="106">
        <v>0</v>
      </c>
      <c r="G241" s="106">
        <v>0</v>
      </c>
      <c r="H241" s="106">
        <v>0</v>
      </c>
      <c r="I241" s="106">
        <v>0</v>
      </c>
      <c r="J241" s="106">
        <v>0</v>
      </c>
      <c r="K241" s="106">
        <v>0</v>
      </c>
      <c r="L241" s="106">
        <v>0</v>
      </c>
      <c r="M241" s="106">
        <v>0</v>
      </c>
      <c r="N241" s="106">
        <v>0</v>
      </c>
      <c r="O241" s="106">
        <v>0</v>
      </c>
      <c r="P241" s="106">
        <v>0</v>
      </c>
    </row>
    <row r="242" spans="1:28 16383:16383" hidden="1" x14ac:dyDescent="0.2">
      <c r="A242" t="str">
        <f t="shared" si="6"/>
        <v/>
      </c>
      <c r="B242" s="1" t="str">
        <f t="shared" si="7"/>
        <v>X</v>
      </c>
      <c r="C242" s="46" t="s">
        <v>792</v>
      </c>
      <c r="D242" s="611" t="s">
        <v>1290</v>
      </c>
      <c r="E242" s="106">
        <v>0</v>
      </c>
      <c r="F242" s="106">
        <v>0</v>
      </c>
      <c r="G242" s="106">
        <v>0</v>
      </c>
      <c r="H242" s="106">
        <v>0</v>
      </c>
      <c r="I242" s="106">
        <v>0</v>
      </c>
      <c r="J242" s="106">
        <v>0</v>
      </c>
      <c r="K242" s="106">
        <v>3.7960000038146973</v>
      </c>
      <c r="L242" s="106">
        <v>29.563999176025391</v>
      </c>
      <c r="M242" s="106">
        <v>1.7050000429153442</v>
      </c>
      <c r="N242" s="106">
        <v>0</v>
      </c>
      <c r="O242" s="106">
        <v>0</v>
      </c>
      <c r="P242" s="106">
        <v>0</v>
      </c>
    </row>
    <row r="243" spans="1:28 16383:16383" hidden="1" x14ac:dyDescent="0.2">
      <c r="A243" t="str">
        <f t="shared" si="6"/>
        <v/>
      </c>
      <c r="B243" s="1" t="str">
        <f t="shared" si="7"/>
        <v/>
      </c>
      <c r="C243" s="46" t="s">
        <v>1351</v>
      </c>
      <c r="D243" s="611" t="s">
        <v>1292</v>
      </c>
      <c r="E243" s="106">
        <v>0</v>
      </c>
      <c r="F243" s="106">
        <v>0</v>
      </c>
      <c r="G243" s="106">
        <v>0</v>
      </c>
      <c r="H243" s="106">
        <v>0</v>
      </c>
      <c r="I243" s="106">
        <v>0</v>
      </c>
      <c r="J243" s="106">
        <v>0</v>
      </c>
      <c r="K243" s="106">
        <v>0</v>
      </c>
      <c r="L243" s="106">
        <v>0</v>
      </c>
      <c r="M243" s="106">
        <v>0</v>
      </c>
      <c r="N243" s="106">
        <v>0</v>
      </c>
      <c r="O243" s="106">
        <v>0</v>
      </c>
      <c r="P243" s="106">
        <v>0</v>
      </c>
    </row>
    <row r="244" spans="1:28 16383:16383" hidden="1" x14ac:dyDescent="0.2">
      <c r="A244" t="str">
        <f t="shared" si="6"/>
        <v/>
      </c>
      <c r="B244" s="1" t="str">
        <f t="shared" si="7"/>
        <v/>
      </c>
      <c r="C244" s="46" t="s">
        <v>1352</v>
      </c>
      <c r="D244" s="611" t="s">
        <v>1294</v>
      </c>
      <c r="E244" s="106">
        <v>0</v>
      </c>
      <c r="F244" s="106">
        <v>0</v>
      </c>
      <c r="G244" s="106">
        <v>0</v>
      </c>
      <c r="H244" s="106">
        <v>0</v>
      </c>
      <c r="I244" s="106">
        <v>0</v>
      </c>
      <c r="J244" s="106">
        <v>0</v>
      </c>
      <c r="K244" s="106">
        <v>0</v>
      </c>
      <c r="L244" s="106">
        <v>0</v>
      </c>
      <c r="M244" s="106">
        <v>0</v>
      </c>
      <c r="N244" s="106">
        <v>0</v>
      </c>
      <c r="O244" s="106">
        <v>0</v>
      </c>
      <c r="P244" s="106">
        <v>0</v>
      </c>
    </row>
    <row r="245" spans="1:28 16383:16383" hidden="1" x14ac:dyDescent="0.2">
      <c r="A245" t="str">
        <f t="shared" si="6"/>
        <v/>
      </c>
      <c r="B245" s="1" t="str">
        <f t="shared" si="7"/>
        <v>X</v>
      </c>
      <c r="C245" s="46" t="s">
        <v>793</v>
      </c>
      <c r="D245" s="611" t="s">
        <v>1296</v>
      </c>
      <c r="E245" s="106">
        <v>0</v>
      </c>
      <c r="F245" s="106">
        <v>0</v>
      </c>
      <c r="G245" s="106">
        <v>0</v>
      </c>
      <c r="H245" s="106">
        <v>0</v>
      </c>
      <c r="I245" s="106">
        <v>0</v>
      </c>
      <c r="J245" s="106">
        <v>24.190000534057617</v>
      </c>
      <c r="K245" s="106">
        <v>34.410999298095703</v>
      </c>
      <c r="L245" s="106">
        <v>14.869000434875488</v>
      </c>
      <c r="M245" s="106">
        <v>12.385000228881836</v>
      </c>
      <c r="N245" s="106">
        <v>38.530998229980469</v>
      </c>
      <c r="O245" s="106">
        <v>21.743000030517578</v>
      </c>
      <c r="P245" s="106">
        <v>0</v>
      </c>
    </row>
    <row r="246" spans="1:28 16383:16383" hidden="1" x14ac:dyDescent="0.2">
      <c r="A246" t="str">
        <f t="shared" si="6"/>
        <v/>
      </c>
      <c r="B246" s="1" t="str">
        <f t="shared" si="7"/>
        <v/>
      </c>
      <c r="C246" s="46" t="s">
        <v>1353</v>
      </c>
      <c r="D246" s="611" t="s">
        <v>1298</v>
      </c>
      <c r="E246" s="106">
        <v>0</v>
      </c>
      <c r="F246" s="106">
        <v>0</v>
      </c>
      <c r="G246" s="106">
        <v>0</v>
      </c>
      <c r="H246" s="106">
        <v>0</v>
      </c>
      <c r="I246" s="106">
        <v>0</v>
      </c>
      <c r="J246" s="106">
        <v>0</v>
      </c>
      <c r="K246" s="106">
        <v>0</v>
      </c>
      <c r="L246" s="106">
        <v>0</v>
      </c>
      <c r="M246" s="106">
        <v>0</v>
      </c>
      <c r="N246" s="106">
        <v>0</v>
      </c>
      <c r="O246" s="106">
        <v>0</v>
      </c>
      <c r="P246" s="106">
        <v>0</v>
      </c>
    </row>
    <row r="247" spans="1:28 16383:16383" s="4" customFormat="1" ht="20.100000000000001" hidden="1" customHeight="1" x14ac:dyDescent="0.2">
      <c r="A247" t="str">
        <f t="shared" si="6"/>
        <v/>
      </c>
      <c r="B247" s="1" t="str">
        <f t="shared" si="7"/>
        <v>X</v>
      </c>
      <c r="C247" s="612" t="s">
        <v>374</v>
      </c>
      <c r="D247" s="613" t="s">
        <v>1300</v>
      </c>
      <c r="E247" s="614">
        <v>70.439002990722656</v>
      </c>
      <c r="F247" s="614">
        <v>86.625999450683594</v>
      </c>
      <c r="G247" s="614">
        <v>89.678001403808594</v>
      </c>
      <c r="H247" s="614">
        <v>89.971000671386719</v>
      </c>
      <c r="I247" s="614">
        <v>258.27999877929688</v>
      </c>
      <c r="J247" s="614">
        <v>82.379997253417969</v>
      </c>
      <c r="K247" s="614">
        <v>110.67800140380859</v>
      </c>
      <c r="L247" s="614">
        <v>106.02899932861328</v>
      </c>
      <c r="M247" s="614">
        <v>119.03500366210938</v>
      </c>
      <c r="N247" s="614">
        <v>130.031005859375</v>
      </c>
      <c r="O247" s="614">
        <v>149.35200500488281</v>
      </c>
      <c r="P247" s="614">
        <v>315.635009765625</v>
      </c>
      <c r="Q247" s="543"/>
      <c r="R247" s="543"/>
      <c r="S247" s="543"/>
      <c r="T247" s="543"/>
      <c r="U247" s="543"/>
      <c r="V247" s="543"/>
      <c r="W247" s="543"/>
      <c r="X247" s="543"/>
      <c r="Y247" s="543"/>
      <c r="Z247" s="543"/>
      <c r="AA247" s="543"/>
      <c r="AB247" s="543"/>
    </row>
    <row r="248" spans="1:28 16383:16383" ht="20.100000000000001" customHeight="1" x14ac:dyDescent="0.2">
      <c r="A248" t="s">
        <v>1386</v>
      </c>
      <c r="B248" s="1" t="s">
        <v>1053</v>
      </c>
      <c r="C248" s="616" t="s">
        <v>326</v>
      </c>
      <c r="D248" s="617"/>
      <c r="E248" s="366"/>
      <c r="F248" s="366"/>
      <c r="G248" s="366"/>
      <c r="H248" s="366"/>
      <c r="I248" s="366"/>
      <c r="J248" s="366"/>
      <c r="K248" s="366"/>
      <c r="L248" s="366"/>
      <c r="M248" s="366"/>
      <c r="N248" s="366"/>
      <c r="O248" s="366"/>
      <c r="P248" s="366"/>
      <c r="Q248" s="9"/>
      <c r="R248" s="9"/>
      <c r="S248" s="9"/>
      <c r="T248" s="9"/>
      <c r="U248" s="9"/>
      <c r="V248" s="9"/>
      <c r="W248" s="9"/>
      <c r="X248" s="9"/>
      <c r="Y248" s="9"/>
      <c r="Z248" s="9"/>
      <c r="AA248" s="9"/>
      <c r="AB248" s="9"/>
    </row>
    <row r="249" spans="1:28 16383:16383" x14ac:dyDescent="0.2">
      <c r="A249" t="s">
        <v>1386</v>
      </c>
      <c r="B249" s="1" t="s">
        <v>1053</v>
      </c>
      <c r="C249" s="53" t="s">
        <v>327</v>
      </c>
      <c r="D249" s="32"/>
      <c r="E249" s="2"/>
      <c r="F249" s="2"/>
      <c r="G249" s="2"/>
      <c r="H249" s="2"/>
      <c r="I249" s="2"/>
      <c r="J249" s="2"/>
      <c r="K249" s="2"/>
      <c r="L249" s="2"/>
      <c r="M249" s="2"/>
      <c r="N249" s="2"/>
      <c r="O249" s="2"/>
      <c r="P249" s="2"/>
    </row>
    <row r="250" spans="1:28 16383:16383" x14ac:dyDescent="0.2">
      <c r="A250" t="s">
        <v>1386</v>
      </c>
      <c r="B250" s="1" t="s">
        <v>1053</v>
      </c>
      <c r="C250" s="258"/>
      <c r="D250" s="4"/>
      <c r="E250" s="4"/>
      <c r="F250" s="4"/>
      <c r="G250" s="4"/>
      <c r="H250" s="4"/>
      <c r="I250" s="4"/>
      <c r="J250" s="4"/>
      <c r="K250" s="4"/>
      <c r="L250" s="4"/>
      <c r="M250" s="4"/>
      <c r="N250" s="4"/>
      <c r="O250" s="4"/>
      <c r="P250" s="4"/>
    </row>
    <row r="251" spans="1:28 16383:16383" ht="20.100000000000001" customHeight="1" x14ac:dyDescent="0.2">
      <c r="A251" s="14" t="s">
        <v>1386</v>
      </c>
      <c r="B251" t="s">
        <v>1053</v>
      </c>
      <c r="C251" t="str">
        <f>Index!A64</f>
        <v>Table 4f     National government average wage and salary rates by COFOG,  FY2010-FY2020</v>
      </c>
      <c r="XFC251" s="14"/>
    </row>
    <row r="252" spans="1:28 16383:16383" ht="14.25" x14ac:dyDescent="0.2">
      <c r="A252" t="s">
        <v>1386</v>
      </c>
      <c r="B252" s="1" t="s">
        <v>1053</v>
      </c>
      <c r="C252" s="370" t="s">
        <v>794</v>
      </c>
      <c r="D252" s="154" t="s">
        <v>377</v>
      </c>
      <c r="E252" s="257" t="s">
        <v>1063</v>
      </c>
      <c r="F252" s="132" t="str">
        <f>NAgni!N$2</f>
        <v>FY11</v>
      </c>
      <c r="G252" s="132" t="str">
        <f>NAgni!O$2</f>
        <v>FY12</v>
      </c>
      <c r="H252" s="132" t="str">
        <f>NAgni!P$2</f>
        <v>FY13</v>
      </c>
      <c r="I252" s="132" t="str">
        <f>NAgni!Q$2</f>
        <v>FY14</v>
      </c>
      <c r="J252" s="132" t="str">
        <f>NAgni!R$2</f>
        <v>FY15</v>
      </c>
      <c r="K252" s="132" t="str">
        <f>NAgni!S$2</f>
        <v>FY16</v>
      </c>
      <c r="L252" s="132" t="str">
        <f>NAgni!T$2</f>
        <v>FY17</v>
      </c>
      <c r="M252" s="132" t="str">
        <f>NAgni!U$2</f>
        <v>FY18</v>
      </c>
      <c r="N252" s="132" t="str">
        <f>NAgni!V$2</f>
        <v>FY19</v>
      </c>
      <c r="O252" s="132" t="str">
        <f>NAgni!W$2</f>
        <v>FY20</v>
      </c>
      <c r="P252" s="132" t="str">
        <f>NAgni!X$2</f>
        <v>FY21</v>
      </c>
      <c r="Q252" s="132" t="str">
        <f>NAgni!Y$2</f>
        <v>FY22</v>
      </c>
      <c r="R252" s="132" t="str">
        <f>NAgni!Z$2</f>
        <v>FY23</v>
      </c>
      <c r="S252" s="132" t="str">
        <f>NAgni!AA$2</f>
        <v>FY24</v>
      </c>
      <c r="T252" s="132" t="str">
        <f>NAgni!AB$2</f>
        <v>FY25</v>
      </c>
      <c r="U252" s="132" t="str">
        <f>NAgni!AC$2</f>
        <v>FY26</v>
      </c>
      <c r="V252" s="132" t="str">
        <f>NAgni!AD$2</f>
        <v>FY27</v>
      </c>
      <c r="W252" s="132" t="str">
        <f>NAgni!AE$2</f>
        <v>FY28</v>
      </c>
      <c r="X252" s="132" t="str">
        <f>NAgni!AF$2</f>
        <v>FY29</v>
      </c>
      <c r="Y252" s="132" t="str">
        <f>NAgni!AG$2</f>
        <v>FY30</v>
      </c>
      <c r="Z252" s="132" t="str">
        <f>NAgni!AH$2</f>
        <v>FY31</v>
      </c>
      <c r="AA252" s="132" t="str">
        <f>NAgni!AI$2</f>
        <v>FY32</v>
      </c>
      <c r="AB252" s="132" t="str">
        <f>NAgni!AJ$2</f>
        <v>FY33</v>
      </c>
    </row>
    <row r="253" spans="1:28 16383:16383" ht="20.100000000000001" hidden="1" customHeight="1" x14ac:dyDescent="0.2">
      <c r="A253" t="str">
        <f t="shared" ref="A253:A316" si="8">IF(LEN(C253)&lt;=2,"Cofog2","")</f>
        <v>Cofog2</v>
      </c>
      <c r="B253" s="1" t="str">
        <f t="shared" ref="B253:B316" si="9">IF(SUM(E253:AE253)&lt;=0,"","X")</f>
        <v/>
      </c>
      <c r="C253" s="46" t="s">
        <v>1301</v>
      </c>
      <c r="D253" s="32" t="s">
        <v>1065</v>
      </c>
      <c r="E253" s="259" t="str">
        <f t="shared" ref="E253:F253" si="10">IF(E3=0,"",E128/E3*1000)</f>
        <v/>
      </c>
      <c r="F253" s="259" t="str">
        <f t="shared" si="10"/>
        <v/>
      </c>
      <c r="G253" s="259" t="str">
        <f t="shared" ref="G253:M262" si="11">IF(G3=0,"",G128/G3*1000)</f>
        <v/>
      </c>
      <c r="H253" s="259" t="str">
        <f t="shared" si="11"/>
        <v/>
      </c>
      <c r="I253" s="259" t="str">
        <f t="shared" si="11"/>
        <v/>
      </c>
      <c r="J253" s="259" t="str">
        <f t="shared" si="11"/>
        <v/>
      </c>
      <c r="K253" s="259" t="str">
        <f t="shared" si="11"/>
        <v/>
      </c>
      <c r="L253" s="259" t="str">
        <f t="shared" si="11"/>
        <v/>
      </c>
      <c r="M253" s="259" t="str">
        <f t="shared" si="11"/>
        <v/>
      </c>
      <c r="N253" s="259" t="str">
        <f t="shared" ref="N253:P253" si="12">IF(N3=0,"",N128/N3*1000)</f>
        <v/>
      </c>
      <c r="O253" s="259" t="str">
        <f t="shared" si="12"/>
        <v/>
      </c>
      <c r="P253" s="259" t="str">
        <f t="shared" si="12"/>
        <v/>
      </c>
    </row>
    <row r="254" spans="1:28 16383:16383" x14ac:dyDescent="0.2">
      <c r="A254" t="str">
        <f t="shared" si="8"/>
        <v>Cofog2</v>
      </c>
      <c r="B254" s="1" t="str">
        <f t="shared" si="9"/>
        <v>X</v>
      </c>
      <c r="C254" s="46" t="s">
        <v>691</v>
      </c>
      <c r="D254" s="610" t="s">
        <v>1065</v>
      </c>
      <c r="E254" s="259">
        <f t="shared" ref="E254:F273" si="13">IF(E4=0,"",E129/E4*1000)</f>
        <v>23796.115791536049</v>
      </c>
      <c r="F254" s="259">
        <f t="shared" si="13"/>
        <v>25037.777306898584</v>
      </c>
      <c r="G254" s="259">
        <f t="shared" si="11"/>
        <v>26077.366799301242</v>
      </c>
      <c r="H254" s="259">
        <f t="shared" si="11"/>
        <v>26967.958860759496</v>
      </c>
      <c r="I254" s="259">
        <f t="shared" si="11"/>
        <v>27777.13623046875</v>
      </c>
      <c r="J254" s="259">
        <f t="shared" si="11"/>
        <v>28052.31041822605</v>
      </c>
      <c r="K254" s="259">
        <f t="shared" si="11"/>
        <v>28772.317408141211</v>
      </c>
      <c r="L254" s="259">
        <f t="shared" si="11"/>
        <v>28941.448505108172</v>
      </c>
      <c r="M254" s="259">
        <f t="shared" si="11"/>
        <v>30018.526917950236</v>
      </c>
      <c r="N254" s="259">
        <f t="shared" ref="N254:P254" si="14">IF(N4=0,"",N129/N4*1000)</f>
        <v>29876.657264379272</v>
      </c>
      <c r="O254" s="259">
        <f t="shared" si="14"/>
        <v>29228.552682059151</v>
      </c>
      <c r="P254" s="259">
        <f t="shared" si="14"/>
        <v>28027.428926850913</v>
      </c>
    </row>
    <row r="255" spans="1:28 16383:16383" hidden="1" x14ac:dyDescent="0.2">
      <c r="A255" t="str">
        <f t="shared" si="8"/>
        <v/>
      </c>
      <c r="B255" s="1" t="str">
        <f t="shared" si="9"/>
        <v>X</v>
      </c>
      <c r="C255" s="46" t="s">
        <v>329</v>
      </c>
      <c r="D255" s="611" t="s">
        <v>1068</v>
      </c>
      <c r="E255" s="259">
        <f t="shared" si="13"/>
        <v>25525.541101611638</v>
      </c>
      <c r="F255" s="259">
        <f t="shared" si="13"/>
        <v>26618.078454748378</v>
      </c>
      <c r="G255" s="259">
        <f t="shared" si="11"/>
        <v>27575.857979910714</v>
      </c>
      <c r="H255" s="259">
        <f t="shared" si="11"/>
        <v>28030.628551136364</v>
      </c>
      <c r="I255" s="259">
        <f t="shared" si="11"/>
        <v>28272.37187991352</v>
      </c>
      <c r="J255" s="259">
        <f t="shared" si="11"/>
        <v>28929.247089460783</v>
      </c>
      <c r="K255" s="259">
        <f t="shared" si="11"/>
        <v>29361.857358870966</v>
      </c>
      <c r="L255" s="259">
        <f t="shared" si="11"/>
        <v>30347.38293533805</v>
      </c>
      <c r="M255" s="259">
        <f t="shared" si="11"/>
        <v>31595.024444772011</v>
      </c>
      <c r="N255" s="259">
        <f t="shared" ref="N255:P255" si="15">IF(N5=0,"",N130/N5*1000)</f>
        <v>32668.825604838708</v>
      </c>
      <c r="O255" s="259">
        <f t="shared" si="15"/>
        <v>32650.806916065703</v>
      </c>
      <c r="P255" s="259">
        <f t="shared" si="15"/>
        <v>31453.917360591317</v>
      </c>
    </row>
    <row r="256" spans="1:28 16383:16383" hidden="1" x14ac:dyDescent="0.2">
      <c r="A256" t="str">
        <f t="shared" si="8"/>
        <v/>
      </c>
      <c r="B256" s="1" t="str">
        <f t="shared" si="9"/>
        <v>X</v>
      </c>
      <c r="C256" s="46" t="s">
        <v>330</v>
      </c>
      <c r="D256" s="611" t="s">
        <v>1070</v>
      </c>
      <c r="E256" s="259">
        <f t="shared" si="13"/>
        <v>20595.767012266355</v>
      </c>
      <c r="F256" s="259">
        <f t="shared" si="13"/>
        <v>21812.8173828125</v>
      </c>
      <c r="G256" s="259">
        <f t="shared" si="11"/>
        <v>23272.160121372766</v>
      </c>
      <c r="H256" s="259">
        <f t="shared" si="11"/>
        <v>24684.419904436385</v>
      </c>
      <c r="I256" s="259">
        <f t="shared" si="11"/>
        <v>26069.686226222824</v>
      </c>
      <c r="J256" s="259">
        <f t="shared" si="11"/>
        <v>27481.532796223961</v>
      </c>
      <c r="K256" s="259">
        <f t="shared" si="11"/>
        <v>28445.70062099359</v>
      </c>
      <c r="L256" s="259">
        <f t="shared" si="11"/>
        <v>26611.441678779069</v>
      </c>
      <c r="M256" s="259">
        <f t="shared" si="11"/>
        <v>27566.263133081899</v>
      </c>
      <c r="N256" s="259">
        <f t="shared" ref="N256:P256" si="16">IF(N6=0,"",N131/N6*1000)</f>
        <v>27023.908518781565</v>
      </c>
      <c r="O256" s="259">
        <f t="shared" si="16"/>
        <v>26852.63916015625</v>
      </c>
      <c r="P256" s="259">
        <f t="shared" si="16"/>
        <v>25823.658776661705</v>
      </c>
    </row>
    <row r="257" spans="1:16" hidden="1" x14ac:dyDescent="0.2">
      <c r="A257" t="str">
        <f t="shared" si="8"/>
        <v/>
      </c>
      <c r="B257" s="1" t="str">
        <f t="shared" si="9"/>
        <v>X</v>
      </c>
      <c r="C257" s="46" t="s">
        <v>331</v>
      </c>
      <c r="D257" s="611" t="s">
        <v>1072</v>
      </c>
      <c r="E257" s="259">
        <f t="shared" si="13"/>
        <v>32514.373779296875</v>
      </c>
      <c r="F257" s="259">
        <f t="shared" si="13"/>
        <v>37838.001069568447</v>
      </c>
      <c r="G257" s="259">
        <f t="shared" si="11"/>
        <v>42156.25</v>
      </c>
      <c r="H257" s="259">
        <f t="shared" si="11"/>
        <v>45658.727472478698</v>
      </c>
      <c r="I257" s="259">
        <f t="shared" si="11"/>
        <v>51358.365145596596</v>
      </c>
      <c r="J257" s="259">
        <f t="shared" si="11"/>
        <v>57332.000732421875</v>
      </c>
      <c r="K257" s="259">
        <f t="shared" si="11"/>
        <v>65139.668782552078</v>
      </c>
      <c r="L257" s="259">
        <f t="shared" si="11"/>
        <v>36629.34676460598</v>
      </c>
      <c r="M257" s="259">
        <f t="shared" si="11"/>
        <v>40771.956734035331</v>
      </c>
      <c r="N257" s="259">
        <f t="shared" ref="N257:P257" si="17">IF(N7=0,"",N132/N7*1000)</f>
        <v>36652.858189174105</v>
      </c>
      <c r="O257" s="259">
        <f t="shared" si="17"/>
        <v>37389.9658203125</v>
      </c>
      <c r="P257" s="259">
        <f t="shared" si="17"/>
        <v>33651.234728224736</v>
      </c>
    </row>
    <row r="258" spans="1:16" hidden="1" x14ac:dyDescent="0.2">
      <c r="A258" t="str">
        <f t="shared" si="8"/>
        <v/>
      </c>
      <c r="B258" s="1" t="str">
        <f t="shared" si="9"/>
        <v>X</v>
      </c>
      <c r="C258" s="46" t="s">
        <v>1302</v>
      </c>
      <c r="D258" s="611" t="s">
        <v>1074</v>
      </c>
      <c r="E258" s="259" t="str">
        <f t="shared" si="13"/>
        <v/>
      </c>
      <c r="F258" s="259" t="str">
        <f t="shared" si="13"/>
        <v/>
      </c>
      <c r="G258" s="259" t="str">
        <f t="shared" si="11"/>
        <v/>
      </c>
      <c r="H258" s="259" t="str">
        <f t="shared" si="11"/>
        <v/>
      </c>
      <c r="I258" s="259" t="str">
        <f t="shared" si="11"/>
        <v/>
      </c>
      <c r="J258" s="259" t="str">
        <f t="shared" si="11"/>
        <v/>
      </c>
      <c r="K258" s="259" t="str">
        <f t="shared" si="11"/>
        <v/>
      </c>
      <c r="L258" s="259">
        <f t="shared" si="11"/>
        <v>30031.999588012695</v>
      </c>
      <c r="M258" s="259" t="str">
        <f t="shared" si="11"/>
        <v/>
      </c>
      <c r="N258" s="259" t="str">
        <f t="shared" ref="N258:P258" si="18">IF(N8=0,"",N133/N8*1000)</f>
        <v/>
      </c>
      <c r="O258" s="259" t="str">
        <f t="shared" si="18"/>
        <v/>
      </c>
      <c r="P258" s="259" t="str">
        <f t="shared" si="18"/>
        <v/>
      </c>
    </row>
    <row r="259" spans="1:16" hidden="1" x14ac:dyDescent="0.2">
      <c r="A259" t="str">
        <f t="shared" si="8"/>
        <v/>
      </c>
      <c r="B259" s="1" t="str">
        <f t="shared" si="9"/>
        <v>X</v>
      </c>
      <c r="C259" s="46" t="s">
        <v>1303</v>
      </c>
      <c r="D259" s="611" t="s">
        <v>1076</v>
      </c>
      <c r="E259" s="259" t="str">
        <f t="shared" si="13"/>
        <v/>
      </c>
      <c r="F259" s="259" t="str">
        <f t="shared" si="13"/>
        <v/>
      </c>
      <c r="G259" s="259" t="str">
        <f t="shared" si="11"/>
        <v/>
      </c>
      <c r="H259" s="259" t="str">
        <f t="shared" si="11"/>
        <v/>
      </c>
      <c r="I259" s="259" t="str">
        <f t="shared" si="11"/>
        <v/>
      </c>
      <c r="J259" s="259" t="str">
        <f t="shared" si="11"/>
        <v/>
      </c>
      <c r="K259" s="259" t="str">
        <f t="shared" si="11"/>
        <v/>
      </c>
      <c r="L259" s="259" t="str">
        <f t="shared" si="11"/>
        <v/>
      </c>
      <c r="M259" s="259" t="str">
        <f t="shared" si="11"/>
        <v/>
      </c>
      <c r="N259" s="259" t="str">
        <f t="shared" ref="N259:P259" si="19">IF(N9=0,"",N134/N9*1000)</f>
        <v/>
      </c>
      <c r="O259" s="259" t="str">
        <f t="shared" si="19"/>
        <v/>
      </c>
      <c r="P259" s="259">
        <f t="shared" si="19"/>
        <v>23638.999938964844</v>
      </c>
    </row>
    <row r="260" spans="1:16" hidden="1" x14ac:dyDescent="0.2">
      <c r="A260" t="str">
        <f t="shared" si="8"/>
        <v/>
      </c>
      <c r="B260" s="1" t="str">
        <f t="shared" si="9"/>
        <v>X</v>
      </c>
      <c r="C260" s="46" t="s">
        <v>332</v>
      </c>
      <c r="D260" s="611" t="s">
        <v>1078</v>
      </c>
      <c r="E260" s="259">
        <f t="shared" si="13"/>
        <v>20783.499399820965</v>
      </c>
      <c r="F260" s="259">
        <f t="shared" si="13"/>
        <v>21637.667338053387</v>
      </c>
      <c r="G260" s="259">
        <f t="shared" si="11"/>
        <v>23505.599975585938</v>
      </c>
      <c r="H260" s="259">
        <f t="shared" si="11"/>
        <v>28122.601318359375</v>
      </c>
      <c r="I260" s="259">
        <f t="shared" si="11"/>
        <v>23417.332967122395</v>
      </c>
      <c r="J260" s="259">
        <f t="shared" si="11"/>
        <v>28085.99853515625</v>
      </c>
      <c r="K260" s="259">
        <f t="shared" si="11"/>
        <v>26815.85693359375</v>
      </c>
      <c r="L260" s="259">
        <f t="shared" si="11"/>
        <v>27462.99934387207</v>
      </c>
      <c r="M260" s="259">
        <f t="shared" si="11"/>
        <v>30994.286673409599</v>
      </c>
      <c r="N260" s="259">
        <f t="shared" ref="N260:P260" si="20">IF(N10=0,"",N135/N10*1000)</f>
        <v>29756.142752511161</v>
      </c>
      <c r="O260" s="259">
        <f t="shared" si="20"/>
        <v>27556.143624441964</v>
      </c>
      <c r="P260" s="259">
        <f t="shared" si="20"/>
        <v>26102.375030517578</v>
      </c>
    </row>
    <row r="261" spans="1:16" hidden="1" x14ac:dyDescent="0.2">
      <c r="A261" t="str">
        <f t="shared" si="8"/>
        <v/>
      </c>
      <c r="B261" s="1" t="str">
        <f t="shared" si="9"/>
        <v>X</v>
      </c>
      <c r="C261" s="46" t="s">
        <v>333</v>
      </c>
      <c r="D261" s="611" t="s">
        <v>1080</v>
      </c>
      <c r="E261" s="259">
        <f t="shared" si="13"/>
        <v>21703.286307198661</v>
      </c>
      <c r="F261" s="259">
        <f t="shared" si="13"/>
        <v>23060.874938964844</v>
      </c>
      <c r="G261" s="259">
        <f t="shared" si="11"/>
        <v>28237.749099731445</v>
      </c>
      <c r="H261" s="259">
        <f t="shared" si="11"/>
        <v>28185.99853515625</v>
      </c>
      <c r="I261" s="259">
        <f t="shared" si="11"/>
        <v>30349.833170572918</v>
      </c>
      <c r="J261" s="259">
        <f t="shared" si="11"/>
        <v>32312.000819614957</v>
      </c>
      <c r="K261" s="259">
        <f t="shared" si="11"/>
        <v>26240.350341796875</v>
      </c>
      <c r="L261" s="259">
        <f t="shared" si="11"/>
        <v>32396.3623046875</v>
      </c>
      <c r="M261" s="259">
        <f t="shared" si="11"/>
        <v>31471.965921336207</v>
      </c>
      <c r="N261" s="259">
        <f t="shared" ref="N261:P261" si="21">IF(N11=0,"",N136/N11*1000)</f>
        <v>30914.750162760418</v>
      </c>
      <c r="O261" s="259">
        <f t="shared" si="21"/>
        <v>27696.094512939453</v>
      </c>
      <c r="P261" s="259">
        <f t="shared" si="21"/>
        <v>27144.000244140625</v>
      </c>
    </row>
    <row r="262" spans="1:16" hidden="1" x14ac:dyDescent="0.2">
      <c r="A262" t="str">
        <f t="shared" si="8"/>
        <v/>
      </c>
      <c r="B262" s="1" t="str">
        <f t="shared" si="9"/>
        <v>X</v>
      </c>
      <c r="C262" s="46" t="s">
        <v>334</v>
      </c>
      <c r="D262" s="611" t="s">
        <v>1082</v>
      </c>
      <c r="E262" s="259">
        <f t="shared" si="13"/>
        <v>22547.999572753906</v>
      </c>
      <c r="F262" s="259">
        <f t="shared" si="13"/>
        <v>24220.667521158855</v>
      </c>
      <c r="G262" s="259">
        <f t="shared" si="11"/>
        <v>29297.39990234375</v>
      </c>
      <c r="H262" s="259">
        <f t="shared" si="11"/>
        <v>30219.7998046875</v>
      </c>
      <c r="I262" s="259">
        <f t="shared" si="11"/>
        <v>25153.666178385418</v>
      </c>
      <c r="J262" s="259">
        <f t="shared" si="11"/>
        <v>27727.041015625</v>
      </c>
      <c r="K262" s="259">
        <f t="shared" si="11"/>
        <v>28327.958984375</v>
      </c>
      <c r="L262" s="259">
        <f t="shared" si="11"/>
        <v>25757.6171875</v>
      </c>
      <c r="M262" s="259">
        <f t="shared" si="11"/>
        <v>27289.637468863228</v>
      </c>
      <c r="N262" s="259">
        <f t="shared" ref="N262:P262" si="22">IF(N12=0,"",N137/N12*1000)</f>
        <v>27110.072039175728</v>
      </c>
      <c r="O262" s="259">
        <f t="shared" si="22"/>
        <v>25184.54968089789</v>
      </c>
      <c r="P262" s="259">
        <f t="shared" si="22"/>
        <v>19233.127691806891</v>
      </c>
    </row>
    <row r="263" spans="1:16" hidden="1" x14ac:dyDescent="0.2">
      <c r="A263" t="str">
        <f t="shared" si="8"/>
        <v/>
      </c>
      <c r="B263" s="1" t="str">
        <f t="shared" si="9"/>
        <v>X</v>
      </c>
      <c r="C263" s="46" t="s">
        <v>578</v>
      </c>
      <c r="D263" s="611" t="s">
        <v>1084</v>
      </c>
      <c r="E263" s="259" t="str">
        <f t="shared" si="13"/>
        <v/>
      </c>
      <c r="F263" s="259" t="str">
        <f t="shared" si="13"/>
        <v/>
      </c>
      <c r="G263" s="259" t="str">
        <f t="shared" ref="G263:M272" si="23">IF(G13=0,"",G138/G13*1000)</f>
        <v/>
      </c>
      <c r="H263" s="259" t="str">
        <f t="shared" si="23"/>
        <v/>
      </c>
      <c r="I263" s="259">
        <f t="shared" si="23"/>
        <v>19725.99983215332</v>
      </c>
      <c r="J263" s="259">
        <f t="shared" si="23"/>
        <v>21062.000274658203</v>
      </c>
      <c r="K263" s="259">
        <f t="shared" si="23"/>
        <v>21319.999694824219</v>
      </c>
      <c r="L263" s="259">
        <f t="shared" si="23"/>
        <v>17486.99951171875</v>
      </c>
      <c r="M263" s="259" t="str">
        <f t="shared" si="23"/>
        <v/>
      </c>
      <c r="N263" s="259" t="str">
        <f t="shared" ref="N263:P263" si="24">IF(N13=0,"",N138/N13*1000)</f>
        <v/>
      </c>
      <c r="O263" s="259" t="str">
        <f t="shared" si="24"/>
        <v/>
      </c>
      <c r="P263" s="259" t="str">
        <f t="shared" si="24"/>
        <v/>
      </c>
    </row>
    <row r="264" spans="1:16" hidden="1" x14ac:dyDescent="0.2">
      <c r="A264" t="str">
        <f t="shared" si="8"/>
        <v/>
      </c>
      <c r="B264" s="1" t="str">
        <f t="shared" si="9"/>
        <v>X</v>
      </c>
      <c r="C264" s="46" t="s">
        <v>579</v>
      </c>
      <c r="D264" s="611" t="s">
        <v>1086</v>
      </c>
      <c r="E264" s="259" t="str">
        <f t="shared" si="13"/>
        <v/>
      </c>
      <c r="F264" s="259" t="str">
        <f t="shared" si="13"/>
        <v/>
      </c>
      <c r="G264" s="259" t="str">
        <f t="shared" si="23"/>
        <v/>
      </c>
      <c r="H264" s="259">
        <f t="shared" si="23"/>
        <v>34888.999938964844</v>
      </c>
      <c r="I264" s="259" t="str">
        <f t="shared" si="23"/>
        <v/>
      </c>
      <c r="J264" s="259" t="str">
        <f t="shared" si="23"/>
        <v/>
      </c>
      <c r="K264" s="259" t="str">
        <f t="shared" si="23"/>
        <v/>
      </c>
      <c r="L264" s="259" t="str">
        <f t="shared" si="23"/>
        <v/>
      </c>
      <c r="M264" s="259" t="str">
        <f t="shared" si="23"/>
        <v/>
      </c>
      <c r="N264" s="259" t="str">
        <f t="shared" ref="N264:P264" si="25">IF(N14=0,"",N139/N14*1000)</f>
        <v/>
      </c>
      <c r="O264" s="259" t="str">
        <f t="shared" si="25"/>
        <v/>
      </c>
      <c r="P264" s="259" t="str">
        <f t="shared" si="25"/>
        <v/>
      </c>
    </row>
    <row r="265" spans="1:16" hidden="1" x14ac:dyDescent="0.2">
      <c r="A265" t="str">
        <f t="shared" si="8"/>
        <v/>
      </c>
      <c r="B265" s="1" t="str">
        <f t="shared" si="9"/>
        <v>X</v>
      </c>
      <c r="C265" s="46" t="s">
        <v>335</v>
      </c>
      <c r="D265" s="611" t="s">
        <v>1088</v>
      </c>
      <c r="E265" s="259">
        <f t="shared" si="13"/>
        <v>15894.29931640625</v>
      </c>
      <c r="F265" s="259">
        <f t="shared" si="13"/>
        <v>16091.077364408055</v>
      </c>
      <c r="G265" s="259">
        <f t="shared" si="23"/>
        <v>17081.999279203872</v>
      </c>
      <c r="H265" s="259">
        <f t="shared" si="23"/>
        <v>18133.222791883683</v>
      </c>
      <c r="I265" s="259">
        <f t="shared" si="23"/>
        <v>18624.800109863281</v>
      </c>
      <c r="J265" s="259">
        <f t="shared" si="23"/>
        <v>15972.166697184244</v>
      </c>
      <c r="K265" s="259">
        <f t="shared" si="23"/>
        <v>17305.800374348957</v>
      </c>
      <c r="L265" s="259">
        <f t="shared" si="23"/>
        <v>19132.471421185663</v>
      </c>
      <c r="M265" s="259">
        <f t="shared" si="23"/>
        <v>19980.499267578125</v>
      </c>
      <c r="N265" s="259">
        <f t="shared" ref="N265:P265" si="26">IF(N15=0,"",N140/N15*1000)</f>
        <v>20838.349914550781</v>
      </c>
      <c r="O265" s="259">
        <f t="shared" si="26"/>
        <v>20969.332740420388</v>
      </c>
      <c r="P265" s="259">
        <f t="shared" si="26"/>
        <v>25710.111177884617</v>
      </c>
    </row>
    <row r="266" spans="1:16" hidden="1" x14ac:dyDescent="0.2">
      <c r="A266" t="str">
        <f t="shared" si="8"/>
        <v/>
      </c>
      <c r="B266" s="1" t="str">
        <f t="shared" si="9"/>
        <v/>
      </c>
      <c r="C266" s="46" t="s">
        <v>1304</v>
      </c>
      <c r="D266" s="611" t="s">
        <v>1090</v>
      </c>
      <c r="E266" s="259" t="str">
        <f t="shared" si="13"/>
        <v/>
      </c>
      <c r="F266" s="259" t="str">
        <f t="shared" si="13"/>
        <v/>
      </c>
      <c r="G266" s="259" t="str">
        <f t="shared" si="23"/>
        <v/>
      </c>
      <c r="H266" s="259" t="str">
        <f t="shared" si="23"/>
        <v/>
      </c>
      <c r="I266" s="259" t="str">
        <f t="shared" si="23"/>
        <v/>
      </c>
      <c r="J266" s="259" t="str">
        <f t="shared" si="23"/>
        <v/>
      </c>
      <c r="K266" s="259" t="str">
        <f t="shared" si="23"/>
        <v/>
      </c>
      <c r="L266" s="259" t="str">
        <f t="shared" si="23"/>
        <v/>
      </c>
      <c r="M266" s="259" t="str">
        <f t="shared" si="23"/>
        <v/>
      </c>
      <c r="N266" s="259" t="str">
        <f t="shared" ref="N266:P266" si="27">IF(N16=0,"",N141/N16*1000)</f>
        <v/>
      </c>
      <c r="O266" s="259" t="str">
        <f t="shared" si="27"/>
        <v/>
      </c>
      <c r="P266" s="259" t="str">
        <f t="shared" si="27"/>
        <v/>
      </c>
    </row>
    <row r="267" spans="1:16" hidden="1" x14ac:dyDescent="0.2">
      <c r="A267" t="str">
        <f t="shared" si="8"/>
        <v/>
      </c>
      <c r="B267" s="1" t="str">
        <f t="shared" si="9"/>
        <v>X</v>
      </c>
      <c r="C267" s="46" t="s">
        <v>786</v>
      </c>
      <c r="D267" s="611" t="s">
        <v>1092</v>
      </c>
      <c r="E267" s="259" t="str">
        <f t="shared" si="13"/>
        <v/>
      </c>
      <c r="F267" s="259" t="str">
        <f t="shared" si="13"/>
        <v/>
      </c>
      <c r="G267" s="259" t="str">
        <f t="shared" si="23"/>
        <v/>
      </c>
      <c r="H267" s="259" t="str">
        <f t="shared" si="23"/>
        <v/>
      </c>
      <c r="I267" s="259" t="str">
        <f t="shared" si="23"/>
        <v/>
      </c>
      <c r="J267" s="259">
        <f t="shared" si="23"/>
        <v>21583.749771118164</v>
      </c>
      <c r="K267" s="259">
        <f t="shared" si="23"/>
        <v>12298.000335693359</v>
      </c>
      <c r="L267" s="259">
        <f t="shared" si="23"/>
        <v>13285.800170898438</v>
      </c>
      <c r="M267" s="259" t="str">
        <f t="shared" si="23"/>
        <v/>
      </c>
      <c r="N267" s="259" t="str">
        <f t="shared" ref="N267:P267" si="28">IF(N17=0,"",N142/N17*1000)</f>
        <v/>
      </c>
      <c r="O267" s="259" t="str">
        <f t="shared" si="28"/>
        <v/>
      </c>
      <c r="P267" s="259" t="str">
        <f t="shared" si="28"/>
        <v/>
      </c>
    </row>
    <row r="268" spans="1:16" x14ac:dyDescent="0.2">
      <c r="A268" t="str">
        <f t="shared" si="8"/>
        <v>Cofog2</v>
      </c>
      <c r="B268" s="1" t="str">
        <f t="shared" si="9"/>
        <v>X</v>
      </c>
      <c r="C268" s="46" t="s">
        <v>692</v>
      </c>
      <c r="D268" s="610" t="s">
        <v>1094</v>
      </c>
      <c r="E268" s="259">
        <f t="shared" si="13"/>
        <v>27920.625686645508</v>
      </c>
      <c r="F268" s="259">
        <f t="shared" si="13"/>
        <v>29370.500564575195</v>
      </c>
      <c r="G268" s="259">
        <f t="shared" si="23"/>
        <v>30576.800537109375</v>
      </c>
      <c r="H268" s="259">
        <f t="shared" si="23"/>
        <v>28153.666178385418</v>
      </c>
      <c r="I268" s="259">
        <f t="shared" si="23"/>
        <v>25513.874053955078</v>
      </c>
      <c r="J268" s="259">
        <f t="shared" si="23"/>
        <v>28045.749664306641</v>
      </c>
      <c r="K268" s="259">
        <f t="shared" si="23"/>
        <v>25446.41621907552</v>
      </c>
      <c r="L268" s="259">
        <f t="shared" si="23"/>
        <v>26161.332872178817</v>
      </c>
      <c r="M268" s="259">
        <f t="shared" si="23"/>
        <v>26792.889065212672</v>
      </c>
      <c r="N268" s="259">
        <f t="shared" ref="N268:P268" si="29">IF(N18=0,"",N143/N18*1000)</f>
        <v>27375.22210015191</v>
      </c>
      <c r="O268" s="259">
        <f t="shared" si="29"/>
        <v>29040.750503540039</v>
      </c>
      <c r="P268" s="259" t="str">
        <f t="shared" si="29"/>
        <v/>
      </c>
    </row>
    <row r="269" spans="1:16" hidden="1" x14ac:dyDescent="0.2">
      <c r="A269" t="str">
        <f t="shared" si="8"/>
        <v/>
      </c>
      <c r="B269" s="1" t="str">
        <f t="shared" si="9"/>
        <v/>
      </c>
      <c r="C269" s="46" t="s">
        <v>1305</v>
      </c>
      <c r="D269" s="611" t="s">
        <v>1096</v>
      </c>
      <c r="E269" s="259" t="str">
        <f t="shared" si="13"/>
        <v/>
      </c>
      <c r="F269" s="259" t="str">
        <f t="shared" si="13"/>
        <v/>
      </c>
      <c r="G269" s="259" t="str">
        <f t="shared" si="23"/>
        <v/>
      </c>
      <c r="H269" s="259" t="str">
        <f t="shared" si="23"/>
        <v/>
      </c>
      <c r="I269" s="259" t="str">
        <f t="shared" si="23"/>
        <v/>
      </c>
      <c r="J269" s="259" t="str">
        <f t="shared" si="23"/>
        <v/>
      </c>
      <c r="K269" s="259" t="str">
        <f t="shared" si="23"/>
        <v/>
      </c>
      <c r="L269" s="259" t="str">
        <f t="shared" si="23"/>
        <v/>
      </c>
      <c r="M269" s="259" t="str">
        <f t="shared" si="23"/>
        <v/>
      </c>
      <c r="N269" s="259" t="str">
        <f t="shared" ref="N269:P269" si="30">IF(N19=0,"",N144/N19*1000)</f>
        <v/>
      </c>
      <c r="O269" s="259" t="str">
        <f t="shared" si="30"/>
        <v/>
      </c>
      <c r="P269" s="259" t="str">
        <f t="shared" si="30"/>
        <v/>
      </c>
    </row>
    <row r="270" spans="1:16" hidden="1" x14ac:dyDescent="0.2">
      <c r="A270" t="str">
        <f t="shared" si="8"/>
        <v/>
      </c>
      <c r="B270" s="1" t="str">
        <f t="shared" si="9"/>
        <v/>
      </c>
      <c r="C270" s="46" t="s">
        <v>1306</v>
      </c>
      <c r="D270" s="611" t="s">
        <v>1098</v>
      </c>
      <c r="E270" s="259" t="str">
        <f t="shared" si="13"/>
        <v/>
      </c>
      <c r="F270" s="259" t="str">
        <f t="shared" si="13"/>
        <v/>
      </c>
      <c r="G270" s="259" t="str">
        <f t="shared" si="23"/>
        <v/>
      </c>
      <c r="H270" s="259" t="str">
        <f t="shared" si="23"/>
        <v/>
      </c>
      <c r="I270" s="259" t="str">
        <f t="shared" si="23"/>
        <v/>
      </c>
      <c r="J270" s="259" t="str">
        <f t="shared" si="23"/>
        <v/>
      </c>
      <c r="K270" s="259" t="str">
        <f t="shared" si="23"/>
        <v/>
      </c>
      <c r="L270" s="259" t="str">
        <f t="shared" si="23"/>
        <v/>
      </c>
      <c r="M270" s="259" t="str">
        <f t="shared" si="23"/>
        <v/>
      </c>
      <c r="N270" s="259" t="str">
        <f t="shared" ref="N270:P270" si="31">IF(N20=0,"",N145/N20*1000)</f>
        <v/>
      </c>
      <c r="O270" s="259" t="str">
        <f t="shared" si="31"/>
        <v/>
      </c>
      <c r="P270" s="259" t="str">
        <f t="shared" si="31"/>
        <v/>
      </c>
    </row>
    <row r="271" spans="1:16" hidden="1" x14ac:dyDescent="0.2">
      <c r="A271" t="str">
        <f t="shared" si="8"/>
        <v/>
      </c>
      <c r="B271" s="1" t="str">
        <f t="shared" si="9"/>
        <v/>
      </c>
      <c r="C271" s="46" t="s">
        <v>1307</v>
      </c>
      <c r="D271" s="611" t="s">
        <v>1100</v>
      </c>
      <c r="E271" s="259" t="str">
        <f t="shared" si="13"/>
        <v/>
      </c>
      <c r="F271" s="259" t="str">
        <f t="shared" si="13"/>
        <v/>
      </c>
      <c r="G271" s="259" t="str">
        <f t="shared" si="23"/>
        <v/>
      </c>
      <c r="H271" s="259" t="str">
        <f t="shared" si="23"/>
        <v/>
      </c>
      <c r="I271" s="259" t="str">
        <f t="shared" si="23"/>
        <v/>
      </c>
      <c r="J271" s="259" t="str">
        <f t="shared" si="23"/>
        <v/>
      </c>
      <c r="K271" s="259" t="str">
        <f t="shared" si="23"/>
        <v/>
      </c>
      <c r="L271" s="259" t="str">
        <f t="shared" si="23"/>
        <v/>
      </c>
      <c r="M271" s="259" t="str">
        <f t="shared" si="23"/>
        <v/>
      </c>
      <c r="N271" s="259" t="str">
        <f t="shared" ref="N271:P271" si="32">IF(N21=0,"",N146/N21*1000)</f>
        <v/>
      </c>
      <c r="O271" s="259" t="str">
        <f t="shared" si="32"/>
        <v/>
      </c>
      <c r="P271" s="259" t="str">
        <f t="shared" si="32"/>
        <v/>
      </c>
    </row>
    <row r="272" spans="1:16" hidden="1" x14ac:dyDescent="0.2">
      <c r="A272" t="str">
        <f t="shared" si="8"/>
        <v/>
      </c>
      <c r="B272" s="1" t="str">
        <f t="shared" si="9"/>
        <v/>
      </c>
      <c r="C272" s="46" t="s">
        <v>1308</v>
      </c>
      <c r="D272" s="611" t="s">
        <v>1102</v>
      </c>
      <c r="E272" s="259" t="str">
        <f t="shared" si="13"/>
        <v/>
      </c>
      <c r="F272" s="259" t="str">
        <f t="shared" si="13"/>
        <v/>
      </c>
      <c r="G272" s="259" t="str">
        <f t="shared" si="23"/>
        <v/>
      </c>
      <c r="H272" s="259" t="str">
        <f t="shared" si="23"/>
        <v/>
      </c>
      <c r="I272" s="259" t="str">
        <f t="shared" si="23"/>
        <v/>
      </c>
      <c r="J272" s="259" t="str">
        <f t="shared" si="23"/>
        <v/>
      </c>
      <c r="K272" s="259" t="str">
        <f t="shared" si="23"/>
        <v/>
      </c>
      <c r="L272" s="259" t="str">
        <f t="shared" si="23"/>
        <v/>
      </c>
      <c r="M272" s="259" t="str">
        <f t="shared" si="23"/>
        <v/>
      </c>
      <c r="N272" s="259" t="str">
        <f t="shared" ref="N272:P272" si="33">IF(N22=0,"",N147/N22*1000)</f>
        <v/>
      </c>
      <c r="O272" s="259" t="str">
        <f t="shared" si="33"/>
        <v/>
      </c>
      <c r="P272" s="259" t="str">
        <f t="shared" si="33"/>
        <v/>
      </c>
    </row>
    <row r="273" spans="1:16" hidden="1" x14ac:dyDescent="0.2">
      <c r="A273" t="str">
        <f t="shared" si="8"/>
        <v/>
      </c>
      <c r="B273" s="1" t="str">
        <f t="shared" si="9"/>
        <v>X</v>
      </c>
      <c r="C273" s="46" t="s">
        <v>336</v>
      </c>
      <c r="D273" s="611" t="s">
        <v>1104</v>
      </c>
      <c r="E273" s="259">
        <f t="shared" si="13"/>
        <v>27920.625686645508</v>
      </c>
      <c r="F273" s="259">
        <f t="shared" si="13"/>
        <v>29370.500564575195</v>
      </c>
      <c r="G273" s="259">
        <f t="shared" ref="G273:M282" si="34">IF(G23=0,"",G148/G23*1000)</f>
        <v>30576.800537109375</v>
      </c>
      <c r="H273" s="259">
        <f t="shared" si="34"/>
        <v>28153.666178385418</v>
      </c>
      <c r="I273" s="259">
        <f t="shared" si="34"/>
        <v>25513.874053955078</v>
      </c>
      <c r="J273" s="259">
        <f t="shared" si="34"/>
        <v>28045.749664306641</v>
      </c>
      <c r="K273" s="259">
        <f t="shared" si="34"/>
        <v>25446.41621907552</v>
      </c>
      <c r="L273" s="259">
        <f t="shared" si="34"/>
        <v>26161.332872178817</v>
      </c>
      <c r="M273" s="259">
        <f t="shared" si="34"/>
        <v>26792.889065212672</v>
      </c>
      <c r="N273" s="259">
        <f t="shared" ref="N273:P273" si="35">IF(N23=0,"",N148/N23*1000)</f>
        <v>27375.22210015191</v>
      </c>
      <c r="O273" s="259">
        <f t="shared" si="35"/>
        <v>29040.750503540039</v>
      </c>
      <c r="P273" s="259" t="str">
        <f t="shared" si="35"/>
        <v/>
      </c>
    </row>
    <row r="274" spans="1:16" x14ac:dyDescent="0.2">
      <c r="A274" t="str">
        <f t="shared" si="8"/>
        <v>Cofog2</v>
      </c>
      <c r="B274" s="1" t="str">
        <f t="shared" si="9"/>
        <v>X</v>
      </c>
      <c r="C274" s="46" t="s">
        <v>693</v>
      </c>
      <c r="D274" s="610" t="s">
        <v>1106</v>
      </c>
      <c r="E274" s="259">
        <f t="shared" ref="E274:F293" si="36">IF(E24=0,"",E149/E24*1000)</f>
        <v>21136.240042892157</v>
      </c>
      <c r="F274" s="259">
        <f t="shared" si="36"/>
        <v>21481.394410593632</v>
      </c>
      <c r="G274" s="259">
        <f t="shared" si="34"/>
        <v>21965.316890746122</v>
      </c>
      <c r="H274" s="259">
        <f t="shared" si="34"/>
        <v>21977.84423828125</v>
      </c>
      <c r="I274" s="259">
        <f t="shared" si="34"/>
        <v>22513.259548611109</v>
      </c>
      <c r="J274" s="259">
        <f t="shared" si="34"/>
        <v>24076.91180889423</v>
      </c>
      <c r="K274" s="259">
        <f t="shared" si="34"/>
        <v>27485.836043895913</v>
      </c>
      <c r="L274" s="259">
        <f t="shared" si="34"/>
        <v>28437.887052210368</v>
      </c>
      <c r="M274" s="259">
        <f t="shared" si="34"/>
        <v>29801.370169370231</v>
      </c>
      <c r="N274" s="259">
        <f t="shared" ref="N274:P274" si="37">IF(N24=0,"",N149/N24*1000)</f>
        <v>28608.435428503788</v>
      </c>
      <c r="O274" s="259">
        <f t="shared" si="37"/>
        <v>30510.426568441064</v>
      </c>
      <c r="P274" s="259">
        <f t="shared" si="37"/>
        <v>29946.291158127682</v>
      </c>
    </row>
    <row r="275" spans="1:16" hidden="1" x14ac:dyDescent="0.2">
      <c r="A275" t="str">
        <f t="shared" si="8"/>
        <v/>
      </c>
      <c r="B275" s="1" t="str">
        <f t="shared" si="9"/>
        <v>X</v>
      </c>
      <c r="C275" s="46" t="s">
        <v>337</v>
      </c>
      <c r="D275" s="611" t="s">
        <v>1108</v>
      </c>
      <c r="E275" s="259">
        <f t="shared" si="36"/>
        <v>17795.429532490078</v>
      </c>
      <c r="F275" s="259">
        <f t="shared" si="36"/>
        <v>17643.3837890625</v>
      </c>
      <c r="G275" s="259">
        <f t="shared" si="34"/>
        <v>17592.329025268555</v>
      </c>
      <c r="H275" s="259">
        <f t="shared" si="34"/>
        <v>17786.793542286705</v>
      </c>
      <c r="I275" s="259">
        <f t="shared" si="34"/>
        <v>18737.102161754261</v>
      </c>
      <c r="J275" s="259">
        <f t="shared" si="34"/>
        <v>18787.327500640371</v>
      </c>
      <c r="K275" s="259">
        <f t="shared" si="34"/>
        <v>23036.871141003026</v>
      </c>
      <c r="L275" s="259">
        <f t="shared" si="34"/>
        <v>24515.913368999092</v>
      </c>
      <c r="M275" s="259">
        <f t="shared" si="34"/>
        <v>25509.369314533389</v>
      </c>
      <c r="N275" s="259">
        <f t="shared" ref="N275:P275" si="38">IF(N25=0,"",N150/N25*1000)</f>
        <v>23962.753504922945</v>
      </c>
      <c r="O275" s="259">
        <f t="shared" si="38"/>
        <v>25728.434244791668</v>
      </c>
      <c r="P275" s="259">
        <f t="shared" si="38"/>
        <v>27357.573574029124</v>
      </c>
    </row>
    <row r="276" spans="1:16" hidden="1" x14ac:dyDescent="0.2">
      <c r="A276" t="str">
        <f t="shared" si="8"/>
        <v/>
      </c>
      <c r="B276" s="1" t="str">
        <f t="shared" si="9"/>
        <v>X</v>
      </c>
      <c r="C276" s="46" t="s">
        <v>338</v>
      </c>
      <c r="D276" s="611" t="s">
        <v>1110</v>
      </c>
      <c r="E276" s="259">
        <f t="shared" si="36"/>
        <v>16840.799967447918</v>
      </c>
      <c r="F276" s="259">
        <f t="shared" si="36"/>
        <v>15443.111843532986</v>
      </c>
      <c r="G276" s="259">
        <f t="shared" si="34"/>
        <v>16594.688415527344</v>
      </c>
      <c r="H276" s="259">
        <f t="shared" si="34"/>
        <v>17151.176901424635</v>
      </c>
      <c r="I276" s="259">
        <f t="shared" si="34"/>
        <v>15859.823787913603</v>
      </c>
      <c r="J276" s="259">
        <f t="shared" si="34"/>
        <v>16591.666327582465</v>
      </c>
      <c r="K276" s="259">
        <f t="shared" si="34"/>
        <v>22540.187835693359</v>
      </c>
      <c r="L276" s="259">
        <f t="shared" si="34"/>
        <v>21901.150512695313</v>
      </c>
      <c r="M276" s="259">
        <f t="shared" si="34"/>
        <v>24157.545609907673</v>
      </c>
      <c r="N276" s="259">
        <f t="shared" ref="N276:P276" si="39">IF(N26=0,"",N151/N26*1000)</f>
        <v>21946.665445963543</v>
      </c>
      <c r="O276" s="259">
        <f t="shared" si="39"/>
        <v>23651.499430338543</v>
      </c>
      <c r="P276" s="259">
        <f t="shared" si="39"/>
        <v>24053.499857584637</v>
      </c>
    </row>
    <row r="277" spans="1:16" hidden="1" x14ac:dyDescent="0.2">
      <c r="A277" t="str">
        <f t="shared" si="8"/>
        <v/>
      </c>
      <c r="B277" s="1" t="str">
        <f t="shared" si="9"/>
        <v>X</v>
      </c>
      <c r="C277" s="46" t="s">
        <v>339</v>
      </c>
      <c r="D277" s="611" t="s">
        <v>1112</v>
      </c>
      <c r="E277" s="259">
        <f t="shared" si="36"/>
        <v>26224.819607204859</v>
      </c>
      <c r="F277" s="259">
        <f t="shared" si="36"/>
        <v>26877.157110916942</v>
      </c>
      <c r="G277" s="259">
        <f t="shared" si="34"/>
        <v>27613.374498155379</v>
      </c>
      <c r="H277" s="259">
        <f t="shared" si="34"/>
        <v>27955.029655905331</v>
      </c>
      <c r="I277" s="259">
        <f t="shared" si="34"/>
        <v>28937.289472939312</v>
      </c>
      <c r="J277" s="259">
        <f t="shared" si="34"/>
        <v>27358.387936827956</v>
      </c>
      <c r="K277" s="259">
        <f t="shared" si="34"/>
        <v>29706.398584509407</v>
      </c>
      <c r="L277" s="259">
        <f t="shared" si="34"/>
        <v>32390.370791720357</v>
      </c>
      <c r="M277" s="259">
        <f t="shared" si="34"/>
        <v>32996.267790841586</v>
      </c>
      <c r="N277" s="259">
        <f t="shared" ref="N277:P277" si="40">IF(N27=0,"",N152/N27*1000)</f>
        <v>32982.504060952968</v>
      </c>
      <c r="O277" s="259">
        <f t="shared" si="40"/>
        <v>35403.116466929612</v>
      </c>
      <c r="P277" s="259">
        <f t="shared" si="40"/>
        <v>34752.085658482145</v>
      </c>
    </row>
    <row r="278" spans="1:16" hidden="1" x14ac:dyDescent="0.2">
      <c r="A278" t="str">
        <f t="shared" si="8"/>
        <v/>
      </c>
      <c r="B278" s="1" t="str">
        <f t="shared" si="9"/>
        <v>X</v>
      </c>
      <c r="C278" s="46" t="s">
        <v>340</v>
      </c>
      <c r="D278" s="611" t="s">
        <v>1114</v>
      </c>
      <c r="E278" s="259">
        <f t="shared" si="36"/>
        <v>17340.429033551896</v>
      </c>
      <c r="F278" s="259">
        <f t="shared" si="36"/>
        <v>17595.312118530273</v>
      </c>
      <c r="G278" s="259">
        <f t="shared" si="34"/>
        <v>17186.187744140625</v>
      </c>
      <c r="H278" s="259">
        <f t="shared" si="34"/>
        <v>18160.235236672794</v>
      </c>
      <c r="I278" s="259">
        <f t="shared" si="34"/>
        <v>17216.429210844497</v>
      </c>
      <c r="J278" s="259">
        <f t="shared" si="34"/>
        <v>18253.856840587796</v>
      </c>
      <c r="K278" s="259">
        <f t="shared" si="34"/>
        <v>22297.157689144737</v>
      </c>
      <c r="L278" s="259">
        <f t="shared" si="34"/>
        <v>24241.89517372533</v>
      </c>
      <c r="M278" s="259">
        <f t="shared" si="34"/>
        <v>27310.000610351563</v>
      </c>
      <c r="N278" s="259">
        <f t="shared" ref="N278:P278" si="41">IF(N28=0,"",N153/N28*1000)</f>
        <v>25237.476167224704</v>
      </c>
      <c r="O278" s="259">
        <f t="shared" si="41"/>
        <v>26004.17427394701</v>
      </c>
      <c r="P278" s="259">
        <f t="shared" si="41"/>
        <v>17868.999481201172</v>
      </c>
    </row>
    <row r="279" spans="1:16" hidden="1" x14ac:dyDescent="0.2">
      <c r="A279" t="str">
        <f t="shared" si="8"/>
        <v/>
      </c>
      <c r="B279" s="1" t="str">
        <f t="shared" si="9"/>
        <v>X</v>
      </c>
      <c r="C279" s="46" t="s">
        <v>341</v>
      </c>
      <c r="D279" s="611" t="s">
        <v>1116</v>
      </c>
      <c r="E279" s="259">
        <f t="shared" si="36"/>
        <v>24567.799377441406</v>
      </c>
      <c r="F279" s="259">
        <f t="shared" si="36"/>
        <v>19008.499145507813</v>
      </c>
      <c r="G279" s="259">
        <f t="shared" si="34"/>
        <v>28808.334350585938</v>
      </c>
      <c r="H279" s="259">
        <f t="shared" si="34"/>
        <v>25745.000839233398</v>
      </c>
      <c r="I279" s="259">
        <f t="shared" si="34"/>
        <v>44626.499176025391</v>
      </c>
      <c r="J279" s="259">
        <f t="shared" si="34"/>
        <v>43171.000162760414</v>
      </c>
      <c r="K279" s="259">
        <f t="shared" si="34"/>
        <v>48687.999725341797</v>
      </c>
      <c r="L279" s="259">
        <f t="shared" si="34"/>
        <v>40206.49973551432</v>
      </c>
      <c r="M279" s="259">
        <f t="shared" si="34"/>
        <v>40599.833170572914</v>
      </c>
      <c r="N279" s="259">
        <f t="shared" ref="N279:P279" si="42">IF(N29=0,"",N154/N29*1000)</f>
        <v>42970.001220703125</v>
      </c>
      <c r="O279" s="259">
        <f t="shared" si="42"/>
        <v>42858.668009440102</v>
      </c>
      <c r="P279" s="259">
        <f t="shared" si="42"/>
        <v>40615.333557128906</v>
      </c>
    </row>
    <row r="280" spans="1:16" hidden="1" x14ac:dyDescent="0.2">
      <c r="A280" t="str">
        <f t="shared" si="8"/>
        <v/>
      </c>
      <c r="B280" s="1" t="str">
        <f t="shared" si="9"/>
        <v>X</v>
      </c>
      <c r="C280" s="46" t="s">
        <v>342</v>
      </c>
      <c r="D280" s="611" t="s">
        <v>1118</v>
      </c>
      <c r="E280" s="259">
        <f t="shared" si="36"/>
        <v>20732.047047334556</v>
      </c>
      <c r="F280" s="259">
        <f t="shared" si="36"/>
        <v>21492.705939797794</v>
      </c>
      <c r="G280" s="259">
        <f t="shared" si="34"/>
        <v>22138.621363146551</v>
      </c>
      <c r="H280" s="259">
        <f t="shared" si="34"/>
        <v>21700.37841796875</v>
      </c>
      <c r="I280" s="259">
        <f t="shared" si="34"/>
        <v>23460.658243257705</v>
      </c>
      <c r="J280" s="259">
        <f t="shared" si="34"/>
        <v>27048.399939903844</v>
      </c>
      <c r="K280" s="259">
        <f t="shared" si="34"/>
        <v>30060.936337425595</v>
      </c>
      <c r="L280" s="259">
        <f t="shared" si="34"/>
        <v>28399.888780381942</v>
      </c>
      <c r="M280" s="259">
        <f t="shared" si="34"/>
        <v>31509.438119283535</v>
      </c>
      <c r="N280" s="259">
        <f t="shared" ref="N280:P280" si="43">IF(N30=0,"",N155/N30*1000)</f>
        <v>29681.665665064102</v>
      </c>
      <c r="O280" s="259">
        <f t="shared" si="43"/>
        <v>31041.420384457237</v>
      </c>
      <c r="P280" s="259">
        <f t="shared" si="43"/>
        <v>31720.177786690849</v>
      </c>
    </row>
    <row r="281" spans="1:16" x14ac:dyDescent="0.2">
      <c r="A281" t="str">
        <f t="shared" si="8"/>
        <v>Cofog2</v>
      </c>
      <c r="B281" s="1" t="str">
        <f t="shared" si="9"/>
        <v>X</v>
      </c>
      <c r="C281" s="46" t="s">
        <v>694</v>
      </c>
      <c r="D281" s="610" t="s">
        <v>1120</v>
      </c>
      <c r="E281" s="259">
        <f t="shared" si="36"/>
        <v>13517.762690639951</v>
      </c>
      <c r="F281" s="259">
        <f t="shared" si="36"/>
        <v>14373.816005369928</v>
      </c>
      <c r="G281" s="259">
        <f t="shared" si="34"/>
        <v>15021.219239480957</v>
      </c>
      <c r="H281" s="259">
        <f t="shared" si="34"/>
        <v>16198.768886817896</v>
      </c>
      <c r="I281" s="259">
        <f t="shared" si="34"/>
        <v>16286.024440850997</v>
      </c>
      <c r="J281" s="259">
        <f t="shared" si="34"/>
        <v>16365.744329308092</v>
      </c>
      <c r="K281" s="259">
        <f t="shared" si="34"/>
        <v>17758.582927935357</v>
      </c>
      <c r="L281" s="259">
        <f t="shared" si="34"/>
        <v>18961.268491771709</v>
      </c>
      <c r="M281" s="259">
        <f t="shared" si="34"/>
        <v>19328.068713976947</v>
      </c>
      <c r="N281" s="259">
        <f t="shared" ref="N281:P281" si="44">IF(N31=0,"",N156/N31*1000)</f>
        <v>19838.561670740222</v>
      </c>
      <c r="O281" s="259">
        <f t="shared" si="44"/>
        <v>19514.493515403683</v>
      </c>
      <c r="P281" s="259">
        <f t="shared" si="44"/>
        <v>20563.092626284244</v>
      </c>
    </row>
    <row r="282" spans="1:16" hidden="1" x14ac:dyDescent="0.2">
      <c r="A282" t="str">
        <f t="shared" si="8"/>
        <v/>
      </c>
      <c r="B282" s="1" t="str">
        <f t="shared" si="9"/>
        <v>X</v>
      </c>
      <c r="C282" s="46" t="s">
        <v>343</v>
      </c>
      <c r="D282" s="611" t="s">
        <v>1122</v>
      </c>
      <c r="E282" s="259">
        <f t="shared" si="36"/>
        <v>15675.041198730469</v>
      </c>
      <c r="F282" s="259">
        <f t="shared" si="36"/>
        <v>16657.815684442932</v>
      </c>
      <c r="G282" s="259">
        <f t="shared" si="34"/>
        <v>16785.752240349266</v>
      </c>
      <c r="H282" s="259">
        <f t="shared" si="34"/>
        <v>18437.116755995638</v>
      </c>
      <c r="I282" s="259">
        <f t="shared" si="34"/>
        <v>19660.604288289836</v>
      </c>
      <c r="J282" s="259">
        <f t="shared" si="34"/>
        <v>26110.451975176409</v>
      </c>
      <c r="K282" s="259">
        <f t="shared" si="34"/>
        <v>29962.693434495195</v>
      </c>
      <c r="L282" s="259">
        <f t="shared" si="34"/>
        <v>31062.523251488095</v>
      </c>
      <c r="M282" s="259">
        <f t="shared" si="34"/>
        <v>34485.99853515625</v>
      </c>
      <c r="N282" s="259">
        <f t="shared" ref="N282:P282" si="45">IF(N32=0,"",N157/N32*1000)</f>
        <v>34522.250366210938</v>
      </c>
      <c r="O282" s="259">
        <f t="shared" si="45"/>
        <v>35731.159410978617</v>
      </c>
      <c r="P282" s="259">
        <f t="shared" si="45"/>
        <v>26757.667541503906</v>
      </c>
    </row>
    <row r="283" spans="1:16" hidden="1" x14ac:dyDescent="0.2">
      <c r="A283" t="str">
        <f t="shared" si="8"/>
        <v/>
      </c>
      <c r="B283" s="1" t="str">
        <f t="shared" si="9"/>
        <v>X</v>
      </c>
      <c r="C283" s="46" t="s">
        <v>344</v>
      </c>
      <c r="D283" s="611" t="s">
        <v>1124</v>
      </c>
      <c r="E283" s="259">
        <f t="shared" si="36"/>
        <v>13008.764827952666</v>
      </c>
      <c r="F283" s="259">
        <f t="shared" si="36"/>
        <v>12997.625350952148</v>
      </c>
      <c r="G283" s="259">
        <f t="shared" ref="G283:M292" si="46">IF(G33=0,"",G158/G33*1000)</f>
        <v>14798.642839704242</v>
      </c>
      <c r="H283" s="259">
        <f t="shared" si="46"/>
        <v>15680.845994215746</v>
      </c>
      <c r="I283" s="259">
        <f t="shared" si="46"/>
        <v>14591.999816894531</v>
      </c>
      <c r="J283" s="259">
        <f t="shared" si="46"/>
        <v>13764.667087131076</v>
      </c>
      <c r="K283" s="259">
        <f t="shared" si="46"/>
        <v>14400.499979654947</v>
      </c>
      <c r="L283" s="259" t="str">
        <f t="shared" si="46"/>
        <v/>
      </c>
      <c r="M283" s="259" t="str">
        <f t="shared" si="46"/>
        <v/>
      </c>
      <c r="N283" s="259" t="str">
        <f t="shared" ref="N283:P283" si="47">IF(N33=0,"",N158/N33*1000)</f>
        <v/>
      </c>
      <c r="O283" s="259" t="str">
        <f t="shared" si="47"/>
        <v/>
      </c>
      <c r="P283" s="259" t="str">
        <f t="shared" si="47"/>
        <v/>
      </c>
    </row>
    <row r="284" spans="1:16" hidden="1" x14ac:dyDescent="0.2">
      <c r="A284" t="str">
        <f t="shared" si="8"/>
        <v/>
      </c>
      <c r="B284" s="1" t="str">
        <f t="shared" si="9"/>
        <v>X</v>
      </c>
      <c r="C284" s="46" t="s">
        <v>345</v>
      </c>
      <c r="D284" s="611" t="s">
        <v>1126</v>
      </c>
      <c r="E284" s="259">
        <f t="shared" si="36"/>
        <v>17385.592990451391</v>
      </c>
      <c r="F284" s="259">
        <f t="shared" si="36"/>
        <v>18407.547489289314</v>
      </c>
      <c r="G284" s="259">
        <f t="shared" si="46"/>
        <v>19717.100016276043</v>
      </c>
      <c r="H284" s="259">
        <f t="shared" si="46"/>
        <v>19919.654583108837</v>
      </c>
      <c r="I284" s="259">
        <f t="shared" si="46"/>
        <v>20565.128449470765</v>
      </c>
      <c r="J284" s="259">
        <f t="shared" si="46"/>
        <v>20367.582099382267</v>
      </c>
      <c r="K284" s="259">
        <f t="shared" si="46"/>
        <v>21647.863214666191</v>
      </c>
      <c r="L284" s="259">
        <f t="shared" si="46"/>
        <v>22229.778374565969</v>
      </c>
      <c r="M284" s="259">
        <f t="shared" si="46"/>
        <v>21844.26025390625</v>
      </c>
      <c r="N284" s="259">
        <f t="shared" ref="N284:P284" si="48">IF(N34=0,"",N159/N34*1000)</f>
        <v>21527.595682347073</v>
      </c>
      <c r="O284" s="259">
        <f t="shared" si="48"/>
        <v>19922.847581946331</v>
      </c>
      <c r="P284" s="259">
        <f t="shared" si="48"/>
        <v>18765.06233215332</v>
      </c>
    </row>
    <row r="285" spans="1:16" hidden="1" x14ac:dyDescent="0.2">
      <c r="A285" t="str">
        <f t="shared" si="8"/>
        <v/>
      </c>
      <c r="B285" s="1" t="str">
        <f t="shared" si="9"/>
        <v>X</v>
      </c>
      <c r="C285" s="46" t="s">
        <v>346</v>
      </c>
      <c r="D285" s="611" t="s">
        <v>1128</v>
      </c>
      <c r="E285" s="259">
        <f t="shared" si="36"/>
        <v>13434.833526611328</v>
      </c>
      <c r="F285" s="259">
        <f t="shared" si="36"/>
        <v>13501.199340820313</v>
      </c>
      <c r="G285" s="259">
        <f t="shared" si="46"/>
        <v>12545.667012532553</v>
      </c>
      <c r="H285" s="259">
        <f t="shared" si="46"/>
        <v>13391.000111897787</v>
      </c>
      <c r="I285" s="259">
        <f t="shared" si="46"/>
        <v>14222.999572753906</v>
      </c>
      <c r="J285" s="259" t="str">
        <f t="shared" si="46"/>
        <v/>
      </c>
      <c r="K285" s="259" t="str">
        <f t="shared" si="46"/>
        <v/>
      </c>
      <c r="L285" s="259" t="str">
        <f t="shared" si="46"/>
        <v/>
      </c>
      <c r="M285" s="259" t="str">
        <f t="shared" si="46"/>
        <v/>
      </c>
      <c r="N285" s="259" t="str">
        <f t="shared" ref="N285:P285" si="49">IF(N35=0,"",N160/N35*1000)</f>
        <v/>
      </c>
      <c r="O285" s="259" t="str">
        <f t="shared" si="49"/>
        <v/>
      </c>
      <c r="P285" s="259" t="str">
        <f t="shared" si="49"/>
        <v/>
      </c>
    </row>
    <row r="286" spans="1:16" hidden="1" x14ac:dyDescent="0.2">
      <c r="A286" t="str">
        <f t="shared" si="8"/>
        <v/>
      </c>
      <c r="B286" s="1" t="str">
        <f t="shared" si="9"/>
        <v>X</v>
      </c>
      <c r="C286" s="46" t="s">
        <v>347</v>
      </c>
      <c r="D286" s="611" t="s">
        <v>1130</v>
      </c>
      <c r="E286" s="259">
        <f t="shared" si="36"/>
        <v>13066.558837890625</v>
      </c>
      <c r="F286" s="259">
        <f t="shared" si="36"/>
        <v>13485.294117647058</v>
      </c>
      <c r="G286" s="259">
        <f t="shared" si="46"/>
        <v>14149.212461529356</v>
      </c>
      <c r="H286" s="259">
        <f t="shared" si="46"/>
        <v>14918.266805013021</v>
      </c>
      <c r="I286" s="259">
        <f t="shared" si="46"/>
        <v>14996.090975674717</v>
      </c>
      <c r="J286" s="259">
        <f t="shared" si="46"/>
        <v>13494.828578404018</v>
      </c>
      <c r="K286" s="259">
        <f t="shared" si="46"/>
        <v>14423.270560599662</v>
      </c>
      <c r="L286" s="259">
        <f t="shared" si="46"/>
        <v>14525.971330915178</v>
      </c>
      <c r="M286" s="259">
        <f t="shared" si="46"/>
        <v>16141.788367069128</v>
      </c>
      <c r="N286" s="259">
        <f t="shared" ref="N286:P286" si="50">IF(N36=0,"",N161/N36*1000)</f>
        <v>20842.1630859375</v>
      </c>
      <c r="O286" s="259">
        <f t="shared" si="50"/>
        <v>17700.265323414522</v>
      </c>
      <c r="P286" s="259">
        <f t="shared" si="50"/>
        <v>22774.615009014422</v>
      </c>
    </row>
    <row r="287" spans="1:16" hidden="1" x14ac:dyDescent="0.2">
      <c r="A287" t="str">
        <f t="shared" si="8"/>
        <v/>
      </c>
      <c r="B287" s="1" t="str">
        <f t="shared" si="9"/>
        <v/>
      </c>
      <c r="C287" s="46" t="s">
        <v>1309</v>
      </c>
      <c r="D287" s="611" t="s">
        <v>1132</v>
      </c>
      <c r="E287" s="259" t="str">
        <f t="shared" si="36"/>
        <v/>
      </c>
      <c r="F287" s="259" t="str">
        <f t="shared" si="36"/>
        <v/>
      </c>
      <c r="G287" s="259" t="str">
        <f t="shared" si="46"/>
        <v/>
      </c>
      <c r="H287" s="259" t="str">
        <f t="shared" si="46"/>
        <v/>
      </c>
      <c r="I287" s="259" t="str">
        <f t="shared" si="46"/>
        <v/>
      </c>
      <c r="J287" s="259" t="str">
        <f t="shared" si="46"/>
        <v/>
      </c>
      <c r="K287" s="259" t="str">
        <f t="shared" si="46"/>
        <v/>
      </c>
      <c r="L287" s="259" t="str">
        <f t="shared" si="46"/>
        <v/>
      </c>
      <c r="M287" s="259" t="str">
        <f t="shared" si="46"/>
        <v/>
      </c>
      <c r="N287" s="259" t="str">
        <f t="shared" ref="N287:P287" si="51">IF(N37=0,"",N162/N37*1000)</f>
        <v/>
      </c>
      <c r="O287" s="259" t="str">
        <f t="shared" si="51"/>
        <v/>
      </c>
      <c r="P287" s="259" t="str">
        <f t="shared" si="51"/>
        <v/>
      </c>
    </row>
    <row r="288" spans="1:16" hidden="1" x14ac:dyDescent="0.2">
      <c r="A288" t="str">
        <f t="shared" si="8"/>
        <v/>
      </c>
      <c r="B288" s="1" t="str">
        <f t="shared" si="9"/>
        <v/>
      </c>
      <c r="C288" s="46" t="s">
        <v>1310</v>
      </c>
      <c r="D288" s="611" t="s">
        <v>1134</v>
      </c>
      <c r="E288" s="259" t="str">
        <f t="shared" si="36"/>
        <v/>
      </c>
      <c r="F288" s="259" t="str">
        <f t="shared" si="36"/>
        <v/>
      </c>
      <c r="G288" s="259" t="str">
        <f t="shared" si="46"/>
        <v/>
      </c>
      <c r="H288" s="259" t="str">
        <f t="shared" si="46"/>
        <v/>
      </c>
      <c r="I288" s="259" t="str">
        <f t="shared" si="46"/>
        <v/>
      </c>
      <c r="J288" s="259" t="str">
        <f t="shared" si="46"/>
        <v/>
      </c>
      <c r="K288" s="259" t="str">
        <f t="shared" si="46"/>
        <v/>
      </c>
      <c r="L288" s="259" t="str">
        <f t="shared" si="46"/>
        <v/>
      </c>
      <c r="M288" s="259" t="str">
        <f t="shared" si="46"/>
        <v/>
      </c>
      <c r="N288" s="259" t="str">
        <f t="shared" ref="N288:P288" si="52">IF(N38=0,"",N163/N38*1000)</f>
        <v/>
      </c>
      <c r="O288" s="259" t="str">
        <f t="shared" si="52"/>
        <v/>
      </c>
      <c r="P288" s="259" t="str">
        <f t="shared" si="52"/>
        <v/>
      </c>
    </row>
    <row r="289" spans="1:16" hidden="1" x14ac:dyDescent="0.2">
      <c r="A289" t="str">
        <f t="shared" si="8"/>
        <v/>
      </c>
      <c r="B289" s="1" t="str">
        <f t="shared" si="9"/>
        <v/>
      </c>
      <c r="C289" s="46" t="s">
        <v>1311</v>
      </c>
      <c r="D289" s="611" t="s">
        <v>1136</v>
      </c>
      <c r="E289" s="259" t="str">
        <f t="shared" si="36"/>
        <v/>
      </c>
      <c r="F289" s="259" t="str">
        <f t="shared" si="36"/>
        <v/>
      </c>
      <c r="G289" s="259" t="str">
        <f t="shared" si="46"/>
        <v/>
      </c>
      <c r="H289" s="259" t="str">
        <f t="shared" si="46"/>
        <v/>
      </c>
      <c r="I289" s="259" t="str">
        <f t="shared" si="46"/>
        <v/>
      </c>
      <c r="J289" s="259" t="str">
        <f t="shared" si="46"/>
        <v/>
      </c>
      <c r="K289" s="259" t="str">
        <f t="shared" si="46"/>
        <v/>
      </c>
      <c r="L289" s="259" t="str">
        <f t="shared" si="46"/>
        <v/>
      </c>
      <c r="M289" s="259" t="str">
        <f t="shared" si="46"/>
        <v/>
      </c>
      <c r="N289" s="259" t="str">
        <f t="shared" ref="N289:P289" si="53">IF(N39=0,"",N164/N39*1000)</f>
        <v/>
      </c>
      <c r="O289" s="259" t="str">
        <f t="shared" si="53"/>
        <v/>
      </c>
      <c r="P289" s="259" t="str">
        <f t="shared" si="53"/>
        <v/>
      </c>
    </row>
    <row r="290" spans="1:16" hidden="1" x14ac:dyDescent="0.2">
      <c r="A290" t="str">
        <f t="shared" si="8"/>
        <v/>
      </c>
      <c r="B290" s="1" t="str">
        <f t="shared" si="9"/>
        <v/>
      </c>
      <c r="C290" s="46" t="s">
        <v>1312</v>
      </c>
      <c r="D290" s="611" t="s">
        <v>1138</v>
      </c>
      <c r="E290" s="259" t="str">
        <f t="shared" si="36"/>
        <v/>
      </c>
      <c r="F290" s="259" t="str">
        <f t="shared" si="36"/>
        <v/>
      </c>
      <c r="G290" s="259" t="str">
        <f t="shared" si="46"/>
        <v/>
      </c>
      <c r="H290" s="259" t="str">
        <f t="shared" si="46"/>
        <v/>
      </c>
      <c r="I290" s="259" t="str">
        <f t="shared" si="46"/>
        <v/>
      </c>
      <c r="J290" s="259" t="str">
        <f t="shared" si="46"/>
        <v/>
      </c>
      <c r="K290" s="259" t="str">
        <f t="shared" si="46"/>
        <v/>
      </c>
      <c r="L290" s="259" t="str">
        <f t="shared" si="46"/>
        <v/>
      </c>
      <c r="M290" s="259" t="str">
        <f t="shared" si="46"/>
        <v/>
      </c>
      <c r="N290" s="259" t="str">
        <f t="shared" ref="N290:P290" si="54">IF(N40=0,"",N165/N40*1000)</f>
        <v/>
      </c>
      <c r="O290" s="259" t="str">
        <f t="shared" si="54"/>
        <v/>
      </c>
      <c r="P290" s="259" t="str">
        <f t="shared" si="54"/>
        <v/>
      </c>
    </row>
    <row r="291" spans="1:16" hidden="1" x14ac:dyDescent="0.2">
      <c r="A291" t="str">
        <f t="shared" si="8"/>
        <v/>
      </c>
      <c r="B291" s="1" t="str">
        <f t="shared" si="9"/>
        <v>X</v>
      </c>
      <c r="C291" s="46" t="s">
        <v>1313</v>
      </c>
      <c r="D291" s="611" t="s">
        <v>1140</v>
      </c>
      <c r="E291" s="259" t="str">
        <f t="shared" si="36"/>
        <v/>
      </c>
      <c r="F291" s="259" t="str">
        <f t="shared" si="36"/>
        <v/>
      </c>
      <c r="G291" s="259" t="str">
        <f t="shared" si="46"/>
        <v/>
      </c>
      <c r="H291" s="259" t="str">
        <f t="shared" si="46"/>
        <v/>
      </c>
      <c r="I291" s="259" t="str">
        <f t="shared" si="46"/>
        <v/>
      </c>
      <c r="J291" s="259" t="str">
        <f t="shared" si="46"/>
        <v/>
      </c>
      <c r="K291" s="259" t="str">
        <f t="shared" si="46"/>
        <v/>
      </c>
      <c r="L291" s="259" t="str">
        <f t="shared" si="46"/>
        <v/>
      </c>
      <c r="M291" s="259" t="str">
        <f t="shared" si="46"/>
        <v/>
      </c>
      <c r="N291" s="259" t="str">
        <f t="shared" ref="N291:P291" si="55">IF(N41=0,"",N166/N41*1000)</f>
        <v/>
      </c>
      <c r="O291" s="259" t="str">
        <f t="shared" si="55"/>
        <v/>
      </c>
      <c r="P291" s="259">
        <f t="shared" si="55"/>
        <v>21629.600524902344</v>
      </c>
    </row>
    <row r="292" spans="1:16" hidden="1" x14ac:dyDescent="0.2">
      <c r="A292" t="str">
        <f t="shared" si="8"/>
        <v/>
      </c>
      <c r="B292" s="1" t="str">
        <f t="shared" si="9"/>
        <v>X</v>
      </c>
      <c r="C292" s="46" t="s">
        <v>348</v>
      </c>
      <c r="D292" s="611" t="s">
        <v>1142</v>
      </c>
      <c r="E292" s="259">
        <f t="shared" si="36"/>
        <v>17916.000366210938</v>
      </c>
      <c r="F292" s="259">
        <f t="shared" si="36"/>
        <v>21656.499862670898</v>
      </c>
      <c r="G292" s="259">
        <f t="shared" si="46"/>
        <v>19103.000640869141</v>
      </c>
      <c r="H292" s="259">
        <f t="shared" si="46"/>
        <v>21232.999801635742</v>
      </c>
      <c r="I292" s="259" t="str">
        <f t="shared" si="46"/>
        <v/>
      </c>
      <c r="J292" s="259" t="str">
        <f t="shared" si="46"/>
        <v/>
      </c>
      <c r="K292" s="259">
        <f t="shared" si="46"/>
        <v>24704.000473022461</v>
      </c>
      <c r="L292" s="259">
        <f t="shared" si="46"/>
        <v>30288.000106811523</v>
      </c>
      <c r="M292" s="259">
        <f t="shared" si="46"/>
        <v>20686.750411987305</v>
      </c>
      <c r="N292" s="259">
        <f t="shared" ref="N292:P292" si="56">IF(N42=0,"",N167/N42*1000)</f>
        <v>23572.000503540039</v>
      </c>
      <c r="O292" s="259">
        <f t="shared" si="56"/>
        <v>21580.999755859375</v>
      </c>
      <c r="P292" s="259" t="str">
        <f t="shared" si="56"/>
        <v/>
      </c>
    </row>
    <row r="293" spans="1:16" hidden="1" x14ac:dyDescent="0.2">
      <c r="A293" t="str">
        <f t="shared" si="8"/>
        <v/>
      </c>
      <c r="B293" s="1" t="str">
        <f t="shared" si="9"/>
        <v/>
      </c>
      <c r="C293" s="46" t="s">
        <v>1314</v>
      </c>
      <c r="D293" s="611" t="s">
        <v>1144</v>
      </c>
      <c r="E293" s="259" t="str">
        <f t="shared" si="36"/>
        <v/>
      </c>
      <c r="F293" s="259" t="str">
        <f t="shared" si="36"/>
        <v/>
      </c>
      <c r="G293" s="259" t="str">
        <f t="shared" ref="G293:M302" si="57">IF(G43=0,"",G168/G43*1000)</f>
        <v/>
      </c>
      <c r="H293" s="259" t="str">
        <f t="shared" si="57"/>
        <v/>
      </c>
      <c r="I293" s="259" t="str">
        <f t="shared" si="57"/>
        <v/>
      </c>
      <c r="J293" s="259" t="str">
        <f t="shared" si="57"/>
        <v/>
      </c>
      <c r="K293" s="259" t="str">
        <f t="shared" si="57"/>
        <v/>
      </c>
      <c r="L293" s="259" t="str">
        <f t="shared" si="57"/>
        <v/>
      </c>
      <c r="M293" s="259" t="str">
        <f t="shared" si="57"/>
        <v/>
      </c>
      <c r="N293" s="259" t="str">
        <f t="shared" ref="N293:P293" si="58">IF(N43=0,"",N168/N43*1000)</f>
        <v/>
      </c>
      <c r="O293" s="259" t="str">
        <f t="shared" si="58"/>
        <v/>
      </c>
      <c r="P293" s="259" t="str">
        <f t="shared" si="58"/>
        <v/>
      </c>
    </row>
    <row r="294" spans="1:16" hidden="1" x14ac:dyDescent="0.2">
      <c r="A294" t="str">
        <f t="shared" si="8"/>
        <v/>
      </c>
      <c r="B294" s="1" t="str">
        <f t="shared" si="9"/>
        <v/>
      </c>
      <c r="C294" s="46" t="s">
        <v>1315</v>
      </c>
      <c r="D294" s="611" t="s">
        <v>1146</v>
      </c>
      <c r="E294" s="259" t="str">
        <f t="shared" ref="E294:F313" si="59">IF(E44=0,"",E169/E44*1000)</f>
        <v/>
      </c>
      <c r="F294" s="259" t="str">
        <f t="shared" si="59"/>
        <v/>
      </c>
      <c r="G294" s="259" t="str">
        <f t="shared" si="57"/>
        <v/>
      </c>
      <c r="H294" s="259" t="str">
        <f t="shared" si="57"/>
        <v/>
      </c>
      <c r="I294" s="259" t="str">
        <f t="shared" si="57"/>
        <v/>
      </c>
      <c r="J294" s="259" t="str">
        <f t="shared" si="57"/>
        <v/>
      </c>
      <c r="K294" s="259" t="str">
        <f t="shared" si="57"/>
        <v/>
      </c>
      <c r="L294" s="259" t="str">
        <f t="shared" si="57"/>
        <v/>
      </c>
      <c r="M294" s="259" t="str">
        <f t="shared" si="57"/>
        <v/>
      </c>
      <c r="N294" s="259" t="str">
        <f t="shared" ref="N294:P294" si="60">IF(N44=0,"",N169/N44*1000)</f>
        <v/>
      </c>
      <c r="O294" s="259" t="str">
        <f t="shared" si="60"/>
        <v/>
      </c>
      <c r="P294" s="259" t="str">
        <f t="shared" si="60"/>
        <v/>
      </c>
    </row>
    <row r="295" spans="1:16" hidden="1" x14ac:dyDescent="0.2">
      <c r="A295" t="str">
        <f t="shared" si="8"/>
        <v/>
      </c>
      <c r="B295" s="1" t="str">
        <f t="shared" si="9"/>
        <v>X</v>
      </c>
      <c r="C295" s="46" t="s">
        <v>349</v>
      </c>
      <c r="D295" s="611" t="s">
        <v>1148</v>
      </c>
      <c r="E295" s="259">
        <f t="shared" si="59"/>
        <v>11521.34815160779</v>
      </c>
      <c r="F295" s="259">
        <f t="shared" si="59"/>
        <v>11942.554780166514</v>
      </c>
      <c r="G295" s="259">
        <f t="shared" si="57"/>
        <v>12839.829282407407</v>
      </c>
      <c r="H295" s="259">
        <f t="shared" si="57"/>
        <v>13939.820289611816</v>
      </c>
      <c r="I295" s="259">
        <f t="shared" si="57"/>
        <v>13549.83914283014</v>
      </c>
      <c r="J295" s="259">
        <f t="shared" si="57"/>
        <v>14020.168552150973</v>
      </c>
      <c r="K295" s="259">
        <f t="shared" si="57"/>
        <v>15219.1396549048</v>
      </c>
      <c r="L295" s="259">
        <f t="shared" si="57"/>
        <v>16438.806573275862</v>
      </c>
      <c r="M295" s="259">
        <f t="shared" si="57"/>
        <v>16385.301632988721</v>
      </c>
      <c r="N295" s="259">
        <f t="shared" ref="N295:P295" si="61">IF(N45=0,"",N170/N45*1000)</f>
        <v>16415.797183388157</v>
      </c>
      <c r="O295" s="259">
        <f t="shared" si="61"/>
        <v>16547.695878623188</v>
      </c>
      <c r="P295" s="259">
        <f t="shared" si="61"/>
        <v>15264.55119504767</v>
      </c>
    </row>
    <row r="296" spans="1:16" hidden="1" x14ac:dyDescent="0.2">
      <c r="A296" t="str">
        <f t="shared" si="8"/>
        <v/>
      </c>
      <c r="B296" s="1" t="str">
        <f t="shared" si="9"/>
        <v>X</v>
      </c>
      <c r="C296" s="46" t="s">
        <v>350</v>
      </c>
      <c r="D296" s="611" t="s">
        <v>1150</v>
      </c>
      <c r="E296" s="259">
        <f t="shared" si="59"/>
        <v>13675.000508626303</v>
      </c>
      <c r="F296" s="259">
        <f t="shared" si="59"/>
        <v>14316.333770751953</v>
      </c>
      <c r="G296" s="259">
        <f t="shared" si="57"/>
        <v>14806.666056315104</v>
      </c>
      <c r="H296" s="259">
        <f t="shared" si="57"/>
        <v>18521.333058675129</v>
      </c>
      <c r="I296" s="259">
        <f t="shared" si="57"/>
        <v>18650.249481201172</v>
      </c>
      <c r="J296" s="259">
        <f t="shared" si="57"/>
        <v>19555.000305175781</v>
      </c>
      <c r="K296" s="259">
        <f t="shared" si="57"/>
        <v>21243.000030517578</v>
      </c>
      <c r="L296" s="259">
        <f t="shared" si="57"/>
        <v>25731.666564941406</v>
      </c>
      <c r="M296" s="259">
        <f t="shared" si="57"/>
        <v>20886.000315348309</v>
      </c>
      <c r="N296" s="259">
        <f t="shared" ref="N296:P296" si="62">IF(N46=0,"",N171/N46*1000)</f>
        <v>18659.749984741211</v>
      </c>
      <c r="O296" s="259">
        <f t="shared" si="62"/>
        <v>20178.499857584637</v>
      </c>
      <c r="P296" s="259" t="str">
        <f t="shared" si="62"/>
        <v/>
      </c>
    </row>
    <row r="297" spans="1:16" hidden="1" x14ac:dyDescent="0.2">
      <c r="A297" t="str">
        <f t="shared" si="8"/>
        <v/>
      </c>
      <c r="B297" s="1" t="str">
        <f t="shared" si="9"/>
        <v>X</v>
      </c>
      <c r="C297" s="46" t="s">
        <v>351</v>
      </c>
      <c r="D297" s="611" t="s">
        <v>1152</v>
      </c>
      <c r="E297" s="259">
        <f t="shared" si="59"/>
        <v>23378.999710083008</v>
      </c>
      <c r="F297" s="259">
        <f t="shared" si="59"/>
        <v>25055.000305175781</v>
      </c>
      <c r="G297" s="259">
        <f t="shared" si="57"/>
        <v>41644.001007080078</v>
      </c>
      <c r="H297" s="259">
        <f t="shared" si="57"/>
        <v>29513.00048828125</v>
      </c>
      <c r="I297" s="259">
        <f t="shared" si="57"/>
        <v>26507.999420166016</v>
      </c>
      <c r="J297" s="259" t="str">
        <f t="shared" si="57"/>
        <v/>
      </c>
      <c r="K297" s="259" t="str">
        <f t="shared" si="57"/>
        <v/>
      </c>
      <c r="L297" s="259" t="str">
        <f t="shared" si="57"/>
        <v/>
      </c>
      <c r="M297" s="259" t="str">
        <f t="shared" si="57"/>
        <v/>
      </c>
      <c r="N297" s="259" t="str">
        <f t="shared" ref="N297:P297" si="63">IF(N47=0,"",N172/N47*1000)</f>
        <v/>
      </c>
      <c r="O297" s="259" t="str">
        <f t="shared" si="63"/>
        <v/>
      </c>
      <c r="P297" s="259" t="str">
        <f t="shared" si="63"/>
        <v/>
      </c>
    </row>
    <row r="298" spans="1:16" hidden="1" x14ac:dyDescent="0.2">
      <c r="A298" t="str">
        <f t="shared" si="8"/>
        <v/>
      </c>
      <c r="B298" s="1" t="str">
        <f t="shared" si="9"/>
        <v/>
      </c>
      <c r="C298" s="46" t="s">
        <v>1316</v>
      </c>
      <c r="D298" s="611" t="s">
        <v>1154</v>
      </c>
      <c r="E298" s="259" t="str">
        <f t="shared" si="59"/>
        <v/>
      </c>
      <c r="F298" s="259" t="str">
        <f t="shared" si="59"/>
        <v/>
      </c>
      <c r="G298" s="259" t="str">
        <f t="shared" si="57"/>
        <v/>
      </c>
      <c r="H298" s="259" t="str">
        <f t="shared" si="57"/>
        <v/>
      </c>
      <c r="I298" s="259" t="str">
        <f t="shared" si="57"/>
        <v/>
      </c>
      <c r="J298" s="259" t="str">
        <f t="shared" si="57"/>
        <v/>
      </c>
      <c r="K298" s="259" t="str">
        <f t="shared" si="57"/>
        <v/>
      </c>
      <c r="L298" s="259" t="str">
        <f t="shared" si="57"/>
        <v/>
      </c>
      <c r="M298" s="259" t="str">
        <f t="shared" si="57"/>
        <v/>
      </c>
      <c r="N298" s="259" t="str">
        <f t="shared" ref="N298:P298" si="64">IF(N48=0,"",N173/N48*1000)</f>
        <v/>
      </c>
      <c r="O298" s="259" t="str">
        <f t="shared" si="64"/>
        <v/>
      </c>
      <c r="P298" s="259" t="str">
        <f t="shared" si="64"/>
        <v/>
      </c>
    </row>
    <row r="299" spans="1:16" hidden="1" x14ac:dyDescent="0.2">
      <c r="A299" t="str">
        <f t="shared" si="8"/>
        <v/>
      </c>
      <c r="B299" s="1" t="str">
        <f t="shared" si="9"/>
        <v>X</v>
      </c>
      <c r="C299" s="46" t="s">
        <v>352</v>
      </c>
      <c r="D299" s="611" t="s">
        <v>1156</v>
      </c>
      <c r="E299" s="259">
        <f t="shared" si="59"/>
        <v>13018.783981735642</v>
      </c>
      <c r="F299" s="259">
        <f t="shared" si="59"/>
        <v>14293.240704113923</v>
      </c>
      <c r="G299" s="259">
        <f t="shared" si="57"/>
        <v>14846.124267578125</v>
      </c>
      <c r="H299" s="259">
        <f t="shared" si="57"/>
        <v>15902.730305989584</v>
      </c>
      <c r="I299" s="259">
        <f t="shared" si="57"/>
        <v>15466.667269483025</v>
      </c>
      <c r="J299" s="259">
        <f t="shared" si="57"/>
        <v>15518.278097804588</v>
      </c>
      <c r="K299" s="259">
        <f t="shared" si="57"/>
        <v>16603.225911458336</v>
      </c>
      <c r="L299" s="259">
        <f t="shared" si="57"/>
        <v>19374.064127604168</v>
      </c>
      <c r="M299" s="259">
        <f t="shared" si="57"/>
        <v>19709.53838641827</v>
      </c>
      <c r="N299" s="259">
        <f t="shared" ref="N299:P299" si="65">IF(N49=0,"",N174/N49*1000)</f>
        <v>19809.604974440586</v>
      </c>
      <c r="O299" s="259">
        <f t="shared" si="65"/>
        <v>20266.717372796473</v>
      </c>
      <c r="P299" s="259">
        <f t="shared" si="65"/>
        <v>24259.175618489582</v>
      </c>
    </row>
    <row r="300" spans="1:16" hidden="1" x14ac:dyDescent="0.2">
      <c r="A300" t="str">
        <f t="shared" si="8"/>
        <v/>
      </c>
      <c r="B300" s="1" t="str">
        <f t="shared" si="9"/>
        <v/>
      </c>
      <c r="C300" s="46" t="s">
        <v>1317</v>
      </c>
      <c r="D300" s="611" t="s">
        <v>1158</v>
      </c>
      <c r="E300" s="259" t="str">
        <f t="shared" si="59"/>
        <v/>
      </c>
      <c r="F300" s="259" t="str">
        <f t="shared" si="59"/>
        <v/>
      </c>
      <c r="G300" s="259" t="str">
        <f t="shared" si="57"/>
        <v/>
      </c>
      <c r="H300" s="259" t="str">
        <f t="shared" si="57"/>
        <v/>
      </c>
      <c r="I300" s="259" t="str">
        <f t="shared" si="57"/>
        <v/>
      </c>
      <c r="J300" s="259" t="str">
        <f t="shared" si="57"/>
        <v/>
      </c>
      <c r="K300" s="259" t="str">
        <f t="shared" si="57"/>
        <v/>
      </c>
      <c r="L300" s="259" t="str">
        <f t="shared" si="57"/>
        <v/>
      </c>
      <c r="M300" s="259" t="str">
        <f t="shared" si="57"/>
        <v/>
      </c>
      <c r="N300" s="259" t="str">
        <f t="shared" ref="N300:P300" si="66">IF(N50=0,"",N175/N50*1000)</f>
        <v/>
      </c>
      <c r="O300" s="259" t="str">
        <f t="shared" si="66"/>
        <v/>
      </c>
      <c r="P300" s="259" t="str">
        <f t="shared" si="66"/>
        <v/>
      </c>
    </row>
    <row r="301" spans="1:16" hidden="1" x14ac:dyDescent="0.2">
      <c r="A301" t="str">
        <f t="shared" si="8"/>
        <v/>
      </c>
      <c r="B301" s="1" t="str">
        <f t="shared" si="9"/>
        <v>X</v>
      </c>
      <c r="C301" s="46" t="s">
        <v>353</v>
      </c>
      <c r="D301" s="611" t="s">
        <v>1160</v>
      </c>
      <c r="E301" s="259">
        <f t="shared" si="59"/>
        <v>15501.684891550165</v>
      </c>
      <c r="F301" s="259">
        <f t="shared" si="59"/>
        <v>16257.684004934208</v>
      </c>
      <c r="G301" s="259">
        <f t="shared" si="57"/>
        <v>16827.525891755755</v>
      </c>
      <c r="H301" s="259">
        <f t="shared" si="57"/>
        <v>17814.399719238281</v>
      </c>
      <c r="I301" s="259">
        <f t="shared" si="57"/>
        <v>16769.050598144531</v>
      </c>
      <c r="J301" s="259">
        <f t="shared" si="57"/>
        <v>17352.304209833557</v>
      </c>
      <c r="K301" s="259">
        <f t="shared" si="57"/>
        <v>18613.600158691406</v>
      </c>
      <c r="L301" s="259">
        <f t="shared" si="57"/>
        <v>19054.894698293585</v>
      </c>
      <c r="M301" s="259">
        <f t="shared" si="57"/>
        <v>19487.105520148027</v>
      </c>
      <c r="N301" s="259">
        <f t="shared" ref="N301:P301" si="67">IF(N51=0,"",N176/N51*1000)</f>
        <v>20225.630910773027</v>
      </c>
      <c r="O301" s="259">
        <f t="shared" si="67"/>
        <v>21924.049377441406</v>
      </c>
      <c r="P301" s="259">
        <f t="shared" si="67"/>
        <v>22486.500549316406</v>
      </c>
    </row>
    <row r="302" spans="1:16" hidden="1" x14ac:dyDescent="0.2">
      <c r="A302" t="str">
        <f t="shared" si="8"/>
        <v/>
      </c>
      <c r="B302" s="1" t="str">
        <f t="shared" si="9"/>
        <v/>
      </c>
      <c r="C302" s="46" t="s">
        <v>1318</v>
      </c>
      <c r="D302" s="611" t="s">
        <v>1162</v>
      </c>
      <c r="E302" s="259" t="str">
        <f t="shared" si="59"/>
        <v/>
      </c>
      <c r="F302" s="259" t="str">
        <f t="shared" si="59"/>
        <v/>
      </c>
      <c r="G302" s="259" t="str">
        <f t="shared" si="57"/>
        <v/>
      </c>
      <c r="H302" s="259" t="str">
        <f t="shared" si="57"/>
        <v/>
      </c>
      <c r="I302" s="259" t="str">
        <f t="shared" si="57"/>
        <v/>
      </c>
      <c r="J302" s="259" t="str">
        <f t="shared" si="57"/>
        <v/>
      </c>
      <c r="K302" s="259" t="str">
        <f t="shared" si="57"/>
        <v/>
      </c>
      <c r="L302" s="259" t="str">
        <f t="shared" si="57"/>
        <v/>
      </c>
      <c r="M302" s="259" t="str">
        <f t="shared" si="57"/>
        <v/>
      </c>
      <c r="N302" s="259" t="str">
        <f t="shared" ref="N302:P302" si="68">IF(N52=0,"",N177/N52*1000)</f>
        <v/>
      </c>
      <c r="O302" s="259" t="str">
        <f t="shared" si="68"/>
        <v/>
      </c>
      <c r="P302" s="259" t="str">
        <f t="shared" si="68"/>
        <v/>
      </c>
    </row>
    <row r="303" spans="1:16" hidden="1" x14ac:dyDescent="0.2">
      <c r="A303" t="str">
        <f t="shared" si="8"/>
        <v/>
      </c>
      <c r="B303" s="1" t="str">
        <f t="shared" si="9"/>
        <v/>
      </c>
      <c r="C303" s="46" t="s">
        <v>1319</v>
      </c>
      <c r="D303" s="611" t="s">
        <v>1164</v>
      </c>
      <c r="E303" s="259" t="str">
        <f t="shared" si="59"/>
        <v/>
      </c>
      <c r="F303" s="259" t="str">
        <f t="shared" si="59"/>
        <v/>
      </c>
      <c r="G303" s="259" t="str">
        <f t="shared" ref="G303:M312" si="69">IF(G53=0,"",G178/G53*1000)</f>
        <v/>
      </c>
      <c r="H303" s="259" t="str">
        <f t="shared" si="69"/>
        <v/>
      </c>
      <c r="I303" s="259" t="str">
        <f t="shared" si="69"/>
        <v/>
      </c>
      <c r="J303" s="259" t="str">
        <f t="shared" si="69"/>
        <v/>
      </c>
      <c r="K303" s="259" t="str">
        <f t="shared" si="69"/>
        <v/>
      </c>
      <c r="L303" s="259" t="str">
        <f t="shared" si="69"/>
        <v/>
      </c>
      <c r="M303" s="259" t="str">
        <f t="shared" si="69"/>
        <v/>
      </c>
      <c r="N303" s="259" t="str">
        <f t="shared" ref="N303:P303" si="70">IF(N53=0,"",N178/N53*1000)</f>
        <v/>
      </c>
      <c r="O303" s="259" t="str">
        <f t="shared" si="70"/>
        <v/>
      </c>
      <c r="P303" s="259" t="str">
        <f t="shared" si="70"/>
        <v/>
      </c>
    </row>
    <row r="304" spans="1:16" hidden="1" x14ac:dyDescent="0.2">
      <c r="A304" t="str">
        <f t="shared" si="8"/>
        <v/>
      </c>
      <c r="B304" s="1" t="str">
        <f t="shared" si="9"/>
        <v>X</v>
      </c>
      <c r="C304" s="46" t="s">
        <v>787</v>
      </c>
      <c r="D304" s="611" t="s">
        <v>1166</v>
      </c>
      <c r="E304" s="259" t="str">
        <f t="shared" si="59"/>
        <v/>
      </c>
      <c r="F304" s="259" t="str">
        <f t="shared" si="59"/>
        <v/>
      </c>
      <c r="G304" s="259" t="str">
        <f t="shared" si="69"/>
        <v/>
      </c>
      <c r="H304" s="259" t="str">
        <f t="shared" si="69"/>
        <v/>
      </c>
      <c r="I304" s="259" t="str">
        <f t="shared" si="69"/>
        <v/>
      </c>
      <c r="J304" s="259">
        <f t="shared" si="69"/>
        <v>24503.399658203125</v>
      </c>
      <c r="K304" s="259">
        <f t="shared" si="69"/>
        <v>29691.111246744793</v>
      </c>
      <c r="L304" s="259">
        <f t="shared" si="69"/>
        <v>23721.444023980035</v>
      </c>
      <c r="M304" s="259">
        <f t="shared" si="69"/>
        <v>22854.143415178572</v>
      </c>
      <c r="N304" s="259">
        <f t="shared" ref="N304:P304" si="71">IF(N54=0,"",N179/N54*1000)</f>
        <v>23236.857822963171</v>
      </c>
      <c r="O304" s="259">
        <f t="shared" si="71"/>
        <v>22803.000313895089</v>
      </c>
      <c r="P304" s="259">
        <f t="shared" si="71"/>
        <v>24742.665608723957</v>
      </c>
    </row>
    <row r="305" spans="1:16" hidden="1" x14ac:dyDescent="0.2">
      <c r="A305" t="str">
        <f t="shared" si="8"/>
        <v/>
      </c>
      <c r="B305" s="1" t="str">
        <f t="shared" si="9"/>
        <v/>
      </c>
      <c r="C305" s="46" t="s">
        <v>1320</v>
      </c>
      <c r="D305" s="611" t="s">
        <v>1168</v>
      </c>
      <c r="E305" s="259" t="str">
        <f t="shared" si="59"/>
        <v/>
      </c>
      <c r="F305" s="259" t="str">
        <f t="shared" si="59"/>
        <v/>
      </c>
      <c r="G305" s="259" t="str">
        <f t="shared" si="69"/>
        <v/>
      </c>
      <c r="H305" s="259" t="str">
        <f t="shared" si="69"/>
        <v/>
      </c>
      <c r="I305" s="259" t="str">
        <f t="shared" si="69"/>
        <v/>
      </c>
      <c r="J305" s="259" t="str">
        <f t="shared" si="69"/>
        <v/>
      </c>
      <c r="K305" s="259" t="str">
        <f t="shared" si="69"/>
        <v/>
      </c>
      <c r="L305" s="259" t="str">
        <f t="shared" si="69"/>
        <v/>
      </c>
      <c r="M305" s="259" t="str">
        <f t="shared" si="69"/>
        <v/>
      </c>
      <c r="N305" s="259" t="str">
        <f t="shared" ref="N305:P305" si="72">IF(N55=0,"",N180/N55*1000)</f>
        <v/>
      </c>
      <c r="O305" s="259" t="str">
        <f t="shared" si="72"/>
        <v/>
      </c>
      <c r="P305" s="259" t="str">
        <f t="shared" si="72"/>
        <v/>
      </c>
    </row>
    <row r="306" spans="1:16" hidden="1" x14ac:dyDescent="0.2">
      <c r="A306" t="str">
        <f t="shared" si="8"/>
        <v/>
      </c>
      <c r="B306" s="1" t="str">
        <f t="shared" si="9"/>
        <v/>
      </c>
      <c r="C306" s="46" t="s">
        <v>1321</v>
      </c>
      <c r="D306" s="611" t="s">
        <v>1170</v>
      </c>
      <c r="E306" s="259" t="str">
        <f t="shared" si="59"/>
        <v/>
      </c>
      <c r="F306" s="259" t="str">
        <f t="shared" si="59"/>
        <v/>
      </c>
      <c r="G306" s="259" t="str">
        <f t="shared" si="69"/>
        <v/>
      </c>
      <c r="H306" s="259" t="str">
        <f t="shared" si="69"/>
        <v/>
      </c>
      <c r="I306" s="259" t="str">
        <f t="shared" si="69"/>
        <v/>
      </c>
      <c r="J306" s="259" t="str">
        <f t="shared" si="69"/>
        <v/>
      </c>
      <c r="K306" s="259" t="str">
        <f t="shared" si="69"/>
        <v/>
      </c>
      <c r="L306" s="259" t="str">
        <f t="shared" si="69"/>
        <v/>
      </c>
      <c r="M306" s="259" t="str">
        <f t="shared" si="69"/>
        <v/>
      </c>
      <c r="N306" s="259" t="str">
        <f t="shared" ref="N306:P306" si="73">IF(N56=0,"",N181/N56*1000)</f>
        <v/>
      </c>
      <c r="O306" s="259" t="str">
        <f t="shared" si="73"/>
        <v/>
      </c>
      <c r="P306" s="259" t="str">
        <f t="shared" si="73"/>
        <v/>
      </c>
    </row>
    <row r="307" spans="1:16" hidden="1" x14ac:dyDescent="0.2">
      <c r="A307" t="str">
        <f t="shared" si="8"/>
        <v/>
      </c>
      <c r="B307" s="1" t="str">
        <f t="shared" si="9"/>
        <v/>
      </c>
      <c r="C307" s="46" t="s">
        <v>1322</v>
      </c>
      <c r="D307" s="611" t="s">
        <v>1172</v>
      </c>
      <c r="E307" s="259" t="str">
        <f t="shared" si="59"/>
        <v/>
      </c>
      <c r="F307" s="259" t="str">
        <f t="shared" si="59"/>
        <v/>
      </c>
      <c r="G307" s="259" t="str">
        <f t="shared" si="69"/>
        <v/>
      </c>
      <c r="H307" s="259" t="str">
        <f t="shared" si="69"/>
        <v/>
      </c>
      <c r="I307" s="259" t="str">
        <f t="shared" si="69"/>
        <v/>
      </c>
      <c r="J307" s="259" t="str">
        <f t="shared" si="69"/>
        <v/>
      </c>
      <c r="K307" s="259" t="str">
        <f t="shared" si="69"/>
        <v/>
      </c>
      <c r="L307" s="259" t="str">
        <f t="shared" si="69"/>
        <v/>
      </c>
      <c r="M307" s="259" t="str">
        <f t="shared" si="69"/>
        <v/>
      </c>
      <c r="N307" s="259" t="str">
        <f t="shared" ref="N307:P307" si="74">IF(N57=0,"",N182/N57*1000)</f>
        <v/>
      </c>
      <c r="O307" s="259" t="str">
        <f t="shared" si="74"/>
        <v/>
      </c>
      <c r="P307" s="259" t="str">
        <f t="shared" si="74"/>
        <v/>
      </c>
    </row>
    <row r="308" spans="1:16" hidden="1" x14ac:dyDescent="0.2">
      <c r="A308" t="str">
        <f t="shared" si="8"/>
        <v/>
      </c>
      <c r="B308" s="1" t="str">
        <f t="shared" si="9"/>
        <v/>
      </c>
      <c r="C308" s="46" t="s">
        <v>1323</v>
      </c>
      <c r="D308" s="611" t="s">
        <v>1174</v>
      </c>
      <c r="E308" s="259" t="str">
        <f t="shared" si="59"/>
        <v/>
      </c>
      <c r="F308" s="259" t="str">
        <f t="shared" si="59"/>
        <v/>
      </c>
      <c r="G308" s="259" t="str">
        <f t="shared" si="69"/>
        <v/>
      </c>
      <c r="H308" s="259" t="str">
        <f t="shared" si="69"/>
        <v/>
      </c>
      <c r="I308" s="259" t="str">
        <f t="shared" si="69"/>
        <v/>
      </c>
      <c r="J308" s="259" t="str">
        <f t="shared" si="69"/>
        <v/>
      </c>
      <c r="K308" s="259" t="str">
        <f t="shared" si="69"/>
        <v/>
      </c>
      <c r="L308" s="259" t="str">
        <f t="shared" si="69"/>
        <v/>
      </c>
      <c r="M308" s="259" t="str">
        <f t="shared" si="69"/>
        <v/>
      </c>
      <c r="N308" s="259" t="str">
        <f t="shared" ref="N308:P308" si="75">IF(N58=0,"",N183/N58*1000)</f>
        <v/>
      </c>
      <c r="O308" s="259" t="str">
        <f t="shared" si="75"/>
        <v/>
      </c>
      <c r="P308" s="259" t="str">
        <f t="shared" si="75"/>
        <v/>
      </c>
    </row>
    <row r="309" spans="1:16" hidden="1" x14ac:dyDescent="0.2">
      <c r="A309" t="str">
        <f t="shared" si="8"/>
        <v/>
      </c>
      <c r="B309" s="1" t="str">
        <f t="shared" si="9"/>
        <v>X</v>
      </c>
      <c r="C309" s="46" t="s">
        <v>1324</v>
      </c>
      <c r="D309" s="611" t="s">
        <v>1176</v>
      </c>
      <c r="E309" s="259" t="str">
        <f t="shared" si="59"/>
        <v/>
      </c>
      <c r="F309" s="259" t="str">
        <f t="shared" si="59"/>
        <v/>
      </c>
      <c r="G309" s="259" t="str">
        <f t="shared" si="69"/>
        <v/>
      </c>
      <c r="H309" s="259" t="str">
        <f t="shared" si="69"/>
        <v/>
      </c>
      <c r="I309" s="259">
        <f t="shared" si="69"/>
        <v>36908.000946044922</v>
      </c>
      <c r="J309" s="259" t="str">
        <f t="shared" si="69"/>
        <v/>
      </c>
      <c r="K309" s="259" t="str">
        <f t="shared" si="69"/>
        <v/>
      </c>
      <c r="L309" s="259" t="str">
        <f t="shared" si="69"/>
        <v/>
      </c>
      <c r="M309" s="259" t="str">
        <f t="shared" si="69"/>
        <v/>
      </c>
      <c r="N309" s="259" t="str">
        <f t="shared" ref="N309:P309" si="76">IF(N59=0,"",N184/N59*1000)</f>
        <v/>
      </c>
      <c r="O309" s="259" t="str">
        <f t="shared" si="76"/>
        <v/>
      </c>
      <c r="P309" s="259" t="str">
        <f t="shared" si="76"/>
        <v/>
      </c>
    </row>
    <row r="310" spans="1:16" hidden="1" x14ac:dyDescent="0.2">
      <c r="A310" t="str">
        <f t="shared" si="8"/>
        <v/>
      </c>
      <c r="B310" s="1" t="str">
        <f t="shared" si="9"/>
        <v/>
      </c>
      <c r="C310" s="46" t="s">
        <v>1325</v>
      </c>
      <c r="D310" s="611" t="s">
        <v>1178</v>
      </c>
      <c r="E310" s="259" t="str">
        <f t="shared" si="59"/>
        <v/>
      </c>
      <c r="F310" s="259" t="str">
        <f t="shared" si="59"/>
        <v/>
      </c>
      <c r="G310" s="259" t="str">
        <f t="shared" si="69"/>
        <v/>
      </c>
      <c r="H310" s="259" t="str">
        <f t="shared" si="69"/>
        <v/>
      </c>
      <c r="I310" s="259" t="str">
        <f t="shared" si="69"/>
        <v/>
      </c>
      <c r="J310" s="259" t="str">
        <f t="shared" si="69"/>
        <v/>
      </c>
      <c r="K310" s="259" t="str">
        <f t="shared" si="69"/>
        <v/>
      </c>
      <c r="L310" s="259" t="str">
        <f t="shared" si="69"/>
        <v/>
      </c>
      <c r="M310" s="259" t="str">
        <f t="shared" si="69"/>
        <v/>
      </c>
      <c r="N310" s="259" t="str">
        <f t="shared" ref="N310:P310" si="77">IF(N60=0,"",N185/N60*1000)</f>
        <v/>
      </c>
      <c r="O310" s="259" t="str">
        <f t="shared" si="77"/>
        <v/>
      </c>
      <c r="P310" s="259" t="str">
        <f t="shared" si="77"/>
        <v/>
      </c>
    </row>
    <row r="311" spans="1:16" hidden="1" x14ac:dyDescent="0.2">
      <c r="A311" t="str">
        <f t="shared" si="8"/>
        <v/>
      </c>
      <c r="B311" s="1" t="str">
        <f t="shared" si="9"/>
        <v/>
      </c>
      <c r="C311" s="46" t="s">
        <v>1326</v>
      </c>
      <c r="D311" s="611" t="s">
        <v>1180</v>
      </c>
      <c r="E311" s="259" t="str">
        <f t="shared" si="59"/>
        <v/>
      </c>
      <c r="F311" s="259" t="str">
        <f t="shared" si="59"/>
        <v/>
      </c>
      <c r="G311" s="259" t="str">
        <f t="shared" si="69"/>
        <v/>
      </c>
      <c r="H311" s="259" t="str">
        <f t="shared" si="69"/>
        <v/>
      </c>
      <c r="I311" s="259" t="str">
        <f t="shared" si="69"/>
        <v/>
      </c>
      <c r="J311" s="259" t="str">
        <f t="shared" si="69"/>
        <v/>
      </c>
      <c r="K311" s="259" t="str">
        <f t="shared" si="69"/>
        <v/>
      </c>
      <c r="L311" s="259" t="str">
        <f t="shared" si="69"/>
        <v/>
      </c>
      <c r="M311" s="259" t="str">
        <f t="shared" si="69"/>
        <v/>
      </c>
      <c r="N311" s="259" t="str">
        <f t="shared" ref="N311:P311" si="78">IF(N61=0,"",N186/N61*1000)</f>
        <v/>
      </c>
      <c r="O311" s="259" t="str">
        <f t="shared" si="78"/>
        <v/>
      </c>
      <c r="P311" s="259" t="str">
        <f t="shared" si="78"/>
        <v/>
      </c>
    </row>
    <row r="312" spans="1:16" hidden="1" x14ac:dyDescent="0.2">
      <c r="A312" t="str">
        <f t="shared" si="8"/>
        <v/>
      </c>
      <c r="B312" s="1" t="str">
        <f t="shared" si="9"/>
        <v/>
      </c>
      <c r="C312" s="46" t="s">
        <v>1327</v>
      </c>
      <c r="D312" s="611" t="s">
        <v>1182</v>
      </c>
      <c r="E312" s="259" t="str">
        <f t="shared" si="59"/>
        <v/>
      </c>
      <c r="F312" s="259" t="str">
        <f t="shared" si="59"/>
        <v/>
      </c>
      <c r="G312" s="259" t="str">
        <f t="shared" si="69"/>
        <v/>
      </c>
      <c r="H312" s="259" t="str">
        <f t="shared" si="69"/>
        <v/>
      </c>
      <c r="I312" s="259" t="str">
        <f t="shared" si="69"/>
        <v/>
      </c>
      <c r="J312" s="259" t="str">
        <f t="shared" si="69"/>
        <v/>
      </c>
      <c r="K312" s="259" t="str">
        <f t="shared" si="69"/>
        <v/>
      </c>
      <c r="L312" s="259" t="str">
        <f t="shared" si="69"/>
        <v/>
      </c>
      <c r="M312" s="259" t="str">
        <f t="shared" si="69"/>
        <v/>
      </c>
      <c r="N312" s="259" t="str">
        <f t="shared" ref="N312:P312" si="79">IF(N62=0,"",N187/N62*1000)</f>
        <v/>
      </c>
      <c r="O312" s="259" t="str">
        <f t="shared" si="79"/>
        <v/>
      </c>
      <c r="P312" s="259" t="str">
        <f t="shared" si="79"/>
        <v/>
      </c>
    </row>
    <row r="313" spans="1:16" hidden="1" x14ac:dyDescent="0.2">
      <c r="A313" t="str">
        <f t="shared" si="8"/>
        <v/>
      </c>
      <c r="B313" s="1" t="str">
        <f t="shared" si="9"/>
        <v/>
      </c>
      <c r="C313" s="46" t="s">
        <v>1328</v>
      </c>
      <c r="D313" s="611" t="s">
        <v>1184</v>
      </c>
      <c r="E313" s="259" t="str">
        <f t="shared" si="59"/>
        <v/>
      </c>
      <c r="F313" s="259" t="str">
        <f t="shared" si="59"/>
        <v/>
      </c>
      <c r="G313" s="259" t="str">
        <f t="shared" ref="G313:M322" si="80">IF(G63=0,"",G188/G63*1000)</f>
        <v/>
      </c>
      <c r="H313" s="259" t="str">
        <f t="shared" si="80"/>
        <v/>
      </c>
      <c r="I313" s="259" t="str">
        <f t="shared" si="80"/>
        <v/>
      </c>
      <c r="J313" s="259" t="str">
        <f t="shared" si="80"/>
        <v/>
      </c>
      <c r="K313" s="259" t="str">
        <f t="shared" si="80"/>
        <v/>
      </c>
      <c r="L313" s="259" t="str">
        <f t="shared" si="80"/>
        <v/>
      </c>
      <c r="M313" s="259" t="str">
        <f t="shared" si="80"/>
        <v/>
      </c>
      <c r="N313" s="259" t="str">
        <f t="shared" ref="N313:P313" si="81">IF(N63=0,"",N188/N63*1000)</f>
        <v/>
      </c>
      <c r="O313" s="259" t="str">
        <f t="shared" si="81"/>
        <v/>
      </c>
      <c r="P313" s="259" t="str">
        <f t="shared" si="81"/>
        <v/>
      </c>
    </row>
    <row r="314" spans="1:16" x14ac:dyDescent="0.2">
      <c r="A314" t="str">
        <f t="shared" si="8"/>
        <v>Cofog2</v>
      </c>
      <c r="B314" s="1" t="str">
        <f t="shared" si="9"/>
        <v>X</v>
      </c>
      <c r="C314" s="46" t="s">
        <v>695</v>
      </c>
      <c r="D314" s="610" t="s">
        <v>1186</v>
      </c>
      <c r="E314" s="259">
        <f t="shared" ref="E314:F333" si="82">IF(E64=0,"",E189/E64*1000)</f>
        <v>19755.468368530273</v>
      </c>
      <c r="F314" s="259">
        <f t="shared" si="82"/>
        <v>20781.365966796875</v>
      </c>
      <c r="G314" s="259">
        <f t="shared" si="80"/>
        <v>22100.5859375</v>
      </c>
      <c r="H314" s="259">
        <f t="shared" si="80"/>
        <v>23333.593297887732</v>
      </c>
      <c r="I314" s="259">
        <f t="shared" si="80"/>
        <v>23218.240672144399</v>
      </c>
      <c r="J314" s="259">
        <f t="shared" si="80"/>
        <v>24876.278347439234</v>
      </c>
      <c r="K314" s="259">
        <f t="shared" si="80"/>
        <v>25642.244664634145</v>
      </c>
      <c r="L314" s="259">
        <f t="shared" si="80"/>
        <v>27202.893938337053</v>
      </c>
      <c r="M314" s="259">
        <f t="shared" si="80"/>
        <v>26309.353099149816</v>
      </c>
      <c r="N314" s="259">
        <f t="shared" ref="N314:P314" si="83">IF(N64=0,"",N189/N64*1000)</f>
        <v>27042.208998950558</v>
      </c>
      <c r="O314" s="259">
        <f t="shared" si="83"/>
        <v>28941.281049679485</v>
      </c>
      <c r="P314" s="259">
        <f t="shared" si="83"/>
        <v>26336.050415039063</v>
      </c>
    </row>
    <row r="315" spans="1:16" hidden="1" x14ac:dyDescent="0.2">
      <c r="A315" t="str">
        <f t="shared" si="8"/>
        <v/>
      </c>
      <c r="B315" s="1" t="str">
        <f t="shared" si="9"/>
        <v/>
      </c>
      <c r="C315" s="46" t="s">
        <v>1329</v>
      </c>
      <c r="D315" s="611" t="s">
        <v>1188</v>
      </c>
      <c r="E315" s="259" t="str">
        <f t="shared" si="82"/>
        <v/>
      </c>
      <c r="F315" s="259" t="str">
        <f t="shared" si="82"/>
        <v/>
      </c>
      <c r="G315" s="259" t="str">
        <f t="shared" si="80"/>
        <v/>
      </c>
      <c r="H315" s="259" t="str">
        <f t="shared" si="80"/>
        <v/>
      </c>
      <c r="I315" s="259" t="str">
        <f t="shared" si="80"/>
        <v/>
      </c>
      <c r="J315" s="259" t="str">
        <f t="shared" si="80"/>
        <v/>
      </c>
      <c r="K315" s="259" t="str">
        <f t="shared" si="80"/>
        <v/>
      </c>
      <c r="L315" s="259" t="str">
        <f t="shared" si="80"/>
        <v/>
      </c>
      <c r="M315" s="259" t="str">
        <f t="shared" si="80"/>
        <v/>
      </c>
      <c r="N315" s="259" t="str">
        <f t="shared" ref="N315:P315" si="84">IF(N65=0,"",N190/N65*1000)</f>
        <v/>
      </c>
      <c r="O315" s="259" t="str">
        <f t="shared" si="84"/>
        <v/>
      </c>
      <c r="P315" s="259" t="str">
        <f t="shared" si="84"/>
        <v/>
      </c>
    </row>
    <row r="316" spans="1:16" hidden="1" x14ac:dyDescent="0.2">
      <c r="A316" t="str">
        <f t="shared" si="8"/>
        <v/>
      </c>
      <c r="B316" s="1" t="str">
        <f t="shared" si="9"/>
        <v/>
      </c>
      <c r="C316" s="46" t="s">
        <v>1330</v>
      </c>
      <c r="D316" s="611" t="s">
        <v>1190</v>
      </c>
      <c r="E316" s="259" t="str">
        <f t="shared" si="82"/>
        <v/>
      </c>
      <c r="F316" s="259" t="str">
        <f t="shared" si="82"/>
        <v/>
      </c>
      <c r="G316" s="259" t="str">
        <f t="shared" si="80"/>
        <v/>
      </c>
      <c r="H316" s="259" t="str">
        <f t="shared" si="80"/>
        <v/>
      </c>
      <c r="I316" s="259" t="str">
        <f t="shared" si="80"/>
        <v/>
      </c>
      <c r="J316" s="259" t="str">
        <f t="shared" si="80"/>
        <v/>
      </c>
      <c r="K316" s="259" t="str">
        <f t="shared" si="80"/>
        <v/>
      </c>
      <c r="L316" s="259" t="str">
        <f t="shared" si="80"/>
        <v/>
      </c>
      <c r="M316" s="259" t="str">
        <f t="shared" si="80"/>
        <v/>
      </c>
      <c r="N316" s="259" t="str">
        <f t="shared" ref="N316:P316" si="85">IF(N66=0,"",N191/N66*1000)</f>
        <v/>
      </c>
      <c r="O316" s="259" t="str">
        <f t="shared" si="85"/>
        <v/>
      </c>
      <c r="P316" s="259" t="str">
        <f t="shared" si="85"/>
        <v/>
      </c>
    </row>
    <row r="317" spans="1:16" hidden="1" x14ac:dyDescent="0.2">
      <c r="A317" t="str">
        <f t="shared" ref="A317:A372" si="86">IF(LEN(C317)&lt;=2,"Cofog2","")</f>
        <v/>
      </c>
      <c r="B317" s="1" t="str">
        <f t="shared" ref="B317:B372" si="87">IF(SUM(E317:AE317)&lt;=0,"","X")</f>
        <v/>
      </c>
      <c r="C317" s="46" t="s">
        <v>1331</v>
      </c>
      <c r="D317" s="611" t="s">
        <v>1192</v>
      </c>
      <c r="E317" s="259" t="str">
        <f t="shared" si="82"/>
        <v/>
      </c>
      <c r="F317" s="259" t="str">
        <f t="shared" si="82"/>
        <v/>
      </c>
      <c r="G317" s="259" t="str">
        <f t="shared" si="80"/>
        <v/>
      </c>
      <c r="H317" s="259" t="str">
        <f t="shared" si="80"/>
        <v/>
      </c>
      <c r="I317" s="259" t="str">
        <f t="shared" si="80"/>
        <v/>
      </c>
      <c r="J317" s="259" t="str">
        <f t="shared" si="80"/>
        <v/>
      </c>
      <c r="K317" s="259" t="str">
        <f t="shared" si="80"/>
        <v/>
      </c>
      <c r="L317" s="259" t="str">
        <f t="shared" si="80"/>
        <v/>
      </c>
      <c r="M317" s="259" t="str">
        <f t="shared" si="80"/>
        <v/>
      </c>
      <c r="N317" s="259" t="str">
        <f t="shared" ref="N317:P317" si="88">IF(N67=0,"",N192/N67*1000)</f>
        <v/>
      </c>
      <c r="O317" s="259" t="str">
        <f t="shared" si="88"/>
        <v/>
      </c>
      <c r="P317" s="259" t="str">
        <f t="shared" si="88"/>
        <v/>
      </c>
    </row>
    <row r="318" spans="1:16" hidden="1" x14ac:dyDescent="0.2">
      <c r="A318" t="str">
        <f t="shared" si="86"/>
        <v/>
      </c>
      <c r="B318" s="1" t="str">
        <f t="shared" si="87"/>
        <v>X</v>
      </c>
      <c r="C318" s="46" t="s">
        <v>354</v>
      </c>
      <c r="D318" s="611" t="s">
        <v>1194</v>
      </c>
      <c r="E318" s="259">
        <f t="shared" si="82"/>
        <v>18717.944675021703</v>
      </c>
      <c r="F318" s="259">
        <f t="shared" si="82"/>
        <v>19418.706557329962</v>
      </c>
      <c r="G318" s="259">
        <f t="shared" si="80"/>
        <v>21327.625274658203</v>
      </c>
      <c r="H318" s="259">
        <f t="shared" si="80"/>
        <v>23200.933837890625</v>
      </c>
      <c r="I318" s="259">
        <f t="shared" si="80"/>
        <v>23605.555216471355</v>
      </c>
      <c r="J318" s="259">
        <f t="shared" si="80"/>
        <v>29362.234676585478</v>
      </c>
      <c r="K318" s="259">
        <f t="shared" si="80"/>
        <v>28503.454034978691</v>
      </c>
      <c r="L318" s="259">
        <f t="shared" si="80"/>
        <v>35140.6828227796</v>
      </c>
      <c r="M318" s="259">
        <f t="shared" si="80"/>
        <v>31195.652888371395</v>
      </c>
      <c r="N318" s="259">
        <f t="shared" ref="N318:P318" si="89">IF(N68=0,"",N193/N68*1000)</f>
        <v>31474.268986628605</v>
      </c>
      <c r="O318" s="259">
        <f t="shared" si="89"/>
        <v>33054.667154947914</v>
      </c>
      <c r="P318" s="259">
        <f t="shared" si="89"/>
        <v>12187.250137329102</v>
      </c>
    </row>
    <row r="319" spans="1:16" hidden="1" x14ac:dyDescent="0.2">
      <c r="A319" t="str">
        <f t="shared" si="86"/>
        <v/>
      </c>
      <c r="B319" s="1" t="str">
        <f t="shared" si="87"/>
        <v>X</v>
      </c>
      <c r="C319" s="46" t="s">
        <v>788</v>
      </c>
      <c r="D319" s="611" t="s">
        <v>1196</v>
      </c>
      <c r="E319" s="259" t="str">
        <f t="shared" si="82"/>
        <v/>
      </c>
      <c r="F319" s="259" t="str">
        <f t="shared" si="82"/>
        <v/>
      </c>
      <c r="G319" s="259" t="str">
        <f t="shared" si="80"/>
        <v/>
      </c>
      <c r="H319" s="259" t="str">
        <f t="shared" si="80"/>
        <v/>
      </c>
      <c r="I319" s="259" t="str">
        <f t="shared" si="80"/>
        <v/>
      </c>
      <c r="J319" s="259" t="str">
        <f t="shared" si="80"/>
        <v/>
      </c>
      <c r="K319" s="259" t="str">
        <f t="shared" si="80"/>
        <v/>
      </c>
      <c r="L319" s="259">
        <f t="shared" si="80"/>
        <v>28878.909024325287</v>
      </c>
      <c r="M319" s="259">
        <f t="shared" si="80"/>
        <v>30623.415629069012</v>
      </c>
      <c r="N319" s="259">
        <f t="shared" ref="N319:P319" si="90">IF(N69=0,"",N194/N69*1000)</f>
        <v>28406.667073567707</v>
      </c>
      <c r="O319" s="259">
        <f t="shared" si="90"/>
        <v>29892.000834147137</v>
      </c>
      <c r="P319" s="259" t="str">
        <f t="shared" si="90"/>
        <v/>
      </c>
    </row>
    <row r="320" spans="1:16" hidden="1" x14ac:dyDescent="0.2">
      <c r="A320" t="str">
        <f t="shared" si="86"/>
        <v/>
      </c>
      <c r="B320" s="1" t="str">
        <f t="shared" si="87"/>
        <v>X</v>
      </c>
      <c r="C320" s="46" t="s">
        <v>355</v>
      </c>
      <c r="D320" s="611" t="s">
        <v>1198</v>
      </c>
      <c r="E320" s="259">
        <f t="shared" si="82"/>
        <v>21089.499337332589</v>
      </c>
      <c r="F320" s="259">
        <f t="shared" si="82"/>
        <v>20951.714651925224</v>
      </c>
      <c r="G320" s="259">
        <f t="shared" si="80"/>
        <v>23051.922137920672</v>
      </c>
      <c r="H320" s="259">
        <f t="shared" si="80"/>
        <v>21691.770113431492</v>
      </c>
      <c r="I320" s="259">
        <f t="shared" si="80"/>
        <v>22584.454623135651</v>
      </c>
      <c r="J320" s="259">
        <f t="shared" si="80"/>
        <v>22021.555582682293</v>
      </c>
      <c r="K320" s="259">
        <f t="shared" si="80"/>
        <v>21212.800598144531</v>
      </c>
      <c r="L320" s="259">
        <f t="shared" si="80"/>
        <v>20693.077674278848</v>
      </c>
      <c r="M320" s="259">
        <f t="shared" si="80"/>
        <v>20348.966471354168</v>
      </c>
      <c r="N320" s="259">
        <f t="shared" ref="N320:P320" si="91">IF(N70=0,"",N195/N70*1000)</f>
        <v>21753.900146484375</v>
      </c>
      <c r="O320" s="259">
        <f t="shared" si="91"/>
        <v>23624.932861328125</v>
      </c>
      <c r="P320" s="259">
        <f t="shared" si="91"/>
        <v>28115.999109604778</v>
      </c>
    </row>
    <row r="321" spans="1:16" x14ac:dyDescent="0.2">
      <c r="A321" t="str">
        <f t="shared" si="86"/>
        <v>Cofog2</v>
      </c>
      <c r="B321" s="1" t="str">
        <f t="shared" si="87"/>
        <v>X</v>
      </c>
      <c r="C321" s="46" t="s">
        <v>696</v>
      </c>
      <c r="D321" s="610" t="s">
        <v>1200</v>
      </c>
      <c r="E321" s="259">
        <f t="shared" si="82"/>
        <v>11102.180643284575</v>
      </c>
      <c r="F321" s="259">
        <f t="shared" si="82"/>
        <v>11502.933711796017</v>
      </c>
      <c r="G321" s="259">
        <f t="shared" si="80"/>
        <v>11849.735654633621</v>
      </c>
      <c r="H321" s="259">
        <f t="shared" si="80"/>
        <v>16384.988764280912</v>
      </c>
      <c r="I321" s="259">
        <f t="shared" si="80"/>
        <v>17435.142517089844</v>
      </c>
      <c r="J321" s="259">
        <f t="shared" si="80"/>
        <v>29836.999893188477</v>
      </c>
      <c r="K321" s="259">
        <f t="shared" si="80"/>
        <v>31441.999435424805</v>
      </c>
      <c r="L321" s="259">
        <f t="shared" si="80"/>
        <v>55689.998626708984</v>
      </c>
      <c r="M321" s="259">
        <f t="shared" si="80"/>
        <v>57750</v>
      </c>
      <c r="N321" s="259">
        <f t="shared" ref="N321:P321" si="92">IF(N71=0,"",N196/N71*1000)</f>
        <v>26370.333353678387</v>
      </c>
      <c r="O321" s="259">
        <f t="shared" si="92"/>
        <v>27448.000590006512</v>
      </c>
      <c r="P321" s="259" t="str">
        <f t="shared" si="92"/>
        <v/>
      </c>
    </row>
    <row r="322" spans="1:16" hidden="1" x14ac:dyDescent="0.2">
      <c r="A322" t="str">
        <f t="shared" si="86"/>
        <v/>
      </c>
      <c r="B322" s="1" t="str">
        <f t="shared" si="87"/>
        <v/>
      </c>
      <c r="C322" s="46" t="s">
        <v>1332</v>
      </c>
      <c r="D322" s="611" t="s">
        <v>1202</v>
      </c>
      <c r="E322" s="259" t="str">
        <f t="shared" si="82"/>
        <v/>
      </c>
      <c r="F322" s="259" t="str">
        <f t="shared" si="82"/>
        <v/>
      </c>
      <c r="G322" s="259" t="str">
        <f t="shared" si="80"/>
        <v/>
      </c>
      <c r="H322" s="259" t="str">
        <f t="shared" si="80"/>
        <v/>
      </c>
      <c r="I322" s="259" t="str">
        <f t="shared" si="80"/>
        <v/>
      </c>
      <c r="J322" s="259" t="str">
        <f t="shared" si="80"/>
        <v/>
      </c>
      <c r="K322" s="259" t="str">
        <f t="shared" si="80"/>
        <v/>
      </c>
      <c r="L322" s="259" t="str">
        <f t="shared" si="80"/>
        <v/>
      </c>
      <c r="M322" s="259" t="str">
        <f t="shared" si="80"/>
        <v/>
      </c>
      <c r="N322" s="259" t="str">
        <f t="shared" ref="N322:P322" si="93">IF(N72=0,"",N197/N72*1000)</f>
        <v/>
      </c>
      <c r="O322" s="259" t="str">
        <f t="shared" si="93"/>
        <v/>
      </c>
      <c r="P322" s="259" t="str">
        <f t="shared" si="93"/>
        <v/>
      </c>
    </row>
    <row r="323" spans="1:16" hidden="1" x14ac:dyDescent="0.2">
      <c r="A323" t="str">
        <f t="shared" si="86"/>
        <v/>
      </c>
      <c r="B323" s="1" t="str">
        <f t="shared" si="87"/>
        <v>X</v>
      </c>
      <c r="C323" s="46" t="s">
        <v>789</v>
      </c>
      <c r="D323" s="611" t="s">
        <v>1204</v>
      </c>
      <c r="E323" s="259" t="str">
        <f t="shared" si="82"/>
        <v/>
      </c>
      <c r="F323" s="259" t="str">
        <f t="shared" si="82"/>
        <v/>
      </c>
      <c r="G323" s="259" t="str">
        <f t="shared" ref="G323:M332" si="94">IF(G73=0,"",G198/G73*1000)</f>
        <v/>
      </c>
      <c r="H323" s="259" t="str">
        <f t="shared" si="94"/>
        <v/>
      </c>
      <c r="I323" s="259" t="str">
        <f t="shared" si="94"/>
        <v/>
      </c>
      <c r="J323" s="259">
        <f t="shared" si="94"/>
        <v>29836.999893188477</v>
      </c>
      <c r="K323" s="259">
        <f t="shared" si="94"/>
        <v>31441.999435424805</v>
      </c>
      <c r="L323" s="259">
        <f t="shared" si="94"/>
        <v>55689.998626708984</v>
      </c>
      <c r="M323" s="259">
        <f t="shared" si="94"/>
        <v>57750</v>
      </c>
      <c r="N323" s="259">
        <f t="shared" ref="N323:P323" si="95">IF(N73=0,"",N198/N73*1000)</f>
        <v>26370.333353678387</v>
      </c>
      <c r="O323" s="259">
        <f t="shared" si="95"/>
        <v>27448.000590006512</v>
      </c>
      <c r="P323" s="259" t="str">
        <f t="shared" si="95"/>
        <v/>
      </c>
    </row>
    <row r="324" spans="1:16" hidden="1" x14ac:dyDescent="0.2">
      <c r="A324" t="str">
        <f t="shared" si="86"/>
        <v/>
      </c>
      <c r="B324" s="1" t="str">
        <f t="shared" si="87"/>
        <v>X</v>
      </c>
      <c r="C324" s="46" t="s">
        <v>356</v>
      </c>
      <c r="D324" s="611" t="s">
        <v>1206</v>
      </c>
      <c r="E324" s="259">
        <f t="shared" si="82"/>
        <v>11102.180643284575</v>
      </c>
      <c r="F324" s="259">
        <f t="shared" si="82"/>
        <v>11502.933711796017</v>
      </c>
      <c r="G324" s="259">
        <f t="shared" si="94"/>
        <v>11849.735654633621</v>
      </c>
      <c r="H324" s="259">
        <f t="shared" si="94"/>
        <v>16384.988764280912</v>
      </c>
      <c r="I324" s="259">
        <f t="shared" si="94"/>
        <v>17435.142517089844</v>
      </c>
      <c r="J324" s="259" t="str">
        <f t="shared" si="94"/>
        <v/>
      </c>
      <c r="K324" s="259" t="str">
        <f t="shared" si="94"/>
        <v/>
      </c>
      <c r="L324" s="259" t="str">
        <f t="shared" si="94"/>
        <v/>
      </c>
      <c r="M324" s="259" t="str">
        <f t="shared" si="94"/>
        <v/>
      </c>
      <c r="N324" s="259" t="str">
        <f t="shared" ref="N324:P324" si="96">IF(N74=0,"",N199/N74*1000)</f>
        <v/>
      </c>
      <c r="O324" s="259" t="str">
        <f t="shared" si="96"/>
        <v/>
      </c>
      <c r="P324" s="259" t="str">
        <f t="shared" si="96"/>
        <v/>
      </c>
    </row>
    <row r="325" spans="1:16" hidden="1" x14ac:dyDescent="0.2">
      <c r="A325" t="str">
        <f t="shared" si="86"/>
        <v/>
      </c>
      <c r="B325" s="1" t="str">
        <f t="shared" si="87"/>
        <v/>
      </c>
      <c r="C325" s="46" t="s">
        <v>1333</v>
      </c>
      <c r="D325" s="611" t="s">
        <v>1208</v>
      </c>
      <c r="E325" s="259" t="str">
        <f t="shared" si="82"/>
        <v/>
      </c>
      <c r="F325" s="259" t="str">
        <f t="shared" si="82"/>
        <v/>
      </c>
      <c r="G325" s="259" t="str">
        <f t="shared" si="94"/>
        <v/>
      </c>
      <c r="H325" s="259" t="str">
        <f t="shared" si="94"/>
        <v/>
      </c>
      <c r="I325" s="259" t="str">
        <f t="shared" si="94"/>
        <v/>
      </c>
      <c r="J325" s="259" t="str">
        <f t="shared" si="94"/>
        <v/>
      </c>
      <c r="K325" s="259" t="str">
        <f t="shared" si="94"/>
        <v/>
      </c>
      <c r="L325" s="259" t="str">
        <f t="shared" si="94"/>
        <v/>
      </c>
      <c r="M325" s="259" t="str">
        <f t="shared" si="94"/>
        <v/>
      </c>
      <c r="N325" s="259" t="str">
        <f t="shared" ref="N325:P325" si="97">IF(N75=0,"",N200/N75*1000)</f>
        <v/>
      </c>
      <c r="O325" s="259" t="str">
        <f t="shared" si="97"/>
        <v/>
      </c>
      <c r="P325" s="259" t="str">
        <f t="shared" si="97"/>
        <v/>
      </c>
    </row>
    <row r="326" spans="1:16" hidden="1" x14ac:dyDescent="0.2">
      <c r="A326" t="str">
        <f t="shared" si="86"/>
        <v/>
      </c>
      <c r="B326" s="1" t="str">
        <f t="shared" si="87"/>
        <v/>
      </c>
      <c r="C326" s="46" t="s">
        <v>1334</v>
      </c>
      <c r="D326" s="611" t="s">
        <v>1210</v>
      </c>
      <c r="E326" s="259" t="str">
        <f t="shared" si="82"/>
        <v/>
      </c>
      <c r="F326" s="259" t="str">
        <f t="shared" si="82"/>
        <v/>
      </c>
      <c r="G326" s="259" t="str">
        <f t="shared" si="94"/>
        <v/>
      </c>
      <c r="H326" s="259" t="str">
        <f t="shared" si="94"/>
        <v/>
      </c>
      <c r="I326" s="259" t="str">
        <f t="shared" si="94"/>
        <v/>
      </c>
      <c r="J326" s="259" t="str">
        <f t="shared" si="94"/>
        <v/>
      </c>
      <c r="K326" s="259" t="str">
        <f t="shared" si="94"/>
        <v/>
      </c>
      <c r="L326" s="259" t="str">
        <f t="shared" si="94"/>
        <v/>
      </c>
      <c r="M326" s="259" t="str">
        <f t="shared" si="94"/>
        <v/>
      </c>
      <c r="N326" s="259" t="str">
        <f t="shared" ref="N326:P326" si="98">IF(N76=0,"",N201/N76*1000)</f>
        <v/>
      </c>
      <c r="O326" s="259" t="str">
        <f t="shared" si="98"/>
        <v/>
      </c>
      <c r="P326" s="259" t="str">
        <f t="shared" si="98"/>
        <v/>
      </c>
    </row>
    <row r="327" spans="1:16" hidden="1" x14ac:dyDescent="0.2">
      <c r="A327" t="str">
        <f t="shared" si="86"/>
        <v/>
      </c>
      <c r="B327" s="1" t="str">
        <f t="shared" si="87"/>
        <v/>
      </c>
      <c r="C327" s="46" t="s">
        <v>1335</v>
      </c>
      <c r="D327" s="611" t="s">
        <v>1212</v>
      </c>
      <c r="E327" s="259" t="str">
        <f t="shared" si="82"/>
        <v/>
      </c>
      <c r="F327" s="259" t="str">
        <f t="shared" si="82"/>
        <v/>
      </c>
      <c r="G327" s="259" t="str">
        <f t="shared" si="94"/>
        <v/>
      </c>
      <c r="H327" s="259" t="str">
        <f t="shared" si="94"/>
        <v/>
      </c>
      <c r="I327" s="259" t="str">
        <f t="shared" si="94"/>
        <v/>
      </c>
      <c r="J327" s="259" t="str">
        <f t="shared" si="94"/>
        <v/>
      </c>
      <c r="K327" s="259" t="str">
        <f t="shared" si="94"/>
        <v/>
      </c>
      <c r="L327" s="259" t="str">
        <f t="shared" si="94"/>
        <v/>
      </c>
      <c r="M327" s="259" t="str">
        <f t="shared" si="94"/>
        <v/>
      </c>
      <c r="N327" s="259" t="str">
        <f t="shared" ref="N327:P327" si="99">IF(N77=0,"",N202/N77*1000)</f>
        <v/>
      </c>
      <c r="O327" s="259" t="str">
        <f t="shared" si="99"/>
        <v/>
      </c>
      <c r="P327" s="259" t="str">
        <f t="shared" si="99"/>
        <v/>
      </c>
    </row>
    <row r="328" spans="1:16" x14ac:dyDescent="0.2">
      <c r="A328" t="str">
        <f t="shared" si="86"/>
        <v>Cofog2</v>
      </c>
      <c r="B328" s="1" t="str">
        <f t="shared" si="87"/>
        <v>X</v>
      </c>
      <c r="C328" s="46" t="s">
        <v>697</v>
      </c>
      <c r="D328" s="610" t="s">
        <v>178</v>
      </c>
      <c r="E328" s="259">
        <f t="shared" si="82"/>
        <v>18141.047402033731</v>
      </c>
      <c r="F328" s="259">
        <f t="shared" si="82"/>
        <v>17976.425527597403</v>
      </c>
      <c r="G328" s="259">
        <f t="shared" si="94"/>
        <v>18506.073156169041</v>
      </c>
      <c r="H328" s="259">
        <f t="shared" si="94"/>
        <v>19526.202313311689</v>
      </c>
      <c r="I328" s="259">
        <f t="shared" si="94"/>
        <v>20381.668390012255</v>
      </c>
      <c r="J328" s="259">
        <f t="shared" si="94"/>
        <v>20694.77893953634</v>
      </c>
      <c r="K328" s="259">
        <f t="shared" si="94"/>
        <v>21999.674479166668</v>
      </c>
      <c r="L328" s="259">
        <f t="shared" si="94"/>
        <v>22279.085454252578</v>
      </c>
      <c r="M328" s="259">
        <f t="shared" si="94"/>
        <v>22977.810329861109</v>
      </c>
      <c r="N328" s="259">
        <f t="shared" ref="N328:P328" si="100">IF(N78=0,"",N203/N78*1000)</f>
        <v>23024.594025237129</v>
      </c>
      <c r="O328" s="259">
        <f t="shared" si="100"/>
        <v>23338.621727195947</v>
      </c>
      <c r="P328" s="259">
        <f t="shared" si="100"/>
        <v>23672.189861460956</v>
      </c>
    </row>
    <row r="329" spans="1:16" hidden="1" x14ac:dyDescent="0.2">
      <c r="A329" t="str">
        <f t="shared" si="86"/>
        <v/>
      </c>
      <c r="B329" s="1" t="str">
        <f t="shared" si="87"/>
        <v/>
      </c>
      <c r="C329" s="46" t="s">
        <v>1336</v>
      </c>
      <c r="D329" s="611" t="s">
        <v>1215</v>
      </c>
      <c r="E329" s="259" t="str">
        <f t="shared" si="82"/>
        <v/>
      </c>
      <c r="F329" s="259" t="str">
        <f t="shared" si="82"/>
        <v/>
      </c>
      <c r="G329" s="259" t="str">
        <f t="shared" si="94"/>
        <v/>
      </c>
      <c r="H329" s="259" t="str">
        <f t="shared" si="94"/>
        <v/>
      </c>
      <c r="I329" s="259" t="str">
        <f t="shared" si="94"/>
        <v/>
      </c>
      <c r="J329" s="259" t="str">
        <f t="shared" si="94"/>
        <v/>
      </c>
      <c r="K329" s="259" t="str">
        <f t="shared" si="94"/>
        <v/>
      </c>
      <c r="L329" s="259" t="str">
        <f t="shared" si="94"/>
        <v/>
      </c>
      <c r="M329" s="259" t="str">
        <f t="shared" si="94"/>
        <v/>
      </c>
      <c r="N329" s="259" t="str">
        <f t="shared" ref="N329:P329" si="101">IF(N79=0,"",N204/N79*1000)</f>
        <v/>
      </c>
      <c r="O329" s="259" t="str">
        <f t="shared" si="101"/>
        <v/>
      </c>
      <c r="P329" s="259" t="str">
        <f t="shared" si="101"/>
        <v/>
      </c>
    </row>
    <row r="330" spans="1:16" hidden="1" x14ac:dyDescent="0.2">
      <c r="A330" t="str">
        <f t="shared" si="86"/>
        <v/>
      </c>
      <c r="B330" s="1" t="str">
        <f t="shared" si="87"/>
        <v/>
      </c>
      <c r="C330" s="46" t="s">
        <v>1337</v>
      </c>
      <c r="D330" s="611" t="s">
        <v>1217</v>
      </c>
      <c r="E330" s="259" t="str">
        <f t="shared" si="82"/>
        <v/>
      </c>
      <c r="F330" s="259" t="str">
        <f t="shared" si="82"/>
        <v/>
      </c>
      <c r="G330" s="259" t="str">
        <f t="shared" si="94"/>
        <v/>
      </c>
      <c r="H330" s="259" t="str">
        <f t="shared" si="94"/>
        <v/>
      </c>
      <c r="I330" s="259" t="str">
        <f t="shared" si="94"/>
        <v/>
      </c>
      <c r="J330" s="259" t="str">
        <f t="shared" si="94"/>
        <v/>
      </c>
      <c r="K330" s="259" t="str">
        <f t="shared" si="94"/>
        <v/>
      </c>
      <c r="L330" s="259" t="str">
        <f t="shared" si="94"/>
        <v/>
      </c>
      <c r="M330" s="259" t="str">
        <f t="shared" si="94"/>
        <v/>
      </c>
      <c r="N330" s="259" t="str">
        <f t="shared" ref="N330:P330" si="102">IF(N80=0,"",N205/N80*1000)</f>
        <v/>
      </c>
      <c r="O330" s="259" t="str">
        <f t="shared" si="102"/>
        <v/>
      </c>
      <c r="P330" s="259" t="str">
        <f t="shared" si="102"/>
        <v/>
      </c>
    </row>
    <row r="331" spans="1:16" hidden="1" x14ac:dyDescent="0.2">
      <c r="A331" t="str">
        <f t="shared" si="86"/>
        <v/>
      </c>
      <c r="B331" s="1" t="str">
        <f t="shared" si="87"/>
        <v/>
      </c>
      <c r="C331" s="46" t="s">
        <v>1338</v>
      </c>
      <c r="D331" s="611" t="s">
        <v>1219</v>
      </c>
      <c r="E331" s="259" t="str">
        <f t="shared" si="82"/>
        <v/>
      </c>
      <c r="F331" s="259" t="str">
        <f t="shared" si="82"/>
        <v/>
      </c>
      <c r="G331" s="259" t="str">
        <f t="shared" si="94"/>
        <v/>
      </c>
      <c r="H331" s="259" t="str">
        <f t="shared" si="94"/>
        <v/>
      </c>
      <c r="I331" s="259" t="str">
        <f t="shared" si="94"/>
        <v/>
      </c>
      <c r="J331" s="259" t="str">
        <f t="shared" si="94"/>
        <v/>
      </c>
      <c r="K331" s="259" t="str">
        <f t="shared" si="94"/>
        <v/>
      </c>
      <c r="L331" s="259" t="str">
        <f t="shared" si="94"/>
        <v/>
      </c>
      <c r="M331" s="259" t="str">
        <f t="shared" si="94"/>
        <v/>
      </c>
      <c r="N331" s="259" t="str">
        <f t="shared" ref="N331:P331" si="103">IF(N81=0,"",N206/N81*1000)</f>
        <v/>
      </c>
      <c r="O331" s="259" t="str">
        <f t="shared" si="103"/>
        <v/>
      </c>
      <c r="P331" s="259" t="str">
        <f t="shared" si="103"/>
        <v/>
      </c>
    </row>
    <row r="332" spans="1:16" hidden="1" x14ac:dyDescent="0.2">
      <c r="A332" t="str">
        <f t="shared" si="86"/>
        <v/>
      </c>
      <c r="B332" s="1" t="str">
        <f t="shared" si="87"/>
        <v>X</v>
      </c>
      <c r="C332" s="46" t="s">
        <v>357</v>
      </c>
      <c r="D332" s="611" t="s">
        <v>1221</v>
      </c>
      <c r="E332" s="259">
        <f t="shared" si="82"/>
        <v>57028.616098257211</v>
      </c>
      <c r="F332" s="259">
        <f t="shared" si="82"/>
        <v>54468.153733473555</v>
      </c>
      <c r="G332" s="259">
        <f t="shared" si="94"/>
        <v>56350.693922776445</v>
      </c>
      <c r="H332" s="259">
        <f t="shared" si="94"/>
        <v>57366.459773137016</v>
      </c>
      <c r="I332" s="259">
        <f t="shared" si="94"/>
        <v>55528.221978081594</v>
      </c>
      <c r="J332" s="259">
        <f t="shared" si="94"/>
        <v>58021.721733940969</v>
      </c>
      <c r="K332" s="259">
        <f t="shared" si="94"/>
        <v>56714.501953125</v>
      </c>
      <c r="L332" s="259">
        <f t="shared" si="94"/>
        <v>55431.65283203125</v>
      </c>
      <c r="M332" s="259">
        <f t="shared" si="94"/>
        <v>61351.428803943447</v>
      </c>
      <c r="N332" s="259">
        <f t="shared" ref="N332:P332" si="104">IF(N82=0,"",N207/N82*1000)</f>
        <v>59133.648681640625</v>
      </c>
      <c r="O332" s="259">
        <f t="shared" si="104"/>
        <v>58709.002685546875</v>
      </c>
      <c r="P332" s="259">
        <f t="shared" si="104"/>
        <v>55882.80029296875</v>
      </c>
    </row>
    <row r="333" spans="1:16" hidden="1" x14ac:dyDescent="0.2">
      <c r="A333" t="str">
        <f t="shared" si="86"/>
        <v/>
      </c>
      <c r="B333" s="1" t="str">
        <f t="shared" si="87"/>
        <v>X</v>
      </c>
      <c r="C333" s="46" t="s">
        <v>358</v>
      </c>
      <c r="D333" s="611" t="s">
        <v>1223</v>
      </c>
      <c r="E333" s="259">
        <f t="shared" si="82"/>
        <v>18754.124959309895</v>
      </c>
      <c r="F333" s="259">
        <f t="shared" si="82"/>
        <v>18357.782778532608</v>
      </c>
      <c r="G333" s="259">
        <f t="shared" ref="G333:M342" si="105">IF(G83=0,"",G208/G83*1000)</f>
        <v>16090.291341145832</v>
      </c>
      <c r="H333" s="259">
        <f t="shared" si="105"/>
        <v>18254.750569661457</v>
      </c>
      <c r="I333" s="259">
        <f t="shared" si="105"/>
        <v>19440.715244838171</v>
      </c>
      <c r="J333" s="259">
        <f t="shared" si="105"/>
        <v>19490.724760910558</v>
      </c>
      <c r="K333" s="259">
        <f t="shared" si="105"/>
        <v>21977.16064453125</v>
      </c>
      <c r="L333" s="259">
        <f t="shared" si="105"/>
        <v>21710.6005859375</v>
      </c>
      <c r="M333" s="259">
        <f t="shared" si="105"/>
        <v>22271.185980902777</v>
      </c>
      <c r="N333" s="259">
        <f t="shared" ref="N333:P333" si="106">IF(N83=0,"",N208/N83*1000)</f>
        <v>21679.171858162714</v>
      </c>
      <c r="O333" s="259">
        <f t="shared" si="106"/>
        <v>22006.295663339119</v>
      </c>
      <c r="P333" s="259">
        <f t="shared" si="106"/>
        <v>22435.783054517666</v>
      </c>
    </row>
    <row r="334" spans="1:16" hidden="1" x14ac:dyDescent="0.2">
      <c r="A334" t="str">
        <f t="shared" si="86"/>
        <v/>
      </c>
      <c r="B334" s="1" t="str">
        <f t="shared" si="87"/>
        <v>X</v>
      </c>
      <c r="C334" s="46" t="s">
        <v>359</v>
      </c>
      <c r="D334" s="611" t="s">
        <v>1225</v>
      </c>
      <c r="E334" s="259">
        <f t="shared" ref="E334:F353" si="107">IF(E84=0,"",E209/E84*1000)</f>
        <v>18842.944675021703</v>
      </c>
      <c r="F334" s="259">
        <f t="shared" si="107"/>
        <v>19421.765495749081</v>
      </c>
      <c r="G334" s="259">
        <f t="shared" si="105"/>
        <v>19274.610731336808</v>
      </c>
      <c r="H334" s="259">
        <f t="shared" si="105"/>
        <v>20756.823371438419</v>
      </c>
      <c r="I334" s="259">
        <f t="shared" si="105"/>
        <v>21038.875579833984</v>
      </c>
      <c r="J334" s="259">
        <f t="shared" si="105"/>
        <v>22101.38408954327</v>
      </c>
      <c r="K334" s="259">
        <f t="shared" si="105"/>
        <v>26317.572457449776</v>
      </c>
      <c r="L334" s="259">
        <f t="shared" si="105"/>
        <v>26982.000732421875</v>
      </c>
      <c r="M334" s="259">
        <f t="shared" si="105"/>
        <v>28178.200276692711</v>
      </c>
      <c r="N334" s="259">
        <f t="shared" ref="N334:P334" si="108">IF(N84=0,"",N209/N84*1000)</f>
        <v>28516.800944010418</v>
      </c>
      <c r="O334" s="259">
        <f t="shared" si="108"/>
        <v>29899.86572265625</v>
      </c>
      <c r="P334" s="259">
        <f t="shared" si="108"/>
        <v>26588.176054113053</v>
      </c>
    </row>
    <row r="335" spans="1:16" hidden="1" x14ac:dyDescent="0.2">
      <c r="A335" t="str">
        <f t="shared" si="86"/>
        <v/>
      </c>
      <c r="B335" s="1" t="str">
        <f t="shared" si="87"/>
        <v/>
      </c>
      <c r="C335" s="46" t="s">
        <v>1339</v>
      </c>
      <c r="D335" s="611" t="s">
        <v>1227</v>
      </c>
      <c r="E335" s="259" t="str">
        <f t="shared" si="107"/>
        <v/>
      </c>
      <c r="F335" s="259" t="str">
        <f t="shared" si="107"/>
        <v/>
      </c>
      <c r="G335" s="259" t="str">
        <f t="shared" si="105"/>
        <v/>
      </c>
      <c r="H335" s="259" t="str">
        <f t="shared" si="105"/>
        <v/>
      </c>
      <c r="I335" s="259" t="str">
        <f t="shared" si="105"/>
        <v/>
      </c>
      <c r="J335" s="259" t="str">
        <f t="shared" si="105"/>
        <v/>
      </c>
      <c r="K335" s="259" t="str">
        <f t="shared" si="105"/>
        <v/>
      </c>
      <c r="L335" s="259" t="str">
        <f t="shared" si="105"/>
        <v/>
      </c>
      <c r="M335" s="259" t="str">
        <f t="shared" si="105"/>
        <v/>
      </c>
      <c r="N335" s="259" t="str">
        <f t="shared" ref="N335:P335" si="109">IF(N85=0,"",N210/N85*1000)</f>
        <v/>
      </c>
      <c r="O335" s="259" t="str">
        <f t="shared" si="109"/>
        <v/>
      </c>
      <c r="P335" s="259" t="str">
        <f t="shared" si="109"/>
        <v/>
      </c>
    </row>
    <row r="336" spans="1:16" hidden="1" x14ac:dyDescent="0.2">
      <c r="A336" t="str">
        <f t="shared" si="86"/>
        <v/>
      </c>
      <c r="B336" s="1" t="str">
        <f t="shared" si="87"/>
        <v/>
      </c>
      <c r="C336" s="46" t="s">
        <v>1340</v>
      </c>
      <c r="D336" s="611" t="s">
        <v>1229</v>
      </c>
      <c r="E336" s="259" t="str">
        <f t="shared" si="107"/>
        <v/>
      </c>
      <c r="F336" s="259" t="str">
        <f t="shared" si="107"/>
        <v/>
      </c>
      <c r="G336" s="259" t="str">
        <f t="shared" si="105"/>
        <v/>
      </c>
      <c r="H336" s="259" t="str">
        <f t="shared" si="105"/>
        <v/>
      </c>
      <c r="I336" s="259" t="str">
        <f t="shared" si="105"/>
        <v/>
      </c>
      <c r="J336" s="259" t="str">
        <f t="shared" si="105"/>
        <v/>
      </c>
      <c r="K336" s="259" t="str">
        <f t="shared" si="105"/>
        <v/>
      </c>
      <c r="L336" s="259" t="str">
        <f t="shared" si="105"/>
        <v/>
      </c>
      <c r="M336" s="259" t="str">
        <f t="shared" si="105"/>
        <v/>
      </c>
      <c r="N336" s="259" t="str">
        <f t="shared" ref="N336:P336" si="110">IF(N86=0,"",N211/N86*1000)</f>
        <v/>
      </c>
      <c r="O336" s="259" t="str">
        <f t="shared" si="110"/>
        <v/>
      </c>
      <c r="P336" s="259" t="str">
        <f t="shared" si="110"/>
        <v/>
      </c>
    </row>
    <row r="337" spans="1:16" hidden="1" x14ac:dyDescent="0.2">
      <c r="A337" t="str">
        <f t="shared" si="86"/>
        <v/>
      </c>
      <c r="B337" s="1" t="str">
        <f t="shared" si="87"/>
        <v>X</v>
      </c>
      <c r="C337" s="46" t="s">
        <v>1341</v>
      </c>
      <c r="D337" s="611" t="s">
        <v>1231</v>
      </c>
      <c r="E337" s="259" t="str">
        <f t="shared" si="107"/>
        <v/>
      </c>
      <c r="F337" s="259" t="str">
        <f t="shared" si="107"/>
        <v/>
      </c>
      <c r="G337" s="259" t="str">
        <f t="shared" si="105"/>
        <v/>
      </c>
      <c r="H337" s="259" t="str">
        <f t="shared" si="105"/>
        <v/>
      </c>
      <c r="I337" s="259" t="str">
        <f t="shared" si="105"/>
        <v/>
      </c>
      <c r="J337" s="259" t="str">
        <f t="shared" si="105"/>
        <v/>
      </c>
      <c r="K337" s="259" t="str">
        <f t="shared" si="105"/>
        <v/>
      </c>
      <c r="L337" s="259" t="str">
        <f t="shared" si="105"/>
        <v/>
      </c>
      <c r="M337" s="259" t="str">
        <f t="shared" si="105"/>
        <v/>
      </c>
      <c r="N337" s="259" t="str">
        <f t="shared" ref="N337:P337" si="111">IF(N87=0,"",N212/N87*1000)</f>
        <v/>
      </c>
      <c r="O337" s="259" t="str">
        <f t="shared" si="111"/>
        <v/>
      </c>
      <c r="P337" s="259">
        <f t="shared" si="111"/>
        <v>20094.499588012695</v>
      </c>
    </row>
    <row r="338" spans="1:16" hidden="1" x14ac:dyDescent="0.2">
      <c r="A338" t="str">
        <f t="shared" si="86"/>
        <v/>
      </c>
      <c r="B338" s="1" t="str">
        <f t="shared" si="87"/>
        <v/>
      </c>
      <c r="C338" s="46" t="s">
        <v>1342</v>
      </c>
      <c r="D338" s="611" t="s">
        <v>1233</v>
      </c>
      <c r="E338" s="259" t="str">
        <f t="shared" si="107"/>
        <v/>
      </c>
      <c r="F338" s="259" t="str">
        <f t="shared" si="107"/>
        <v/>
      </c>
      <c r="G338" s="259" t="str">
        <f t="shared" si="105"/>
        <v/>
      </c>
      <c r="H338" s="259" t="str">
        <f t="shared" si="105"/>
        <v/>
      </c>
      <c r="I338" s="259" t="str">
        <f t="shared" si="105"/>
        <v/>
      </c>
      <c r="J338" s="259" t="str">
        <f t="shared" si="105"/>
        <v/>
      </c>
      <c r="K338" s="259" t="str">
        <f t="shared" si="105"/>
        <v/>
      </c>
      <c r="L338" s="259" t="str">
        <f t="shared" si="105"/>
        <v/>
      </c>
      <c r="M338" s="259" t="str">
        <f t="shared" si="105"/>
        <v/>
      </c>
      <c r="N338" s="259" t="str">
        <f t="shared" ref="N338:P338" si="112">IF(N88=0,"",N213/N88*1000)</f>
        <v/>
      </c>
      <c r="O338" s="259" t="str">
        <f t="shared" si="112"/>
        <v/>
      </c>
      <c r="P338" s="259" t="str">
        <f t="shared" si="112"/>
        <v/>
      </c>
    </row>
    <row r="339" spans="1:16" hidden="1" x14ac:dyDescent="0.2">
      <c r="A339" t="str">
        <f t="shared" si="86"/>
        <v/>
      </c>
      <c r="B339" s="1" t="str">
        <f t="shared" si="87"/>
        <v>X</v>
      </c>
      <c r="C339" s="46" t="s">
        <v>360</v>
      </c>
      <c r="D339" s="611" t="s">
        <v>1235</v>
      </c>
      <c r="E339" s="259">
        <f t="shared" si="107"/>
        <v>15671.628534226191</v>
      </c>
      <c r="F339" s="259">
        <f t="shared" si="107"/>
        <v>15748.858757738797</v>
      </c>
      <c r="G339" s="259">
        <f t="shared" si="105"/>
        <v>16395.737156723484</v>
      </c>
      <c r="H339" s="259">
        <f t="shared" si="105"/>
        <v>17246.553461602391</v>
      </c>
      <c r="I339" s="259">
        <f t="shared" si="105"/>
        <v>18716.889352509468</v>
      </c>
      <c r="J339" s="259">
        <f t="shared" si="105"/>
        <v>19711.392271752451</v>
      </c>
      <c r="K339" s="259">
        <f t="shared" si="105"/>
        <v>20601.8505859375</v>
      </c>
      <c r="L339" s="259">
        <f t="shared" si="105"/>
        <v>20941.624568058895</v>
      </c>
      <c r="M339" s="259">
        <f t="shared" si="105"/>
        <v>20860.604121767243</v>
      </c>
      <c r="N339" s="259">
        <f t="shared" ref="N339:P339" si="113">IF(N89=0,"",N214/N89*1000)</f>
        <v>21305.666387648809</v>
      </c>
      <c r="O339" s="259">
        <f t="shared" si="113"/>
        <v>21973.167348130839</v>
      </c>
      <c r="P339" s="259">
        <f t="shared" si="113"/>
        <v>21469.045188210228</v>
      </c>
    </row>
    <row r="340" spans="1:16" hidden="1" x14ac:dyDescent="0.2">
      <c r="A340" t="str">
        <f t="shared" si="86"/>
        <v/>
      </c>
      <c r="B340" s="1" t="str">
        <f t="shared" si="87"/>
        <v>X</v>
      </c>
      <c r="C340" s="46" t="s">
        <v>361</v>
      </c>
      <c r="D340" s="611" t="s">
        <v>1237</v>
      </c>
      <c r="E340" s="259">
        <f t="shared" si="107"/>
        <v>18074.761664117133</v>
      </c>
      <c r="F340" s="259">
        <f t="shared" si="107"/>
        <v>17874.628557477678</v>
      </c>
      <c r="G340" s="259">
        <f t="shared" si="105"/>
        <v>18140.516857172821</v>
      </c>
      <c r="H340" s="259">
        <f t="shared" si="105"/>
        <v>19408.087158203125</v>
      </c>
      <c r="I340" s="259">
        <f t="shared" si="105"/>
        <v>19576.439341162419</v>
      </c>
      <c r="J340" s="259">
        <f t="shared" si="105"/>
        <v>19070.360663796768</v>
      </c>
      <c r="K340" s="259">
        <f t="shared" si="105"/>
        <v>20172.105386223593</v>
      </c>
      <c r="L340" s="259">
        <f t="shared" si="105"/>
        <v>20839.992042824077</v>
      </c>
      <c r="M340" s="259">
        <f t="shared" si="105"/>
        <v>21526.5628875248</v>
      </c>
      <c r="N340" s="259">
        <f t="shared" ref="N340:P340" si="114">IF(N90=0,"",N215/N90*1000)</f>
        <v>21608.590262276786</v>
      </c>
      <c r="O340" s="259">
        <f t="shared" si="114"/>
        <v>21419.817849864132</v>
      </c>
      <c r="P340" s="259">
        <f t="shared" si="114"/>
        <v>24606.191781850961</v>
      </c>
    </row>
    <row r="341" spans="1:16" hidden="1" x14ac:dyDescent="0.2">
      <c r="A341" t="str">
        <f t="shared" si="86"/>
        <v/>
      </c>
      <c r="B341" s="1" t="str">
        <f t="shared" si="87"/>
        <v/>
      </c>
      <c r="C341" s="46" t="s">
        <v>1343</v>
      </c>
      <c r="D341" s="611" t="s">
        <v>1239</v>
      </c>
      <c r="E341" s="259" t="str">
        <f t="shared" si="107"/>
        <v/>
      </c>
      <c r="F341" s="259" t="str">
        <f t="shared" si="107"/>
        <v/>
      </c>
      <c r="G341" s="259" t="str">
        <f t="shared" si="105"/>
        <v/>
      </c>
      <c r="H341" s="259" t="str">
        <f t="shared" si="105"/>
        <v/>
      </c>
      <c r="I341" s="259" t="str">
        <f t="shared" si="105"/>
        <v/>
      </c>
      <c r="J341" s="259" t="str">
        <f t="shared" si="105"/>
        <v/>
      </c>
      <c r="K341" s="259" t="str">
        <f t="shared" si="105"/>
        <v/>
      </c>
      <c r="L341" s="259" t="str">
        <f t="shared" si="105"/>
        <v/>
      </c>
      <c r="M341" s="259" t="str">
        <f t="shared" si="105"/>
        <v/>
      </c>
      <c r="N341" s="259" t="str">
        <f t="shared" ref="N341:P341" si="115">IF(N91=0,"",N216/N91*1000)</f>
        <v/>
      </c>
      <c r="O341" s="259" t="str">
        <f t="shared" si="115"/>
        <v/>
      </c>
      <c r="P341" s="259" t="str">
        <f t="shared" si="115"/>
        <v/>
      </c>
    </row>
    <row r="342" spans="1:16" hidden="1" x14ac:dyDescent="0.2">
      <c r="A342" t="str">
        <f t="shared" si="86"/>
        <v/>
      </c>
      <c r="B342" s="1" t="str">
        <f t="shared" si="87"/>
        <v>X</v>
      </c>
      <c r="C342" s="46" t="s">
        <v>362</v>
      </c>
      <c r="D342" s="611" t="s">
        <v>1241</v>
      </c>
      <c r="E342" s="259">
        <f t="shared" si="107"/>
        <v>14619.466145833334</v>
      </c>
      <c r="F342" s="259">
        <f t="shared" si="107"/>
        <v>15160.128963694851</v>
      </c>
      <c r="G342" s="259">
        <f t="shared" si="105"/>
        <v>16090.000697544643</v>
      </c>
      <c r="H342" s="259">
        <f t="shared" si="105"/>
        <v>16504.921361019737</v>
      </c>
      <c r="I342" s="259">
        <f t="shared" si="105"/>
        <v>16764.188639322918</v>
      </c>
      <c r="J342" s="259">
        <f t="shared" si="105"/>
        <v>17181.899685329859</v>
      </c>
      <c r="K342" s="259">
        <f t="shared" si="105"/>
        <v>17873.080941133721</v>
      </c>
      <c r="L342" s="259">
        <f t="shared" si="105"/>
        <v>17941.898645979636</v>
      </c>
      <c r="M342" s="259">
        <f t="shared" si="105"/>
        <v>18183.098761589972</v>
      </c>
      <c r="N342" s="259">
        <f t="shared" ref="N342:P342" si="116">IF(N92=0,"",N217/N92*1000)</f>
        <v>18387.33331088362</v>
      </c>
      <c r="O342" s="259">
        <f t="shared" si="116"/>
        <v>18651.546034702038</v>
      </c>
      <c r="P342" s="259">
        <f t="shared" si="116"/>
        <v>18016.758326480263</v>
      </c>
    </row>
    <row r="343" spans="1:16" x14ac:dyDescent="0.2">
      <c r="A343" t="str">
        <f t="shared" si="86"/>
        <v>Cofog2</v>
      </c>
      <c r="B343" s="1" t="str">
        <f t="shared" si="87"/>
        <v>X</v>
      </c>
      <c r="C343" s="46" t="s">
        <v>698</v>
      </c>
      <c r="D343" s="610" t="s">
        <v>1243</v>
      </c>
      <c r="E343" s="259">
        <f t="shared" si="107"/>
        <v>13737.027102953767</v>
      </c>
      <c r="F343" s="259">
        <f t="shared" si="107"/>
        <v>14494.802555567781</v>
      </c>
      <c r="G343" s="259">
        <f t="shared" ref="G343:M352" si="117">IF(G93=0,"",G218/G93*1000)</f>
        <v>14596.087027287136</v>
      </c>
      <c r="H343" s="259">
        <f t="shared" si="117"/>
        <v>15440.302993312027</v>
      </c>
      <c r="I343" s="259">
        <f t="shared" si="117"/>
        <v>14458.740234375</v>
      </c>
      <c r="J343" s="259">
        <f t="shared" si="117"/>
        <v>17279.82474662162</v>
      </c>
      <c r="K343" s="259">
        <f t="shared" si="117"/>
        <v>17643.269856770832</v>
      </c>
      <c r="L343" s="259">
        <f t="shared" si="117"/>
        <v>18579.317959872162</v>
      </c>
      <c r="M343" s="259">
        <f t="shared" si="117"/>
        <v>19725.08704144022</v>
      </c>
      <c r="N343" s="259">
        <f t="shared" ref="N343:P343" si="118">IF(N93=0,"",N218/N93*1000)</f>
        <v>20783.98075810185</v>
      </c>
      <c r="O343" s="259">
        <f t="shared" si="118"/>
        <v>21923.27880859375</v>
      </c>
      <c r="P343" s="259">
        <f t="shared" si="118"/>
        <v>21777.968897964016</v>
      </c>
    </row>
    <row r="344" spans="1:16" hidden="1" x14ac:dyDescent="0.2">
      <c r="A344" t="str">
        <f t="shared" si="86"/>
        <v/>
      </c>
      <c r="B344" s="1" t="str">
        <f t="shared" si="87"/>
        <v>X</v>
      </c>
      <c r="C344" s="46" t="s">
        <v>363</v>
      </c>
      <c r="D344" s="611" t="s">
        <v>1245</v>
      </c>
      <c r="E344" s="259">
        <f t="shared" si="107"/>
        <v>13859.238397507439</v>
      </c>
      <c r="F344" s="259">
        <f t="shared" si="107"/>
        <v>14563.789769222862</v>
      </c>
      <c r="G344" s="259">
        <f t="shared" si="117"/>
        <v>14412.42097553454</v>
      </c>
      <c r="H344" s="259">
        <f t="shared" si="117"/>
        <v>15417.166815863717</v>
      </c>
      <c r="I344" s="259">
        <f t="shared" si="117"/>
        <v>14131.250381469727</v>
      </c>
      <c r="J344" s="259">
        <f t="shared" si="117"/>
        <v>20384.029612821691</v>
      </c>
      <c r="K344" s="259">
        <f t="shared" si="117"/>
        <v>20307.857840401783</v>
      </c>
      <c r="L344" s="259">
        <f t="shared" si="117"/>
        <v>17512.136285955254</v>
      </c>
      <c r="M344" s="259">
        <f t="shared" si="117"/>
        <v>19119.565217391304</v>
      </c>
      <c r="N344" s="259">
        <f t="shared" ref="N344:P344" si="119">IF(N94=0,"",N219/N94*1000)</f>
        <v>19523.541768391926</v>
      </c>
      <c r="O344" s="259">
        <f t="shared" si="119"/>
        <v>20248.079833984375</v>
      </c>
      <c r="P344" s="259">
        <f t="shared" si="119"/>
        <v>19054.631283408718</v>
      </c>
    </row>
    <row r="345" spans="1:16" hidden="1" x14ac:dyDescent="0.2">
      <c r="A345" t="str">
        <f t="shared" si="86"/>
        <v/>
      </c>
      <c r="B345" s="1" t="str">
        <f t="shared" si="87"/>
        <v>X</v>
      </c>
      <c r="C345" s="46" t="s">
        <v>364</v>
      </c>
      <c r="D345" s="611" t="s">
        <v>1247</v>
      </c>
      <c r="E345" s="259">
        <f t="shared" si="107"/>
        <v>17484.624862670898</v>
      </c>
      <c r="F345" s="259">
        <f t="shared" si="107"/>
        <v>20659.800211588543</v>
      </c>
      <c r="G345" s="259">
        <f t="shared" si="117"/>
        <v>20518.599446614582</v>
      </c>
      <c r="H345" s="259">
        <f t="shared" si="117"/>
        <v>21189.071655273438</v>
      </c>
      <c r="I345" s="259">
        <f t="shared" si="117"/>
        <v>20826.187133789063</v>
      </c>
      <c r="J345" s="259">
        <f t="shared" si="117"/>
        <v>20403.221978081598</v>
      </c>
      <c r="K345" s="259">
        <f t="shared" si="117"/>
        <v>19787.571498325891</v>
      </c>
      <c r="L345" s="259">
        <f t="shared" si="117"/>
        <v>19248.922494741586</v>
      </c>
      <c r="M345" s="259">
        <f t="shared" si="117"/>
        <v>18653.666178385418</v>
      </c>
      <c r="N345" s="259">
        <f t="shared" ref="N345:P345" si="120">IF(N95=0,"",N220/N95*1000)</f>
        <v>19431.429181780135</v>
      </c>
      <c r="O345" s="259">
        <f t="shared" si="120"/>
        <v>21013.643537248885</v>
      </c>
      <c r="P345" s="259">
        <f t="shared" si="120"/>
        <v>25386.356898716516</v>
      </c>
    </row>
    <row r="346" spans="1:16" hidden="1" x14ac:dyDescent="0.2">
      <c r="A346" t="str">
        <f t="shared" si="86"/>
        <v/>
      </c>
      <c r="B346" s="1" t="str">
        <f t="shared" si="87"/>
        <v>X</v>
      </c>
      <c r="C346" s="46" t="s">
        <v>365</v>
      </c>
      <c r="D346" s="611" t="s">
        <v>1249</v>
      </c>
      <c r="E346" s="259">
        <f t="shared" si="107"/>
        <v>15371.444702148438</v>
      </c>
      <c r="F346" s="259">
        <f t="shared" si="107"/>
        <v>15843.625068664551</v>
      </c>
      <c r="G346" s="259">
        <f t="shared" si="117"/>
        <v>15462.714059012276</v>
      </c>
      <c r="H346" s="259">
        <f t="shared" si="117"/>
        <v>15831.999778747559</v>
      </c>
      <c r="I346" s="259">
        <f t="shared" si="117"/>
        <v>15200.50048828125</v>
      </c>
      <c r="J346" s="259" t="str">
        <f t="shared" si="117"/>
        <v/>
      </c>
      <c r="K346" s="259" t="str">
        <f t="shared" si="117"/>
        <v/>
      </c>
      <c r="L346" s="259">
        <f t="shared" si="117"/>
        <v>18217.857360839844</v>
      </c>
      <c r="M346" s="259">
        <f t="shared" si="117"/>
        <v>22057.000296456474</v>
      </c>
      <c r="N346" s="259">
        <f t="shared" ref="N346:P346" si="121">IF(N96=0,"",N221/N96*1000)</f>
        <v>22468.285696847099</v>
      </c>
      <c r="O346" s="259">
        <f t="shared" si="121"/>
        <v>22572.57080078125</v>
      </c>
      <c r="P346" s="259" t="str">
        <f t="shared" si="121"/>
        <v/>
      </c>
    </row>
    <row r="347" spans="1:16" hidden="1" x14ac:dyDescent="0.2">
      <c r="A347" t="str">
        <f t="shared" si="86"/>
        <v/>
      </c>
      <c r="B347" s="1" t="str">
        <f t="shared" si="87"/>
        <v>X</v>
      </c>
      <c r="C347" s="46" t="s">
        <v>366</v>
      </c>
      <c r="D347" s="611" t="s">
        <v>1251</v>
      </c>
      <c r="E347" s="259">
        <f t="shared" si="107"/>
        <v>10050.624847412109</v>
      </c>
      <c r="F347" s="259">
        <f t="shared" si="107"/>
        <v>10186.719970703125</v>
      </c>
      <c r="G347" s="259">
        <f t="shared" si="117"/>
        <v>10176.400146484375</v>
      </c>
      <c r="H347" s="259">
        <f t="shared" si="117"/>
        <v>10987.782353940216</v>
      </c>
      <c r="I347" s="259">
        <f t="shared" si="117"/>
        <v>10034.999847412109</v>
      </c>
      <c r="J347" s="259">
        <f t="shared" si="117"/>
        <v>9080.7896664268101</v>
      </c>
      <c r="K347" s="259">
        <f t="shared" si="117"/>
        <v>9789.7499084472656</v>
      </c>
      <c r="L347" s="259" t="str">
        <f t="shared" si="117"/>
        <v/>
      </c>
      <c r="M347" s="259" t="str">
        <f t="shared" si="117"/>
        <v/>
      </c>
      <c r="N347" s="259" t="str">
        <f t="shared" ref="N347:P347" si="122">IF(N97=0,"",N222/N97*1000)</f>
        <v/>
      </c>
      <c r="O347" s="259" t="str">
        <f t="shared" si="122"/>
        <v/>
      </c>
      <c r="P347" s="259" t="str">
        <f t="shared" si="122"/>
        <v/>
      </c>
    </row>
    <row r="348" spans="1:16" hidden="1" x14ac:dyDescent="0.2">
      <c r="A348" t="str">
        <f t="shared" si="86"/>
        <v/>
      </c>
      <c r="B348" s="1" t="str">
        <f t="shared" si="87"/>
        <v/>
      </c>
      <c r="C348" s="46" t="s">
        <v>1344</v>
      </c>
      <c r="D348" s="611" t="s">
        <v>1253</v>
      </c>
      <c r="E348" s="259" t="str">
        <f t="shared" si="107"/>
        <v/>
      </c>
      <c r="F348" s="259" t="str">
        <f t="shared" si="107"/>
        <v/>
      </c>
      <c r="G348" s="259" t="str">
        <f t="shared" si="117"/>
        <v/>
      </c>
      <c r="H348" s="259" t="str">
        <f t="shared" si="117"/>
        <v/>
      </c>
      <c r="I348" s="259" t="str">
        <f t="shared" si="117"/>
        <v/>
      </c>
      <c r="J348" s="259" t="str">
        <f t="shared" si="117"/>
        <v/>
      </c>
      <c r="K348" s="259" t="str">
        <f t="shared" si="117"/>
        <v/>
      </c>
      <c r="L348" s="259" t="str">
        <f t="shared" si="117"/>
        <v/>
      </c>
      <c r="M348" s="259" t="str">
        <f t="shared" si="117"/>
        <v/>
      </c>
      <c r="N348" s="259" t="str">
        <f t="shared" ref="N348:P348" si="123">IF(N98=0,"",N223/N98*1000)</f>
        <v/>
      </c>
      <c r="O348" s="259" t="str">
        <f t="shared" si="123"/>
        <v/>
      </c>
      <c r="P348" s="259" t="str">
        <f t="shared" si="123"/>
        <v/>
      </c>
    </row>
    <row r="349" spans="1:16" hidden="1" x14ac:dyDescent="0.2">
      <c r="A349" t="str">
        <f t="shared" si="86"/>
        <v/>
      </c>
      <c r="B349" s="1" t="str">
        <f t="shared" si="87"/>
        <v>X</v>
      </c>
      <c r="C349" s="46" t="s">
        <v>367</v>
      </c>
      <c r="D349" s="611" t="s">
        <v>1255</v>
      </c>
      <c r="E349" s="259">
        <f t="shared" si="107"/>
        <v>17482.667287190754</v>
      </c>
      <c r="F349" s="259">
        <f t="shared" si="107"/>
        <v>20368.333180745441</v>
      </c>
      <c r="G349" s="259">
        <f t="shared" si="117"/>
        <v>20955.333709716797</v>
      </c>
      <c r="H349" s="259">
        <f t="shared" si="117"/>
        <v>21843.332926432293</v>
      </c>
      <c r="I349" s="259" t="str">
        <f t="shared" si="117"/>
        <v/>
      </c>
      <c r="J349" s="259">
        <f t="shared" si="117"/>
        <v>22928.499221801758</v>
      </c>
      <c r="K349" s="259">
        <f t="shared" si="117"/>
        <v>27033.500671386719</v>
      </c>
      <c r="L349" s="259">
        <f t="shared" si="117"/>
        <v>27231.000900268555</v>
      </c>
      <c r="M349" s="259">
        <f t="shared" si="117"/>
        <v>33398.998260498047</v>
      </c>
      <c r="N349" s="259">
        <f t="shared" ref="N349:P349" si="124">IF(N99=0,"",N224/N99*1000)</f>
        <v>24939.110649956598</v>
      </c>
      <c r="O349" s="259">
        <f t="shared" si="124"/>
        <v>28182.125091552734</v>
      </c>
      <c r="P349" s="259" t="str">
        <f t="shared" si="124"/>
        <v/>
      </c>
    </row>
    <row r="350" spans="1:16" x14ac:dyDescent="0.2">
      <c r="A350" t="str">
        <f t="shared" si="86"/>
        <v>Cofog2</v>
      </c>
      <c r="B350" s="1" t="str">
        <f t="shared" si="87"/>
        <v>X</v>
      </c>
      <c r="C350" s="46" t="s">
        <v>699</v>
      </c>
      <c r="D350" s="610" t="s">
        <v>35</v>
      </c>
      <c r="E350" s="259">
        <f t="shared" si="107"/>
        <v>13175.73263792865</v>
      </c>
      <c r="F350" s="259">
        <f t="shared" si="107"/>
        <v>13578.484061483188</v>
      </c>
      <c r="G350" s="259">
        <f t="shared" si="117"/>
        <v>14069.580614697803</v>
      </c>
      <c r="H350" s="259">
        <f t="shared" si="117"/>
        <v>15037.397192158829</v>
      </c>
      <c r="I350" s="259">
        <f t="shared" si="117"/>
        <v>15025.5158847981</v>
      </c>
      <c r="J350" s="259">
        <f t="shared" si="117"/>
        <v>16119.080741450471</v>
      </c>
      <c r="K350" s="259">
        <f t="shared" si="117"/>
        <v>16963.878386611239</v>
      </c>
      <c r="L350" s="259">
        <f t="shared" si="117"/>
        <v>17204.963102627018</v>
      </c>
      <c r="M350" s="259">
        <f t="shared" si="117"/>
        <v>17829.442089612883</v>
      </c>
      <c r="N350" s="259">
        <f t="shared" ref="N350:P350" si="125">IF(N100=0,"",N225/N100*1000)</f>
        <v>18107.89048615225</v>
      </c>
      <c r="O350" s="259">
        <f t="shared" si="125"/>
        <v>18500.858862246419</v>
      </c>
      <c r="P350" s="259">
        <f t="shared" si="125"/>
        <v>18403.410862309272</v>
      </c>
    </row>
    <row r="351" spans="1:16" hidden="1" x14ac:dyDescent="0.2">
      <c r="A351" t="str">
        <f t="shared" si="86"/>
        <v/>
      </c>
      <c r="B351" s="1" t="str">
        <f t="shared" si="87"/>
        <v>X</v>
      </c>
      <c r="C351" s="46" t="s">
        <v>1345</v>
      </c>
      <c r="D351" s="611" t="s">
        <v>1258</v>
      </c>
      <c r="E351" s="259" t="str">
        <f t="shared" si="107"/>
        <v/>
      </c>
      <c r="F351" s="259" t="str">
        <f t="shared" si="107"/>
        <v/>
      </c>
      <c r="G351" s="259" t="str">
        <f t="shared" si="117"/>
        <v/>
      </c>
      <c r="H351" s="259" t="str">
        <f t="shared" si="117"/>
        <v/>
      </c>
      <c r="I351" s="259" t="str">
        <f t="shared" si="117"/>
        <v/>
      </c>
      <c r="J351" s="259" t="str">
        <f t="shared" si="117"/>
        <v/>
      </c>
      <c r="K351" s="259" t="str">
        <f t="shared" si="117"/>
        <v/>
      </c>
      <c r="L351" s="259" t="str">
        <f t="shared" si="117"/>
        <v/>
      </c>
      <c r="M351" s="259" t="str">
        <f t="shared" si="117"/>
        <v/>
      </c>
      <c r="N351" s="259" t="str">
        <f t="shared" ref="N351:P351" si="126">IF(N101=0,"",N226/N101*1000)</f>
        <v/>
      </c>
      <c r="O351" s="259" t="str">
        <f t="shared" si="126"/>
        <v/>
      </c>
      <c r="P351" s="259">
        <f t="shared" si="126"/>
        <v>17682.559814453125</v>
      </c>
    </row>
    <row r="352" spans="1:16" hidden="1" x14ac:dyDescent="0.2">
      <c r="A352" t="str">
        <f t="shared" si="86"/>
        <v/>
      </c>
      <c r="B352" s="1" t="str">
        <f t="shared" si="87"/>
        <v>X</v>
      </c>
      <c r="C352" s="46" t="s">
        <v>368</v>
      </c>
      <c r="D352" s="611" t="s">
        <v>1260</v>
      </c>
      <c r="E352" s="259">
        <f t="shared" si="107"/>
        <v>12924.713134765625</v>
      </c>
      <c r="F352" s="259">
        <f t="shared" si="107"/>
        <v>13142.429047981193</v>
      </c>
      <c r="G352" s="259">
        <f t="shared" si="117"/>
        <v>13503.004133968609</v>
      </c>
      <c r="H352" s="259">
        <f t="shared" si="117"/>
        <v>14494.396016345047</v>
      </c>
      <c r="I352" s="259">
        <f t="shared" si="117"/>
        <v>14414.137354436911</v>
      </c>
      <c r="J352" s="259">
        <f t="shared" si="117"/>
        <v>16316.605688820424</v>
      </c>
      <c r="K352" s="259">
        <f t="shared" si="117"/>
        <v>17209.085748269896</v>
      </c>
      <c r="L352" s="259">
        <f t="shared" si="117"/>
        <v>16438.209711119187</v>
      </c>
      <c r="M352" s="259">
        <f t="shared" si="117"/>
        <v>17032.377422980542</v>
      </c>
      <c r="N352" s="259">
        <f t="shared" ref="N352:P352" si="127">IF(N102=0,"",N227/N102*1000)</f>
        <v>17294.363190406977</v>
      </c>
      <c r="O352" s="259">
        <f t="shared" si="127"/>
        <v>17771.767855820497</v>
      </c>
      <c r="P352" s="259">
        <f t="shared" si="127"/>
        <v>17722.744923717572</v>
      </c>
    </row>
    <row r="353" spans="1:16" hidden="1" x14ac:dyDescent="0.2">
      <c r="A353" t="str">
        <f t="shared" si="86"/>
        <v/>
      </c>
      <c r="B353" s="1" t="str">
        <f t="shared" si="87"/>
        <v/>
      </c>
      <c r="C353" s="46" t="s">
        <v>1346</v>
      </c>
      <c r="D353" s="611" t="s">
        <v>1262</v>
      </c>
      <c r="E353" s="259" t="str">
        <f t="shared" si="107"/>
        <v/>
      </c>
      <c r="F353" s="259" t="str">
        <f t="shared" si="107"/>
        <v/>
      </c>
      <c r="G353" s="259" t="str">
        <f t="shared" ref="G353:M362" si="128">IF(G103=0,"",G228/G103*1000)</f>
        <v/>
      </c>
      <c r="H353" s="259" t="str">
        <f t="shared" si="128"/>
        <v/>
      </c>
      <c r="I353" s="259" t="str">
        <f t="shared" si="128"/>
        <v/>
      </c>
      <c r="J353" s="259" t="str">
        <f t="shared" si="128"/>
        <v/>
      </c>
      <c r="K353" s="259" t="str">
        <f t="shared" si="128"/>
        <v/>
      </c>
      <c r="L353" s="259" t="str">
        <f t="shared" si="128"/>
        <v/>
      </c>
      <c r="M353" s="259" t="str">
        <f t="shared" si="128"/>
        <v/>
      </c>
      <c r="N353" s="259" t="str">
        <f t="shared" ref="N353:P353" si="129">IF(N103=0,"",N228/N103*1000)</f>
        <v/>
      </c>
      <c r="O353" s="259" t="str">
        <f t="shared" si="129"/>
        <v/>
      </c>
      <c r="P353" s="259" t="str">
        <f t="shared" si="129"/>
        <v/>
      </c>
    </row>
    <row r="354" spans="1:16" hidden="1" x14ac:dyDescent="0.2">
      <c r="A354" t="str">
        <f t="shared" si="86"/>
        <v/>
      </c>
      <c r="B354" s="1" t="str">
        <f t="shared" si="87"/>
        <v>X</v>
      </c>
      <c r="C354" s="46" t="s">
        <v>369</v>
      </c>
      <c r="D354" s="611" t="s">
        <v>1264</v>
      </c>
      <c r="E354" s="259">
        <f t="shared" ref="E354:F372" si="130">IF(E104=0,"",E229/E104*1000)</f>
        <v>14894.250308766084</v>
      </c>
      <c r="F354" s="259">
        <f t="shared" si="130"/>
        <v>15244.013538099314</v>
      </c>
      <c r="G354" s="259">
        <f t="shared" si="128"/>
        <v>16048.381106954224</v>
      </c>
      <c r="H354" s="259">
        <f t="shared" si="128"/>
        <v>16852.757309422348</v>
      </c>
      <c r="I354" s="259">
        <f t="shared" si="128"/>
        <v>17003.493088942305</v>
      </c>
      <c r="J354" s="259" t="str">
        <f t="shared" si="128"/>
        <v/>
      </c>
      <c r="K354" s="259" t="str">
        <f t="shared" si="128"/>
        <v/>
      </c>
      <c r="L354" s="259" t="str">
        <f t="shared" si="128"/>
        <v/>
      </c>
      <c r="M354" s="259" t="str">
        <f t="shared" si="128"/>
        <v/>
      </c>
      <c r="N354" s="259" t="str">
        <f t="shared" ref="N354:P354" si="131">IF(N104=0,"",N229/N104*1000)</f>
        <v/>
      </c>
      <c r="O354" s="259" t="str">
        <f t="shared" si="131"/>
        <v/>
      </c>
      <c r="P354" s="259">
        <f t="shared" si="131"/>
        <v>20582.571847098214</v>
      </c>
    </row>
    <row r="355" spans="1:16" hidden="1" x14ac:dyDescent="0.2">
      <c r="A355" t="str">
        <f t="shared" si="86"/>
        <v/>
      </c>
      <c r="B355" s="1" t="str">
        <f t="shared" si="87"/>
        <v/>
      </c>
      <c r="C355" s="46" t="s">
        <v>1347</v>
      </c>
      <c r="D355" s="611" t="s">
        <v>1266</v>
      </c>
      <c r="E355" s="259" t="str">
        <f t="shared" si="130"/>
        <v/>
      </c>
      <c r="F355" s="259" t="str">
        <f t="shared" si="130"/>
        <v/>
      </c>
      <c r="G355" s="259" t="str">
        <f t="shared" si="128"/>
        <v/>
      </c>
      <c r="H355" s="259" t="str">
        <f t="shared" si="128"/>
        <v/>
      </c>
      <c r="I355" s="259" t="str">
        <f t="shared" si="128"/>
        <v/>
      </c>
      <c r="J355" s="259" t="str">
        <f t="shared" si="128"/>
        <v/>
      </c>
      <c r="K355" s="259" t="str">
        <f t="shared" si="128"/>
        <v/>
      </c>
      <c r="L355" s="259" t="str">
        <f t="shared" si="128"/>
        <v/>
      </c>
      <c r="M355" s="259" t="str">
        <f t="shared" si="128"/>
        <v/>
      </c>
      <c r="N355" s="259" t="str">
        <f t="shared" ref="N355:P355" si="132">IF(N105=0,"",N230/N105*1000)</f>
        <v/>
      </c>
      <c r="O355" s="259" t="str">
        <f t="shared" si="132"/>
        <v/>
      </c>
      <c r="P355" s="259" t="str">
        <f t="shared" si="132"/>
        <v/>
      </c>
    </row>
    <row r="356" spans="1:16" hidden="1" x14ac:dyDescent="0.2">
      <c r="A356" t="str">
        <f t="shared" si="86"/>
        <v/>
      </c>
      <c r="B356" s="1" t="str">
        <f t="shared" si="87"/>
        <v/>
      </c>
      <c r="C356" s="46" t="s">
        <v>1348</v>
      </c>
      <c r="D356" s="611" t="s">
        <v>1268</v>
      </c>
      <c r="E356" s="259" t="str">
        <f t="shared" si="130"/>
        <v/>
      </c>
      <c r="F356" s="259" t="str">
        <f t="shared" si="130"/>
        <v/>
      </c>
      <c r="G356" s="259" t="str">
        <f t="shared" si="128"/>
        <v/>
      </c>
      <c r="H356" s="259" t="str">
        <f t="shared" si="128"/>
        <v/>
      </c>
      <c r="I356" s="259" t="str">
        <f t="shared" si="128"/>
        <v/>
      </c>
      <c r="J356" s="259" t="str">
        <f t="shared" si="128"/>
        <v/>
      </c>
      <c r="K356" s="259" t="str">
        <f t="shared" si="128"/>
        <v/>
      </c>
      <c r="L356" s="259" t="str">
        <f t="shared" si="128"/>
        <v/>
      </c>
      <c r="M356" s="259" t="str">
        <f t="shared" si="128"/>
        <v/>
      </c>
      <c r="N356" s="259" t="str">
        <f t="shared" ref="N356:P356" si="133">IF(N106=0,"",N231/N106*1000)</f>
        <v/>
      </c>
      <c r="O356" s="259" t="str">
        <f t="shared" si="133"/>
        <v/>
      </c>
      <c r="P356" s="259" t="str">
        <f t="shared" si="133"/>
        <v/>
      </c>
    </row>
    <row r="357" spans="1:16" hidden="1" x14ac:dyDescent="0.2">
      <c r="A357" t="str">
        <f t="shared" si="86"/>
        <v/>
      </c>
      <c r="B357" s="1" t="str">
        <f t="shared" si="87"/>
        <v>X</v>
      </c>
      <c r="C357" s="46" t="s">
        <v>790</v>
      </c>
      <c r="D357" s="611" t="s">
        <v>1270</v>
      </c>
      <c r="E357" s="259" t="str">
        <f t="shared" si="130"/>
        <v/>
      </c>
      <c r="F357" s="259" t="str">
        <f t="shared" si="130"/>
        <v/>
      </c>
      <c r="G357" s="259" t="str">
        <f t="shared" si="128"/>
        <v/>
      </c>
      <c r="H357" s="259" t="str">
        <f t="shared" si="128"/>
        <v/>
      </c>
      <c r="I357" s="259" t="str">
        <f t="shared" si="128"/>
        <v/>
      </c>
      <c r="J357" s="259" t="str">
        <f t="shared" si="128"/>
        <v/>
      </c>
      <c r="K357" s="259" t="str">
        <f t="shared" si="128"/>
        <v/>
      </c>
      <c r="L357" s="259">
        <f t="shared" si="128"/>
        <v>20281.851241837685</v>
      </c>
      <c r="M357" s="259">
        <f t="shared" si="128"/>
        <v>20412.756717566288</v>
      </c>
      <c r="N357" s="259">
        <f t="shared" ref="N357:P357" si="134">IF(N107=0,"",N232/N107*1000)</f>
        <v>20866.031646728516</v>
      </c>
      <c r="O357" s="259">
        <f t="shared" si="134"/>
        <v>20743.545069839016</v>
      </c>
      <c r="P357" s="259" t="str">
        <f t="shared" si="134"/>
        <v/>
      </c>
    </row>
    <row r="358" spans="1:16" hidden="1" x14ac:dyDescent="0.2">
      <c r="A358" t="str">
        <f t="shared" si="86"/>
        <v/>
      </c>
      <c r="B358" s="1" t="str">
        <f t="shared" si="87"/>
        <v>X</v>
      </c>
      <c r="C358" s="46" t="s">
        <v>370</v>
      </c>
      <c r="D358" s="611" t="s">
        <v>1272</v>
      </c>
      <c r="E358" s="259">
        <f t="shared" si="130"/>
        <v>12381.379226158404</v>
      </c>
      <c r="F358" s="259">
        <f t="shared" si="130"/>
        <v>12536.133829752604</v>
      </c>
      <c r="G358" s="259">
        <f t="shared" si="128"/>
        <v>12974.640846252441</v>
      </c>
      <c r="H358" s="259">
        <f t="shared" si="128"/>
        <v>14277.635362413195</v>
      </c>
      <c r="I358" s="259">
        <f t="shared" si="128"/>
        <v>14338.599742542614</v>
      </c>
      <c r="J358" s="259">
        <f t="shared" si="128"/>
        <v>15174.10888671875</v>
      </c>
      <c r="K358" s="259">
        <f t="shared" si="128"/>
        <v>16255.185727719909</v>
      </c>
      <c r="L358" s="259">
        <f t="shared" si="128"/>
        <v>16421.166737874348</v>
      </c>
      <c r="M358" s="259">
        <f t="shared" si="128"/>
        <v>17737.399631076391</v>
      </c>
      <c r="N358" s="259">
        <f t="shared" ref="N358:P358" si="135">IF(N108=0,"",N233/N108*1000)</f>
        <v>18190.814350926597</v>
      </c>
      <c r="O358" s="259">
        <f t="shared" si="135"/>
        <v>18380.704012784088</v>
      </c>
      <c r="P358" s="259" t="str">
        <f t="shared" si="135"/>
        <v/>
      </c>
    </row>
    <row r="359" spans="1:16" hidden="1" x14ac:dyDescent="0.2">
      <c r="A359" t="str">
        <f t="shared" si="86"/>
        <v/>
      </c>
      <c r="B359" s="1" t="str">
        <f t="shared" si="87"/>
        <v>X</v>
      </c>
      <c r="C359" s="46" t="s">
        <v>371</v>
      </c>
      <c r="D359" s="611" t="s">
        <v>1274</v>
      </c>
      <c r="E359" s="259">
        <f t="shared" si="130"/>
        <v>8956.6387600368926</v>
      </c>
      <c r="F359" s="259">
        <f t="shared" si="130"/>
        <v>9002.4168226453985</v>
      </c>
      <c r="G359" s="259">
        <f t="shared" si="128"/>
        <v>9499.9035250756042</v>
      </c>
      <c r="H359" s="259">
        <f t="shared" si="128"/>
        <v>10229.099527994793</v>
      </c>
      <c r="I359" s="259">
        <f t="shared" si="128"/>
        <v>9766.8625404094819</v>
      </c>
      <c r="J359" s="259">
        <f t="shared" si="128"/>
        <v>9924.8210362025675</v>
      </c>
      <c r="K359" s="259">
        <f t="shared" si="128"/>
        <v>10798.302852746212</v>
      </c>
      <c r="L359" s="259">
        <f t="shared" si="128"/>
        <v>10929.38232421875</v>
      </c>
      <c r="M359" s="259">
        <f t="shared" si="128"/>
        <v>11297.12099017519</v>
      </c>
      <c r="N359" s="259">
        <f t="shared" ref="N359:P359" si="136">IF(N109=0,"",N234/N109*1000)</f>
        <v>11559.030243844698</v>
      </c>
      <c r="O359" s="259">
        <f t="shared" si="136"/>
        <v>11327.091101444128</v>
      </c>
      <c r="P359" s="259" t="str">
        <f t="shared" si="136"/>
        <v/>
      </c>
    </row>
    <row r="360" spans="1:16" hidden="1" x14ac:dyDescent="0.2">
      <c r="A360" t="str">
        <f t="shared" si="86"/>
        <v/>
      </c>
      <c r="B360" s="1" t="str">
        <f t="shared" si="87"/>
        <v>X</v>
      </c>
      <c r="C360" s="46" t="s">
        <v>372</v>
      </c>
      <c r="D360" s="611" t="s">
        <v>1276</v>
      </c>
      <c r="E360" s="259">
        <f t="shared" si="130"/>
        <v>16097.571236746653</v>
      </c>
      <c r="F360" s="259">
        <f t="shared" si="130"/>
        <v>17306.571960449219</v>
      </c>
      <c r="G360" s="259">
        <f t="shared" si="128"/>
        <v>18426.666259765625</v>
      </c>
      <c r="H360" s="259">
        <f t="shared" si="128"/>
        <v>20180.500030517578</v>
      </c>
      <c r="I360" s="259">
        <f t="shared" si="128"/>
        <v>19720.832824707031</v>
      </c>
      <c r="J360" s="259">
        <f t="shared" si="128"/>
        <v>19981.333414713543</v>
      </c>
      <c r="K360" s="259">
        <f t="shared" si="128"/>
        <v>21356.99971516927</v>
      </c>
      <c r="L360" s="259">
        <f t="shared" si="128"/>
        <v>22116.666158040363</v>
      </c>
      <c r="M360" s="259">
        <f t="shared" si="128"/>
        <v>22830.50028483073</v>
      </c>
      <c r="N360" s="259">
        <f t="shared" ref="N360:P360" si="137">IF(N110=0,"",N235/N110*1000)</f>
        <v>23279.332478841145</v>
      </c>
      <c r="O360" s="259">
        <f t="shared" si="137"/>
        <v>22936.599731445313</v>
      </c>
      <c r="P360" s="259" t="str">
        <f t="shared" si="137"/>
        <v/>
      </c>
    </row>
    <row r="361" spans="1:16" hidden="1" x14ac:dyDescent="0.2">
      <c r="A361" t="str">
        <f t="shared" si="86"/>
        <v/>
      </c>
      <c r="B361" s="1" t="str">
        <f t="shared" si="87"/>
        <v>X</v>
      </c>
      <c r="C361" s="46" t="s">
        <v>373</v>
      </c>
      <c r="D361" s="611" t="s">
        <v>1278</v>
      </c>
      <c r="E361" s="259">
        <f t="shared" si="130"/>
        <v>14890.16404792444</v>
      </c>
      <c r="F361" s="259">
        <f t="shared" si="130"/>
        <v>16597.932459944386</v>
      </c>
      <c r="G361" s="259">
        <f t="shared" si="128"/>
        <v>16926.983642578125</v>
      </c>
      <c r="H361" s="259">
        <f t="shared" si="128"/>
        <v>17659.854403409092</v>
      </c>
      <c r="I361" s="259">
        <f t="shared" si="128"/>
        <v>18387.395894752361</v>
      </c>
      <c r="J361" s="259">
        <f t="shared" si="128"/>
        <v>18984.588024662989</v>
      </c>
      <c r="K361" s="259">
        <f t="shared" si="128"/>
        <v>20010.546414357312</v>
      </c>
      <c r="L361" s="259">
        <f t="shared" si="128"/>
        <v>20389.27435105847</v>
      </c>
      <c r="M361" s="259">
        <f t="shared" si="128"/>
        <v>21262.949625651043</v>
      </c>
      <c r="N361" s="259">
        <f t="shared" ref="N361:P361" si="138">IF(N111=0,"",N236/N111*1000)</f>
        <v>21057.164926997953</v>
      </c>
      <c r="O361" s="259">
        <f t="shared" si="138"/>
        <v>22261.916097005207</v>
      </c>
      <c r="P361" s="259">
        <f t="shared" si="138"/>
        <v>18502.347604851973</v>
      </c>
    </row>
    <row r="362" spans="1:16" x14ac:dyDescent="0.2">
      <c r="A362" t="str">
        <f t="shared" si="86"/>
        <v>Cofog2</v>
      </c>
      <c r="B362" s="1" t="str">
        <f t="shared" si="87"/>
        <v>X</v>
      </c>
      <c r="C362" s="46" t="s">
        <v>700</v>
      </c>
      <c r="D362" s="610" t="s">
        <v>1280</v>
      </c>
      <c r="E362" s="259">
        <f t="shared" si="130"/>
        <v>14087.800598144531</v>
      </c>
      <c r="F362" s="259">
        <f t="shared" si="130"/>
        <v>14437.666575113932</v>
      </c>
      <c r="G362" s="259">
        <f t="shared" si="128"/>
        <v>14946.333567301432</v>
      </c>
      <c r="H362" s="259">
        <f t="shared" si="128"/>
        <v>18888.999938964844</v>
      </c>
      <c r="I362" s="259">
        <f t="shared" si="128"/>
        <v>19041.072300502234</v>
      </c>
      <c r="J362" s="259">
        <f t="shared" si="128"/>
        <v>20867.500305175781</v>
      </c>
      <c r="K362" s="259">
        <f t="shared" si="128"/>
        <v>21103.62434387207</v>
      </c>
      <c r="L362" s="259">
        <f t="shared" si="128"/>
        <v>12933.111120153357</v>
      </c>
      <c r="M362" s="259">
        <f t="shared" si="128"/>
        <v>12190.000180844907</v>
      </c>
      <c r="N362" s="259">
        <f t="shared" ref="N362:P362" si="139">IF(N112=0,"",N237/N112*1000)</f>
        <v>13804.4486210264</v>
      </c>
      <c r="O362" s="259">
        <f t="shared" si="139"/>
        <v>15687.957763671875</v>
      </c>
      <c r="P362" s="259">
        <f t="shared" si="139"/>
        <v>18566.765280330885</v>
      </c>
    </row>
    <row r="363" spans="1:16" hidden="1" x14ac:dyDescent="0.2">
      <c r="A363" t="str">
        <f t="shared" si="86"/>
        <v/>
      </c>
      <c r="B363" s="1" t="str">
        <f t="shared" si="87"/>
        <v/>
      </c>
      <c r="C363" s="46" t="s">
        <v>1349</v>
      </c>
      <c r="D363" s="611" t="s">
        <v>1282</v>
      </c>
      <c r="E363" s="259" t="str">
        <f t="shared" si="130"/>
        <v/>
      </c>
      <c r="F363" s="259" t="str">
        <f t="shared" si="130"/>
        <v/>
      </c>
      <c r="G363" s="259" t="str">
        <f t="shared" ref="G363:M372" si="140">IF(G113=0,"",G238/G113*1000)</f>
        <v/>
      </c>
      <c r="H363" s="259" t="str">
        <f t="shared" si="140"/>
        <v/>
      </c>
      <c r="I363" s="259" t="str">
        <f t="shared" si="140"/>
        <v/>
      </c>
      <c r="J363" s="259" t="str">
        <f t="shared" si="140"/>
        <v/>
      </c>
      <c r="K363" s="259" t="str">
        <f t="shared" si="140"/>
        <v/>
      </c>
      <c r="L363" s="259" t="str">
        <f t="shared" si="140"/>
        <v/>
      </c>
      <c r="M363" s="259" t="str">
        <f t="shared" si="140"/>
        <v/>
      </c>
      <c r="N363" s="259" t="str">
        <f t="shared" ref="N363:P363" si="141">IF(N113=0,"",N238/N113*1000)</f>
        <v/>
      </c>
      <c r="O363" s="259" t="str">
        <f t="shared" si="141"/>
        <v/>
      </c>
      <c r="P363" s="259" t="str">
        <f t="shared" si="141"/>
        <v/>
      </c>
    </row>
    <row r="364" spans="1:16" hidden="1" x14ac:dyDescent="0.2">
      <c r="A364" t="str">
        <f t="shared" si="86"/>
        <v/>
      </c>
      <c r="B364" s="1" t="str">
        <f t="shared" si="87"/>
        <v>X</v>
      </c>
      <c r="C364" s="46" t="s">
        <v>580</v>
      </c>
      <c r="D364" s="611" t="s">
        <v>1284</v>
      </c>
      <c r="E364" s="259" t="str">
        <f t="shared" si="130"/>
        <v/>
      </c>
      <c r="F364" s="259" t="str">
        <f t="shared" si="130"/>
        <v/>
      </c>
      <c r="G364" s="259" t="str">
        <f t="shared" si="140"/>
        <v/>
      </c>
      <c r="H364" s="259" t="str">
        <f t="shared" si="140"/>
        <v/>
      </c>
      <c r="I364" s="259" t="str">
        <f t="shared" si="140"/>
        <v/>
      </c>
      <c r="J364" s="259">
        <f t="shared" si="140"/>
        <v>18635.000228881836</v>
      </c>
      <c r="K364" s="259">
        <f t="shared" si="140"/>
        <v>19943.000793457031</v>
      </c>
      <c r="L364" s="259">
        <f t="shared" si="140"/>
        <v>15283.499717712402</v>
      </c>
      <c r="M364" s="259" t="str">
        <f t="shared" si="140"/>
        <v/>
      </c>
      <c r="N364" s="259" t="str">
        <f t="shared" ref="N364:P364" si="142">IF(N114=0,"",N239/N114*1000)</f>
        <v/>
      </c>
      <c r="O364" s="259" t="str">
        <f t="shared" si="142"/>
        <v/>
      </c>
      <c r="P364" s="259" t="str">
        <f t="shared" si="142"/>
        <v/>
      </c>
    </row>
    <row r="365" spans="1:16" hidden="1" x14ac:dyDescent="0.2">
      <c r="A365" t="str">
        <f t="shared" si="86"/>
        <v/>
      </c>
      <c r="B365" s="1" t="str">
        <f t="shared" si="87"/>
        <v>X</v>
      </c>
      <c r="C365" s="46" t="s">
        <v>791</v>
      </c>
      <c r="D365" s="611" t="s">
        <v>1286</v>
      </c>
      <c r="E365" s="259" t="str">
        <f t="shared" si="130"/>
        <v/>
      </c>
      <c r="F365" s="259" t="str">
        <f t="shared" si="130"/>
        <v/>
      </c>
      <c r="G365" s="259" t="str">
        <f t="shared" si="140"/>
        <v/>
      </c>
      <c r="H365" s="259" t="str">
        <f t="shared" si="140"/>
        <v/>
      </c>
      <c r="I365" s="259" t="str">
        <f t="shared" si="140"/>
        <v/>
      </c>
      <c r="J365" s="259" t="str">
        <f t="shared" si="140"/>
        <v/>
      </c>
      <c r="K365" s="259" t="str">
        <f t="shared" si="140"/>
        <v/>
      </c>
      <c r="L365" s="259">
        <f t="shared" si="140"/>
        <v>9342.4996270073771</v>
      </c>
      <c r="M365" s="259">
        <f t="shared" si="140"/>
        <v>9800.2998352050781</v>
      </c>
      <c r="N365" s="259">
        <f t="shared" ref="N365:P365" si="143">IF(N115=0,"",N240/N115*1000)</f>
        <v>11036.571684337798</v>
      </c>
      <c r="O365" s="259">
        <f t="shared" si="143"/>
        <v>12083.29413918888</v>
      </c>
      <c r="P365" s="259" t="str">
        <f t="shared" si="143"/>
        <v/>
      </c>
    </row>
    <row r="366" spans="1:16" hidden="1" x14ac:dyDescent="0.2">
      <c r="A366" t="str">
        <f t="shared" si="86"/>
        <v/>
      </c>
      <c r="B366" s="1" t="str">
        <f t="shared" si="87"/>
        <v/>
      </c>
      <c r="C366" s="46" t="s">
        <v>1350</v>
      </c>
      <c r="D366" s="611" t="s">
        <v>1288</v>
      </c>
      <c r="E366" s="259" t="str">
        <f t="shared" si="130"/>
        <v/>
      </c>
      <c r="F366" s="259" t="str">
        <f t="shared" si="130"/>
        <v/>
      </c>
      <c r="G366" s="259" t="str">
        <f t="shared" si="140"/>
        <v/>
      </c>
      <c r="H366" s="259" t="str">
        <f t="shared" si="140"/>
        <v/>
      </c>
      <c r="I366" s="259" t="str">
        <f t="shared" si="140"/>
        <v/>
      </c>
      <c r="J366" s="259" t="str">
        <f t="shared" si="140"/>
        <v/>
      </c>
      <c r="K366" s="259" t="str">
        <f t="shared" si="140"/>
        <v/>
      </c>
      <c r="L366" s="259" t="str">
        <f t="shared" si="140"/>
        <v/>
      </c>
      <c r="M366" s="259" t="str">
        <f t="shared" si="140"/>
        <v/>
      </c>
      <c r="N366" s="259" t="str">
        <f t="shared" ref="N366:P366" si="144">IF(N116=0,"",N241/N116*1000)</f>
        <v/>
      </c>
      <c r="O366" s="259" t="str">
        <f t="shared" si="144"/>
        <v/>
      </c>
      <c r="P366" s="259" t="str">
        <f t="shared" si="144"/>
        <v/>
      </c>
    </row>
    <row r="367" spans="1:16" hidden="1" x14ac:dyDescent="0.2">
      <c r="A367" t="str">
        <f t="shared" si="86"/>
        <v/>
      </c>
      <c r="B367" s="1" t="str">
        <f t="shared" si="87"/>
        <v>X</v>
      </c>
      <c r="C367" s="46" t="s">
        <v>792</v>
      </c>
      <c r="D367" s="611" t="s">
        <v>1290</v>
      </c>
      <c r="E367" s="259" t="str">
        <f t="shared" si="130"/>
        <v/>
      </c>
      <c r="F367" s="259" t="str">
        <f t="shared" si="130"/>
        <v/>
      </c>
      <c r="G367" s="259" t="str">
        <f t="shared" si="140"/>
        <v/>
      </c>
      <c r="H367" s="259" t="str">
        <f t="shared" si="140"/>
        <v/>
      </c>
      <c r="I367" s="259" t="str">
        <f t="shared" si="140"/>
        <v/>
      </c>
      <c r="J367" s="259" t="str">
        <f t="shared" si="140"/>
        <v/>
      </c>
      <c r="K367" s="259" t="str">
        <f t="shared" si="140"/>
        <v/>
      </c>
      <c r="L367" s="259">
        <f t="shared" si="140"/>
        <v>29563.999176025391</v>
      </c>
      <c r="M367" s="259" t="str">
        <f t="shared" si="140"/>
        <v/>
      </c>
      <c r="N367" s="259" t="str">
        <f t="shared" ref="N367:P367" si="145">IF(N117=0,"",N242/N117*1000)</f>
        <v/>
      </c>
      <c r="O367" s="259" t="str">
        <f t="shared" si="145"/>
        <v/>
      </c>
      <c r="P367" s="259" t="str">
        <f t="shared" si="145"/>
        <v/>
      </c>
    </row>
    <row r="368" spans="1:16" hidden="1" x14ac:dyDescent="0.2">
      <c r="A368" t="str">
        <f t="shared" si="86"/>
        <v/>
      </c>
      <c r="B368" s="1" t="str">
        <f t="shared" si="87"/>
        <v/>
      </c>
      <c r="C368" s="46" t="s">
        <v>1351</v>
      </c>
      <c r="D368" s="611" t="s">
        <v>1292</v>
      </c>
      <c r="E368" s="259" t="str">
        <f t="shared" si="130"/>
        <v/>
      </c>
      <c r="F368" s="259" t="str">
        <f t="shared" si="130"/>
        <v/>
      </c>
      <c r="G368" s="259" t="str">
        <f t="shared" si="140"/>
        <v/>
      </c>
      <c r="H368" s="259" t="str">
        <f t="shared" si="140"/>
        <v/>
      </c>
      <c r="I368" s="259" t="str">
        <f t="shared" si="140"/>
        <v/>
      </c>
      <c r="J368" s="259" t="str">
        <f t="shared" si="140"/>
        <v/>
      </c>
      <c r="K368" s="259" t="str">
        <f t="shared" si="140"/>
        <v/>
      </c>
      <c r="L368" s="259" t="str">
        <f t="shared" si="140"/>
        <v/>
      </c>
      <c r="M368" s="259" t="str">
        <f t="shared" si="140"/>
        <v/>
      </c>
      <c r="N368" s="259" t="str">
        <f t="shared" ref="N368:P368" si="146">IF(N118=0,"",N243/N118*1000)</f>
        <v/>
      </c>
      <c r="O368" s="259" t="str">
        <f t="shared" si="146"/>
        <v/>
      </c>
      <c r="P368" s="259" t="str">
        <f t="shared" si="146"/>
        <v/>
      </c>
    </row>
    <row r="369" spans="1:28" hidden="1" x14ac:dyDescent="0.2">
      <c r="A369" t="str">
        <f t="shared" si="86"/>
        <v/>
      </c>
      <c r="B369" s="1" t="str">
        <f t="shared" si="87"/>
        <v/>
      </c>
      <c r="C369" s="46" t="s">
        <v>1352</v>
      </c>
      <c r="D369" s="611" t="s">
        <v>1294</v>
      </c>
      <c r="E369" s="259" t="str">
        <f t="shared" si="130"/>
        <v/>
      </c>
      <c r="F369" s="259" t="str">
        <f t="shared" si="130"/>
        <v/>
      </c>
      <c r="G369" s="259" t="str">
        <f t="shared" si="140"/>
        <v/>
      </c>
      <c r="H369" s="259" t="str">
        <f t="shared" si="140"/>
        <v/>
      </c>
      <c r="I369" s="259" t="str">
        <f t="shared" si="140"/>
        <v/>
      </c>
      <c r="J369" s="259" t="str">
        <f t="shared" si="140"/>
        <v/>
      </c>
      <c r="K369" s="259" t="str">
        <f t="shared" si="140"/>
        <v/>
      </c>
      <c r="L369" s="259" t="str">
        <f t="shared" si="140"/>
        <v/>
      </c>
      <c r="M369" s="259" t="str">
        <f t="shared" si="140"/>
        <v/>
      </c>
      <c r="N369" s="259" t="str">
        <f t="shared" ref="N369:P369" si="147">IF(N119=0,"",N244/N119*1000)</f>
        <v/>
      </c>
      <c r="O369" s="259" t="str">
        <f t="shared" si="147"/>
        <v/>
      </c>
      <c r="P369" s="259" t="str">
        <f t="shared" si="147"/>
        <v/>
      </c>
    </row>
    <row r="370" spans="1:28" hidden="1" x14ac:dyDescent="0.2">
      <c r="A370" t="str">
        <f t="shared" si="86"/>
        <v/>
      </c>
      <c r="B370" s="1" t="str">
        <f t="shared" si="87"/>
        <v>X</v>
      </c>
      <c r="C370" s="46" t="s">
        <v>793</v>
      </c>
      <c r="D370" s="611" t="s">
        <v>1296</v>
      </c>
      <c r="E370" s="259" t="str">
        <f t="shared" si="130"/>
        <v/>
      </c>
      <c r="F370" s="259" t="str">
        <f t="shared" si="130"/>
        <v/>
      </c>
      <c r="G370" s="259" t="str">
        <f t="shared" si="140"/>
        <v/>
      </c>
      <c r="H370" s="259" t="str">
        <f t="shared" si="140"/>
        <v/>
      </c>
      <c r="I370" s="259" t="str">
        <f t="shared" si="140"/>
        <v/>
      </c>
      <c r="J370" s="259">
        <f t="shared" si="140"/>
        <v>24190.000534057617</v>
      </c>
      <c r="K370" s="259">
        <f t="shared" si="140"/>
        <v>34410.999298095703</v>
      </c>
      <c r="L370" s="259" t="str">
        <f t="shared" si="140"/>
        <v/>
      </c>
      <c r="M370" s="259">
        <f t="shared" si="140"/>
        <v>12385.000228881836</v>
      </c>
      <c r="N370" s="259">
        <f t="shared" ref="N370:P370" si="148">IF(N120=0,"",N245/N120*1000)</f>
        <v>38530.998229980469</v>
      </c>
      <c r="O370" s="259">
        <f t="shared" si="148"/>
        <v>21743.000030517578</v>
      </c>
      <c r="P370" s="259" t="str">
        <f t="shared" si="148"/>
        <v/>
      </c>
    </row>
    <row r="371" spans="1:28" hidden="1" x14ac:dyDescent="0.2">
      <c r="A371" t="str">
        <f t="shared" si="86"/>
        <v/>
      </c>
      <c r="B371" s="1" t="str">
        <f t="shared" si="87"/>
        <v/>
      </c>
      <c r="C371" s="46" t="s">
        <v>1353</v>
      </c>
      <c r="D371" s="611" t="s">
        <v>1298</v>
      </c>
      <c r="E371" s="259" t="str">
        <f t="shared" si="130"/>
        <v/>
      </c>
      <c r="F371" s="259" t="str">
        <f t="shared" si="130"/>
        <v/>
      </c>
      <c r="G371" s="259" t="str">
        <f t="shared" si="140"/>
        <v/>
      </c>
      <c r="H371" s="259" t="str">
        <f t="shared" si="140"/>
        <v/>
      </c>
      <c r="I371" s="259" t="str">
        <f t="shared" si="140"/>
        <v/>
      </c>
      <c r="J371" s="259" t="str">
        <f t="shared" si="140"/>
        <v/>
      </c>
      <c r="K371" s="259" t="str">
        <f t="shared" si="140"/>
        <v/>
      </c>
      <c r="L371" s="259" t="str">
        <f t="shared" si="140"/>
        <v/>
      </c>
      <c r="M371" s="259" t="str">
        <f t="shared" si="140"/>
        <v/>
      </c>
      <c r="N371" s="259" t="str">
        <f t="shared" ref="N371:P371" si="149">IF(N121=0,"",N246/N121*1000)</f>
        <v/>
      </c>
      <c r="O371" s="259" t="str">
        <f t="shared" si="149"/>
        <v/>
      </c>
      <c r="P371" s="259" t="str">
        <f t="shared" si="149"/>
        <v/>
      </c>
    </row>
    <row r="372" spans="1:28" s="4" customFormat="1" ht="20.100000000000001" hidden="1" customHeight="1" x14ac:dyDescent="0.2">
      <c r="A372" t="str">
        <f t="shared" si="86"/>
        <v/>
      </c>
      <c r="B372" s="1" t="str">
        <f t="shared" si="87"/>
        <v>X</v>
      </c>
      <c r="C372" s="612" t="s">
        <v>374</v>
      </c>
      <c r="D372" s="613" t="s">
        <v>1300</v>
      </c>
      <c r="E372" s="615">
        <f t="shared" si="130"/>
        <v>14087.800598144531</v>
      </c>
      <c r="F372" s="615">
        <f t="shared" si="130"/>
        <v>14437.666575113932</v>
      </c>
      <c r="G372" s="615">
        <f t="shared" si="140"/>
        <v>14946.333567301432</v>
      </c>
      <c r="H372" s="615">
        <f t="shared" si="140"/>
        <v>17994.200134277344</v>
      </c>
      <c r="I372" s="615">
        <f t="shared" si="140"/>
        <v>19867.69221379207</v>
      </c>
      <c r="J372" s="615">
        <f t="shared" si="140"/>
        <v>16475.999450683594</v>
      </c>
      <c r="K372" s="615">
        <f t="shared" si="140"/>
        <v>18446.333567301434</v>
      </c>
      <c r="L372" s="615">
        <f t="shared" si="140"/>
        <v>21205.799865722656</v>
      </c>
      <c r="M372" s="615">
        <f t="shared" si="140"/>
        <v>19839.16727701823</v>
      </c>
      <c r="N372" s="615">
        <f t="shared" ref="N372:P372" si="150">IF(N122=0,"",N247/N122*1000)</f>
        <v>21671.834309895832</v>
      </c>
      <c r="O372" s="615">
        <f t="shared" si="150"/>
        <v>21336.00071498326</v>
      </c>
      <c r="P372" s="615">
        <f t="shared" si="150"/>
        <v>18566.765280330885</v>
      </c>
      <c r="Q372" s="543"/>
      <c r="R372" s="543"/>
      <c r="S372" s="543"/>
      <c r="T372" s="543"/>
      <c r="U372" s="543"/>
      <c r="V372" s="543"/>
      <c r="W372" s="543"/>
      <c r="X372" s="543"/>
      <c r="Y372" s="543"/>
      <c r="Z372" s="543"/>
      <c r="AA372" s="543"/>
      <c r="AB372" s="543"/>
    </row>
    <row r="373" spans="1:28" ht="20.100000000000001" customHeight="1" x14ac:dyDescent="0.2">
      <c r="A373" t="s">
        <v>1386</v>
      </c>
      <c r="B373" s="1" t="s">
        <v>1053</v>
      </c>
      <c r="C373" s="616" t="s">
        <v>325</v>
      </c>
      <c r="D373" s="617"/>
      <c r="E373" s="366"/>
      <c r="F373" s="366"/>
      <c r="G373" s="366"/>
      <c r="H373" s="366"/>
      <c r="I373" s="366"/>
      <c r="J373" s="366"/>
      <c r="K373" s="366"/>
      <c r="L373" s="366"/>
      <c r="M373" s="366"/>
      <c r="N373" s="366"/>
      <c r="O373" s="366"/>
      <c r="P373" s="366"/>
      <c r="Q373" s="9"/>
      <c r="R373" s="9"/>
      <c r="S373" s="9"/>
      <c r="T373" s="9"/>
      <c r="U373" s="9"/>
      <c r="V373" s="9"/>
      <c r="W373" s="9"/>
      <c r="X373" s="9"/>
      <c r="Y373" s="9"/>
      <c r="Z373" s="9"/>
      <c r="AA373" s="9"/>
      <c r="AB373" s="9"/>
    </row>
    <row r="374" spans="1:28" hidden="1" x14ac:dyDescent="0.2">
      <c r="C374" s="258"/>
      <c r="D374" s="4"/>
      <c r="E374" s="4"/>
      <c r="F374" s="4"/>
      <c r="G374" s="4"/>
      <c r="H374" s="4"/>
      <c r="I374" s="4"/>
      <c r="J374" s="4"/>
      <c r="K374" s="4"/>
      <c r="L374" s="4"/>
      <c r="M374" s="4"/>
      <c r="N374" s="4"/>
      <c r="O374" s="4"/>
      <c r="P374" s="4"/>
    </row>
  </sheetData>
  <autoFilter ref="A1:B374" xr:uid="{00000000-0009-0000-0000-000010000000}">
    <filterColumn colId="0">
      <customFilters>
        <customFilter operator="notEqual" val=" "/>
      </customFilters>
    </filterColumn>
    <filterColumn colId="1">
      <customFilters>
        <customFilter operator="notEqual" val=" "/>
      </customFilters>
    </filterColumn>
  </autoFilter>
  <pageMargins left="0.74803149606299213" right="0.74803149606299213" top="0.98425196850393704" bottom="0.98425196850393704" header="0.51181102362204722" footer="0.51181102362204722"/>
  <pageSetup scale="69" fitToHeight="3" orientation="landscape"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theme="6" tint="-0.249977111117893"/>
  </sheetPr>
  <dimension ref="A1:AU429"/>
  <sheetViews>
    <sheetView view="pageBreakPreview" zoomScale="90" zoomScaleNormal="80" zoomScaleSheetLayoutView="90" workbookViewId="0">
      <pane xSplit="1" topLeftCell="B1" activePane="topRight" state="frozen"/>
      <selection activeCell="D107" sqref="D107"/>
      <selection pane="topRight" activeCell="A2" sqref="A2"/>
    </sheetView>
  </sheetViews>
  <sheetFormatPr defaultColWidth="9.140625" defaultRowHeight="12.75" x14ac:dyDescent="0.2"/>
  <cols>
    <col min="1" max="1" width="29.42578125" style="32" customWidth="1"/>
    <col min="2" max="4" width="10.7109375" style="32" customWidth="1"/>
    <col min="5" max="23" width="9.7109375" style="32" customWidth="1"/>
    <col min="24" max="35" width="9.5703125" style="32" customWidth="1"/>
    <col min="36" max="16384" width="9.140625" style="32"/>
  </cols>
  <sheetData>
    <row r="1" spans="1:37" s="51" customFormat="1" ht="24.95" customHeight="1" x14ac:dyDescent="0.2">
      <c r="A1" s="48" t="str">
        <f>Index!A67</f>
        <v>Table 5a    Visitors to Palau by nationality (tourists plus business):  FY2000-FY2021</v>
      </c>
      <c r="H1" s="32"/>
      <c r="I1" s="32"/>
      <c r="J1" s="32"/>
      <c r="K1" s="32"/>
      <c r="L1" s="32"/>
      <c r="M1" s="32"/>
      <c r="N1" s="32"/>
      <c r="O1" s="32"/>
      <c r="P1" s="32"/>
      <c r="Q1" s="32"/>
      <c r="R1" s="32"/>
      <c r="S1" s="32"/>
      <c r="T1" s="32"/>
      <c r="U1" s="32"/>
      <c r="V1" s="32"/>
      <c r="W1" s="32"/>
    </row>
    <row r="2" spans="1:37" s="47" customFormat="1" ht="25.15" customHeight="1" x14ac:dyDescent="0.25">
      <c r="A2" s="300" t="s">
        <v>662</v>
      </c>
      <c r="B2" s="132" t="str">
        <f>NAgni!C2</f>
        <v>FY00</v>
      </c>
      <c r="C2" s="132" t="str">
        <f>NAgni!D2</f>
        <v>FY01</v>
      </c>
      <c r="D2" s="132" t="str">
        <f>NAgni!E2</f>
        <v>FY02</v>
      </c>
      <c r="E2" s="132" t="str">
        <f>NAgni!F2</f>
        <v>FY03</v>
      </c>
      <c r="F2" s="132" t="str">
        <f>NAgni!G2</f>
        <v>FY04</v>
      </c>
      <c r="G2" s="132" t="str">
        <f>NAgni!H2</f>
        <v>FY05</v>
      </c>
      <c r="H2" s="132" t="str">
        <f>NAgni!I2</f>
        <v>FY06</v>
      </c>
      <c r="I2" s="132" t="str">
        <f>NAgni!J2</f>
        <v>FY07</v>
      </c>
      <c r="J2" s="132" t="str">
        <f>NAgni!K2</f>
        <v>FY08</v>
      </c>
      <c r="K2" s="132" t="str">
        <f>NAgni!L2</f>
        <v>FY09</v>
      </c>
      <c r="L2" s="132" t="str">
        <f>NAgni!M2</f>
        <v>FY10</v>
      </c>
      <c r="M2" s="132" t="str">
        <f>NAgni!N2</f>
        <v>FY11</v>
      </c>
      <c r="N2" s="132" t="str">
        <f>NAgni!O2</f>
        <v>FY12</v>
      </c>
      <c r="O2" s="132" t="str">
        <f>NAgni!P2</f>
        <v>FY13</v>
      </c>
      <c r="P2" s="132" t="str">
        <f>NAgni!Q2</f>
        <v>FY14</v>
      </c>
      <c r="Q2" s="132" t="str">
        <f>NAgni!R2</f>
        <v>FY15</v>
      </c>
      <c r="R2" s="132" t="str">
        <f>NAgni!S2</f>
        <v>FY16</v>
      </c>
      <c r="S2" s="132" t="str">
        <f>NAgni!T2</f>
        <v>FY17</v>
      </c>
      <c r="T2" s="132" t="str">
        <f>NAgni!U2</f>
        <v>FY18</v>
      </c>
      <c r="U2" s="132" t="str">
        <f>NAgni!V2</f>
        <v>FY19</v>
      </c>
      <c r="V2" s="132" t="str">
        <f>NAgni!W2</f>
        <v>FY20</v>
      </c>
      <c r="W2" s="132" t="str">
        <f>NAgni!X2</f>
        <v>FY21</v>
      </c>
      <c r="X2" s="132" t="str">
        <f>NAgni!Y2</f>
        <v>FY22</v>
      </c>
      <c r="Y2" s="132" t="str">
        <f>NAgni!Z2</f>
        <v>FY23</v>
      </c>
      <c r="Z2" s="132" t="str">
        <f>NAgni!AA2</f>
        <v>FY24</v>
      </c>
      <c r="AA2" s="132" t="str">
        <f>NAgni!AB2</f>
        <v>FY25</v>
      </c>
      <c r="AB2" s="132" t="str">
        <f>NAgni!AC2</f>
        <v>FY26</v>
      </c>
      <c r="AC2" s="132" t="str">
        <f>NAgni!AD2</f>
        <v>FY27</v>
      </c>
      <c r="AD2" s="132" t="str">
        <f>NAgni!AE2</f>
        <v>FY28</v>
      </c>
      <c r="AE2" s="132" t="str">
        <f>NAgni!AF2</f>
        <v>FY29</v>
      </c>
      <c r="AF2" s="132" t="str">
        <f>NAgni!AG2</f>
        <v>FY30</v>
      </c>
      <c r="AG2" s="132" t="str">
        <f>NAgni!AH2</f>
        <v>FY31</v>
      </c>
      <c r="AH2" s="132" t="str">
        <f>NAgni!AI2</f>
        <v>FY32</v>
      </c>
      <c r="AI2" s="132" t="str">
        <f>NAgni!AJ2</f>
        <v>FY33</v>
      </c>
      <c r="AJ2" s="132"/>
      <c r="AK2" s="132"/>
    </row>
    <row r="3" spans="1:37" ht="20.100000000000001" customHeight="1" x14ac:dyDescent="0.2">
      <c r="A3" s="280" t="s">
        <v>79</v>
      </c>
      <c r="B3" s="294">
        <v>20762</v>
      </c>
      <c r="C3" s="294">
        <v>23043</v>
      </c>
      <c r="D3" s="294">
        <v>21863</v>
      </c>
      <c r="E3" s="294">
        <v>21237</v>
      </c>
      <c r="F3" s="294">
        <v>23983</v>
      </c>
      <c r="G3" s="294">
        <v>25574</v>
      </c>
      <c r="H3" s="294">
        <v>26751</v>
      </c>
      <c r="I3" s="294">
        <v>28467</v>
      </c>
      <c r="J3" s="294">
        <v>29516</v>
      </c>
      <c r="K3" s="294">
        <v>29304</v>
      </c>
      <c r="L3" s="294">
        <v>27986</v>
      </c>
      <c r="M3" s="294">
        <v>37700</v>
      </c>
      <c r="N3" s="294">
        <v>38370</v>
      </c>
      <c r="O3" s="294">
        <v>36428</v>
      </c>
      <c r="P3" s="294">
        <v>38145</v>
      </c>
      <c r="Q3" s="294">
        <v>31733.153846153848</v>
      </c>
      <c r="R3" s="294">
        <v>30546</v>
      </c>
      <c r="S3" s="294">
        <v>25777</v>
      </c>
      <c r="T3" s="294">
        <v>24384</v>
      </c>
      <c r="U3" s="294">
        <v>19585</v>
      </c>
      <c r="V3" s="294">
        <v>10623</v>
      </c>
      <c r="W3" s="294">
        <v>80</v>
      </c>
      <c r="X3" s="51"/>
      <c r="Y3" s="51"/>
      <c r="Z3" s="51"/>
      <c r="AA3" s="51"/>
      <c r="AB3" s="51"/>
      <c r="AC3" s="51"/>
      <c r="AD3" s="51"/>
      <c r="AE3" s="51"/>
      <c r="AF3" s="51"/>
      <c r="AG3" s="51"/>
    </row>
    <row r="4" spans="1:37" x14ac:dyDescent="0.2">
      <c r="A4" s="280" t="s">
        <v>727</v>
      </c>
      <c r="B4" s="294">
        <v>13412</v>
      </c>
      <c r="C4" s="294">
        <v>2850</v>
      </c>
      <c r="D4" s="294">
        <v>138</v>
      </c>
      <c r="E4" s="294">
        <v>122</v>
      </c>
      <c r="F4" s="294">
        <v>33272</v>
      </c>
      <c r="G4" s="294">
        <v>36542</v>
      </c>
      <c r="H4" s="294">
        <v>28759</v>
      </c>
      <c r="I4" s="294">
        <v>29147</v>
      </c>
      <c r="J4" s="294">
        <v>14502</v>
      </c>
      <c r="K4" s="294">
        <v>14521</v>
      </c>
      <c r="L4" s="294">
        <v>14081</v>
      </c>
      <c r="M4" s="294">
        <v>14805</v>
      </c>
      <c r="N4" s="294">
        <v>18634</v>
      </c>
      <c r="O4" s="294">
        <v>18470</v>
      </c>
      <c r="P4" s="294">
        <v>15793</v>
      </c>
      <c r="Q4" s="294">
        <v>12405.846153846154</v>
      </c>
      <c r="R4" s="294">
        <v>12480</v>
      </c>
      <c r="S4" s="294">
        <v>13419</v>
      </c>
      <c r="T4" s="294">
        <v>12833</v>
      </c>
      <c r="U4" s="294">
        <v>11541</v>
      </c>
      <c r="V4" s="294">
        <v>6211</v>
      </c>
      <c r="W4" s="294">
        <v>12</v>
      </c>
      <c r="X4" s="51"/>
      <c r="Y4" s="51"/>
      <c r="Z4" s="51"/>
      <c r="AA4" s="51"/>
      <c r="AB4" s="51"/>
      <c r="AC4" s="51"/>
      <c r="AD4" s="51"/>
      <c r="AE4" s="51"/>
      <c r="AF4" s="51"/>
      <c r="AG4" s="51"/>
    </row>
    <row r="5" spans="1:37" x14ac:dyDescent="0.2">
      <c r="A5" s="280" t="s">
        <v>726</v>
      </c>
      <c r="B5" s="294">
        <v>577</v>
      </c>
      <c r="C5" s="294">
        <v>355</v>
      </c>
      <c r="D5" s="294">
        <v>317</v>
      </c>
      <c r="E5" s="294">
        <v>306</v>
      </c>
      <c r="F5" s="294">
        <v>2779</v>
      </c>
      <c r="G5" s="294">
        <v>4922</v>
      </c>
      <c r="H5" s="294">
        <v>8436</v>
      </c>
      <c r="I5" s="294">
        <v>14197</v>
      </c>
      <c r="J5" s="294">
        <v>22762</v>
      </c>
      <c r="K5" s="294">
        <v>14553</v>
      </c>
      <c r="L5" s="294">
        <v>22189</v>
      </c>
      <c r="M5" s="294">
        <v>32649</v>
      </c>
      <c r="N5" s="294">
        <v>40605</v>
      </c>
      <c r="O5" s="294">
        <v>28115</v>
      </c>
      <c r="P5" s="294">
        <v>31135</v>
      </c>
      <c r="Q5" s="294">
        <v>15195.923076923076</v>
      </c>
      <c r="R5" s="294">
        <v>15436</v>
      </c>
      <c r="S5" s="294">
        <v>9422</v>
      </c>
      <c r="T5" s="294">
        <v>11296</v>
      </c>
      <c r="U5" s="294">
        <v>14024</v>
      </c>
      <c r="V5" s="294">
        <v>6258</v>
      </c>
      <c r="W5" s="294">
        <v>1912</v>
      </c>
      <c r="X5" s="51"/>
      <c r="Y5" s="51"/>
      <c r="Z5" s="51"/>
      <c r="AA5" s="51"/>
      <c r="AB5" s="51"/>
      <c r="AC5" s="51"/>
      <c r="AD5" s="51"/>
      <c r="AE5" s="51"/>
      <c r="AF5" s="51"/>
      <c r="AG5" s="51"/>
    </row>
    <row r="6" spans="1:37" x14ac:dyDescent="0.2">
      <c r="A6" s="280" t="s">
        <v>728</v>
      </c>
      <c r="B6" s="294">
        <v>1100</v>
      </c>
      <c r="C6" s="294">
        <v>1126</v>
      </c>
      <c r="D6" s="294">
        <v>800</v>
      </c>
      <c r="E6" s="294">
        <v>780</v>
      </c>
      <c r="F6" s="294">
        <v>652</v>
      </c>
      <c r="G6" s="294">
        <v>1491</v>
      </c>
      <c r="H6" s="294">
        <v>1020</v>
      </c>
      <c r="I6" s="294">
        <v>947</v>
      </c>
      <c r="J6" s="294">
        <v>623</v>
      </c>
      <c r="K6" s="294">
        <v>636</v>
      </c>
      <c r="L6" s="294">
        <v>949</v>
      </c>
      <c r="M6" s="294">
        <v>1644</v>
      </c>
      <c r="N6" s="294">
        <v>3698</v>
      </c>
      <c r="O6" s="294">
        <v>9330</v>
      </c>
      <c r="P6" s="294">
        <v>21661</v>
      </c>
      <c r="Q6" s="294">
        <v>91095.38461538461</v>
      </c>
      <c r="R6" s="294">
        <v>70637</v>
      </c>
      <c r="S6" s="294">
        <v>55358</v>
      </c>
      <c r="T6" s="294">
        <v>50063</v>
      </c>
      <c r="U6" s="294">
        <v>28368</v>
      </c>
      <c r="V6" s="294">
        <v>9721</v>
      </c>
      <c r="W6" s="294">
        <v>33</v>
      </c>
      <c r="X6" s="51"/>
      <c r="Y6" s="51"/>
      <c r="Z6" s="51"/>
      <c r="AA6" s="51"/>
      <c r="AB6" s="51"/>
      <c r="AC6" s="51"/>
      <c r="AD6" s="51"/>
      <c r="AE6" s="51"/>
      <c r="AF6" s="51"/>
      <c r="AG6" s="51"/>
    </row>
    <row r="7" spans="1:37" x14ac:dyDescent="0.2">
      <c r="A7" s="280" t="s">
        <v>729</v>
      </c>
      <c r="B7" s="294">
        <v>11398</v>
      </c>
      <c r="C7" s="294">
        <v>8398</v>
      </c>
      <c r="D7" s="294">
        <v>7975</v>
      </c>
      <c r="E7" s="294">
        <v>8022</v>
      </c>
      <c r="F7" s="294">
        <v>8346</v>
      </c>
      <c r="G7" s="294">
        <v>8616</v>
      </c>
      <c r="H7" s="294">
        <v>8239</v>
      </c>
      <c r="I7" s="294">
        <v>7521</v>
      </c>
      <c r="J7" s="294">
        <v>7744</v>
      </c>
      <c r="K7" s="294">
        <v>6946</v>
      </c>
      <c r="L7" s="294">
        <v>7506</v>
      </c>
      <c r="M7" s="294">
        <v>8399</v>
      </c>
      <c r="N7" s="294">
        <v>8287</v>
      </c>
      <c r="O7" s="294">
        <v>8407</v>
      </c>
      <c r="P7" s="294">
        <v>8608</v>
      </c>
      <c r="Q7" s="294">
        <v>8822.461538461539</v>
      </c>
      <c r="R7" s="294">
        <v>8459</v>
      </c>
      <c r="S7" s="294">
        <v>8490</v>
      </c>
      <c r="T7" s="294">
        <v>8378</v>
      </c>
      <c r="U7" s="294">
        <v>7804</v>
      </c>
      <c r="V7" s="294">
        <v>4009</v>
      </c>
      <c r="W7" s="294">
        <v>1191</v>
      </c>
      <c r="X7" s="51"/>
      <c r="Y7" s="51"/>
      <c r="Z7" s="51"/>
      <c r="AA7" s="51"/>
      <c r="AB7" s="51"/>
      <c r="AC7" s="51"/>
      <c r="AD7" s="51"/>
      <c r="AE7" s="51"/>
      <c r="AF7" s="51"/>
      <c r="AG7" s="51"/>
    </row>
    <row r="8" spans="1:37" x14ac:dyDescent="0.2">
      <c r="A8" s="280" t="s">
        <v>720</v>
      </c>
      <c r="B8" s="294">
        <v>993</v>
      </c>
      <c r="C8" s="294">
        <v>877</v>
      </c>
      <c r="D8" s="294">
        <v>750</v>
      </c>
      <c r="E8" s="294">
        <v>730</v>
      </c>
      <c r="F8" s="294">
        <v>1476</v>
      </c>
      <c r="G8" s="294">
        <v>2203</v>
      </c>
      <c r="H8" s="294">
        <v>2251</v>
      </c>
      <c r="I8" s="294">
        <v>2533</v>
      </c>
      <c r="J8" s="294">
        <v>3932</v>
      </c>
      <c r="K8" s="294">
        <v>3514</v>
      </c>
      <c r="L8" s="294">
        <v>3814</v>
      </c>
      <c r="M8" s="294">
        <v>4290</v>
      </c>
      <c r="N8" s="294">
        <v>5082</v>
      </c>
      <c r="O8" s="294">
        <v>5493</v>
      </c>
      <c r="P8" s="294">
        <v>5363</v>
      </c>
      <c r="Q8" s="294">
        <v>4610.6923076923076</v>
      </c>
      <c r="R8" s="294">
        <v>4248</v>
      </c>
      <c r="S8" s="294">
        <v>4962</v>
      </c>
      <c r="T8" s="294">
        <v>4447</v>
      </c>
      <c r="U8" s="294">
        <v>3753</v>
      </c>
      <c r="V8" s="294">
        <v>2535</v>
      </c>
      <c r="W8" s="294">
        <v>19</v>
      </c>
      <c r="X8" s="51"/>
      <c r="Y8" s="51"/>
      <c r="Z8" s="51"/>
      <c r="AA8" s="51"/>
      <c r="AB8" s="51"/>
      <c r="AC8" s="51"/>
      <c r="AD8" s="51"/>
      <c r="AE8" s="51"/>
      <c r="AF8" s="51"/>
      <c r="AG8" s="51"/>
    </row>
    <row r="9" spans="1:37" x14ac:dyDescent="0.2">
      <c r="A9" s="280" t="s">
        <v>2</v>
      </c>
      <c r="B9" s="294">
        <v>8259</v>
      </c>
      <c r="C9" s="294">
        <v>14515</v>
      </c>
      <c r="D9" s="294">
        <v>16314</v>
      </c>
      <c r="E9" s="294">
        <v>29541</v>
      </c>
      <c r="F9" s="294">
        <v>14643</v>
      </c>
      <c r="G9" s="294">
        <v>5656</v>
      </c>
      <c r="H9" s="294">
        <v>4346</v>
      </c>
      <c r="I9" s="294">
        <v>4329</v>
      </c>
      <c r="J9" s="294">
        <v>3771</v>
      </c>
      <c r="K9" s="294">
        <v>3549</v>
      </c>
      <c r="L9" s="294">
        <v>4372</v>
      </c>
      <c r="M9" s="294">
        <v>4213</v>
      </c>
      <c r="N9" s="294">
        <v>4039</v>
      </c>
      <c r="O9" s="294">
        <v>4368</v>
      </c>
      <c r="P9" s="294">
        <v>4720</v>
      </c>
      <c r="Q9" s="294">
        <v>4560.0769230769229</v>
      </c>
      <c r="R9" s="294">
        <v>4462</v>
      </c>
      <c r="S9" s="294">
        <v>4242</v>
      </c>
      <c r="T9" s="294">
        <v>4163</v>
      </c>
      <c r="U9" s="294">
        <v>4304</v>
      </c>
      <c r="V9" s="294">
        <v>2271</v>
      </c>
      <c r="W9" s="294">
        <v>153</v>
      </c>
      <c r="X9" s="51"/>
      <c r="Y9" s="51"/>
      <c r="Z9" s="51"/>
      <c r="AA9" s="51"/>
      <c r="AB9" s="51"/>
      <c r="AC9" s="51"/>
      <c r="AD9" s="51"/>
      <c r="AE9" s="51"/>
      <c r="AF9" s="51"/>
      <c r="AG9" s="51"/>
    </row>
    <row r="10" spans="1:37" s="65" customFormat="1" ht="20.100000000000001" customHeight="1" x14ac:dyDescent="0.2">
      <c r="A10" s="136" t="s">
        <v>3</v>
      </c>
      <c r="B10" s="345">
        <f>SUM(B3:B9)</f>
        <v>56501</v>
      </c>
      <c r="C10" s="345">
        <f t="shared" ref="C10:R10" si="0">SUM(C3:C9)</f>
        <v>51164</v>
      </c>
      <c r="D10" s="345">
        <f t="shared" si="0"/>
        <v>48157</v>
      </c>
      <c r="E10" s="345">
        <f t="shared" si="0"/>
        <v>60738</v>
      </c>
      <c r="F10" s="345">
        <f t="shared" si="0"/>
        <v>85151</v>
      </c>
      <c r="G10" s="345">
        <f t="shared" si="0"/>
        <v>85004</v>
      </c>
      <c r="H10" s="345">
        <f t="shared" si="0"/>
        <v>79802</v>
      </c>
      <c r="I10" s="345">
        <f t="shared" si="0"/>
        <v>87141</v>
      </c>
      <c r="J10" s="345">
        <f t="shared" si="0"/>
        <v>82850</v>
      </c>
      <c r="K10" s="345">
        <f t="shared" si="0"/>
        <v>73023</v>
      </c>
      <c r="L10" s="345">
        <f t="shared" si="0"/>
        <v>80897</v>
      </c>
      <c r="M10" s="345">
        <f t="shared" si="0"/>
        <v>103700</v>
      </c>
      <c r="N10" s="345">
        <f t="shared" si="0"/>
        <v>118715</v>
      </c>
      <c r="O10" s="345">
        <f t="shared" si="0"/>
        <v>110611</v>
      </c>
      <c r="P10" s="345">
        <f t="shared" si="0"/>
        <v>125425</v>
      </c>
      <c r="Q10" s="345">
        <f t="shared" si="0"/>
        <v>168423.53846153847</v>
      </c>
      <c r="R10" s="345">
        <f t="shared" si="0"/>
        <v>146268</v>
      </c>
      <c r="S10" s="345">
        <f t="shared" ref="S10:T10" si="1">SUM(S3:S9)</f>
        <v>121670</v>
      </c>
      <c r="T10" s="345">
        <f t="shared" si="1"/>
        <v>115564</v>
      </c>
      <c r="U10" s="345">
        <f t="shared" ref="U10:V10" si="2">SUM(U3:U9)</f>
        <v>89379</v>
      </c>
      <c r="V10" s="345">
        <f t="shared" si="2"/>
        <v>41628</v>
      </c>
      <c r="W10" s="345">
        <f t="shared" ref="W10" si="3">SUM(W3:W9)</f>
        <v>3400</v>
      </c>
      <c r="X10" s="346"/>
      <c r="Y10" s="346"/>
      <c r="Z10" s="346"/>
      <c r="AA10" s="346"/>
      <c r="AB10" s="346"/>
      <c r="AC10" s="346"/>
      <c r="AD10" s="346"/>
      <c r="AE10" s="346"/>
      <c r="AF10" s="346"/>
      <c r="AG10" s="346"/>
    </row>
    <row r="11" spans="1:37" x14ac:dyDescent="0.2">
      <c r="A11" s="52" t="s">
        <v>824</v>
      </c>
      <c r="X11" s="51"/>
      <c r="Y11" s="51"/>
      <c r="Z11" s="51"/>
      <c r="AA11" s="51"/>
      <c r="AB11" s="51"/>
      <c r="AC11" s="51"/>
      <c r="AD11" s="51"/>
      <c r="AE11" s="51"/>
      <c r="AF11" s="51"/>
      <c r="AG11" s="51"/>
    </row>
    <row r="12" spans="1:37" x14ac:dyDescent="0.2">
      <c r="A12" s="52" t="s">
        <v>562</v>
      </c>
      <c r="X12" s="51"/>
      <c r="Y12" s="51"/>
      <c r="Z12" s="51"/>
      <c r="AA12" s="51"/>
      <c r="AB12" s="51"/>
      <c r="AC12" s="51"/>
      <c r="AD12" s="51"/>
      <c r="AE12" s="51"/>
      <c r="AF12" s="51"/>
      <c r="AG12" s="51"/>
    </row>
    <row r="13" spans="1:37" x14ac:dyDescent="0.2">
      <c r="A13" s="52"/>
      <c r="X13" s="51"/>
      <c r="Y13" s="51"/>
      <c r="Z13" s="51"/>
      <c r="AA13" s="51"/>
      <c r="AB13" s="51"/>
      <c r="AC13" s="51"/>
      <c r="AD13" s="51"/>
      <c r="AE13" s="51"/>
      <c r="AF13" s="51"/>
      <c r="AG13" s="51"/>
    </row>
    <row r="14" spans="1:37" s="51" customFormat="1" ht="24.95" customHeight="1" x14ac:dyDescent="0.2">
      <c r="A14" s="48" t="str">
        <f>Index!A68</f>
        <v>Table 5b    Length of stay, visitors to Palau by nationality: FY2008-FY2021</v>
      </c>
      <c r="B14" s="288"/>
      <c r="C14" s="288"/>
      <c r="D14" s="288"/>
      <c r="E14" s="288"/>
      <c r="F14" s="288"/>
      <c r="G14" s="288"/>
      <c r="H14" s="289"/>
      <c r="I14" s="289"/>
    </row>
    <row r="15" spans="1:37" s="47" customFormat="1" ht="25.15" customHeight="1" x14ac:dyDescent="0.25">
      <c r="A15" s="300" t="s">
        <v>662</v>
      </c>
      <c r="B15" s="287"/>
      <c r="C15" s="288"/>
      <c r="D15" s="288"/>
      <c r="E15" s="288"/>
      <c r="F15" s="288"/>
      <c r="G15" s="288"/>
      <c r="H15" s="292"/>
      <c r="I15" s="292"/>
      <c r="J15" s="132" t="str">
        <f t="shared" ref="J15:P15" si="4">J2</f>
        <v>FY08</v>
      </c>
      <c r="K15" s="132" t="str">
        <f t="shared" si="4"/>
        <v>FY09</v>
      </c>
      <c r="L15" s="132" t="str">
        <f t="shared" si="4"/>
        <v>FY10</v>
      </c>
      <c r="M15" s="132" t="str">
        <f t="shared" si="4"/>
        <v>FY11</v>
      </c>
      <c r="N15" s="132" t="str">
        <f t="shared" si="4"/>
        <v>FY12</v>
      </c>
      <c r="O15" s="132" t="str">
        <f t="shared" si="4"/>
        <v>FY13</v>
      </c>
      <c r="P15" s="132" t="str">
        <f t="shared" si="4"/>
        <v>FY14</v>
      </c>
      <c r="Q15" s="132" t="str">
        <f t="shared" ref="Q15:T15" si="5">Q2</f>
        <v>FY15</v>
      </c>
      <c r="R15" s="132" t="str">
        <f t="shared" si="5"/>
        <v>FY16</v>
      </c>
      <c r="S15" s="132" t="str">
        <f t="shared" si="5"/>
        <v>FY17</v>
      </c>
      <c r="T15" s="132" t="str">
        <f t="shared" si="5"/>
        <v>FY18</v>
      </c>
      <c r="U15" s="132" t="str">
        <f t="shared" ref="U15:V15" si="6">U2</f>
        <v>FY19</v>
      </c>
      <c r="V15" s="132" t="str">
        <f t="shared" si="6"/>
        <v>FY20</v>
      </c>
      <c r="W15" s="132" t="str">
        <f t="shared" ref="W15" si="7">W2</f>
        <v>FY21</v>
      </c>
      <c r="X15" s="51"/>
      <c r="Y15" s="51"/>
      <c r="Z15" s="51"/>
      <c r="AA15" s="51"/>
      <c r="AB15" s="51"/>
      <c r="AC15" s="51"/>
      <c r="AD15" s="51"/>
      <c r="AE15" s="51"/>
      <c r="AF15" s="51"/>
      <c r="AG15" s="51"/>
    </row>
    <row r="16" spans="1:37" ht="20.100000000000001" customHeight="1" x14ac:dyDescent="0.2">
      <c r="A16" s="280" t="s">
        <v>79</v>
      </c>
      <c r="C16" s="51"/>
      <c r="D16" s="51"/>
      <c r="E16" s="51"/>
      <c r="F16" s="51"/>
      <c r="G16" s="51"/>
      <c r="H16" s="293"/>
      <c r="I16" s="51"/>
      <c r="J16" s="1000">
        <f>IF(J3&gt;599,J28/J3,"n.a.")</f>
        <v>4.6265446842578957</v>
      </c>
      <c r="K16" s="1000">
        <f t="shared" ref="K16:W16" si="8">IF(K3&gt;599,K28/K3,"n.a.")</f>
        <v>4.5195491355819808</v>
      </c>
      <c r="L16" s="1000">
        <f t="shared" si="8"/>
        <v>4.5152641291559128</v>
      </c>
      <c r="M16" s="1000">
        <f t="shared" si="8"/>
        <v>4.5943912602479875</v>
      </c>
      <c r="N16" s="1000">
        <f t="shared" si="8"/>
        <v>4.540063588337107</v>
      </c>
      <c r="O16" s="1000">
        <f t="shared" si="8"/>
        <v>4.6172197340273513</v>
      </c>
      <c r="P16" s="1000">
        <f t="shared" si="8"/>
        <v>4.6066226710997711</v>
      </c>
      <c r="Q16" s="1000">
        <f t="shared" si="8"/>
        <v>4.2669642751449173</v>
      </c>
      <c r="R16" s="1000">
        <f t="shared" si="8"/>
        <v>4.1740263035555945</v>
      </c>
      <c r="S16" s="1000">
        <f t="shared" si="8"/>
        <v>4.2216705298855013</v>
      </c>
      <c r="T16" s="1000">
        <f t="shared" si="8"/>
        <v>4.2971798792955829</v>
      </c>
      <c r="U16" s="1000">
        <f t="shared" si="8"/>
        <v>4.5716324195932128</v>
      </c>
      <c r="V16" s="1000">
        <f t="shared" si="8"/>
        <v>4.5361862952792018</v>
      </c>
      <c r="W16" s="1000" t="str">
        <f t="shared" si="8"/>
        <v>n.a.</v>
      </c>
      <c r="X16" s="51"/>
      <c r="Y16" s="51"/>
      <c r="Z16" s="51"/>
      <c r="AA16" s="51"/>
      <c r="AB16" s="51"/>
      <c r="AC16" s="51"/>
      <c r="AD16" s="51"/>
      <c r="AE16" s="51"/>
      <c r="AF16" s="51"/>
      <c r="AG16" s="51"/>
    </row>
    <row r="17" spans="1:33" x14ac:dyDescent="0.2">
      <c r="A17" s="280" t="s">
        <v>727</v>
      </c>
      <c r="C17" s="51"/>
      <c r="D17" s="51"/>
      <c r="E17" s="51"/>
      <c r="F17" s="51"/>
      <c r="G17" s="51"/>
      <c r="H17" s="293"/>
      <c r="I17" s="51"/>
      <c r="J17" s="1000">
        <f t="shared" ref="J17:W23" si="9">IF(J4&gt;599,J29/J4,"n.a.")</f>
        <v>3.5596870754536858</v>
      </c>
      <c r="K17" s="1000">
        <f t="shared" si="9"/>
        <v>3.5430047638965751</v>
      </c>
      <c r="L17" s="1000">
        <f t="shared" si="9"/>
        <v>3.5502121959151478</v>
      </c>
      <c r="M17" s="1000">
        <f t="shared" si="9"/>
        <v>3.6826107074343359</v>
      </c>
      <c r="N17" s="1000">
        <f t="shared" si="9"/>
        <v>3.6241471567511616</v>
      </c>
      <c r="O17" s="1000">
        <f t="shared" si="9"/>
        <v>3.7065810373271351</v>
      </c>
      <c r="P17" s="1000">
        <f t="shared" si="9"/>
        <v>3.7557908817138288</v>
      </c>
      <c r="Q17" s="1000">
        <f t="shared" si="9"/>
        <v>3.8220767433598124</v>
      </c>
      <c r="R17" s="1000">
        <f t="shared" si="9"/>
        <v>3.8319405409398173</v>
      </c>
      <c r="S17" s="1000">
        <f t="shared" si="9"/>
        <v>3.9489119051409123</v>
      </c>
      <c r="T17" s="1000">
        <f t="shared" si="9"/>
        <v>3.8984351586612473</v>
      </c>
      <c r="U17" s="1000">
        <f t="shared" si="9"/>
        <v>4.1271507129059657</v>
      </c>
      <c r="V17" s="1000">
        <f t="shared" si="9"/>
        <v>4.2668128966927332</v>
      </c>
      <c r="W17" s="1000" t="str">
        <f t="shared" si="9"/>
        <v>n.a.</v>
      </c>
      <c r="X17" s="51"/>
      <c r="Y17" s="51"/>
      <c r="Z17" s="51"/>
      <c r="AA17" s="51"/>
      <c r="AB17" s="51"/>
      <c r="AC17" s="51"/>
      <c r="AD17" s="51"/>
      <c r="AE17" s="51"/>
      <c r="AF17" s="51"/>
      <c r="AG17" s="51"/>
    </row>
    <row r="18" spans="1:33" x14ac:dyDescent="0.2">
      <c r="A18" s="280" t="s">
        <v>726</v>
      </c>
      <c r="C18" s="51"/>
      <c r="D18" s="51"/>
      <c r="E18" s="51"/>
      <c r="F18" s="51"/>
      <c r="G18" s="51"/>
      <c r="H18" s="293"/>
      <c r="I18" s="51"/>
      <c r="J18" s="1000">
        <f t="shared" si="9"/>
        <v>3.6533863928422412</v>
      </c>
      <c r="K18" s="1000">
        <f t="shared" si="9"/>
        <v>3.8451425897189333</v>
      </c>
      <c r="L18" s="1000">
        <f t="shared" si="9"/>
        <v>3.8459163959553258</v>
      </c>
      <c r="M18" s="1000">
        <f t="shared" si="9"/>
        <v>3.8036248020901153</v>
      </c>
      <c r="N18" s="1000">
        <f t="shared" si="9"/>
        <v>3.8654578082748245</v>
      </c>
      <c r="O18" s="1000">
        <f t="shared" si="9"/>
        <v>3.8132521736562972</v>
      </c>
      <c r="P18" s="1000">
        <f t="shared" si="9"/>
        <v>4.2095601608613178</v>
      </c>
      <c r="Q18" s="1000">
        <f t="shared" si="9"/>
        <v>4.1568649455581017</v>
      </c>
      <c r="R18" s="1000">
        <f t="shared" si="9"/>
        <v>4.024421915663674</v>
      </c>
      <c r="S18" s="1000">
        <f t="shared" si="9"/>
        <v>4.179283983018407</v>
      </c>
      <c r="T18" s="1000">
        <f t="shared" si="9"/>
        <v>3.9222040904791293</v>
      </c>
      <c r="U18" s="1000">
        <f t="shared" si="9"/>
        <v>4.3382892104373019</v>
      </c>
      <c r="V18" s="1000">
        <f t="shared" si="9"/>
        <v>4.3585859593860459</v>
      </c>
      <c r="W18" s="1000">
        <f t="shared" si="9"/>
        <v>3.6877177375645727</v>
      </c>
      <c r="X18" s="51"/>
      <c r="Y18" s="51"/>
      <c r="Z18" s="51"/>
      <c r="AA18" s="51"/>
      <c r="AB18" s="51"/>
      <c r="AC18" s="51"/>
      <c r="AD18" s="51"/>
      <c r="AE18" s="51"/>
      <c r="AF18" s="51"/>
      <c r="AG18" s="51"/>
    </row>
    <row r="19" spans="1:33" x14ac:dyDescent="0.2">
      <c r="A19" s="280" t="s">
        <v>728</v>
      </c>
      <c r="C19" s="51"/>
      <c r="D19" s="51"/>
      <c r="E19" s="51"/>
      <c r="F19" s="51"/>
      <c r="G19" s="51"/>
      <c r="H19" s="293"/>
      <c r="I19" s="51"/>
      <c r="J19" s="1000">
        <f t="shared" si="9"/>
        <v>5.2056739006915844</v>
      </c>
      <c r="K19" s="1000">
        <f t="shared" si="9"/>
        <v>5.4031056994244695</v>
      </c>
      <c r="L19" s="1000">
        <f t="shared" si="9"/>
        <v>5.0492425451363578</v>
      </c>
      <c r="M19" s="1000">
        <f t="shared" si="9"/>
        <v>5.1318818615660735</v>
      </c>
      <c r="N19" s="1000">
        <f t="shared" si="9"/>
        <v>5.2085834986878918</v>
      </c>
      <c r="O19" s="1000">
        <f t="shared" si="9"/>
        <v>4.0609527866872996</v>
      </c>
      <c r="P19" s="1000">
        <f t="shared" si="9"/>
        <v>4.3445557262686316</v>
      </c>
      <c r="Q19" s="1000">
        <f t="shared" si="9"/>
        <v>4.2310670186689503</v>
      </c>
      <c r="R19" s="1000">
        <f t="shared" si="9"/>
        <v>4.5315479247028332</v>
      </c>
      <c r="S19" s="1000">
        <f t="shared" si="9"/>
        <v>4.6196262152303005</v>
      </c>
      <c r="T19" s="1000">
        <f t="shared" si="9"/>
        <v>4.7235145638053844</v>
      </c>
      <c r="U19" s="1000">
        <f t="shared" si="9"/>
        <v>5.0664689517462209</v>
      </c>
      <c r="V19" s="1000">
        <f t="shared" si="9"/>
        <v>6.1074470679674491</v>
      </c>
      <c r="W19" s="1000" t="str">
        <f t="shared" si="9"/>
        <v>n.a.</v>
      </c>
      <c r="X19" s="51"/>
      <c r="Y19" s="51"/>
      <c r="Z19" s="51"/>
      <c r="AA19" s="51"/>
      <c r="AB19" s="51"/>
      <c r="AC19" s="51"/>
      <c r="AD19" s="51"/>
      <c r="AE19" s="51"/>
      <c r="AF19" s="51"/>
      <c r="AG19" s="51"/>
    </row>
    <row r="20" spans="1:33" x14ac:dyDescent="0.2">
      <c r="A20" s="280" t="s">
        <v>729</v>
      </c>
      <c r="H20" s="293"/>
      <c r="J20" s="1000">
        <f t="shared" si="9"/>
        <v>6.8154741330462603</v>
      </c>
      <c r="K20" s="1000">
        <f t="shared" si="9"/>
        <v>6.6639667832999434</v>
      </c>
      <c r="L20" s="1000">
        <f t="shared" si="9"/>
        <v>6.9800455112725093</v>
      </c>
      <c r="M20" s="1000">
        <f t="shared" si="9"/>
        <v>6.5794351368580921</v>
      </c>
      <c r="N20" s="1000">
        <f t="shared" si="9"/>
        <v>6.8241897442458406</v>
      </c>
      <c r="O20" s="1000">
        <f t="shared" si="9"/>
        <v>6.9467088982612228</v>
      </c>
      <c r="P20" s="1000">
        <f t="shared" si="9"/>
        <v>7.0958820492223698</v>
      </c>
      <c r="Q20" s="1000">
        <f t="shared" si="9"/>
        <v>7.0353227640615632</v>
      </c>
      <c r="R20" s="1000">
        <f t="shared" si="9"/>
        <v>6.9511764374521254</v>
      </c>
      <c r="S20" s="1000">
        <f t="shared" si="9"/>
        <v>6.9660667394934128</v>
      </c>
      <c r="T20" s="1000">
        <f t="shared" si="9"/>
        <v>7.3828872234711032</v>
      </c>
      <c r="U20" s="1000">
        <f t="shared" si="9"/>
        <v>7.3768090119415541</v>
      </c>
      <c r="V20" s="1000">
        <f t="shared" si="9"/>
        <v>7.6106813730843195</v>
      </c>
      <c r="W20" s="1000">
        <f t="shared" si="9"/>
        <v>7.5082610543650423</v>
      </c>
      <c r="X20" s="51"/>
      <c r="Y20" s="51"/>
      <c r="Z20" s="51"/>
      <c r="AA20" s="51"/>
      <c r="AB20" s="51"/>
      <c r="AC20" s="51"/>
      <c r="AD20" s="51"/>
      <c r="AE20" s="51"/>
      <c r="AF20" s="51"/>
      <c r="AG20" s="51"/>
    </row>
    <row r="21" spans="1:33" x14ac:dyDescent="0.2">
      <c r="A21" s="280" t="s">
        <v>720</v>
      </c>
      <c r="H21" s="293"/>
      <c r="J21" s="1000">
        <f t="shared" si="9"/>
        <v>7.5774678657014265</v>
      </c>
      <c r="K21" s="1000">
        <f t="shared" si="9"/>
        <v>8.4673396352370585</v>
      </c>
      <c r="L21" s="1000">
        <f t="shared" si="9"/>
        <v>8.1485360428994653</v>
      </c>
      <c r="M21" s="1000">
        <f t="shared" si="9"/>
        <v>8.8275476121535501</v>
      </c>
      <c r="N21" s="1000">
        <f t="shared" si="9"/>
        <v>8.5448104107067397</v>
      </c>
      <c r="O21" s="1000">
        <f t="shared" si="9"/>
        <v>8.646043983719089</v>
      </c>
      <c r="P21" s="1000">
        <f t="shared" si="9"/>
        <v>8.9002832355976373</v>
      </c>
      <c r="Q21" s="1000">
        <f t="shared" si="9"/>
        <v>8.71565745038464</v>
      </c>
      <c r="R21" s="1000">
        <f t="shared" si="9"/>
        <v>9.2999190450482683</v>
      </c>
      <c r="S21" s="1000">
        <f t="shared" si="9"/>
        <v>9.2413242110170852</v>
      </c>
      <c r="T21" s="1000">
        <f t="shared" si="9"/>
        <v>8.6111426165244715</v>
      </c>
      <c r="U21" s="1000">
        <f t="shared" si="9"/>
        <v>8.5766847120613061</v>
      </c>
      <c r="V21" s="1000">
        <f t="shared" si="9"/>
        <v>9.4971155104010254</v>
      </c>
      <c r="W21" s="1000" t="str">
        <f t="shared" si="9"/>
        <v>n.a.</v>
      </c>
      <c r="X21" s="51"/>
      <c r="Y21" s="51"/>
      <c r="Z21" s="51"/>
      <c r="AA21" s="51"/>
      <c r="AB21" s="51"/>
      <c r="AC21" s="51"/>
      <c r="AD21" s="51"/>
      <c r="AE21" s="51"/>
      <c r="AF21" s="51"/>
      <c r="AG21" s="51"/>
    </row>
    <row r="22" spans="1:33" x14ac:dyDescent="0.2">
      <c r="A22" s="280" t="s">
        <v>2</v>
      </c>
      <c r="C22" s="51"/>
      <c r="D22" s="51"/>
      <c r="E22" s="51"/>
      <c r="F22" s="51"/>
      <c r="G22" s="51"/>
      <c r="H22" s="293"/>
      <c r="I22" s="51"/>
      <c r="J22" s="1000">
        <f t="shared" si="9"/>
        <v>6.9041307778720418</v>
      </c>
      <c r="K22" s="1000">
        <f t="shared" si="9"/>
        <v>6.3942445534737553</v>
      </c>
      <c r="L22" s="1000">
        <f t="shared" si="9"/>
        <v>7.2941807417027107</v>
      </c>
      <c r="M22" s="1000">
        <f t="shared" si="9"/>
        <v>6.6244803607958138</v>
      </c>
      <c r="N22" s="1000">
        <f t="shared" si="9"/>
        <v>6.8197457572152533</v>
      </c>
      <c r="O22" s="1000">
        <f t="shared" si="9"/>
        <v>7.026278180165181</v>
      </c>
      <c r="P22" s="1000">
        <f t="shared" si="9"/>
        <v>6.8838522905237953</v>
      </c>
      <c r="Q22" s="1000">
        <f t="shared" si="9"/>
        <v>6.6777335633958055</v>
      </c>
      <c r="R22" s="1000">
        <f t="shared" si="9"/>
        <v>6.5136377258913765</v>
      </c>
      <c r="S22" s="1000">
        <f t="shared" si="9"/>
        <v>6.5049272984133788</v>
      </c>
      <c r="T22" s="1000">
        <f t="shared" si="9"/>
        <v>6.9029476971242536</v>
      </c>
      <c r="U22" s="1000">
        <f t="shared" si="9"/>
        <v>6.7663421894823887</v>
      </c>
      <c r="V22" s="1000">
        <f t="shared" si="9"/>
        <v>6.6455371744458267</v>
      </c>
      <c r="W22" s="1000" t="str">
        <f t="shared" si="9"/>
        <v>n.a.</v>
      </c>
      <c r="X22" s="51"/>
      <c r="Y22" s="51"/>
      <c r="Z22" s="51"/>
      <c r="AA22" s="51"/>
      <c r="AB22" s="51"/>
      <c r="AC22" s="51"/>
      <c r="AD22" s="51"/>
      <c r="AE22" s="51"/>
      <c r="AF22" s="51"/>
      <c r="AG22" s="51"/>
    </row>
    <row r="23" spans="1:33" s="65" customFormat="1" ht="20.100000000000001" customHeight="1" x14ac:dyDescent="0.2">
      <c r="A23" s="343" t="s">
        <v>3</v>
      </c>
      <c r="B23" s="347"/>
      <c r="C23" s="347"/>
      <c r="D23" s="347"/>
      <c r="E23" s="347"/>
      <c r="F23" s="347"/>
      <c r="G23" s="347"/>
      <c r="H23" s="344"/>
      <c r="I23" s="347"/>
      <c r="J23" s="1001">
        <f t="shared" si="9"/>
        <v>4.6251092731490049</v>
      </c>
      <c r="K23" s="1001">
        <f t="shared" si="9"/>
        <v>4.6837146385926758</v>
      </c>
      <c r="L23" s="1001">
        <f t="shared" si="9"/>
        <v>4.7201303659267957</v>
      </c>
      <c r="M23" s="1001">
        <f t="shared" si="9"/>
        <v>4.6421480492710891</v>
      </c>
      <c r="N23" s="1001">
        <f t="shared" si="9"/>
        <v>4.5948245303265169</v>
      </c>
      <c r="O23" s="1001">
        <f t="shared" si="9"/>
        <v>4.6861468659892092</v>
      </c>
      <c r="P23" s="1001">
        <f t="shared" si="9"/>
        <v>4.7957923768197563</v>
      </c>
      <c r="Q23" s="1001">
        <f t="shared" si="9"/>
        <v>4.5369161114820464</v>
      </c>
      <c r="R23" s="1001">
        <f t="shared" si="9"/>
        <v>4.6825571005787774</v>
      </c>
      <c r="S23" s="1001">
        <f t="shared" si="9"/>
        <v>4.8451893709862608</v>
      </c>
      <c r="T23" s="1001">
        <f t="shared" si="9"/>
        <v>4.8845153440408611</v>
      </c>
      <c r="U23" s="1001">
        <f t="shared" si="9"/>
        <v>5.1534686946909289</v>
      </c>
      <c r="V23" s="1001">
        <f t="shared" si="9"/>
        <v>5.5494866475542199</v>
      </c>
      <c r="W23" s="1001">
        <f t="shared" si="9"/>
        <v>5.2374806946317385</v>
      </c>
      <c r="X23" s="346"/>
      <c r="Y23" s="346"/>
      <c r="Z23" s="346"/>
      <c r="AA23" s="346"/>
      <c r="AB23" s="346"/>
      <c r="AC23" s="346"/>
      <c r="AD23" s="346"/>
      <c r="AE23" s="346"/>
      <c r="AF23" s="346"/>
      <c r="AG23" s="346"/>
    </row>
    <row r="24" spans="1:33" x14ac:dyDescent="0.2">
      <c r="A24" s="52" t="s">
        <v>5070</v>
      </c>
      <c r="B24" s="52"/>
      <c r="C24" s="50"/>
      <c r="D24" s="52"/>
      <c r="E24" s="52"/>
      <c r="F24" s="52"/>
      <c r="G24" s="52"/>
      <c r="X24" s="51"/>
      <c r="Y24" s="51"/>
      <c r="Z24" s="51"/>
      <c r="AA24" s="51"/>
      <c r="AB24" s="51"/>
      <c r="AC24" s="51"/>
      <c r="AD24" s="51"/>
      <c r="AE24" s="51"/>
      <c r="AF24" s="51"/>
      <c r="AG24" s="51"/>
    </row>
    <row r="25" spans="1:33" x14ac:dyDescent="0.2">
      <c r="A25" s="50"/>
      <c r="B25" s="52"/>
      <c r="X25" s="51"/>
      <c r="Y25" s="51"/>
      <c r="Z25" s="51"/>
      <c r="AA25" s="51"/>
      <c r="AB25" s="51"/>
      <c r="AC25" s="51"/>
      <c r="AD25" s="51"/>
      <c r="AE25" s="51"/>
      <c r="AF25" s="51"/>
      <c r="AG25" s="51"/>
    </row>
    <row r="26" spans="1:33" s="51" customFormat="1" ht="24.95" customHeight="1" x14ac:dyDescent="0.2">
      <c r="A26" s="48" t="str">
        <f>Index!A69</f>
        <v>Table 5c    Visitor Nights spent in Palau by nationality: FY2008-FY2021</v>
      </c>
      <c r="B26" s="288"/>
      <c r="C26" s="288"/>
      <c r="D26" s="288"/>
      <c r="E26" s="288"/>
      <c r="F26" s="288"/>
      <c r="G26" s="288"/>
      <c r="H26" s="289"/>
      <c r="I26" s="289"/>
    </row>
    <row r="27" spans="1:33" s="47" customFormat="1" ht="25.15" customHeight="1" x14ac:dyDescent="0.25">
      <c r="A27" s="300" t="s">
        <v>662</v>
      </c>
      <c r="B27" s="287"/>
      <c r="C27" s="288"/>
      <c r="D27" s="288"/>
      <c r="E27" s="288"/>
      <c r="F27" s="288"/>
      <c r="G27" s="288"/>
      <c r="H27" s="292"/>
      <c r="I27" s="292"/>
      <c r="J27" s="132" t="str">
        <f t="shared" ref="J27:T27" si="10">J2</f>
        <v>FY08</v>
      </c>
      <c r="K27" s="132" t="str">
        <f t="shared" si="10"/>
        <v>FY09</v>
      </c>
      <c r="L27" s="132" t="str">
        <f t="shared" si="10"/>
        <v>FY10</v>
      </c>
      <c r="M27" s="132" t="str">
        <f t="shared" si="10"/>
        <v>FY11</v>
      </c>
      <c r="N27" s="132" t="str">
        <f t="shared" si="10"/>
        <v>FY12</v>
      </c>
      <c r="O27" s="132" t="str">
        <f t="shared" si="10"/>
        <v>FY13</v>
      </c>
      <c r="P27" s="132" t="str">
        <f t="shared" si="10"/>
        <v>FY14</v>
      </c>
      <c r="Q27" s="132" t="str">
        <f t="shared" si="10"/>
        <v>FY15</v>
      </c>
      <c r="R27" s="132" t="str">
        <f t="shared" si="10"/>
        <v>FY16</v>
      </c>
      <c r="S27" s="132" t="str">
        <f t="shared" si="10"/>
        <v>FY17</v>
      </c>
      <c r="T27" s="132" t="str">
        <f t="shared" si="10"/>
        <v>FY18</v>
      </c>
      <c r="U27" s="132" t="str">
        <f t="shared" ref="U27:V27" si="11">U2</f>
        <v>FY19</v>
      </c>
      <c r="V27" s="132" t="str">
        <f t="shared" si="11"/>
        <v>FY20</v>
      </c>
      <c r="W27" s="132" t="str">
        <f t="shared" ref="W27" si="12">W2</f>
        <v>FY21</v>
      </c>
      <c r="X27" s="51"/>
      <c r="Y27" s="51"/>
      <c r="Z27" s="51"/>
      <c r="AA27" s="51"/>
      <c r="AB27" s="51"/>
      <c r="AC27" s="51"/>
      <c r="AD27" s="51"/>
      <c r="AE27" s="51"/>
      <c r="AF27" s="51"/>
      <c r="AG27" s="51"/>
    </row>
    <row r="28" spans="1:33" ht="20.100000000000001" customHeight="1" x14ac:dyDescent="0.2">
      <c r="A28" s="280" t="s">
        <v>79</v>
      </c>
      <c r="C28" s="51"/>
      <c r="D28" s="51"/>
      <c r="E28" s="51"/>
      <c r="F28" s="51"/>
      <c r="G28" s="51"/>
      <c r="H28" s="293"/>
      <c r="I28" s="51"/>
      <c r="J28" s="294">
        <v>136557.09290055605</v>
      </c>
      <c r="K28" s="294">
        <v>132440.86786909436</v>
      </c>
      <c r="L28" s="294">
        <v>126364.18191855738</v>
      </c>
      <c r="M28" s="294">
        <v>173208.55051134914</v>
      </c>
      <c r="N28" s="294">
        <v>174202.2398844948</v>
      </c>
      <c r="O28" s="294">
        <v>168196.08047114837</v>
      </c>
      <c r="P28" s="294">
        <v>175719.62178910075</v>
      </c>
      <c r="Q28" s="294">
        <v>135404.23379921599</v>
      </c>
      <c r="R28" s="294">
        <v>127499.80746840918</v>
      </c>
      <c r="S28" s="294">
        <v>108822.00124885858</v>
      </c>
      <c r="T28" s="294">
        <v>104782.4341767435</v>
      </c>
      <c r="U28" s="294">
        <v>89535.42093773307</v>
      </c>
      <c r="V28" s="294">
        <v>48187.907014750963</v>
      </c>
      <c r="W28" s="294">
        <v>365.69628906148529</v>
      </c>
      <c r="X28" s="51"/>
      <c r="Y28" s="51"/>
      <c r="Z28" s="51"/>
      <c r="AA28" s="51"/>
      <c r="AB28" s="51"/>
      <c r="AC28" s="51"/>
      <c r="AD28" s="51"/>
      <c r="AE28" s="51"/>
      <c r="AF28" s="51"/>
      <c r="AG28" s="51"/>
    </row>
    <row r="29" spans="1:33" x14ac:dyDescent="0.2">
      <c r="A29" s="280" t="s">
        <v>727</v>
      </c>
      <c r="C29" s="51"/>
      <c r="D29" s="51"/>
      <c r="E29" s="51"/>
      <c r="F29" s="51"/>
      <c r="G29" s="51"/>
      <c r="H29" s="293"/>
      <c r="I29" s="51"/>
      <c r="J29" s="294">
        <v>51622.581968229351</v>
      </c>
      <c r="K29" s="294">
        <v>51447.972176542171</v>
      </c>
      <c r="L29" s="294">
        <v>49990.537930681196</v>
      </c>
      <c r="M29" s="294">
        <v>54521.051523565344</v>
      </c>
      <c r="N29" s="294">
        <v>67532.358118901146</v>
      </c>
      <c r="O29" s="294">
        <v>68460.551759432186</v>
      </c>
      <c r="P29" s="294">
        <v>59315.205394906501</v>
      </c>
      <c r="Q29" s="294">
        <v>47416.096066315164</v>
      </c>
      <c r="R29" s="294">
        <v>47822.617950928921</v>
      </c>
      <c r="S29" s="294">
        <v>52990.448855085902</v>
      </c>
      <c r="T29" s="294">
        <v>50028.618391099786</v>
      </c>
      <c r="U29" s="294">
        <v>47631.44637764775</v>
      </c>
      <c r="V29" s="294">
        <v>26501.174901358565</v>
      </c>
      <c r="W29" s="294">
        <v>50.448979549629698</v>
      </c>
      <c r="X29" s="51"/>
      <c r="Y29" s="51"/>
      <c r="Z29" s="51"/>
      <c r="AA29" s="51"/>
      <c r="AB29" s="51"/>
      <c r="AC29" s="51"/>
      <c r="AD29" s="51"/>
      <c r="AE29" s="51"/>
      <c r="AF29" s="51"/>
      <c r="AG29" s="51"/>
    </row>
    <row r="30" spans="1:33" x14ac:dyDescent="0.2">
      <c r="A30" s="280" t="s">
        <v>726</v>
      </c>
      <c r="C30" s="51"/>
      <c r="D30" s="51"/>
      <c r="E30" s="51"/>
      <c r="F30" s="51"/>
      <c r="G30" s="51"/>
      <c r="H30" s="293"/>
      <c r="I30" s="51"/>
      <c r="J30" s="294">
        <v>83158.381073875091</v>
      </c>
      <c r="K30" s="294">
        <v>55958.360108179637</v>
      </c>
      <c r="L30" s="294">
        <v>85337.038909852723</v>
      </c>
      <c r="M30" s="294">
        <v>124184.54616344017</v>
      </c>
      <c r="N30" s="294">
        <v>156956.91430499926</v>
      </c>
      <c r="O30" s="294">
        <v>107209.58486234679</v>
      </c>
      <c r="P30" s="294">
        <v>131064.65560841712</v>
      </c>
      <c r="Q30" s="294">
        <v>63167.399953858941</v>
      </c>
      <c r="R30" s="294">
        <v>62120.976690184478</v>
      </c>
      <c r="S30" s="294">
        <v>39377.213687999429</v>
      </c>
      <c r="T30" s="294">
        <v>44305.217406052245</v>
      </c>
      <c r="U30" s="294">
        <v>60840.167887172727</v>
      </c>
      <c r="V30" s="294">
        <v>27276.030933837876</v>
      </c>
      <c r="W30" s="294">
        <v>7050.9163142234629</v>
      </c>
      <c r="X30" s="51"/>
      <c r="Y30" s="51"/>
      <c r="Z30" s="51"/>
      <c r="AA30" s="51"/>
      <c r="AB30" s="51"/>
      <c r="AC30" s="51"/>
      <c r="AD30" s="51"/>
      <c r="AE30" s="51"/>
      <c r="AF30" s="51"/>
      <c r="AG30" s="51"/>
    </row>
    <row r="31" spans="1:33" x14ac:dyDescent="0.2">
      <c r="A31" s="280" t="s">
        <v>728</v>
      </c>
      <c r="C31" s="51"/>
      <c r="D31" s="51"/>
      <c r="E31" s="51"/>
      <c r="F31" s="51"/>
      <c r="G31" s="51"/>
      <c r="H31" s="293"/>
      <c r="I31" s="51"/>
      <c r="J31" s="294">
        <v>3243.1348401308574</v>
      </c>
      <c r="K31" s="294">
        <v>3436.3752248339629</v>
      </c>
      <c r="L31" s="294">
        <v>4791.7311753344038</v>
      </c>
      <c r="M31" s="294">
        <v>8436.8137804146245</v>
      </c>
      <c r="N31" s="294">
        <v>19261.341778147824</v>
      </c>
      <c r="O31" s="294">
        <v>37888.689499792505</v>
      </c>
      <c r="P31" s="294">
        <v>94107.421586704833</v>
      </c>
      <c r="Q31" s="294">
        <v>385430.67739911674</v>
      </c>
      <c r="R31" s="294">
        <v>320094.95075723401</v>
      </c>
      <c r="S31" s="294">
        <v>255733.26802271896</v>
      </c>
      <c r="T31" s="294">
        <v>236473.30960778898</v>
      </c>
      <c r="U31" s="294">
        <v>143725.59122313678</v>
      </c>
      <c r="V31" s="294">
        <v>59370.492947711573</v>
      </c>
      <c r="W31" s="294">
        <v>191.70583938010975</v>
      </c>
      <c r="X31" s="51"/>
      <c r="Y31" s="51"/>
      <c r="Z31" s="51"/>
      <c r="AA31" s="51"/>
      <c r="AB31" s="51"/>
      <c r="AC31" s="51"/>
      <c r="AD31" s="51"/>
      <c r="AE31" s="51"/>
      <c r="AF31" s="51"/>
      <c r="AG31" s="51"/>
    </row>
    <row r="32" spans="1:33" x14ac:dyDescent="0.2">
      <c r="A32" s="280" t="s">
        <v>729</v>
      </c>
      <c r="H32" s="293"/>
      <c r="J32" s="294">
        <v>52779.031686310242</v>
      </c>
      <c r="K32" s="294">
        <v>46287.91327680141</v>
      </c>
      <c r="L32" s="294">
        <v>52392.221607611456</v>
      </c>
      <c r="M32" s="294">
        <v>55260.675714471115</v>
      </c>
      <c r="N32" s="294">
        <v>56552.060410565282</v>
      </c>
      <c r="O32" s="294">
        <v>58400.981707682098</v>
      </c>
      <c r="P32" s="294">
        <v>61081.352679706157</v>
      </c>
      <c r="Q32" s="294">
        <v>62068.864496596063</v>
      </c>
      <c r="R32" s="294">
        <v>58800.001484407527</v>
      </c>
      <c r="S32" s="294">
        <v>59141.906618299072</v>
      </c>
      <c r="T32" s="294">
        <v>61853.8291582409</v>
      </c>
      <c r="U32" s="294">
        <v>57568.617529191892</v>
      </c>
      <c r="V32" s="294">
        <v>30511.221624695037</v>
      </c>
      <c r="W32" s="294">
        <v>8942.3389157487654</v>
      </c>
      <c r="X32" s="51"/>
      <c r="Y32" s="51"/>
      <c r="Z32" s="51"/>
      <c r="AA32" s="51"/>
      <c r="AB32" s="51"/>
      <c r="AC32" s="51"/>
      <c r="AD32" s="51"/>
      <c r="AE32" s="51"/>
      <c r="AF32" s="51"/>
      <c r="AG32" s="51"/>
    </row>
    <row r="33" spans="1:33" x14ac:dyDescent="0.2">
      <c r="A33" s="280" t="s">
        <v>720</v>
      </c>
      <c r="H33" s="293"/>
      <c r="J33" s="294">
        <v>29794.603647938009</v>
      </c>
      <c r="K33" s="294">
        <v>29754.231478223024</v>
      </c>
      <c r="L33" s="294">
        <v>31078.516467618563</v>
      </c>
      <c r="M33" s="294">
        <v>37870.179256138726</v>
      </c>
      <c r="N33" s="294">
        <v>43424.72650721165</v>
      </c>
      <c r="O33" s="294">
        <v>47492.719602568955</v>
      </c>
      <c r="P33" s="294">
        <v>47732.218992510127</v>
      </c>
      <c r="Q33" s="294">
        <v>40185.214762969612</v>
      </c>
      <c r="R33" s="294">
        <v>39506.056103365045</v>
      </c>
      <c r="S33" s="294">
        <v>45855.450735066777</v>
      </c>
      <c r="T33" s="294">
        <v>38293.751215684322</v>
      </c>
      <c r="U33" s="294">
        <v>32188.297724366083</v>
      </c>
      <c r="V33" s="294">
        <v>24075.187818866598</v>
      </c>
      <c r="W33" s="294">
        <v>189.20455676743256</v>
      </c>
      <c r="X33" s="51"/>
      <c r="Y33" s="51"/>
      <c r="Z33" s="51"/>
      <c r="AA33" s="51"/>
      <c r="AB33" s="51"/>
      <c r="AC33" s="51"/>
      <c r="AD33" s="51"/>
      <c r="AE33" s="51"/>
      <c r="AF33" s="51"/>
      <c r="AG33" s="51"/>
    </row>
    <row r="34" spans="1:33" x14ac:dyDescent="0.2">
      <c r="A34" s="280" t="s">
        <v>2</v>
      </c>
      <c r="C34" s="51"/>
      <c r="D34" s="51"/>
      <c r="E34" s="51"/>
      <c r="F34" s="51"/>
      <c r="G34" s="51"/>
      <c r="H34" s="293"/>
      <c r="I34" s="51"/>
      <c r="J34" s="294">
        <v>26035.47716335547</v>
      </c>
      <c r="K34" s="294">
        <v>22693.173920278357</v>
      </c>
      <c r="L34" s="294">
        <v>31890.158202724251</v>
      </c>
      <c r="M34" s="294">
        <v>27908.935760032764</v>
      </c>
      <c r="N34" s="294">
        <v>27544.953113392407</v>
      </c>
      <c r="O34" s="294">
        <v>30690.783090961511</v>
      </c>
      <c r="P34" s="294">
        <v>32491.782811272315</v>
      </c>
      <c r="Q34" s="294">
        <v>30450.978720897441</v>
      </c>
      <c r="R34" s="294">
        <v>29063.851532927321</v>
      </c>
      <c r="S34" s="294">
        <v>27593.901599869554</v>
      </c>
      <c r="T34" s="294">
        <v>28736.971263128267</v>
      </c>
      <c r="U34" s="294">
        <v>29122.336783532202</v>
      </c>
      <c r="V34" s="294">
        <v>15092.014923166473</v>
      </c>
      <c r="W34" s="294">
        <v>1017.1234670170239</v>
      </c>
      <c r="X34" s="51"/>
      <c r="Y34" s="51"/>
      <c r="Z34" s="51"/>
      <c r="AA34" s="51"/>
      <c r="AB34" s="51"/>
      <c r="AC34" s="51"/>
      <c r="AD34" s="51"/>
      <c r="AE34" s="51"/>
      <c r="AF34" s="51"/>
      <c r="AG34" s="51"/>
    </row>
    <row r="35" spans="1:33" s="263" customFormat="1" ht="20.100000000000001" customHeight="1" x14ac:dyDescent="0.2">
      <c r="A35" s="343" t="s">
        <v>3</v>
      </c>
      <c r="B35" s="136"/>
      <c r="C35" s="136"/>
      <c r="D35" s="136"/>
      <c r="E35" s="136"/>
      <c r="F35" s="136"/>
      <c r="G35" s="136"/>
      <c r="H35" s="344"/>
      <c r="I35" s="136"/>
      <c r="J35" s="345">
        <f>SUM(J28:J34)</f>
        <v>383190.30328039505</v>
      </c>
      <c r="K35" s="345">
        <f t="shared" ref="K35:R35" si="13">SUM(K28:K34)</f>
        <v>342018.89405395294</v>
      </c>
      <c r="L35" s="345">
        <f t="shared" si="13"/>
        <v>381844.38621238002</v>
      </c>
      <c r="M35" s="345">
        <f t="shared" si="13"/>
        <v>481390.7527094119</v>
      </c>
      <c r="N35" s="345">
        <f t="shared" si="13"/>
        <v>545474.59411771246</v>
      </c>
      <c r="O35" s="345">
        <f t="shared" si="13"/>
        <v>518339.39099393238</v>
      </c>
      <c r="P35" s="345">
        <f t="shared" si="13"/>
        <v>601512.25886261789</v>
      </c>
      <c r="Q35" s="345">
        <f t="shared" si="13"/>
        <v>764123.46519896993</v>
      </c>
      <c r="R35" s="345">
        <f t="shared" si="13"/>
        <v>684908.26198745659</v>
      </c>
      <c r="S35" s="345">
        <f t="shared" ref="S35:T35" si="14">SUM(S28:S34)</f>
        <v>589514.19076789834</v>
      </c>
      <c r="T35" s="345">
        <f t="shared" si="14"/>
        <v>564474.13121873804</v>
      </c>
      <c r="U35" s="345">
        <f t="shared" ref="U35:V35" si="15">SUM(U28:U34)</f>
        <v>460611.87846278056</v>
      </c>
      <c r="V35" s="345">
        <f t="shared" si="15"/>
        <v>231014.03016438708</v>
      </c>
      <c r="W35" s="345">
        <f t="shared" ref="W35" si="16">SUM(W28:W34)</f>
        <v>17807.43436174791</v>
      </c>
      <c r="X35" s="346"/>
      <c r="Y35" s="346"/>
      <c r="Z35" s="346"/>
      <c r="AA35" s="346"/>
      <c r="AB35" s="346"/>
      <c r="AC35" s="346"/>
      <c r="AD35" s="346"/>
      <c r="AE35" s="346"/>
      <c r="AF35" s="346"/>
      <c r="AG35" s="346"/>
    </row>
    <row r="36" spans="1:33" x14ac:dyDescent="0.2">
      <c r="A36" s="52" t="s">
        <v>645</v>
      </c>
      <c r="B36" s="52"/>
      <c r="C36" s="50"/>
      <c r="D36" s="52"/>
      <c r="E36" s="52"/>
      <c r="F36" s="52"/>
      <c r="G36" s="52"/>
      <c r="X36" s="51"/>
      <c r="Y36" s="51"/>
      <c r="Z36" s="51"/>
      <c r="AA36" s="51"/>
      <c r="AB36" s="51"/>
      <c r="AC36" s="51"/>
      <c r="AD36" s="51"/>
      <c r="AE36" s="51"/>
      <c r="AF36" s="51"/>
      <c r="AG36" s="51"/>
    </row>
    <row r="37" spans="1:33" x14ac:dyDescent="0.2">
      <c r="X37" s="51"/>
      <c r="Y37" s="51"/>
      <c r="Z37" s="51"/>
      <c r="AA37" s="51"/>
      <c r="AB37" s="51"/>
      <c r="AC37" s="51"/>
      <c r="AD37" s="51"/>
      <c r="AE37" s="51"/>
      <c r="AF37" s="51"/>
      <c r="AG37" s="51"/>
    </row>
    <row r="38" spans="1:33" s="51" customFormat="1" ht="24.95" customHeight="1" x14ac:dyDescent="0.2">
      <c r="A38" s="48" t="str">
        <f>Index!A70</f>
        <v>Table 5d    Palau summary of Tourism Expenditure and Receipts, current prices, FY2000-FY2021</v>
      </c>
      <c r="H38" s="32"/>
      <c r="I38" s="32"/>
      <c r="J38" s="32"/>
      <c r="K38" s="32"/>
      <c r="L38" s="32"/>
      <c r="M38" s="32"/>
      <c r="N38" s="32"/>
      <c r="O38" s="32"/>
      <c r="P38" s="32"/>
      <c r="Q38" s="32"/>
      <c r="R38" s="32"/>
      <c r="S38" s="32"/>
      <c r="T38" s="32"/>
      <c r="U38" s="32"/>
      <c r="V38" s="32"/>
      <c r="W38" s="32"/>
    </row>
    <row r="39" spans="1:33" s="47" customFormat="1" ht="25.15" customHeight="1" x14ac:dyDescent="0.25">
      <c r="A39" s="70" t="s">
        <v>115</v>
      </c>
      <c r="B39" s="132" t="str">
        <f>NAgni!C2</f>
        <v>FY00</v>
      </c>
      <c r="C39" s="132" t="str">
        <f>NAgni!D2</f>
        <v>FY01</v>
      </c>
      <c r="D39" s="132" t="str">
        <f>NAgni!E2</f>
        <v>FY02</v>
      </c>
      <c r="E39" s="132" t="str">
        <f>NAgni!F2</f>
        <v>FY03</v>
      </c>
      <c r="F39" s="132" t="str">
        <f>NAgni!G2</f>
        <v>FY04</v>
      </c>
      <c r="G39" s="132" t="str">
        <f>NAgni!H2</f>
        <v>FY05</v>
      </c>
      <c r="H39" s="132" t="str">
        <f>NAgni!I2</f>
        <v>FY06</v>
      </c>
      <c r="I39" s="132" t="str">
        <f>NAgni!J2</f>
        <v>FY07</v>
      </c>
      <c r="J39" s="132" t="str">
        <f>NAgni!K2</f>
        <v>FY08</v>
      </c>
      <c r="K39" s="132" t="str">
        <f>NAgni!L2</f>
        <v>FY09</v>
      </c>
      <c r="L39" s="132" t="str">
        <f>NAgni!M2</f>
        <v>FY10</v>
      </c>
      <c r="M39" s="132" t="str">
        <f>NAgni!N2</f>
        <v>FY11</v>
      </c>
      <c r="N39" s="132" t="str">
        <f>NAgni!O2</f>
        <v>FY12</v>
      </c>
      <c r="O39" s="132" t="str">
        <f>NAgni!P2</f>
        <v>FY13</v>
      </c>
      <c r="P39" s="132" t="str">
        <f>NAgni!Q2</f>
        <v>FY14</v>
      </c>
      <c r="Q39" s="132" t="str">
        <f>NAgni!R2</f>
        <v>FY15</v>
      </c>
      <c r="R39" s="132" t="str">
        <f>NAgni!S2</f>
        <v>FY16</v>
      </c>
      <c r="S39" s="132" t="str">
        <f>NAgni!T2</f>
        <v>FY17</v>
      </c>
      <c r="T39" s="132" t="str">
        <f>NAgni!U2</f>
        <v>FY18</v>
      </c>
      <c r="U39" s="132" t="str">
        <f>NAgni!V2</f>
        <v>FY19</v>
      </c>
      <c r="V39" s="132" t="str">
        <f>NAgni!W2</f>
        <v>FY20</v>
      </c>
      <c r="W39" s="132" t="str">
        <f>NAgni!X2</f>
        <v>FY21</v>
      </c>
      <c r="X39" s="51"/>
      <c r="Y39" s="51"/>
      <c r="Z39" s="51"/>
      <c r="AA39" s="51"/>
      <c r="AB39" s="51"/>
      <c r="AC39" s="51"/>
      <c r="AD39" s="51"/>
      <c r="AE39" s="51"/>
      <c r="AF39" s="51"/>
      <c r="AG39" s="51"/>
    </row>
    <row r="40" spans="1:33" s="269" customFormat="1" ht="20.100000000000001" customHeight="1" x14ac:dyDescent="0.2">
      <c r="A40" s="280" t="s">
        <v>663</v>
      </c>
      <c r="B40" s="694">
        <v>18.047178268432617</v>
      </c>
      <c r="C40" s="694">
        <v>16.816732406616211</v>
      </c>
      <c r="D40" s="694">
        <v>13.574957847595215</v>
      </c>
      <c r="E40" s="694">
        <v>13.145931243896484</v>
      </c>
      <c r="F40" s="694">
        <v>16.57988166809082</v>
      </c>
      <c r="G40" s="694">
        <v>19.377519607543945</v>
      </c>
      <c r="H40" s="694">
        <v>18.984783172607422</v>
      </c>
      <c r="I40" s="694">
        <v>21.133514404296875</v>
      </c>
      <c r="J40" s="694">
        <v>22.87468147277832</v>
      </c>
      <c r="K40" s="694">
        <v>21.708763122558594</v>
      </c>
      <c r="L40" s="694">
        <v>22.771188735961914</v>
      </c>
      <c r="M40" s="694">
        <v>29.473791122436523</v>
      </c>
      <c r="N40" s="694">
        <v>34.944499969482422</v>
      </c>
      <c r="O40" s="694">
        <v>38.011905670166016</v>
      </c>
      <c r="P40" s="694">
        <v>42.677646636962891</v>
      </c>
      <c r="Q40" s="694">
        <v>52.475727081298828</v>
      </c>
      <c r="R40" s="694">
        <v>51.8358154296875</v>
      </c>
      <c r="S40" s="694">
        <v>45.481922149658203</v>
      </c>
      <c r="T40" s="694">
        <v>41.172962188720703</v>
      </c>
      <c r="U40" s="694">
        <v>33.172218322753906</v>
      </c>
      <c r="V40" s="694">
        <v>12.93454647064209</v>
      </c>
      <c r="W40" s="694">
        <v>0.82523077726364136</v>
      </c>
      <c r="X40" s="51"/>
      <c r="Y40" s="51"/>
      <c r="Z40" s="51"/>
      <c r="AA40" s="51"/>
      <c r="AB40" s="51"/>
      <c r="AC40" s="51"/>
      <c r="AD40" s="51"/>
      <c r="AE40" s="51"/>
      <c r="AF40" s="51"/>
      <c r="AG40" s="51"/>
    </row>
    <row r="41" spans="1:33" s="269" customFormat="1" x14ac:dyDescent="0.2">
      <c r="A41" s="280" t="s">
        <v>664</v>
      </c>
      <c r="B41" s="694">
        <v>2.9794130325317383</v>
      </c>
      <c r="C41" s="694">
        <v>2.5173256397247314</v>
      </c>
      <c r="D41" s="694">
        <v>5.5921392440795898</v>
      </c>
      <c r="E41" s="694">
        <v>6.189429759979248</v>
      </c>
      <c r="F41" s="694">
        <v>7.0382018089294434</v>
      </c>
      <c r="G41" s="694">
        <v>8.0575141906738281</v>
      </c>
      <c r="H41" s="694">
        <v>8.4652385711669922</v>
      </c>
      <c r="I41" s="694">
        <v>9.3154001235961914</v>
      </c>
      <c r="J41" s="694">
        <v>9.713892936706543</v>
      </c>
      <c r="K41" s="694">
        <v>9.0325603485107422</v>
      </c>
      <c r="L41" s="694">
        <v>9.2091188430786133</v>
      </c>
      <c r="M41" s="694">
        <v>10.944375991821289</v>
      </c>
      <c r="N41" s="694">
        <v>12.285582542419434</v>
      </c>
      <c r="O41" s="694">
        <v>13.440155982971191</v>
      </c>
      <c r="P41" s="694">
        <v>15.108152389526367</v>
      </c>
      <c r="Q41" s="694">
        <v>17.539478302001953</v>
      </c>
      <c r="R41" s="694">
        <v>17.060266494750977</v>
      </c>
      <c r="S41" s="694">
        <v>15.799735069274902</v>
      </c>
      <c r="T41" s="694">
        <v>15.411666870117188</v>
      </c>
      <c r="U41" s="694">
        <v>13.922844886779785</v>
      </c>
      <c r="V41" s="694">
        <v>6.2655634880065918</v>
      </c>
      <c r="W41" s="694">
        <v>0.96135663986206055</v>
      </c>
      <c r="X41" s="51"/>
      <c r="Y41" s="51"/>
      <c r="Z41" s="51"/>
      <c r="AA41" s="51"/>
      <c r="AB41" s="51"/>
      <c r="AC41" s="51"/>
      <c r="AD41" s="51"/>
      <c r="AE41" s="51"/>
      <c r="AF41" s="51"/>
      <c r="AG41" s="51"/>
    </row>
    <row r="42" spans="1:33" s="269" customFormat="1" x14ac:dyDescent="0.2">
      <c r="A42" s="280" t="s">
        <v>887</v>
      </c>
      <c r="B42" s="694">
        <v>6.9530010223388672</v>
      </c>
      <c r="C42" s="694">
        <v>7.3389592170715332</v>
      </c>
      <c r="D42" s="694">
        <v>6.3964920043945313</v>
      </c>
      <c r="E42" s="694">
        <v>6.5072298049926758</v>
      </c>
      <c r="F42" s="694">
        <v>7.7855243682861328</v>
      </c>
      <c r="G42" s="694">
        <v>9.7285442352294922</v>
      </c>
      <c r="H42" s="694">
        <v>9.9281291961669922</v>
      </c>
      <c r="I42" s="694">
        <v>10.953387260437012</v>
      </c>
      <c r="J42" s="694">
        <v>11.337712287902832</v>
      </c>
      <c r="K42" s="694">
        <v>10.587612152099609</v>
      </c>
      <c r="L42" s="694">
        <v>11.327424049377441</v>
      </c>
      <c r="M42" s="694">
        <v>13.74221134185791</v>
      </c>
      <c r="N42" s="694">
        <v>14.327653884887695</v>
      </c>
      <c r="O42" s="694">
        <v>14.272075653076172</v>
      </c>
      <c r="P42" s="694">
        <v>16.393075942993164</v>
      </c>
      <c r="Q42" s="694">
        <v>14.547521591186523</v>
      </c>
      <c r="R42" s="694">
        <v>14.068661689758301</v>
      </c>
      <c r="S42" s="694">
        <v>14.39582347869873</v>
      </c>
      <c r="T42" s="694">
        <v>12.831548690795898</v>
      </c>
      <c r="U42" s="694">
        <v>12.229278564453125</v>
      </c>
      <c r="V42" s="694">
        <v>7.9712252616882324</v>
      </c>
      <c r="W42" s="694">
        <v>0.39634397625923157</v>
      </c>
      <c r="X42" s="51"/>
      <c r="Y42" s="51"/>
      <c r="Z42" s="51"/>
      <c r="AA42" s="51"/>
      <c r="AB42" s="51"/>
      <c r="AC42" s="51"/>
      <c r="AD42" s="51"/>
      <c r="AE42" s="51"/>
      <c r="AF42" s="51"/>
      <c r="AG42" s="51"/>
    </row>
    <row r="43" spans="1:33" s="269" customFormat="1" x14ac:dyDescent="0.2">
      <c r="A43" s="280" t="s">
        <v>665</v>
      </c>
      <c r="B43" s="694">
        <v>8.4289970397949219</v>
      </c>
      <c r="C43" s="694">
        <v>8.8968877792358398</v>
      </c>
      <c r="D43" s="694">
        <v>7.2579493522644043</v>
      </c>
      <c r="E43" s="694">
        <v>6.2421345710754395</v>
      </c>
      <c r="F43" s="694">
        <v>4.989262580871582</v>
      </c>
      <c r="G43" s="694">
        <v>5.8474130630493164</v>
      </c>
      <c r="H43" s="694">
        <v>6.4752445220947266</v>
      </c>
      <c r="I43" s="694">
        <v>7.8130378723144531</v>
      </c>
      <c r="J43" s="694">
        <v>8.7794523239135742</v>
      </c>
      <c r="K43" s="694">
        <v>8.5161266326904297</v>
      </c>
      <c r="L43" s="694">
        <v>8.9777374267578125</v>
      </c>
      <c r="M43" s="694">
        <v>11.226451873779297</v>
      </c>
      <c r="N43" s="694">
        <v>12.721310615539551</v>
      </c>
      <c r="O43" s="694">
        <v>11.845468521118164</v>
      </c>
      <c r="P43" s="694">
        <v>13.241843223571777</v>
      </c>
      <c r="Q43" s="694">
        <v>14.706588745117188</v>
      </c>
      <c r="R43" s="694">
        <v>12.36051082611084</v>
      </c>
      <c r="S43" s="694">
        <v>10.430527687072754</v>
      </c>
      <c r="T43" s="694">
        <v>9.2583770751953125</v>
      </c>
      <c r="U43" s="694">
        <v>7.9116039276123047</v>
      </c>
      <c r="V43" s="694">
        <v>4.7339563369750977</v>
      </c>
      <c r="W43" s="694">
        <v>6.997370719909668E-2</v>
      </c>
      <c r="X43" s="51"/>
      <c r="Y43" s="51"/>
      <c r="Z43" s="51"/>
      <c r="AA43" s="51"/>
      <c r="AB43" s="51"/>
      <c r="AC43" s="51"/>
      <c r="AD43" s="51"/>
      <c r="AE43" s="51"/>
      <c r="AF43" s="51"/>
      <c r="AG43" s="51"/>
    </row>
    <row r="44" spans="1:33" s="269" customFormat="1" x14ac:dyDescent="0.2">
      <c r="A44" s="280" t="s">
        <v>666</v>
      </c>
      <c r="B44" s="694">
        <v>0.46891245245933533</v>
      </c>
      <c r="C44" s="694">
        <v>0.50668126344680786</v>
      </c>
      <c r="D44" s="694">
        <v>0.554787278175354</v>
      </c>
      <c r="E44" s="694">
        <v>0.58459943532943726</v>
      </c>
      <c r="F44" s="694">
        <v>0.65914028882980347</v>
      </c>
      <c r="G44" s="694">
        <v>0.71458005905151367</v>
      </c>
      <c r="H44" s="694">
        <v>0.5601041316986084</v>
      </c>
      <c r="I44" s="694">
        <v>0.55770432949066162</v>
      </c>
      <c r="J44" s="694">
        <v>0.33525478839874268</v>
      </c>
      <c r="K44" s="694">
        <v>0.25648471713066101</v>
      </c>
      <c r="L44" s="694">
        <v>0.3134724497795105</v>
      </c>
      <c r="M44" s="694">
        <v>0.43829545378684998</v>
      </c>
      <c r="N44" s="694">
        <v>0.59174656867980957</v>
      </c>
      <c r="O44" s="694">
        <v>0.77946299314498901</v>
      </c>
      <c r="P44" s="694">
        <v>1.2670795917510986</v>
      </c>
      <c r="Q44" s="694">
        <v>2.0242762565612793</v>
      </c>
      <c r="R44" s="694">
        <v>2.6359086036682129</v>
      </c>
      <c r="S44" s="694">
        <v>2.554633617401123</v>
      </c>
      <c r="T44" s="694">
        <v>2.4395120143890381</v>
      </c>
      <c r="U44" s="694">
        <v>1.8717224597930908</v>
      </c>
      <c r="V44" s="694">
        <v>0.65490090847015381</v>
      </c>
      <c r="W44" s="694">
        <v>3.6268237978219986E-2</v>
      </c>
      <c r="X44" s="51"/>
      <c r="Y44" s="51"/>
      <c r="Z44" s="51"/>
    </row>
    <row r="45" spans="1:33" s="269" customFormat="1" x14ac:dyDescent="0.2">
      <c r="A45" s="280" t="s">
        <v>667</v>
      </c>
      <c r="B45" s="694">
        <v>0.47184211015701294</v>
      </c>
      <c r="C45" s="694">
        <v>0.65301167964935303</v>
      </c>
      <c r="D45" s="694">
        <v>0.63059616088867188</v>
      </c>
      <c r="E45" s="694">
        <v>0.7024531364440918</v>
      </c>
      <c r="F45" s="694">
        <v>0.73592960834503174</v>
      </c>
      <c r="G45" s="694">
        <v>1.0418000221252441</v>
      </c>
      <c r="H45" s="694">
        <v>1.0671600103378296</v>
      </c>
      <c r="I45" s="694">
        <v>1.681069016456604</v>
      </c>
      <c r="J45" s="694">
        <v>2.4311995506286621</v>
      </c>
      <c r="K45" s="694">
        <v>2.1430788040161133</v>
      </c>
      <c r="L45" s="694">
        <v>2.647653341293335</v>
      </c>
      <c r="M45" s="694">
        <v>3.5935187339782715</v>
      </c>
      <c r="N45" s="694">
        <v>7.1117229461669922</v>
      </c>
      <c r="O45" s="694">
        <v>8.4376659393310547</v>
      </c>
      <c r="P45" s="694">
        <v>9.8293647766113281</v>
      </c>
      <c r="Q45" s="694">
        <v>14.176521301269531</v>
      </c>
      <c r="R45" s="694">
        <v>10.65452766418457</v>
      </c>
      <c r="S45" s="694">
        <v>5.6075754165649414</v>
      </c>
      <c r="T45" s="694">
        <v>5.1485896110534668</v>
      </c>
      <c r="U45" s="694">
        <v>6.0279593467712402</v>
      </c>
      <c r="V45" s="694">
        <v>2.9608340263366699</v>
      </c>
      <c r="W45" s="694">
        <v>0.21295508742332458</v>
      </c>
      <c r="X45" s="51"/>
      <c r="Y45" s="51"/>
      <c r="Z45" s="51"/>
    </row>
    <row r="46" spans="1:33" s="269" customFormat="1" x14ac:dyDescent="0.2">
      <c r="A46" s="280" t="s">
        <v>668</v>
      </c>
      <c r="B46" s="694">
        <v>0.65951734781265259</v>
      </c>
      <c r="C46" s="694">
        <v>0.59722030162811279</v>
      </c>
      <c r="D46" s="694">
        <v>0.63276034593582153</v>
      </c>
      <c r="E46" s="694">
        <v>0.98520410060882568</v>
      </c>
      <c r="F46" s="694">
        <v>1.432824969291687</v>
      </c>
      <c r="G46" s="694">
        <v>1.685977578163147</v>
      </c>
      <c r="H46" s="694">
        <v>0.95630228519439697</v>
      </c>
      <c r="I46" s="694">
        <v>0.82564163208007813</v>
      </c>
      <c r="J46" s="694">
        <v>0.99772739410400391</v>
      </c>
      <c r="K46" s="694">
        <v>0.85181748867034912</v>
      </c>
      <c r="L46" s="694">
        <v>1.0420428514480591</v>
      </c>
      <c r="M46" s="694">
        <v>1.1050708293914795</v>
      </c>
      <c r="N46" s="694">
        <v>1.4486123323440552</v>
      </c>
      <c r="O46" s="694">
        <v>1.4610762596130371</v>
      </c>
      <c r="P46" s="694">
        <v>1.568897008895874</v>
      </c>
      <c r="Q46" s="694">
        <v>1.6191006898880005</v>
      </c>
      <c r="R46" s="694">
        <v>1.6230967044830322</v>
      </c>
      <c r="S46" s="694">
        <v>1.5796806812286377</v>
      </c>
      <c r="T46" s="694">
        <v>1.767985463142395</v>
      </c>
      <c r="U46" s="694">
        <v>1.6878150701522827</v>
      </c>
      <c r="V46" s="694">
        <v>0.93037021160125732</v>
      </c>
      <c r="W46" s="694">
        <v>0.15925274789333344</v>
      </c>
      <c r="X46" s="51"/>
      <c r="Y46" s="51"/>
      <c r="Z46" s="51"/>
    </row>
    <row r="47" spans="1:33" s="269" customFormat="1" x14ac:dyDescent="0.2">
      <c r="A47" s="280" t="s">
        <v>669</v>
      </c>
      <c r="B47" s="694">
        <v>1.1965229511260986</v>
      </c>
      <c r="C47" s="694">
        <v>1.0592767000198364</v>
      </c>
      <c r="D47" s="694">
        <v>0.916392982006073</v>
      </c>
      <c r="E47" s="694">
        <v>0.8688468337059021</v>
      </c>
      <c r="F47" s="694">
        <v>1.0446963310241699</v>
      </c>
      <c r="G47" s="694">
        <v>1.2891336679458618</v>
      </c>
      <c r="H47" s="694">
        <v>1.3023638725280762</v>
      </c>
      <c r="I47" s="694">
        <v>1.4716993570327759</v>
      </c>
      <c r="J47" s="694">
        <v>1.5867040157318115</v>
      </c>
      <c r="K47" s="694">
        <v>1.4897229671478271</v>
      </c>
      <c r="L47" s="694">
        <v>1.5776221752166748</v>
      </c>
      <c r="M47" s="694">
        <v>1.9736469984054565</v>
      </c>
      <c r="N47" s="694">
        <v>2.3284599781036377</v>
      </c>
      <c r="O47" s="694">
        <v>2.4541842937469482</v>
      </c>
      <c r="P47" s="694">
        <v>2.7814438343048096</v>
      </c>
      <c r="Q47" s="694">
        <v>3.2471127510070801</v>
      </c>
      <c r="R47" s="694">
        <v>3.0704715251922607</v>
      </c>
      <c r="S47" s="694">
        <v>2.6850805282592773</v>
      </c>
      <c r="T47" s="694">
        <v>2.4794635772705078</v>
      </c>
      <c r="U47" s="694">
        <v>2.168074369430542</v>
      </c>
      <c r="V47" s="694">
        <v>1.0323539972305298</v>
      </c>
      <c r="W47" s="694">
        <v>8.2421280443668365E-2</v>
      </c>
      <c r="X47" s="51"/>
      <c r="Y47" s="51"/>
      <c r="Z47" s="51"/>
    </row>
    <row r="48" spans="1:33" s="269" customFormat="1" x14ac:dyDescent="0.2">
      <c r="A48" s="280" t="s">
        <v>670</v>
      </c>
      <c r="B48" s="694">
        <v>1.6315658092498779</v>
      </c>
      <c r="C48" s="694">
        <v>1.44441819190979</v>
      </c>
      <c r="D48" s="694">
        <v>1.2495836019515991</v>
      </c>
      <c r="E48" s="694">
        <v>1.1847501993179321</v>
      </c>
      <c r="F48" s="694">
        <v>1.4245365858078003</v>
      </c>
      <c r="G48" s="694">
        <v>1.7578486204147339</v>
      </c>
      <c r="H48" s="694">
        <v>1.8008438348770142</v>
      </c>
      <c r="I48" s="694">
        <v>2.0122995376586914</v>
      </c>
      <c r="J48" s="694">
        <v>2.0997874736785889</v>
      </c>
      <c r="K48" s="694">
        <v>1.9487321376800537</v>
      </c>
      <c r="L48" s="694">
        <v>2.0521309375762939</v>
      </c>
      <c r="M48" s="694">
        <v>2.5139691829681396</v>
      </c>
      <c r="N48" s="694">
        <v>2.8948459625244141</v>
      </c>
      <c r="O48" s="694">
        <v>3.0566926002502441</v>
      </c>
      <c r="P48" s="694">
        <v>3.4644503593444824</v>
      </c>
      <c r="Q48" s="694">
        <v>4.1010885238647461</v>
      </c>
      <c r="R48" s="694">
        <v>3.9784371852874756</v>
      </c>
      <c r="S48" s="694">
        <v>3.5090935230255127</v>
      </c>
      <c r="T48" s="694">
        <v>3.2739310264587402</v>
      </c>
      <c r="U48" s="694">
        <v>2.9686849117279053</v>
      </c>
      <c r="V48" s="694">
        <v>1.5203895568847656</v>
      </c>
      <c r="W48" s="694">
        <v>0.16319927573204041</v>
      </c>
      <c r="X48" s="51"/>
      <c r="Y48" s="51"/>
      <c r="Z48" s="51"/>
    </row>
    <row r="49" spans="1:33" s="269" customFormat="1" x14ac:dyDescent="0.2">
      <c r="A49" s="280" t="s">
        <v>671</v>
      </c>
      <c r="B49" s="694">
        <v>1.0303508043289185</v>
      </c>
      <c r="C49" s="694">
        <v>0.91216522455215454</v>
      </c>
      <c r="D49" s="694">
        <v>0.78912508487701416</v>
      </c>
      <c r="E49" s="694">
        <v>0.74818211793899536</v>
      </c>
      <c r="F49" s="694">
        <v>0.89960974454879761</v>
      </c>
      <c r="G49" s="694">
        <v>1.1100997924804688</v>
      </c>
      <c r="H49" s="694">
        <v>1.5896733999252319</v>
      </c>
      <c r="I49" s="694">
        <v>2.0140750408172607</v>
      </c>
      <c r="J49" s="694">
        <v>2.1364116668701172</v>
      </c>
      <c r="K49" s="694">
        <v>1.9505205154418945</v>
      </c>
      <c r="L49" s="694">
        <v>2.0178899765014648</v>
      </c>
      <c r="M49" s="694">
        <v>2.4725856781005859</v>
      </c>
      <c r="N49" s="694">
        <v>2.7591784000396729</v>
      </c>
      <c r="O49" s="694">
        <v>2.590766429901123</v>
      </c>
      <c r="P49" s="694">
        <v>2.865466833114624</v>
      </c>
      <c r="Q49" s="694">
        <v>3.0418252944946289</v>
      </c>
      <c r="R49" s="694">
        <v>3.2567455768585205</v>
      </c>
      <c r="S49" s="694">
        <v>3.3702080249786377</v>
      </c>
      <c r="T49" s="694">
        <v>3.5578632354736328</v>
      </c>
      <c r="U49" s="694">
        <v>3.1567890644073486</v>
      </c>
      <c r="V49" s="694">
        <v>1.5253114700317383</v>
      </c>
      <c r="W49" s="694">
        <v>0.32879665493965149</v>
      </c>
      <c r="X49" s="51"/>
      <c r="Y49" s="51"/>
      <c r="Z49" s="51"/>
    </row>
    <row r="50" spans="1:33" s="282" customFormat="1" ht="20.100000000000001" customHeight="1" x14ac:dyDescent="0.2">
      <c r="A50" s="273" t="s">
        <v>630</v>
      </c>
      <c r="B50" s="695">
        <v>41.867301940917969</v>
      </c>
      <c r="C50" s="695">
        <v>40.74267578125</v>
      </c>
      <c r="D50" s="695">
        <v>37.594783782958984</v>
      </c>
      <c r="E50" s="695">
        <v>37.158760070800781</v>
      </c>
      <c r="F50" s="695">
        <v>42.589607238769531</v>
      </c>
      <c r="G50" s="695">
        <v>50.610431671142578</v>
      </c>
      <c r="H50" s="695">
        <v>51.129844665527344</v>
      </c>
      <c r="I50" s="695">
        <v>57.777828216552734</v>
      </c>
      <c r="J50" s="695">
        <v>62.292823791503906</v>
      </c>
      <c r="K50" s="695">
        <v>58.485420227050781</v>
      </c>
      <c r="L50" s="695">
        <v>61.936279296875</v>
      </c>
      <c r="M50" s="695">
        <v>77.483917236328125</v>
      </c>
      <c r="N50" s="695">
        <v>91.413612365722656</v>
      </c>
      <c r="O50" s="695">
        <v>96.349456787109375</v>
      </c>
      <c r="P50" s="695">
        <v>109.19741821289063</v>
      </c>
      <c r="Q50" s="695">
        <v>127.47924041748047</v>
      </c>
      <c r="R50" s="695">
        <v>120.54444122314453</v>
      </c>
      <c r="S50" s="695">
        <v>105.41428375244141</v>
      </c>
      <c r="T50" s="695">
        <v>97.341903686523438</v>
      </c>
      <c r="U50" s="695">
        <v>85.116989135742188</v>
      </c>
      <c r="V50" s="695">
        <v>40.529453277587891</v>
      </c>
      <c r="W50" s="695">
        <v>3.2357983589172363</v>
      </c>
      <c r="X50" s="51"/>
      <c r="Y50" s="51"/>
      <c r="Z50" s="51"/>
    </row>
    <row r="51" spans="1:33" s="269" customFormat="1" x14ac:dyDescent="0.2">
      <c r="A51" s="271" t="s">
        <v>776</v>
      </c>
      <c r="B51" s="694">
        <v>1.1366649866104126</v>
      </c>
      <c r="C51" s="694">
        <v>1.1170769929885864</v>
      </c>
      <c r="D51" s="694">
        <v>1.155784010887146</v>
      </c>
      <c r="E51" s="694">
        <v>1.3099620342254639</v>
      </c>
      <c r="F51" s="694">
        <v>1.7315880060195923</v>
      </c>
      <c r="G51" s="694">
        <v>1.7492680549621582</v>
      </c>
      <c r="H51" s="694">
        <v>1.7336699962615967</v>
      </c>
      <c r="I51" s="694">
        <v>1.8642690181732178</v>
      </c>
      <c r="J51" s="694">
        <v>1.7754650115966797</v>
      </c>
      <c r="K51" s="694">
        <v>1.5257610082626343</v>
      </c>
      <c r="L51" s="694">
        <v>2.9584560394287109</v>
      </c>
      <c r="M51" s="694">
        <v>3.8291819095611572</v>
      </c>
      <c r="N51" s="694">
        <v>4.4060482978820801</v>
      </c>
      <c r="O51" s="694">
        <v>5.7907876968383789</v>
      </c>
      <c r="P51" s="694">
        <v>6.4043478965759277</v>
      </c>
      <c r="Q51" s="694">
        <v>8.791229248046875</v>
      </c>
      <c r="R51" s="694">
        <v>7.8060503005981445</v>
      </c>
      <c r="S51" s="694">
        <v>6.6224908828735352</v>
      </c>
      <c r="T51" s="694">
        <v>9.8758163452148438</v>
      </c>
      <c r="U51" s="694">
        <v>3.72257399559021</v>
      </c>
      <c r="V51" s="694">
        <v>1.6610000133514404</v>
      </c>
      <c r="W51" s="694">
        <v>0.50999999046325684</v>
      </c>
      <c r="X51" s="51"/>
      <c r="Y51" s="51"/>
      <c r="Z51" s="51"/>
    </row>
    <row r="52" spans="1:33" s="282" customFormat="1" ht="20.100000000000001" customHeight="1" x14ac:dyDescent="0.2">
      <c r="A52" s="273" t="s">
        <v>779</v>
      </c>
      <c r="B52" s="695">
        <v>43.00396728515625</v>
      </c>
      <c r="C52" s="695">
        <v>41.859752655029297</v>
      </c>
      <c r="D52" s="695">
        <v>38.750568389892578</v>
      </c>
      <c r="E52" s="695">
        <v>38.468723297119141</v>
      </c>
      <c r="F52" s="695">
        <v>44.321197509765625</v>
      </c>
      <c r="G52" s="695">
        <v>52.359699249267578</v>
      </c>
      <c r="H52" s="695">
        <v>52.863513946533203</v>
      </c>
      <c r="I52" s="695">
        <v>59.642097473144531</v>
      </c>
      <c r="J52" s="695">
        <v>64.068290710449219</v>
      </c>
      <c r="K52" s="695">
        <v>60.011180877685547</v>
      </c>
      <c r="L52" s="695">
        <v>64.894737243652344</v>
      </c>
      <c r="M52" s="695">
        <v>81.313095092773438</v>
      </c>
      <c r="N52" s="695">
        <v>95.819664001464844</v>
      </c>
      <c r="O52" s="695">
        <v>102.14024353027344</v>
      </c>
      <c r="P52" s="695">
        <v>115.60176849365234</v>
      </c>
      <c r="Q52" s="695">
        <v>136.27047729492188</v>
      </c>
      <c r="R52" s="695">
        <v>128.35049438476563</v>
      </c>
      <c r="S52" s="695">
        <v>112.03677368164063</v>
      </c>
      <c r="T52" s="695">
        <v>107.21772003173828</v>
      </c>
      <c r="U52" s="695">
        <v>88.839561462402344</v>
      </c>
      <c r="V52" s="695">
        <v>42.190452575683594</v>
      </c>
      <c r="W52" s="695">
        <v>3.7457983493804932</v>
      </c>
      <c r="X52" s="51"/>
      <c r="Y52" s="51"/>
      <c r="Z52" s="51"/>
    </row>
    <row r="53" spans="1:33" s="274" customFormat="1" x14ac:dyDescent="0.2">
      <c r="A53" s="377" t="s">
        <v>802</v>
      </c>
      <c r="B53" s="332"/>
      <c r="C53" s="333"/>
      <c r="D53" s="333"/>
      <c r="E53" s="333"/>
      <c r="F53" s="333"/>
      <c r="G53" s="333"/>
      <c r="H53" s="333"/>
      <c r="I53" s="333"/>
      <c r="J53" s="333"/>
      <c r="K53" s="333"/>
      <c r="L53" s="333"/>
      <c r="M53" s="333"/>
      <c r="N53" s="333"/>
      <c r="O53" s="333"/>
      <c r="P53" s="333"/>
      <c r="Q53" s="333"/>
      <c r="R53" s="333"/>
      <c r="S53" s="333"/>
      <c r="T53" s="333"/>
      <c r="U53" s="333"/>
      <c r="V53" s="333"/>
      <c r="W53" s="333"/>
      <c r="X53" s="51"/>
      <c r="Y53" s="51"/>
      <c r="Z53" s="51"/>
    </row>
    <row r="54" spans="1:33" s="274" customFormat="1" x14ac:dyDescent="0.2">
      <c r="A54" s="325" t="s">
        <v>806</v>
      </c>
      <c r="B54" s="332"/>
      <c r="C54" s="333"/>
      <c r="D54" s="333"/>
      <c r="E54" s="333"/>
      <c r="F54" s="333"/>
      <c r="G54" s="272">
        <f t="shared" ref="G54:H54" si="17">G50-G55-SUM(G58:G60)</f>
        <v>46.497533470392227</v>
      </c>
      <c r="H54" s="272">
        <f t="shared" si="17"/>
        <v>47.208960473537445</v>
      </c>
      <c r="I54" s="272">
        <f>I50-I55-SUM(I58:I60)</f>
        <v>52.64424404501915</v>
      </c>
      <c r="J54" s="272">
        <f t="shared" ref="J54:R54" si="18">J50-J55-SUM(J58:J60)</f>
        <v>55.83262974023819</v>
      </c>
      <c r="K54" s="272">
        <f t="shared" si="18"/>
        <v>52.455387964844704</v>
      </c>
      <c r="L54" s="272">
        <f t="shared" si="18"/>
        <v>55.21474850922823</v>
      </c>
      <c r="M54" s="272">
        <f t="shared" si="18"/>
        <v>68.758386984467506</v>
      </c>
      <c r="N54" s="272">
        <f t="shared" si="18"/>
        <v>78.270766869187355</v>
      </c>
      <c r="O54" s="272">
        <f t="shared" si="18"/>
        <v>80.969860807061195</v>
      </c>
      <c r="P54" s="272">
        <f t="shared" si="18"/>
        <v>91.424429282546043</v>
      </c>
      <c r="Q54" s="272">
        <f t="shared" si="18"/>
        <v>103.93224366009235</v>
      </c>
      <c r="R54" s="272">
        <f t="shared" si="18"/>
        <v>100.95973353087902</v>
      </c>
      <c r="S54" s="272">
        <f t="shared" ref="S54:T54" si="19">S50-S55-SUM(S58:S60)</f>
        <v>91.954705685377121</v>
      </c>
      <c r="T54" s="272">
        <f t="shared" si="19"/>
        <v>85.100494369864464</v>
      </c>
      <c r="U54" s="272">
        <f t="shared" ref="U54:V54" si="20">U50-U55-SUM(U58:U60)</f>
        <v>73.084049269556999</v>
      </c>
      <c r="V54" s="272">
        <f t="shared" si="20"/>
        <v>34.199149139225483</v>
      </c>
      <c r="W54" s="272">
        <f t="shared" ref="W54" si="21">W50-W55-SUM(W58:W60)</f>
        <v>2.4109741821885109</v>
      </c>
      <c r="X54" s="51"/>
      <c r="Y54" s="51"/>
      <c r="Z54" s="51"/>
    </row>
    <row r="55" spans="1:33" s="274" customFormat="1" x14ac:dyDescent="0.2">
      <c r="A55" s="325" t="s">
        <v>667</v>
      </c>
      <c r="B55" s="332"/>
      <c r="C55" s="333"/>
      <c r="D55" s="333"/>
      <c r="E55" s="333"/>
      <c r="F55" s="333"/>
      <c r="G55" s="272">
        <f t="shared" ref="G55:H55" si="22">G45</f>
        <v>1.0418000221252441</v>
      </c>
      <c r="H55" s="272">
        <f t="shared" si="22"/>
        <v>1.0671600103378296</v>
      </c>
      <c r="I55" s="272">
        <f>I45</f>
        <v>1.681069016456604</v>
      </c>
      <c r="J55" s="272">
        <f t="shared" ref="J55:R55" si="23">J45</f>
        <v>2.4311995506286621</v>
      </c>
      <c r="K55" s="272">
        <f t="shared" si="23"/>
        <v>2.1430788040161133</v>
      </c>
      <c r="L55" s="272">
        <f t="shared" si="23"/>
        <v>2.647653341293335</v>
      </c>
      <c r="M55" s="272">
        <f t="shared" si="23"/>
        <v>3.5935187339782715</v>
      </c>
      <c r="N55" s="272">
        <f t="shared" si="23"/>
        <v>7.1117229461669922</v>
      </c>
      <c r="O55" s="272">
        <f t="shared" si="23"/>
        <v>8.4376659393310547</v>
      </c>
      <c r="P55" s="272">
        <f t="shared" si="23"/>
        <v>9.8293647766113281</v>
      </c>
      <c r="Q55" s="272">
        <f t="shared" si="23"/>
        <v>14.176521301269531</v>
      </c>
      <c r="R55" s="272">
        <f t="shared" si="23"/>
        <v>10.65452766418457</v>
      </c>
      <c r="S55" s="272">
        <f t="shared" ref="S55:T55" si="24">S45</f>
        <v>5.6075754165649414</v>
      </c>
      <c r="T55" s="272">
        <f t="shared" si="24"/>
        <v>5.1485896110534668</v>
      </c>
      <c r="U55" s="272">
        <f t="shared" ref="U55:V55" si="25">U45</f>
        <v>6.0279593467712402</v>
      </c>
      <c r="V55" s="272">
        <f t="shared" si="25"/>
        <v>2.9608340263366699</v>
      </c>
      <c r="W55" s="272">
        <f t="shared" ref="W55" si="26">W45</f>
        <v>0.21295508742332458</v>
      </c>
      <c r="X55" s="51"/>
      <c r="Y55" s="51"/>
      <c r="Z55" s="51"/>
    </row>
    <row r="56" spans="1:33" s="274" customFormat="1" x14ac:dyDescent="0.2">
      <c r="A56" s="325" t="s">
        <v>301</v>
      </c>
      <c r="B56" s="332"/>
      <c r="C56" s="333"/>
      <c r="D56" s="333"/>
      <c r="E56" s="333"/>
      <c r="F56" s="333"/>
      <c r="G56" s="272">
        <f t="shared" ref="G56:H56" si="27">SUM(G58:G61)</f>
        <v>4.820366233587265</v>
      </c>
      <c r="H56" s="272">
        <f t="shared" si="27"/>
        <v>4.5873941779136658</v>
      </c>
      <c r="I56" s="272">
        <f>SUM(I58:I61)</f>
        <v>5.3167841732501984</v>
      </c>
      <c r="J56" s="272">
        <f t="shared" ref="J56:R56" si="28">SUM(J58:J61)</f>
        <v>5.8044595122337341</v>
      </c>
      <c r="K56" s="272">
        <f t="shared" si="28"/>
        <v>5.4127144664525986</v>
      </c>
      <c r="L56" s="272">
        <f t="shared" si="28"/>
        <v>7.0323334857821465</v>
      </c>
      <c r="M56" s="272">
        <f t="shared" si="28"/>
        <v>8.9611934274435043</v>
      </c>
      <c r="N56" s="272">
        <f t="shared" si="28"/>
        <v>10.437170848250389</v>
      </c>
      <c r="O56" s="272">
        <f t="shared" si="28"/>
        <v>12.732717737555504</v>
      </c>
      <c r="P56" s="272">
        <f t="shared" si="28"/>
        <v>14.347972050309181</v>
      </c>
      <c r="Q56" s="272">
        <f t="shared" si="28"/>
        <v>18.161704704165459</v>
      </c>
      <c r="R56" s="272">
        <f t="shared" si="28"/>
        <v>16.736230328679085</v>
      </c>
      <c r="S56" s="272">
        <f t="shared" ref="S56:T56" si="29">SUM(S58:S61)</f>
        <v>14.474493533372879</v>
      </c>
      <c r="T56" s="272">
        <f t="shared" si="29"/>
        <v>16.968636050820351</v>
      </c>
      <c r="U56" s="272">
        <f t="shared" ref="U56:V56" si="30">SUM(U58:U61)</f>
        <v>9.727554515004158</v>
      </c>
      <c r="V56" s="272">
        <f t="shared" si="30"/>
        <v>5.0304701253771782</v>
      </c>
      <c r="W56" s="272">
        <f t="shared" ref="W56" si="31">SUM(W58:W61)</f>
        <v>1.1218690797686577</v>
      </c>
      <c r="X56" s="51"/>
      <c r="Y56" s="51"/>
      <c r="Z56" s="51"/>
    </row>
    <row r="57" spans="1:33" s="274" customFormat="1" x14ac:dyDescent="0.2">
      <c r="A57" s="378" t="s">
        <v>802</v>
      </c>
      <c r="B57" s="332"/>
      <c r="C57" s="333"/>
      <c r="D57" s="333"/>
      <c r="E57" s="333"/>
      <c r="F57" s="333"/>
      <c r="G57" s="272"/>
      <c r="H57" s="272"/>
      <c r="I57" s="272"/>
      <c r="J57" s="272"/>
      <c r="K57" s="272"/>
      <c r="L57" s="272"/>
      <c r="M57" s="272"/>
      <c r="N57" s="272"/>
      <c r="O57" s="272"/>
      <c r="P57" s="272"/>
      <c r="Q57" s="272"/>
      <c r="R57" s="272"/>
      <c r="S57" s="272"/>
      <c r="T57" s="272"/>
      <c r="U57" s="272"/>
      <c r="V57" s="272"/>
      <c r="W57" s="272"/>
      <c r="X57" s="51"/>
      <c r="Y57" s="51"/>
      <c r="Z57" s="51"/>
    </row>
    <row r="58" spans="1:33" s="274" customFormat="1" x14ac:dyDescent="0.2">
      <c r="A58" s="379" t="s">
        <v>805</v>
      </c>
      <c r="B58" s="332"/>
      <c r="C58" s="333"/>
      <c r="D58" s="333"/>
      <c r="E58" s="333"/>
      <c r="F58" s="333"/>
      <c r="G58" s="272">
        <f>G90</f>
        <v>1.4869110584259033</v>
      </c>
      <c r="H58" s="272">
        <f t="shared" ref="H58:T58" si="32">H90</f>
        <v>1.2553960084915161</v>
      </c>
      <c r="I58" s="272">
        <f t="shared" si="32"/>
        <v>1.7362060546875</v>
      </c>
      <c r="J58" s="272">
        <f t="shared" si="32"/>
        <v>2.1348350048065186</v>
      </c>
      <c r="K58" s="272">
        <f t="shared" si="32"/>
        <v>2.0867040157318115</v>
      </c>
      <c r="L58" s="272">
        <f t="shared" si="32"/>
        <v>2.2050309181213379</v>
      </c>
      <c r="M58" s="272">
        <f t="shared" si="32"/>
        <v>2.7765109539031982</v>
      </c>
      <c r="N58" s="272">
        <f t="shared" si="32"/>
        <v>3.3078351020812988</v>
      </c>
      <c r="O58" s="272">
        <f t="shared" si="32"/>
        <v>4.1218228340148926</v>
      </c>
      <c r="P58" s="272">
        <f t="shared" si="32"/>
        <v>4.7938127517700195</v>
      </c>
      <c r="Q58" s="272">
        <f t="shared" si="32"/>
        <v>5.6765179634094238</v>
      </c>
      <c r="R58" s="272">
        <f t="shared" si="32"/>
        <v>5.6187858581542969</v>
      </c>
      <c r="S58" s="272">
        <f t="shared" si="32"/>
        <v>4.8087663650512695</v>
      </c>
      <c r="T58" s="272">
        <f t="shared" si="32"/>
        <v>4.405299186706543</v>
      </c>
      <c r="U58" s="272">
        <f t="shared" ref="U58:V58" si="33">U90</f>
        <v>3.4589083194732666</v>
      </c>
      <c r="V58" s="272">
        <f t="shared" si="33"/>
        <v>2.2730000019073486</v>
      </c>
      <c r="W58" s="272">
        <f t="shared" ref="W58" si="34">W90</f>
        <v>0.52600002288818359</v>
      </c>
      <c r="X58" s="336"/>
      <c r="Y58" s="336"/>
      <c r="Z58" s="336"/>
    </row>
    <row r="59" spans="1:33" s="274" customFormat="1" x14ac:dyDescent="0.2">
      <c r="A59" s="379" t="s">
        <v>803</v>
      </c>
      <c r="B59" s="332"/>
      <c r="C59" s="333"/>
      <c r="D59" s="333"/>
      <c r="E59" s="333"/>
      <c r="F59" s="333"/>
      <c r="G59" s="272">
        <f t="shared" ref="G59:T60" si="35">G91</f>
        <v>6.7452996969223022E-2</v>
      </c>
      <c r="H59" s="272">
        <f t="shared" si="35"/>
        <v>9.3915998935699463E-2</v>
      </c>
      <c r="I59" s="272">
        <f t="shared" si="35"/>
        <v>7.7520996332168579E-2</v>
      </c>
      <c r="J59" s="272">
        <f t="shared" si="35"/>
        <v>0.12891000509262085</v>
      </c>
      <c r="K59" s="272">
        <f t="shared" si="35"/>
        <v>0.1162170022726059</v>
      </c>
      <c r="L59" s="272">
        <f t="shared" si="35"/>
        <v>9.7475998103618622E-2</v>
      </c>
      <c r="M59" s="272">
        <f t="shared" si="35"/>
        <v>0.13496600091457367</v>
      </c>
      <c r="N59" s="272">
        <f t="shared" si="35"/>
        <v>0.13359199464321136</v>
      </c>
      <c r="O59" s="272">
        <f t="shared" si="35"/>
        <v>0.14337299764156342</v>
      </c>
      <c r="P59" s="272">
        <f t="shared" si="35"/>
        <v>0.1779559999704361</v>
      </c>
      <c r="Q59" s="272">
        <f t="shared" si="35"/>
        <v>0.20641200244426727</v>
      </c>
      <c r="R59" s="272">
        <f t="shared" si="35"/>
        <v>0.15200300514698029</v>
      </c>
      <c r="S59" s="272">
        <f t="shared" si="35"/>
        <v>0.15092399716377258</v>
      </c>
      <c r="T59" s="272">
        <f t="shared" si="35"/>
        <v>0.14008499681949615</v>
      </c>
      <c r="U59" s="272">
        <f t="shared" ref="U59:V59" si="36">U91</f>
        <v>0.1361670047044754</v>
      </c>
      <c r="V59" s="272">
        <f t="shared" si="36"/>
        <v>9.2000000178813934E-2</v>
      </c>
      <c r="W59" s="272">
        <f t="shared" ref="W59" si="37">W91</f>
        <v>1.0999999940395355E-2</v>
      </c>
      <c r="X59" s="336"/>
      <c r="Y59" s="336"/>
      <c r="Z59" s="336"/>
    </row>
    <row r="60" spans="1:33" s="274" customFormat="1" x14ac:dyDescent="0.2">
      <c r="A60" s="379" t="s">
        <v>804</v>
      </c>
      <c r="B60" s="332"/>
      <c r="C60" s="333"/>
      <c r="D60" s="333"/>
      <c r="E60" s="333"/>
      <c r="F60" s="333"/>
      <c r="G60" s="272">
        <f t="shared" si="35"/>
        <v>1.5167341232299805</v>
      </c>
      <c r="H60" s="272">
        <f t="shared" si="35"/>
        <v>1.5044121742248535</v>
      </c>
      <c r="I60" s="272">
        <f t="shared" si="35"/>
        <v>1.638788104057312</v>
      </c>
      <c r="J60" s="272">
        <f t="shared" si="35"/>
        <v>1.765249490737915</v>
      </c>
      <c r="K60" s="272">
        <f t="shared" si="35"/>
        <v>1.6840324401855469</v>
      </c>
      <c r="L60" s="272">
        <f t="shared" si="35"/>
        <v>1.771370530128479</v>
      </c>
      <c r="M60" s="272">
        <f t="shared" si="35"/>
        <v>2.2205345630645752</v>
      </c>
      <c r="N60" s="272">
        <f t="shared" si="35"/>
        <v>2.5896954536437988</v>
      </c>
      <c r="O60" s="272">
        <f t="shared" si="35"/>
        <v>2.6767342090606689</v>
      </c>
      <c r="P60" s="272">
        <f t="shared" si="35"/>
        <v>2.9718554019927979</v>
      </c>
      <c r="Q60" s="272">
        <f t="shared" si="35"/>
        <v>3.4875454902648926</v>
      </c>
      <c r="R60" s="272">
        <f t="shared" si="35"/>
        <v>3.1593911647796631</v>
      </c>
      <c r="S60" s="272">
        <f t="shared" si="35"/>
        <v>2.8923122882843018</v>
      </c>
      <c r="T60" s="272">
        <f t="shared" si="35"/>
        <v>2.5474355220794678</v>
      </c>
      <c r="U60" s="272">
        <f t="shared" ref="U60:V60" si="38">U92</f>
        <v>2.4099051952362061</v>
      </c>
      <c r="V60" s="272">
        <f t="shared" si="38"/>
        <v>1.0044701099395752</v>
      </c>
      <c r="W60" s="272">
        <f t="shared" ref="W60" si="39">W92</f>
        <v>7.4869066476821899E-2</v>
      </c>
      <c r="X60" s="336"/>
      <c r="Y60" s="336"/>
      <c r="Z60" s="336"/>
    </row>
    <row r="61" spans="1:33" s="274" customFormat="1" x14ac:dyDescent="0.2">
      <c r="A61" s="380" t="s">
        <v>776</v>
      </c>
      <c r="B61" s="310"/>
      <c r="C61" s="375"/>
      <c r="D61" s="375"/>
      <c r="E61" s="375"/>
      <c r="F61" s="375"/>
      <c r="G61" s="376">
        <f t="shared" ref="G61:H61" si="40">G51</f>
        <v>1.7492680549621582</v>
      </c>
      <c r="H61" s="376">
        <f t="shared" si="40"/>
        <v>1.7336699962615967</v>
      </c>
      <c r="I61" s="376">
        <f>I51</f>
        <v>1.8642690181732178</v>
      </c>
      <c r="J61" s="376">
        <f t="shared" ref="J61:R61" si="41">J51</f>
        <v>1.7754650115966797</v>
      </c>
      <c r="K61" s="376">
        <f t="shared" si="41"/>
        <v>1.5257610082626343</v>
      </c>
      <c r="L61" s="376">
        <f t="shared" si="41"/>
        <v>2.9584560394287109</v>
      </c>
      <c r="M61" s="376">
        <f t="shared" si="41"/>
        <v>3.8291819095611572</v>
      </c>
      <c r="N61" s="376">
        <f t="shared" si="41"/>
        <v>4.4060482978820801</v>
      </c>
      <c r="O61" s="376">
        <f t="shared" si="41"/>
        <v>5.7907876968383789</v>
      </c>
      <c r="P61" s="376">
        <f t="shared" si="41"/>
        <v>6.4043478965759277</v>
      </c>
      <c r="Q61" s="376">
        <f t="shared" si="41"/>
        <v>8.791229248046875</v>
      </c>
      <c r="R61" s="376">
        <f t="shared" si="41"/>
        <v>7.8060503005981445</v>
      </c>
      <c r="S61" s="376">
        <f t="shared" ref="S61:T61" si="42">S51</f>
        <v>6.6224908828735352</v>
      </c>
      <c r="T61" s="376">
        <f t="shared" si="42"/>
        <v>9.8758163452148438</v>
      </c>
      <c r="U61" s="376">
        <f t="shared" ref="U61:V61" si="43">U51</f>
        <v>3.72257399559021</v>
      </c>
      <c r="V61" s="376">
        <f t="shared" si="43"/>
        <v>1.6610000133514404</v>
      </c>
      <c r="W61" s="376">
        <f t="shared" ref="W61" si="44">W51</f>
        <v>0.50999999046325684</v>
      </c>
      <c r="X61" s="336"/>
      <c r="Y61" s="336"/>
      <c r="Z61" s="336"/>
    </row>
    <row r="62" spans="1:33" s="358" customFormat="1" ht="20.100000000000001" customHeight="1" x14ac:dyDescent="0.2">
      <c r="A62" s="279" t="s">
        <v>672</v>
      </c>
      <c r="B62" s="357">
        <f t="shared" ref="B62:S62" si="45">B10</f>
        <v>56501</v>
      </c>
      <c r="C62" s="357">
        <f t="shared" si="45"/>
        <v>51164</v>
      </c>
      <c r="D62" s="357">
        <f t="shared" si="45"/>
        <v>48157</v>
      </c>
      <c r="E62" s="357">
        <f t="shared" si="45"/>
        <v>60738</v>
      </c>
      <c r="F62" s="357">
        <f t="shared" si="45"/>
        <v>85151</v>
      </c>
      <c r="G62" s="357">
        <f t="shared" si="45"/>
        <v>85004</v>
      </c>
      <c r="H62" s="357">
        <f t="shared" si="45"/>
        <v>79802</v>
      </c>
      <c r="I62" s="357">
        <f t="shared" si="45"/>
        <v>87141</v>
      </c>
      <c r="J62" s="357">
        <f t="shared" si="45"/>
        <v>82850</v>
      </c>
      <c r="K62" s="357">
        <f t="shared" si="45"/>
        <v>73023</v>
      </c>
      <c r="L62" s="357">
        <f t="shared" si="45"/>
        <v>80897</v>
      </c>
      <c r="M62" s="357">
        <f t="shared" si="45"/>
        <v>103700</v>
      </c>
      <c r="N62" s="357">
        <f t="shared" si="45"/>
        <v>118715</v>
      </c>
      <c r="O62" s="357">
        <f t="shared" si="45"/>
        <v>110611</v>
      </c>
      <c r="P62" s="357">
        <f t="shared" si="45"/>
        <v>125425</v>
      </c>
      <c r="Q62" s="357">
        <f t="shared" si="45"/>
        <v>168423.53846153847</v>
      </c>
      <c r="R62" s="357">
        <f t="shared" si="45"/>
        <v>146268</v>
      </c>
      <c r="S62" s="357">
        <f t="shared" si="45"/>
        <v>121670</v>
      </c>
      <c r="T62" s="357">
        <f t="shared" ref="T62:U62" si="46">T10</f>
        <v>115564</v>
      </c>
      <c r="U62" s="357">
        <f t="shared" si="46"/>
        <v>89379</v>
      </c>
      <c r="V62" s="357">
        <f t="shared" ref="V62:W62" si="47">V10</f>
        <v>41628</v>
      </c>
      <c r="W62" s="357">
        <f t="shared" si="47"/>
        <v>3400</v>
      </c>
      <c r="X62" s="346"/>
      <c r="Y62" s="346"/>
      <c r="Z62" s="346"/>
      <c r="AA62" s="346"/>
      <c r="AB62" s="346"/>
      <c r="AC62" s="346"/>
      <c r="AD62" s="346"/>
      <c r="AE62" s="346"/>
      <c r="AF62" s="346"/>
      <c r="AG62" s="346"/>
    </row>
    <row r="63" spans="1:33" s="274" customFormat="1" x14ac:dyDescent="0.2">
      <c r="A63" s="325" t="s">
        <v>780</v>
      </c>
      <c r="B63" s="332">
        <f t="shared" ref="B63:R63" si="48">B52*1000000/B62</f>
        <v>761.11869321173515</v>
      </c>
      <c r="C63" s="332">
        <f t="shared" si="48"/>
        <v>818.14855474609681</v>
      </c>
      <c r="D63" s="332">
        <f t="shared" si="48"/>
        <v>804.67156155683654</v>
      </c>
      <c r="E63" s="332">
        <f t="shared" si="48"/>
        <v>633.3551203055606</v>
      </c>
      <c r="F63" s="332">
        <f t="shared" si="48"/>
        <v>520.50119798670153</v>
      </c>
      <c r="G63" s="332">
        <f t="shared" si="48"/>
        <v>615.9674750513808</v>
      </c>
      <c r="H63" s="332">
        <f t="shared" si="48"/>
        <v>662.4334471132704</v>
      </c>
      <c r="I63" s="332">
        <f t="shared" si="48"/>
        <v>684.43209824473593</v>
      </c>
      <c r="J63" s="332">
        <f t="shared" si="48"/>
        <v>773.30465552744988</v>
      </c>
      <c r="K63" s="332">
        <f t="shared" si="48"/>
        <v>821.81204384489195</v>
      </c>
      <c r="L63" s="332">
        <f t="shared" si="48"/>
        <v>802.18966393874121</v>
      </c>
      <c r="M63" s="332">
        <f t="shared" si="48"/>
        <v>784.11856405760307</v>
      </c>
      <c r="N63" s="332">
        <f t="shared" si="48"/>
        <v>807.14032768786456</v>
      </c>
      <c r="O63" s="332">
        <f t="shared" si="48"/>
        <v>923.41849843391196</v>
      </c>
      <c r="P63" s="332">
        <f t="shared" si="48"/>
        <v>921.68043447201387</v>
      </c>
      <c r="Q63" s="332">
        <f t="shared" si="48"/>
        <v>809.09401702209732</v>
      </c>
      <c r="R63" s="332">
        <f t="shared" si="48"/>
        <v>877.50221774253851</v>
      </c>
      <c r="S63" s="332">
        <f t="shared" ref="S63:T63" si="49">S52*1000000/S62</f>
        <v>920.82496656234594</v>
      </c>
      <c r="T63" s="332">
        <f t="shared" si="49"/>
        <v>927.7778549698719</v>
      </c>
      <c r="U63" s="332">
        <f t="shared" ref="U63:V63" si="50">U52*1000000/U62</f>
        <v>993.96459417091648</v>
      </c>
      <c r="V63" s="332">
        <f t="shared" si="50"/>
        <v>1013.5114003959737</v>
      </c>
      <c r="W63" s="332">
        <f t="shared" ref="W63" si="51">W52*1000000/W62</f>
        <v>1101.7053968766156</v>
      </c>
      <c r="X63" s="51"/>
      <c r="Y63" s="51"/>
      <c r="Z63" s="51"/>
    </row>
    <row r="64" spans="1:33" s="274" customFormat="1" x14ac:dyDescent="0.2">
      <c r="A64" s="325" t="s">
        <v>778</v>
      </c>
      <c r="B64" s="332"/>
      <c r="C64" s="332"/>
      <c r="D64" s="332"/>
      <c r="E64" s="332"/>
      <c r="F64" s="332"/>
      <c r="G64" s="332"/>
      <c r="H64" s="332"/>
      <c r="I64" s="332"/>
      <c r="J64" s="332"/>
      <c r="K64" s="332">
        <f t="shared" ref="K64:W64" si="52">(K52-J52)/(K62-J62)*1000000</f>
        <v>412.85334616502206</v>
      </c>
      <c r="L64" s="332">
        <f t="shared" si="52"/>
        <v>620.21289890358105</v>
      </c>
      <c r="M64" s="332">
        <f t="shared" si="52"/>
        <v>720.00867645139203</v>
      </c>
      <c r="N64" s="332">
        <f t="shared" si="52"/>
        <v>966.13845545730317</v>
      </c>
      <c r="O64" s="332">
        <f t="shared" si="52"/>
        <v>-779.93330809582847</v>
      </c>
      <c r="P64" s="332">
        <f t="shared" si="52"/>
        <v>908.70291368832909</v>
      </c>
      <c r="Q64" s="332">
        <f t="shared" si="52"/>
        <v>480.68398463723071</v>
      </c>
      <c r="R64" s="332">
        <f t="shared" si="52"/>
        <v>357.47192170053404</v>
      </c>
      <c r="S64" s="332">
        <f t="shared" si="52"/>
        <v>663.21329795613462</v>
      </c>
      <c r="T64" s="332">
        <f t="shared" si="52"/>
        <v>789.23250080287323</v>
      </c>
      <c r="U64" s="332">
        <f t="shared" si="52"/>
        <v>701.85826119289436</v>
      </c>
      <c r="V64" s="332">
        <f t="shared" si="52"/>
        <v>976.92422958092493</v>
      </c>
      <c r="W64" s="332">
        <f t="shared" si="52"/>
        <v>1005.6674224731374</v>
      </c>
      <c r="X64" s="51"/>
      <c r="Y64" s="51"/>
      <c r="Z64" s="51"/>
    </row>
    <row r="65" spans="1:33" s="358" customFormat="1" ht="20.100000000000001" customHeight="1" x14ac:dyDescent="0.2">
      <c r="A65" s="279" t="s">
        <v>730</v>
      </c>
      <c r="B65" s="359"/>
      <c r="C65" s="359"/>
      <c r="D65" s="359"/>
      <c r="E65" s="359"/>
      <c r="F65" s="359"/>
      <c r="G65" s="359"/>
      <c r="H65" s="359"/>
      <c r="I65" s="359"/>
      <c r="J65" s="357">
        <f t="shared" ref="J65:S65" si="53">J35</f>
        <v>383190.30328039505</v>
      </c>
      <c r="K65" s="357">
        <f t="shared" si="53"/>
        <v>342018.89405395294</v>
      </c>
      <c r="L65" s="357">
        <f t="shared" si="53"/>
        <v>381844.38621238002</v>
      </c>
      <c r="M65" s="357">
        <f t="shared" si="53"/>
        <v>481390.7527094119</v>
      </c>
      <c r="N65" s="357">
        <f t="shared" si="53"/>
        <v>545474.59411771246</v>
      </c>
      <c r="O65" s="357">
        <f t="shared" si="53"/>
        <v>518339.39099393238</v>
      </c>
      <c r="P65" s="357">
        <f t="shared" si="53"/>
        <v>601512.25886261789</v>
      </c>
      <c r="Q65" s="357">
        <f t="shared" si="53"/>
        <v>764123.46519896993</v>
      </c>
      <c r="R65" s="357">
        <f t="shared" si="53"/>
        <v>684908.26198745659</v>
      </c>
      <c r="S65" s="357">
        <f t="shared" si="53"/>
        <v>589514.19076789834</v>
      </c>
      <c r="T65" s="357">
        <f t="shared" ref="T65:U65" si="54">T35</f>
        <v>564474.13121873804</v>
      </c>
      <c r="U65" s="357">
        <f t="shared" si="54"/>
        <v>460611.87846278056</v>
      </c>
      <c r="V65" s="357">
        <f t="shared" ref="V65:W65" si="55">V35</f>
        <v>231014.03016438708</v>
      </c>
      <c r="W65" s="357">
        <f t="shared" si="55"/>
        <v>17807.43436174791</v>
      </c>
      <c r="X65" s="346"/>
      <c r="Y65" s="346"/>
      <c r="Z65" s="346"/>
      <c r="AA65" s="346"/>
      <c r="AB65" s="346"/>
      <c r="AC65" s="346"/>
      <c r="AD65" s="346"/>
      <c r="AE65" s="346"/>
      <c r="AF65" s="346"/>
      <c r="AG65" s="346"/>
    </row>
    <row r="66" spans="1:33" s="274" customFormat="1" x14ac:dyDescent="0.2">
      <c r="A66" s="384" t="s">
        <v>781</v>
      </c>
      <c r="B66" s="332"/>
      <c r="C66" s="332"/>
      <c r="D66" s="332"/>
      <c r="E66" s="332"/>
      <c r="F66" s="332"/>
      <c r="G66" s="332"/>
      <c r="H66" s="332"/>
      <c r="I66" s="332"/>
      <c r="J66" s="332">
        <f t="shared" ref="J66:R66" si="56">J52/J65*1000000</f>
        <v>167.19705629807649</v>
      </c>
      <c r="K66" s="332">
        <f t="shared" si="56"/>
        <v>175.46159560477051</v>
      </c>
      <c r="L66" s="332">
        <f t="shared" si="56"/>
        <v>169.9507432526668</v>
      </c>
      <c r="M66" s="332">
        <f t="shared" si="56"/>
        <v>168.9128730353022</v>
      </c>
      <c r="N66" s="332">
        <f t="shared" si="56"/>
        <v>175.6629273567728</v>
      </c>
      <c r="O66" s="332">
        <f t="shared" si="56"/>
        <v>197.05282929475271</v>
      </c>
      <c r="P66" s="332">
        <f t="shared" si="56"/>
        <v>192.18522447446105</v>
      </c>
      <c r="Q66" s="332">
        <f t="shared" si="56"/>
        <v>178.33567937798958</v>
      </c>
      <c r="R66" s="332">
        <f t="shared" si="56"/>
        <v>187.39808162383687</v>
      </c>
      <c r="S66" s="332">
        <f t="shared" ref="S66:T66" si="57">S52/S65*1000000</f>
        <v>190.04932440337367</v>
      </c>
      <c r="T66" s="332">
        <f t="shared" si="57"/>
        <v>189.94266362613985</v>
      </c>
      <c r="U66" s="332">
        <f t="shared" ref="U66:V66" si="58">U52/U65*1000000</f>
        <v>192.87292754778787</v>
      </c>
      <c r="V66" s="332">
        <f t="shared" si="58"/>
        <v>182.63155941507677</v>
      </c>
      <c r="W66" s="332">
        <f t="shared" ref="W66" si="59">W52/W65*1000000</f>
        <v>210.35025446601281</v>
      </c>
      <c r="X66" s="51"/>
      <c r="Y66" s="51"/>
      <c r="Z66" s="51"/>
    </row>
    <row r="67" spans="1:33" s="274" customFormat="1" ht="20.100000000000001" customHeight="1" x14ac:dyDescent="0.2">
      <c r="A67" s="385" t="s">
        <v>777</v>
      </c>
      <c r="B67" s="310"/>
      <c r="C67" s="310"/>
      <c r="D67" s="310"/>
      <c r="E67" s="310"/>
      <c r="F67" s="310"/>
      <c r="G67" s="310"/>
      <c r="H67" s="310"/>
      <c r="I67" s="310"/>
      <c r="J67" s="310"/>
      <c r="K67" s="310">
        <f t="shared" ref="K67:W67" si="60">(K52-J52)/(K65-J65)*1000000</f>
        <v>98.541922877830856</v>
      </c>
      <c r="L67" s="310">
        <f t="shared" si="60"/>
        <v>122.62387986417981</v>
      </c>
      <c r="M67" s="310">
        <f t="shared" si="60"/>
        <v>164.93176423079825</v>
      </c>
      <c r="N67" s="310">
        <f t="shared" si="60"/>
        <v>226.36859136244632</v>
      </c>
      <c r="O67" s="310">
        <f t="shared" si="60"/>
        <v>-232.92914005384833</v>
      </c>
      <c r="P67" s="310">
        <f t="shared" si="60"/>
        <v>161.84995550029788</v>
      </c>
      <c r="Q67" s="310">
        <f t="shared" si="60"/>
        <v>127.10507022817039</v>
      </c>
      <c r="R67" s="310">
        <f t="shared" si="60"/>
        <v>99.980591970571865</v>
      </c>
      <c r="S67" s="310">
        <f t="shared" si="60"/>
        <v>171.01398959666443</v>
      </c>
      <c r="T67" s="310">
        <f t="shared" si="60"/>
        <v>192.45376155920312</v>
      </c>
      <c r="U67" s="310">
        <f t="shared" si="60"/>
        <v>176.94742874987156</v>
      </c>
      <c r="V67" s="310">
        <f t="shared" si="60"/>
        <v>203.17746543552934</v>
      </c>
      <c r="W67" s="310">
        <f t="shared" si="60"/>
        <v>180.31643946836664</v>
      </c>
      <c r="X67" s="51"/>
      <c r="Y67" s="51"/>
      <c r="Z67" s="51"/>
    </row>
    <row r="68" spans="1:33" x14ac:dyDescent="0.2">
      <c r="A68" s="286" t="s">
        <v>731</v>
      </c>
      <c r="X68" s="51"/>
      <c r="Y68" s="51"/>
      <c r="Z68" s="51"/>
    </row>
    <row r="69" spans="1:33" s="282" customFormat="1" x14ac:dyDescent="0.2">
      <c r="A69" s="282" t="s">
        <v>779</v>
      </c>
      <c r="B69" s="334"/>
      <c r="C69" s="335">
        <f t="shared" ref="C69:W69" si="61">C52/B52-1</f>
        <v>-2.6607187716885417E-2</v>
      </c>
      <c r="D69" s="335">
        <f t="shared" si="61"/>
        <v>-7.4276221619364091E-2</v>
      </c>
      <c r="E69" s="335">
        <f t="shared" si="61"/>
        <v>-7.2733150630882593E-3</v>
      </c>
      <c r="F69" s="335">
        <f t="shared" si="61"/>
        <v>0.15213590966988932</v>
      </c>
      <c r="G69" s="335">
        <f t="shared" si="61"/>
        <v>0.18136923619292489</v>
      </c>
      <c r="H69" s="335">
        <f t="shared" si="61"/>
        <v>9.6221847048265641E-3</v>
      </c>
      <c r="I69" s="335">
        <f t="shared" si="61"/>
        <v>0.12822801627351654</v>
      </c>
      <c r="J69" s="335">
        <f t="shared" si="61"/>
        <v>7.4212568384230737E-2</v>
      </c>
      <c r="K69" s="335">
        <f t="shared" si="61"/>
        <v>-6.3324770924503171E-2</v>
      </c>
      <c r="L69" s="335">
        <f t="shared" si="61"/>
        <v>8.1377441579102205E-2</v>
      </c>
      <c r="M69" s="335">
        <f t="shared" si="61"/>
        <v>0.25299983552560024</v>
      </c>
      <c r="N69" s="335">
        <f t="shared" si="61"/>
        <v>0.17840384617188998</v>
      </c>
      <c r="O69" s="335">
        <f t="shared" si="61"/>
        <v>6.5963282116205058E-2</v>
      </c>
      <c r="P69" s="335">
        <f t="shared" si="61"/>
        <v>0.13179452582163687</v>
      </c>
      <c r="Q69" s="335">
        <f t="shared" si="61"/>
        <v>0.17879232360017427</v>
      </c>
      <c r="R69" s="335">
        <f t="shared" si="61"/>
        <v>-5.8119580024773243E-2</v>
      </c>
      <c r="S69" s="335">
        <f t="shared" si="61"/>
        <v>-0.12710290506727751</v>
      </c>
      <c r="T69" s="335">
        <f t="shared" si="61"/>
        <v>-4.3013141949231559E-2</v>
      </c>
      <c r="U69" s="335">
        <f t="shared" si="61"/>
        <v>-0.17140971253535042</v>
      </c>
      <c r="V69" s="335">
        <f t="shared" si="61"/>
        <v>-0.52509386717831841</v>
      </c>
      <c r="W69" s="335">
        <f t="shared" si="61"/>
        <v>-0.91121691945207106</v>
      </c>
      <c r="X69" s="51"/>
      <c r="Y69" s="51"/>
      <c r="Z69" s="51"/>
    </row>
    <row r="70" spans="1:33" s="269" customFormat="1" ht="20.100000000000001" customHeight="1" x14ac:dyDescent="0.2">
      <c r="A70" s="271" t="s">
        <v>672</v>
      </c>
      <c r="B70" s="355"/>
      <c r="C70" s="356">
        <f t="shared" ref="C70:I70" si="62">C62/B62-1</f>
        <v>-9.4458505159200734E-2</v>
      </c>
      <c r="D70" s="356">
        <f t="shared" si="62"/>
        <v>-5.8771792666718836E-2</v>
      </c>
      <c r="E70" s="356">
        <f t="shared" si="62"/>
        <v>0.26124966256203663</v>
      </c>
      <c r="F70" s="356">
        <f t="shared" si="62"/>
        <v>0.40193947775692318</v>
      </c>
      <c r="G70" s="356">
        <f t="shared" si="62"/>
        <v>-1.7263449636527595E-3</v>
      </c>
      <c r="H70" s="356">
        <f t="shared" si="62"/>
        <v>-6.1197120135523031E-2</v>
      </c>
      <c r="I70" s="356">
        <f t="shared" si="62"/>
        <v>9.1965113656299335E-2</v>
      </c>
      <c r="J70" s="331">
        <f t="shared" ref="J70:W71" si="63">J62/I62-1</f>
        <v>-4.9242033026933307E-2</v>
      </c>
      <c r="K70" s="331">
        <f t="shared" si="63"/>
        <v>-0.11861194930597463</v>
      </c>
      <c r="L70" s="331">
        <f t="shared" si="63"/>
        <v>0.10782904016542738</v>
      </c>
      <c r="M70" s="331">
        <f t="shared" si="63"/>
        <v>0.28187695464603135</v>
      </c>
      <c r="N70" s="331">
        <f t="shared" si="63"/>
        <v>0.14479267116682748</v>
      </c>
      <c r="O70" s="331">
        <f t="shared" si="63"/>
        <v>-6.8264330539527407E-2</v>
      </c>
      <c r="P70" s="331">
        <f t="shared" si="63"/>
        <v>0.13392881358996855</v>
      </c>
      <c r="Q70" s="331">
        <f t="shared" si="63"/>
        <v>0.342822710476687</v>
      </c>
      <c r="R70" s="331">
        <f t="shared" si="63"/>
        <v>-0.13154656803863518</v>
      </c>
      <c r="S70" s="331">
        <f t="shared" si="63"/>
        <v>-0.16817075505236967</v>
      </c>
      <c r="T70" s="331">
        <f t="shared" si="63"/>
        <v>-5.0184926440371536E-2</v>
      </c>
      <c r="U70" s="331">
        <f t="shared" si="63"/>
        <v>-0.22658440344744035</v>
      </c>
      <c r="V70" s="331">
        <f t="shared" si="63"/>
        <v>-0.53425301245258949</v>
      </c>
      <c r="W70" s="331">
        <f t="shared" si="63"/>
        <v>-0.91832420486211208</v>
      </c>
      <c r="X70" s="51"/>
      <c r="Y70" s="51"/>
      <c r="Z70" s="51"/>
      <c r="AA70" s="51"/>
      <c r="AB70" s="51"/>
      <c r="AC70" s="51"/>
      <c r="AD70" s="51"/>
      <c r="AE70" s="51"/>
      <c r="AF70" s="51"/>
      <c r="AG70" s="51"/>
    </row>
    <row r="71" spans="1:33" s="274" customFormat="1" x14ac:dyDescent="0.2">
      <c r="A71" s="271" t="s">
        <v>896</v>
      </c>
      <c r="B71" s="332"/>
      <c r="C71" s="333">
        <f t="shared" ref="C71:I71" si="64">C63/B63-1</f>
        <v>7.4928998647648015E-2</v>
      </c>
      <c r="D71" s="333">
        <f t="shared" si="64"/>
        <v>-1.6472550261294128E-2</v>
      </c>
      <c r="E71" s="333">
        <f t="shared" si="64"/>
        <v>-0.21290231870481646</v>
      </c>
      <c r="F71" s="333">
        <f t="shared" si="64"/>
        <v>-0.17818427403636206</v>
      </c>
      <c r="G71" s="333">
        <f t="shared" si="64"/>
        <v>0.18341221390833073</v>
      </c>
      <c r="H71" s="333">
        <f t="shared" si="64"/>
        <v>7.5435755853851871E-2</v>
      </c>
      <c r="I71" s="333">
        <f t="shared" si="64"/>
        <v>3.3208847209226011E-2</v>
      </c>
      <c r="J71" s="333">
        <f t="shared" si="63"/>
        <v>0.12984861100265843</v>
      </c>
      <c r="K71" s="333">
        <f t="shared" si="63"/>
        <v>6.2727397243401484E-2</v>
      </c>
      <c r="L71" s="333">
        <f t="shared" si="63"/>
        <v>-2.3876968040461355E-2</v>
      </c>
      <c r="M71" s="333">
        <f t="shared" si="63"/>
        <v>-2.2527216060612476E-2</v>
      </c>
      <c r="N71" s="333">
        <f t="shared" si="63"/>
        <v>2.9360054315166417E-2</v>
      </c>
      <c r="O71" s="333">
        <f t="shared" si="63"/>
        <v>0.14406190194849766</v>
      </c>
      <c r="P71" s="333">
        <f t="shared" si="63"/>
        <v>-1.8822061338881202E-3</v>
      </c>
      <c r="Q71" s="333">
        <f t="shared" si="63"/>
        <v>-0.12215342025179465</v>
      </c>
      <c r="R71" s="333">
        <f t="shared" si="63"/>
        <v>8.4549136789096924E-2</v>
      </c>
      <c r="S71" s="333">
        <f t="shared" si="63"/>
        <v>4.9370529149498354E-2</v>
      </c>
      <c r="T71" s="333">
        <f t="shared" si="63"/>
        <v>7.5507166508339552E-3</v>
      </c>
      <c r="U71" s="333">
        <f t="shared" si="63"/>
        <v>7.1338994400975242E-2</v>
      </c>
      <c r="V71" s="333">
        <f t="shared" si="63"/>
        <v>1.9665495471055117E-2</v>
      </c>
      <c r="W71" s="333">
        <f t="shared" si="63"/>
        <v>8.7018257955643108E-2</v>
      </c>
      <c r="X71" s="51"/>
      <c r="Y71" s="51"/>
      <c r="Z71" s="51"/>
    </row>
    <row r="72" spans="1:33" s="269" customFormat="1" ht="20.100000000000001" customHeight="1" x14ac:dyDescent="0.2">
      <c r="A72" s="271" t="s">
        <v>730</v>
      </c>
      <c r="B72" s="355"/>
      <c r="C72" s="356"/>
      <c r="D72" s="356"/>
      <c r="E72" s="356"/>
      <c r="F72" s="356"/>
      <c r="G72" s="356"/>
      <c r="H72" s="356"/>
      <c r="I72" s="356"/>
      <c r="J72" s="331"/>
      <c r="K72" s="331">
        <f t="shared" ref="K72:W73" si="65">K65/J65-1</f>
        <v>-0.10744376586250781</v>
      </c>
      <c r="L72" s="331">
        <f t="shared" si="65"/>
        <v>0.11644237453193051</v>
      </c>
      <c r="M72" s="331">
        <f t="shared" si="65"/>
        <v>0.26069878225645748</v>
      </c>
      <c r="N72" s="331">
        <f t="shared" si="65"/>
        <v>0.13312229420199162</v>
      </c>
      <c r="O72" s="331">
        <f t="shared" si="65"/>
        <v>-4.9746043933852513E-2</v>
      </c>
      <c r="P72" s="331">
        <f t="shared" ref="P72:P73" si="66">P65/O65-1</f>
        <v>0.16046024923785729</v>
      </c>
      <c r="Q72" s="331">
        <f t="shared" si="65"/>
        <v>0.27033731057090815</v>
      </c>
      <c r="R72" s="331">
        <f t="shared" si="65"/>
        <v>-0.10366806781792326</v>
      </c>
      <c r="S72" s="331">
        <f t="shared" si="65"/>
        <v>-0.13928007079772287</v>
      </c>
      <c r="T72" s="331">
        <f t="shared" si="65"/>
        <v>-4.2475753665137783E-2</v>
      </c>
      <c r="U72" s="331">
        <f t="shared" si="65"/>
        <v>-0.18399825078203635</v>
      </c>
      <c r="V72" s="331">
        <f t="shared" si="65"/>
        <v>-0.49846271673374998</v>
      </c>
      <c r="W72" s="331">
        <f t="shared" si="65"/>
        <v>-0.92291622136942797</v>
      </c>
      <c r="X72" s="51"/>
      <c r="Y72" s="51"/>
      <c r="Z72" s="51"/>
      <c r="AA72" s="51"/>
      <c r="AB72" s="51"/>
      <c r="AC72" s="51"/>
      <c r="AD72" s="51"/>
      <c r="AE72" s="51"/>
      <c r="AF72" s="51"/>
      <c r="AG72" s="51"/>
    </row>
    <row r="73" spans="1:33" s="274" customFormat="1" ht="17.25" customHeight="1" x14ac:dyDescent="0.2">
      <c r="A73" s="417" t="s">
        <v>897</v>
      </c>
      <c r="B73" s="310"/>
      <c r="C73" s="375"/>
      <c r="D73" s="375"/>
      <c r="E73" s="375"/>
      <c r="F73" s="375"/>
      <c r="G73" s="375"/>
      <c r="H73" s="375"/>
      <c r="I73" s="375"/>
      <c r="J73" s="375"/>
      <c r="K73" s="375">
        <f t="shared" si="65"/>
        <v>4.9429933096191148E-2</v>
      </c>
      <c r="L73" s="375">
        <f t="shared" si="65"/>
        <v>-3.1407741010841872E-2</v>
      </c>
      <c r="M73" s="375">
        <f t="shared" si="65"/>
        <v>-6.106888369541208E-3</v>
      </c>
      <c r="N73" s="375">
        <f t="shared" si="65"/>
        <v>3.9961751879383778E-2</v>
      </c>
      <c r="O73" s="375">
        <f t="shared" si="65"/>
        <v>0.12176673962934048</v>
      </c>
      <c r="P73" s="375">
        <f t="shared" si="66"/>
        <v>-2.4702029591316732E-2</v>
      </c>
      <c r="Q73" s="375">
        <f t="shared" si="65"/>
        <v>-7.2063526914431963E-2</v>
      </c>
      <c r="R73" s="375">
        <f t="shared" si="65"/>
        <v>5.0816540343781469E-2</v>
      </c>
      <c r="S73" s="375">
        <f t="shared" si="65"/>
        <v>1.4147651654506488E-2</v>
      </c>
      <c r="T73" s="375">
        <f t="shared" si="65"/>
        <v>-5.6122681608405944E-4</v>
      </c>
      <c r="U73" s="375">
        <f t="shared" si="65"/>
        <v>1.5427097133983603E-2</v>
      </c>
      <c r="V73" s="375">
        <f t="shared" si="65"/>
        <v>-5.3099044344487423E-2</v>
      </c>
      <c r="W73" s="375">
        <f t="shared" si="65"/>
        <v>0.15177385080493266</v>
      </c>
      <c r="X73" s="51"/>
      <c r="Y73" s="51"/>
      <c r="Z73" s="51"/>
    </row>
    <row r="74" spans="1:33" x14ac:dyDescent="0.2">
      <c r="A74" s="286" t="s">
        <v>832</v>
      </c>
    </row>
    <row r="75" spans="1:33" x14ac:dyDescent="0.2">
      <c r="A75" s="286"/>
    </row>
    <row r="76" spans="1:33" s="51" customFormat="1" ht="24.95" customHeight="1" x14ac:dyDescent="0.2">
      <c r="A76" s="48" t="str">
        <f>Index!A71</f>
        <v>Table 5e    Palau Estimated direct Value Added generated from Tourism receipts, current prices, FY2000-FY21</v>
      </c>
      <c r="H76" s="32"/>
      <c r="I76" s="32"/>
      <c r="J76" s="32"/>
      <c r="K76" s="32"/>
      <c r="L76" s="32"/>
      <c r="M76" s="32"/>
      <c r="N76" s="32"/>
      <c r="O76" s="32"/>
      <c r="P76" s="32"/>
      <c r="Q76" s="32"/>
      <c r="R76" s="32"/>
      <c r="S76" s="32"/>
      <c r="T76" s="32"/>
      <c r="U76" s="32"/>
      <c r="V76" s="32"/>
      <c r="W76" s="32"/>
    </row>
    <row r="77" spans="1:33" s="47" customFormat="1" ht="25.15" customHeight="1" x14ac:dyDescent="0.25">
      <c r="A77" s="70" t="s">
        <v>115</v>
      </c>
      <c r="B77" s="132"/>
      <c r="C77" s="132"/>
      <c r="D77" s="132"/>
      <c r="E77" s="132"/>
      <c r="F77" s="132"/>
      <c r="G77" s="132" t="str">
        <f t="shared" ref="G77:S77" si="67">G2</f>
        <v>FY05</v>
      </c>
      <c r="H77" s="132" t="str">
        <f t="shared" si="67"/>
        <v>FY06</v>
      </c>
      <c r="I77" s="132" t="str">
        <f t="shared" si="67"/>
        <v>FY07</v>
      </c>
      <c r="J77" s="132" t="str">
        <f t="shared" si="67"/>
        <v>FY08</v>
      </c>
      <c r="K77" s="132" t="str">
        <f t="shared" si="67"/>
        <v>FY09</v>
      </c>
      <c r="L77" s="132" t="str">
        <f t="shared" si="67"/>
        <v>FY10</v>
      </c>
      <c r="M77" s="132" t="str">
        <f t="shared" si="67"/>
        <v>FY11</v>
      </c>
      <c r="N77" s="132" t="str">
        <f t="shared" si="67"/>
        <v>FY12</v>
      </c>
      <c r="O77" s="132" t="str">
        <f t="shared" si="67"/>
        <v>FY13</v>
      </c>
      <c r="P77" s="132" t="str">
        <f t="shared" si="67"/>
        <v>FY14</v>
      </c>
      <c r="Q77" s="132" t="str">
        <f t="shared" si="67"/>
        <v>FY15</v>
      </c>
      <c r="R77" s="132" t="str">
        <f t="shared" si="67"/>
        <v>FY16</v>
      </c>
      <c r="S77" s="132" t="str">
        <f t="shared" si="67"/>
        <v>FY17</v>
      </c>
      <c r="T77" s="132" t="str">
        <f t="shared" ref="T77:W77" si="68">T2</f>
        <v>FY18</v>
      </c>
      <c r="U77" s="132" t="str">
        <f t="shared" si="68"/>
        <v>FY19</v>
      </c>
      <c r="V77" s="132" t="str">
        <f t="shared" si="68"/>
        <v>FY20</v>
      </c>
      <c r="W77" s="132" t="str">
        <f t="shared" si="68"/>
        <v>FY21</v>
      </c>
      <c r="X77" s="51"/>
      <c r="Y77" s="51"/>
      <c r="Z77" s="51"/>
      <c r="AA77" s="51"/>
      <c r="AB77" s="51"/>
      <c r="AC77" s="51"/>
      <c r="AD77" s="51"/>
      <c r="AE77" s="51"/>
      <c r="AF77" s="51"/>
      <c r="AG77" s="51"/>
    </row>
    <row r="79" spans="1:33" x14ac:dyDescent="0.2">
      <c r="A79" s="324" t="s">
        <v>663</v>
      </c>
      <c r="G79" s="694">
        <v>8.4328317642211914</v>
      </c>
      <c r="H79" s="694">
        <v>8.083348274230957</v>
      </c>
      <c r="I79" s="694">
        <v>9.049860954284668</v>
      </c>
      <c r="J79" s="694">
        <v>10.08344554901123</v>
      </c>
      <c r="K79" s="694">
        <v>9.771977424621582</v>
      </c>
      <c r="L79" s="694">
        <v>9.933283805847168</v>
      </c>
      <c r="M79" s="694">
        <v>12.710080146789551</v>
      </c>
      <c r="N79" s="694">
        <v>15.55634880065918</v>
      </c>
      <c r="O79" s="694">
        <v>18.118417739868164</v>
      </c>
      <c r="P79" s="694">
        <v>19.645851135253906</v>
      </c>
      <c r="Q79" s="694">
        <v>25.988019943237305</v>
      </c>
      <c r="R79" s="694">
        <v>27.338802337646484</v>
      </c>
      <c r="S79" s="694">
        <v>23.9893798828125</v>
      </c>
      <c r="T79" s="694">
        <v>20.705928802490234</v>
      </c>
      <c r="U79" s="694">
        <v>15.61075496673584</v>
      </c>
      <c r="V79" s="694">
        <v>5.0699868202209473</v>
      </c>
      <c r="W79" s="694">
        <v>1.3813196681439877E-2</v>
      </c>
    </row>
    <row r="80" spans="1:33" x14ac:dyDescent="0.2">
      <c r="A80" s="324" t="s">
        <v>664</v>
      </c>
      <c r="G80" s="694">
        <v>4.016777515411377</v>
      </c>
      <c r="H80" s="694">
        <v>4.3541970252990723</v>
      </c>
      <c r="I80" s="694">
        <v>4.6142807006835938</v>
      </c>
      <c r="J80" s="694">
        <v>4.8246073722839355</v>
      </c>
      <c r="K80" s="694">
        <v>4.3014216423034668</v>
      </c>
      <c r="L80" s="694">
        <v>4.3672900199890137</v>
      </c>
      <c r="M80" s="694">
        <v>5.1548428535461426</v>
      </c>
      <c r="N80" s="694">
        <v>5.6629376411437988</v>
      </c>
      <c r="O80" s="694">
        <v>6.2417597770690918</v>
      </c>
      <c r="P80" s="694">
        <v>7.0288810729980469</v>
      </c>
      <c r="Q80" s="694">
        <v>7.637359619140625</v>
      </c>
      <c r="R80" s="694">
        <v>7.3923511505126953</v>
      </c>
      <c r="S80" s="694">
        <v>6.8500461578369141</v>
      </c>
      <c r="T80" s="694">
        <v>6.5883150100708008</v>
      </c>
      <c r="U80" s="694">
        <v>5.9169893264770508</v>
      </c>
      <c r="V80" s="694">
        <v>2.2662172317504883</v>
      </c>
      <c r="W80" s="694">
        <v>0.24332331120967865</v>
      </c>
    </row>
    <row r="81" spans="1:23" x14ac:dyDescent="0.2">
      <c r="A81" s="324" t="s">
        <v>887</v>
      </c>
      <c r="G81" s="694">
        <v>4.626680850982666</v>
      </c>
      <c r="H81" s="694">
        <v>4.6095614433288574</v>
      </c>
      <c r="I81" s="694">
        <v>5.0472149848937988</v>
      </c>
      <c r="J81" s="694">
        <v>4.9183869361877441</v>
      </c>
      <c r="K81" s="694">
        <v>4.9913415908813477</v>
      </c>
      <c r="L81" s="694">
        <v>5.1714553833007813</v>
      </c>
      <c r="M81" s="694">
        <v>5.8647747039794922</v>
      </c>
      <c r="N81" s="694">
        <v>5.9255867004394531</v>
      </c>
      <c r="O81" s="694">
        <v>6.0024409294128418</v>
      </c>
      <c r="P81" s="694">
        <v>6.9459986686706543</v>
      </c>
      <c r="Q81" s="694">
        <v>6.460235595703125</v>
      </c>
      <c r="R81" s="694">
        <v>6.5107302665710449</v>
      </c>
      <c r="S81" s="694">
        <v>6.6216335296630859</v>
      </c>
      <c r="T81" s="694">
        <v>5.7944350242614746</v>
      </c>
      <c r="U81" s="694">
        <v>5.4325933456420898</v>
      </c>
      <c r="V81" s="694">
        <v>3.1459689140319824</v>
      </c>
      <c r="W81" s="694">
        <v>-1.7172519117593765E-2</v>
      </c>
    </row>
    <row r="82" spans="1:23" x14ac:dyDescent="0.2">
      <c r="A82" s="324" t="s">
        <v>665</v>
      </c>
      <c r="G82" s="694">
        <v>2.4980380535125732</v>
      </c>
      <c r="H82" s="694">
        <v>2.6904914379119873</v>
      </c>
      <c r="I82" s="694">
        <v>3.2075188159942627</v>
      </c>
      <c r="J82" s="694">
        <v>3.3509867191314697</v>
      </c>
      <c r="K82" s="694">
        <v>3.6116452217102051</v>
      </c>
      <c r="L82" s="694">
        <v>3.6382162570953369</v>
      </c>
      <c r="M82" s="694">
        <v>4.170802116394043</v>
      </c>
      <c r="N82" s="694">
        <v>4.5344252586364746</v>
      </c>
      <c r="O82" s="694">
        <v>4.3205442428588867</v>
      </c>
      <c r="P82" s="694">
        <v>4.8849363327026367</v>
      </c>
      <c r="Q82" s="694">
        <v>5.777740478515625</v>
      </c>
      <c r="R82" s="694">
        <v>5.1063432693481445</v>
      </c>
      <c r="S82" s="694">
        <v>4.2815046310424805</v>
      </c>
      <c r="T82" s="694">
        <v>3.7176368236541748</v>
      </c>
      <c r="U82" s="694">
        <v>3.1238551139831543</v>
      </c>
      <c r="V82" s="694">
        <v>1.5830916166305542</v>
      </c>
      <c r="W82" s="694">
        <v>-0.1065264418721199</v>
      </c>
    </row>
    <row r="83" spans="1:23" x14ac:dyDescent="0.2">
      <c r="A83" s="324" t="s">
        <v>666</v>
      </c>
      <c r="G83" s="694">
        <v>0.46151024103164673</v>
      </c>
      <c r="H83" s="694">
        <v>0.3447326123714447</v>
      </c>
      <c r="I83" s="694">
        <v>0.31507575511932373</v>
      </c>
      <c r="J83" s="694">
        <v>0.19849193096160889</v>
      </c>
      <c r="K83" s="694">
        <v>0.15076348185539246</v>
      </c>
      <c r="L83" s="694">
        <v>0.19045217335224152</v>
      </c>
      <c r="M83" s="694">
        <v>0.26421239972114563</v>
      </c>
      <c r="N83" s="694">
        <v>0.3737848699092865</v>
      </c>
      <c r="O83" s="694">
        <v>0.50699698925018311</v>
      </c>
      <c r="P83" s="694">
        <v>0.83451789617538452</v>
      </c>
      <c r="Q83" s="694">
        <v>1.3329286575317383</v>
      </c>
      <c r="R83" s="694">
        <v>1.7558478116989136</v>
      </c>
      <c r="S83" s="694">
        <v>1.7160683870315552</v>
      </c>
      <c r="T83" s="694">
        <v>1.6554394960403442</v>
      </c>
      <c r="U83" s="694">
        <v>1.2782309055328369</v>
      </c>
      <c r="V83" s="694">
        <v>0.45389860868453979</v>
      </c>
      <c r="W83" s="694">
        <v>2.5710800662636757E-2</v>
      </c>
    </row>
    <row r="84" spans="1:23" x14ac:dyDescent="0.2">
      <c r="A84" s="324" t="s">
        <v>836</v>
      </c>
      <c r="G84" s="694">
        <v>1.0083333253860474</v>
      </c>
      <c r="H84" s="694">
        <v>0.54855477809906006</v>
      </c>
      <c r="I84" s="694">
        <v>0.48212310671806335</v>
      </c>
      <c r="J84" s="694">
        <v>0.59602963924407959</v>
      </c>
      <c r="K84" s="694">
        <v>0.53355485200881958</v>
      </c>
      <c r="L84" s="694">
        <v>0.62705576419830322</v>
      </c>
      <c r="M84" s="694">
        <v>0.66826879978179932</v>
      </c>
      <c r="N84" s="694">
        <v>0.89439338445663452</v>
      </c>
      <c r="O84" s="694">
        <v>0.87797367572784424</v>
      </c>
      <c r="P84" s="694">
        <v>0.90313994884490967</v>
      </c>
      <c r="Q84" s="694">
        <v>0.94284343719482422</v>
      </c>
      <c r="R84" s="694">
        <v>0.98382318019866943</v>
      </c>
      <c r="S84" s="694">
        <v>0.95074629783630371</v>
      </c>
      <c r="T84" s="694">
        <v>1.0570669174194336</v>
      </c>
      <c r="U84" s="694">
        <v>0.9971429705619812</v>
      </c>
      <c r="V84" s="694">
        <v>0.5010649561882019</v>
      </c>
      <c r="W84" s="694">
        <v>2.0248200744390488E-2</v>
      </c>
    </row>
    <row r="85" spans="1:23" x14ac:dyDescent="0.2">
      <c r="A85" s="325" t="s">
        <v>2087</v>
      </c>
      <c r="G85" s="694">
        <v>0.25999459624290466</v>
      </c>
      <c r="H85" s="694">
        <v>0.25437361001968384</v>
      </c>
      <c r="I85" s="694">
        <v>0.29370355606079102</v>
      </c>
      <c r="J85" s="694">
        <v>0.3177655041217804</v>
      </c>
      <c r="K85" s="694">
        <v>0.30282068252563477</v>
      </c>
      <c r="L85" s="694">
        <v>0.323719322681427</v>
      </c>
      <c r="M85" s="694">
        <v>0.40622642636299133</v>
      </c>
      <c r="N85" s="694">
        <v>0.49333232641220093</v>
      </c>
      <c r="O85" s="694">
        <v>0.51775532960891724</v>
      </c>
      <c r="P85" s="694">
        <v>0.5929834246635437</v>
      </c>
      <c r="Q85" s="694">
        <v>0.71430182456970215</v>
      </c>
      <c r="R85" s="694">
        <v>0.68330281972885132</v>
      </c>
      <c r="S85" s="694">
        <v>0.60563242435455322</v>
      </c>
      <c r="T85" s="694">
        <v>0.55647855997085571</v>
      </c>
      <c r="U85" s="694">
        <v>0.47976782917976379</v>
      </c>
      <c r="V85" s="694">
        <v>0.23309008777141571</v>
      </c>
      <c r="W85" s="694">
        <v>1.8635055050253868E-2</v>
      </c>
    </row>
    <row r="86" spans="1:23" x14ac:dyDescent="0.2">
      <c r="A86" s="325" t="s">
        <v>670</v>
      </c>
      <c r="G86" s="694">
        <v>0.35412031412124634</v>
      </c>
      <c r="H86" s="694">
        <v>0.35207986831665039</v>
      </c>
      <c r="I86" s="694">
        <v>0.39897575974464417</v>
      </c>
      <c r="J86" s="694">
        <v>0.41675540804862976</v>
      </c>
      <c r="K86" s="694">
        <v>0.38838401436805725</v>
      </c>
      <c r="L86" s="694">
        <v>0.41749176383018494</v>
      </c>
      <c r="M86" s="694">
        <v>0.51111829280853271</v>
      </c>
      <c r="N86" s="694">
        <v>0.60772669315338135</v>
      </c>
      <c r="O86" s="694">
        <v>0.63904702663421631</v>
      </c>
      <c r="P86" s="694">
        <v>0.7350461483001709</v>
      </c>
      <c r="Q86" s="694">
        <v>0.89514422416687012</v>
      </c>
      <c r="R86" s="694">
        <v>0.88424736261367798</v>
      </c>
      <c r="S86" s="694">
        <v>0.78786122798919678</v>
      </c>
      <c r="T86" s="694">
        <v>0.73104965686798096</v>
      </c>
      <c r="U86" s="694">
        <v>0.65421277284622192</v>
      </c>
      <c r="V86" s="694">
        <v>0.34205454587936401</v>
      </c>
      <c r="W86" s="694">
        <v>3.668874129652977E-2</v>
      </c>
    </row>
    <row r="87" spans="1:23" x14ac:dyDescent="0.2">
      <c r="A87" s="324" t="s">
        <v>671</v>
      </c>
      <c r="G87" s="694">
        <v>0.8075365424156189</v>
      </c>
      <c r="H87" s="694">
        <v>1.3310732841491699</v>
      </c>
      <c r="I87" s="694">
        <v>1.6707607507705688</v>
      </c>
      <c r="J87" s="694">
        <v>1.6645890474319458</v>
      </c>
      <c r="K87" s="694">
        <v>1.4380037784576416</v>
      </c>
      <c r="L87" s="694">
        <v>1.4275438785552979</v>
      </c>
      <c r="M87" s="694">
        <v>1.6968302726745605</v>
      </c>
      <c r="N87" s="694">
        <v>1.6523531675338745</v>
      </c>
      <c r="O87" s="694">
        <v>1.6630995273590088</v>
      </c>
      <c r="P87" s="694">
        <v>1.9378875494003296</v>
      </c>
      <c r="Q87" s="694">
        <v>2.0544552803039551</v>
      </c>
      <c r="R87" s="694">
        <v>2.1475455760955811</v>
      </c>
      <c r="S87" s="694">
        <v>2.18318772315979</v>
      </c>
      <c r="T87" s="694">
        <v>2.3414335250854492</v>
      </c>
      <c r="U87" s="694">
        <v>2.0611724853515625</v>
      </c>
      <c r="V87" s="694">
        <v>0.98553359508514404</v>
      </c>
      <c r="W87" s="694">
        <v>0.2073991596698761</v>
      </c>
    </row>
    <row r="88" spans="1:23" s="49" customFormat="1" ht="18.75" customHeight="1" x14ac:dyDescent="0.2">
      <c r="A88" s="422" t="s">
        <v>835</v>
      </c>
      <c r="G88" s="423">
        <f t="shared" ref="G88" si="69">SUM(G79:G87)</f>
        <v>22.465823203325272</v>
      </c>
      <c r="H88" s="423">
        <f t="shared" ref="H88" si="70">SUM(H79:H87)</f>
        <v>22.568412333726883</v>
      </c>
      <c r="I88" s="423">
        <f t="shared" ref="I88:R88" si="71">SUM(I79:I87)</f>
        <v>25.079514384269714</v>
      </c>
      <c r="J88" s="423">
        <f t="shared" si="71"/>
        <v>26.371058106422424</v>
      </c>
      <c r="K88" s="423">
        <f t="shared" si="71"/>
        <v>25.489912688732147</v>
      </c>
      <c r="L88" s="423">
        <f t="shared" si="71"/>
        <v>26.096508368849754</v>
      </c>
      <c r="M88" s="423">
        <f t="shared" si="71"/>
        <v>31.447156012058258</v>
      </c>
      <c r="N88" s="423">
        <f t="shared" si="71"/>
        <v>35.700888842344284</v>
      </c>
      <c r="O88" s="423">
        <f t="shared" si="71"/>
        <v>38.888035237789154</v>
      </c>
      <c r="P88" s="423">
        <f t="shared" si="71"/>
        <v>43.509242177009583</v>
      </c>
      <c r="Q88" s="423">
        <f t="shared" si="71"/>
        <v>51.80302906036377</v>
      </c>
      <c r="R88" s="423">
        <f t="shared" si="71"/>
        <v>52.802993774414063</v>
      </c>
      <c r="S88" s="423">
        <f>SUM(S79:S87)</f>
        <v>47.986060261726379</v>
      </c>
      <c r="T88" s="423">
        <f>SUM(T79:T87)</f>
        <v>43.147783815860748</v>
      </c>
      <c r="U88" s="423">
        <f>SUM(U79:U87)</f>
        <v>35.554719716310501</v>
      </c>
      <c r="V88" s="423">
        <f t="shared" ref="V88:W88" si="72">SUM(V79:V87)</f>
        <v>14.580906376242638</v>
      </c>
      <c r="W88" s="423">
        <f t="shared" si="72"/>
        <v>0.44211950432509184</v>
      </c>
    </row>
    <row r="89" spans="1:23" x14ac:dyDescent="0.2">
      <c r="A89" s="324" t="s">
        <v>838</v>
      </c>
      <c r="G89" s="694">
        <v>0.81858170032501221</v>
      </c>
      <c r="H89" s="694">
        <v>0.83850806951522827</v>
      </c>
      <c r="I89" s="694">
        <v>1.3446556329727173</v>
      </c>
      <c r="J89" s="694">
        <v>1.99208664894104</v>
      </c>
      <c r="K89" s="694">
        <v>1.7555936574935913</v>
      </c>
      <c r="L89" s="694">
        <v>2.2724606990814209</v>
      </c>
      <c r="M89" s="694">
        <v>3.1817548274993896</v>
      </c>
      <c r="N89" s="694">
        <v>6.4923968315124512</v>
      </c>
      <c r="O89" s="694">
        <v>7.7605795860290527</v>
      </c>
      <c r="P89" s="694">
        <v>8.9818201065063477</v>
      </c>
      <c r="Q89" s="694">
        <v>13.198863983154297</v>
      </c>
      <c r="R89" s="694">
        <v>9.9117641448974609</v>
      </c>
      <c r="S89" s="694">
        <v>4.7512292861938477</v>
      </c>
      <c r="T89" s="694">
        <v>4.3695130348205566</v>
      </c>
      <c r="U89" s="694">
        <v>5.2278695106506348</v>
      </c>
      <c r="V89" s="694">
        <v>2.2996118068695068</v>
      </c>
      <c r="W89" s="694">
        <v>-0.30939921736717224</v>
      </c>
    </row>
    <row r="90" spans="1:23" x14ac:dyDescent="0.2">
      <c r="A90" s="324" t="s">
        <v>839</v>
      </c>
      <c r="G90" s="694">
        <v>1.4869110584259033</v>
      </c>
      <c r="H90" s="694">
        <v>1.2553960084915161</v>
      </c>
      <c r="I90" s="694">
        <v>1.7362060546875</v>
      </c>
      <c r="J90" s="694">
        <v>2.1348350048065186</v>
      </c>
      <c r="K90" s="694">
        <v>2.0867040157318115</v>
      </c>
      <c r="L90" s="694">
        <v>2.2050309181213379</v>
      </c>
      <c r="M90" s="694">
        <v>2.7765109539031982</v>
      </c>
      <c r="N90" s="694">
        <v>3.3078351020812988</v>
      </c>
      <c r="O90" s="694">
        <v>4.1218228340148926</v>
      </c>
      <c r="P90" s="694">
        <v>4.7938127517700195</v>
      </c>
      <c r="Q90" s="694">
        <v>5.6765179634094238</v>
      </c>
      <c r="R90" s="694">
        <v>5.6187858581542969</v>
      </c>
      <c r="S90" s="694">
        <v>4.8087663650512695</v>
      </c>
      <c r="T90" s="694">
        <v>4.405299186706543</v>
      </c>
      <c r="U90" s="694">
        <v>3.4589083194732666</v>
      </c>
      <c r="V90" s="694">
        <v>2.2730000019073486</v>
      </c>
      <c r="W90" s="694">
        <v>0.52600002288818359</v>
      </c>
    </row>
    <row r="91" spans="1:23" x14ac:dyDescent="0.2">
      <c r="A91" s="324" t="s">
        <v>803</v>
      </c>
      <c r="G91" s="694">
        <v>6.7452996969223022E-2</v>
      </c>
      <c r="H91" s="694">
        <v>9.3915998935699463E-2</v>
      </c>
      <c r="I91" s="694">
        <v>7.7520996332168579E-2</v>
      </c>
      <c r="J91" s="694">
        <v>0.12891000509262085</v>
      </c>
      <c r="K91" s="694">
        <v>0.1162170022726059</v>
      </c>
      <c r="L91" s="694">
        <v>9.7475998103618622E-2</v>
      </c>
      <c r="M91" s="694">
        <v>0.13496600091457367</v>
      </c>
      <c r="N91" s="694">
        <v>0.13359199464321136</v>
      </c>
      <c r="O91" s="694">
        <v>0.14337299764156342</v>
      </c>
      <c r="P91" s="694">
        <v>0.1779559999704361</v>
      </c>
      <c r="Q91" s="694">
        <v>0.20641200244426727</v>
      </c>
      <c r="R91" s="694">
        <v>0.15200300514698029</v>
      </c>
      <c r="S91" s="694">
        <v>0.15092399716377258</v>
      </c>
      <c r="T91" s="694">
        <v>0.14008499681949615</v>
      </c>
      <c r="U91" s="694">
        <v>0.1361670047044754</v>
      </c>
      <c r="V91" s="694">
        <v>9.2000000178813934E-2</v>
      </c>
      <c r="W91" s="694">
        <v>1.0999999940395355E-2</v>
      </c>
    </row>
    <row r="92" spans="1:23" x14ac:dyDescent="0.2">
      <c r="A92" s="324" t="s">
        <v>840</v>
      </c>
      <c r="G92" s="694">
        <v>1.5167341232299805</v>
      </c>
      <c r="H92" s="694">
        <v>1.5044121742248535</v>
      </c>
      <c r="I92" s="694">
        <v>1.638788104057312</v>
      </c>
      <c r="J92" s="694">
        <v>1.765249490737915</v>
      </c>
      <c r="K92" s="694">
        <v>1.6840324401855469</v>
      </c>
      <c r="L92" s="694">
        <v>1.771370530128479</v>
      </c>
      <c r="M92" s="694">
        <v>2.2205345630645752</v>
      </c>
      <c r="N92" s="694">
        <v>2.5896954536437988</v>
      </c>
      <c r="O92" s="694">
        <v>2.6767342090606689</v>
      </c>
      <c r="P92" s="694">
        <v>2.9718554019927979</v>
      </c>
      <c r="Q92" s="694">
        <v>3.4875454902648926</v>
      </c>
      <c r="R92" s="694">
        <v>3.1593911647796631</v>
      </c>
      <c r="S92" s="694">
        <v>2.8923122882843018</v>
      </c>
      <c r="T92" s="694">
        <v>2.5474355220794678</v>
      </c>
      <c r="U92" s="694">
        <v>2.4099051952362061</v>
      </c>
      <c r="V92" s="694">
        <v>1.0044701099395752</v>
      </c>
      <c r="W92" s="694">
        <v>7.4869066476821899E-2</v>
      </c>
    </row>
    <row r="93" spans="1:23" s="49" customFormat="1" ht="18.75" customHeight="1" x14ac:dyDescent="0.2">
      <c r="A93" s="422" t="s">
        <v>59</v>
      </c>
      <c r="G93" s="423">
        <f t="shared" ref="G93:H93" si="73">SUM(G89:G92)</f>
        <v>3.889679878950119</v>
      </c>
      <c r="H93" s="423">
        <f t="shared" si="73"/>
        <v>3.6922322511672974</v>
      </c>
      <c r="I93" s="423">
        <f t="shared" ref="I93:R93" si="74">SUM(I89:I92)</f>
        <v>4.7971707880496979</v>
      </c>
      <c r="J93" s="423">
        <f t="shared" si="74"/>
        <v>6.0210811495780945</v>
      </c>
      <c r="K93" s="423">
        <f t="shared" si="74"/>
        <v>5.6425471156835556</v>
      </c>
      <c r="L93" s="423">
        <f t="shared" si="74"/>
        <v>6.3463381454348564</v>
      </c>
      <c r="M93" s="423">
        <f t="shared" si="74"/>
        <v>8.3137663453817368</v>
      </c>
      <c r="N93" s="423">
        <f t="shared" si="74"/>
        <v>12.52351938188076</v>
      </c>
      <c r="O93" s="423">
        <f t="shared" si="74"/>
        <v>14.702509626746178</v>
      </c>
      <c r="P93" s="423">
        <f t="shared" si="74"/>
        <v>16.925444260239601</v>
      </c>
      <c r="Q93" s="423">
        <f t="shared" si="74"/>
        <v>22.569339439272881</v>
      </c>
      <c r="R93" s="423">
        <f t="shared" si="74"/>
        <v>18.841944172978401</v>
      </c>
      <c r="S93" s="423">
        <f t="shared" ref="S93:T93" si="75">SUM(S89:S92)</f>
        <v>12.603231936693192</v>
      </c>
      <c r="T93" s="423">
        <f t="shared" si="75"/>
        <v>11.462332740426064</v>
      </c>
      <c r="U93" s="423">
        <f t="shared" ref="U93:W93" si="76">SUM(U89:U92)</f>
        <v>11.232850030064583</v>
      </c>
      <c r="V93" s="423">
        <f t="shared" si="76"/>
        <v>5.6690819188952446</v>
      </c>
      <c r="W93" s="423">
        <f t="shared" si="76"/>
        <v>0.30246987193822861</v>
      </c>
    </row>
    <row r="94" spans="1:23" ht="12.75" customHeight="1" x14ac:dyDescent="0.2">
      <c r="A94" s="452" t="s">
        <v>841</v>
      </c>
      <c r="G94" s="453">
        <f t="shared" ref="G94:H94" si="77">G88+G93</f>
        <v>26.355503082275391</v>
      </c>
      <c r="H94" s="453">
        <f t="shared" si="77"/>
        <v>26.26064458489418</v>
      </c>
      <c r="I94" s="453">
        <f t="shared" ref="I94:R94" si="78">I88+I93</f>
        <v>29.876685172319412</v>
      </c>
      <c r="J94" s="453">
        <f t="shared" si="78"/>
        <v>32.392139256000519</v>
      </c>
      <c r="K94" s="453">
        <f t="shared" si="78"/>
        <v>31.132459804415703</v>
      </c>
      <c r="L94" s="453">
        <f t="shared" si="78"/>
        <v>32.442846514284611</v>
      </c>
      <c r="M94" s="453">
        <f t="shared" si="78"/>
        <v>39.760922357439995</v>
      </c>
      <c r="N94" s="453">
        <f t="shared" si="78"/>
        <v>48.224408224225044</v>
      </c>
      <c r="O94" s="453">
        <f t="shared" si="78"/>
        <v>53.590544864535332</v>
      </c>
      <c r="P94" s="453">
        <f t="shared" si="78"/>
        <v>60.434686437249184</v>
      </c>
      <c r="Q94" s="453">
        <f t="shared" si="78"/>
        <v>74.37236849963665</v>
      </c>
      <c r="R94" s="453">
        <f t="shared" si="78"/>
        <v>71.644937947392464</v>
      </c>
      <c r="S94" s="453">
        <f t="shared" ref="S94:T94" si="79">S88+S93</f>
        <v>60.589292198419571</v>
      </c>
      <c r="T94" s="453">
        <f t="shared" si="79"/>
        <v>54.610116556286812</v>
      </c>
      <c r="U94" s="453">
        <f t="shared" ref="U94:W94" si="80">U88+U93</f>
        <v>46.787569746375084</v>
      </c>
      <c r="V94" s="453">
        <f t="shared" si="80"/>
        <v>20.249988295137882</v>
      </c>
      <c r="W94" s="453">
        <f t="shared" si="80"/>
        <v>0.74458937626332045</v>
      </c>
    </row>
    <row r="95" spans="1:23" s="51" customFormat="1" x14ac:dyDescent="0.2">
      <c r="A95" s="450" t="s">
        <v>903</v>
      </c>
      <c r="G95" s="451">
        <f>NAgni!H6</f>
        <v>191.01791381835938</v>
      </c>
      <c r="H95" s="451">
        <f>NAgni!I6</f>
        <v>193.68464660644531</v>
      </c>
      <c r="I95" s="451">
        <f>NAgni!J6</f>
        <v>200.93807983398438</v>
      </c>
      <c r="J95" s="451">
        <f>NAgni!K6</f>
        <v>201.30158996582031</v>
      </c>
      <c r="K95" s="451">
        <f>NAgni!L6</f>
        <v>190.12895202636719</v>
      </c>
      <c r="L95" s="451">
        <f>NAgni!M6</f>
        <v>188.17796325683594</v>
      </c>
      <c r="M95" s="451">
        <f>NAgni!N6</f>
        <v>198.85842895507813</v>
      </c>
      <c r="N95" s="451">
        <f>NAgni!O6</f>
        <v>215.62528991699219</v>
      </c>
      <c r="O95" s="451">
        <f>NAgni!P6</f>
        <v>224.04142761230469</v>
      </c>
      <c r="P95" s="451">
        <f>NAgni!Q6</f>
        <v>245.63633728027344</v>
      </c>
      <c r="Q95" s="451">
        <f>NAgni!R6</f>
        <v>287.86264038085938</v>
      </c>
      <c r="R95" s="451">
        <f>NAgni!S6</f>
        <v>303.67269897460938</v>
      </c>
      <c r="S95" s="451">
        <f>NAgni!T6</f>
        <v>288.41342163085938</v>
      </c>
      <c r="T95" s="451">
        <f>NAgni!U6</f>
        <v>286.87652587890625</v>
      </c>
      <c r="U95" s="451">
        <f>NAgni!V6</f>
        <v>281.47244262695313</v>
      </c>
      <c r="V95" s="451">
        <f>NAgni!W6</f>
        <v>256.6357421875</v>
      </c>
      <c r="W95" s="451">
        <f>NAgni!X6</f>
        <v>223.14820861816406</v>
      </c>
    </row>
    <row r="96" spans="1:23" s="346" customFormat="1" x14ac:dyDescent="0.2">
      <c r="A96" s="424" t="s">
        <v>842</v>
      </c>
      <c r="G96" s="426">
        <f t="shared" ref="G96" si="81">G94/G95</f>
        <v>0.13797398660387986</v>
      </c>
      <c r="H96" s="426">
        <f t="shared" ref="H96" si="82">H94/H95</f>
        <v>0.13558454449027194</v>
      </c>
      <c r="I96" s="426">
        <f t="shared" ref="I96:R96" si="83">I94/I95</f>
        <v>0.14868602903443498</v>
      </c>
      <c r="J96" s="426">
        <f t="shared" si="83"/>
        <v>0.16091347942905215</v>
      </c>
      <c r="K96" s="426">
        <f t="shared" si="83"/>
        <v>0.16374391944314845</v>
      </c>
      <c r="L96" s="426">
        <f t="shared" si="83"/>
        <v>0.17240513157220635</v>
      </c>
      <c r="M96" s="426">
        <f t="shared" si="83"/>
        <v>0.19994587388811133</v>
      </c>
      <c r="N96" s="426">
        <f t="shared" si="83"/>
        <v>0.22364912873990647</v>
      </c>
      <c r="O96" s="426">
        <f t="shared" si="83"/>
        <v>0.23919926522371462</v>
      </c>
      <c r="P96" s="426">
        <f t="shared" si="83"/>
        <v>0.24603316881529877</v>
      </c>
      <c r="Q96" s="426">
        <f t="shared" si="83"/>
        <v>0.25836061394155763</v>
      </c>
      <c r="R96" s="426">
        <f t="shared" si="83"/>
        <v>0.23592814958114766</v>
      </c>
      <c r="S96" s="426">
        <f>S94/S95</f>
        <v>0.21007792167164768</v>
      </c>
      <c r="T96" s="426">
        <f>T94/T95</f>
        <v>0.19036104954553984</v>
      </c>
      <c r="U96" s="426">
        <f>U94/U95</f>
        <v>0.16622433553250027</v>
      </c>
      <c r="V96" s="426">
        <f t="shared" ref="V96:W96" si="84">V94/V95</f>
        <v>7.8905565228490612E-2</v>
      </c>
      <c r="W96" s="426">
        <f t="shared" si="84"/>
        <v>3.3367481678394776E-3</v>
      </c>
    </row>
    <row r="97" spans="1:47" x14ac:dyDescent="0.2">
      <c r="A97" s="324" t="s">
        <v>843</v>
      </c>
      <c r="G97" s="425">
        <f t="shared" ref="G97:H97" si="85">G88/G94*G96</f>
        <v>0.11761108031306541</v>
      </c>
      <c r="H97" s="425">
        <f t="shared" si="85"/>
        <v>0.11652143176626922</v>
      </c>
      <c r="I97" s="425">
        <f t="shared" ref="I97:R97" si="86">I88/I94*I96</f>
        <v>0.12481215310204261</v>
      </c>
      <c r="J97" s="425">
        <f t="shared" si="86"/>
        <v>0.13100273132914675</v>
      </c>
      <c r="K97" s="425">
        <f t="shared" si="86"/>
        <v>0.13406644499464337</v>
      </c>
      <c r="L97" s="425">
        <f t="shared" si="86"/>
        <v>0.13867993848584578</v>
      </c>
      <c r="M97" s="425">
        <f t="shared" si="86"/>
        <v>0.15813841121696751</v>
      </c>
      <c r="N97" s="425">
        <f t="shared" si="86"/>
        <v>0.16556911694397172</v>
      </c>
      <c r="O97" s="425">
        <f t="shared" si="86"/>
        <v>0.17357519835609797</v>
      </c>
      <c r="P97" s="425">
        <f t="shared" si="86"/>
        <v>0.17712868811980823</v>
      </c>
      <c r="Q97" s="425">
        <f t="shared" si="86"/>
        <v>0.17995745815374053</v>
      </c>
      <c r="R97" s="425">
        <f t="shared" si="86"/>
        <v>0.17388126740635654</v>
      </c>
      <c r="S97" s="425">
        <f t="shared" ref="S97:T97" si="87">S88/S94*S96</f>
        <v>0.16637942849672158</v>
      </c>
      <c r="T97" s="425">
        <f t="shared" si="87"/>
        <v>0.15040541809291816</v>
      </c>
      <c r="U97" s="425">
        <f t="shared" ref="U97:W97" si="88">U88/U94*U96</f>
        <v>0.12631687629695465</v>
      </c>
      <c r="V97" s="425">
        <f t="shared" si="88"/>
        <v>5.6815571564422691E-2</v>
      </c>
      <c r="W97" s="425">
        <f t="shared" si="88"/>
        <v>1.9812818891215772E-3</v>
      </c>
    </row>
    <row r="98" spans="1:47" x14ac:dyDescent="0.2">
      <c r="A98" s="325" t="s">
        <v>844</v>
      </c>
      <c r="G98" s="425">
        <f t="shared" ref="G98:H98" si="89">G96-G97</f>
        <v>2.0362906290814442E-2</v>
      </c>
      <c r="H98" s="425">
        <f t="shared" si="89"/>
        <v>1.9063112724002712E-2</v>
      </c>
      <c r="I98" s="425">
        <f t="shared" ref="I98:R98" si="90">I96-I97</f>
        <v>2.3873875932392374E-2</v>
      </c>
      <c r="J98" s="425">
        <f t="shared" si="90"/>
        <v>2.9910748099905404E-2</v>
      </c>
      <c r="K98" s="425">
        <f t="shared" si="90"/>
        <v>2.9677474448505076E-2</v>
      </c>
      <c r="L98" s="425">
        <f t="shared" si="90"/>
        <v>3.3725193086360572E-2</v>
      </c>
      <c r="M98" s="425">
        <f t="shared" si="90"/>
        <v>4.1807462671143825E-2</v>
      </c>
      <c r="N98" s="425">
        <f t="shared" si="90"/>
        <v>5.8080011795934749E-2</v>
      </c>
      <c r="O98" s="425">
        <f t="shared" si="90"/>
        <v>6.5624066867616654E-2</v>
      </c>
      <c r="P98" s="425">
        <f t="shared" si="90"/>
        <v>6.8904480695490544E-2</v>
      </c>
      <c r="Q98" s="425">
        <f t="shared" si="90"/>
        <v>7.8403155787817091E-2</v>
      </c>
      <c r="R98" s="425">
        <f t="shared" si="90"/>
        <v>6.2046882174791124E-2</v>
      </c>
      <c r="S98" s="425">
        <f t="shared" ref="S98:T98" si="91">S96-S97</f>
        <v>4.3698493174926106E-2</v>
      </c>
      <c r="T98" s="425">
        <f t="shared" si="91"/>
        <v>3.9955631452621682E-2</v>
      </c>
      <c r="U98" s="425">
        <f t="shared" ref="U98:W98" si="92">U96-U97</f>
        <v>3.9907459235545617E-2</v>
      </c>
      <c r="V98" s="425">
        <f t="shared" si="92"/>
        <v>2.2089993664067921E-2</v>
      </c>
      <c r="W98" s="425">
        <f t="shared" si="92"/>
        <v>1.3554662787179004E-3</v>
      </c>
    </row>
    <row r="99" spans="1:47" s="255" customFormat="1" x14ac:dyDescent="0.2">
      <c r="A99" s="435" t="s">
        <v>904</v>
      </c>
      <c r="B99" s="436"/>
      <c r="C99" s="436"/>
      <c r="D99" s="436"/>
      <c r="E99" s="436"/>
      <c r="F99" s="436"/>
      <c r="G99" s="437">
        <f t="shared" ref="G99:H99" si="93">G94/G52</f>
        <v>0.50335474535110247</v>
      </c>
      <c r="H99" s="437">
        <f t="shared" si="93"/>
        <v>0.49676312875179873</v>
      </c>
      <c r="I99" s="437">
        <f t="shared" ref="I99:R99" si="94">I94/I52</f>
        <v>0.50093283834915758</v>
      </c>
      <c r="J99" s="437">
        <f t="shared" si="94"/>
        <v>0.50558769239519485</v>
      </c>
      <c r="K99" s="437">
        <f t="shared" si="94"/>
        <v>0.51877765691479572</v>
      </c>
      <c r="L99" s="437">
        <f t="shared" si="94"/>
        <v>0.49993031626702511</v>
      </c>
      <c r="M99" s="437">
        <f t="shared" si="94"/>
        <v>0.48898547413642451</v>
      </c>
      <c r="N99" s="437">
        <f t="shared" si="94"/>
        <v>0.50328300278205751</v>
      </c>
      <c r="O99" s="437">
        <f t="shared" si="94"/>
        <v>0.52467610231075656</v>
      </c>
      <c r="P99" s="437">
        <f t="shared" si="94"/>
        <v>0.5227834074231108</v>
      </c>
      <c r="Q99" s="437">
        <f t="shared" si="94"/>
        <v>0.54577022093110505</v>
      </c>
      <c r="R99" s="437">
        <f t="shared" si="94"/>
        <v>0.55819760017921871</v>
      </c>
      <c r="S99" s="437">
        <f>S94/S52</f>
        <v>0.54079825942317628</v>
      </c>
      <c r="T99" s="437">
        <f>T94/T52</f>
        <v>0.50933853601924461</v>
      </c>
      <c r="U99" s="437">
        <f>U94/U52</f>
        <v>0.52665241674089058</v>
      </c>
      <c r="V99" s="437">
        <f t="shared" ref="V99:W99" si="95">V94/V52</f>
        <v>0.47996613117179343</v>
      </c>
      <c r="W99" s="437">
        <f t="shared" si="95"/>
        <v>0.19877988797407259</v>
      </c>
    </row>
    <row r="100" spans="1:47" x14ac:dyDescent="0.2">
      <c r="A100" s="325"/>
      <c r="I100" s="425"/>
      <c r="J100" s="425"/>
      <c r="K100" s="425"/>
      <c r="L100" s="425"/>
      <c r="M100" s="425"/>
      <c r="N100" s="425"/>
      <c r="O100" s="425"/>
      <c r="P100" s="425"/>
      <c r="Q100" s="425"/>
      <c r="R100" s="425"/>
      <c r="S100" s="425"/>
      <c r="T100" s="425"/>
      <c r="U100" s="425"/>
      <c r="V100" s="425"/>
      <c r="W100" s="425"/>
    </row>
    <row r="101" spans="1:47" s="51" customFormat="1" ht="24.95" customHeight="1" x14ac:dyDescent="0.2">
      <c r="A101" s="48" t="str">
        <f>Index!A72</f>
        <v>Table 5f     Palau, Direct employment in Tourism, FY2000-FY2021</v>
      </c>
      <c r="B101" s="336"/>
      <c r="C101" s="336"/>
      <c r="D101" s="336"/>
      <c r="E101" s="336"/>
      <c r="F101" s="336"/>
      <c r="G101" s="336"/>
      <c r="H101" s="255"/>
      <c r="I101" s="255"/>
      <c r="J101" s="255"/>
      <c r="K101" s="255"/>
      <c r="L101" s="255"/>
      <c r="M101" s="255"/>
      <c r="N101" s="255"/>
      <c r="O101" s="255"/>
      <c r="P101" s="255"/>
      <c r="Q101" s="255"/>
      <c r="R101" s="255"/>
      <c r="S101" s="255"/>
      <c r="T101" s="255"/>
      <c r="U101" s="255"/>
      <c r="V101" s="255"/>
      <c r="W101" s="255"/>
    </row>
    <row r="102" spans="1:47" s="47" customFormat="1" ht="25.15" customHeight="1" x14ac:dyDescent="0.25">
      <c r="A102" s="300"/>
      <c r="B102" s="257" t="str">
        <f t="shared" ref="B102:S102" si="96">B2</f>
        <v>FY00</v>
      </c>
      <c r="C102" s="257" t="str">
        <f t="shared" si="96"/>
        <v>FY01</v>
      </c>
      <c r="D102" s="257" t="str">
        <f t="shared" si="96"/>
        <v>FY02</v>
      </c>
      <c r="E102" s="257" t="str">
        <f t="shared" si="96"/>
        <v>FY03</v>
      </c>
      <c r="F102" s="257" t="str">
        <f t="shared" si="96"/>
        <v>FY04</v>
      </c>
      <c r="G102" s="257" t="str">
        <f t="shared" si="96"/>
        <v>FY05</v>
      </c>
      <c r="H102" s="257" t="str">
        <f t="shared" si="96"/>
        <v>FY06</v>
      </c>
      <c r="I102" s="257" t="str">
        <f t="shared" si="96"/>
        <v>FY07</v>
      </c>
      <c r="J102" s="257" t="str">
        <f t="shared" si="96"/>
        <v>FY08</v>
      </c>
      <c r="K102" s="257" t="str">
        <f t="shared" si="96"/>
        <v>FY09</v>
      </c>
      <c r="L102" s="257" t="str">
        <f t="shared" si="96"/>
        <v>FY10</v>
      </c>
      <c r="M102" s="257" t="str">
        <f t="shared" si="96"/>
        <v>FY11</v>
      </c>
      <c r="N102" s="257" t="str">
        <f t="shared" si="96"/>
        <v>FY12</v>
      </c>
      <c r="O102" s="257" t="str">
        <f t="shared" si="96"/>
        <v>FY13</v>
      </c>
      <c r="P102" s="257" t="str">
        <f t="shared" si="96"/>
        <v>FY14</v>
      </c>
      <c r="Q102" s="257" t="str">
        <f t="shared" si="96"/>
        <v>FY15</v>
      </c>
      <c r="R102" s="257" t="str">
        <f t="shared" si="96"/>
        <v>FY16</v>
      </c>
      <c r="S102" s="257" t="str">
        <f t="shared" si="96"/>
        <v>FY17</v>
      </c>
      <c r="T102" s="257" t="str">
        <f t="shared" ref="T102:U102" si="97">T2</f>
        <v>FY18</v>
      </c>
      <c r="U102" s="257" t="str">
        <f t="shared" si="97"/>
        <v>FY19</v>
      </c>
      <c r="V102" s="257" t="str">
        <f t="shared" ref="V102:W102" si="98">V2</f>
        <v>FY20</v>
      </c>
      <c r="W102" s="257" t="str">
        <f t="shared" si="98"/>
        <v>FY21</v>
      </c>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row>
    <row r="103" spans="1:47" x14ac:dyDescent="0.2">
      <c r="A103" s="325"/>
    </row>
    <row r="104" spans="1:47" s="286" customFormat="1" x14ac:dyDescent="0.2">
      <c r="A104" s="441" t="s">
        <v>894</v>
      </c>
    </row>
    <row r="105" spans="1:47" x14ac:dyDescent="0.2">
      <c r="A105" s="325" t="s">
        <v>663</v>
      </c>
      <c r="B105" s="354">
        <v>637.33599853515625</v>
      </c>
      <c r="C105" s="354">
        <v>587.104736328125</v>
      </c>
      <c r="D105" s="354">
        <v>546.729736328125</v>
      </c>
      <c r="E105" s="354">
        <v>513.83599853515625</v>
      </c>
      <c r="F105" s="354">
        <v>512.52972412109375</v>
      </c>
      <c r="G105" s="354">
        <v>661.20477294921875</v>
      </c>
      <c r="H105" s="354">
        <v>721.05474853515625</v>
      </c>
      <c r="I105" s="354">
        <v>609.1922607421875</v>
      </c>
      <c r="J105" s="354">
        <v>577.36724853515625</v>
      </c>
      <c r="K105" s="354">
        <v>564.0672607421875</v>
      </c>
      <c r="L105" s="354">
        <v>604.4422607421875</v>
      </c>
      <c r="M105" s="354">
        <v>622.96722412109375</v>
      </c>
      <c r="N105" s="354">
        <v>654.15887451171875</v>
      </c>
      <c r="O105" s="354">
        <v>678.85888671875</v>
      </c>
      <c r="P105" s="354">
        <v>699.7193603515625</v>
      </c>
      <c r="Q105" s="354">
        <v>765.0714111328125</v>
      </c>
      <c r="R105" s="354">
        <v>844.0006103515625</v>
      </c>
      <c r="S105" s="354">
        <v>862.604736328125</v>
      </c>
      <c r="T105" s="354">
        <v>858.48809814453125</v>
      </c>
      <c r="U105" s="354">
        <v>783.59637451171875</v>
      </c>
      <c r="V105" s="354">
        <v>670.0714111328125</v>
      </c>
      <c r="W105" s="354">
        <v>482.8818359375</v>
      </c>
    </row>
    <row r="106" spans="1:47" x14ac:dyDescent="0.2">
      <c r="A106" s="325" t="s">
        <v>886</v>
      </c>
      <c r="B106" s="354">
        <v>240.88099670410156</v>
      </c>
      <c r="C106" s="354">
        <v>252.06849670410156</v>
      </c>
      <c r="D106" s="354">
        <v>297.69351196289063</v>
      </c>
      <c r="E106" s="354">
        <v>358.19351196289063</v>
      </c>
      <c r="F106" s="354">
        <v>375.00601196289063</v>
      </c>
      <c r="G106" s="354">
        <v>418.75601196289063</v>
      </c>
      <c r="H106" s="354">
        <v>464.81851196289063</v>
      </c>
      <c r="I106" s="354">
        <v>497.06851196289063</v>
      </c>
      <c r="J106" s="354">
        <v>476.75601196289063</v>
      </c>
      <c r="K106" s="354">
        <v>437.06851196289063</v>
      </c>
      <c r="L106" s="354">
        <v>424.94351196289063</v>
      </c>
      <c r="M106" s="354">
        <v>410.25601196289063</v>
      </c>
      <c r="N106" s="354">
        <v>432.61016845703125</v>
      </c>
      <c r="O106" s="354">
        <v>434.94351196289063</v>
      </c>
      <c r="P106" s="354">
        <v>424.29766845703125</v>
      </c>
      <c r="Q106" s="354">
        <v>466.48516845703125</v>
      </c>
      <c r="R106" s="354">
        <v>470.04766845703125</v>
      </c>
      <c r="S106" s="354">
        <v>452.46432495117188</v>
      </c>
      <c r="T106" s="354">
        <v>458.23516845703125</v>
      </c>
      <c r="U106" s="354">
        <v>440.33932495117188</v>
      </c>
      <c r="V106" s="354">
        <v>385.79766845703125</v>
      </c>
      <c r="W106" s="354">
        <v>288.11016845703125</v>
      </c>
    </row>
    <row r="107" spans="1:47" x14ac:dyDescent="0.2">
      <c r="A107" s="325" t="s">
        <v>887</v>
      </c>
      <c r="B107" s="354">
        <v>177.20722961425781</v>
      </c>
      <c r="C107" s="354">
        <v>193.05097961425781</v>
      </c>
      <c r="D107" s="354">
        <v>198.53535461425781</v>
      </c>
      <c r="E107" s="354">
        <v>217.42597961425781</v>
      </c>
      <c r="F107" s="354">
        <v>213.28224182128906</v>
      </c>
      <c r="G107" s="354">
        <v>238.14474487304688</v>
      </c>
      <c r="H107" s="354">
        <v>254.71974182128906</v>
      </c>
      <c r="I107" s="354">
        <v>271.7822265625</v>
      </c>
      <c r="J107" s="354">
        <v>277.38848876953125</v>
      </c>
      <c r="K107" s="354">
        <v>266.66348266601563</v>
      </c>
      <c r="L107" s="354">
        <v>269.83224487304688</v>
      </c>
      <c r="M107" s="354">
        <v>284.45724487304688</v>
      </c>
      <c r="N107" s="354">
        <v>271.53848266601563</v>
      </c>
      <c r="O107" s="354">
        <v>312.2447509765625</v>
      </c>
      <c r="P107" s="354">
        <v>307.61349487304688</v>
      </c>
      <c r="Q107" s="354">
        <v>311.26974487304688</v>
      </c>
      <c r="R107" s="354">
        <v>320.89785766601563</v>
      </c>
      <c r="S107" s="354">
        <v>307.45095825195313</v>
      </c>
      <c r="T107" s="354">
        <v>281.9384765625</v>
      </c>
      <c r="U107" s="354">
        <v>291.5260009765625</v>
      </c>
      <c r="V107" s="354">
        <v>219.7822265625</v>
      </c>
      <c r="W107" s="354">
        <v>98.557228088378906</v>
      </c>
    </row>
    <row r="108" spans="1:47" x14ac:dyDescent="0.2">
      <c r="A108" s="325" t="s">
        <v>665</v>
      </c>
      <c r="B108" s="354">
        <v>106.75199890136719</v>
      </c>
      <c r="C108" s="354">
        <v>127.25199890136719</v>
      </c>
      <c r="D108" s="354">
        <v>114.62699890136719</v>
      </c>
      <c r="E108" s="354">
        <v>93.376998901367188</v>
      </c>
      <c r="F108" s="354">
        <v>111.00199890136719</v>
      </c>
      <c r="G108" s="354">
        <v>133.37699890136719</v>
      </c>
      <c r="H108" s="354">
        <v>148.12699890136719</v>
      </c>
      <c r="I108" s="354">
        <v>173.75199890136719</v>
      </c>
      <c r="J108" s="354">
        <v>185.25199890136719</v>
      </c>
      <c r="K108" s="354">
        <v>173.50199890136719</v>
      </c>
      <c r="L108" s="354">
        <v>170.50199890136719</v>
      </c>
      <c r="M108" s="354">
        <v>203.75199890136719</v>
      </c>
      <c r="N108" s="354">
        <v>253.75199890136719</v>
      </c>
      <c r="O108" s="354">
        <v>265.75201416015625</v>
      </c>
      <c r="P108" s="354">
        <v>271.50201416015625</v>
      </c>
      <c r="Q108" s="354">
        <v>290.75201416015625</v>
      </c>
      <c r="R108" s="354">
        <v>291.50201416015625</v>
      </c>
      <c r="S108" s="354">
        <v>257.75201416015625</v>
      </c>
      <c r="T108" s="354">
        <v>223.25199890136719</v>
      </c>
      <c r="U108" s="354">
        <v>192.25199890136719</v>
      </c>
      <c r="V108" s="354">
        <v>131.75199890136719</v>
      </c>
      <c r="W108" s="354">
        <v>42.501998901367188</v>
      </c>
    </row>
    <row r="109" spans="1:47" x14ac:dyDescent="0.2">
      <c r="A109" s="325" t="s">
        <v>671</v>
      </c>
      <c r="B109" s="354">
        <v>178.85418701171875</v>
      </c>
      <c r="C109" s="354">
        <v>211.61891174316406</v>
      </c>
      <c r="D109" s="354">
        <v>190.51531982421875</v>
      </c>
      <c r="E109" s="354">
        <v>168.95001220703125</v>
      </c>
      <c r="F109" s="354">
        <v>184.2657470703125</v>
      </c>
      <c r="G109" s="354">
        <v>198.70339965820313</v>
      </c>
      <c r="H109" s="354">
        <v>195.275390625</v>
      </c>
      <c r="I109" s="354">
        <v>221.93516540527344</v>
      </c>
      <c r="J109" s="354">
        <v>219.95486450195313</v>
      </c>
      <c r="K109" s="354">
        <v>213.5028076171875</v>
      </c>
      <c r="L109" s="354">
        <v>213.33892822265625</v>
      </c>
      <c r="M109" s="354">
        <v>234.41209411621094</v>
      </c>
      <c r="N109" s="354">
        <v>240.17292785644531</v>
      </c>
      <c r="O109" s="354">
        <v>260.74432373046875</v>
      </c>
      <c r="P109" s="354">
        <v>286.85662841796875</v>
      </c>
      <c r="Q109" s="354">
        <v>313.419677734375</v>
      </c>
      <c r="R109" s="354">
        <v>393.67755126953125</v>
      </c>
      <c r="S109" s="354">
        <v>402.09823608398438</v>
      </c>
      <c r="T109" s="354">
        <v>395.17498779296875</v>
      </c>
      <c r="U109" s="354">
        <v>329.6207275390625</v>
      </c>
      <c r="V109" s="354">
        <v>225.28189086914063</v>
      </c>
      <c r="W109" s="354">
        <v>98.100135803222656</v>
      </c>
    </row>
    <row r="110" spans="1:47" x14ac:dyDescent="0.2">
      <c r="A110" s="325" t="s">
        <v>2129</v>
      </c>
      <c r="B110" s="354">
        <v>85.385299682617188</v>
      </c>
      <c r="C110" s="354">
        <v>89.932518005371094</v>
      </c>
      <c r="D110" s="354">
        <v>86.216438293457031</v>
      </c>
      <c r="E110" s="354">
        <v>83.743629455566406</v>
      </c>
      <c r="F110" s="354">
        <v>82.919357299804688</v>
      </c>
      <c r="G110" s="354">
        <v>87.679519653320313</v>
      </c>
      <c r="H110" s="354">
        <v>83.612754821777344</v>
      </c>
      <c r="I110" s="354">
        <v>90.472526550292969</v>
      </c>
      <c r="J110" s="354">
        <v>87.837234497070313</v>
      </c>
      <c r="K110" s="354">
        <v>85.707672119140625</v>
      </c>
      <c r="L110" s="354">
        <v>88.998786926269531</v>
      </c>
      <c r="M110" s="354">
        <v>102.28570556640625</v>
      </c>
      <c r="N110" s="354">
        <v>100.42403411865234</v>
      </c>
      <c r="O110" s="354">
        <v>106.22792816162109</v>
      </c>
      <c r="P110" s="354">
        <v>113.65023040771484</v>
      </c>
      <c r="Q110" s="354">
        <v>131.91079711914063</v>
      </c>
      <c r="R110" s="354">
        <v>124.90115356445313</v>
      </c>
      <c r="S110" s="354">
        <v>110.61936187744141</v>
      </c>
      <c r="T110" s="354">
        <v>106.39110565185547</v>
      </c>
      <c r="U110" s="354">
        <v>95.351852416992188</v>
      </c>
      <c r="V110" s="354">
        <v>48.428001403808594</v>
      </c>
      <c r="W110" s="354"/>
    </row>
    <row r="111" spans="1:47" x14ac:dyDescent="0.2">
      <c r="A111" s="428" t="s">
        <v>890</v>
      </c>
      <c r="B111" s="354">
        <v>612.23101806640625</v>
      </c>
      <c r="C111" s="354">
        <v>562.2960205078125</v>
      </c>
      <c r="D111" s="354">
        <v>543.01446533203125</v>
      </c>
      <c r="E111" s="354">
        <v>525.7305908203125</v>
      </c>
      <c r="F111" s="354">
        <v>532.34429931640625</v>
      </c>
      <c r="G111" s="354">
        <v>586.66912841796875</v>
      </c>
      <c r="H111" s="354">
        <v>594.0550537109375</v>
      </c>
      <c r="I111" s="354">
        <v>567.95269775390625</v>
      </c>
      <c r="J111" s="354">
        <v>560.1279296875</v>
      </c>
      <c r="K111" s="354">
        <v>530.54180908203125</v>
      </c>
      <c r="L111" s="354">
        <v>567.14300537109375</v>
      </c>
      <c r="M111" s="354">
        <v>602.2423095703125</v>
      </c>
      <c r="N111" s="354">
        <v>645.14373779296875</v>
      </c>
      <c r="O111" s="354">
        <v>678.15716552734375</v>
      </c>
      <c r="P111" s="354">
        <v>673.203369140625</v>
      </c>
      <c r="Q111" s="354">
        <v>694.56854248046875</v>
      </c>
      <c r="R111" s="354">
        <v>650.29547119140625</v>
      </c>
      <c r="S111" s="354">
        <v>587.15179443359375</v>
      </c>
      <c r="T111" s="354">
        <v>590.322021484375</v>
      </c>
      <c r="U111" s="354">
        <v>553</v>
      </c>
      <c r="V111" s="354">
        <v>401.17596435546875</v>
      </c>
      <c r="W111" s="354">
        <v>220.74861145019531</v>
      </c>
    </row>
    <row r="112" spans="1:47" ht="15.75" customHeight="1" x14ac:dyDescent="0.2">
      <c r="A112" s="428" t="s">
        <v>891</v>
      </c>
      <c r="B112" s="354">
        <v>814.1846923828125</v>
      </c>
      <c r="C112" s="354">
        <v>898.73162841796875</v>
      </c>
      <c r="D112" s="354">
        <v>891.30291748046875</v>
      </c>
      <c r="E112" s="354">
        <v>909.79559326171875</v>
      </c>
      <c r="F112" s="354">
        <v>946.6607666015625</v>
      </c>
      <c r="G112" s="354">
        <v>1151.1962890625</v>
      </c>
      <c r="H112" s="354">
        <v>1273.5531005859375</v>
      </c>
      <c r="I112" s="354">
        <v>1296.25</v>
      </c>
      <c r="J112" s="354">
        <v>1264.427978515625</v>
      </c>
      <c r="K112" s="354">
        <v>1209.969970703125</v>
      </c>
      <c r="L112" s="354">
        <v>1204.9146728515625</v>
      </c>
      <c r="M112" s="354">
        <v>1255.8880615234375</v>
      </c>
      <c r="N112" s="354">
        <v>1307.5128173828125</v>
      </c>
      <c r="O112" s="354">
        <v>1380.6142578125</v>
      </c>
      <c r="P112" s="354">
        <v>1430.43603515625</v>
      </c>
      <c r="Q112" s="354">
        <v>1584.3402099609375</v>
      </c>
      <c r="R112" s="354">
        <v>1794.7313232421875</v>
      </c>
      <c r="S112" s="354">
        <v>1805.837890625</v>
      </c>
      <c r="T112" s="354">
        <v>1733.1578369140625</v>
      </c>
      <c r="U112" s="354">
        <v>1579.686279296875</v>
      </c>
      <c r="V112" s="354">
        <v>1279.937255859375</v>
      </c>
      <c r="W112" s="354">
        <v>789.40277099609375</v>
      </c>
    </row>
    <row r="113" spans="1:46" x14ac:dyDescent="0.2">
      <c r="A113" s="442" t="s">
        <v>888</v>
      </c>
      <c r="B113" s="439">
        <v>1426.415771484375</v>
      </c>
      <c r="C113" s="439">
        <v>1461.0277099609375</v>
      </c>
      <c r="D113" s="439">
        <v>1434.3173828125</v>
      </c>
      <c r="E113" s="439">
        <v>1435.526123046875</v>
      </c>
      <c r="F113" s="439">
        <v>1479.005126953125</v>
      </c>
      <c r="G113" s="439">
        <v>1737.8653564453125</v>
      </c>
      <c r="H113" s="439">
        <v>1867.608154296875</v>
      </c>
      <c r="I113" s="439">
        <v>1864.20263671875</v>
      </c>
      <c r="J113" s="439">
        <v>1824.555908203125</v>
      </c>
      <c r="K113" s="439">
        <v>1740.51171875</v>
      </c>
      <c r="L113" s="439">
        <v>1772.0577392578125</v>
      </c>
      <c r="M113" s="439">
        <v>1858.1302490234375</v>
      </c>
      <c r="N113" s="439">
        <v>1952.656494140625</v>
      </c>
      <c r="O113" s="439">
        <v>2058.771484375</v>
      </c>
      <c r="P113" s="439">
        <v>2103.639404296875</v>
      </c>
      <c r="Q113" s="439">
        <v>2278.90869140625</v>
      </c>
      <c r="R113" s="439">
        <v>2445.02685546875</v>
      </c>
      <c r="S113" s="439">
        <v>2392.98974609375</v>
      </c>
      <c r="T113" s="439">
        <v>2323.479736328125</v>
      </c>
      <c r="U113" s="439">
        <v>2132.686279296875</v>
      </c>
      <c r="V113" s="439">
        <v>1681.1131591796875</v>
      </c>
      <c r="W113" s="439">
        <v>1010.1513671875</v>
      </c>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row>
    <row r="114" spans="1:46" s="51" customFormat="1" ht="16.5" customHeight="1" x14ac:dyDescent="0.2">
      <c r="A114" s="432" t="s">
        <v>889</v>
      </c>
      <c r="B114" s="433">
        <v>0.24460083246231079</v>
      </c>
      <c r="C114" s="433">
        <v>0.23123084008693695</v>
      </c>
      <c r="D114" s="433">
        <v>0.22456450760364532</v>
      </c>
      <c r="E114" s="433">
        <v>0.22930881381034851</v>
      </c>
      <c r="F114" s="433">
        <v>0.23573160171508789</v>
      </c>
      <c r="G114" s="433">
        <v>0.25340771675109863</v>
      </c>
      <c r="H114" s="433">
        <v>0.28461042046546936</v>
      </c>
      <c r="I114" s="433">
        <v>0.29935100674629211</v>
      </c>
      <c r="J114" s="433">
        <v>0.31144502758979797</v>
      </c>
      <c r="K114" s="433">
        <v>0.3206849992275238</v>
      </c>
      <c r="L114" s="433">
        <v>0.34438270330429077</v>
      </c>
      <c r="M114" s="433">
        <v>0.36050581932067871</v>
      </c>
      <c r="N114" s="433">
        <v>0.36657688021659851</v>
      </c>
      <c r="O114" s="433">
        <v>0.37377402186393738</v>
      </c>
      <c r="P114" s="433">
        <v>0.37032225728034973</v>
      </c>
      <c r="Q114" s="433">
        <v>0.37343716621398926</v>
      </c>
      <c r="R114" s="433">
        <v>0.37434971332550049</v>
      </c>
      <c r="S114" s="433">
        <v>0.35371884703636169</v>
      </c>
      <c r="T114" s="433">
        <v>0.34165775775909424</v>
      </c>
      <c r="U114" s="433">
        <v>0.32926741242408752</v>
      </c>
      <c r="V114" s="433">
        <v>0.27968919277191162</v>
      </c>
      <c r="W114" s="433">
        <v>0.20401853322982788</v>
      </c>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row>
    <row r="115" spans="1:46" x14ac:dyDescent="0.2">
      <c r="A115" s="431"/>
    </row>
    <row r="116" spans="1:46" x14ac:dyDescent="0.2">
      <c r="A116" s="441" t="s">
        <v>893</v>
      </c>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c r="AJ116" s="286"/>
      <c r="AK116" s="286"/>
      <c r="AL116" s="286"/>
      <c r="AM116" s="286"/>
      <c r="AN116" s="286"/>
      <c r="AO116" s="286"/>
      <c r="AP116" s="286"/>
      <c r="AQ116" s="286"/>
      <c r="AR116" s="286"/>
      <c r="AS116" s="286"/>
      <c r="AT116" s="286"/>
    </row>
    <row r="117" spans="1:46" s="286" customFormat="1" x14ac:dyDescent="0.2">
      <c r="A117" s="428" t="s">
        <v>890</v>
      </c>
      <c r="B117" s="434">
        <v>5.1524906158447266</v>
      </c>
      <c r="C117" s="434">
        <v>5.1230645179748535</v>
      </c>
      <c r="D117" s="434">
        <v>4.9180693626403809</v>
      </c>
      <c r="E117" s="434">
        <v>4.8421826362609863</v>
      </c>
      <c r="F117" s="434">
        <v>5.2936215400695801</v>
      </c>
      <c r="G117" s="434">
        <v>5.9710683822631836</v>
      </c>
      <c r="H117" s="434">
        <v>6.3037467002868652</v>
      </c>
      <c r="I117" s="434">
        <v>6.2772364616394043</v>
      </c>
      <c r="J117" s="434">
        <v>6.2781839370727539</v>
      </c>
      <c r="K117" s="434">
        <v>5.9343218803405762</v>
      </c>
      <c r="L117" s="434">
        <v>6.0433797836303711</v>
      </c>
      <c r="M117" s="434">
        <v>6.5839419364929199</v>
      </c>
      <c r="N117" s="434">
        <v>7.3958687782287598</v>
      </c>
      <c r="O117" s="434">
        <v>7.6601243019104004</v>
      </c>
      <c r="P117" s="434">
        <v>8.1470174789428711</v>
      </c>
      <c r="Q117" s="434">
        <v>8.8119277954101563</v>
      </c>
      <c r="R117" s="434">
        <v>9.2101297378540039</v>
      </c>
      <c r="S117" s="434">
        <v>8.9221096038818359</v>
      </c>
      <c r="T117" s="434">
        <v>8.3777132034301758</v>
      </c>
      <c r="U117" s="434">
        <v>7.4015421867370605</v>
      </c>
      <c r="V117" s="434">
        <v>5.3805389404296875</v>
      </c>
      <c r="W117" s="434">
        <v>2.5846538543701172</v>
      </c>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row>
    <row r="118" spans="1:46" x14ac:dyDescent="0.2">
      <c r="A118" s="428" t="s">
        <v>891</v>
      </c>
      <c r="B118" s="434">
        <v>5.4844827651977539</v>
      </c>
      <c r="C118" s="434">
        <v>5.8055558204650879</v>
      </c>
      <c r="D118" s="434">
        <v>5.481170654296875</v>
      </c>
      <c r="E118" s="434">
        <v>5.4609718322753906</v>
      </c>
      <c r="F118" s="434">
        <v>6.0227537155151367</v>
      </c>
      <c r="G118" s="434">
        <v>7.081693172454834</v>
      </c>
      <c r="H118" s="434">
        <v>8.0980033874511719</v>
      </c>
      <c r="I118" s="434">
        <v>8.3260440826416016</v>
      </c>
      <c r="J118" s="434">
        <v>8.5453281402587891</v>
      </c>
      <c r="K118" s="434">
        <v>8.533757209777832</v>
      </c>
      <c r="L118" s="434">
        <v>8.5972251892089844</v>
      </c>
      <c r="M118" s="434">
        <v>9.5424966812133789</v>
      </c>
      <c r="N118" s="434">
        <v>10.21668815612793</v>
      </c>
      <c r="O118" s="434">
        <v>10.860381126403809</v>
      </c>
      <c r="P118" s="434">
        <v>12.009522438049316</v>
      </c>
      <c r="Q118" s="434">
        <v>14.37802791595459</v>
      </c>
      <c r="R118" s="434">
        <v>17.059551239013672</v>
      </c>
      <c r="S118" s="434">
        <v>17.378381729125977</v>
      </c>
      <c r="T118" s="434">
        <v>16.886611938476563</v>
      </c>
      <c r="U118" s="434">
        <v>15.432321548461914</v>
      </c>
      <c r="V118" s="434">
        <v>10.763076782226563</v>
      </c>
      <c r="W118" s="434">
        <v>5.1845860481262207</v>
      </c>
    </row>
    <row r="119" spans="1:46" x14ac:dyDescent="0.2">
      <c r="A119" s="442" t="s">
        <v>888</v>
      </c>
      <c r="B119" s="440">
        <v>10.63697338104248</v>
      </c>
      <c r="C119" s="440">
        <v>10.928620338439941</v>
      </c>
      <c r="D119" s="440">
        <v>10.399239540100098</v>
      </c>
      <c r="E119" s="440">
        <v>10.303153991699219</v>
      </c>
      <c r="F119" s="440">
        <v>11.316374778747559</v>
      </c>
      <c r="G119" s="440">
        <v>13.052762031555176</v>
      </c>
      <c r="H119" s="440">
        <v>14.401749610900879</v>
      </c>
      <c r="I119" s="440">
        <v>14.603281021118164</v>
      </c>
      <c r="J119" s="440">
        <v>14.823512077331543</v>
      </c>
      <c r="K119" s="440">
        <v>14.46807861328125</v>
      </c>
      <c r="L119" s="440">
        <v>14.640604019165039</v>
      </c>
      <c r="M119" s="440">
        <v>16.126438140869141</v>
      </c>
      <c r="N119" s="440">
        <v>17.612556457519531</v>
      </c>
      <c r="O119" s="440">
        <v>18.520505905151367</v>
      </c>
      <c r="P119" s="440">
        <v>20.156539916992188</v>
      </c>
      <c r="Q119" s="440">
        <v>23.18995475769043</v>
      </c>
      <c r="R119" s="440">
        <v>26.269681930541992</v>
      </c>
      <c r="S119" s="440">
        <v>26.300491333007813</v>
      </c>
      <c r="T119" s="440">
        <v>25.264324188232422</v>
      </c>
      <c r="U119" s="440">
        <v>22.833864212036133</v>
      </c>
      <c r="V119" s="440">
        <v>16.14361572265625</v>
      </c>
      <c r="W119" s="440">
        <v>7.7692399024963379</v>
      </c>
      <c r="X119" s="346"/>
      <c r="Y119" s="346"/>
      <c r="Z119" s="346"/>
      <c r="AA119" s="346"/>
      <c r="AB119" s="346"/>
      <c r="AC119" s="346"/>
      <c r="AD119" s="346"/>
      <c r="AE119" s="346"/>
      <c r="AF119" s="346"/>
      <c r="AG119" s="346"/>
      <c r="AH119" s="346"/>
      <c r="AI119" s="346"/>
      <c r="AJ119" s="346"/>
      <c r="AK119" s="346"/>
      <c r="AL119" s="346"/>
      <c r="AM119" s="346"/>
      <c r="AN119" s="346"/>
      <c r="AO119" s="346"/>
      <c r="AP119" s="346"/>
      <c r="AQ119" s="346"/>
      <c r="AR119" s="346"/>
      <c r="AS119" s="346"/>
      <c r="AT119" s="346"/>
    </row>
    <row r="120" spans="1:46" s="346" customFormat="1" ht="17.25" customHeight="1" x14ac:dyDescent="0.2">
      <c r="A120" s="432" t="s">
        <v>889</v>
      </c>
      <c r="B120" s="331">
        <v>0.32499769330024719</v>
      </c>
      <c r="C120" s="331">
        <v>0.29650703072547913</v>
      </c>
      <c r="D120" s="331">
        <v>0.26613891124725342</v>
      </c>
      <c r="E120" s="331">
        <v>0.27553638815879822</v>
      </c>
      <c r="F120" s="331">
        <v>0.28460368514060974</v>
      </c>
      <c r="G120" s="331">
        <v>0.31500637531280518</v>
      </c>
      <c r="H120" s="331">
        <v>0.36160823702812195</v>
      </c>
      <c r="I120" s="331">
        <v>0.37699797749519348</v>
      </c>
      <c r="J120" s="331">
        <v>0.39593410491943359</v>
      </c>
      <c r="K120" s="331">
        <v>0.41905888915061951</v>
      </c>
      <c r="L120" s="331">
        <v>0.43345639109611511</v>
      </c>
      <c r="M120" s="331">
        <v>0.4495987594127655</v>
      </c>
      <c r="N120" s="331">
        <v>0.4603593647480011</v>
      </c>
      <c r="O120" s="331">
        <v>0.46134164929389954</v>
      </c>
      <c r="P120" s="331">
        <v>0.45577067136764526</v>
      </c>
      <c r="Q120" s="331">
        <v>0.44556412100791931</v>
      </c>
      <c r="R120" s="331">
        <v>0.44719907641410828</v>
      </c>
      <c r="S120" s="331">
        <v>0.42538610100746155</v>
      </c>
      <c r="T120" s="331">
        <v>0.407859206199646</v>
      </c>
      <c r="U120" s="331">
        <v>0.38643550872802734</v>
      </c>
      <c r="V120" s="331">
        <v>0.31034970283508301</v>
      </c>
      <c r="W120" s="331">
        <v>0.19432102143764496</v>
      </c>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row>
    <row r="121" spans="1:46" x14ac:dyDescent="0.2">
      <c r="A121"/>
    </row>
    <row r="122" spans="1:46" x14ac:dyDescent="0.2">
      <c r="A122" s="441" t="s">
        <v>892</v>
      </c>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c r="AJ122" s="286"/>
      <c r="AK122" s="286"/>
      <c r="AL122" s="286"/>
      <c r="AM122" s="286"/>
      <c r="AN122" s="286"/>
      <c r="AO122" s="286"/>
      <c r="AP122" s="286"/>
      <c r="AQ122" s="286"/>
      <c r="AR122" s="286"/>
      <c r="AS122" s="286"/>
      <c r="AT122" s="286"/>
    </row>
    <row r="123" spans="1:46" s="286" customFormat="1" x14ac:dyDescent="0.2">
      <c r="A123" s="428" t="s">
        <v>890</v>
      </c>
      <c r="B123" s="354">
        <v>8415.9248046875</v>
      </c>
      <c r="C123" s="354">
        <v>9110.9736328125</v>
      </c>
      <c r="D123" s="354">
        <v>9056.9765625</v>
      </c>
      <c r="E123" s="354">
        <v>9210.3876953125</v>
      </c>
      <c r="F123" s="354">
        <v>9943.98046875</v>
      </c>
      <c r="G123" s="354">
        <v>10177.9150390625</v>
      </c>
      <c r="H123" s="354">
        <v>10611.384765625</v>
      </c>
      <c r="I123" s="354">
        <v>11052.3935546875</v>
      </c>
      <c r="J123" s="354">
        <v>11208.482421875</v>
      </c>
      <c r="K123" s="354">
        <v>11185.3994140625</v>
      </c>
      <c r="L123" s="354">
        <v>10655.830078125</v>
      </c>
      <c r="M123" s="354">
        <v>10932.380859375</v>
      </c>
      <c r="N123" s="354">
        <v>11463.9091796875</v>
      </c>
      <c r="O123" s="354">
        <v>11295.5</v>
      </c>
      <c r="P123" s="354">
        <v>12101.8662109375</v>
      </c>
      <c r="Q123" s="354">
        <v>12686.908203125</v>
      </c>
      <c r="R123" s="354">
        <v>14162.9931640625</v>
      </c>
      <c r="S123" s="354">
        <v>15195.576171875</v>
      </c>
      <c r="T123" s="354">
        <v>14191.767578125</v>
      </c>
      <c r="U123" s="354">
        <v>13384.3447265625</v>
      </c>
      <c r="V123" s="354">
        <v>13411.9169921875</v>
      </c>
      <c r="W123" s="354">
        <v>11708.5849609375</v>
      </c>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row>
    <row r="124" spans="1:46" x14ac:dyDescent="0.2">
      <c r="A124" s="428" t="s">
        <v>891</v>
      </c>
      <c r="B124" s="354">
        <v>6736.16552734375</v>
      </c>
      <c r="C124" s="354">
        <v>6459.72119140625</v>
      </c>
      <c r="D124" s="354">
        <v>6149.61572265625</v>
      </c>
      <c r="E124" s="354">
        <v>6002.41650390625</v>
      </c>
      <c r="F124" s="354">
        <v>6362.10302734375</v>
      </c>
      <c r="G124" s="354">
        <v>6151.5947265625</v>
      </c>
      <c r="H124" s="354">
        <v>6358.59130859375</v>
      </c>
      <c r="I124" s="354">
        <v>6423.177734375</v>
      </c>
      <c r="J124" s="354">
        <v>6758.25634765625</v>
      </c>
      <c r="K124" s="354">
        <v>7052.86669921875</v>
      </c>
      <c r="L124" s="354">
        <v>7135.13134765625</v>
      </c>
      <c r="M124" s="354">
        <v>7598.20654296875</v>
      </c>
      <c r="N124" s="354">
        <v>7813.83447265625</v>
      </c>
      <c r="O124" s="354">
        <v>7866.33984375</v>
      </c>
      <c r="P124" s="354">
        <v>8395.70703125</v>
      </c>
      <c r="Q124" s="354">
        <v>9075.0888671875</v>
      </c>
      <c r="R124" s="354">
        <v>9505.3505859375</v>
      </c>
      <c r="S124" s="354">
        <v>9623.4453125</v>
      </c>
      <c r="T124" s="354">
        <v>9743.2626953125</v>
      </c>
      <c r="U124" s="354">
        <v>9769.2314453125</v>
      </c>
      <c r="V124" s="354">
        <v>8409.06640625</v>
      </c>
      <c r="W124" s="354">
        <v>6567.732421875</v>
      </c>
    </row>
    <row r="125" spans="1:46" x14ac:dyDescent="0.2">
      <c r="A125" s="443" t="s">
        <v>888</v>
      </c>
      <c r="B125" s="438">
        <v>7457.13427734375</v>
      </c>
      <c r="C125" s="438">
        <v>7480.09130859375</v>
      </c>
      <c r="D125" s="438">
        <v>7250.30615234375</v>
      </c>
      <c r="E125" s="438">
        <v>7177.26708984375</v>
      </c>
      <c r="F125" s="438">
        <v>7651.3427734375</v>
      </c>
      <c r="G125" s="438">
        <v>7510.80126953125</v>
      </c>
      <c r="H125" s="438">
        <v>7711.333984375</v>
      </c>
      <c r="I125" s="438">
        <v>7833.5263671875</v>
      </c>
      <c r="J125" s="438">
        <v>8124.44970703125</v>
      </c>
      <c r="K125" s="438">
        <v>8312.54296875</v>
      </c>
      <c r="L125" s="438">
        <v>8261.9228515625</v>
      </c>
      <c r="M125" s="438">
        <v>8678.8525390625</v>
      </c>
      <c r="N125" s="438">
        <v>9019.79296875</v>
      </c>
      <c r="O125" s="438">
        <v>8995.9013671875</v>
      </c>
      <c r="P125" s="438">
        <v>9581.74609375</v>
      </c>
      <c r="Q125" s="438">
        <v>10175.9033203125</v>
      </c>
      <c r="R125" s="438">
        <v>10744.1279296875</v>
      </c>
      <c r="S125" s="438">
        <v>10990.6416015625</v>
      </c>
      <c r="T125" s="438">
        <v>10873.4853515625</v>
      </c>
      <c r="U125" s="438">
        <v>10706.62109375</v>
      </c>
      <c r="V125" s="438">
        <v>9602.931640625</v>
      </c>
      <c r="W125" s="438">
        <v>7691.1640625</v>
      </c>
      <c r="X125" s="346"/>
      <c r="Y125" s="346"/>
      <c r="Z125" s="346"/>
      <c r="AA125" s="346"/>
      <c r="AB125" s="346"/>
      <c r="AC125" s="346"/>
      <c r="AD125" s="346"/>
      <c r="AE125" s="346"/>
      <c r="AF125" s="346"/>
      <c r="AG125" s="346"/>
      <c r="AH125" s="346"/>
      <c r="AI125" s="346"/>
      <c r="AJ125" s="346"/>
      <c r="AK125" s="346"/>
      <c r="AL125" s="346"/>
      <c r="AM125" s="346"/>
      <c r="AN125" s="346"/>
      <c r="AO125" s="346"/>
      <c r="AP125" s="346"/>
      <c r="AQ125" s="346"/>
      <c r="AR125" s="346"/>
      <c r="AS125" s="346"/>
      <c r="AT125" s="346"/>
    </row>
    <row r="126" spans="1:46" s="346" customFormat="1" ht="17.25" customHeight="1" x14ac:dyDescent="0.2">
      <c r="A126" s="286" t="s">
        <v>1014</v>
      </c>
      <c r="B126" s="32"/>
      <c r="C126" s="32"/>
      <c r="D126" s="32"/>
      <c r="E126" s="32"/>
      <c r="F126" s="32"/>
      <c r="G126" s="32"/>
      <c r="H126" s="32"/>
      <c r="I126" s="425"/>
      <c r="J126" s="425"/>
      <c r="K126" s="425"/>
      <c r="L126" s="425"/>
      <c r="M126" s="425"/>
      <c r="N126" s="425"/>
      <c r="O126" s="425"/>
      <c r="P126" s="425"/>
      <c r="Q126" s="425"/>
      <c r="R126" s="425"/>
      <c r="S126" s="425"/>
      <c r="T126" s="425"/>
      <c r="U126" s="425"/>
      <c r="V126" s="425"/>
      <c r="W126" s="425"/>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row>
    <row r="127" spans="1:46" x14ac:dyDescent="0.2">
      <c r="A127" s="431"/>
      <c r="I127" s="425"/>
      <c r="J127" s="425"/>
      <c r="K127" s="425"/>
      <c r="L127" s="425"/>
      <c r="M127" s="425"/>
      <c r="N127" s="425"/>
      <c r="O127" s="425"/>
      <c r="P127" s="425"/>
      <c r="Q127" s="425"/>
      <c r="R127" s="425"/>
      <c r="S127" s="425"/>
      <c r="T127" s="425"/>
      <c r="U127" s="425"/>
      <c r="V127" s="425"/>
      <c r="W127" s="425"/>
    </row>
    <row r="128" spans="1:46" x14ac:dyDescent="0.2">
      <c r="A128" s="325"/>
      <c r="I128" s="425"/>
      <c r="J128" s="425"/>
      <c r="K128" s="425"/>
      <c r="L128" s="425"/>
      <c r="M128" s="425"/>
      <c r="N128" s="425"/>
      <c r="O128" s="425"/>
      <c r="P128" s="425"/>
      <c r="Q128" s="425"/>
      <c r="R128" s="425"/>
      <c r="S128" s="425"/>
      <c r="T128" s="425"/>
      <c r="U128" s="425"/>
      <c r="V128" s="425"/>
      <c r="W128" s="425"/>
    </row>
    <row r="129" spans="1:46" ht="15" x14ac:dyDescent="0.2">
      <c r="A129" s="48" t="str">
        <f>Index!A73</f>
        <v>Table 5g    Visitor Arrivals, by airline type and nationality, FY2008-FY2021</v>
      </c>
      <c r="B129" s="336"/>
      <c r="C129" s="336"/>
      <c r="D129" s="336"/>
      <c r="E129" s="336"/>
      <c r="F129" s="336"/>
      <c r="G129" s="336"/>
      <c r="H129" s="255"/>
      <c r="I129" s="255"/>
      <c r="J129" s="255"/>
      <c r="K129" s="255"/>
      <c r="L129" s="255"/>
      <c r="M129" s="255"/>
      <c r="N129" s="255"/>
      <c r="O129" s="255"/>
      <c r="P129" s="255"/>
      <c r="Q129" s="255"/>
      <c r="R129" s="255"/>
      <c r="S129" s="255"/>
      <c r="T129" s="255"/>
      <c r="U129" s="255"/>
      <c r="V129" s="255"/>
      <c r="W129" s="255"/>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row>
    <row r="130" spans="1:46" s="51" customFormat="1" ht="24.95" customHeight="1" x14ac:dyDescent="0.25">
      <c r="A130" s="300"/>
      <c r="B130" s="257"/>
      <c r="C130" s="257"/>
      <c r="D130" s="257"/>
      <c r="E130" s="257"/>
      <c r="F130" s="257"/>
      <c r="G130" s="257"/>
      <c r="H130" s="257"/>
      <c r="I130" s="257"/>
      <c r="J130" s="257" t="str">
        <f>J$2</f>
        <v>FY08</v>
      </c>
      <c r="K130" s="257" t="str">
        <f t="shared" ref="K130:W130" si="99">K$2</f>
        <v>FY09</v>
      </c>
      <c r="L130" s="257" t="str">
        <f t="shared" si="99"/>
        <v>FY10</v>
      </c>
      <c r="M130" s="257" t="str">
        <f t="shared" si="99"/>
        <v>FY11</v>
      </c>
      <c r="N130" s="257" t="str">
        <f t="shared" si="99"/>
        <v>FY12</v>
      </c>
      <c r="O130" s="257" t="str">
        <f t="shared" si="99"/>
        <v>FY13</v>
      </c>
      <c r="P130" s="257" t="str">
        <f t="shared" si="99"/>
        <v>FY14</v>
      </c>
      <c r="Q130" s="257" t="str">
        <f t="shared" si="99"/>
        <v>FY15</v>
      </c>
      <c r="R130" s="257" t="str">
        <f t="shared" si="99"/>
        <v>FY16</v>
      </c>
      <c r="S130" s="257" t="str">
        <f t="shared" si="99"/>
        <v>FY17</v>
      </c>
      <c r="T130" s="257" t="str">
        <f t="shared" si="99"/>
        <v>FY18</v>
      </c>
      <c r="U130" s="257" t="str">
        <f t="shared" si="99"/>
        <v>FY19</v>
      </c>
      <c r="V130" s="257" t="str">
        <f t="shared" si="99"/>
        <v>FY20</v>
      </c>
      <c r="W130" s="257" t="str">
        <f t="shared" si="99"/>
        <v>FY21</v>
      </c>
      <c r="AH130" s="47"/>
      <c r="AI130" s="47"/>
      <c r="AJ130" s="47"/>
      <c r="AK130" s="47"/>
      <c r="AL130" s="47"/>
      <c r="AM130" s="47"/>
      <c r="AN130" s="47"/>
      <c r="AO130" s="47"/>
      <c r="AP130" s="47"/>
      <c r="AQ130" s="47"/>
      <c r="AR130" s="47"/>
      <c r="AS130" s="47"/>
      <c r="AT130" s="47"/>
    </row>
    <row r="131" spans="1:46" s="47" customFormat="1" ht="25.15" customHeight="1" x14ac:dyDescent="0.25">
      <c r="A131" s="386" t="s">
        <v>807</v>
      </c>
      <c r="B131" s="388"/>
      <c r="C131" s="388"/>
      <c r="D131" s="388"/>
      <c r="E131" s="388"/>
      <c r="F131" s="388"/>
      <c r="G131" s="388"/>
      <c r="H131" s="388"/>
      <c r="I131" s="388"/>
      <c r="J131" s="381"/>
      <c r="K131" s="381"/>
      <c r="L131" s="381"/>
      <c r="M131" s="381"/>
      <c r="N131" s="381"/>
      <c r="O131" s="381"/>
      <c r="P131" s="381"/>
      <c r="Q131" s="381"/>
      <c r="R131" s="381"/>
      <c r="S131" s="381"/>
      <c r="T131" s="381"/>
      <c r="U131" s="381"/>
      <c r="V131" s="381"/>
      <c r="W131" s="381"/>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row>
    <row r="132" spans="1:46" ht="15" customHeight="1" x14ac:dyDescent="0.2">
      <c r="A132" s="280" t="s">
        <v>79</v>
      </c>
      <c r="B132" s="390"/>
      <c r="C132" s="390"/>
      <c r="D132" s="390"/>
      <c r="E132" s="390"/>
      <c r="F132" s="390"/>
      <c r="G132" s="390"/>
      <c r="H132" s="390"/>
      <c r="I132" s="390"/>
      <c r="J132" s="354">
        <v>17069</v>
      </c>
      <c r="K132" s="354">
        <v>15375</v>
      </c>
      <c r="L132" s="354">
        <v>15436</v>
      </c>
      <c r="M132" s="354">
        <v>26990</v>
      </c>
      <c r="N132" s="354">
        <v>27937</v>
      </c>
      <c r="O132" s="354">
        <v>30433</v>
      </c>
      <c r="P132" s="354">
        <v>32801</v>
      </c>
      <c r="Q132" s="354">
        <v>28258</v>
      </c>
      <c r="R132" s="354">
        <v>27424</v>
      </c>
      <c r="S132" s="354">
        <v>23277</v>
      </c>
      <c r="T132" s="354">
        <v>20960</v>
      </c>
      <c r="U132" s="354">
        <v>14844</v>
      </c>
      <c r="V132" s="354">
        <v>7932</v>
      </c>
      <c r="W132" s="354">
        <v>69</v>
      </c>
    </row>
    <row r="133" spans="1:46" x14ac:dyDescent="0.2">
      <c r="A133" s="280" t="s">
        <v>727</v>
      </c>
      <c r="B133" s="391"/>
      <c r="C133" s="391"/>
      <c r="D133" s="391"/>
      <c r="E133" s="391"/>
      <c r="F133" s="391"/>
      <c r="G133" s="391"/>
      <c r="H133" s="391"/>
      <c r="I133" s="391"/>
      <c r="J133" s="354">
        <v>14430</v>
      </c>
      <c r="K133" s="354">
        <v>14470</v>
      </c>
      <c r="L133" s="354">
        <v>14015</v>
      </c>
      <c r="M133" s="354">
        <v>14757</v>
      </c>
      <c r="N133" s="354">
        <v>18612</v>
      </c>
      <c r="O133" s="354">
        <v>18433</v>
      </c>
      <c r="P133" s="354">
        <v>15772</v>
      </c>
      <c r="Q133" s="354">
        <v>12228</v>
      </c>
      <c r="R133" s="354">
        <v>12446</v>
      </c>
      <c r="S133" s="354">
        <v>13402</v>
      </c>
      <c r="T133" s="354">
        <v>12804</v>
      </c>
      <c r="U133" s="354">
        <v>11513</v>
      </c>
      <c r="V133" s="354">
        <v>6193</v>
      </c>
      <c r="W133" s="354">
        <v>12</v>
      </c>
    </row>
    <row r="134" spans="1:46" x14ac:dyDescent="0.2">
      <c r="A134" s="280" t="s">
        <v>726</v>
      </c>
      <c r="B134" s="391"/>
      <c r="C134" s="391"/>
      <c r="D134" s="391"/>
      <c r="E134" s="391"/>
      <c r="F134" s="391"/>
      <c r="G134" s="391"/>
      <c r="H134" s="391"/>
      <c r="I134" s="391"/>
      <c r="J134" s="354">
        <v>6188</v>
      </c>
      <c r="K134" s="354">
        <v>14544</v>
      </c>
      <c r="L134" s="354">
        <v>21090</v>
      </c>
      <c r="M134" s="354">
        <v>24999</v>
      </c>
      <c r="N134" s="354">
        <v>23283</v>
      </c>
      <c r="O134" s="354">
        <v>18287</v>
      </c>
      <c r="P134" s="354">
        <v>25240</v>
      </c>
      <c r="Q134" s="354">
        <v>14309</v>
      </c>
      <c r="R134" s="354">
        <v>9097</v>
      </c>
      <c r="S134" s="354">
        <v>9130</v>
      </c>
      <c r="T134" s="354">
        <v>10758</v>
      </c>
      <c r="U134" s="354">
        <v>13898</v>
      </c>
      <c r="V134" s="354">
        <v>6200</v>
      </c>
      <c r="W134" s="354">
        <v>1912</v>
      </c>
    </row>
    <row r="135" spans="1:46" x14ac:dyDescent="0.2">
      <c r="A135" s="280" t="s">
        <v>728</v>
      </c>
      <c r="B135" s="391"/>
      <c r="C135" s="391"/>
      <c r="D135" s="391"/>
      <c r="E135" s="391"/>
      <c r="F135" s="391"/>
      <c r="G135" s="391"/>
      <c r="H135" s="391"/>
      <c r="I135" s="391"/>
      <c r="J135" s="354">
        <v>521</v>
      </c>
      <c r="K135" s="354">
        <v>621</v>
      </c>
      <c r="L135" s="354">
        <v>918</v>
      </c>
      <c r="M135" s="354">
        <v>1565</v>
      </c>
      <c r="N135" s="354">
        <v>3550</v>
      </c>
      <c r="O135" s="354">
        <v>5115</v>
      </c>
      <c r="P135" s="354">
        <v>10801</v>
      </c>
      <c r="Q135" s="354">
        <v>14341</v>
      </c>
      <c r="R135" s="354">
        <v>12811</v>
      </c>
      <c r="S135" s="354">
        <v>8346</v>
      </c>
      <c r="T135" s="354">
        <v>4805</v>
      </c>
      <c r="U135" s="354">
        <v>6700</v>
      </c>
      <c r="V135" s="354">
        <v>3127</v>
      </c>
      <c r="W135" s="354">
        <v>10</v>
      </c>
    </row>
    <row r="136" spans="1:46" x14ac:dyDescent="0.2">
      <c r="A136" s="280" t="s">
        <v>729</v>
      </c>
      <c r="B136" s="391"/>
      <c r="C136" s="391"/>
      <c r="D136" s="391"/>
      <c r="E136" s="391"/>
      <c r="F136" s="391"/>
      <c r="G136" s="391"/>
      <c r="H136" s="391"/>
      <c r="I136" s="391"/>
      <c r="J136" s="354">
        <v>7219</v>
      </c>
      <c r="K136" s="354">
        <v>6824</v>
      </c>
      <c r="L136" s="354">
        <v>7321</v>
      </c>
      <c r="M136" s="354">
        <v>8021</v>
      </c>
      <c r="N136" s="354">
        <v>7921</v>
      </c>
      <c r="O136" s="354">
        <v>7896</v>
      </c>
      <c r="P136" s="354">
        <v>8313</v>
      </c>
      <c r="Q136" s="354">
        <v>8008</v>
      </c>
      <c r="R136" s="354">
        <v>7801</v>
      </c>
      <c r="S136" s="354">
        <v>7944</v>
      </c>
      <c r="T136" s="354">
        <v>7747</v>
      </c>
      <c r="U136" s="354">
        <v>7398</v>
      </c>
      <c r="V136" s="354">
        <v>3758</v>
      </c>
      <c r="W136" s="354">
        <v>681</v>
      </c>
    </row>
    <row r="137" spans="1:46" x14ac:dyDescent="0.2">
      <c r="A137" s="280" t="s">
        <v>720</v>
      </c>
      <c r="B137" s="391"/>
      <c r="C137" s="391"/>
      <c r="D137" s="391"/>
      <c r="E137" s="391"/>
      <c r="F137" s="391"/>
      <c r="G137" s="391"/>
      <c r="H137" s="391"/>
      <c r="I137" s="391"/>
      <c r="J137" s="354">
        <v>3092</v>
      </c>
      <c r="K137" s="354">
        <v>3332</v>
      </c>
      <c r="L137" s="354">
        <v>3564</v>
      </c>
      <c r="M137" s="354">
        <v>3858</v>
      </c>
      <c r="N137" s="354">
        <v>4635</v>
      </c>
      <c r="O137" s="354">
        <v>4727</v>
      </c>
      <c r="P137" s="354">
        <v>5139</v>
      </c>
      <c r="Q137" s="354">
        <v>4244</v>
      </c>
      <c r="R137" s="354">
        <v>3955</v>
      </c>
      <c r="S137" s="354">
        <v>4413</v>
      </c>
      <c r="T137" s="354">
        <v>3855</v>
      </c>
      <c r="U137" s="354">
        <v>3477</v>
      </c>
      <c r="V137" s="354">
        <v>2447</v>
      </c>
      <c r="W137" s="354">
        <v>16</v>
      </c>
    </row>
    <row r="138" spans="1:46" x14ac:dyDescent="0.2">
      <c r="A138" s="280" t="s">
        <v>2</v>
      </c>
      <c r="B138" s="391"/>
      <c r="C138" s="391"/>
      <c r="D138" s="391"/>
      <c r="E138" s="391"/>
      <c r="F138" s="391"/>
      <c r="G138" s="391"/>
      <c r="H138" s="391"/>
      <c r="I138" s="391"/>
      <c r="J138" s="354">
        <v>3367</v>
      </c>
      <c r="K138" s="354">
        <v>3425</v>
      </c>
      <c r="L138" s="354">
        <v>3764</v>
      </c>
      <c r="M138" s="354">
        <v>3957</v>
      </c>
      <c r="N138" s="354">
        <v>3799</v>
      </c>
      <c r="O138" s="354">
        <v>4157</v>
      </c>
      <c r="P138" s="354">
        <v>4423</v>
      </c>
      <c r="Q138" s="354">
        <v>4124</v>
      </c>
      <c r="R138" s="354">
        <v>4056</v>
      </c>
      <c r="S138" s="354">
        <v>3883</v>
      </c>
      <c r="T138" s="354">
        <v>3749</v>
      </c>
      <c r="U138" s="354">
        <v>3783</v>
      </c>
      <c r="V138" s="354">
        <v>1993</v>
      </c>
      <c r="W138" s="354">
        <v>78</v>
      </c>
    </row>
    <row r="139" spans="1:46" x14ac:dyDescent="0.2">
      <c r="A139" s="392" t="s">
        <v>808</v>
      </c>
      <c r="B139" s="391"/>
      <c r="C139" s="391"/>
      <c r="D139" s="391"/>
      <c r="E139" s="391"/>
      <c r="F139" s="391"/>
      <c r="G139" s="391"/>
      <c r="H139" s="391"/>
      <c r="I139" s="391"/>
      <c r="J139" s="393">
        <v>51886</v>
      </c>
      <c r="K139" s="393">
        <v>58591</v>
      </c>
      <c r="L139" s="393">
        <v>66108</v>
      </c>
      <c r="M139" s="393">
        <v>84147</v>
      </c>
      <c r="N139" s="393">
        <v>89737</v>
      </c>
      <c r="O139" s="393">
        <v>89048</v>
      </c>
      <c r="P139" s="393">
        <v>102489</v>
      </c>
      <c r="Q139" s="393">
        <v>85512</v>
      </c>
      <c r="R139" s="393">
        <v>77590</v>
      </c>
      <c r="S139" s="393">
        <v>70395</v>
      </c>
      <c r="T139" s="393">
        <v>64678</v>
      </c>
      <c r="U139" s="393">
        <v>61613</v>
      </c>
      <c r="V139" s="393">
        <v>31650</v>
      </c>
      <c r="W139" s="393">
        <v>2778</v>
      </c>
    </row>
    <row r="140" spans="1:46" x14ac:dyDescent="0.2">
      <c r="A140" s="386" t="s">
        <v>809</v>
      </c>
      <c r="B140" s="394"/>
      <c r="C140" s="394"/>
      <c r="D140" s="394"/>
      <c r="E140" s="394"/>
      <c r="F140" s="394"/>
      <c r="G140" s="394"/>
      <c r="H140" s="394"/>
      <c r="I140" s="394"/>
      <c r="J140" s="395"/>
      <c r="K140" s="395"/>
      <c r="L140" s="395"/>
      <c r="M140" s="395"/>
      <c r="N140" s="395"/>
      <c r="O140" s="395"/>
      <c r="P140" s="395"/>
      <c r="Q140" s="395"/>
      <c r="R140" s="395"/>
      <c r="S140" s="395"/>
      <c r="T140" s="395"/>
      <c r="U140" s="395"/>
      <c r="V140" s="395"/>
      <c r="W140" s="395"/>
    </row>
    <row r="141" spans="1:46" ht="15" customHeight="1" x14ac:dyDescent="0.2">
      <c r="A141" s="280" t="s">
        <v>79</v>
      </c>
      <c r="B141" s="390"/>
      <c r="C141" s="390"/>
      <c r="D141" s="390"/>
      <c r="E141" s="390"/>
      <c r="F141" s="390"/>
      <c r="G141" s="390"/>
      <c r="H141" s="390"/>
      <c r="I141" s="390"/>
      <c r="J141" s="396">
        <v>12021</v>
      </c>
      <c r="K141" s="396">
        <v>13272</v>
      </c>
      <c r="L141" s="396">
        <v>12184</v>
      </c>
      <c r="M141" s="396">
        <v>10497</v>
      </c>
      <c r="N141" s="396">
        <v>10165</v>
      </c>
      <c r="O141" s="396">
        <v>5566</v>
      </c>
      <c r="P141" s="396">
        <v>5300</v>
      </c>
      <c r="Q141" s="396">
        <v>2733</v>
      </c>
      <c r="R141" s="396">
        <v>3023</v>
      </c>
      <c r="S141" s="396">
        <v>2458</v>
      </c>
      <c r="T141" s="396">
        <v>2778</v>
      </c>
      <c r="U141" s="396">
        <v>3847</v>
      </c>
      <c r="V141" s="396">
        <v>1901</v>
      </c>
      <c r="W141" s="396">
        <v>0</v>
      </c>
    </row>
    <row r="142" spans="1:46" x14ac:dyDescent="0.2">
      <c r="A142" s="280" t="s">
        <v>727</v>
      </c>
      <c r="B142" s="391"/>
      <c r="C142" s="391"/>
      <c r="D142" s="391"/>
      <c r="E142" s="391"/>
      <c r="F142" s="391"/>
      <c r="G142" s="391"/>
      <c r="H142" s="391"/>
      <c r="I142" s="391"/>
      <c r="J142" s="396">
        <v>69</v>
      </c>
      <c r="K142" s="396">
        <v>48</v>
      </c>
      <c r="L142" s="396">
        <v>66</v>
      </c>
      <c r="M142" s="396">
        <v>39</v>
      </c>
      <c r="N142" s="396">
        <v>21</v>
      </c>
      <c r="O142" s="396">
        <v>35</v>
      </c>
      <c r="P142" s="396">
        <v>20</v>
      </c>
      <c r="Q142" s="396">
        <v>40</v>
      </c>
      <c r="R142" s="396">
        <v>24</v>
      </c>
      <c r="S142" s="396">
        <v>17</v>
      </c>
      <c r="T142" s="396">
        <v>28</v>
      </c>
      <c r="U142" s="396">
        <v>19</v>
      </c>
      <c r="V142" s="396">
        <v>12</v>
      </c>
      <c r="W142" s="396">
        <v>0</v>
      </c>
    </row>
    <row r="143" spans="1:46" x14ac:dyDescent="0.2">
      <c r="A143" s="280" t="s">
        <v>726</v>
      </c>
      <c r="B143" s="391"/>
      <c r="C143" s="391"/>
      <c r="D143" s="391"/>
      <c r="E143" s="391"/>
      <c r="F143" s="391"/>
      <c r="G143" s="391"/>
      <c r="H143" s="391"/>
      <c r="I143" s="391"/>
      <c r="J143" s="396">
        <v>16561</v>
      </c>
      <c r="K143" s="396">
        <v>5</v>
      </c>
      <c r="L143" s="396">
        <v>1082</v>
      </c>
      <c r="M143" s="396">
        <v>7635</v>
      </c>
      <c r="N143" s="396">
        <v>17319</v>
      </c>
      <c r="O143" s="396">
        <v>9787</v>
      </c>
      <c r="P143" s="396">
        <v>5874</v>
      </c>
      <c r="Q143" s="396">
        <v>724</v>
      </c>
      <c r="R143" s="396">
        <v>6338</v>
      </c>
      <c r="S143" s="396">
        <v>269</v>
      </c>
      <c r="T143" s="396">
        <v>526</v>
      </c>
      <c r="U143" s="396">
        <v>67</v>
      </c>
      <c r="V143" s="396">
        <v>29</v>
      </c>
      <c r="W143" s="396">
        <v>0</v>
      </c>
    </row>
    <row r="144" spans="1:46" x14ac:dyDescent="0.2">
      <c r="A144" s="280" t="s">
        <v>728</v>
      </c>
      <c r="B144" s="391"/>
      <c r="C144" s="391"/>
      <c r="D144" s="391"/>
      <c r="E144" s="391"/>
      <c r="F144" s="391"/>
      <c r="G144" s="391"/>
      <c r="H144" s="391"/>
      <c r="I144" s="391"/>
      <c r="J144" s="396">
        <v>94</v>
      </c>
      <c r="K144" s="396">
        <v>10</v>
      </c>
      <c r="L144" s="396">
        <v>25</v>
      </c>
      <c r="M144" s="396">
        <v>44</v>
      </c>
      <c r="N144" s="396">
        <v>134</v>
      </c>
      <c r="O144" s="396">
        <v>4184</v>
      </c>
      <c r="P144" s="396">
        <v>10579</v>
      </c>
      <c r="Q144" s="396">
        <v>75178</v>
      </c>
      <c r="R144" s="396">
        <v>57224</v>
      </c>
      <c r="S144" s="396">
        <v>46668</v>
      </c>
      <c r="T144" s="396">
        <v>44994</v>
      </c>
      <c r="U144" s="396">
        <v>21368</v>
      </c>
      <c r="V144" s="396">
        <v>6474</v>
      </c>
      <c r="W144" s="396">
        <v>0</v>
      </c>
    </row>
    <row r="145" spans="1:46" x14ac:dyDescent="0.2">
      <c r="A145" s="280" t="s">
        <v>729</v>
      </c>
      <c r="B145" s="391"/>
      <c r="C145" s="391"/>
      <c r="D145" s="391"/>
      <c r="E145" s="391"/>
      <c r="F145" s="391"/>
      <c r="G145" s="391"/>
      <c r="H145" s="391"/>
      <c r="I145" s="391"/>
      <c r="J145" s="396">
        <v>349</v>
      </c>
      <c r="K145" s="396">
        <v>14</v>
      </c>
      <c r="L145" s="396">
        <v>105</v>
      </c>
      <c r="M145" s="396">
        <v>139</v>
      </c>
      <c r="N145" s="396">
        <v>272</v>
      </c>
      <c r="O145" s="396">
        <v>144</v>
      </c>
      <c r="P145" s="396">
        <v>118</v>
      </c>
      <c r="Q145" s="396">
        <v>471</v>
      </c>
      <c r="R145" s="396">
        <v>409</v>
      </c>
      <c r="S145" s="396">
        <v>313</v>
      </c>
      <c r="T145" s="396">
        <v>329</v>
      </c>
      <c r="U145" s="396">
        <v>145</v>
      </c>
      <c r="V145" s="396">
        <v>63</v>
      </c>
      <c r="W145" s="396">
        <v>0</v>
      </c>
    </row>
    <row r="146" spans="1:46" x14ac:dyDescent="0.2">
      <c r="A146" s="280" t="s">
        <v>720</v>
      </c>
      <c r="B146" s="391"/>
      <c r="C146" s="391"/>
      <c r="D146" s="391"/>
      <c r="E146" s="391"/>
      <c r="F146" s="391"/>
      <c r="G146" s="391"/>
      <c r="H146" s="391"/>
      <c r="I146" s="391"/>
      <c r="J146" s="396">
        <v>267</v>
      </c>
      <c r="K146" s="396">
        <v>23</v>
      </c>
      <c r="L146" s="396">
        <v>80</v>
      </c>
      <c r="M146" s="396">
        <v>23</v>
      </c>
      <c r="N146" s="396">
        <v>50</v>
      </c>
      <c r="O146" s="396">
        <v>100</v>
      </c>
      <c r="P146" s="396">
        <v>62</v>
      </c>
      <c r="Q146" s="396">
        <v>177</v>
      </c>
      <c r="R146" s="396">
        <v>171</v>
      </c>
      <c r="S146" s="396">
        <v>135</v>
      </c>
      <c r="T146" s="396">
        <v>186</v>
      </c>
      <c r="U146" s="396">
        <v>93</v>
      </c>
      <c r="V146" s="396">
        <v>25</v>
      </c>
      <c r="W146" s="396">
        <v>0</v>
      </c>
    </row>
    <row r="147" spans="1:46" x14ac:dyDescent="0.2">
      <c r="A147" s="280" t="s">
        <v>2</v>
      </c>
      <c r="B147" s="391"/>
      <c r="C147" s="391"/>
      <c r="D147" s="391"/>
      <c r="E147" s="391"/>
      <c r="F147" s="391"/>
      <c r="G147" s="391"/>
      <c r="H147" s="391"/>
      <c r="I147" s="391"/>
      <c r="J147" s="396">
        <v>279</v>
      </c>
      <c r="K147" s="396">
        <v>12</v>
      </c>
      <c r="L147" s="396">
        <v>531</v>
      </c>
      <c r="M147" s="396">
        <v>31</v>
      </c>
      <c r="N147" s="396">
        <v>59</v>
      </c>
      <c r="O147" s="396">
        <v>84</v>
      </c>
      <c r="P147" s="396">
        <v>82</v>
      </c>
      <c r="Q147" s="396">
        <v>230</v>
      </c>
      <c r="R147" s="396">
        <v>222</v>
      </c>
      <c r="S147" s="396">
        <v>191</v>
      </c>
      <c r="T147" s="396">
        <v>220</v>
      </c>
      <c r="U147" s="396">
        <v>177</v>
      </c>
      <c r="V147" s="396">
        <v>106</v>
      </c>
      <c r="W147" s="396">
        <v>0</v>
      </c>
    </row>
    <row r="148" spans="1:46" x14ac:dyDescent="0.2">
      <c r="A148" s="392" t="s">
        <v>810</v>
      </c>
      <c r="B148" s="391"/>
      <c r="C148" s="391"/>
      <c r="D148" s="391"/>
      <c r="E148" s="391"/>
      <c r="F148" s="391"/>
      <c r="G148" s="391"/>
      <c r="H148" s="391"/>
      <c r="I148" s="391"/>
      <c r="J148" s="393">
        <v>29640</v>
      </c>
      <c r="K148" s="393">
        <v>13384</v>
      </c>
      <c r="L148" s="393">
        <v>14073</v>
      </c>
      <c r="M148" s="393">
        <v>18408</v>
      </c>
      <c r="N148" s="393">
        <v>28020</v>
      </c>
      <c r="O148" s="393">
        <v>19900</v>
      </c>
      <c r="P148" s="393">
        <v>22035</v>
      </c>
      <c r="Q148" s="393">
        <v>79553</v>
      </c>
      <c r="R148" s="393">
        <v>67411</v>
      </c>
      <c r="S148" s="393">
        <v>50051</v>
      </c>
      <c r="T148" s="393">
        <v>49061</v>
      </c>
      <c r="U148" s="393">
        <v>25716</v>
      </c>
      <c r="V148" s="393">
        <v>8610</v>
      </c>
      <c r="W148" s="393">
        <v>0</v>
      </c>
    </row>
    <row r="149" spans="1:46" ht="15" customHeight="1" x14ac:dyDescent="0.2">
      <c r="A149" s="389" t="s">
        <v>811</v>
      </c>
      <c r="B149" s="394"/>
      <c r="C149" s="394"/>
      <c r="D149" s="394"/>
      <c r="E149" s="394"/>
      <c r="F149" s="394"/>
      <c r="G149" s="394"/>
      <c r="H149" s="394"/>
      <c r="I149" s="394"/>
      <c r="J149" s="396">
        <v>1342</v>
      </c>
      <c r="K149" s="396">
        <v>1062</v>
      </c>
      <c r="L149" s="396">
        <v>746</v>
      </c>
      <c r="M149" s="396">
        <v>1185</v>
      </c>
      <c r="N149" s="396">
        <v>1008</v>
      </c>
      <c r="O149" s="396">
        <v>1686</v>
      </c>
      <c r="P149" s="396">
        <v>934</v>
      </c>
      <c r="Q149" s="396">
        <v>1679</v>
      </c>
      <c r="R149" s="396">
        <v>1284</v>
      </c>
      <c r="S149" s="396">
        <v>1232</v>
      </c>
      <c r="T149" s="396">
        <v>1837</v>
      </c>
      <c r="U149" s="396">
        <v>2057</v>
      </c>
      <c r="V149" s="396">
        <v>1376</v>
      </c>
      <c r="W149" s="396">
        <v>623</v>
      </c>
    </row>
    <row r="150" spans="1:46" x14ac:dyDescent="0.2">
      <c r="A150" s="392" t="s">
        <v>812</v>
      </c>
      <c r="B150" s="391"/>
      <c r="C150" s="391"/>
      <c r="D150" s="391"/>
      <c r="E150" s="391"/>
      <c r="F150" s="391"/>
      <c r="G150" s="391"/>
      <c r="H150" s="391"/>
      <c r="I150" s="391"/>
      <c r="J150" s="393">
        <v>82868</v>
      </c>
      <c r="K150" s="393">
        <v>73037</v>
      </c>
      <c r="L150" s="393">
        <v>80927</v>
      </c>
      <c r="M150" s="393">
        <v>103740</v>
      </c>
      <c r="N150" s="393">
        <v>118765</v>
      </c>
      <c r="O150" s="393">
        <v>110634</v>
      </c>
      <c r="P150" s="393">
        <v>125458</v>
      </c>
      <c r="Q150" s="393">
        <v>166744</v>
      </c>
      <c r="R150" s="393">
        <v>146285</v>
      </c>
      <c r="S150" s="393">
        <v>121678</v>
      </c>
      <c r="T150" s="393">
        <v>115576</v>
      </c>
      <c r="U150" s="393">
        <v>89386</v>
      </c>
      <c r="V150" s="393">
        <v>41636</v>
      </c>
      <c r="W150" s="393">
        <v>3401</v>
      </c>
    </row>
    <row r="151" spans="1:46" ht="15" customHeight="1" x14ac:dyDescent="0.2">
      <c r="A151" s="382" t="s">
        <v>813</v>
      </c>
      <c r="B151" s="394"/>
      <c r="C151" s="394"/>
      <c r="D151" s="394"/>
      <c r="E151" s="394"/>
      <c r="F151" s="394"/>
      <c r="G151" s="394"/>
      <c r="H151" s="394"/>
      <c r="I151" s="394"/>
      <c r="J151" s="397">
        <f>J139/J$150</f>
        <v>0.62612830042959888</v>
      </c>
      <c r="K151" s="397">
        <f t="shared" ref="K151:R151" si="100">K139/K$150</f>
        <v>0.8022098388488027</v>
      </c>
      <c r="L151" s="397">
        <f t="shared" si="100"/>
        <v>0.81688435256465708</v>
      </c>
      <c r="M151" s="397">
        <f t="shared" si="100"/>
        <v>0.81113360323886641</v>
      </c>
      <c r="N151" s="397">
        <f t="shared" si="100"/>
        <v>0.75558455774007494</v>
      </c>
      <c r="O151" s="397">
        <f t="shared" si="100"/>
        <v>0.80488818988737643</v>
      </c>
      <c r="P151" s="397">
        <f t="shared" si="100"/>
        <v>0.81691880948205775</v>
      </c>
      <c r="Q151" s="397">
        <f t="shared" si="100"/>
        <v>0.51283404500311858</v>
      </c>
      <c r="R151" s="397">
        <f t="shared" si="100"/>
        <v>0.53040298048330314</v>
      </c>
      <c r="S151" s="397">
        <f t="shared" ref="S151:T151" si="101">S139/S$150</f>
        <v>0.57853515015039692</v>
      </c>
      <c r="T151" s="397">
        <f t="shared" si="101"/>
        <v>0.55961445282757671</v>
      </c>
      <c r="U151" s="397">
        <f t="shared" ref="U151:V151" si="102">U139/U$150</f>
        <v>0.68929138791309597</v>
      </c>
      <c r="V151" s="397">
        <f t="shared" si="102"/>
        <v>0.76015947737534828</v>
      </c>
      <c r="W151" s="397">
        <f t="shared" ref="W151" si="103">W139/W$150</f>
        <v>0.81681858276977359</v>
      </c>
    </row>
    <row r="152" spans="1:46" x14ac:dyDescent="0.2">
      <c r="A152" s="383" t="s">
        <v>814</v>
      </c>
      <c r="B152" s="398"/>
      <c r="C152" s="398"/>
      <c r="D152" s="398"/>
      <c r="E152" s="398"/>
      <c r="F152" s="398"/>
      <c r="G152" s="398"/>
      <c r="H152" s="398"/>
      <c r="I152" s="398"/>
      <c r="J152" s="399">
        <f>J148/J150</f>
        <v>0.35767726987498188</v>
      </c>
      <c r="K152" s="399">
        <f t="shared" ref="K152:R152" si="104">K148/K150</f>
        <v>0.18324958582636197</v>
      </c>
      <c r="L152" s="399">
        <f t="shared" si="104"/>
        <v>0.17389746314579807</v>
      </c>
      <c r="M152" s="399">
        <f t="shared" si="104"/>
        <v>0.1774436090225564</v>
      </c>
      <c r="N152" s="399">
        <f t="shared" si="104"/>
        <v>0.23592809329347872</v>
      </c>
      <c r="O152" s="399">
        <f t="shared" si="104"/>
        <v>0.17987237196521866</v>
      </c>
      <c r="P152" s="399">
        <f t="shared" si="104"/>
        <v>0.17563646798131646</v>
      </c>
      <c r="Q152" s="399">
        <f t="shared" si="104"/>
        <v>0.47709662716499546</v>
      </c>
      <c r="R152" s="399">
        <f t="shared" si="104"/>
        <v>0.46081963290836381</v>
      </c>
      <c r="S152" s="399">
        <f t="shared" ref="S152:T152" si="105">S148/S150</f>
        <v>0.4113397656108746</v>
      </c>
      <c r="T152" s="399">
        <f t="shared" si="105"/>
        <v>0.4244912438568561</v>
      </c>
      <c r="U152" s="399">
        <f t="shared" ref="U152:V152" si="106">U148/U150</f>
        <v>0.28769605978564877</v>
      </c>
      <c r="V152" s="399">
        <f t="shared" si="106"/>
        <v>0.20679219905850707</v>
      </c>
      <c r="W152" s="399">
        <f t="shared" ref="W152" si="107">W148/W150</f>
        <v>0</v>
      </c>
    </row>
    <row r="153" spans="1:46" x14ac:dyDescent="0.2">
      <c r="A153" s="286" t="s">
        <v>826</v>
      </c>
      <c r="B153" s="400"/>
      <c r="C153" s="400"/>
      <c r="D153" s="400"/>
      <c r="E153" s="400"/>
      <c r="F153" s="400"/>
      <c r="G153" s="400"/>
      <c r="H153" s="400"/>
      <c r="I153" s="400"/>
      <c r="J153" s="400"/>
      <c r="K153" s="400"/>
      <c r="L153" s="400"/>
      <c r="M153" s="400"/>
      <c r="N153" s="400"/>
      <c r="O153" s="400"/>
      <c r="P153" s="400"/>
      <c r="Q153" s="400"/>
      <c r="R153" s="400"/>
      <c r="S153" s="400"/>
      <c r="T153" s="400"/>
      <c r="U153" s="400"/>
      <c r="V153" s="400"/>
      <c r="W153" s="400"/>
    </row>
    <row r="154" spans="1:46" ht="15" customHeight="1" x14ac:dyDescent="0.2">
      <c r="A154" s="48" t="str">
        <f>Index!A74</f>
        <v>Table 5h    Visitor Nights, by Hotel Grade, FY2008-FY2021</v>
      </c>
      <c r="B154" s="336"/>
      <c r="C154" s="336"/>
      <c r="D154" s="336"/>
      <c r="E154" s="336"/>
      <c r="F154" s="336"/>
      <c r="G154" s="336"/>
      <c r="H154" s="255"/>
      <c r="I154" s="255"/>
      <c r="J154" s="255"/>
      <c r="K154" s="255"/>
      <c r="L154" s="255"/>
      <c r="M154" s="255"/>
      <c r="N154" s="255"/>
      <c r="O154" s="255"/>
      <c r="P154" s="255"/>
      <c r="Q154" s="255"/>
      <c r="R154" s="255"/>
      <c r="S154" s="255"/>
      <c r="T154" s="255"/>
      <c r="U154" s="255"/>
      <c r="V154" s="255"/>
      <c r="W154" s="255"/>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row>
    <row r="155" spans="1:46" s="51" customFormat="1" ht="24.95" customHeight="1" x14ac:dyDescent="0.25">
      <c r="A155" s="370" t="s">
        <v>825</v>
      </c>
      <c r="B155" s="257"/>
      <c r="C155" s="257"/>
      <c r="D155" s="257"/>
      <c r="E155" s="257"/>
      <c r="F155" s="257"/>
      <c r="G155" s="257"/>
      <c r="H155" s="257"/>
      <c r="I155" s="257"/>
      <c r="J155" s="257" t="str">
        <f>J$2</f>
        <v>FY08</v>
      </c>
      <c r="K155" s="257" t="str">
        <f t="shared" ref="K155:W155" si="108">K$2</f>
        <v>FY09</v>
      </c>
      <c r="L155" s="257" t="str">
        <f t="shared" si="108"/>
        <v>FY10</v>
      </c>
      <c r="M155" s="257" t="str">
        <f t="shared" si="108"/>
        <v>FY11</v>
      </c>
      <c r="N155" s="257" t="str">
        <f t="shared" si="108"/>
        <v>FY12</v>
      </c>
      <c r="O155" s="257" t="str">
        <f t="shared" si="108"/>
        <v>FY13</v>
      </c>
      <c r="P155" s="257" t="str">
        <f t="shared" si="108"/>
        <v>FY14</v>
      </c>
      <c r="Q155" s="257" t="str">
        <f t="shared" si="108"/>
        <v>FY15</v>
      </c>
      <c r="R155" s="257" t="str">
        <f t="shared" si="108"/>
        <v>FY16</v>
      </c>
      <c r="S155" s="257" t="str">
        <f t="shared" si="108"/>
        <v>FY17</v>
      </c>
      <c r="T155" s="257" t="str">
        <f t="shared" si="108"/>
        <v>FY18</v>
      </c>
      <c r="U155" s="257" t="str">
        <f t="shared" si="108"/>
        <v>FY19</v>
      </c>
      <c r="V155" s="257" t="str">
        <f t="shared" si="108"/>
        <v>FY20</v>
      </c>
      <c r="W155" s="257" t="str">
        <f t="shared" si="108"/>
        <v>FY21</v>
      </c>
      <c r="AH155" s="47"/>
      <c r="AI155" s="47"/>
      <c r="AJ155" s="47"/>
      <c r="AK155" s="47"/>
      <c r="AL155" s="47"/>
      <c r="AM155" s="47"/>
      <c r="AN155" s="47"/>
      <c r="AO155" s="47"/>
      <c r="AP155" s="47"/>
      <c r="AQ155" s="47"/>
      <c r="AR155" s="47"/>
      <c r="AS155" s="47"/>
      <c r="AT155" s="47"/>
    </row>
    <row r="156" spans="1:46" s="47" customFormat="1" ht="25.15" customHeight="1" x14ac:dyDescent="0.25">
      <c r="A156" s="401" t="s">
        <v>815</v>
      </c>
      <c r="B156" s="388"/>
      <c r="C156" s="388"/>
      <c r="D156" s="388"/>
      <c r="E156" s="388"/>
      <c r="F156" s="388"/>
      <c r="G156" s="388"/>
      <c r="H156" s="388"/>
      <c r="I156" s="388"/>
      <c r="J156" s="396">
        <v>140022</v>
      </c>
      <c r="K156" s="396">
        <v>129123</v>
      </c>
      <c r="L156" s="396">
        <v>130749</v>
      </c>
      <c r="M156" s="396">
        <v>166422</v>
      </c>
      <c r="N156" s="396">
        <v>178873</v>
      </c>
      <c r="O156" s="396">
        <v>173618</v>
      </c>
      <c r="P156" s="396">
        <v>183434</v>
      </c>
      <c r="Q156" s="396">
        <v>177838.7401013588</v>
      </c>
      <c r="R156" s="396">
        <v>173515</v>
      </c>
      <c r="S156" s="396">
        <v>151392</v>
      </c>
      <c r="T156" s="396">
        <v>142798</v>
      </c>
      <c r="U156" s="396">
        <v>127584</v>
      </c>
      <c r="V156" s="396">
        <v>62196</v>
      </c>
      <c r="W156" s="396">
        <v>7056</v>
      </c>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row>
    <row r="157" spans="1:46" x14ac:dyDescent="0.2">
      <c r="A157" s="401" t="s">
        <v>816</v>
      </c>
      <c r="B157" s="391"/>
      <c r="C157" s="391"/>
      <c r="D157" s="391"/>
      <c r="E157" s="391"/>
      <c r="F157" s="391"/>
      <c r="G157" s="391"/>
      <c r="H157" s="391"/>
      <c r="I157" s="391"/>
      <c r="J157" s="396">
        <v>86440</v>
      </c>
      <c r="K157" s="396">
        <v>86791</v>
      </c>
      <c r="L157" s="396">
        <v>108548</v>
      </c>
      <c r="M157" s="396">
        <v>144393</v>
      </c>
      <c r="N157" s="396">
        <v>157302</v>
      </c>
      <c r="O157" s="396">
        <v>139362</v>
      </c>
      <c r="P157" s="396">
        <v>171545</v>
      </c>
      <c r="Q157" s="396">
        <v>261682.86982315761</v>
      </c>
      <c r="R157" s="396">
        <v>217526</v>
      </c>
      <c r="S157" s="396">
        <v>182906</v>
      </c>
      <c r="T157" s="396">
        <v>179124</v>
      </c>
      <c r="U157" s="396">
        <v>142721</v>
      </c>
      <c r="V157" s="396">
        <v>72010</v>
      </c>
      <c r="W157" s="396">
        <v>3794</v>
      </c>
    </row>
    <row r="158" spans="1:46" x14ac:dyDescent="0.2">
      <c r="A158" s="401" t="s">
        <v>817</v>
      </c>
      <c r="B158" s="391"/>
      <c r="C158" s="391"/>
      <c r="D158" s="391"/>
      <c r="E158" s="391"/>
      <c r="F158" s="391"/>
      <c r="G158" s="391"/>
      <c r="H158" s="391"/>
      <c r="I158" s="391"/>
      <c r="J158" s="396">
        <v>86266</v>
      </c>
      <c r="K158" s="396">
        <v>58362</v>
      </c>
      <c r="L158" s="396">
        <v>71198</v>
      </c>
      <c r="M158" s="396">
        <v>90903</v>
      </c>
      <c r="N158" s="396">
        <v>115710</v>
      </c>
      <c r="O158" s="396">
        <v>99570</v>
      </c>
      <c r="P158" s="396">
        <v>133074</v>
      </c>
      <c r="Q158" s="396">
        <v>187536.80356073345</v>
      </c>
      <c r="R158" s="396">
        <v>171948</v>
      </c>
      <c r="S158" s="396">
        <v>143831</v>
      </c>
      <c r="T158" s="396">
        <v>121969</v>
      </c>
      <c r="U158" s="396">
        <v>87658</v>
      </c>
      <c r="V158" s="396">
        <v>32224</v>
      </c>
      <c r="W158" s="396">
        <v>701</v>
      </c>
    </row>
    <row r="159" spans="1:46" x14ac:dyDescent="0.2">
      <c r="A159" s="401" t="s">
        <v>818</v>
      </c>
      <c r="B159" s="391"/>
      <c r="C159" s="391"/>
      <c r="D159" s="391"/>
      <c r="E159" s="391"/>
      <c r="F159" s="391"/>
      <c r="G159" s="391"/>
      <c r="H159" s="391"/>
      <c r="I159" s="391"/>
      <c r="J159" s="396">
        <v>25584</v>
      </c>
      <c r="K159" s="396">
        <v>24156</v>
      </c>
      <c r="L159" s="396">
        <v>23547</v>
      </c>
      <c r="M159" s="396">
        <v>33458</v>
      </c>
      <c r="N159" s="396">
        <v>43065</v>
      </c>
      <c r="O159" s="396">
        <v>44435</v>
      </c>
      <c r="P159" s="396">
        <v>50749</v>
      </c>
      <c r="Q159" s="396">
        <v>64586.887092170284</v>
      </c>
      <c r="R159" s="396">
        <v>63807</v>
      </c>
      <c r="S159" s="396">
        <v>50435</v>
      </c>
      <c r="T159" s="396">
        <v>58327</v>
      </c>
      <c r="U159" s="396">
        <v>45023</v>
      </c>
      <c r="V159" s="396">
        <v>25856</v>
      </c>
      <c r="W159" s="396">
        <v>1413</v>
      </c>
    </row>
    <row r="160" spans="1:46" x14ac:dyDescent="0.2">
      <c r="A160" s="401" t="s">
        <v>819</v>
      </c>
      <c r="B160" s="391"/>
      <c r="C160" s="391"/>
      <c r="D160" s="391"/>
      <c r="E160" s="391"/>
      <c r="F160" s="391"/>
      <c r="G160" s="391"/>
      <c r="H160" s="391"/>
      <c r="I160" s="391"/>
      <c r="J160" s="396">
        <v>6046</v>
      </c>
      <c r="K160" s="396">
        <v>5047</v>
      </c>
      <c r="L160" s="396">
        <v>6368</v>
      </c>
      <c r="M160" s="396">
        <v>5745</v>
      </c>
      <c r="N160" s="396">
        <v>6925</v>
      </c>
      <c r="O160" s="396">
        <v>5787</v>
      </c>
      <c r="P160" s="396">
        <v>5903</v>
      </c>
      <c r="Q160" s="396">
        <v>4895.4957358495649</v>
      </c>
      <c r="R160" s="396">
        <v>3696</v>
      </c>
      <c r="S160" s="396">
        <v>3504</v>
      </c>
      <c r="T160" s="396">
        <v>3085</v>
      </c>
      <c r="U160" s="396">
        <v>2061</v>
      </c>
      <c r="V160" s="396">
        <v>1259</v>
      </c>
      <c r="W160" s="396">
        <v>0</v>
      </c>
    </row>
    <row r="161" spans="1:46" x14ac:dyDescent="0.2">
      <c r="A161" s="401" t="s">
        <v>820</v>
      </c>
      <c r="B161" s="391"/>
      <c r="C161" s="391"/>
      <c r="D161" s="391"/>
      <c r="E161" s="391"/>
      <c r="F161" s="391"/>
      <c r="G161" s="391"/>
      <c r="H161" s="391"/>
      <c r="I161" s="391"/>
      <c r="J161" s="396">
        <v>6951</v>
      </c>
      <c r="K161" s="396">
        <v>5714</v>
      </c>
      <c r="L161" s="396">
        <v>4861</v>
      </c>
      <c r="M161" s="396">
        <v>7283</v>
      </c>
      <c r="N161" s="396">
        <v>7871</v>
      </c>
      <c r="O161" s="396">
        <v>10426</v>
      </c>
      <c r="P161" s="396">
        <v>13295</v>
      </c>
      <c r="Q161" s="396">
        <v>12836.222192449506</v>
      </c>
      <c r="R161" s="396">
        <v>9529</v>
      </c>
      <c r="S161" s="396">
        <v>11445</v>
      </c>
      <c r="T161" s="396">
        <v>12537</v>
      </c>
      <c r="U161" s="396">
        <v>10599</v>
      </c>
      <c r="V161" s="396">
        <v>6472</v>
      </c>
      <c r="W161" s="396">
        <v>64</v>
      </c>
    </row>
    <row r="162" spans="1:46" x14ac:dyDescent="0.2">
      <c r="A162" s="134" t="s">
        <v>821</v>
      </c>
      <c r="B162" s="391"/>
      <c r="C162" s="391"/>
      <c r="D162" s="391"/>
      <c r="E162" s="391"/>
      <c r="F162" s="391"/>
      <c r="G162" s="391"/>
      <c r="H162" s="391"/>
      <c r="I162" s="391"/>
      <c r="J162" s="393">
        <v>351309</v>
      </c>
      <c r="K162" s="393">
        <v>309193</v>
      </c>
      <c r="L162" s="393">
        <v>345271</v>
      </c>
      <c r="M162" s="393">
        <v>448204</v>
      </c>
      <c r="N162" s="393">
        <v>509746</v>
      </c>
      <c r="O162" s="393">
        <v>473198</v>
      </c>
      <c r="P162" s="393">
        <v>558000</v>
      </c>
      <c r="Q162" s="393">
        <v>709377.01850571914</v>
      </c>
      <c r="R162" s="393">
        <v>640021</v>
      </c>
      <c r="S162" s="393">
        <v>543513</v>
      </c>
      <c r="T162" s="393">
        <v>517840</v>
      </c>
      <c r="U162" s="393">
        <v>415646</v>
      </c>
      <c r="V162" s="393">
        <v>200017</v>
      </c>
      <c r="W162" s="393">
        <v>13028</v>
      </c>
    </row>
    <row r="163" spans="1:46" x14ac:dyDescent="0.2">
      <c r="A163" s="402" t="s">
        <v>822</v>
      </c>
      <c r="B163" s="403"/>
      <c r="C163" s="403"/>
      <c r="D163" s="403"/>
      <c r="E163" s="403"/>
      <c r="F163" s="403"/>
      <c r="G163" s="403"/>
      <c r="H163" s="403"/>
      <c r="I163" s="403"/>
      <c r="J163" s="404">
        <v>31881.303280395066</v>
      </c>
      <c r="K163" s="404">
        <v>32825.894053952943</v>
      </c>
      <c r="L163" s="404">
        <v>36573.386212380021</v>
      </c>
      <c r="M163" s="404">
        <v>33186.752709411914</v>
      </c>
      <c r="N163" s="404">
        <v>35728.59411771236</v>
      </c>
      <c r="O163" s="404">
        <v>45141.390993932437</v>
      </c>
      <c r="P163" s="404">
        <v>43512.258862617789</v>
      </c>
      <c r="Q163" s="404">
        <v>54746.44669325072</v>
      </c>
      <c r="R163" s="404">
        <v>44887.261987456528</v>
      </c>
      <c r="S163" s="404">
        <v>46001.190767898312</v>
      </c>
      <c r="T163" s="404">
        <v>46634.131218737959</v>
      </c>
      <c r="U163" s="404">
        <v>44965.878462780471</v>
      </c>
      <c r="V163" s="404">
        <v>30997.030164387095</v>
      </c>
      <c r="W163" s="404">
        <v>4779.4343617479117</v>
      </c>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row>
    <row r="164" spans="1:46" s="49" customFormat="1" ht="19.5" customHeight="1" x14ac:dyDescent="0.2">
      <c r="A164" s="286"/>
      <c r="B164" s="391"/>
      <c r="C164" s="391"/>
      <c r="D164" s="391"/>
      <c r="E164" s="391"/>
      <c r="F164" s="391"/>
      <c r="G164" s="391"/>
      <c r="H164" s="391"/>
      <c r="I164" s="391"/>
      <c r="J164" s="391"/>
      <c r="K164" s="391"/>
      <c r="L164" s="391"/>
      <c r="M164" s="391"/>
      <c r="N164" s="391"/>
      <c r="O164" s="391"/>
      <c r="P164" s="391"/>
      <c r="Q164" s="391"/>
      <c r="R164" s="391"/>
      <c r="S164" s="391"/>
      <c r="T164" s="391"/>
      <c r="U164" s="391"/>
      <c r="V164" s="391"/>
      <c r="W164" s="391"/>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row>
    <row r="165" spans="1:46" ht="15" x14ac:dyDescent="0.2">
      <c r="A165" s="48" t="str">
        <f>Index!A75</f>
        <v>Table 5i     Hotel Occupancy Rates, by Hotel Grade, FY2008-FY2021</v>
      </c>
      <c r="B165" s="336"/>
      <c r="C165" s="336"/>
      <c r="D165" s="336"/>
      <c r="E165" s="336"/>
      <c r="F165" s="336"/>
      <c r="G165" s="336"/>
      <c r="H165" s="255"/>
      <c r="I165" s="255"/>
      <c r="J165" s="255"/>
      <c r="K165" s="255"/>
      <c r="L165" s="255"/>
      <c r="M165" s="255"/>
      <c r="N165" s="255"/>
      <c r="O165" s="255"/>
      <c r="P165" s="255"/>
      <c r="Q165" s="255"/>
      <c r="R165" s="255"/>
      <c r="S165" s="255"/>
      <c r="T165" s="255"/>
      <c r="U165" s="255"/>
      <c r="V165" s="255"/>
      <c r="W165" s="255"/>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row>
    <row r="166" spans="1:46" s="51" customFormat="1" ht="24.95" customHeight="1" x14ac:dyDescent="0.25">
      <c r="A166" s="370" t="s">
        <v>825</v>
      </c>
      <c r="B166" s="257"/>
      <c r="C166" s="257"/>
      <c r="D166" s="257"/>
      <c r="E166" s="257"/>
      <c r="F166" s="257"/>
      <c r="G166" s="257"/>
      <c r="H166" s="257"/>
      <c r="I166" s="257"/>
      <c r="J166" s="257" t="str">
        <f>J$2</f>
        <v>FY08</v>
      </c>
      <c r="K166" s="257" t="str">
        <f t="shared" ref="K166:W166" si="109">K$2</f>
        <v>FY09</v>
      </c>
      <c r="L166" s="257" t="str">
        <f t="shared" si="109"/>
        <v>FY10</v>
      </c>
      <c r="M166" s="257" t="str">
        <f t="shared" si="109"/>
        <v>FY11</v>
      </c>
      <c r="N166" s="257" t="str">
        <f t="shared" si="109"/>
        <v>FY12</v>
      </c>
      <c r="O166" s="257" t="str">
        <f t="shared" si="109"/>
        <v>FY13</v>
      </c>
      <c r="P166" s="257" t="str">
        <f t="shared" si="109"/>
        <v>FY14</v>
      </c>
      <c r="Q166" s="257" t="str">
        <f t="shared" si="109"/>
        <v>FY15</v>
      </c>
      <c r="R166" s="257" t="str">
        <f t="shared" si="109"/>
        <v>FY16</v>
      </c>
      <c r="S166" s="257" t="str">
        <f t="shared" si="109"/>
        <v>FY17</v>
      </c>
      <c r="T166" s="257" t="str">
        <f t="shared" si="109"/>
        <v>FY18</v>
      </c>
      <c r="U166" s="257" t="str">
        <f t="shared" si="109"/>
        <v>FY19</v>
      </c>
      <c r="V166" s="257" t="str">
        <f t="shared" si="109"/>
        <v>FY20</v>
      </c>
      <c r="W166" s="257" t="str">
        <f t="shared" si="109"/>
        <v>FY21</v>
      </c>
      <c r="AH166" s="47"/>
      <c r="AI166" s="47"/>
      <c r="AJ166" s="47"/>
      <c r="AK166" s="47"/>
      <c r="AL166" s="47"/>
      <c r="AM166" s="47"/>
      <c r="AN166" s="47"/>
      <c r="AO166" s="47"/>
      <c r="AP166" s="47"/>
      <c r="AQ166" s="47"/>
      <c r="AR166" s="47"/>
      <c r="AS166" s="47"/>
      <c r="AT166" s="47"/>
    </row>
    <row r="167" spans="1:46" s="47" customFormat="1" ht="25.15" customHeight="1" x14ac:dyDescent="0.25">
      <c r="A167" s="401" t="s">
        <v>815</v>
      </c>
      <c r="B167" s="388"/>
      <c r="C167" s="388"/>
      <c r="D167" s="388"/>
      <c r="E167" s="388"/>
      <c r="F167" s="388"/>
      <c r="G167" s="388"/>
      <c r="H167" s="388"/>
      <c r="I167" s="388"/>
      <c r="J167" s="397">
        <v>0.64602122676765161</v>
      </c>
      <c r="K167" s="397">
        <v>0.59736853062414119</v>
      </c>
      <c r="L167" s="397">
        <v>0.60489098000027752</v>
      </c>
      <c r="M167" s="397">
        <v>0.76992685736492195</v>
      </c>
      <c r="N167" s="397">
        <v>0.82526856419427042</v>
      </c>
      <c r="O167" s="397">
        <v>0.80321809088932361</v>
      </c>
      <c r="P167" s="397">
        <v>0.84863036830393279</v>
      </c>
      <c r="Q167" s="397">
        <v>0.82274472295715895</v>
      </c>
      <c r="R167" s="397">
        <v>0.80054829357236046</v>
      </c>
      <c r="S167" s="397">
        <v>0.70039277733827421</v>
      </c>
      <c r="T167" s="397">
        <v>0.66063390283734202</v>
      </c>
      <c r="U167" s="397">
        <v>0.59024857392680175</v>
      </c>
      <c r="V167" s="397">
        <v>0.28695445158647109</v>
      </c>
      <c r="W167" s="397">
        <v>3.264354415622267E-2</v>
      </c>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row>
    <row r="168" spans="1:46" x14ac:dyDescent="0.2">
      <c r="A168" s="401" t="s">
        <v>816</v>
      </c>
      <c r="B168" s="400"/>
      <c r="C168" s="400"/>
      <c r="D168" s="400"/>
      <c r="E168" s="400"/>
      <c r="F168" s="400"/>
      <c r="G168" s="400"/>
      <c r="H168" s="400"/>
      <c r="I168" s="400"/>
      <c r="J168" s="397">
        <v>0.42403728231542803</v>
      </c>
      <c r="K168" s="397">
        <v>0.41672548482971533</v>
      </c>
      <c r="L168" s="397">
        <v>0.513758376238036</v>
      </c>
      <c r="M168" s="397">
        <v>0.68562092061891189</v>
      </c>
      <c r="N168" s="397">
        <v>0.72089685210849319</v>
      </c>
      <c r="O168" s="397">
        <v>0.58202529869296771</v>
      </c>
      <c r="P168" s="397">
        <v>0.56921648575971628</v>
      </c>
      <c r="Q168" s="397">
        <v>0.72275547176665933</v>
      </c>
      <c r="R168" s="397">
        <v>0.54459976826607137</v>
      </c>
      <c r="S168" s="397">
        <v>0.41451935009849328</v>
      </c>
      <c r="T168" s="397">
        <v>0.38644453937063933</v>
      </c>
      <c r="U168" s="397">
        <v>0.31346515821401666</v>
      </c>
      <c r="V168" s="397">
        <v>0.14327867612970491</v>
      </c>
      <c r="W168" s="397">
        <v>7.4512692099965635E-3</v>
      </c>
    </row>
    <row r="169" spans="1:46" x14ac:dyDescent="0.2">
      <c r="A169" s="401" t="s">
        <v>817</v>
      </c>
      <c r="B169" s="400"/>
      <c r="C169" s="400"/>
      <c r="D169" s="400"/>
      <c r="E169" s="400"/>
      <c r="F169" s="400"/>
      <c r="G169" s="400"/>
      <c r="H169" s="400"/>
      <c r="I169" s="400"/>
      <c r="J169" s="397">
        <v>0.43914815459627754</v>
      </c>
      <c r="K169" s="397">
        <v>0.30687930844099504</v>
      </c>
      <c r="L169" s="397">
        <v>0.35308586872969822</v>
      </c>
      <c r="M169" s="397">
        <v>0.42926438129885724</v>
      </c>
      <c r="N169" s="397">
        <v>0.55074822938085444</v>
      </c>
      <c r="O169" s="397">
        <v>0.44860565954087872</v>
      </c>
      <c r="P169" s="397">
        <v>0.55964754241073111</v>
      </c>
      <c r="Q169" s="397">
        <v>0.71625461869020801</v>
      </c>
      <c r="R169" s="397">
        <v>0.52872392633509335</v>
      </c>
      <c r="S169" s="397">
        <v>0.37803545933761856</v>
      </c>
      <c r="T169" s="397">
        <v>0.31514338792900753</v>
      </c>
      <c r="U169" s="397">
        <v>0.23840567530505796</v>
      </c>
      <c r="V169" s="397">
        <v>9.1635684455205035E-2</v>
      </c>
      <c r="W169" s="397">
        <v>1.9906176878166245E-3</v>
      </c>
    </row>
    <row r="170" spans="1:46" x14ac:dyDescent="0.2">
      <c r="A170" s="401" t="s">
        <v>818</v>
      </c>
      <c r="B170" s="400"/>
      <c r="C170" s="400"/>
      <c r="D170" s="400"/>
      <c r="E170" s="400"/>
      <c r="F170" s="400"/>
      <c r="G170" s="400"/>
      <c r="H170" s="400"/>
      <c r="I170" s="400"/>
      <c r="J170" s="397">
        <v>0.15173351268063726</v>
      </c>
      <c r="K170" s="397">
        <v>0.15456377771379212</v>
      </c>
      <c r="L170" s="397">
        <v>0.13834981404121058</v>
      </c>
      <c r="M170" s="397">
        <v>0.1830262291279641</v>
      </c>
      <c r="N170" s="397">
        <v>0.22826802530268767</v>
      </c>
      <c r="O170" s="397">
        <v>0.23299334709218431</v>
      </c>
      <c r="P170" s="397">
        <v>0.26223214331850336</v>
      </c>
      <c r="Q170" s="397">
        <v>0.31933647143716887</v>
      </c>
      <c r="R170" s="397">
        <v>0.34350491621122264</v>
      </c>
      <c r="S170" s="397">
        <v>0.28867871178376941</v>
      </c>
      <c r="T170" s="397">
        <v>0.32503349137248866</v>
      </c>
      <c r="U170" s="397">
        <v>0.29999973346979675</v>
      </c>
      <c r="V170" s="397">
        <v>0.17150346774493103</v>
      </c>
      <c r="W170" s="397">
        <v>8.9240038651736478E-3</v>
      </c>
    </row>
    <row r="171" spans="1:46" x14ac:dyDescent="0.2">
      <c r="A171" s="401" t="s">
        <v>819</v>
      </c>
      <c r="B171" s="400"/>
      <c r="C171" s="400"/>
      <c r="D171" s="400"/>
      <c r="E171" s="400"/>
      <c r="F171" s="400"/>
      <c r="G171" s="400"/>
      <c r="H171" s="400"/>
      <c r="I171" s="400"/>
      <c r="J171" s="397">
        <v>0.22891630129413812</v>
      </c>
      <c r="K171" s="397">
        <v>0.17216559553536095</v>
      </c>
      <c r="L171" s="397">
        <v>0.21452778956872098</v>
      </c>
      <c r="M171" s="397">
        <v>0.19715032841229641</v>
      </c>
      <c r="N171" s="397">
        <v>0.21401992780497453</v>
      </c>
      <c r="O171" s="397">
        <v>0.18638761667343035</v>
      </c>
      <c r="P171" s="397">
        <v>0.20398360667067514</v>
      </c>
      <c r="Q171" s="397">
        <v>0.17646767799440427</v>
      </c>
      <c r="R171" s="397">
        <v>0.16071801294093088</v>
      </c>
      <c r="S171" s="397">
        <v>0.18795661549354706</v>
      </c>
      <c r="T171" s="397">
        <v>0.16481285593700248</v>
      </c>
      <c r="U171" s="397">
        <v>0.12205521799381727</v>
      </c>
      <c r="V171" s="397">
        <v>7.1723179290857711E-2</v>
      </c>
      <c r="W171" s="397">
        <v>0</v>
      </c>
    </row>
    <row r="172" spans="1:46" x14ac:dyDescent="0.2">
      <c r="A172" s="401" t="s">
        <v>820</v>
      </c>
      <c r="B172" s="400"/>
      <c r="C172" s="400"/>
      <c r="D172" s="400"/>
      <c r="E172" s="400"/>
      <c r="F172" s="400"/>
      <c r="G172" s="400"/>
      <c r="H172" s="400"/>
      <c r="I172" s="400"/>
      <c r="J172" s="397">
        <v>0.3567359507313318</v>
      </c>
      <c r="K172" s="397">
        <v>0.28942783045627685</v>
      </c>
      <c r="L172" s="397">
        <v>0.25088773277179072</v>
      </c>
      <c r="M172" s="397">
        <v>0.30518261510869749</v>
      </c>
      <c r="N172" s="397">
        <v>0.36336860377079755</v>
      </c>
      <c r="O172" s="397">
        <v>0.39184293209458948</v>
      </c>
      <c r="P172" s="397">
        <v>0.44006858383645792</v>
      </c>
      <c r="Q172" s="397">
        <v>0.4384404888632546</v>
      </c>
      <c r="R172" s="397">
        <v>0.37139672294716486</v>
      </c>
      <c r="S172" s="397">
        <v>0.46479044834307992</v>
      </c>
      <c r="T172" s="397">
        <v>0.52797149787750142</v>
      </c>
      <c r="U172" s="397">
        <v>0.39874946389472016</v>
      </c>
      <c r="V172" s="397">
        <v>0.25480515594610981</v>
      </c>
      <c r="W172" s="397">
        <v>2.4977559224134563E-3</v>
      </c>
    </row>
    <row r="173" spans="1:46" x14ac:dyDescent="0.2">
      <c r="A173" s="405" t="s">
        <v>3</v>
      </c>
      <c r="B173" s="406"/>
      <c r="C173" s="406"/>
      <c r="D173" s="406"/>
      <c r="E173" s="406"/>
      <c r="F173" s="406"/>
      <c r="G173" s="406"/>
      <c r="H173" s="406"/>
      <c r="I173" s="406"/>
      <c r="J173" s="407">
        <v>0.42247875754742037</v>
      </c>
      <c r="K173" s="407">
        <v>0.37709075457909769</v>
      </c>
      <c r="L173" s="407">
        <v>0.40699687931063333</v>
      </c>
      <c r="M173" s="407">
        <v>0.51262660574676511</v>
      </c>
      <c r="N173" s="407">
        <v>0.5742179253825126</v>
      </c>
      <c r="O173" s="407">
        <v>0.51105711076550886</v>
      </c>
      <c r="P173" s="407">
        <v>0.5535813139520348</v>
      </c>
      <c r="Q173" s="407">
        <v>0.64528851216947591</v>
      </c>
      <c r="R173" s="407">
        <v>0.54433330203519548</v>
      </c>
      <c r="S173" s="407">
        <v>0.43278586235875477</v>
      </c>
      <c r="T173" s="407">
        <v>0.40185905599129612</v>
      </c>
      <c r="U173" s="407">
        <v>0.33718850629205571</v>
      </c>
      <c r="V173" s="407">
        <v>0.15815373735332292</v>
      </c>
      <c r="W173" s="407">
        <v>1.0200374567024321E-2</v>
      </c>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row>
    <row r="174" spans="1:46" s="49" customFormat="1" ht="19.5" customHeight="1" x14ac:dyDescent="0.2">
      <c r="A174" s="387"/>
      <c r="B174" s="408"/>
      <c r="C174" s="408"/>
      <c r="D174" s="408"/>
      <c r="E174" s="408"/>
      <c r="F174" s="408"/>
      <c r="G174" s="408"/>
      <c r="H174" s="408"/>
      <c r="I174" s="408"/>
      <c r="J174" s="397"/>
      <c r="K174" s="397"/>
      <c r="L174" s="397"/>
      <c r="M174" s="397"/>
      <c r="N174" s="397"/>
      <c r="O174" s="397"/>
      <c r="P174" s="397"/>
      <c r="Q174" s="397"/>
      <c r="R174" s="397"/>
      <c r="S174" s="397"/>
      <c r="T174" s="397"/>
      <c r="U174" s="397"/>
      <c r="V174" s="397"/>
      <c r="W174" s="397"/>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row>
    <row r="175" spans="1:46" ht="15" x14ac:dyDescent="0.2">
      <c r="A175" s="48" t="str">
        <f>Index!A76</f>
        <v>Table 5j     Hotel Gross Revenue (US$ million), by Hotel Grade, FY2008-FY2021</v>
      </c>
      <c r="B175" s="336"/>
      <c r="C175" s="336"/>
      <c r="D175" s="336"/>
      <c r="E175" s="336"/>
      <c r="F175" s="336"/>
      <c r="G175" s="336"/>
      <c r="H175" s="255"/>
      <c r="I175" s="255"/>
      <c r="J175" s="255"/>
      <c r="K175" s="255"/>
      <c r="L175" s="255"/>
      <c r="M175" s="255"/>
      <c r="N175" s="255"/>
      <c r="O175" s="255"/>
      <c r="P175" s="255"/>
      <c r="Q175" s="255"/>
      <c r="R175" s="255"/>
      <c r="S175" s="255"/>
      <c r="T175" s="255"/>
      <c r="U175" s="255"/>
      <c r="V175" s="255"/>
      <c r="W175" s="255"/>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row>
    <row r="176" spans="1:46" s="51" customFormat="1" ht="24.95" customHeight="1" x14ac:dyDescent="0.25">
      <c r="A176" s="370" t="s">
        <v>827</v>
      </c>
      <c r="B176" s="257"/>
      <c r="C176" s="257"/>
      <c r="D176" s="257"/>
      <c r="E176" s="257"/>
      <c r="F176" s="257"/>
      <c r="G176" s="257"/>
      <c r="H176" s="257"/>
      <c r="I176" s="257"/>
      <c r="J176" s="257" t="str">
        <f>J$2</f>
        <v>FY08</v>
      </c>
      <c r="K176" s="257" t="str">
        <f t="shared" ref="K176:W176" si="110">K$2</f>
        <v>FY09</v>
      </c>
      <c r="L176" s="257" t="str">
        <f t="shared" si="110"/>
        <v>FY10</v>
      </c>
      <c r="M176" s="257" t="str">
        <f t="shared" si="110"/>
        <v>FY11</v>
      </c>
      <c r="N176" s="257" t="str">
        <f t="shared" si="110"/>
        <v>FY12</v>
      </c>
      <c r="O176" s="257" t="str">
        <f t="shared" si="110"/>
        <v>FY13</v>
      </c>
      <c r="P176" s="257" t="str">
        <f t="shared" si="110"/>
        <v>FY14</v>
      </c>
      <c r="Q176" s="257" t="str">
        <f t="shared" si="110"/>
        <v>FY15</v>
      </c>
      <c r="R176" s="257" t="str">
        <f t="shared" si="110"/>
        <v>FY16</v>
      </c>
      <c r="S176" s="257" t="str">
        <f t="shared" si="110"/>
        <v>FY17</v>
      </c>
      <c r="T176" s="257" t="str">
        <f t="shared" si="110"/>
        <v>FY18</v>
      </c>
      <c r="U176" s="257" t="str">
        <f t="shared" si="110"/>
        <v>FY19</v>
      </c>
      <c r="V176" s="257" t="str">
        <f t="shared" si="110"/>
        <v>FY20</v>
      </c>
      <c r="W176" s="257" t="str">
        <f t="shared" si="110"/>
        <v>FY21</v>
      </c>
      <c r="AH176" s="47"/>
      <c r="AI176" s="47"/>
      <c r="AJ176" s="47"/>
      <c r="AK176" s="47"/>
      <c r="AL176" s="47"/>
      <c r="AM176" s="47"/>
      <c r="AN176" s="47"/>
      <c r="AO176" s="47"/>
      <c r="AP176" s="47"/>
      <c r="AQ176" s="47"/>
      <c r="AR176" s="47"/>
      <c r="AS176" s="47"/>
      <c r="AT176" s="47"/>
    </row>
    <row r="177" spans="1:46" s="47" customFormat="1" ht="25.15" customHeight="1" x14ac:dyDescent="0.25">
      <c r="A177" s="401" t="s">
        <v>815</v>
      </c>
      <c r="B177" s="388"/>
      <c r="C177" s="388"/>
      <c r="D177" s="388"/>
      <c r="E177" s="388"/>
      <c r="F177" s="388"/>
      <c r="G177" s="388"/>
      <c r="H177" s="388"/>
      <c r="I177" s="388"/>
      <c r="J177" s="409">
        <v>14.061474</v>
      </c>
      <c r="K177" s="409">
        <v>13.589573999999999</v>
      </c>
      <c r="L177" s="409">
        <v>14.014844</v>
      </c>
      <c r="M177" s="409">
        <v>17.994113999999996</v>
      </c>
      <c r="N177" s="409">
        <v>20.552714000000002</v>
      </c>
      <c r="O177" s="409">
        <v>21.600833999999999</v>
      </c>
      <c r="P177" s="409">
        <v>24.277723999999999</v>
      </c>
      <c r="Q177" s="409">
        <v>26.823203999999997</v>
      </c>
      <c r="R177" s="409">
        <v>27.626654000000002</v>
      </c>
      <c r="S177" s="409">
        <v>24.330574000000002</v>
      </c>
      <c r="T177" s="409">
        <v>22.292883999999997</v>
      </c>
      <c r="U177" s="409">
        <v>17.597604</v>
      </c>
      <c r="V177" s="409">
        <v>14.196993999999998</v>
      </c>
      <c r="W177" s="409">
        <v>1.5401939999999998</v>
      </c>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row>
    <row r="178" spans="1:46" x14ac:dyDescent="0.2">
      <c r="A178" s="401" t="s">
        <v>816</v>
      </c>
      <c r="B178" s="410"/>
      <c r="C178" s="410"/>
      <c r="D178" s="410"/>
      <c r="E178" s="410"/>
      <c r="F178" s="410"/>
      <c r="G178" s="410"/>
      <c r="H178" s="410"/>
      <c r="I178" s="410"/>
      <c r="J178" s="409">
        <v>4.126824</v>
      </c>
      <c r="K178" s="409">
        <v>3.988664</v>
      </c>
      <c r="L178" s="409">
        <v>4.3636140000000001</v>
      </c>
      <c r="M178" s="409">
        <v>6.1404240000000003</v>
      </c>
      <c r="N178" s="409">
        <v>7.4363840000000003</v>
      </c>
      <c r="O178" s="409">
        <v>7.9627039999999996</v>
      </c>
      <c r="P178" s="409">
        <v>8.6330439999999999</v>
      </c>
      <c r="Q178" s="409">
        <v>12.316044</v>
      </c>
      <c r="R178" s="409">
        <v>11.738834000000001</v>
      </c>
      <c r="S178" s="409">
        <v>10.867474000000001</v>
      </c>
      <c r="T178" s="409">
        <v>9.6527639999999995</v>
      </c>
      <c r="U178" s="409">
        <v>8.5886139999999997</v>
      </c>
      <c r="V178" s="409">
        <v>8.6872840000000018</v>
      </c>
      <c r="W178" s="409">
        <v>1.8148139999999999</v>
      </c>
    </row>
    <row r="179" spans="1:46" x14ac:dyDescent="0.2">
      <c r="A179" s="401" t="s">
        <v>817</v>
      </c>
      <c r="B179" s="410"/>
      <c r="C179" s="410"/>
      <c r="D179" s="410"/>
      <c r="E179" s="410"/>
      <c r="F179" s="410"/>
      <c r="G179" s="410"/>
      <c r="H179" s="410"/>
      <c r="I179" s="410"/>
      <c r="J179" s="409">
        <v>2.357558</v>
      </c>
      <c r="K179" s="409">
        <v>1.8952080000000002</v>
      </c>
      <c r="L179" s="409">
        <v>2.0858780000000001</v>
      </c>
      <c r="M179" s="409">
        <v>2.4851079999999999</v>
      </c>
      <c r="N179" s="409">
        <v>3.5788180000000001</v>
      </c>
      <c r="O179" s="409">
        <v>4.1321279999999998</v>
      </c>
      <c r="P179" s="409">
        <v>4.6670180000000006</v>
      </c>
      <c r="Q179" s="409">
        <v>6.9521979999999992</v>
      </c>
      <c r="R179" s="409">
        <v>6.1484480000000001</v>
      </c>
      <c r="S179" s="409">
        <v>4.8773930000000005</v>
      </c>
      <c r="T179" s="409">
        <v>4.3413330000000006</v>
      </c>
      <c r="U179" s="409">
        <v>3.1658379999999999</v>
      </c>
      <c r="V179" s="409">
        <v>2.719338</v>
      </c>
      <c r="W179" s="409">
        <v>0.35532799999999998</v>
      </c>
    </row>
    <row r="180" spans="1:46" x14ac:dyDescent="0.2">
      <c r="A180" s="401" t="s">
        <v>818</v>
      </c>
      <c r="B180" s="410"/>
      <c r="C180" s="410"/>
      <c r="D180" s="410"/>
      <c r="E180" s="410"/>
      <c r="F180" s="410"/>
      <c r="G180" s="410"/>
      <c r="H180" s="410"/>
      <c r="I180" s="410"/>
      <c r="J180" s="409">
        <v>0.44211</v>
      </c>
      <c r="K180" s="409">
        <v>0.38071000000000005</v>
      </c>
      <c r="L180" s="409">
        <v>0.35581000000000002</v>
      </c>
      <c r="M180" s="409">
        <v>0.49087999999999998</v>
      </c>
      <c r="N180" s="409">
        <v>0.55858000000000008</v>
      </c>
      <c r="O180" s="409">
        <v>0.77498999999999996</v>
      </c>
      <c r="P180" s="409">
        <v>0.96508000000000005</v>
      </c>
      <c r="Q180" s="409">
        <v>1.4345300000000001</v>
      </c>
      <c r="R180" s="409">
        <v>1.6023900000000002</v>
      </c>
      <c r="S180" s="409">
        <v>1.2876099999999999</v>
      </c>
      <c r="T180" s="409">
        <v>1.174045</v>
      </c>
      <c r="U180" s="409">
        <v>0.79874499999999993</v>
      </c>
      <c r="V180" s="409">
        <v>0.73568500000000003</v>
      </c>
      <c r="W180" s="409">
        <v>0.17588999999999999</v>
      </c>
    </row>
    <row r="181" spans="1:46" x14ac:dyDescent="0.2">
      <c r="A181" s="401" t="s">
        <v>819</v>
      </c>
      <c r="B181" s="410"/>
      <c r="C181" s="410"/>
      <c r="D181" s="410"/>
      <c r="E181" s="410"/>
      <c r="F181" s="410"/>
      <c r="G181" s="410"/>
      <c r="H181" s="410"/>
      <c r="I181" s="410"/>
      <c r="J181" s="409">
        <v>0.23336399999999999</v>
      </c>
      <c r="K181" s="409">
        <v>0.22426399999999999</v>
      </c>
      <c r="L181" s="409">
        <v>0.22552399999999997</v>
      </c>
      <c r="M181" s="409">
        <v>0.20468399999999998</v>
      </c>
      <c r="N181" s="409">
        <v>0.20983399999999996</v>
      </c>
      <c r="O181" s="409">
        <v>0.17208400000000001</v>
      </c>
      <c r="P181" s="409">
        <v>0.21865899999999999</v>
      </c>
      <c r="Q181" s="409">
        <v>0.18508899999999998</v>
      </c>
      <c r="R181" s="409">
        <v>0.167684</v>
      </c>
      <c r="S181" s="409">
        <v>0.18150399999999997</v>
      </c>
      <c r="T181" s="409">
        <v>0.17124900000000001</v>
      </c>
      <c r="U181" s="409">
        <v>0.18782900000000002</v>
      </c>
      <c r="V181" s="409">
        <v>0.11426400000000002</v>
      </c>
      <c r="W181" s="409">
        <v>4.9084000000000003E-2</v>
      </c>
    </row>
    <row r="182" spans="1:46" x14ac:dyDescent="0.2">
      <c r="A182" s="401" t="s">
        <v>820</v>
      </c>
      <c r="B182" s="410"/>
      <c r="C182" s="410"/>
      <c r="D182" s="410"/>
      <c r="E182" s="410"/>
      <c r="F182" s="410"/>
      <c r="G182" s="410"/>
      <c r="H182" s="410"/>
      <c r="I182" s="410"/>
      <c r="J182" s="409">
        <v>2.0960999999999999</v>
      </c>
      <c r="K182" s="409">
        <v>2.0890200000000001</v>
      </c>
      <c r="L182" s="409">
        <v>2.0910399999999996</v>
      </c>
      <c r="M182" s="409">
        <v>2.74098</v>
      </c>
      <c r="N182" s="409">
        <v>2.5104899999999999</v>
      </c>
      <c r="O182" s="409">
        <v>2.6033399999999998</v>
      </c>
      <c r="P182" s="409">
        <v>2.8165100000000001</v>
      </c>
      <c r="Q182" s="409">
        <v>2.6979099999999998</v>
      </c>
      <c r="R182" s="409">
        <v>2.6437400000000002</v>
      </c>
      <c r="S182" s="409">
        <v>3.3165100000000001</v>
      </c>
      <c r="T182" s="409">
        <v>3.0093299999999998</v>
      </c>
      <c r="U182" s="409">
        <v>3.13422</v>
      </c>
      <c r="V182" s="409">
        <v>2.7420099999999996</v>
      </c>
      <c r="W182" s="409">
        <v>0.34453</v>
      </c>
    </row>
    <row r="183" spans="1:46" x14ac:dyDescent="0.2">
      <c r="A183" s="401" t="s">
        <v>2</v>
      </c>
      <c r="B183" s="410"/>
      <c r="C183" s="410"/>
      <c r="D183" s="410"/>
      <c r="E183" s="410"/>
      <c r="F183" s="410"/>
      <c r="G183" s="410"/>
      <c r="H183" s="410"/>
      <c r="I183" s="410"/>
      <c r="J183" s="409">
        <v>1.9600000004083994E-4</v>
      </c>
      <c r="K183" s="409">
        <v>1.9600000004174945E-4</v>
      </c>
      <c r="L183" s="409">
        <v>7.6060000000406957E-3</v>
      </c>
      <c r="M183" s="409">
        <v>1.7196000000041747E-2</v>
      </c>
      <c r="N183" s="409">
        <v>2.519600000003993E-2</v>
      </c>
      <c r="O183" s="409">
        <v>4.1646000000025191E-2</v>
      </c>
      <c r="P183" s="409">
        <v>1.5016000000017812E-2</v>
      </c>
      <c r="Q183" s="409">
        <v>1.5575999999997293E-2</v>
      </c>
      <c r="R183" s="409">
        <v>5.5696000000003548E-2</v>
      </c>
      <c r="S183" s="409">
        <v>0.10222600000001875</v>
      </c>
      <c r="T183" s="409">
        <v>0.12352100000002975</v>
      </c>
      <c r="U183" s="409">
        <v>4.6596000000053213E-2</v>
      </c>
      <c r="V183" s="409">
        <v>0.16736600000002907</v>
      </c>
      <c r="W183" s="409">
        <v>1.8270999999997345E-2</v>
      </c>
    </row>
    <row r="184" spans="1:46" x14ac:dyDescent="0.2">
      <c r="A184" s="405" t="s">
        <v>3</v>
      </c>
      <c r="B184" s="411"/>
      <c r="C184" s="411"/>
      <c r="D184" s="411"/>
      <c r="E184" s="411"/>
      <c r="F184" s="411"/>
      <c r="G184" s="411"/>
      <c r="H184" s="411"/>
      <c r="I184" s="411"/>
      <c r="J184" s="412">
        <v>23.317626000000043</v>
      </c>
      <c r="K184" s="412">
        <v>22.167636000000044</v>
      </c>
      <c r="L184" s="412">
        <v>23.144316000000046</v>
      </c>
      <c r="M184" s="412">
        <v>30.073386000000042</v>
      </c>
      <c r="N184" s="412">
        <v>34.872016000000038</v>
      </c>
      <c r="O184" s="412">
        <v>37.287726000000021</v>
      </c>
      <c r="P184" s="412">
        <v>41.593051000000017</v>
      </c>
      <c r="Q184" s="412">
        <v>50.424550999999994</v>
      </c>
      <c r="R184" s="412">
        <v>49.983446000000001</v>
      </c>
      <c r="S184" s="412">
        <v>44.963291000000019</v>
      </c>
      <c r="T184" s="412">
        <v>40.765126000000031</v>
      </c>
      <c r="U184" s="412">
        <v>33.519446000000052</v>
      </c>
      <c r="V184" s="412">
        <v>29.362941000000031</v>
      </c>
      <c r="W184" s="412">
        <v>4.2981109999999978</v>
      </c>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row>
    <row r="185" spans="1:46" s="49" customFormat="1" ht="19.5" customHeight="1" x14ac:dyDescent="0.2">
      <c r="A185" s="387"/>
      <c r="B185" s="408"/>
      <c r="C185" s="408"/>
      <c r="D185" s="408"/>
      <c r="E185" s="408"/>
      <c r="F185" s="408"/>
      <c r="G185" s="408"/>
      <c r="H185" s="408"/>
      <c r="I185" s="408"/>
      <c r="J185" s="421"/>
      <c r="K185" s="421"/>
      <c r="L185" s="421"/>
      <c r="M185" s="421"/>
      <c r="N185" s="421"/>
      <c r="O185" s="421"/>
      <c r="P185" s="421"/>
      <c r="Q185" s="421"/>
      <c r="R185" s="421"/>
      <c r="S185" s="421"/>
      <c r="T185" s="421"/>
      <c r="U185" s="421"/>
      <c r="V185" s="421"/>
      <c r="W185" s="421"/>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row>
    <row r="186" spans="1:46" ht="15" x14ac:dyDescent="0.2">
      <c r="A186" s="48" t="str">
        <f>Index!A77</f>
        <v>Table 5k    Hotel Average room rates, by Hotel Grade, FY2008-FY2019</v>
      </c>
      <c r="B186" s="336"/>
      <c r="C186" s="336"/>
      <c r="D186" s="336"/>
      <c r="E186" s="336"/>
      <c r="F186" s="336"/>
      <c r="G186" s="336"/>
      <c r="H186" s="255"/>
      <c r="I186" s="255"/>
      <c r="J186" s="255"/>
      <c r="K186" s="255"/>
      <c r="L186" s="255"/>
      <c r="M186" s="255"/>
      <c r="N186" s="255"/>
      <c r="O186" s="255"/>
      <c r="P186" s="255"/>
      <c r="Q186" s="255"/>
      <c r="R186" s="255"/>
      <c r="S186" s="255"/>
      <c r="T186" s="255"/>
      <c r="U186" s="255"/>
      <c r="V186" s="255"/>
      <c r="W186" s="255"/>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row>
    <row r="187" spans="1:46" s="51" customFormat="1" ht="24.95" customHeight="1" x14ac:dyDescent="0.25">
      <c r="A187" s="370" t="s">
        <v>825</v>
      </c>
      <c r="B187" s="257"/>
      <c r="C187" s="257"/>
      <c r="D187" s="257"/>
      <c r="E187" s="257"/>
      <c r="F187" s="257"/>
      <c r="G187" s="257"/>
      <c r="H187" s="257"/>
      <c r="I187" s="257"/>
      <c r="J187" s="257" t="str">
        <f>J$2</f>
        <v>FY08</v>
      </c>
      <c r="K187" s="257" t="str">
        <f t="shared" ref="K187:U187" si="111">K$2</f>
        <v>FY09</v>
      </c>
      <c r="L187" s="257" t="str">
        <f t="shared" si="111"/>
        <v>FY10</v>
      </c>
      <c r="M187" s="257" t="str">
        <f t="shared" si="111"/>
        <v>FY11</v>
      </c>
      <c r="N187" s="257" t="str">
        <f t="shared" si="111"/>
        <v>FY12</v>
      </c>
      <c r="O187" s="257" t="str">
        <f t="shared" si="111"/>
        <v>FY13</v>
      </c>
      <c r="P187" s="257" t="str">
        <f t="shared" si="111"/>
        <v>FY14</v>
      </c>
      <c r="Q187" s="257" t="str">
        <f t="shared" si="111"/>
        <v>FY15</v>
      </c>
      <c r="R187" s="257" t="str">
        <f t="shared" si="111"/>
        <v>FY16</v>
      </c>
      <c r="S187" s="257" t="str">
        <f t="shared" si="111"/>
        <v>FY17</v>
      </c>
      <c r="T187" s="257" t="str">
        <f t="shared" si="111"/>
        <v>FY18</v>
      </c>
      <c r="U187" s="257" t="str">
        <f t="shared" si="111"/>
        <v>FY19</v>
      </c>
      <c r="V187" s="257" t="s">
        <v>3829</v>
      </c>
      <c r="W187" s="257" t="s">
        <v>3830</v>
      </c>
      <c r="AH187" s="47"/>
      <c r="AI187" s="47"/>
      <c r="AJ187" s="47"/>
      <c r="AK187" s="47"/>
      <c r="AL187" s="47"/>
      <c r="AM187" s="47"/>
      <c r="AN187" s="47"/>
      <c r="AO187" s="47"/>
      <c r="AP187" s="47"/>
      <c r="AQ187" s="47"/>
      <c r="AR187" s="47"/>
      <c r="AS187" s="47"/>
      <c r="AT187" s="47"/>
    </row>
    <row r="188" spans="1:46" s="47" customFormat="1" ht="25.15" customHeight="1" x14ac:dyDescent="0.25">
      <c r="A188" s="401" t="s">
        <v>815</v>
      </c>
      <c r="B188" s="388"/>
      <c r="C188" s="388"/>
      <c r="D188" s="388"/>
      <c r="E188" s="388"/>
      <c r="F188" s="388"/>
      <c r="G188" s="388"/>
      <c r="H188" s="388"/>
      <c r="I188" s="388"/>
      <c r="J188" s="413">
        <v>180.76197454685695</v>
      </c>
      <c r="K188" s="413">
        <v>189.4413326827908</v>
      </c>
      <c r="L188" s="413">
        <v>192.94005460844824</v>
      </c>
      <c r="M188" s="413">
        <v>194.62213649637667</v>
      </c>
      <c r="N188" s="413">
        <v>206.82207599805452</v>
      </c>
      <c r="O188" s="413">
        <v>223.94856063311408</v>
      </c>
      <c r="P188" s="413">
        <v>238.23229717500573</v>
      </c>
      <c r="Q188" s="413">
        <v>271.49184239880412</v>
      </c>
      <c r="R188" s="413">
        <v>286.5918058957439</v>
      </c>
      <c r="S188" s="413">
        <v>289.28234781230191</v>
      </c>
      <c r="T188" s="413">
        <v>281.00667516351768</v>
      </c>
      <c r="U188" s="413">
        <v>248.2731941309255</v>
      </c>
      <c r="V188" s="413" t="s">
        <v>1032</v>
      </c>
      <c r="W188" s="413" t="s">
        <v>1032</v>
      </c>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row>
    <row r="189" spans="1:46" x14ac:dyDescent="0.2">
      <c r="A189" s="401" t="s">
        <v>816</v>
      </c>
      <c r="B189" s="391"/>
      <c r="C189" s="391"/>
      <c r="D189" s="391"/>
      <c r="E189" s="391"/>
      <c r="F189" s="391"/>
      <c r="G189" s="391"/>
      <c r="H189" s="391"/>
      <c r="I189" s="391"/>
      <c r="J189" s="413">
        <v>85.935714946783904</v>
      </c>
      <c r="K189" s="413">
        <v>82.722807664389165</v>
      </c>
      <c r="L189" s="413">
        <v>72.359741312599041</v>
      </c>
      <c r="M189" s="413">
        <v>76.546392138123039</v>
      </c>
      <c r="N189" s="413">
        <v>85.094221306785684</v>
      </c>
      <c r="O189" s="413">
        <v>102.84630817582985</v>
      </c>
      <c r="P189" s="413">
        <v>90.585439389081586</v>
      </c>
      <c r="Q189" s="413">
        <v>84.716585441689347</v>
      </c>
      <c r="R189" s="413">
        <v>97.137359212232099</v>
      </c>
      <c r="S189" s="413">
        <v>106.94812198615685</v>
      </c>
      <c r="T189" s="413">
        <v>96.999705232129699</v>
      </c>
      <c r="U189" s="413">
        <v>108.31976513617478</v>
      </c>
      <c r="V189" s="413" t="s">
        <v>1032</v>
      </c>
      <c r="W189" s="413" t="s">
        <v>1032</v>
      </c>
    </row>
    <row r="190" spans="1:46" x14ac:dyDescent="0.2">
      <c r="A190" s="401" t="s">
        <v>817</v>
      </c>
      <c r="B190" s="391"/>
      <c r="C190" s="391"/>
      <c r="D190" s="391"/>
      <c r="E190" s="391"/>
      <c r="F190" s="391"/>
      <c r="G190" s="391"/>
      <c r="H190" s="391"/>
      <c r="I190" s="391"/>
      <c r="J190" s="413">
        <v>49.192084946560641</v>
      </c>
      <c r="K190" s="413">
        <v>58.451979027449369</v>
      </c>
      <c r="L190" s="413">
        <v>52.734352088541812</v>
      </c>
      <c r="M190" s="413">
        <v>49.208435365169464</v>
      </c>
      <c r="N190" s="413">
        <v>55.672564169043298</v>
      </c>
      <c r="O190" s="413">
        <v>74.699511901175043</v>
      </c>
      <c r="P190" s="413">
        <v>63.127526038144204</v>
      </c>
      <c r="Q190" s="413">
        <v>66.728003050064657</v>
      </c>
      <c r="R190" s="413">
        <v>64.363682043408474</v>
      </c>
      <c r="S190" s="413">
        <v>61.03904860565526</v>
      </c>
      <c r="T190" s="413">
        <v>64.068733858603409</v>
      </c>
      <c r="U190" s="413">
        <v>65.008423646444143</v>
      </c>
      <c r="V190" s="413" t="s">
        <v>1032</v>
      </c>
      <c r="W190" s="413" t="s">
        <v>1032</v>
      </c>
    </row>
    <row r="191" spans="1:46" x14ac:dyDescent="0.2">
      <c r="A191" s="401" t="s">
        <v>818</v>
      </c>
      <c r="B191" s="391"/>
      <c r="C191" s="391"/>
      <c r="D191" s="391"/>
      <c r="E191" s="391"/>
      <c r="F191" s="391"/>
      <c r="G191" s="391"/>
      <c r="H191" s="391"/>
      <c r="I191" s="391"/>
      <c r="J191" s="413">
        <v>31.105300187617257</v>
      </c>
      <c r="K191" s="413">
        <v>28.368852459016399</v>
      </c>
      <c r="L191" s="413">
        <v>27.199133647598423</v>
      </c>
      <c r="M191" s="413">
        <v>26.408751270249262</v>
      </c>
      <c r="N191" s="413">
        <v>23.347126436781611</v>
      </c>
      <c r="O191" s="413">
        <v>31.393766175312244</v>
      </c>
      <c r="P191" s="413">
        <v>34.23011290862874</v>
      </c>
      <c r="Q191" s="413">
        <v>39.979539442968893</v>
      </c>
      <c r="R191" s="413">
        <v>45.203535662231417</v>
      </c>
      <c r="S191" s="413">
        <v>45.954158818280959</v>
      </c>
      <c r="T191" s="413">
        <v>36.231608003154641</v>
      </c>
      <c r="U191" s="413">
        <v>31.933478444350666</v>
      </c>
      <c r="V191" s="413" t="s">
        <v>1032</v>
      </c>
      <c r="W191" s="413" t="s">
        <v>1032</v>
      </c>
    </row>
    <row r="192" spans="1:46" x14ac:dyDescent="0.2">
      <c r="A192" s="401" t="s">
        <v>819</v>
      </c>
      <c r="B192" s="391"/>
      <c r="C192" s="391"/>
      <c r="D192" s="391"/>
      <c r="E192" s="391"/>
      <c r="F192" s="391"/>
      <c r="G192" s="391"/>
      <c r="H192" s="391"/>
      <c r="I192" s="391"/>
      <c r="J192" s="413">
        <v>69.476546477009578</v>
      </c>
      <c r="K192" s="413">
        <v>79.98319793936993</v>
      </c>
      <c r="L192" s="413">
        <v>63.747361809045216</v>
      </c>
      <c r="M192" s="413">
        <v>64.130757180156635</v>
      </c>
      <c r="N192" s="413">
        <v>54.541689530685915</v>
      </c>
      <c r="O192" s="413">
        <v>53.525349922239506</v>
      </c>
      <c r="P192" s="413">
        <v>66.675622564797564</v>
      </c>
      <c r="Q192" s="413">
        <v>68.05443574596093</v>
      </c>
      <c r="R192" s="413">
        <v>81.664285714285725</v>
      </c>
      <c r="S192" s="413">
        <v>93.238356164383546</v>
      </c>
      <c r="T192" s="413">
        <v>99.918379254457065</v>
      </c>
      <c r="U192" s="413">
        <v>164.04279475982534</v>
      </c>
      <c r="V192" s="413" t="s">
        <v>1032</v>
      </c>
      <c r="W192" s="413" t="s">
        <v>1032</v>
      </c>
    </row>
    <row r="193" spans="1:46" x14ac:dyDescent="0.2">
      <c r="A193" s="401" t="s">
        <v>820</v>
      </c>
      <c r="B193" s="391"/>
      <c r="C193" s="391"/>
      <c r="D193" s="391"/>
      <c r="E193" s="391"/>
      <c r="F193" s="391"/>
      <c r="G193" s="391"/>
      <c r="H193" s="391"/>
      <c r="I193" s="391"/>
      <c r="J193" s="413">
        <v>542.7967198964177</v>
      </c>
      <c r="K193" s="413">
        <v>658.07420371018554</v>
      </c>
      <c r="L193" s="413">
        <v>774.29993828430349</v>
      </c>
      <c r="M193" s="413">
        <v>677.43567211314019</v>
      </c>
      <c r="N193" s="413">
        <v>574.11790115614281</v>
      </c>
      <c r="O193" s="413">
        <v>449.45444082102426</v>
      </c>
      <c r="P193" s="413">
        <v>381.32515983452424</v>
      </c>
      <c r="Q193" s="413">
        <v>378.32299310435155</v>
      </c>
      <c r="R193" s="413">
        <v>499.39468989400791</v>
      </c>
      <c r="S193" s="413">
        <v>521.60052424639582</v>
      </c>
      <c r="T193" s="413">
        <v>432.06460875807608</v>
      </c>
      <c r="U193" s="413">
        <v>532.27625247664889</v>
      </c>
      <c r="V193" s="413" t="s">
        <v>1032</v>
      </c>
      <c r="W193" s="413" t="s">
        <v>1032</v>
      </c>
    </row>
    <row r="194" spans="1:46" x14ac:dyDescent="0.2">
      <c r="A194" s="405" t="s">
        <v>3</v>
      </c>
      <c r="B194" s="414"/>
      <c r="C194" s="414"/>
      <c r="D194" s="414"/>
      <c r="E194" s="414"/>
      <c r="F194" s="414"/>
      <c r="G194" s="414"/>
      <c r="H194" s="414"/>
      <c r="I194" s="414"/>
      <c r="J194" s="415">
        <v>119.47239267994863</v>
      </c>
      <c r="K194" s="415">
        <v>129.05125536477243</v>
      </c>
      <c r="L194" s="415">
        <v>120.65817517254587</v>
      </c>
      <c r="M194" s="415">
        <v>120.77557273027477</v>
      </c>
      <c r="N194" s="415">
        <v>123.1390315961284</v>
      </c>
      <c r="O194" s="415">
        <v>141.83894860079727</v>
      </c>
      <c r="P194" s="415">
        <v>134.17113225806457</v>
      </c>
      <c r="Q194" s="415">
        <v>127.94915740460831</v>
      </c>
      <c r="R194" s="415">
        <v>140.57382929622622</v>
      </c>
      <c r="S194" s="415">
        <v>148.90890153501397</v>
      </c>
      <c r="T194" s="415">
        <v>141.6986459137959</v>
      </c>
      <c r="U194" s="415">
        <v>145.15958965080884</v>
      </c>
      <c r="V194" s="415" t="s">
        <v>1032</v>
      </c>
      <c r="W194" s="415" t="s">
        <v>1032</v>
      </c>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row>
    <row r="195" spans="1:46" s="49" customFormat="1" ht="19.5" customHeight="1" x14ac:dyDescent="0.2">
      <c r="A195" s="994" t="s">
        <v>3828</v>
      </c>
      <c r="B195" s="408"/>
      <c r="C195" s="408"/>
      <c r="D195" s="408"/>
      <c r="E195" s="408"/>
      <c r="F195" s="408"/>
      <c r="G195" s="408"/>
      <c r="H195" s="408"/>
      <c r="I195" s="408"/>
      <c r="J195" s="397"/>
      <c r="K195" s="397"/>
      <c r="L195" s="397"/>
      <c r="M195" s="397"/>
      <c r="N195" s="397"/>
      <c r="O195" s="397"/>
      <c r="P195" s="397"/>
      <c r="Q195" s="397"/>
      <c r="R195" s="397"/>
      <c r="S195" s="397"/>
      <c r="T195" s="397"/>
      <c r="U195" s="397"/>
      <c r="V195" s="397"/>
      <c r="W195" s="397"/>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row>
    <row r="196" spans="1:46" ht="15" x14ac:dyDescent="0.2">
      <c r="A196" s="48" t="str">
        <f>Index!A78</f>
        <v>Table 5l     Number of Available Rooms, FY2008-FY2021</v>
      </c>
      <c r="B196" s="336"/>
      <c r="C196" s="336"/>
      <c r="D196" s="336"/>
      <c r="E196" s="336"/>
      <c r="F196" s="336"/>
      <c r="G196" s="336"/>
      <c r="H196" s="255"/>
      <c r="I196" s="255"/>
      <c r="J196" s="255"/>
      <c r="K196" s="255"/>
      <c r="L196" s="255"/>
      <c r="M196" s="255"/>
      <c r="N196" s="255"/>
      <c r="O196" s="255"/>
      <c r="P196" s="255"/>
      <c r="Q196" s="255"/>
      <c r="R196" s="255"/>
      <c r="S196" s="255"/>
      <c r="T196" s="255"/>
      <c r="U196" s="255"/>
      <c r="V196" s="255"/>
      <c r="W196" s="255"/>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row>
    <row r="197" spans="1:46" s="51" customFormat="1" ht="24.95" customHeight="1" x14ac:dyDescent="0.25">
      <c r="A197" s="370" t="s">
        <v>1015</v>
      </c>
      <c r="B197" s="257"/>
      <c r="C197" s="257"/>
      <c r="D197" s="257"/>
      <c r="E197" s="257"/>
      <c r="F197" s="257"/>
      <c r="G197" s="257"/>
      <c r="H197" s="257"/>
      <c r="I197" s="257"/>
      <c r="J197" s="257" t="str">
        <f>J$2</f>
        <v>FY08</v>
      </c>
      <c r="K197" s="257" t="str">
        <f t="shared" ref="K197:W197" si="112">K$2</f>
        <v>FY09</v>
      </c>
      <c r="L197" s="257" t="str">
        <f t="shared" si="112"/>
        <v>FY10</v>
      </c>
      <c r="M197" s="257" t="str">
        <f t="shared" si="112"/>
        <v>FY11</v>
      </c>
      <c r="N197" s="257" t="str">
        <f t="shared" si="112"/>
        <v>FY12</v>
      </c>
      <c r="O197" s="257" t="str">
        <f t="shared" si="112"/>
        <v>FY13</v>
      </c>
      <c r="P197" s="257" t="str">
        <f t="shared" si="112"/>
        <v>FY14</v>
      </c>
      <c r="Q197" s="257" t="str">
        <f t="shared" si="112"/>
        <v>FY15</v>
      </c>
      <c r="R197" s="257" t="str">
        <f t="shared" si="112"/>
        <v>FY16</v>
      </c>
      <c r="S197" s="257" t="str">
        <f t="shared" si="112"/>
        <v>FY17</v>
      </c>
      <c r="T197" s="257" t="str">
        <f t="shared" si="112"/>
        <v>FY18</v>
      </c>
      <c r="U197" s="257" t="str">
        <f t="shared" si="112"/>
        <v>FY19</v>
      </c>
      <c r="V197" s="257" t="str">
        <f t="shared" si="112"/>
        <v>FY20</v>
      </c>
      <c r="W197" s="257" t="str">
        <f t="shared" si="112"/>
        <v>FY21</v>
      </c>
      <c r="AH197" s="47"/>
      <c r="AI197" s="47"/>
      <c r="AJ197" s="47"/>
      <c r="AK197" s="47"/>
      <c r="AL197" s="47"/>
      <c r="AM197" s="47"/>
      <c r="AN197" s="47"/>
      <c r="AO197" s="47"/>
      <c r="AP197" s="47"/>
      <c r="AQ197" s="47"/>
      <c r="AR197" s="47"/>
      <c r="AS197" s="47"/>
      <c r="AT197" s="47"/>
    </row>
    <row r="198" spans="1:46" s="47" customFormat="1" ht="25.15" customHeight="1" x14ac:dyDescent="0.25">
      <c r="A198" s="401" t="s">
        <v>815</v>
      </c>
      <c r="B198" s="388"/>
      <c r="C198" s="388"/>
      <c r="D198" s="388"/>
      <c r="E198" s="388"/>
      <c r="F198" s="388"/>
      <c r="G198" s="388"/>
      <c r="H198" s="388"/>
      <c r="I198" s="388"/>
      <c r="J198" s="396">
        <v>328.99999999999994</v>
      </c>
      <c r="K198" s="396">
        <v>329</v>
      </c>
      <c r="L198" s="396">
        <v>329</v>
      </c>
      <c r="M198" s="396">
        <v>329</v>
      </c>
      <c r="N198" s="396">
        <v>328.99999999999994</v>
      </c>
      <c r="O198" s="396">
        <v>329</v>
      </c>
      <c r="P198" s="396">
        <v>329</v>
      </c>
      <c r="Q198" s="396">
        <v>329</v>
      </c>
      <c r="R198" s="396">
        <v>328.99999999999994</v>
      </c>
      <c r="S198" s="396">
        <v>329</v>
      </c>
      <c r="T198" s="396">
        <v>329</v>
      </c>
      <c r="U198" s="396">
        <v>329</v>
      </c>
      <c r="V198" s="396">
        <f>U198</f>
        <v>329</v>
      </c>
      <c r="W198" s="396">
        <v>329</v>
      </c>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row>
    <row r="199" spans="1:46" x14ac:dyDescent="0.2">
      <c r="A199" s="401" t="s">
        <v>816</v>
      </c>
      <c r="B199" s="391"/>
      <c r="C199" s="391"/>
      <c r="D199" s="391"/>
      <c r="E199" s="391"/>
      <c r="F199" s="391"/>
      <c r="G199" s="391"/>
      <c r="H199" s="391"/>
      <c r="I199" s="391"/>
      <c r="J199" s="396">
        <v>309.42367415193507</v>
      </c>
      <c r="K199" s="396">
        <v>317</v>
      </c>
      <c r="L199" s="396">
        <v>321.59890109890108</v>
      </c>
      <c r="M199" s="396">
        <v>320.52729335881514</v>
      </c>
      <c r="N199" s="396">
        <v>331.21085164835171</v>
      </c>
      <c r="O199" s="396">
        <v>364.65283882783888</v>
      </c>
      <c r="P199" s="396">
        <v>458.49994027711421</v>
      </c>
      <c r="Q199" s="396">
        <v>550.97772336359299</v>
      </c>
      <c r="R199" s="396">
        <v>606.2348901098901</v>
      </c>
      <c r="S199" s="396">
        <v>671.53326962892186</v>
      </c>
      <c r="T199" s="396">
        <v>705.51086956521749</v>
      </c>
      <c r="U199" s="396">
        <v>692.97667754950362</v>
      </c>
      <c r="V199" s="396">
        <f>U199+70*10/12</f>
        <v>751.31001088283699</v>
      </c>
      <c r="W199" s="396">
        <v>775</v>
      </c>
    </row>
    <row r="200" spans="1:46" x14ac:dyDescent="0.2">
      <c r="A200" s="401" t="s">
        <v>817</v>
      </c>
      <c r="B200" s="391"/>
      <c r="C200" s="391"/>
      <c r="D200" s="391"/>
      <c r="E200" s="391"/>
      <c r="F200" s="391"/>
      <c r="G200" s="391"/>
      <c r="H200" s="391"/>
      <c r="I200" s="391"/>
      <c r="J200" s="396">
        <v>298.18293119923555</v>
      </c>
      <c r="K200" s="396">
        <v>289.39518633540376</v>
      </c>
      <c r="L200" s="396">
        <v>306.93345410628018</v>
      </c>
      <c r="M200" s="396">
        <v>322.40039815257205</v>
      </c>
      <c r="N200" s="396">
        <v>318.92349498327758</v>
      </c>
      <c r="O200" s="396">
        <v>337.82391768859156</v>
      </c>
      <c r="P200" s="396">
        <v>361.98631151457238</v>
      </c>
      <c r="Q200" s="396">
        <v>398.67269204225727</v>
      </c>
      <c r="R200" s="396">
        <v>493.65112876254182</v>
      </c>
      <c r="S200" s="396">
        <v>579.09570725168555</v>
      </c>
      <c r="T200" s="396">
        <v>589.09616711790613</v>
      </c>
      <c r="U200" s="396">
        <v>559.68471890428395</v>
      </c>
      <c r="V200" s="396">
        <f t="shared" ref="V200:V203" si="113">U200</f>
        <v>559.68471890428395</v>
      </c>
      <c r="W200" s="396">
        <v>536</v>
      </c>
    </row>
    <row r="201" spans="1:46" x14ac:dyDescent="0.2">
      <c r="A201" s="401" t="s">
        <v>818</v>
      </c>
      <c r="B201" s="391"/>
      <c r="C201" s="391"/>
      <c r="D201" s="391"/>
      <c r="E201" s="391"/>
      <c r="F201" s="391"/>
      <c r="G201" s="391"/>
      <c r="H201" s="391"/>
      <c r="I201" s="391"/>
      <c r="J201" s="396">
        <v>255.96371834687051</v>
      </c>
      <c r="K201" s="396">
        <v>238.01195917608962</v>
      </c>
      <c r="L201" s="396">
        <v>259.03599033816425</v>
      </c>
      <c r="M201" s="396">
        <v>278.29492952699479</v>
      </c>
      <c r="N201" s="396">
        <v>286.33865862398471</v>
      </c>
      <c r="O201" s="396">
        <v>290.30959680416208</v>
      </c>
      <c r="P201" s="396">
        <v>294.62232640547853</v>
      </c>
      <c r="Q201" s="396">
        <v>308.01513510643946</v>
      </c>
      <c r="R201" s="396">
        <v>281.96261347348303</v>
      </c>
      <c r="S201" s="396">
        <v>265.78193316345488</v>
      </c>
      <c r="T201" s="396">
        <v>273.23334925943618</v>
      </c>
      <c r="U201" s="396">
        <v>228.51156566863085</v>
      </c>
      <c r="V201" s="396">
        <f t="shared" si="113"/>
        <v>228.51156566863085</v>
      </c>
      <c r="W201" s="396">
        <v>241</v>
      </c>
    </row>
    <row r="202" spans="1:46" x14ac:dyDescent="0.2">
      <c r="A202" s="401" t="s">
        <v>819</v>
      </c>
      <c r="B202" s="391"/>
      <c r="C202" s="391"/>
      <c r="D202" s="391"/>
      <c r="E202" s="391"/>
      <c r="F202" s="391"/>
      <c r="G202" s="391"/>
      <c r="H202" s="391"/>
      <c r="I202" s="391"/>
      <c r="J202" s="396">
        <v>40.11592212135691</v>
      </c>
      <c r="K202" s="396">
        <v>44.65538235918671</v>
      </c>
      <c r="L202" s="396">
        <v>45.214631443435785</v>
      </c>
      <c r="M202" s="396">
        <v>44.404755268885708</v>
      </c>
      <c r="N202" s="396">
        <v>49.117415193502154</v>
      </c>
      <c r="O202" s="396">
        <v>47.279085045389394</v>
      </c>
      <c r="P202" s="396">
        <v>44.081551600573341</v>
      </c>
      <c r="Q202" s="396">
        <v>42.239440993788818</v>
      </c>
      <c r="R202" s="396">
        <v>34.897694696607736</v>
      </c>
      <c r="S202" s="396">
        <v>28.376732627276105</v>
      </c>
      <c r="T202" s="396">
        <v>28.495795508838988</v>
      </c>
      <c r="U202" s="396">
        <v>25.721457105696235</v>
      </c>
      <c r="V202" s="396">
        <f t="shared" si="113"/>
        <v>25.721457105696235</v>
      </c>
      <c r="W202" s="396">
        <v>24</v>
      </c>
    </row>
    <row r="203" spans="1:46" x14ac:dyDescent="0.2">
      <c r="A203" s="401" t="s">
        <v>820</v>
      </c>
      <c r="B203" s="391"/>
      <c r="C203" s="391"/>
      <c r="D203" s="391"/>
      <c r="E203" s="391"/>
      <c r="F203" s="391"/>
      <c r="G203" s="391"/>
      <c r="H203" s="391"/>
      <c r="I203" s="391"/>
      <c r="J203" s="396">
        <v>29.590838509316772</v>
      </c>
      <c r="K203" s="396">
        <v>30.06661557041992</v>
      </c>
      <c r="L203" s="396">
        <v>29.508948479057178</v>
      </c>
      <c r="M203" s="396">
        <v>36.372726548813503</v>
      </c>
      <c r="N203" s="396">
        <v>32.868490205446726</v>
      </c>
      <c r="O203" s="396">
        <v>40.500220311089876</v>
      </c>
      <c r="P203" s="396">
        <v>46.003743961352654</v>
      </c>
      <c r="Q203" s="396">
        <v>44.595209560970432</v>
      </c>
      <c r="R203" s="396">
        <v>38.954968944099377</v>
      </c>
      <c r="S203" s="396">
        <v>37.47363234591495</v>
      </c>
      <c r="T203" s="396">
        <v>36.16161344693954</v>
      </c>
      <c r="U203" s="396">
        <v>40.503381642512082</v>
      </c>
      <c r="V203" s="396">
        <f t="shared" si="113"/>
        <v>40.503381642512082</v>
      </c>
      <c r="W203" s="396">
        <v>39</v>
      </c>
    </row>
    <row r="204" spans="1:46" x14ac:dyDescent="0.2">
      <c r="A204" s="405" t="s">
        <v>823</v>
      </c>
      <c r="B204" s="403"/>
      <c r="C204" s="403"/>
      <c r="D204" s="403"/>
      <c r="E204" s="403"/>
      <c r="F204" s="403"/>
      <c r="G204" s="403"/>
      <c r="H204" s="403"/>
      <c r="I204" s="403"/>
      <c r="J204" s="416">
        <f>SUM(J198:J203)</f>
        <v>1262.2770843287151</v>
      </c>
      <c r="K204" s="416">
        <f t="shared" ref="K204:V204" si="114">SUM(K198:K203)</f>
        <v>1248.1291434411</v>
      </c>
      <c r="L204" s="416">
        <f t="shared" si="114"/>
        <v>1291.2919254658384</v>
      </c>
      <c r="M204" s="416">
        <f t="shared" si="114"/>
        <v>1331.0001028560812</v>
      </c>
      <c r="N204" s="416">
        <f t="shared" si="114"/>
        <v>1347.4589106545629</v>
      </c>
      <c r="O204" s="416">
        <f t="shared" si="114"/>
        <v>1409.5656586770717</v>
      </c>
      <c r="P204" s="416">
        <f t="shared" si="114"/>
        <v>1534.1938737590913</v>
      </c>
      <c r="Q204" s="416">
        <f t="shared" si="114"/>
        <v>1673.5002010670489</v>
      </c>
      <c r="R204" s="416">
        <f t="shared" si="114"/>
        <v>1784.7012959866222</v>
      </c>
      <c r="S204" s="416">
        <f t="shared" si="114"/>
        <v>1911.2612750172532</v>
      </c>
      <c r="T204" s="416">
        <f t="shared" si="114"/>
        <v>1961.4977948983383</v>
      </c>
      <c r="U204" s="416">
        <f t="shared" si="114"/>
        <v>1876.397800870627</v>
      </c>
      <c r="V204" s="416">
        <f t="shared" si="114"/>
        <v>1934.7311342039604</v>
      </c>
      <c r="W204" s="416">
        <f t="shared" ref="W204" si="115">SUM(W198:W203)</f>
        <v>1944</v>
      </c>
      <c r="X204" s="263"/>
      <c r="Y204" s="263"/>
      <c r="Z204" s="263"/>
      <c r="AA204" s="263"/>
      <c r="AB204" s="263"/>
      <c r="AC204" s="263"/>
      <c r="AD204" s="263"/>
      <c r="AE204" s="263"/>
      <c r="AF204" s="263"/>
      <c r="AG204" s="263"/>
      <c r="AH204" s="263"/>
      <c r="AI204" s="263"/>
      <c r="AJ204" s="263"/>
      <c r="AK204" s="263"/>
      <c r="AL204" s="263"/>
      <c r="AM204" s="263"/>
      <c r="AN204" s="263"/>
      <c r="AO204" s="263"/>
      <c r="AP204" s="263"/>
      <c r="AQ204" s="263"/>
      <c r="AR204" s="263"/>
      <c r="AS204" s="263"/>
      <c r="AT204" s="263"/>
    </row>
    <row r="205" spans="1:46" s="263" customFormat="1" ht="19.5" customHeight="1" x14ac:dyDescent="0.2">
      <c r="A205" s="286" t="s">
        <v>828</v>
      </c>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row>
    <row r="206" spans="1:46" x14ac:dyDescent="0.2">
      <c r="A206" s="286" t="s">
        <v>834</v>
      </c>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row>
    <row r="207" spans="1:46" x14ac:dyDescent="0.2">
      <c r="A207" s="286" t="s">
        <v>833</v>
      </c>
      <c r="B207" s="255"/>
      <c r="C207" s="255"/>
      <c r="D207" s="255"/>
      <c r="E207" s="255"/>
      <c r="F207" s="255"/>
      <c r="G207" s="255"/>
      <c r="H207" s="255"/>
      <c r="I207" s="255"/>
      <c r="J207" s="381"/>
      <c r="K207" s="381"/>
      <c r="L207" s="381"/>
      <c r="M207" s="381"/>
      <c r="N207" s="381"/>
      <c r="O207" s="381"/>
      <c r="P207" s="381"/>
      <c r="Q207" s="381"/>
      <c r="R207" s="381"/>
      <c r="S207" s="381"/>
      <c r="T207" s="381"/>
      <c r="U207" s="381"/>
      <c r="V207" s="381"/>
      <c r="W207" s="381"/>
    </row>
    <row r="208" spans="1:46" x14ac:dyDescent="0.2">
      <c r="A208" s="286" t="s">
        <v>1016</v>
      </c>
      <c r="B208" s="255"/>
      <c r="C208" s="255"/>
      <c r="D208" s="255"/>
      <c r="E208" s="255"/>
      <c r="F208" s="255"/>
      <c r="G208" s="255"/>
      <c r="H208" s="255"/>
      <c r="I208" s="255"/>
      <c r="J208" s="381"/>
      <c r="K208" s="381"/>
      <c r="L208" s="381"/>
      <c r="M208" s="381"/>
      <c r="N208" s="381"/>
      <c r="O208" s="381"/>
      <c r="P208" s="381"/>
      <c r="Q208" s="381"/>
      <c r="R208" s="381"/>
      <c r="S208" s="381"/>
      <c r="T208" s="381"/>
      <c r="U208" s="381"/>
      <c r="V208" s="381"/>
      <c r="W208" s="381"/>
    </row>
    <row r="209" spans="1:46" x14ac:dyDescent="0.2">
      <c r="A209" s="286" t="s">
        <v>5073</v>
      </c>
      <c r="B209" s="255"/>
      <c r="C209" s="255"/>
      <c r="D209" s="255"/>
      <c r="E209" s="255"/>
      <c r="F209" s="255"/>
      <c r="G209" s="255"/>
      <c r="H209" s="255"/>
      <c r="I209" s="255"/>
      <c r="J209" s="381"/>
      <c r="K209" s="381"/>
      <c r="L209" s="381"/>
      <c r="M209" s="381"/>
      <c r="N209" s="381"/>
      <c r="O209" s="381"/>
      <c r="P209" s="381"/>
      <c r="Q209" s="381"/>
      <c r="R209" s="381"/>
      <c r="S209" s="381"/>
      <c r="T209" s="381"/>
      <c r="U209" s="381"/>
      <c r="V209" s="381"/>
      <c r="W209" s="381"/>
    </row>
    <row r="210" spans="1:46" ht="15" x14ac:dyDescent="0.2">
      <c r="A210" s="48" t="str">
        <f>Index!A79</f>
        <v>Table 5m   Hotel Average room rates, by nationality of guests, FY2008-FY2019</v>
      </c>
      <c r="B210" s="336"/>
      <c r="C210" s="336"/>
      <c r="D210" s="336"/>
      <c r="E210" s="336"/>
      <c r="F210" s="336"/>
      <c r="G210" s="336"/>
      <c r="H210" s="255"/>
      <c r="I210" s="255"/>
      <c r="J210" s="255"/>
      <c r="K210" s="255"/>
      <c r="L210" s="255"/>
      <c r="M210" s="255"/>
      <c r="N210" s="255"/>
      <c r="O210" s="255"/>
      <c r="P210" s="255"/>
      <c r="Q210" s="255"/>
      <c r="R210" s="255"/>
      <c r="S210" s="255"/>
      <c r="T210" s="255"/>
      <c r="U210" s="255"/>
      <c r="V210" s="255"/>
      <c r="W210" s="255"/>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row>
    <row r="211" spans="1:46" s="51" customFormat="1" ht="24.95" customHeight="1" x14ac:dyDescent="0.25">
      <c r="A211" s="566" t="s">
        <v>1018</v>
      </c>
      <c r="B211" s="257"/>
      <c r="C211" s="257"/>
      <c r="D211" s="257"/>
      <c r="E211" s="257"/>
      <c r="F211" s="257"/>
      <c r="G211" s="257"/>
      <c r="H211" s="257"/>
      <c r="I211" s="257"/>
      <c r="J211" s="257" t="str">
        <f>J$2</f>
        <v>FY08</v>
      </c>
      <c r="K211" s="257" t="str">
        <f t="shared" ref="K211:U211" si="116">K$2</f>
        <v>FY09</v>
      </c>
      <c r="L211" s="257" t="str">
        <f t="shared" si="116"/>
        <v>FY10</v>
      </c>
      <c r="M211" s="257" t="str">
        <f t="shared" si="116"/>
        <v>FY11</v>
      </c>
      <c r="N211" s="257" t="str">
        <f t="shared" si="116"/>
        <v>FY12</v>
      </c>
      <c r="O211" s="257" t="str">
        <f t="shared" si="116"/>
        <v>FY13</v>
      </c>
      <c r="P211" s="257" t="str">
        <f t="shared" si="116"/>
        <v>FY14</v>
      </c>
      <c r="Q211" s="257" t="str">
        <f t="shared" si="116"/>
        <v>FY15</v>
      </c>
      <c r="R211" s="257" t="str">
        <f t="shared" si="116"/>
        <v>FY16</v>
      </c>
      <c r="S211" s="257" t="str">
        <f t="shared" si="116"/>
        <v>FY17</v>
      </c>
      <c r="T211" s="257" t="str">
        <f t="shared" si="116"/>
        <v>FY18</v>
      </c>
      <c r="U211" s="257" t="str">
        <f t="shared" si="116"/>
        <v>FY19</v>
      </c>
      <c r="V211" s="257" t="s">
        <v>3829</v>
      </c>
      <c r="W211" s="257" t="s">
        <v>3830</v>
      </c>
      <c r="AH211" s="47"/>
      <c r="AI211" s="47"/>
      <c r="AJ211" s="47"/>
      <c r="AK211" s="47"/>
      <c r="AL211" s="47"/>
      <c r="AM211" s="47"/>
      <c r="AN211" s="47"/>
      <c r="AO211" s="47"/>
      <c r="AP211" s="47"/>
      <c r="AQ211" s="47"/>
      <c r="AR211" s="47"/>
      <c r="AS211" s="47"/>
      <c r="AT211" s="47"/>
    </row>
    <row r="212" spans="1:46" s="47" customFormat="1" ht="25.15" customHeight="1" x14ac:dyDescent="0.25">
      <c r="A212" s="280" t="s">
        <v>79</v>
      </c>
      <c r="B212" s="388"/>
      <c r="C212" s="388"/>
      <c r="D212" s="388"/>
      <c r="E212" s="388"/>
      <c r="F212" s="388"/>
      <c r="G212" s="388"/>
      <c r="H212" s="388"/>
      <c r="I212" s="388"/>
      <c r="J212" s="413">
        <v>121.73214705920306</v>
      </c>
      <c r="K212" s="413">
        <v>127.92187433000629</v>
      </c>
      <c r="L212" s="413">
        <v>125.88112071515386</v>
      </c>
      <c r="M212" s="413">
        <v>122.78646046768698</v>
      </c>
      <c r="N212" s="413">
        <v>132.98297816712292</v>
      </c>
      <c r="O212" s="413">
        <v>149.07355922333022</v>
      </c>
      <c r="P212" s="413">
        <v>152.36485020384106</v>
      </c>
      <c r="Q212" s="413">
        <v>172.16445122136764</v>
      </c>
      <c r="R212" s="413">
        <v>186.01277285301239</v>
      </c>
      <c r="S212" s="413">
        <v>191.88267939300519</v>
      </c>
      <c r="T212" s="413">
        <v>185.15817551717714</v>
      </c>
      <c r="U212" s="413">
        <v>167.60383571233152</v>
      </c>
      <c r="V212" s="413" t="s">
        <v>1032</v>
      </c>
      <c r="W212" s="413" t="s">
        <v>1032</v>
      </c>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row>
    <row r="213" spans="1:46" x14ac:dyDescent="0.2">
      <c r="A213" s="280" t="s">
        <v>727</v>
      </c>
      <c r="B213" s="391"/>
      <c r="C213" s="391"/>
      <c r="D213" s="391"/>
      <c r="E213" s="391"/>
      <c r="F213" s="391"/>
      <c r="G213" s="391"/>
      <c r="H213" s="391"/>
      <c r="I213" s="391"/>
      <c r="J213" s="413">
        <v>110.68197184583022</v>
      </c>
      <c r="K213" s="413">
        <v>118.97215029136117</v>
      </c>
      <c r="L213" s="413">
        <v>120.67636661582721</v>
      </c>
      <c r="M213" s="413">
        <v>143.01732032252605</v>
      </c>
      <c r="N213" s="413">
        <v>143.09071358143194</v>
      </c>
      <c r="O213" s="413">
        <v>157.61420440029656</v>
      </c>
      <c r="P213" s="413">
        <v>158.2027343283043</v>
      </c>
      <c r="Q213" s="413">
        <v>166.0602007754957</v>
      </c>
      <c r="R213" s="413">
        <v>163.07284369642616</v>
      </c>
      <c r="S213" s="413">
        <v>168.2024469759105</v>
      </c>
      <c r="T213" s="413">
        <v>166.67033214030045</v>
      </c>
      <c r="U213" s="413">
        <v>155.6587341035613</v>
      </c>
      <c r="V213" s="413" t="s">
        <v>1032</v>
      </c>
      <c r="W213" s="413" t="s">
        <v>1032</v>
      </c>
    </row>
    <row r="214" spans="1:46" x14ac:dyDescent="0.2">
      <c r="A214" s="280" t="s">
        <v>726</v>
      </c>
      <c r="B214" s="391"/>
      <c r="C214" s="391"/>
      <c r="D214" s="391"/>
      <c r="E214" s="391"/>
      <c r="F214" s="391"/>
      <c r="G214" s="391"/>
      <c r="H214" s="391"/>
      <c r="I214" s="391"/>
      <c r="J214" s="413">
        <v>73.864971883750115</v>
      </c>
      <c r="K214" s="413">
        <v>79.734525984039806</v>
      </c>
      <c r="L214" s="413">
        <v>74.455334997725288</v>
      </c>
      <c r="M214" s="413">
        <v>76.213938229850996</v>
      </c>
      <c r="N214" s="413">
        <v>81.004569612915247</v>
      </c>
      <c r="O214" s="413">
        <v>101.38617400163763</v>
      </c>
      <c r="P214" s="413">
        <v>96.273520015765499</v>
      </c>
      <c r="Q214" s="413">
        <v>123.94668390329363</v>
      </c>
      <c r="R214" s="413">
        <v>125.74766952696292</v>
      </c>
      <c r="S214" s="413">
        <v>124.26127289628688</v>
      </c>
      <c r="T214" s="413">
        <v>124.55185355362259</v>
      </c>
      <c r="U214" s="413">
        <v>121.25937114504561</v>
      </c>
      <c r="V214" s="413" t="s">
        <v>1032</v>
      </c>
      <c r="W214" s="413" t="s">
        <v>1032</v>
      </c>
    </row>
    <row r="215" spans="1:46" x14ac:dyDescent="0.2">
      <c r="A215" s="280" t="s">
        <v>728</v>
      </c>
      <c r="B215" s="391"/>
      <c r="C215" s="391"/>
      <c r="D215" s="391"/>
      <c r="E215" s="391"/>
      <c r="F215" s="391"/>
      <c r="G215" s="391"/>
      <c r="H215" s="391"/>
      <c r="I215" s="391"/>
      <c r="J215" s="413">
        <v>114.87573943836384</v>
      </c>
      <c r="K215" s="413">
        <v>109.12492662662682</v>
      </c>
      <c r="L215" s="413">
        <v>87.45500203689717</v>
      </c>
      <c r="M215" s="413">
        <v>98.182381577949201</v>
      </c>
      <c r="N215" s="413">
        <v>103.03145080055801</v>
      </c>
      <c r="O215" s="413">
        <v>114.46042267064539</v>
      </c>
      <c r="P215" s="413">
        <v>101.11409166710629</v>
      </c>
      <c r="Q215" s="413">
        <v>94.525609295096544</v>
      </c>
      <c r="R215" s="413">
        <v>100.60817994506031</v>
      </c>
      <c r="S215" s="413">
        <v>102.24692711665227</v>
      </c>
      <c r="T215" s="413">
        <v>93.829836447264071</v>
      </c>
      <c r="U215" s="413">
        <v>97.509538178729912</v>
      </c>
      <c r="V215" s="413" t="s">
        <v>1032</v>
      </c>
      <c r="W215" s="413" t="s">
        <v>1032</v>
      </c>
    </row>
    <row r="216" spans="1:46" x14ac:dyDescent="0.2">
      <c r="A216" s="280" t="s">
        <v>729</v>
      </c>
      <c r="B216" s="391"/>
      <c r="C216" s="391"/>
      <c r="D216" s="391"/>
      <c r="E216" s="391"/>
      <c r="F216" s="391"/>
      <c r="G216" s="391"/>
      <c r="H216" s="391"/>
      <c r="I216" s="391"/>
      <c r="J216" s="413">
        <v>137.35760455624487</v>
      </c>
      <c r="K216" s="413">
        <v>145.4320364670356</v>
      </c>
      <c r="L216" s="413">
        <v>131.48633674190535</v>
      </c>
      <c r="M216" s="413">
        <v>129.6045305229907</v>
      </c>
      <c r="N216" s="413">
        <v>132.04922604962437</v>
      </c>
      <c r="O216" s="413">
        <v>145.05047027504648</v>
      </c>
      <c r="P216" s="413">
        <v>139.88152877537846</v>
      </c>
      <c r="Q216" s="413">
        <v>167.27483882528909</v>
      </c>
      <c r="R216" s="413">
        <v>179.29874921810875</v>
      </c>
      <c r="S216" s="413">
        <v>179.76088046995346</v>
      </c>
      <c r="T216" s="413">
        <v>168.94019631913955</v>
      </c>
      <c r="U216" s="413">
        <v>165.39053852208656</v>
      </c>
      <c r="V216" s="413" t="s">
        <v>1032</v>
      </c>
      <c r="W216" s="413" t="s">
        <v>1032</v>
      </c>
    </row>
    <row r="217" spans="1:46" x14ac:dyDescent="0.2">
      <c r="A217" s="280" t="s">
        <v>720</v>
      </c>
      <c r="B217" s="391"/>
      <c r="C217" s="391"/>
      <c r="D217" s="391"/>
      <c r="E217" s="391"/>
      <c r="F217" s="391"/>
      <c r="G217" s="391"/>
      <c r="H217" s="391"/>
      <c r="I217" s="391"/>
      <c r="J217" s="413">
        <v>129.27142111185637</v>
      </c>
      <c r="K217" s="413">
        <v>131.71426734109068</v>
      </c>
      <c r="L217" s="413">
        <v>119.13394760015242</v>
      </c>
      <c r="M217" s="413">
        <v>119.69384739256506</v>
      </c>
      <c r="N217" s="413">
        <v>126.33032414147</v>
      </c>
      <c r="O217" s="413">
        <v>138.2954183243524</v>
      </c>
      <c r="P217" s="413">
        <v>136.63943231823058</v>
      </c>
      <c r="Q217" s="413">
        <v>153.57273343920977</v>
      </c>
      <c r="R217" s="413">
        <v>152.59707426649646</v>
      </c>
      <c r="S217" s="413">
        <v>152.23371752986677</v>
      </c>
      <c r="T217" s="413">
        <v>157.7862825087025</v>
      </c>
      <c r="U217" s="413">
        <v>144.17506816262323</v>
      </c>
      <c r="V217" s="413" t="s">
        <v>1032</v>
      </c>
      <c r="W217" s="413" t="s">
        <v>1032</v>
      </c>
    </row>
    <row r="218" spans="1:46" x14ac:dyDescent="0.2">
      <c r="A218" s="280" t="s">
        <v>2</v>
      </c>
      <c r="B218" s="391"/>
      <c r="C218" s="391"/>
      <c r="D218" s="391"/>
      <c r="E218" s="391"/>
      <c r="F218" s="391"/>
      <c r="G218" s="391"/>
      <c r="H218" s="391"/>
      <c r="I218" s="391"/>
      <c r="J218" s="413">
        <v>95.094272223982628</v>
      </c>
      <c r="K218" s="413">
        <v>108.82967777388221</v>
      </c>
      <c r="L218" s="413">
        <v>108.41631174898779</v>
      </c>
      <c r="M218" s="413">
        <v>106.26510573712305</v>
      </c>
      <c r="N218" s="413">
        <v>112.93102091659618</v>
      </c>
      <c r="O218" s="413">
        <v>123.8029207646068</v>
      </c>
      <c r="P218" s="413">
        <v>123.14794722469115</v>
      </c>
      <c r="Q218" s="413">
        <v>140.09515495153508</v>
      </c>
      <c r="R218" s="413">
        <v>149.84958210657106</v>
      </c>
      <c r="S218" s="413">
        <v>162.16748023323447</v>
      </c>
      <c r="T218" s="413">
        <v>140.44579251959118</v>
      </c>
      <c r="U218" s="413">
        <v>132.3760664981408</v>
      </c>
      <c r="V218" s="413" t="s">
        <v>1032</v>
      </c>
      <c r="W218" s="413" t="s">
        <v>1032</v>
      </c>
    </row>
    <row r="219" spans="1:46" x14ac:dyDescent="0.2">
      <c r="A219" s="405" t="s">
        <v>1017</v>
      </c>
      <c r="B219" s="414"/>
      <c r="C219" s="414"/>
      <c r="D219" s="414"/>
      <c r="E219" s="414"/>
      <c r="F219" s="414"/>
      <c r="G219" s="414"/>
      <c r="H219" s="414"/>
      <c r="I219" s="414"/>
      <c r="J219" s="415">
        <v>109.75911880518711</v>
      </c>
      <c r="K219" s="415">
        <v>118.94521474756989</v>
      </c>
      <c r="L219" s="415">
        <v>111.18505743412916</v>
      </c>
      <c r="M219" s="415">
        <v>111.47931998612216</v>
      </c>
      <c r="N219" s="415">
        <v>115.8436133670192</v>
      </c>
      <c r="O219" s="415">
        <v>134.54980942915171</v>
      </c>
      <c r="P219" s="415">
        <v>127.958464198401</v>
      </c>
      <c r="Q219" s="415">
        <v>124.61081673467297</v>
      </c>
      <c r="R219" s="415">
        <v>133.37442372967217</v>
      </c>
      <c r="S219" s="415">
        <v>138.67394454515289</v>
      </c>
      <c r="T219" s="415">
        <v>132.40903011748739</v>
      </c>
      <c r="U219" s="415">
        <v>133.2430396331477</v>
      </c>
      <c r="V219" s="415" t="s">
        <v>1032</v>
      </c>
      <c r="W219" s="415" t="s">
        <v>1032</v>
      </c>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row>
    <row r="220" spans="1:46" s="49" customFormat="1" ht="19.5" customHeight="1" x14ac:dyDescent="0.2">
      <c r="A220" s="994" t="s">
        <v>3828</v>
      </c>
      <c r="B220" s="408"/>
      <c r="C220" s="408"/>
      <c r="D220" s="408"/>
      <c r="E220" s="408"/>
      <c r="F220" s="408"/>
      <c r="G220" s="408"/>
      <c r="H220" s="408"/>
      <c r="I220" s="408"/>
      <c r="J220" s="397"/>
      <c r="K220" s="397"/>
      <c r="L220" s="397"/>
      <c r="M220" s="397"/>
      <c r="N220" s="397"/>
      <c r="O220" s="397"/>
      <c r="P220" s="397"/>
      <c r="Q220" s="397"/>
      <c r="R220" s="397"/>
      <c r="S220" s="397"/>
      <c r="T220" s="397"/>
      <c r="U220" s="397"/>
      <c r="V220" s="397"/>
      <c r="W220" s="397"/>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row>
    <row r="221" spans="1:46" s="49" customFormat="1" ht="19.5" customHeight="1" x14ac:dyDescent="0.2">
      <c r="A221" s="567" t="s">
        <v>1019</v>
      </c>
      <c r="B221" s="255"/>
      <c r="C221" s="255"/>
      <c r="D221" s="255"/>
      <c r="E221" s="255"/>
      <c r="F221" s="255"/>
      <c r="G221" s="255"/>
      <c r="H221" s="255"/>
      <c r="I221" s="255"/>
      <c r="J221" s="381"/>
      <c r="K221" s="381"/>
      <c r="L221" s="381"/>
      <c r="M221" s="381"/>
      <c r="N221" s="381"/>
      <c r="O221" s="381"/>
      <c r="P221" s="381"/>
      <c r="Q221" s="381"/>
      <c r="R221" s="381"/>
      <c r="S221" s="381"/>
      <c r="T221" s="381"/>
      <c r="U221" s="381"/>
      <c r="V221" s="381"/>
      <c r="W221" s="381"/>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row>
    <row r="222" spans="1:46" x14ac:dyDescent="0.2">
      <c r="A222" s="994"/>
      <c r="B222" s="255"/>
      <c r="C222" s="255"/>
      <c r="D222" s="255"/>
      <c r="E222" s="255"/>
      <c r="F222" s="255"/>
      <c r="G222" s="255"/>
      <c r="H222" s="255"/>
      <c r="I222" s="255"/>
      <c r="J222" s="381"/>
      <c r="K222" s="381"/>
      <c r="L222" s="381"/>
      <c r="M222" s="381"/>
      <c r="N222" s="381"/>
      <c r="O222" s="381"/>
      <c r="P222" s="381"/>
      <c r="Q222" s="381"/>
      <c r="R222" s="381"/>
      <c r="S222" s="381"/>
      <c r="T222" s="381"/>
      <c r="U222" s="381"/>
      <c r="V222" s="381"/>
      <c r="W222" s="381"/>
    </row>
    <row r="223" spans="1:46" x14ac:dyDescent="0.2">
      <c r="A223" s="255"/>
      <c r="B223" s="255"/>
      <c r="C223" s="255"/>
      <c r="D223" s="255"/>
      <c r="E223" s="255"/>
      <c r="F223" s="255"/>
      <c r="G223" s="255"/>
      <c r="H223" s="255"/>
      <c r="I223" s="255"/>
      <c r="J223" s="381"/>
      <c r="K223" s="381"/>
      <c r="L223" s="381"/>
      <c r="M223" s="381"/>
      <c r="N223" s="381"/>
      <c r="O223" s="381"/>
      <c r="P223" s="381"/>
      <c r="Q223" s="381"/>
      <c r="R223" s="381"/>
      <c r="S223" s="381"/>
      <c r="T223" s="381"/>
      <c r="U223" s="381"/>
      <c r="V223" s="381"/>
      <c r="W223" s="381"/>
    </row>
    <row r="224" spans="1:46" x14ac:dyDescent="0.2">
      <c r="A224" s="255"/>
      <c r="B224" s="255"/>
      <c r="C224" s="255"/>
      <c r="D224" s="255"/>
      <c r="E224" s="255"/>
      <c r="F224" s="255"/>
      <c r="G224" s="255"/>
      <c r="H224" s="255"/>
      <c r="I224" s="255"/>
      <c r="J224" s="381"/>
      <c r="K224" s="381"/>
      <c r="L224" s="381"/>
      <c r="M224" s="381"/>
      <c r="N224" s="381"/>
      <c r="O224" s="381"/>
      <c r="P224" s="381"/>
      <c r="Q224" s="381"/>
      <c r="R224" s="381"/>
      <c r="S224" s="381"/>
      <c r="T224" s="381"/>
      <c r="U224" s="381"/>
      <c r="V224" s="381"/>
      <c r="W224" s="381"/>
    </row>
    <row r="225" spans="1:23" x14ac:dyDescent="0.2">
      <c r="A225" s="255"/>
      <c r="B225" s="255"/>
      <c r="C225" s="255"/>
      <c r="D225" s="255"/>
      <c r="E225" s="255"/>
      <c r="F225" s="255"/>
      <c r="G225" s="255"/>
      <c r="H225" s="255"/>
      <c r="I225" s="255"/>
      <c r="J225" s="381"/>
      <c r="K225" s="381"/>
      <c r="L225" s="381"/>
      <c r="M225" s="381"/>
      <c r="N225" s="381"/>
      <c r="O225" s="381"/>
      <c r="P225" s="381"/>
      <c r="Q225" s="381"/>
      <c r="R225" s="381"/>
      <c r="S225" s="381"/>
      <c r="T225" s="381"/>
      <c r="U225" s="381"/>
      <c r="V225" s="381"/>
      <c r="W225" s="381"/>
    </row>
    <row r="226" spans="1:23" x14ac:dyDescent="0.2">
      <c r="A226" s="255"/>
      <c r="B226" s="255"/>
      <c r="C226" s="255"/>
      <c r="D226" s="255"/>
      <c r="E226" s="255"/>
      <c r="F226" s="255"/>
      <c r="G226" s="255"/>
      <c r="H226" s="255"/>
      <c r="I226" s="255"/>
      <c r="J226" s="381"/>
      <c r="K226" s="381"/>
      <c r="L226" s="381"/>
      <c r="M226" s="381"/>
      <c r="N226" s="381"/>
      <c r="O226" s="381"/>
      <c r="P226" s="381"/>
      <c r="Q226" s="381"/>
      <c r="R226" s="381"/>
      <c r="S226" s="381"/>
      <c r="T226" s="381"/>
      <c r="U226" s="381"/>
      <c r="V226" s="381"/>
      <c r="W226" s="381"/>
    </row>
    <row r="227" spans="1:23" x14ac:dyDescent="0.2">
      <c r="A227" s="255"/>
      <c r="B227" s="255"/>
      <c r="C227" s="255"/>
      <c r="D227" s="255"/>
      <c r="E227" s="255"/>
      <c r="F227" s="255"/>
      <c r="G227" s="255"/>
      <c r="H227" s="255"/>
      <c r="I227" s="255"/>
      <c r="J227" s="381"/>
      <c r="K227" s="381"/>
      <c r="L227" s="381"/>
      <c r="M227" s="381"/>
      <c r="N227" s="381"/>
      <c r="O227" s="381"/>
      <c r="P227" s="381"/>
      <c r="Q227" s="381"/>
      <c r="R227" s="381"/>
      <c r="S227" s="381"/>
      <c r="T227" s="381"/>
      <c r="U227" s="381"/>
      <c r="V227" s="381"/>
      <c r="W227" s="381"/>
    </row>
    <row r="228" spans="1:23" x14ac:dyDescent="0.2">
      <c r="A228" s="255"/>
      <c r="B228" s="255"/>
      <c r="C228" s="255"/>
      <c r="D228" s="255"/>
      <c r="E228" s="255"/>
      <c r="F228" s="255"/>
      <c r="G228" s="255"/>
      <c r="H228" s="255"/>
      <c r="I228" s="255"/>
      <c r="J228" s="381"/>
      <c r="K228" s="381"/>
      <c r="L228" s="381"/>
      <c r="M228" s="381"/>
      <c r="N228" s="381"/>
      <c r="O228" s="381"/>
      <c r="P228" s="381"/>
      <c r="Q228" s="381"/>
      <c r="R228" s="381"/>
      <c r="S228" s="381"/>
      <c r="T228" s="381"/>
      <c r="U228" s="381"/>
      <c r="V228" s="381"/>
      <c r="W228" s="381"/>
    </row>
    <row r="229" spans="1:23" x14ac:dyDescent="0.2">
      <c r="A229" s="255"/>
      <c r="B229" s="255"/>
      <c r="C229" s="255"/>
      <c r="D229" s="255"/>
      <c r="E229" s="255"/>
      <c r="F229" s="255"/>
      <c r="G229" s="255"/>
      <c r="H229" s="255"/>
      <c r="I229" s="255"/>
      <c r="J229" s="381"/>
      <c r="K229" s="381"/>
      <c r="L229" s="381"/>
      <c r="M229" s="381"/>
      <c r="N229" s="381"/>
      <c r="O229" s="381"/>
      <c r="P229" s="381"/>
      <c r="Q229" s="381"/>
      <c r="R229" s="381"/>
      <c r="S229" s="381"/>
      <c r="T229" s="381"/>
      <c r="U229" s="381"/>
      <c r="V229" s="381"/>
      <c r="W229" s="381"/>
    </row>
    <row r="230" spans="1:23" x14ac:dyDescent="0.2">
      <c r="A230" s="255"/>
      <c r="B230" s="255"/>
      <c r="C230" s="255"/>
      <c r="D230" s="255"/>
      <c r="E230" s="255"/>
      <c r="F230" s="255"/>
      <c r="G230" s="255"/>
      <c r="H230" s="255"/>
      <c r="I230" s="255"/>
      <c r="J230" s="381"/>
      <c r="K230" s="381"/>
      <c r="L230" s="381"/>
      <c r="M230" s="381"/>
      <c r="N230" s="381"/>
      <c r="O230" s="381"/>
      <c r="P230" s="381"/>
      <c r="Q230" s="381"/>
      <c r="R230" s="381"/>
      <c r="S230" s="381"/>
      <c r="T230" s="381"/>
      <c r="U230" s="381"/>
      <c r="V230" s="381"/>
      <c r="W230" s="381"/>
    </row>
    <row r="231" spans="1:23" x14ac:dyDescent="0.2">
      <c r="A231" s="255"/>
      <c r="B231" s="255"/>
      <c r="C231" s="255"/>
      <c r="D231" s="255"/>
      <c r="E231" s="255"/>
      <c r="F231" s="255"/>
      <c r="G231" s="255"/>
      <c r="H231" s="255"/>
      <c r="I231" s="255"/>
      <c r="J231" s="381"/>
      <c r="K231" s="381"/>
      <c r="L231" s="381"/>
      <c r="M231" s="381"/>
      <c r="N231" s="381"/>
      <c r="O231" s="381"/>
      <c r="P231" s="381"/>
      <c r="Q231" s="381"/>
      <c r="R231" s="381"/>
      <c r="S231" s="381"/>
      <c r="T231" s="381"/>
      <c r="U231" s="381"/>
      <c r="V231" s="381"/>
      <c r="W231" s="381"/>
    </row>
    <row r="232" spans="1:23" x14ac:dyDescent="0.2">
      <c r="A232" s="255"/>
      <c r="B232" s="255"/>
      <c r="C232" s="255"/>
      <c r="D232" s="255"/>
      <c r="E232" s="255"/>
      <c r="F232" s="255"/>
      <c r="G232" s="255"/>
      <c r="H232" s="255"/>
      <c r="I232" s="255"/>
      <c r="J232" s="381"/>
      <c r="K232" s="381"/>
      <c r="L232" s="381"/>
      <c r="M232" s="381"/>
      <c r="N232" s="381"/>
      <c r="O232" s="381"/>
      <c r="P232" s="381"/>
      <c r="Q232" s="381"/>
      <c r="R232" s="381"/>
      <c r="S232" s="381"/>
      <c r="T232" s="381"/>
      <c r="U232" s="381"/>
      <c r="V232" s="381"/>
      <c r="W232" s="381"/>
    </row>
    <row r="233" spans="1:23" x14ac:dyDescent="0.2">
      <c r="A233" s="255"/>
      <c r="B233" s="255"/>
      <c r="C233" s="255"/>
      <c r="D233" s="255"/>
      <c r="E233" s="255"/>
      <c r="F233" s="255"/>
      <c r="G233" s="255"/>
      <c r="H233" s="255"/>
      <c r="I233" s="255"/>
      <c r="J233" s="381"/>
      <c r="K233" s="381"/>
      <c r="L233" s="381"/>
      <c r="M233" s="381"/>
      <c r="N233" s="381"/>
      <c r="O233" s="381"/>
      <c r="P233" s="381"/>
      <c r="Q233" s="381"/>
      <c r="R233" s="381"/>
      <c r="S233" s="381"/>
      <c r="T233" s="381"/>
      <c r="U233" s="381"/>
      <c r="V233" s="381"/>
      <c r="W233" s="381"/>
    </row>
    <row r="234" spans="1:23" x14ac:dyDescent="0.2">
      <c r="A234" s="255"/>
      <c r="B234" s="255"/>
      <c r="C234" s="255"/>
      <c r="D234" s="255"/>
      <c r="E234" s="255"/>
      <c r="F234" s="255"/>
      <c r="G234" s="255"/>
      <c r="H234" s="255"/>
      <c r="I234" s="255"/>
      <c r="J234" s="381"/>
      <c r="K234" s="381"/>
      <c r="L234" s="381"/>
      <c r="M234" s="381"/>
      <c r="N234" s="381"/>
      <c r="O234" s="381"/>
      <c r="P234" s="381"/>
      <c r="Q234" s="381"/>
      <c r="R234" s="381"/>
      <c r="S234" s="381"/>
      <c r="T234" s="381"/>
      <c r="U234" s="381"/>
      <c r="V234" s="381"/>
      <c r="W234" s="381"/>
    </row>
    <row r="235" spans="1:23" x14ac:dyDescent="0.2">
      <c r="A235" s="255"/>
      <c r="B235" s="255"/>
      <c r="C235" s="255"/>
      <c r="D235" s="255"/>
      <c r="E235" s="255"/>
      <c r="F235" s="255"/>
      <c r="G235" s="255"/>
      <c r="H235" s="255"/>
      <c r="I235" s="255"/>
      <c r="J235" s="381"/>
      <c r="K235" s="381"/>
      <c r="L235" s="381"/>
      <c r="M235" s="381"/>
      <c r="N235" s="381"/>
      <c r="O235" s="381"/>
      <c r="P235" s="381"/>
      <c r="Q235" s="381"/>
      <c r="R235" s="381"/>
      <c r="S235" s="381"/>
      <c r="T235" s="381"/>
      <c r="U235" s="381"/>
      <c r="V235" s="381"/>
      <c r="W235" s="381"/>
    </row>
    <row r="236" spans="1:23" x14ac:dyDescent="0.2">
      <c r="A236" s="255"/>
      <c r="B236" s="255"/>
      <c r="C236" s="255"/>
      <c r="D236" s="255"/>
      <c r="E236" s="255"/>
      <c r="F236" s="255"/>
      <c r="G236" s="255"/>
      <c r="H236" s="255"/>
      <c r="I236" s="255"/>
      <c r="J236" s="381"/>
      <c r="K236" s="381"/>
      <c r="L236" s="381"/>
      <c r="M236" s="381"/>
      <c r="N236" s="381"/>
      <c r="O236" s="381"/>
      <c r="P236" s="381"/>
      <c r="Q236" s="381"/>
      <c r="R236" s="381"/>
      <c r="S236" s="381"/>
      <c r="T236" s="381"/>
      <c r="U236" s="381"/>
      <c r="V236" s="381"/>
      <c r="W236" s="381"/>
    </row>
    <row r="237" spans="1:23" x14ac:dyDescent="0.2">
      <c r="A237" s="255"/>
      <c r="B237" s="255"/>
      <c r="C237" s="255"/>
      <c r="D237" s="255"/>
      <c r="E237" s="255"/>
      <c r="F237" s="255"/>
      <c r="G237" s="255"/>
      <c r="H237" s="255"/>
      <c r="I237" s="255"/>
      <c r="J237" s="381"/>
      <c r="K237" s="381"/>
      <c r="L237" s="381"/>
      <c r="M237" s="381"/>
      <c r="N237" s="381"/>
      <c r="O237" s="381"/>
      <c r="P237" s="381"/>
      <c r="Q237" s="381"/>
      <c r="R237" s="381"/>
      <c r="S237" s="381"/>
      <c r="T237" s="381"/>
      <c r="U237" s="381"/>
      <c r="V237" s="381"/>
      <c r="W237" s="381"/>
    </row>
    <row r="238" spans="1:23" x14ac:dyDescent="0.2">
      <c r="A238" s="255"/>
      <c r="B238" s="255"/>
      <c r="C238" s="255"/>
      <c r="D238" s="255"/>
      <c r="E238" s="255"/>
      <c r="F238" s="255"/>
      <c r="G238" s="255"/>
      <c r="H238" s="255"/>
      <c r="I238" s="255"/>
      <c r="J238" s="381"/>
      <c r="K238" s="381"/>
      <c r="L238" s="381"/>
      <c r="M238" s="381"/>
      <c r="N238" s="381"/>
      <c r="O238" s="381"/>
      <c r="P238" s="381"/>
      <c r="Q238" s="381"/>
      <c r="R238" s="381"/>
      <c r="S238" s="381"/>
      <c r="T238" s="381"/>
      <c r="U238" s="381"/>
      <c r="V238" s="381"/>
      <c r="W238" s="381"/>
    </row>
    <row r="239" spans="1:23" x14ac:dyDescent="0.2">
      <c r="A239" s="255"/>
      <c r="B239" s="255"/>
      <c r="C239" s="255"/>
      <c r="D239" s="255"/>
      <c r="E239" s="255"/>
      <c r="F239" s="255"/>
      <c r="G239" s="255"/>
      <c r="H239" s="255"/>
      <c r="I239" s="255"/>
      <c r="J239" s="381"/>
      <c r="K239" s="381"/>
      <c r="L239" s="381"/>
      <c r="M239" s="381"/>
      <c r="N239" s="381"/>
      <c r="O239" s="381"/>
      <c r="P239" s="381"/>
      <c r="Q239" s="381"/>
      <c r="R239" s="381"/>
      <c r="S239" s="381"/>
      <c r="T239" s="381"/>
      <c r="U239" s="381"/>
      <c r="V239" s="381"/>
      <c r="W239" s="381"/>
    </row>
    <row r="240" spans="1:23" x14ac:dyDescent="0.2">
      <c r="A240" s="255"/>
      <c r="B240" s="255"/>
      <c r="C240" s="255"/>
      <c r="D240" s="255"/>
      <c r="E240" s="255"/>
      <c r="F240" s="255"/>
      <c r="G240" s="255"/>
      <c r="H240" s="255"/>
      <c r="I240" s="255"/>
      <c r="J240" s="381"/>
      <c r="K240" s="381"/>
      <c r="L240" s="381"/>
      <c r="M240" s="381"/>
      <c r="N240" s="381"/>
      <c r="O240" s="381"/>
      <c r="P240" s="381"/>
      <c r="Q240" s="381"/>
      <c r="R240" s="381"/>
      <c r="S240" s="381"/>
      <c r="T240" s="381"/>
      <c r="U240" s="381"/>
      <c r="V240" s="381"/>
      <c r="W240" s="381"/>
    </row>
    <row r="241" spans="1:23" x14ac:dyDescent="0.2">
      <c r="A241" s="255"/>
      <c r="B241" s="255"/>
      <c r="C241" s="255"/>
      <c r="D241" s="255"/>
      <c r="E241" s="255"/>
      <c r="F241" s="255"/>
      <c r="G241" s="255"/>
      <c r="H241" s="255"/>
      <c r="I241" s="255"/>
      <c r="J241" s="381"/>
      <c r="K241" s="381"/>
      <c r="L241" s="381"/>
      <c r="M241" s="381"/>
      <c r="N241" s="381"/>
      <c r="O241" s="381"/>
      <c r="P241" s="381"/>
      <c r="Q241" s="381"/>
      <c r="R241" s="381"/>
      <c r="S241" s="381"/>
      <c r="T241" s="381"/>
      <c r="U241" s="381"/>
      <c r="V241" s="381"/>
      <c r="W241" s="381"/>
    </row>
    <row r="242" spans="1:23" x14ac:dyDescent="0.2">
      <c r="A242" s="255"/>
      <c r="B242" s="255"/>
      <c r="C242" s="255"/>
      <c r="D242" s="255"/>
      <c r="E242" s="255"/>
      <c r="F242" s="255"/>
      <c r="G242" s="255"/>
      <c r="H242" s="255"/>
      <c r="I242" s="255"/>
      <c r="J242" s="381"/>
      <c r="K242" s="381"/>
      <c r="L242" s="381"/>
      <c r="M242" s="381"/>
      <c r="N242" s="381"/>
      <c r="O242" s="381"/>
      <c r="P242" s="381"/>
      <c r="Q242" s="381"/>
      <c r="R242" s="381"/>
      <c r="S242" s="381"/>
      <c r="T242" s="381"/>
      <c r="U242" s="381"/>
      <c r="V242" s="381"/>
      <c r="W242" s="381"/>
    </row>
    <row r="243" spans="1:23" x14ac:dyDescent="0.2">
      <c r="A243" s="255"/>
      <c r="B243" s="255"/>
      <c r="C243" s="255"/>
      <c r="D243" s="255"/>
      <c r="E243" s="255"/>
      <c r="F243" s="255"/>
      <c r="G243" s="255"/>
      <c r="H243" s="255"/>
      <c r="I243" s="255"/>
      <c r="J243" s="381"/>
      <c r="K243" s="381"/>
      <c r="L243" s="381"/>
      <c r="M243" s="381"/>
      <c r="N243" s="381"/>
      <c r="O243" s="381"/>
      <c r="P243" s="381"/>
      <c r="Q243" s="381"/>
      <c r="R243" s="381"/>
      <c r="S243" s="381"/>
      <c r="T243" s="381"/>
      <c r="U243" s="381"/>
      <c r="V243" s="381"/>
      <c r="W243" s="381"/>
    </row>
    <row r="244" spans="1:23" x14ac:dyDescent="0.2">
      <c r="A244" s="255"/>
      <c r="B244" s="255"/>
      <c r="C244" s="255"/>
      <c r="D244" s="255"/>
      <c r="E244" s="255"/>
      <c r="F244" s="255"/>
      <c r="G244" s="255"/>
      <c r="H244" s="255"/>
      <c r="I244" s="255"/>
      <c r="J244" s="381"/>
      <c r="K244" s="381"/>
      <c r="L244" s="381"/>
      <c r="M244" s="381"/>
      <c r="N244" s="381"/>
      <c r="O244" s="381"/>
      <c r="P244" s="381"/>
      <c r="Q244" s="381"/>
      <c r="R244" s="381"/>
      <c r="S244" s="381"/>
      <c r="T244" s="381"/>
      <c r="U244" s="381"/>
      <c r="V244" s="381"/>
      <c r="W244" s="381"/>
    </row>
    <row r="245" spans="1:23" x14ac:dyDescent="0.2">
      <c r="A245" s="255"/>
      <c r="B245" s="255"/>
      <c r="C245" s="255"/>
      <c r="D245" s="255"/>
      <c r="E245" s="255"/>
      <c r="F245" s="255"/>
      <c r="G245" s="255"/>
      <c r="H245" s="255"/>
      <c r="I245" s="255"/>
      <c r="J245" s="381"/>
      <c r="K245" s="381"/>
      <c r="L245" s="381"/>
      <c r="M245" s="381"/>
      <c r="N245" s="381"/>
      <c r="O245" s="381"/>
      <c r="P245" s="381"/>
      <c r="Q245" s="381"/>
      <c r="R245" s="381"/>
      <c r="S245" s="381"/>
      <c r="T245" s="381"/>
      <c r="U245" s="381"/>
      <c r="V245" s="381"/>
      <c r="W245" s="381"/>
    </row>
    <row r="246" spans="1:23" x14ac:dyDescent="0.2">
      <c r="A246" s="255"/>
      <c r="B246" s="255"/>
      <c r="C246" s="255"/>
      <c r="D246" s="255"/>
      <c r="E246" s="255"/>
      <c r="F246" s="255"/>
      <c r="G246" s="255"/>
      <c r="H246" s="255"/>
      <c r="I246" s="255"/>
      <c r="J246" s="381"/>
      <c r="K246" s="381"/>
      <c r="L246" s="381"/>
      <c r="M246" s="381"/>
      <c r="N246" s="381"/>
      <c r="O246" s="381"/>
      <c r="P246" s="381"/>
      <c r="Q246" s="381"/>
      <c r="R246" s="381"/>
      <c r="S246" s="381"/>
      <c r="T246" s="381"/>
      <c r="U246" s="381"/>
      <c r="V246" s="381"/>
      <c r="W246" s="381"/>
    </row>
    <row r="247" spans="1:23" x14ac:dyDescent="0.2">
      <c r="A247" s="255"/>
      <c r="B247" s="255"/>
      <c r="C247" s="255"/>
      <c r="D247" s="255"/>
      <c r="E247" s="255"/>
      <c r="F247" s="255"/>
      <c r="G247" s="255"/>
      <c r="H247" s="255"/>
      <c r="I247" s="255"/>
      <c r="J247" s="381"/>
      <c r="K247" s="381"/>
      <c r="L247" s="381"/>
      <c r="M247" s="381"/>
      <c r="N247" s="381"/>
      <c r="O247" s="381"/>
      <c r="P247" s="381"/>
      <c r="Q247" s="381"/>
      <c r="R247" s="381"/>
      <c r="S247" s="381"/>
      <c r="T247" s="381"/>
      <c r="U247" s="381"/>
      <c r="V247" s="381"/>
      <c r="W247" s="381"/>
    </row>
    <row r="248" spans="1:23" x14ac:dyDescent="0.2">
      <c r="A248" s="255"/>
      <c r="B248" s="255"/>
      <c r="C248" s="255"/>
      <c r="D248" s="255"/>
      <c r="E248" s="255"/>
      <c r="F248" s="255"/>
      <c r="G248" s="255"/>
      <c r="H248" s="255"/>
      <c r="I248" s="255"/>
      <c r="J248" s="381"/>
      <c r="K248" s="381"/>
      <c r="L248" s="381"/>
      <c r="M248" s="381"/>
      <c r="N248" s="381"/>
      <c r="O248" s="381"/>
      <c r="P248" s="381"/>
      <c r="Q248" s="381"/>
      <c r="R248" s="381"/>
      <c r="S248" s="381"/>
      <c r="T248" s="381"/>
      <c r="U248" s="381"/>
      <c r="V248" s="381"/>
      <c r="W248" s="381"/>
    </row>
    <row r="249" spans="1:23" x14ac:dyDescent="0.2">
      <c r="A249" s="255"/>
      <c r="B249" s="255"/>
      <c r="C249" s="255"/>
      <c r="D249" s="255"/>
      <c r="E249" s="255"/>
      <c r="F249" s="255"/>
      <c r="G249" s="255"/>
      <c r="H249" s="255"/>
      <c r="I249" s="255"/>
      <c r="J249" s="381"/>
      <c r="K249" s="381"/>
      <c r="L249" s="381"/>
      <c r="M249" s="381"/>
      <c r="N249" s="381"/>
      <c r="O249" s="381"/>
      <c r="P249" s="381"/>
      <c r="Q249" s="381"/>
      <c r="R249" s="381"/>
      <c r="S249" s="381"/>
      <c r="T249" s="381"/>
      <c r="U249" s="381"/>
      <c r="V249" s="381"/>
      <c r="W249" s="381"/>
    </row>
    <row r="250" spans="1:23" x14ac:dyDescent="0.2">
      <c r="A250" s="255"/>
      <c r="B250" s="255"/>
      <c r="C250" s="255"/>
      <c r="D250" s="255"/>
      <c r="E250" s="255"/>
      <c r="F250" s="255"/>
      <c r="G250" s="255"/>
      <c r="H250" s="255"/>
      <c r="I250" s="255"/>
      <c r="J250" s="381"/>
      <c r="K250" s="381"/>
      <c r="L250" s="381"/>
      <c r="M250" s="381"/>
      <c r="N250" s="381"/>
      <c r="O250" s="381"/>
      <c r="P250" s="381"/>
      <c r="Q250" s="381"/>
      <c r="R250" s="381"/>
      <c r="S250" s="381"/>
      <c r="T250" s="381"/>
      <c r="U250" s="381"/>
      <c r="V250" s="381"/>
      <c r="W250" s="381"/>
    </row>
    <row r="251" spans="1:23" x14ac:dyDescent="0.2">
      <c r="A251" s="255"/>
      <c r="B251" s="255"/>
      <c r="C251" s="255"/>
      <c r="D251" s="255"/>
      <c r="E251" s="255"/>
      <c r="F251" s="255"/>
      <c r="G251" s="255"/>
      <c r="H251" s="255"/>
      <c r="I251" s="255"/>
      <c r="J251" s="381"/>
      <c r="K251" s="381"/>
      <c r="L251" s="381"/>
      <c r="M251" s="381"/>
      <c r="N251" s="381"/>
      <c r="O251" s="381"/>
      <c r="P251" s="381"/>
      <c r="Q251" s="381"/>
      <c r="R251" s="381"/>
      <c r="S251" s="381"/>
      <c r="T251" s="381"/>
      <c r="U251" s="381"/>
      <c r="V251" s="381"/>
      <c r="W251" s="381"/>
    </row>
    <row r="252" spans="1:23" x14ac:dyDescent="0.2">
      <c r="A252" s="255"/>
      <c r="B252" s="255"/>
      <c r="C252" s="255"/>
      <c r="D252" s="255"/>
      <c r="E252" s="255"/>
      <c r="F252" s="255"/>
      <c r="G252" s="255"/>
      <c r="H252" s="255"/>
      <c r="I252" s="255"/>
      <c r="J252" s="381"/>
      <c r="K252" s="381"/>
      <c r="L252" s="381"/>
      <c r="M252" s="381"/>
      <c r="N252" s="381"/>
      <c r="O252" s="381"/>
      <c r="P252" s="381"/>
      <c r="Q252" s="381"/>
      <c r="R252" s="381"/>
      <c r="S252" s="381"/>
      <c r="T252" s="381"/>
      <c r="U252" s="381"/>
      <c r="V252" s="381"/>
      <c r="W252" s="381"/>
    </row>
    <row r="253" spans="1:23" x14ac:dyDescent="0.2">
      <c r="A253" s="255"/>
      <c r="B253" s="255"/>
      <c r="C253" s="255"/>
      <c r="D253" s="255"/>
      <c r="E253" s="255"/>
      <c r="F253" s="255"/>
      <c r="G253" s="255"/>
      <c r="H253" s="255"/>
      <c r="I253" s="255"/>
      <c r="J253" s="381"/>
      <c r="K253" s="381"/>
      <c r="L253" s="381"/>
      <c r="M253" s="381"/>
      <c r="N253" s="381"/>
      <c r="O253" s="381"/>
      <c r="P253" s="381"/>
      <c r="Q253" s="381"/>
      <c r="R253" s="381"/>
      <c r="S253" s="381"/>
      <c r="T253" s="381"/>
      <c r="U253" s="381"/>
      <c r="V253" s="381"/>
      <c r="W253" s="381"/>
    </row>
    <row r="254" spans="1:23" x14ac:dyDescent="0.2">
      <c r="A254" s="255"/>
      <c r="B254" s="255"/>
      <c r="C254" s="255"/>
      <c r="D254" s="255"/>
      <c r="E254" s="255"/>
      <c r="F254" s="255"/>
      <c r="G254" s="255"/>
      <c r="H254" s="255"/>
      <c r="I254" s="255"/>
      <c r="J254" s="381"/>
      <c r="K254" s="381"/>
      <c r="L254" s="381"/>
      <c r="M254" s="381"/>
      <c r="N254" s="381"/>
      <c r="O254" s="381"/>
      <c r="P254" s="381"/>
      <c r="Q254" s="381"/>
      <c r="R254" s="381"/>
      <c r="S254" s="381"/>
      <c r="T254" s="381"/>
      <c r="U254" s="381"/>
      <c r="V254" s="381"/>
      <c r="W254" s="381"/>
    </row>
    <row r="255" spans="1:23" x14ac:dyDescent="0.2">
      <c r="A255" s="255"/>
      <c r="B255" s="255"/>
      <c r="C255" s="255"/>
      <c r="D255" s="255"/>
      <c r="E255" s="255"/>
      <c r="F255" s="255"/>
      <c r="G255" s="255"/>
      <c r="H255" s="255"/>
      <c r="I255" s="255"/>
      <c r="J255" s="381"/>
      <c r="K255" s="381"/>
      <c r="L255" s="381"/>
      <c r="M255" s="381"/>
      <c r="N255" s="381"/>
      <c r="O255" s="381"/>
      <c r="P255" s="381"/>
      <c r="Q255" s="381"/>
      <c r="R255" s="381"/>
      <c r="S255" s="381"/>
      <c r="T255" s="381"/>
      <c r="U255" s="381"/>
      <c r="V255" s="381"/>
      <c r="W255" s="381"/>
    </row>
    <row r="256" spans="1:23" x14ac:dyDescent="0.2">
      <c r="A256" s="255"/>
      <c r="B256" s="255"/>
      <c r="C256" s="255"/>
      <c r="D256" s="255"/>
      <c r="E256" s="255"/>
      <c r="F256" s="255"/>
      <c r="G256" s="255"/>
      <c r="H256" s="255"/>
      <c r="I256" s="255"/>
      <c r="J256" s="381"/>
      <c r="K256" s="381"/>
      <c r="L256" s="381"/>
      <c r="M256" s="381"/>
      <c r="N256" s="381"/>
      <c r="O256" s="381"/>
      <c r="P256" s="381"/>
      <c r="Q256" s="381"/>
      <c r="R256" s="381"/>
      <c r="S256" s="381"/>
      <c r="T256" s="381"/>
      <c r="U256" s="381"/>
      <c r="V256" s="381"/>
      <c r="W256" s="381"/>
    </row>
    <row r="257" spans="1:23" x14ac:dyDescent="0.2">
      <c r="A257" s="255"/>
      <c r="B257" s="255"/>
      <c r="C257" s="255"/>
      <c r="D257" s="255"/>
      <c r="E257" s="255"/>
      <c r="F257" s="255"/>
      <c r="G257" s="255"/>
      <c r="H257" s="255"/>
      <c r="I257" s="255"/>
      <c r="J257" s="381"/>
      <c r="K257" s="381"/>
      <c r="L257" s="381"/>
      <c r="M257" s="381"/>
      <c r="N257" s="381"/>
      <c r="O257" s="381"/>
      <c r="P257" s="381"/>
      <c r="Q257" s="381"/>
      <c r="R257" s="381"/>
      <c r="S257" s="381"/>
      <c r="T257" s="381"/>
      <c r="U257" s="381"/>
      <c r="V257" s="381"/>
      <c r="W257" s="381"/>
    </row>
    <row r="258" spans="1:23" x14ac:dyDescent="0.2">
      <c r="A258" s="255"/>
      <c r="B258" s="255"/>
      <c r="C258" s="255"/>
      <c r="D258" s="255"/>
      <c r="E258" s="255"/>
      <c r="F258" s="255"/>
      <c r="G258" s="255"/>
      <c r="H258" s="255"/>
      <c r="I258" s="255"/>
      <c r="J258" s="381"/>
      <c r="K258" s="381"/>
      <c r="L258" s="381"/>
      <c r="M258" s="381"/>
      <c r="N258" s="381"/>
      <c r="O258" s="381"/>
      <c r="P258" s="381"/>
      <c r="Q258" s="381"/>
      <c r="R258" s="381"/>
      <c r="S258" s="381"/>
      <c r="T258" s="381"/>
      <c r="U258" s="381"/>
      <c r="V258" s="381"/>
      <c r="W258" s="381"/>
    </row>
    <row r="259" spans="1:23" x14ac:dyDescent="0.2">
      <c r="A259" s="255"/>
      <c r="B259" s="255"/>
      <c r="C259" s="255"/>
      <c r="D259" s="255"/>
      <c r="E259" s="255"/>
      <c r="F259" s="255"/>
      <c r="G259" s="255"/>
      <c r="H259" s="255"/>
      <c r="I259" s="255"/>
      <c r="J259" s="381"/>
      <c r="K259" s="381"/>
      <c r="L259" s="381"/>
      <c r="M259" s="381"/>
      <c r="N259" s="381"/>
      <c r="O259" s="381"/>
      <c r="P259" s="381"/>
      <c r="Q259" s="381"/>
      <c r="R259" s="381"/>
      <c r="S259" s="381"/>
      <c r="T259" s="381"/>
      <c r="U259" s="381"/>
      <c r="V259" s="381"/>
      <c r="W259" s="381"/>
    </row>
    <row r="260" spans="1:23" x14ac:dyDescent="0.2">
      <c r="A260" s="255"/>
      <c r="B260" s="255"/>
      <c r="C260" s="255"/>
      <c r="D260" s="255"/>
      <c r="E260" s="255"/>
      <c r="F260" s="255"/>
      <c r="G260" s="255"/>
      <c r="H260" s="255"/>
      <c r="I260" s="255"/>
      <c r="J260" s="381"/>
      <c r="K260" s="381"/>
      <c r="L260" s="381"/>
      <c r="M260" s="381"/>
      <c r="N260" s="381"/>
      <c r="O260" s="381"/>
      <c r="P260" s="381"/>
      <c r="Q260" s="381"/>
      <c r="R260" s="381"/>
      <c r="S260" s="381"/>
      <c r="T260" s="381"/>
      <c r="U260" s="381"/>
      <c r="V260" s="381"/>
      <c r="W260" s="381"/>
    </row>
    <row r="261" spans="1:23" x14ac:dyDescent="0.2">
      <c r="A261" s="255"/>
      <c r="B261" s="255"/>
      <c r="C261" s="255"/>
      <c r="D261" s="255"/>
      <c r="E261" s="255"/>
      <c r="F261" s="255"/>
      <c r="G261" s="255"/>
      <c r="H261" s="255"/>
      <c r="I261" s="255"/>
      <c r="J261" s="381"/>
      <c r="K261" s="381"/>
      <c r="L261" s="381"/>
      <c r="M261" s="381"/>
      <c r="N261" s="381"/>
      <c r="O261" s="381"/>
      <c r="P261" s="381"/>
      <c r="Q261" s="381"/>
      <c r="R261" s="381"/>
      <c r="S261" s="381"/>
      <c r="T261" s="381"/>
      <c r="U261" s="381"/>
      <c r="V261" s="381"/>
      <c r="W261" s="381"/>
    </row>
    <row r="262" spans="1:23" x14ac:dyDescent="0.2">
      <c r="A262" s="255"/>
      <c r="B262" s="255"/>
      <c r="C262" s="255"/>
      <c r="D262" s="255"/>
      <c r="E262" s="255"/>
      <c r="F262" s="255"/>
      <c r="G262" s="255"/>
      <c r="H262" s="255"/>
      <c r="I262" s="255"/>
      <c r="J262" s="381"/>
      <c r="K262" s="381"/>
      <c r="L262" s="381"/>
      <c r="M262" s="381"/>
      <c r="N262" s="381"/>
      <c r="O262" s="381"/>
      <c r="P262" s="381"/>
      <c r="Q262" s="381"/>
      <c r="R262" s="381"/>
      <c r="S262" s="381"/>
      <c r="T262" s="381"/>
      <c r="U262" s="381"/>
      <c r="V262" s="381"/>
      <c r="W262" s="381"/>
    </row>
    <row r="263" spans="1:23" x14ac:dyDescent="0.2">
      <c r="A263" s="255"/>
      <c r="B263" s="255"/>
      <c r="C263" s="255"/>
      <c r="D263" s="255"/>
      <c r="E263" s="255"/>
      <c r="F263" s="255"/>
      <c r="G263" s="255"/>
      <c r="H263" s="255"/>
      <c r="I263" s="255"/>
      <c r="J263" s="381"/>
      <c r="K263" s="381"/>
      <c r="L263" s="381"/>
      <c r="M263" s="381"/>
      <c r="N263" s="381"/>
      <c r="O263" s="381"/>
      <c r="P263" s="381"/>
      <c r="Q263" s="381"/>
      <c r="R263" s="381"/>
      <c r="S263" s="381"/>
      <c r="T263" s="381"/>
      <c r="U263" s="381"/>
      <c r="V263" s="381"/>
      <c r="W263" s="381"/>
    </row>
    <row r="264" spans="1:23" x14ac:dyDescent="0.2">
      <c r="A264" s="255"/>
      <c r="B264" s="255"/>
      <c r="C264" s="255"/>
      <c r="D264" s="255"/>
      <c r="E264" s="255"/>
      <c r="F264" s="255"/>
      <c r="G264" s="255"/>
      <c r="H264" s="255"/>
      <c r="I264" s="255"/>
      <c r="J264" s="381"/>
      <c r="K264" s="381"/>
      <c r="L264" s="381"/>
      <c r="M264" s="381"/>
      <c r="N264" s="381"/>
      <c r="O264" s="381"/>
      <c r="P264" s="381"/>
      <c r="Q264" s="381"/>
      <c r="R264" s="381"/>
      <c r="S264" s="381"/>
      <c r="T264" s="381"/>
      <c r="U264" s="381"/>
      <c r="V264" s="381"/>
      <c r="W264" s="381"/>
    </row>
    <row r="265" spans="1:23" x14ac:dyDescent="0.2">
      <c r="A265" s="255"/>
      <c r="B265" s="255"/>
      <c r="C265" s="255"/>
      <c r="D265" s="255"/>
      <c r="E265" s="255"/>
      <c r="F265" s="255"/>
      <c r="G265" s="255"/>
      <c r="H265" s="255"/>
      <c r="I265" s="255"/>
      <c r="J265" s="381"/>
      <c r="K265" s="381"/>
      <c r="L265" s="381"/>
      <c r="M265" s="381"/>
      <c r="N265" s="381"/>
      <c r="O265" s="381"/>
      <c r="P265" s="381"/>
      <c r="Q265" s="381"/>
      <c r="R265" s="381"/>
      <c r="S265" s="381"/>
      <c r="T265" s="381"/>
      <c r="U265" s="381"/>
      <c r="V265" s="381"/>
      <c r="W265" s="381"/>
    </row>
    <row r="266" spans="1:23" x14ac:dyDescent="0.2">
      <c r="A266" s="255"/>
      <c r="B266" s="255"/>
      <c r="C266" s="255"/>
      <c r="D266" s="255"/>
      <c r="E266" s="255"/>
      <c r="F266" s="255"/>
      <c r="G266" s="255"/>
      <c r="H266" s="255"/>
      <c r="I266" s="255"/>
      <c r="J266" s="381"/>
      <c r="K266" s="381"/>
      <c r="L266" s="381"/>
      <c r="M266" s="381"/>
      <c r="N266" s="381"/>
      <c r="O266" s="381"/>
      <c r="P266" s="381"/>
      <c r="Q266" s="381"/>
      <c r="R266" s="381"/>
      <c r="S266" s="381"/>
      <c r="T266" s="381"/>
      <c r="U266" s="381"/>
      <c r="V266" s="381"/>
      <c r="W266" s="381"/>
    </row>
    <row r="267" spans="1:23" x14ac:dyDescent="0.2">
      <c r="A267" s="255"/>
      <c r="B267" s="255"/>
      <c r="C267" s="255"/>
      <c r="D267" s="255"/>
      <c r="E267" s="255"/>
      <c r="F267" s="255"/>
      <c r="G267" s="255"/>
      <c r="H267" s="255"/>
      <c r="I267" s="255"/>
      <c r="J267" s="381"/>
      <c r="K267" s="381"/>
      <c r="L267" s="381"/>
      <c r="M267" s="381"/>
      <c r="N267" s="381"/>
      <c r="O267" s="381"/>
      <c r="P267" s="381"/>
      <c r="Q267" s="381"/>
      <c r="R267" s="381"/>
      <c r="S267" s="381"/>
      <c r="T267" s="381"/>
      <c r="U267" s="381"/>
      <c r="V267" s="381"/>
      <c r="W267" s="381"/>
    </row>
    <row r="268" spans="1:23" x14ac:dyDescent="0.2">
      <c r="A268" s="255"/>
      <c r="B268" s="255"/>
      <c r="C268" s="255"/>
      <c r="D268" s="255"/>
      <c r="E268" s="255"/>
      <c r="F268" s="255"/>
      <c r="G268" s="255"/>
      <c r="H268" s="255"/>
      <c r="I268" s="255"/>
      <c r="J268" s="381"/>
      <c r="K268" s="381"/>
      <c r="L268" s="381"/>
      <c r="M268" s="381"/>
      <c r="N268" s="381"/>
      <c r="O268" s="381"/>
      <c r="P268" s="381"/>
      <c r="Q268" s="381"/>
      <c r="R268" s="381"/>
      <c r="S268" s="381"/>
      <c r="T268" s="381"/>
      <c r="U268" s="381"/>
      <c r="V268" s="381"/>
      <c r="W268" s="381"/>
    </row>
    <row r="269" spans="1:23" x14ac:dyDescent="0.2">
      <c r="A269" s="255"/>
      <c r="B269" s="255"/>
      <c r="C269" s="255"/>
      <c r="D269" s="255"/>
      <c r="E269" s="255"/>
      <c r="F269" s="255"/>
      <c r="G269" s="255"/>
      <c r="H269" s="255"/>
      <c r="I269" s="255"/>
      <c r="J269" s="381"/>
      <c r="K269" s="381"/>
      <c r="L269" s="381"/>
      <c r="M269" s="381"/>
      <c r="N269" s="381"/>
      <c r="O269" s="381"/>
      <c r="P269" s="381"/>
      <c r="Q269" s="381"/>
      <c r="R269" s="381"/>
      <c r="S269" s="381"/>
      <c r="T269" s="381"/>
      <c r="U269" s="381"/>
      <c r="V269" s="381"/>
      <c r="W269" s="381"/>
    </row>
    <row r="270" spans="1:23" x14ac:dyDescent="0.2">
      <c r="A270" s="255"/>
      <c r="B270" s="255"/>
      <c r="C270" s="255"/>
      <c r="D270" s="255"/>
      <c r="E270" s="255"/>
      <c r="F270" s="255"/>
      <c r="G270" s="255"/>
      <c r="H270" s="255"/>
      <c r="I270" s="255"/>
      <c r="J270" s="381"/>
      <c r="K270" s="381"/>
      <c r="L270" s="381"/>
      <c r="M270" s="381"/>
      <c r="N270" s="381"/>
      <c r="O270" s="381"/>
      <c r="P270" s="381"/>
      <c r="Q270" s="381"/>
      <c r="R270" s="381"/>
      <c r="S270" s="381"/>
      <c r="T270" s="381"/>
      <c r="U270" s="381"/>
      <c r="V270" s="381"/>
      <c r="W270" s="381"/>
    </row>
    <row r="271" spans="1:23" x14ac:dyDescent="0.2">
      <c r="A271" s="255"/>
      <c r="B271" s="255"/>
      <c r="C271" s="255"/>
      <c r="D271" s="255"/>
      <c r="E271" s="255"/>
      <c r="F271" s="255"/>
      <c r="G271" s="255"/>
      <c r="H271" s="255"/>
      <c r="I271" s="255"/>
      <c r="J271" s="381"/>
      <c r="K271" s="381"/>
      <c r="L271" s="381"/>
      <c r="M271" s="381"/>
      <c r="N271" s="381"/>
      <c r="O271" s="381"/>
      <c r="P271" s="381"/>
      <c r="Q271" s="381"/>
      <c r="R271" s="381"/>
      <c r="S271" s="381"/>
      <c r="T271" s="381"/>
      <c r="U271" s="381"/>
      <c r="V271" s="381"/>
      <c r="W271" s="381"/>
    </row>
    <row r="272" spans="1:23" x14ac:dyDescent="0.2">
      <c r="A272" s="255"/>
      <c r="B272" s="255"/>
      <c r="C272" s="255"/>
      <c r="D272" s="255"/>
      <c r="E272" s="255"/>
      <c r="F272" s="255"/>
      <c r="G272" s="255"/>
      <c r="H272" s="255"/>
      <c r="I272" s="255"/>
      <c r="J272" s="381"/>
      <c r="K272" s="381"/>
      <c r="L272" s="381"/>
      <c r="M272" s="381"/>
      <c r="N272" s="381"/>
      <c r="O272" s="381"/>
      <c r="P272" s="381"/>
      <c r="Q272" s="381"/>
      <c r="R272" s="381"/>
      <c r="S272" s="381"/>
      <c r="T272" s="381"/>
      <c r="U272" s="381"/>
      <c r="V272" s="381"/>
      <c r="W272" s="381"/>
    </row>
    <row r="273" spans="1:23" x14ac:dyDescent="0.2">
      <c r="A273" s="255"/>
      <c r="B273" s="255"/>
      <c r="C273" s="255"/>
      <c r="D273" s="255"/>
      <c r="E273" s="255"/>
      <c r="F273" s="255"/>
      <c r="G273" s="255"/>
      <c r="H273" s="255"/>
      <c r="I273" s="255"/>
      <c r="J273" s="381"/>
      <c r="K273" s="381"/>
      <c r="L273" s="381"/>
      <c r="M273" s="381"/>
      <c r="N273" s="381"/>
      <c r="O273" s="381"/>
      <c r="P273" s="381"/>
      <c r="Q273" s="381"/>
      <c r="R273" s="381"/>
      <c r="S273" s="381"/>
      <c r="T273" s="381"/>
      <c r="U273" s="381"/>
      <c r="V273" s="381"/>
      <c r="W273" s="381"/>
    </row>
    <row r="274" spans="1:23" x14ac:dyDescent="0.2">
      <c r="A274" s="255"/>
      <c r="B274" s="255"/>
      <c r="C274" s="255"/>
      <c r="D274" s="255"/>
      <c r="E274" s="255"/>
      <c r="F274" s="255"/>
      <c r="G274" s="255"/>
      <c r="H274" s="255"/>
      <c r="I274" s="255"/>
      <c r="J274" s="381"/>
      <c r="K274" s="381"/>
      <c r="L274" s="381"/>
      <c r="M274" s="381"/>
      <c r="N274" s="381"/>
      <c r="O274" s="381"/>
      <c r="P274" s="381"/>
      <c r="Q274" s="381"/>
      <c r="R274" s="381"/>
      <c r="S274" s="381"/>
      <c r="T274" s="381"/>
      <c r="U274" s="381"/>
      <c r="V274" s="381"/>
      <c r="W274" s="381"/>
    </row>
    <row r="275" spans="1:23" x14ac:dyDescent="0.2">
      <c r="A275" s="255"/>
      <c r="B275" s="255"/>
      <c r="C275" s="255"/>
      <c r="D275" s="255"/>
      <c r="E275" s="255"/>
      <c r="F275" s="255"/>
      <c r="G275" s="255"/>
      <c r="H275" s="255"/>
      <c r="I275" s="255"/>
      <c r="J275" s="381"/>
      <c r="K275" s="381"/>
      <c r="L275" s="381"/>
      <c r="M275" s="381"/>
      <c r="N275" s="381"/>
      <c r="O275" s="381"/>
      <c r="P275" s="381"/>
      <c r="Q275" s="381"/>
      <c r="R275" s="381"/>
      <c r="S275" s="381"/>
      <c r="T275" s="381"/>
      <c r="U275" s="381"/>
      <c r="V275" s="381"/>
      <c r="W275" s="381"/>
    </row>
    <row r="276" spans="1:23" x14ac:dyDescent="0.2">
      <c r="A276" s="255"/>
      <c r="B276" s="255"/>
      <c r="C276" s="255"/>
      <c r="D276" s="255"/>
      <c r="E276" s="255"/>
      <c r="F276" s="255"/>
      <c r="G276" s="255"/>
      <c r="H276" s="255"/>
      <c r="I276" s="255"/>
      <c r="J276" s="381"/>
      <c r="K276" s="381"/>
      <c r="L276" s="381"/>
      <c r="M276" s="381"/>
      <c r="N276" s="381"/>
      <c r="O276" s="381"/>
      <c r="P276" s="381"/>
      <c r="Q276" s="381"/>
      <c r="R276" s="381"/>
      <c r="S276" s="381"/>
      <c r="T276" s="381"/>
      <c r="U276" s="381"/>
      <c r="V276" s="381"/>
      <c r="W276" s="381"/>
    </row>
    <row r="277" spans="1:23" x14ac:dyDescent="0.2">
      <c r="A277" s="255"/>
      <c r="B277" s="255"/>
      <c r="C277" s="255"/>
      <c r="D277" s="255"/>
      <c r="E277" s="255"/>
      <c r="F277" s="255"/>
      <c r="G277" s="255"/>
      <c r="H277" s="255"/>
      <c r="I277" s="255"/>
      <c r="J277" s="381"/>
      <c r="K277" s="381"/>
      <c r="L277" s="381"/>
      <c r="M277" s="381"/>
      <c r="N277" s="381"/>
      <c r="O277" s="381"/>
      <c r="P277" s="381"/>
      <c r="Q277" s="381"/>
      <c r="R277" s="381"/>
      <c r="S277" s="381"/>
      <c r="T277" s="381"/>
      <c r="U277" s="381"/>
      <c r="V277" s="381"/>
      <c r="W277" s="381"/>
    </row>
    <row r="278" spans="1:23" x14ac:dyDescent="0.2">
      <c r="A278" s="255"/>
      <c r="B278" s="255"/>
      <c r="C278" s="255"/>
      <c r="D278" s="255"/>
      <c r="E278" s="255"/>
      <c r="F278" s="255"/>
      <c r="G278" s="255"/>
      <c r="H278" s="255"/>
      <c r="I278" s="255"/>
      <c r="J278" s="381"/>
      <c r="K278" s="381"/>
      <c r="L278" s="381"/>
      <c r="M278" s="381"/>
      <c r="N278" s="381"/>
      <c r="O278" s="381"/>
      <c r="P278" s="381"/>
      <c r="Q278" s="381"/>
      <c r="R278" s="381"/>
      <c r="S278" s="381"/>
      <c r="T278" s="381"/>
      <c r="U278" s="381"/>
      <c r="V278" s="381"/>
      <c r="W278" s="381"/>
    </row>
    <row r="279" spans="1:23" x14ac:dyDescent="0.2">
      <c r="A279" s="255"/>
      <c r="B279" s="255"/>
      <c r="C279" s="255"/>
      <c r="D279" s="255"/>
      <c r="E279" s="255"/>
      <c r="F279" s="255"/>
      <c r="G279" s="255"/>
      <c r="H279" s="255"/>
      <c r="I279" s="255"/>
      <c r="J279" s="381"/>
      <c r="K279" s="381"/>
      <c r="L279" s="381"/>
      <c r="M279" s="381"/>
      <c r="N279" s="381"/>
      <c r="O279" s="381"/>
      <c r="P279" s="381"/>
      <c r="Q279" s="381"/>
      <c r="R279" s="381"/>
      <c r="S279" s="381"/>
      <c r="T279" s="381"/>
      <c r="U279" s="381"/>
      <c r="V279" s="381"/>
      <c r="W279" s="381"/>
    </row>
    <row r="280" spans="1:23" x14ac:dyDescent="0.2">
      <c r="A280" s="255"/>
      <c r="B280" s="255"/>
      <c r="C280" s="255"/>
      <c r="D280" s="255"/>
      <c r="E280" s="255"/>
      <c r="F280" s="255"/>
      <c r="G280" s="255"/>
      <c r="H280" s="255"/>
      <c r="I280" s="255"/>
      <c r="J280" s="381"/>
      <c r="K280" s="381"/>
      <c r="L280" s="381"/>
      <c r="M280" s="381"/>
      <c r="N280" s="381"/>
      <c r="O280" s="381"/>
      <c r="P280" s="381"/>
      <c r="Q280" s="381"/>
      <c r="R280" s="381"/>
      <c r="S280" s="381"/>
      <c r="T280" s="381"/>
      <c r="U280" s="381"/>
      <c r="V280" s="381"/>
      <c r="W280" s="381"/>
    </row>
    <row r="281" spans="1:23" x14ac:dyDescent="0.2">
      <c r="A281" s="255"/>
      <c r="B281" s="255"/>
      <c r="C281" s="255"/>
      <c r="D281" s="255"/>
      <c r="E281" s="255"/>
      <c r="F281" s="255"/>
      <c r="G281" s="255"/>
      <c r="H281" s="255"/>
      <c r="I281" s="255"/>
      <c r="J281" s="381"/>
      <c r="K281" s="381"/>
      <c r="L281" s="381"/>
      <c r="M281" s="381"/>
      <c r="N281" s="381"/>
      <c r="O281" s="381"/>
      <c r="P281" s="381"/>
      <c r="Q281" s="381"/>
      <c r="R281" s="381"/>
      <c r="S281" s="381"/>
      <c r="T281" s="381"/>
      <c r="U281" s="381"/>
      <c r="V281" s="381"/>
      <c r="W281" s="381"/>
    </row>
    <row r="282" spans="1:23" x14ac:dyDescent="0.2">
      <c r="A282" s="255"/>
      <c r="B282" s="255"/>
      <c r="C282" s="255"/>
      <c r="D282" s="255"/>
      <c r="E282" s="255"/>
      <c r="F282" s="255"/>
      <c r="G282" s="255"/>
      <c r="H282" s="255"/>
      <c r="I282" s="255"/>
      <c r="J282" s="381"/>
      <c r="K282" s="381"/>
      <c r="L282" s="381"/>
      <c r="M282" s="381"/>
      <c r="N282" s="381"/>
      <c r="O282" s="381"/>
      <c r="P282" s="381"/>
      <c r="Q282" s="381"/>
      <c r="R282" s="381"/>
      <c r="S282" s="381"/>
      <c r="T282" s="381"/>
      <c r="U282" s="381"/>
      <c r="V282" s="381"/>
      <c r="W282" s="381"/>
    </row>
    <row r="283" spans="1:23" x14ac:dyDescent="0.2">
      <c r="A283" s="255"/>
      <c r="B283" s="255"/>
      <c r="C283" s="255"/>
      <c r="D283" s="255"/>
      <c r="E283" s="255"/>
      <c r="F283" s="255"/>
      <c r="G283" s="255"/>
      <c r="H283" s="255"/>
      <c r="I283" s="255"/>
      <c r="J283" s="381"/>
      <c r="K283" s="381"/>
      <c r="L283" s="381"/>
      <c r="M283" s="381"/>
      <c r="N283" s="381"/>
      <c r="O283" s="381"/>
      <c r="P283" s="381"/>
      <c r="Q283" s="381"/>
      <c r="R283" s="381"/>
      <c r="S283" s="381"/>
      <c r="T283" s="381"/>
      <c r="U283" s="381"/>
      <c r="V283" s="381"/>
      <c r="W283" s="381"/>
    </row>
    <row r="284" spans="1:23" x14ac:dyDescent="0.2">
      <c r="A284" s="255"/>
      <c r="B284" s="255"/>
      <c r="C284" s="255"/>
      <c r="D284" s="255"/>
      <c r="E284" s="255"/>
      <c r="F284" s="255"/>
      <c r="G284" s="255"/>
      <c r="H284" s="255"/>
      <c r="I284" s="255"/>
      <c r="J284" s="381"/>
      <c r="K284" s="381"/>
      <c r="L284" s="381"/>
      <c r="M284" s="381"/>
      <c r="N284" s="381"/>
      <c r="O284" s="381"/>
      <c r="P284" s="381"/>
      <c r="Q284" s="381"/>
      <c r="R284" s="381"/>
      <c r="S284" s="381"/>
      <c r="T284" s="381"/>
      <c r="U284" s="381"/>
      <c r="V284" s="381"/>
      <c r="W284" s="381"/>
    </row>
    <row r="285" spans="1:23" x14ac:dyDescent="0.2">
      <c r="A285" s="255"/>
      <c r="B285" s="255"/>
      <c r="C285" s="255"/>
      <c r="D285" s="255"/>
      <c r="E285" s="255"/>
      <c r="F285" s="255"/>
      <c r="G285" s="255"/>
      <c r="H285" s="255"/>
      <c r="I285" s="255"/>
      <c r="J285" s="381"/>
      <c r="K285" s="381"/>
      <c r="L285" s="381"/>
      <c r="M285" s="381"/>
      <c r="N285" s="381"/>
      <c r="O285" s="381"/>
      <c r="P285" s="381"/>
      <c r="Q285" s="381"/>
      <c r="R285" s="381"/>
      <c r="S285" s="381"/>
      <c r="T285" s="381"/>
      <c r="U285" s="381"/>
      <c r="V285" s="381"/>
      <c r="W285" s="381"/>
    </row>
    <row r="286" spans="1:23" x14ac:dyDescent="0.2">
      <c r="A286" s="255"/>
      <c r="B286" s="255"/>
      <c r="C286" s="255"/>
      <c r="D286" s="255"/>
      <c r="E286" s="255"/>
      <c r="F286" s="255"/>
      <c r="G286" s="255"/>
      <c r="H286" s="255"/>
      <c r="I286" s="255"/>
      <c r="J286" s="381"/>
      <c r="K286" s="381"/>
      <c r="L286" s="381"/>
      <c r="M286" s="381"/>
      <c r="N286" s="381"/>
      <c r="O286" s="381"/>
      <c r="P286" s="381"/>
      <c r="Q286" s="381"/>
      <c r="R286" s="381"/>
      <c r="S286" s="381"/>
      <c r="T286" s="381"/>
      <c r="U286" s="381"/>
      <c r="V286" s="381"/>
      <c r="W286" s="381"/>
    </row>
    <row r="287" spans="1:23" x14ac:dyDescent="0.2">
      <c r="A287" s="255"/>
      <c r="B287" s="255"/>
      <c r="C287" s="255"/>
      <c r="D287" s="255"/>
      <c r="E287" s="255"/>
      <c r="F287" s="255"/>
      <c r="G287" s="255"/>
      <c r="H287" s="255"/>
      <c r="I287" s="255"/>
      <c r="J287" s="381"/>
      <c r="K287" s="381"/>
      <c r="L287" s="381"/>
      <c r="M287" s="381"/>
      <c r="N287" s="381"/>
      <c r="O287" s="381"/>
      <c r="P287" s="381"/>
      <c r="Q287" s="381"/>
      <c r="R287" s="381"/>
      <c r="S287" s="381"/>
      <c r="T287" s="381"/>
      <c r="U287" s="381"/>
      <c r="V287" s="381"/>
      <c r="W287" s="381"/>
    </row>
    <row r="288" spans="1:23" x14ac:dyDescent="0.2">
      <c r="A288" s="255"/>
      <c r="B288" s="255"/>
      <c r="C288" s="255"/>
      <c r="D288" s="255"/>
      <c r="E288" s="255"/>
      <c r="F288" s="255"/>
      <c r="G288" s="255"/>
      <c r="H288" s="255"/>
      <c r="I288" s="255"/>
      <c r="J288" s="381"/>
      <c r="K288" s="381"/>
      <c r="L288" s="381"/>
      <c r="M288" s="381"/>
      <c r="N288" s="381"/>
      <c r="O288" s="381"/>
      <c r="P288" s="381"/>
      <c r="Q288" s="381"/>
      <c r="R288" s="381"/>
      <c r="S288" s="381"/>
      <c r="T288" s="381"/>
      <c r="U288" s="381"/>
      <c r="V288" s="381"/>
      <c r="W288" s="381"/>
    </row>
    <row r="289" spans="1:23" x14ac:dyDescent="0.2">
      <c r="A289" s="255"/>
      <c r="B289" s="255"/>
      <c r="C289" s="255"/>
      <c r="D289" s="255"/>
      <c r="E289" s="255"/>
      <c r="F289" s="255"/>
      <c r="G289" s="255"/>
      <c r="H289" s="255"/>
      <c r="I289" s="255"/>
      <c r="J289" s="381"/>
      <c r="K289" s="381"/>
      <c r="L289" s="381"/>
      <c r="M289" s="381"/>
      <c r="N289" s="381"/>
      <c r="O289" s="381"/>
      <c r="P289" s="381"/>
      <c r="Q289" s="381"/>
      <c r="R289" s="381"/>
      <c r="S289" s="381"/>
      <c r="T289" s="381"/>
      <c r="U289" s="381"/>
      <c r="V289" s="381"/>
      <c r="W289" s="381"/>
    </row>
    <row r="290" spans="1:23" x14ac:dyDescent="0.2">
      <c r="A290" s="255"/>
      <c r="B290" s="255"/>
      <c r="C290" s="255"/>
      <c r="D290" s="255"/>
      <c r="E290" s="255"/>
      <c r="F290" s="255"/>
      <c r="G290" s="255"/>
      <c r="H290" s="255"/>
      <c r="I290" s="255"/>
      <c r="J290" s="381"/>
      <c r="K290" s="381"/>
      <c r="L290" s="381"/>
      <c r="M290" s="381"/>
      <c r="N290" s="381"/>
      <c r="O290" s="381"/>
      <c r="P290" s="381"/>
      <c r="Q290" s="381"/>
      <c r="R290" s="381"/>
      <c r="S290" s="381"/>
      <c r="T290" s="381"/>
      <c r="U290" s="381"/>
      <c r="V290" s="381"/>
      <c r="W290" s="381"/>
    </row>
    <row r="291" spans="1:23" x14ac:dyDescent="0.2">
      <c r="A291" s="255"/>
      <c r="B291" s="255"/>
      <c r="C291" s="255"/>
      <c r="D291" s="255"/>
      <c r="E291" s="255"/>
      <c r="F291" s="255"/>
      <c r="G291" s="255"/>
      <c r="H291" s="255"/>
      <c r="I291" s="255"/>
      <c r="J291" s="381"/>
      <c r="K291" s="381"/>
      <c r="L291" s="381"/>
      <c r="M291" s="381"/>
      <c r="N291" s="381"/>
      <c r="O291" s="381"/>
      <c r="P291" s="381"/>
      <c r="Q291" s="381"/>
      <c r="R291" s="381"/>
      <c r="S291" s="381"/>
      <c r="T291" s="381"/>
      <c r="U291" s="381"/>
      <c r="V291" s="381"/>
      <c r="W291" s="381"/>
    </row>
    <row r="292" spans="1:23" x14ac:dyDescent="0.2">
      <c r="A292" s="255"/>
      <c r="B292" s="255"/>
      <c r="C292" s="255"/>
      <c r="D292" s="255"/>
      <c r="E292" s="255"/>
      <c r="F292" s="255"/>
      <c r="G292" s="255"/>
      <c r="H292" s="255"/>
      <c r="I292" s="255"/>
      <c r="J292" s="381"/>
      <c r="K292" s="381"/>
      <c r="L292" s="381"/>
      <c r="M292" s="381"/>
      <c r="N292" s="381"/>
      <c r="O292" s="381"/>
      <c r="P292" s="381"/>
      <c r="Q292" s="381"/>
      <c r="R292" s="381"/>
      <c r="S292" s="381"/>
      <c r="T292" s="381"/>
      <c r="U292" s="381"/>
      <c r="V292" s="381"/>
      <c r="W292" s="381"/>
    </row>
    <row r="293" spans="1:23" x14ac:dyDescent="0.2">
      <c r="A293" s="255"/>
      <c r="B293" s="255"/>
      <c r="C293" s="255"/>
      <c r="D293" s="255"/>
      <c r="E293" s="255"/>
      <c r="F293" s="255"/>
      <c r="G293" s="255"/>
      <c r="H293" s="255"/>
      <c r="I293" s="255"/>
      <c r="J293" s="381"/>
      <c r="K293" s="381"/>
      <c r="L293" s="381"/>
      <c r="M293" s="381"/>
      <c r="N293" s="381"/>
      <c r="O293" s="381"/>
      <c r="P293" s="381"/>
      <c r="Q293" s="381"/>
      <c r="R293" s="381"/>
      <c r="S293" s="381"/>
      <c r="T293" s="381"/>
      <c r="U293" s="381"/>
      <c r="V293" s="381"/>
      <c r="W293" s="381"/>
    </row>
    <row r="294" spans="1:23" x14ac:dyDescent="0.2">
      <c r="A294" s="255"/>
      <c r="B294" s="255"/>
      <c r="C294" s="255"/>
      <c r="D294" s="255"/>
      <c r="E294" s="255"/>
      <c r="F294" s="255"/>
      <c r="G294" s="255"/>
      <c r="H294" s="255"/>
      <c r="I294" s="255"/>
      <c r="J294" s="381"/>
      <c r="K294" s="381"/>
      <c r="L294" s="381"/>
      <c r="M294" s="381"/>
      <c r="N294" s="381"/>
      <c r="O294" s="381"/>
      <c r="P294" s="381"/>
      <c r="Q294" s="381"/>
      <c r="R294" s="381"/>
      <c r="S294" s="381"/>
      <c r="T294" s="381"/>
      <c r="U294" s="381"/>
      <c r="V294" s="381"/>
      <c r="W294" s="381"/>
    </row>
    <row r="295" spans="1:23" x14ac:dyDescent="0.2">
      <c r="A295" s="255"/>
      <c r="B295" s="255"/>
      <c r="C295" s="255"/>
      <c r="D295" s="255"/>
      <c r="E295" s="255"/>
      <c r="F295" s="255"/>
      <c r="G295" s="255"/>
      <c r="H295" s="255"/>
      <c r="I295" s="255"/>
      <c r="J295" s="381"/>
      <c r="K295" s="381"/>
      <c r="L295" s="381"/>
      <c r="M295" s="381"/>
      <c r="N295" s="381"/>
      <c r="O295" s="381"/>
      <c r="P295" s="381"/>
      <c r="Q295" s="381"/>
      <c r="R295" s="381"/>
      <c r="S295" s="381"/>
      <c r="T295" s="381"/>
      <c r="U295" s="381"/>
      <c r="V295" s="381"/>
      <c r="W295" s="381"/>
    </row>
    <row r="296" spans="1:23" x14ac:dyDescent="0.2">
      <c r="A296" s="255"/>
      <c r="B296" s="255"/>
      <c r="C296" s="255"/>
      <c r="D296" s="255"/>
      <c r="E296" s="255"/>
      <c r="F296" s="255"/>
      <c r="G296" s="255"/>
      <c r="H296" s="255"/>
      <c r="I296" s="255"/>
      <c r="J296" s="381"/>
      <c r="K296" s="381"/>
      <c r="L296" s="381"/>
      <c r="M296" s="381"/>
      <c r="N296" s="381"/>
      <c r="O296" s="381"/>
      <c r="P296" s="381"/>
      <c r="Q296" s="381"/>
      <c r="R296" s="381"/>
      <c r="S296" s="381"/>
      <c r="T296" s="381"/>
      <c r="U296" s="381"/>
      <c r="V296" s="381"/>
      <c r="W296" s="381"/>
    </row>
    <row r="297" spans="1:23" x14ac:dyDescent="0.2">
      <c r="A297" s="255"/>
      <c r="B297" s="255"/>
      <c r="C297" s="255"/>
      <c r="D297" s="255"/>
      <c r="E297" s="255"/>
      <c r="F297" s="255"/>
      <c r="G297" s="255"/>
      <c r="H297" s="255"/>
      <c r="I297" s="255"/>
      <c r="J297" s="381"/>
      <c r="K297" s="381"/>
      <c r="L297" s="381"/>
      <c r="M297" s="381"/>
      <c r="N297" s="381"/>
      <c r="O297" s="381"/>
      <c r="P297" s="381"/>
      <c r="Q297" s="381"/>
      <c r="R297" s="381"/>
      <c r="S297" s="381"/>
      <c r="T297" s="381"/>
      <c r="U297" s="381"/>
      <c r="V297" s="381"/>
      <c r="W297" s="381"/>
    </row>
    <row r="298" spans="1:23" x14ac:dyDescent="0.2">
      <c r="A298" s="255"/>
      <c r="B298" s="255"/>
      <c r="C298" s="255"/>
      <c r="D298" s="255"/>
      <c r="E298" s="255"/>
      <c r="F298" s="255"/>
      <c r="G298" s="255"/>
      <c r="H298" s="255"/>
      <c r="I298" s="255"/>
      <c r="J298" s="381"/>
      <c r="K298" s="381"/>
      <c r="L298" s="381"/>
      <c r="M298" s="381"/>
      <c r="N298" s="381"/>
      <c r="O298" s="381"/>
      <c r="P298" s="381"/>
      <c r="Q298" s="381"/>
      <c r="R298" s="381"/>
      <c r="S298" s="381"/>
      <c r="T298" s="381"/>
      <c r="U298" s="381"/>
      <c r="V298" s="381"/>
      <c r="W298" s="381"/>
    </row>
    <row r="299" spans="1:23" x14ac:dyDescent="0.2">
      <c r="A299" s="255"/>
      <c r="B299" s="255"/>
      <c r="C299" s="255"/>
      <c r="D299" s="255"/>
      <c r="E299" s="255"/>
      <c r="F299" s="255"/>
      <c r="G299" s="255"/>
      <c r="H299" s="255"/>
      <c r="I299" s="255"/>
      <c r="J299" s="381"/>
      <c r="K299" s="381"/>
      <c r="L299" s="381"/>
      <c r="M299" s="381"/>
      <c r="N299" s="381"/>
      <c r="O299" s="381"/>
      <c r="P299" s="381"/>
      <c r="Q299" s="381"/>
      <c r="R299" s="381"/>
      <c r="S299" s="381"/>
      <c r="T299" s="381"/>
      <c r="U299" s="381"/>
      <c r="V299" s="381"/>
      <c r="W299" s="381"/>
    </row>
    <row r="300" spans="1:23" x14ac:dyDescent="0.2">
      <c r="A300" s="255"/>
      <c r="B300" s="255"/>
      <c r="C300" s="255"/>
      <c r="D300" s="255"/>
      <c r="E300" s="255"/>
      <c r="F300" s="255"/>
      <c r="G300" s="255"/>
      <c r="H300" s="255"/>
      <c r="I300" s="255"/>
      <c r="J300" s="381"/>
      <c r="K300" s="381"/>
      <c r="L300" s="381"/>
      <c r="M300" s="381"/>
      <c r="N300" s="381"/>
      <c r="O300" s="381"/>
      <c r="P300" s="381"/>
      <c r="Q300" s="381"/>
      <c r="R300" s="381"/>
      <c r="S300" s="381"/>
      <c r="T300" s="381"/>
      <c r="U300" s="381"/>
      <c r="V300" s="381"/>
      <c r="W300" s="381"/>
    </row>
    <row r="301" spans="1:23" x14ac:dyDescent="0.2">
      <c r="A301" s="255"/>
      <c r="B301" s="255"/>
      <c r="C301" s="255"/>
      <c r="D301" s="255"/>
      <c r="E301" s="255"/>
      <c r="F301" s="255"/>
      <c r="G301" s="255"/>
      <c r="H301" s="255"/>
      <c r="I301" s="255"/>
      <c r="J301" s="381"/>
      <c r="K301" s="381"/>
      <c r="L301" s="381"/>
      <c r="M301" s="381"/>
      <c r="N301" s="381"/>
      <c r="O301" s="381"/>
      <c r="P301" s="381"/>
      <c r="Q301" s="381"/>
      <c r="R301" s="381"/>
      <c r="S301" s="381"/>
      <c r="T301" s="381"/>
      <c r="U301" s="381"/>
      <c r="V301" s="381"/>
      <c r="W301" s="381"/>
    </row>
    <row r="302" spans="1:23" x14ac:dyDescent="0.2">
      <c r="A302" s="255"/>
      <c r="B302" s="255"/>
      <c r="C302" s="255"/>
      <c r="D302" s="255"/>
      <c r="E302" s="255"/>
      <c r="F302" s="255"/>
      <c r="G302" s="255"/>
      <c r="H302" s="255"/>
      <c r="I302" s="255"/>
      <c r="J302" s="381"/>
      <c r="K302" s="381"/>
      <c r="L302" s="381"/>
      <c r="M302" s="381"/>
      <c r="N302" s="381"/>
      <c r="O302" s="381"/>
      <c r="P302" s="381"/>
      <c r="Q302" s="381"/>
      <c r="R302" s="381"/>
      <c r="S302" s="381"/>
      <c r="T302" s="381"/>
      <c r="U302" s="381"/>
      <c r="V302" s="381"/>
      <c r="W302" s="381"/>
    </row>
    <row r="303" spans="1:23" x14ac:dyDescent="0.2">
      <c r="A303" s="255"/>
      <c r="B303" s="255"/>
      <c r="C303" s="255"/>
      <c r="D303" s="255"/>
      <c r="E303" s="255"/>
      <c r="F303" s="255"/>
      <c r="G303" s="255"/>
      <c r="H303" s="255"/>
      <c r="I303" s="255"/>
      <c r="J303" s="381"/>
      <c r="K303" s="381"/>
      <c r="L303" s="381"/>
      <c r="M303" s="381"/>
      <c r="N303" s="381"/>
      <c r="O303" s="381"/>
      <c r="P303" s="381"/>
      <c r="Q303" s="381"/>
      <c r="R303" s="381"/>
      <c r="S303" s="381"/>
      <c r="T303" s="381"/>
      <c r="U303" s="381"/>
      <c r="V303" s="381"/>
      <c r="W303" s="381"/>
    </row>
    <row r="304" spans="1:23" x14ac:dyDescent="0.2">
      <c r="A304" s="255"/>
      <c r="B304" s="255"/>
      <c r="C304" s="255"/>
      <c r="D304" s="255"/>
      <c r="E304" s="255"/>
      <c r="F304" s="255"/>
      <c r="G304" s="255"/>
      <c r="H304" s="255"/>
      <c r="I304" s="255"/>
      <c r="J304" s="381"/>
      <c r="K304" s="381"/>
      <c r="L304" s="381"/>
      <c r="M304" s="381"/>
      <c r="N304" s="381"/>
      <c r="O304" s="381"/>
      <c r="P304" s="381"/>
      <c r="Q304" s="381"/>
      <c r="R304" s="381"/>
      <c r="S304" s="381"/>
      <c r="T304" s="381"/>
      <c r="U304" s="381"/>
      <c r="V304" s="381"/>
      <c r="W304" s="381"/>
    </row>
    <row r="305" spans="1:23" x14ac:dyDescent="0.2">
      <c r="A305" s="255"/>
      <c r="B305" s="255"/>
      <c r="C305" s="255"/>
      <c r="D305" s="255"/>
      <c r="E305" s="255"/>
      <c r="F305" s="255"/>
      <c r="G305" s="255"/>
      <c r="H305" s="255"/>
      <c r="I305" s="255"/>
      <c r="J305" s="381"/>
      <c r="K305" s="381"/>
      <c r="L305" s="381"/>
      <c r="M305" s="381"/>
      <c r="N305" s="381"/>
      <c r="O305" s="381"/>
      <c r="P305" s="381"/>
      <c r="Q305" s="381"/>
      <c r="R305" s="381"/>
      <c r="S305" s="381"/>
      <c r="T305" s="381"/>
      <c r="U305" s="381"/>
      <c r="V305" s="381"/>
      <c r="W305" s="381"/>
    </row>
    <row r="306" spans="1:23" x14ac:dyDescent="0.2">
      <c r="A306" s="255"/>
      <c r="B306" s="255"/>
      <c r="C306" s="255"/>
      <c r="D306" s="255"/>
      <c r="E306" s="255"/>
      <c r="F306" s="255"/>
      <c r="G306" s="255"/>
      <c r="H306" s="255"/>
      <c r="I306" s="255"/>
      <c r="J306" s="381"/>
      <c r="K306" s="381"/>
      <c r="L306" s="381"/>
      <c r="M306" s="381"/>
      <c r="N306" s="381"/>
      <c r="O306" s="381"/>
      <c r="P306" s="381"/>
      <c r="Q306" s="381"/>
      <c r="R306" s="381"/>
      <c r="S306" s="381"/>
      <c r="T306" s="381"/>
      <c r="U306" s="381"/>
      <c r="V306" s="381"/>
      <c r="W306" s="381"/>
    </row>
    <row r="307" spans="1:23" x14ac:dyDescent="0.2">
      <c r="A307" s="255"/>
      <c r="B307" s="255"/>
      <c r="C307" s="255"/>
      <c r="D307" s="255"/>
      <c r="E307" s="255"/>
      <c r="F307" s="255"/>
      <c r="G307" s="255"/>
      <c r="H307" s="255"/>
      <c r="I307" s="255"/>
      <c r="J307" s="381"/>
      <c r="K307" s="381"/>
      <c r="L307" s="381"/>
      <c r="M307" s="381"/>
      <c r="N307" s="381"/>
      <c r="O307" s="381"/>
      <c r="P307" s="381"/>
      <c r="Q307" s="381"/>
      <c r="R307" s="381"/>
      <c r="S307" s="381"/>
      <c r="T307" s="381"/>
      <c r="U307" s="381"/>
      <c r="V307" s="381"/>
      <c r="W307" s="381"/>
    </row>
    <row r="308" spans="1:23" x14ac:dyDescent="0.2">
      <c r="A308" s="255"/>
      <c r="B308" s="255"/>
      <c r="C308" s="255"/>
      <c r="D308" s="255"/>
      <c r="E308" s="255"/>
      <c r="F308" s="255"/>
      <c r="G308" s="255"/>
      <c r="H308" s="255"/>
      <c r="I308" s="255"/>
      <c r="J308" s="381"/>
      <c r="K308" s="381"/>
      <c r="L308" s="381"/>
      <c r="M308" s="381"/>
      <c r="N308" s="381"/>
      <c r="O308" s="381"/>
      <c r="P308" s="381"/>
      <c r="Q308" s="381"/>
      <c r="R308" s="381"/>
      <c r="S308" s="381"/>
      <c r="T308" s="381"/>
      <c r="U308" s="381"/>
      <c r="V308" s="381"/>
      <c r="W308" s="381"/>
    </row>
    <row r="309" spans="1:23" x14ac:dyDescent="0.2">
      <c r="A309" s="255"/>
      <c r="B309" s="255"/>
      <c r="C309" s="255"/>
      <c r="D309" s="255"/>
      <c r="E309" s="255"/>
      <c r="F309" s="255"/>
      <c r="G309" s="255"/>
      <c r="H309" s="255"/>
      <c r="I309" s="255"/>
      <c r="J309" s="381"/>
      <c r="K309" s="381"/>
      <c r="L309" s="381"/>
      <c r="M309" s="381"/>
      <c r="N309" s="381"/>
      <c r="O309" s="381"/>
      <c r="P309" s="381"/>
      <c r="Q309" s="381"/>
      <c r="R309" s="381"/>
      <c r="S309" s="381"/>
      <c r="T309" s="381"/>
      <c r="U309" s="381"/>
      <c r="V309" s="381"/>
      <c r="W309" s="381"/>
    </row>
    <row r="310" spans="1:23" x14ac:dyDescent="0.2">
      <c r="A310" s="255"/>
      <c r="B310" s="255"/>
      <c r="C310" s="255"/>
      <c r="D310" s="255"/>
      <c r="E310" s="255"/>
      <c r="F310" s="255"/>
      <c r="G310" s="255"/>
      <c r="H310" s="255"/>
      <c r="I310" s="255"/>
      <c r="J310" s="381"/>
      <c r="K310" s="381"/>
      <c r="L310" s="381"/>
      <c r="M310" s="381"/>
      <c r="N310" s="381"/>
      <c r="O310" s="381"/>
      <c r="P310" s="381"/>
      <c r="Q310" s="381"/>
      <c r="R310" s="381"/>
      <c r="S310" s="381"/>
      <c r="T310" s="381"/>
      <c r="U310" s="381"/>
      <c r="V310" s="381"/>
      <c r="W310" s="381"/>
    </row>
    <row r="311" spans="1:23" x14ac:dyDescent="0.2">
      <c r="A311" s="255"/>
      <c r="B311" s="255"/>
      <c r="C311" s="255"/>
      <c r="D311" s="255"/>
      <c r="E311" s="255"/>
      <c r="F311" s="255"/>
      <c r="G311" s="255"/>
      <c r="H311" s="255"/>
      <c r="I311" s="255"/>
      <c r="J311" s="381"/>
      <c r="K311" s="381"/>
      <c r="L311" s="381"/>
      <c r="M311" s="381"/>
      <c r="N311" s="381"/>
      <c r="O311" s="381"/>
      <c r="P311" s="381"/>
      <c r="Q311" s="381"/>
      <c r="R311" s="381"/>
      <c r="S311" s="381"/>
      <c r="T311" s="381"/>
      <c r="U311" s="381"/>
      <c r="V311" s="381"/>
      <c r="W311" s="381"/>
    </row>
    <row r="312" spans="1:23" x14ac:dyDescent="0.2">
      <c r="A312" s="255"/>
      <c r="B312" s="255"/>
      <c r="C312" s="255"/>
      <c r="D312" s="255"/>
      <c r="E312" s="255"/>
      <c r="F312" s="255"/>
      <c r="G312" s="255"/>
      <c r="H312" s="255"/>
      <c r="I312" s="255"/>
      <c r="J312" s="381"/>
      <c r="K312" s="381"/>
      <c r="L312" s="381"/>
      <c r="M312" s="381"/>
      <c r="N312" s="381"/>
      <c r="O312" s="381"/>
      <c r="P312" s="381"/>
      <c r="Q312" s="381"/>
      <c r="R312" s="381"/>
      <c r="S312" s="381"/>
      <c r="T312" s="381"/>
      <c r="U312" s="381"/>
      <c r="V312" s="381"/>
      <c r="W312" s="381"/>
    </row>
    <row r="313" spans="1:23" x14ac:dyDescent="0.2">
      <c r="A313" s="255"/>
      <c r="B313" s="255"/>
      <c r="C313" s="255"/>
      <c r="D313" s="255"/>
      <c r="E313" s="255"/>
      <c r="F313" s="255"/>
      <c r="G313" s="255"/>
      <c r="H313" s="255"/>
      <c r="I313" s="255"/>
      <c r="J313" s="381"/>
      <c r="K313" s="381"/>
      <c r="L313" s="381"/>
      <c r="M313" s="381"/>
      <c r="N313" s="381"/>
      <c r="O313" s="381"/>
      <c r="P313" s="381"/>
      <c r="Q313" s="381"/>
      <c r="R313" s="381"/>
      <c r="S313" s="381"/>
      <c r="T313" s="381"/>
      <c r="U313" s="381"/>
      <c r="V313" s="381"/>
      <c r="W313" s="381"/>
    </row>
    <row r="314" spans="1:23" x14ac:dyDescent="0.2">
      <c r="A314" s="255"/>
      <c r="B314" s="255"/>
      <c r="C314" s="255"/>
      <c r="D314" s="255"/>
      <c r="E314" s="255"/>
      <c r="F314" s="255"/>
      <c r="G314" s="255"/>
      <c r="H314" s="255"/>
      <c r="I314" s="255"/>
      <c r="J314" s="381"/>
      <c r="K314" s="381"/>
      <c r="L314" s="381"/>
      <c r="M314" s="381"/>
      <c r="N314" s="381"/>
      <c r="O314" s="381"/>
      <c r="P314" s="381"/>
      <c r="Q314" s="381"/>
      <c r="R314" s="381"/>
      <c r="S314" s="381"/>
      <c r="T314" s="381"/>
      <c r="U314" s="381"/>
      <c r="V314" s="381"/>
      <c r="W314" s="381"/>
    </row>
    <row r="315" spans="1:23" x14ac:dyDescent="0.2">
      <c r="A315" s="255"/>
      <c r="B315" s="255"/>
      <c r="C315" s="255"/>
      <c r="D315" s="255"/>
      <c r="E315" s="255"/>
      <c r="F315" s="255"/>
      <c r="G315" s="255"/>
      <c r="H315" s="255"/>
      <c r="I315" s="255"/>
      <c r="J315" s="381"/>
      <c r="K315" s="381"/>
      <c r="L315" s="381"/>
      <c r="M315" s="381"/>
      <c r="N315" s="381"/>
      <c r="O315" s="381"/>
      <c r="P315" s="381"/>
      <c r="Q315" s="381"/>
      <c r="R315" s="381"/>
      <c r="S315" s="381"/>
      <c r="T315" s="381"/>
      <c r="U315" s="381"/>
      <c r="V315" s="381"/>
      <c r="W315" s="381"/>
    </row>
    <row r="316" spans="1:23" x14ac:dyDescent="0.2">
      <c r="A316" s="255"/>
      <c r="B316" s="255"/>
      <c r="C316" s="255"/>
      <c r="D316" s="255"/>
      <c r="E316" s="255"/>
      <c r="F316" s="255"/>
      <c r="G316" s="255"/>
      <c r="H316" s="255"/>
      <c r="I316" s="255"/>
      <c r="J316" s="381"/>
      <c r="K316" s="381"/>
      <c r="L316" s="381"/>
      <c r="M316" s="381"/>
      <c r="N316" s="381"/>
      <c r="O316" s="381"/>
      <c r="P316" s="381"/>
      <c r="Q316" s="381"/>
      <c r="R316" s="381"/>
      <c r="S316" s="381"/>
      <c r="T316" s="381"/>
      <c r="U316" s="381"/>
      <c r="V316" s="381"/>
      <c r="W316" s="381"/>
    </row>
    <row r="317" spans="1:23" x14ac:dyDescent="0.2">
      <c r="A317" s="255"/>
      <c r="B317" s="255"/>
      <c r="C317" s="255"/>
      <c r="D317" s="255"/>
      <c r="E317" s="255"/>
      <c r="F317" s="255"/>
      <c r="G317" s="255"/>
      <c r="H317" s="255"/>
      <c r="I317" s="255"/>
      <c r="J317" s="381"/>
      <c r="K317" s="381"/>
      <c r="L317" s="381"/>
      <c r="M317" s="381"/>
      <c r="N317" s="381"/>
      <c r="O317" s="381"/>
      <c r="P317" s="381"/>
      <c r="Q317" s="381"/>
      <c r="R317" s="381"/>
      <c r="S317" s="381"/>
      <c r="T317" s="381"/>
      <c r="U317" s="381"/>
      <c r="V317" s="381"/>
      <c r="W317" s="381"/>
    </row>
    <row r="318" spans="1:23" x14ac:dyDescent="0.2">
      <c r="A318" s="255"/>
      <c r="B318" s="255"/>
      <c r="C318" s="255"/>
      <c r="D318" s="255"/>
      <c r="E318" s="255"/>
      <c r="F318" s="255"/>
      <c r="G318" s="255"/>
      <c r="H318" s="255"/>
      <c r="I318" s="255"/>
      <c r="J318" s="381"/>
      <c r="K318" s="381"/>
      <c r="L318" s="381"/>
      <c r="M318" s="381"/>
      <c r="N318" s="381"/>
      <c r="O318" s="381"/>
      <c r="P318" s="381"/>
      <c r="Q318" s="381"/>
      <c r="R318" s="381"/>
      <c r="S318" s="381"/>
      <c r="T318" s="381"/>
      <c r="U318" s="381"/>
      <c r="V318" s="381"/>
      <c r="W318" s="381"/>
    </row>
    <row r="319" spans="1:23" x14ac:dyDescent="0.2">
      <c r="A319" s="255"/>
      <c r="B319" s="255"/>
      <c r="C319" s="255"/>
      <c r="D319" s="255"/>
      <c r="E319" s="255"/>
      <c r="F319" s="255"/>
      <c r="G319" s="255"/>
      <c r="H319" s="255"/>
      <c r="I319" s="255"/>
      <c r="J319" s="381"/>
      <c r="K319" s="381"/>
      <c r="L319" s="381"/>
      <c r="M319" s="381"/>
      <c r="N319" s="381"/>
      <c r="O319" s="381"/>
      <c r="P319" s="381"/>
      <c r="Q319" s="381"/>
      <c r="R319" s="381"/>
      <c r="S319" s="381"/>
      <c r="T319" s="381"/>
      <c r="U319" s="381"/>
      <c r="V319" s="381"/>
      <c r="W319" s="381"/>
    </row>
    <row r="320" spans="1:23" x14ac:dyDescent="0.2">
      <c r="A320" s="255"/>
      <c r="B320" s="255"/>
      <c r="C320" s="255"/>
      <c r="D320" s="255"/>
      <c r="E320" s="255"/>
      <c r="F320" s="255"/>
      <c r="G320" s="255"/>
      <c r="H320" s="255"/>
      <c r="I320" s="255"/>
      <c r="J320" s="381"/>
      <c r="K320" s="381"/>
      <c r="L320" s="381"/>
      <c r="M320" s="381"/>
      <c r="N320" s="381"/>
      <c r="O320" s="381"/>
      <c r="P320" s="381"/>
      <c r="Q320" s="381"/>
      <c r="R320" s="381"/>
      <c r="S320" s="381"/>
      <c r="T320" s="381"/>
      <c r="U320" s="381"/>
      <c r="V320" s="381"/>
      <c r="W320" s="381"/>
    </row>
    <row r="321" spans="1:23" x14ac:dyDescent="0.2">
      <c r="A321" s="255"/>
      <c r="B321" s="255"/>
      <c r="C321" s="255"/>
      <c r="D321" s="255"/>
      <c r="E321" s="255"/>
      <c r="F321" s="255"/>
      <c r="G321" s="255"/>
      <c r="H321" s="255"/>
      <c r="I321" s="255"/>
      <c r="J321" s="381"/>
      <c r="K321" s="381"/>
      <c r="L321" s="381"/>
      <c r="M321" s="381"/>
      <c r="N321" s="381"/>
      <c r="O321" s="381"/>
      <c r="P321" s="381"/>
      <c r="Q321" s="381"/>
      <c r="R321" s="381"/>
      <c r="S321" s="381"/>
      <c r="T321" s="381"/>
      <c r="U321" s="381"/>
      <c r="V321" s="381"/>
      <c r="W321" s="381"/>
    </row>
    <row r="322" spans="1:23" x14ac:dyDescent="0.2">
      <c r="A322" s="255"/>
      <c r="B322" s="255"/>
      <c r="C322" s="255"/>
      <c r="D322" s="255"/>
      <c r="E322" s="255"/>
      <c r="F322" s="255"/>
      <c r="G322" s="255"/>
      <c r="H322" s="255"/>
      <c r="I322" s="255"/>
      <c r="J322" s="381"/>
      <c r="K322" s="381"/>
      <c r="L322" s="381"/>
      <c r="M322" s="381"/>
      <c r="N322" s="381"/>
      <c r="O322" s="381"/>
      <c r="P322" s="381"/>
      <c r="Q322" s="381"/>
      <c r="R322" s="381"/>
      <c r="S322" s="381"/>
      <c r="T322" s="381"/>
      <c r="U322" s="381"/>
      <c r="V322" s="381"/>
      <c r="W322" s="381"/>
    </row>
    <row r="323" spans="1:23" x14ac:dyDescent="0.2">
      <c r="A323" s="255"/>
      <c r="B323" s="255"/>
      <c r="C323" s="255"/>
      <c r="D323" s="255"/>
      <c r="E323" s="255"/>
      <c r="F323" s="255"/>
      <c r="G323" s="255"/>
      <c r="H323" s="255"/>
      <c r="I323" s="255"/>
      <c r="J323" s="381"/>
      <c r="K323" s="381"/>
      <c r="L323" s="381"/>
      <c r="M323" s="381"/>
      <c r="N323" s="381"/>
      <c r="O323" s="381"/>
      <c r="P323" s="381"/>
      <c r="Q323" s="381"/>
      <c r="R323" s="381"/>
      <c r="S323" s="381"/>
      <c r="T323" s="381"/>
      <c r="U323" s="381"/>
      <c r="V323" s="381"/>
      <c r="W323" s="381"/>
    </row>
    <row r="324" spans="1:23" x14ac:dyDescent="0.2">
      <c r="A324" s="255"/>
      <c r="B324" s="255"/>
      <c r="C324" s="255"/>
      <c r="D324" s="255"/>
      <c r="E324" s="255"/>
      <c r="F324" s="255"/>
      <c r="G324" s="255"/>
      <c r="H324" s="255"/>
      <c r="I324" s="255"/>
      <c r="J324" s="381"/>
      <c r="K324" s="381"/>
      <c r="L324" s="381"/>
      <c r="M324" s="381"/>
      <c r="N324" s="381"/>
      <c r="O324" s="381"/>
      <c r="P324" s="381"/>
      <c r="Q324" s="381"/>
      <c r="R324" s="381"/>
      <c r="S324" s="381"/>
      <c r="T324" s="381"/>
      <c r="U324" s="381"/>
      <c r="V324" s="381"/>
      <c r="W324" s="381"/>
    </row>
    <row r="325" spans="1:23" x14ac:dyDescent="0.2">
      <c r="A325" s="255"/>
      <c r="B325" s="255"/>
      <c r="C325" s="255"/>
      <c r="D325" s="255"/>
      <c r="E325" s="255"/>
      <c r="F325" s="255"/>
      <c r="G325" s="255"/>
      <c r="H325" s="255"/>
      <c r="I325" s="255"/>
      <c r="J325" s="381"/>
      <c r="K325" s="381"/>
      <c r="L325" s="381"/>
      <c r="M325" s="381"/>
      <c r="N325" s="381"/>
      <c r="O325" s="381"/>
      <c r="P325" s="381"/>
      <c r="Q325" s="381"/>
      <c r="R325" s="381"/>
      <c r="S325" s="381"/>
      <c r="T325" s="381"/>
      <c r="U325" s="381"/>
      <c r="V325" s="381"/>
      <c r="W325" s="381"/>
    </row>
    <row r="326" spans="1:23" x14ac:dyDescent="0.2">
      <c r="A326" s="255"/>
      <c r="B326" s="255"/>
      <c r="C326" s="255"/>
      <c r="D326" s="255"/>
      <c r="E326" s="255"/>
      <c r="F326" s="255"/>
      <c r="G326" s="255"/>
      <c r="H326" s="255"/>
      <c r="I326" s="255"/>
      <c r="J326" s="381"/>
      <c r="K326" s="381"/>
      <c r="L326" s="381"/>
      <c r="M326" s="381"/>
      <c r="N326" s="381"/>
      <c r="O326" s="381"/>
      <c r="P326" s="381"/>
      <c r="Q326" s="381"/>
      <c r="R326" s="381"/>
      <c r="S326" s="381"/>
      <c r="T326" s="381"/>
      <c r="U326" s="381"/>
      <c r="V326" s="381"/>
      <c r="W326" s="381"/>
    </row>
    <row r="327" spans="1:23" x14ac:dyDescent="0.2">
      <c r="A327" s="255"/>
      <c r="B327" s="255"/>
      <c r="C327" s="255"/>
      <c r="D327" s="255"/>
      <c r="E327" s="255"/>
      <c r="F327" s="255"/>
      <c r="G327" s="255"/>
      <c r="H327" s="255"/>
      <c r="I327" s="255"/>
      <c r="J327" s="381"/>
      <c r="K327" s="381"/>
      <c r="L327" s="381"/>
      <c r="M327" s="381"/>
      <c r="N327" s="381"/>
      <c r="O327" s="381"/>
      <c r="P327" s="381"/>
      <c r="Q327" s="381"/>
      <c r="R327" s="381"/>
      <c r="S327" s="381"/>
      <c r="T327" s="381"/>
      <c r="U327" s="381"/>
      <c r="V327" s="381"/>
      <c r="W327" s="381"/>
    </row>
    <row r="328" spans="1:23" x14ac:dyDescent="0.2">
      <c r="A328" s="255"/>
      <c r="B328" s="255"/>
      <c r="C328" s="255"/>
      <c r="D328" s="255"/>
      <c r="E328" s="255"/>
      <c r="F328" s="255"/>
      <c r="G328" s="255"/>
      <c r="H328" s="255"/>
      <c r="I328" s="255"/>
      <c r="J328" s="381"/>
      <c r="K328" s="381"/>
      <c r="L328" s="381"/>
      <c r="M328" s="381"/>
      <c r="N328" s="381"/>
      <c r="O328" s="381"/>
      <c r="P328" s="381"/>
      <c r="Q328" s="381"/>
      <c r="R328" s="381"/>
      <c r="S328" s="381"/>
      <c r="T328" s="381"/>
      <c r="U328" s="381"/>
      <c r="V328" s="381"/>
      <c r="W328" s="381"/>
    </row>
    <row r="329" spans="1:23" x14ac:dyDescent="0.2">
      <c r="A329" s="255"/>
      <c r="B329" s="255"/>
      <c r="C329" s="255"/>
      <c r="D329" s="255"/>
      <c r="E329" s="255"/>
      <c r="F329" s="255"/>
      <c r="G329" s="255"/>
      <c r="H329" s="255"/>
      <c r="I329" s="255"/>
      <c r="J329" s="381"/>
      <c r="K329" s="381"/>
      <c r="L329" s="381"/>
      <c r="M329" s="381"/>
      <c r="N329" s="381"/>
      <c r="O329" s="381"/>
      <c r="P329" s="381"/>
      <c r="Q329" s="381"/>
      <c r="R329" s="381"/>
      <c r="S329" s="381"/>
      <c r="T329" s="381"/>
      <c r="U329" s="381"/>
      <c r="V329" s="381"/>
      <c r="W329" s="381"/>
    </row>
    <row r="330" spans="1:23" x14ac:dyDescent="0.2">
      <c r="A330" s="255"/>
      <c r="B330" s="255"/>
      <c r="C330" s="255"/>
      <c r="D330" s="255"/>
      <c r="E330" s="255"/>
      <c r="F330" s="255"/>
      <c r="G330" s="255"/>
      <c r="H330" s="255"/>
      <c r="I330" s="255"/>
      <c r="J330" s="381"/>
      <c r="K330" s="381"/>
      <c r="L330" s="381"/>
      <c r="M330" s="381"/>
      <c r="N330" s="381"/>
      <c r="O330" s="381"/>
      <c r="P330" s="381"/>
      <c r="Q330" s="381"/>
      <c r="R330" s="381"/>
      <c r="S330" s="381"/>
      <c r="T330" s="381"/>
      <c r="U330" s="381"/>
      <c r="V330" s="381"/>
      <c r="W330" s="381"/>
    </row>
    <row r="331" spans="1:23" x14ac:dyDescent="0.2">
      <c r="A331" s="255"/>
      <c r="B331" s="255"/>
      <c r="C331" s="255"/>
      <c r="D331" s="255"/>
      <c r="E331" s="255"/>
      <c r="F331" s="255"/>
      <c r="G331" s="255"/>
      <c r="H331" s="255"/>
      <c r="I331" s="255"/>
      <c r="J331" s="381"/>
      <c r="K331" s="381"/>
      <c r="L331" s="381"/>
      <c r="M331" s="381"/>
      <c r="N331" s="381"/>
      <c r="O331" s="381"/>
      <c r="P331" s="381"/>
      <c r="Q331" s="381"/>
      <c r="R331" s="381"/>
      <c r="S331" s="381"/>
      <c r="T331" s="381"/>
      <c r="U331" s="381"/>
      <c r="V331" s="381"/>
      <c r="W331" s="381"/>
    </row>
    <row r="332" spans="1:23" x14ac:dyDescent="0.2">
      <c r="A332" s="255"/>
      <c r="B332" s="255"/>
      <c r="C332" s="255"/>
      <c r="D332" s="255"/>
      <c r="E332" s="255"/>
      <c r="F332" s="255"/>
      <c r="G332" s="255"/>
      <c r="H332" s="255"/>
      <c r="I332" s="255"/>
      <c r="J332" s="381"/>
      <c r="K332" s="381"/>
      <c r="L332" s="381"/>
      <c r="M332" s="381"/>
      <c r="N332" s="381"/>
      <c r="O332" s="381"/>
      <c r="P332" s="381"/>
      <c r="Q332" s="381"/>
      <c r="R332" s="381"/>
      <c r="S332" s="381"/>
      <c r="T332" s="381"/>
      <c r="U332" s="381"/>
      <c r="V332" s="381"/>
      <c r="W332" s="381"/>
    </row>
    <row r="333" spans="1:23" x14ac:dyDescent="0.2">
      <c r="A333" s="255"/>
      <c r="B333" s="255"/>
      <c r="C333" s="255"/>
      <c r="D333" s="255"/>
      <c r="E333" s="255"/>
      <c r="F333" s="255"/>
      <c r="G333" s="255"/>
      <c r="H333" s="255"/>
      <c r="I333" s="255"/>
      <c r="J333" s="381"/>
      <c r="K333" s="381"/>
      <c r="L333" s="381"/>
      <c r="M333" s="381"/>
      <c r="N333" s="381"/>
      <c r="O333" s="381"/>
      <c r="P333" s="381"/>
      <c r="Q333" s="381"/>
      <c r="R333" s="381"/>
      <c r="S333" s="381"/>
      <c r="T333" s="381"/>
      <c r="U333" s="381"/>
      <c r="V333" s="381"/>
      <c r="W333" s="381"/>
    </row>
    <row r="334" spans="1:23" x14ac:dyDescent="0.2">
      <c r="A334" s="255"/>
      <c r="B334" s="255"/>
      <c r="C334" s="255"/>
      <c r="D334" s="255"/>
      <c r="E334" s="255"/>
      <c r="F334" s="255"/>
      <c r="G334" s="255"/>
      <c r="H334" s="255"/>
      <c r="I334" s="255"/>
      <c r="J334" s="381"/>
      <c r="K334" s="381"/>
      <c r="L334" s="381"/>
      <c r="M334" s="381"/>
      <c r="N334" s="381"/>
      <c r="O334" s="381"/>
      <c r="P334" s="381"/>
      <c r="Q334" s="381"/>
      <c r="R334" s="381"/>
      <c r="S334" s="381"/>
      <c r="T334" s="381"/>
      <c r="U334" s="381"/>
      <c r="V334" s="381"/>
      <c r="W334" s="381"/>
    </row>
    <row r="335" spans="1:23" x14ac:dyDescent="0.2">
      <c r="A335" s="255"/>
      <c r="B335" s="255"/>
      <c r="C335" s="255"/>
      <c r="D335" s="255"/>
      <c r="E335" s="255"/>
      <c r="F335" s="255"/>
      <c r="G335" s="255"/>
      <c r="H335" s="255"/>
      <c r="I335" s="255"/>
      <c r="J335" s="381"/>
      <c r="K335" s="381"/>
      <c r="L335" s="381"/>
      <c r="M335" s="381"/>
      <c r="N335" s="381"/>
      <c r="O335" s="381"/>
      <c r="P335" s="381"/>
      <c r="Q335" s="381"/>
      <c r="R335" s="381"/>
      <c r="S335" s="381"/>
      <c r="T335" s="381"/>
      <c r="U335" s="381"/>
      <c r="V335" s="381"/>
      <c r="W335" s="381"/>
    </row>
    <row r="336" spans="1:23" x14ac:dyDescent="0.2">
      <c r="A336" s="255"/>
      <c r="B336" s="255"/>
      <c r="C336" s="255"/>
      <c r="D336" s="255"/>
      <c r="E336" s="255"/>
      <c r="F336" s="255"/>
      <c r="G336" s="255"/>
      <c r="H336" s="255"/>
      <c r="I336" s="255"/>
      <c r="J336" s="381"/>
      <c r="K336" s="381"/>
      <c r="L336" s="381"/>
      <c r="M336" s="381"/>
      <c r="N336" s="381"/>
      <c r="O336" s="381"/>
      <c r="P336" s="381"/>
      <c r="Q336" s="381"/>
      <c r="R336" s="381"/>
      <c r="S336" s="381"/>
      <c r="T336" s="381"/>
      <c r="U336" s="381"/>
      <c r="V336" s="381"/>
      <c r="W336" s="381"/>
    </row>
    <row r="337" spans="1:23" x14ac:dyDescent="0.2">
      <c r="A337" s="255"/>
      <c r="B337" s="255"/>
      <c r="C337" s="255"/>
      <c r="D337" s="255"/>
      <c r="E337" s="255"/>
      <c r="F337" s="255"/>
      <c r="G337" s="255"/>
      <c r="H337" s="255"/>
      <c r="I337" s="255"/>
      <c r="J337" s="381"/>
      <c r="K337" s="381"/>
      <c r="L337" s="381"/>
      <c r="M337" s="381"/>
      <c r="N337" s="381"/>
      <c r="O337" s="381"/>
      <c r="P337" s="381"/>
      <c r="Q337" s="381"/>
      <c r="R337" s="381"/>
      <c r="S337" s="381"/>
      <c r="T337" s="381"/>
      <c r="U337" s="381"/>
      <c r="V337" s="381"/>
      <c r="W337" s="381"/>
    </row>
    <row r="338" spans="1:23" x14ac:dyDescent="0.2">
      <c r="A338" s="255"/>
      <c r="B338" s="255"/>
      <c r="C338" s="255"/>
      <c r="D338" s="255"/>
      <c r="E338" s="255"/>
      <c r="F338" s="255"/>
      <c r="G338" s="255"/>
      <c r="H338" s="255"/>
      <c r="I338" s="255"/>
      <c r="J338" s="381"/>
      <c r="K338" s="381"/>
      <c r="L338" s="381"/>
      <c r="M338" s="381"/>
      <c r="N338" s="381"/>
      <c r="O338" s="381"/>
      <c r="P338" s="381"/>
      <c r="Q338" s="381"/>
      <c r="R338" s="381"/>
      <c r="S338" s="381"/>
      <c r="T338" s="381"/>
      <c r="U338" s="381"/>
      <c r="V338" s="381"/>
      <c r="W338" s="381"/>
    </row>
    <row r="339" spans="1:23" x14ac:dyDescent="0.2">
      <c r="A339" s="255"/>
      <c r="B339" s="255"/>
      <c r="C339" s="255"/>
      <c r="D339" s="255"/>
      <c r="E339" s="255"/>
      <c r="F339" s="255"/>
      <c r="G339" s="255"/>
      <c r="H339" s="255"/>
      <c r="I339" s="255"/>
      <c r="J339" s="381"/>
      <c r="K339" s="381"/>
      <c r="L339" s="381"/>
      <c r="M339" s="381"/>
      <c r="N339" s="381"/>
      <c r="O339" s="381"/>
      <c r="P339" s="381"/>
      <c r="Q339" s="381"/>
      <c r="R339" s="381"/>
      <c r="S339" s="381"/>
      <c r="T339" s="381"/>
      <c r="U339" s="381"/>
      <c r="V339" s="381"/>
      <c r="W339" s="381"/>
    </row>
    <row r="340" spans="1:23" x14ac:dyDescent="0.2">
      <c r="A340" s="255"/>
      <c r="B340" s="255"/>
      <c r="C340" s="255"/>
      <c r="D340" s="255"/>
      <c r="E340" s="255"/>
      <c r="F340" s="255"/>
      <c r="G340" s="255"/>
      <c r="H340" s="255"/>
      <c r="I340" s="255"/>
      <c r="J340" s="381"/>
      <c r="K340" s="381"/>
      <c r="L340" s="381"/>
      <c r="M340" s="381"/>
      <c r="N340" s="381"/>
      <c r="O340" s="381"/>
      <c r="P340" s="381"/>
      <c r="Q340" s="381"/>
      <c r="R340" s="381"/>
      <c r="S340" s="381"/>
      <c r="T340" s="381"/>
      <c r="U340" s="381"/>
      <c r="V340" s="381"/>
      <c r="W340" s="381"/>
    </row>
    <row r="341" spans="1:23" x14ac:dyDescent="0.2">
      <c r="A341" s="255"/>
      <c r="B341" s="255"/>
      <c r="C341" s="255"/>
      <c r="D341" s="255"/>
      <c r="E341" s="255"/>
      <c r="F341" s="255"/>
      <c r="G341" s="255"/>
      <c r="H341" s="255"/>
      <c r="I341" s="255"/>
      <c r="J341" s="381"/>
      <c r="K341" s="381"/>
      <c r="L341" s="381"/>
      <c r="M341" s="381"/>
      <c r="N341" s="381"/>
      <c r="O341" s="381"/>
      <c r="P341" s="381"/>
      <c r="Q341" s="381"/>
      <c r="R341" s="381"/>
      <c r="S341" s="381"/>
      <c r="T341" s="381"/>
      <c r="U341" s="381"/>
      <c r="V341" s="381"/>
      <c r="W341" s="381"/>
    </row>
    <row r="342" spans="1:23" x14ac:dyDescent="0.2">
      <c r="A342" s="255"/>
      <c r="B342" s="255"/>
      <c r="C342" s="255"/>
      <c r="D342" s="255"/>
      <c r="E342" s="255"/>
      <c r="F342" s="255"/>
      <c r="G342" s="255"/>
      <c r="H342" s="255"/>
      <c r="I342" s="255"/>
      <c r="J342" s="381"/>
      <c r="K342" s="381"/>
      <c r="L342" s="381"/>
      <c r="M342" s="381"/>
      <c r="N342" s="381"/>
      <c r="O342" s="381"/>
      <c r="P342" s="381"/>
      <c r="Q342" s="381"/>
      <c r="R342" s="381"/>
      <c r="S342" s="381"/>
      <c r="T342" s="381"/>
      <c r="U342" s="381"/>
      <c r="V342" s="381"/>
      <c r="W342" s="381"/>
    </row>
    <row r="343" spans="1:23" x14ac:dyDescent="0.2">
      <c r="A343" s="255"/>
      <c r="B343" s="255"/>
      <c r="C343" s="255"/>
      <c r="D343" s="255"/>
      <c r="E343" s="255"/>
      <c r="F343" s="255"/>
      <c r="G343" s="255"/>
      <c r="H343" s="255"/>
      <c r="I343" s="255"/>
      <c r="J343" s="381"/>
      <c r="K343" s="381"/>
      <c r="L343" s="381"/>
      <c r="M343" s="381"/>
      <c r="N343" s="381"/>
      <c r="O343" s="381"/>
      <c r="P343" s="381"/>
      <c r="Q343" s="381"/>
      <c r="R343" s="381"/>
      <c r="S343" s="381"/>
      <c r="T343" s="381"/>
      <c r="U343" s="381"/>
      <c r="V343" s="381"/>
      <c r="W343" s="381"/>
    </row>
    <row r="344" spans="1:23" x14ac:dyDescent="0.2">
      <c r="A344" s="255"/>
      <c r="B344" s="255"/>
      <c r="C344" s="255"/>
      <c r="D344" s="255"/>
      <c r="E344" s="255"/>
      <c r="F344" s="255"/>
      <c r="G344" s="255"/>
      <c r="H344" s="255"/>
      <c r="I344" s="255"/>
      <c r="J344" s="381"/>
      <c r="K344" s="381"/>
      <c r="L344" s="381"/>
      <c r="M344" s="381"/>
      <c r="N344" s="381"/>
      <c r="O344" s="381"/>
      <c r="P344" s="381"/>
      <c r="Q344" s="381"/>
      <c r="R344" s="381"/>
      <c r="S344" s="381"/>
      <c r="T344" s="381"/>
      <c r="U344" s="381"/>
      <c r="V344" s="381"/>
      <c r="W344" s="381"/>
    </row>
    <row r="345" spans="1:23" x14ac:dyDescent="0.2">
      <c r="A345" s="255"/>
      <c r="B345" s="255"/>
      <c r="C345" s="255"/>
      <c r="D345" s="255"/>
      <c r="E345" s="255"/>
      <c r="F345" s="255"/>
      <c r="G345" s="255"/>
      <c r="H345" s="255"/>
      <c r="I345" s="255"/>
      <c r="J345" s="381"/>
      <c r="K345" s="381"/>
      <c r="L345" s="381"/>
      <c r="M345" s="381"/>
      <c r="N345" s="381"/>
      <c r="O345" s="381"/>
      <c r="P345" s="381"/>
      <c r="Q345" s="381"/>
      <c r="R345" s="381"/>
      <c r="S345" s="381"/>
      <c r="T345" s="381"/>
      <c r="U345" s="381"/>
      <c r="V345" s="381"/>
      <c r="W345" s="381"/>
    </row>
    <row r="346" spans="1:23" x14ac:dyDescent="0.2">
      <c r="A346" s="255"/>
      <c r="B346" s="255"/>
      <c r="C346" s="255"/>
      <c r="D346" s="255"/>
      <c r="E346" s="255"/>
      <c r="F346" s="255"/>
      <c r="G346" s="255"/>
      <c r="H346" s="255"/>
      <c r="I346" s="255"/>
      <c r="J346" s="381"/>
      <c r="K346" s="381"/>
      <c r="L346" s="381"/>
      <c r="M346" s="381"/>
      <c r="N346" s="381"/>
      <c r="O346" s="381"/>
      <c r="P346" s="381"/>
      <c r="Q346" s="381"/>
      <c r="R346" s="381"/>
      <c r="S346" s="381"/>
      <c r="T346" s="381"/>
      <c r="U346" s="381"/>
      <c r="V346" s="381"/>
      <c r="W346" s="381"/>
    </row>
    <row r="347" spans="1:23" x14ac:dyDescent="0.2">
      <c r="A347" s="255"/>
      <c r="B347" s="255"/>
      <c r="C347" s="255"/>
      <c r="D347" s="255"/>
      <c r="E347" s="255"/>
      <c r="F347" s="255"/>
      <c r="G347" s="255"/>
      <c r="H347" s="255"/>
      <c r="I347" s="255"/>
      <c r="J347" s="381"/>
      <c r="K347" s="381"/>
      <c r="L347" s="381"/>
      <c r="M347" s="381"/>
      <c r="N347" s="381"/>
      <c r="O347" s="381"/>
      <c r="P347" s="381"/>
      <c r="Q347" s="381"/>
      <c r="R347" s="381"/>
      <c r="S347" s="381"/>
      <c r="T347" s="381"/>
      <c r="U347" s="381"/>
      <c r="V347" s="381"/>
      <c r="W347" s="381"/>
    </row>
    <row r="348" spans="1:23" x14ac:dyDescent="0.2">
      <c r="A348" s="255"/>
      <c r="B348" s="255"/>
      <c r="C348" s="255"/>
      <c r="D348" s="255"/>
      <c r="E348" s="255"/>
      <c r="F348" s="255"/>
      <c r="G348" s="255"/>
      <c r="H348" s="255"/>
      <c r="I348" s="255"/>
      <c r="J348" s="381"/>
      <c r="K348" s="381"/>
      <c r="L348" s="381"/>
      <c r="M348" s="381"/>
      <c r="N348" s="381"/>
      <c r="O348" s="381"/>
      <c r="P348" s="381"/>
      <c r="Q348" s="381"/>
      <c r="R348" s="381"/>
      <c r="S348" s="381"/>
      <c r="T348" s="381"/>
      <c r="U348" s="381"/>
      <c r="V348" s="381"/>
      <c r="W348" s="381"/>
    </row>
    <row r="349" spans="1:23" x14ac:dyDescent="0.2">
      <c r="A349" s="255"/>
      <c r="B349" s="255"/>
      <c r="C349" s="255"/>
      <c r="D349" s="255"/>
      <c r="E349" s="255"/>
      <c r="F349" s="255"/>
      <c r="G349" s="255"/>
      <c r="H349" s="255"/>
      <c r="I349" s="255"/>
      <c r="J349" s="381"/>
      <c r="K349" s="381"/>
      <c r="L349" s="381"/>
      <c r="M349" s="381"/>
      <c r="N349" s="381"/>
      <c r="O349" s="381"/>
      <c r="P349" s="381"/>
      <c r="Q349" s="381"/>
      <c r="R349" s="381"/>
      <c r="S349" s="381"/>
      <c r="T349" s="381"/>
      <c r="U349" s="381"/>
      <c r="V349" s="381"/>
      <c r="W349" s="381"/>
    </row>
    <row r="350" spans="1:23" x14ac:dyDescent="0.2">
      <c r="A350" s="255"/>
      <c r="B350" s="255"/>
      <c r="C350" s="255"/>
      <c r="D350" s="255"/>
      <c r="E350" s="255"/>
      <c r="F350" s="255"/>
      <c r="G350" s="255"/>
      <c r="H350" s="255"/>
      <c r="I350" s="255"/>
      <c r="J350" s="381"/>
      <c r="K350" s="381"/>
      <c r="L350" s="381"/>
      <c r="M350" s="381"/>
      <c r="N350" s="381"/>
      <c r="O350" s="381"/>
      <c r="P350" s="381"/>
      <c r="Q350" s="381"/>
      <c r="R350" s="381"/>
      <c r="S350" s="381"/>
      <c r="T350" s="381"/>
      <c r="U350" s="381"/>
      <c r="V350" s="381"/>
      <c r="W350" s="381"/>
    </row>
    <row r="351" spans="1:23" x14ac:dyDescent="0.2">
      <c r="A351" s="255"/>
      <c r="B351" s="255"/>
      <c r="C351" s="255"/>
      <c r="D351" s="255"/>
      <c r="E351" s="255"/>
      <c r="F351" s="255"/>
      <c r="G351" s="255"/>
      <c r="H351" s="255"/>
      <c r="I351" s="255"/>
      <c r="J351" s="381"/>
      <c r="K351" s="381"/>
      <c r="L351" s="381"/>
      <c r="M351" s="381"/>
      <c r="N351" s="381"/>
      <c r="O351" s="381"/>
      <c r="P351" s="381"/>
      <c r="Q351" s="381"/>
      <c r="R351" s="381"/>
      <c r="S351" s="381"/>
      <c r="T351" s="381"/>
      <c r="U351" s="381"/>
      <c r="V351" s="381"/>
      <c r="W351" s="381"/>
    </row>
    <row r="352" spans="1:23" x14ac:dyDescent="0.2">
      <c r="A352" s="255"/>
      <c r="B352" s="255"/>
      <c r="C352" s="255"/>
      <c r="D352" s="255"/>
      <c r="E352" s="255"/>
      <c r="F352" s="255"/>
      <c r="G352" s="255"/>
      <c r="H352" s="255"/>
      <c r="I352" s="255"/>
      <c r="J352" s="381"/>
      <c r="K352" s="381"/>
      <c r="L352" s="381"/>
      <c r="M352" s="381"/>
      <c r="N352" s="381"/>
      <c r="O352" s="381"/>
      <c r="P352" s="381"/>
      <c r="Q352" s="381"/>
      <c r="R352" s="381"/>
      <c r="S352" s="381"/>
      <c r="T352" s="381"/>
      <c r="U352" s="381"/>
      <c r="V352" s="381"/>
      <c r="W352" s="381"/>
    </row>
    <row r="353" spans="1:23" x14ac:dyDescent="0.2">
      <c r="A353" s="255"/>
      <c r="B353" s="255"/>
      <c r="C353" s="255"/>
      <c r="D353" s="255"/>
      <c r="E353" s="255"/>
      <c r="F353" s="255"/>
      <c r="G353" s="255"/>
      <c r="H353" s="255"/>
      <c r="I353" s="255"/>
      <c r="J353" s="381"/>
      <c r="K353" s="381"/>
      <c r="L353" s="381"/>
      <c r="M353" s="381"/>
      <c r="N353" s="381"/>
      <c r="O353" s="381"/>
      <c r="P353" s="381"/>
      <c r="Q353" s="381"/>
      <c r="R353" s="381"/>
      <c r="S353" s="381"/>
      <c r="T353" s="381"/>
      <c r="U353" s="381"/>
      <c r="V353" s="381"/>
      <c r="W353" s="381"/>
    </row>
    <row r="354" spans="1:23" x14ac:dyDescent="0.2">
      <c r="A354" s="255"/>
      <c r="B354" s="255"/>
      <c r="C354" s="255"/>
      <c r="D354" s="255"/>
      <c r="E354" s="255"/>
      <c r="F354" s="255"/>
      <c r="G354" s="255"/>
      <c r="H354" s="255"/>
      <c r="I354" s="255"/>
      <c r="J354" s="381"/>
      <c r="K354" s="381"/>
      <c r="L354" s="381"/>
      <c r="M354" s="381"/>
      <c r="N354" s="381"/>
      <c r="O354" s="381"/>
      <c r="P354" s="381"/>
      <c r="Q354" s="381"/>
      <c r="R354" s="381"/>
      <c r="S354" s="381"/>
      <c r="T354" s="381"/>
      <c r="U354" s="381"/>
      <c r="V354" s="381"/>
      <c r="W354" s="381"/>
    </row>
    <row r="355" spans="1:23" x14ac:dyDescent="0.2">
      <c r="A355" s="255"/>
      <c r="B355" s="255"/>
      <c r="C355" s="255"/>
      <c r="D355" s="255"/>
      <c r="E355" s="255"/>
      <c r="F355" s="255"/>
      <c r="G355" s="255"/>
      <c r="H355" s="255"/>
      <c r="I355" s="255"/>
      <c r="J355" s="381"/>
      <c r="K355" s="381"/>
      <c r="L355" s="381"/>
      <c r="M355" s="381"/>
      <c r="N355" s="381"/>
      <c r="O355" s="381"/>
      <c r="P355" s="381"/>
      <c r="Q355" s="381"/>
      <c r="R355" s="381"/>
      <c r="S355" s="381"/>
      <c r="T355" s="381"/>
      <c r="U355" s="381"/>
      <c r="V355" s="381"/>
      <c r="W355" s="381"/>
    </row>
    <row r="356" spans="1:23" x14ac:dyDescent="0.2">
      <c r="A356" s="255"/>
      <c r="B356" s="255"/>
      <c r="C356" s="255"/>
      <c r="D356" s="255"/>
      <c r="E356" s="255"/>
      <c r="F356" s="255"/>
      <c r="G356" s="255"/>
      <c r="H356" s="255"/>
      <c r="I356" s="255"/>
      <c r="J356" s="381"/>
      <c r="K356" s="381"/>
      <c r="L356" s="381"/>
      <c r="M356" s="381"/>
      <c r="N356" s="381"/>
      <c r="O356" s="381"/>
      <c r="P356" s="381"/>
      <c r="Q356" s="381"/>
      <c r="R356" s="381"/>
      <c r="S356" s="381"/>
      <c r="T356" s="381"/>
      <c r="U356" s="381"/>
      <c r="V356" s="381"/>
      <c r="W356" s="381"/>
    </row>
    <row r="357" spans="1:23" x14ac:dyDescent="0.2">
      <c r="A357" s="255"/>
      <c r="B357" s="255"/>
      <c r="C357" s="255"/>
      <c r="D357" s="255"/>
      <c r="E357" s="255"/>
      <c r="F357" s="255"/>
      <c r="G357" s="255"/>
      <c r="H357" s="255"/>
      <c r="I357" s="255"/>
      <c r="J357" s="381"/>
      <c r="K357" s="381"/>
      <c r="L357" s="381"/>
      <c r="M357" s="381"/>
      <c r="N357" s="381"/>
      <c r="O357" s="381"/>
      <c r="P357" s="381"/>
      <c r="Q357" s="381"/>
      <c r="R357" s="381"/>
      <c r="S357" s="381"/>
      <c r="T357" s="381"/>
      <c r="U357" s="381"/>
      <c r="V357" s="381"/>
      <c r="W357" s="381"/>
    </row>
    <row r="358" spans="1:23" x14ac:dyDescent="0.2">
      <c r="A358" s="255"/>
      <c r="B358" s="255"/>
      <c r="C358" s="255"/>
      <c r="D358" s="255"/>
      <c r="E358" s="255"/>
      <c r="F358" s="255"/>
      <c r="G358" s="255"/>
      <c r="H358" s="255"/>
      <c r="I358" s="255"/>
      <c r="J358" s="381"/>
      <c r="K358" s="381"/>
      <c r="L358" s="381"/>
      <c r="M358" s="381"/>
      <c r="N358" s="381"/>
      <c r="O358" s="381"/>
      <c r="P358" s="381"/>
      <c r="Q358" s="381"/>
      <c r="R358" s="381"/>
      <c r="S358" s="381"/>
      <c r="T358" s="381"/>
      <c r="U358" s="381"/>
      <c r="V358" s="381"/>
      <c r="W358" s="381"/>
    </row>
    <row r="359" spans="1:23" x14ac:dyDescent="0.2">
      <c r="A359" s="255"/>
      <c r="B359" s="255"/>
      <c r="C359" s="255"/>
      <c r="D359" s="255"/>
      <c r="E359" s="255"/>
      <c r="F359" s="255"/>
      <c r="G359" s="255"/>
      <c r="H359" s="255"/>
      <c r="I359" s="255"/>
      <c r="J359" s="381"/>
      <c r="K359" s="381"/>
      <c r="L359" s="381"/>
      <c r="M359" s="381"/>
      <c r="N359" s="381"/>
      <c r="O359" s="381"/>
      <c r="P359" s="381"/>
      <c r="Q359" s="381"/>
      <c r="R359" s="381"/>
      <c r="S359" s="381"/>
      <c r="T359" s="381"/>
      <c r="U359" s="381"/>
      <c r="V359" s="381"/>
      <c r="W359" s="381"/>
    </row>
    <row r="360" spans="1:23" x14ac:dyDescent="0.2">
      <c r="A360" s="255"/>
      <c r="B360" s="255"/>
      <c r="C360" s="255"/>
      <c r="D360" s="255"/>
      <c r="E360" s="255"/>
      <c r="F360" s="255"/>
      <c r="G360" s="255"/>
      <c r="H360" s="255"/>
      <c r="I360" s="255"/>
      <c r="J360" s="381"/>
      <c r="K360" s="381"/>
      <c r="L360" s="381"/>
      <c r="M360" s="381"/>
      <c r="N360" s="381"/>
      <c r="O360" s="381"/>
      <c r="P360" s="381"/>
      <c r="Q360" s="381"/>
      <c r="R360" s="381"/>
      <c r="S360" s="381"/>
      <c r="T360" s="381"/>
      <c r="U360" s="381"/>
      <c r="V360" s="381"/>
      <c r="W360" s="381"/>
    </row>
    <row r="361" spans="1:23" x14ac:dyDescent="0.2">
      <c r="A361" s="255"/>
      <c r="B361" s="255"/>
      <c r="C361" s="255"/>
      <c r="D361" s="255"/>
      <c r="E361" s="255"/>
      <c r="F361" s="255"/>
      <c r="G361" s="255"/>
      <c r="H361" s="255"/>
      <c r="I361" s="255"/>
      <c r="J361" s="381"/>
      <c r="K361" s="381"/>
      <c r="L361" s="381"/>
      <c r="M361" s="381"/>
      <c r="N361" s="381"/>
      <c r="O361" s="381"/>
      <c r="P361" s="381"/>
      <c r="Q361" s="381"/>
      <c r="R361" s="381"/>
      <c r="S361" s="381"/>
      <c r="T361" s="381"/>
      <c r="U361" s="381"/>
      <c r="V361" s="381"/>
      <c r="W361" s="381"/>
    </row>
    <row r="362" spans="1:23" x14ac:dyDescent="0.2">
      <c r="A362" s="255"/>
      <c r="B362" s="255"/>
      <c r="C362" s="255"/>
      <c r="D362" s="255"/>
      <c r="E362" s="255"/>
      <c r="F362" s="255"/>
      <c r="G362" s="255"/>
      <c r="H362" s="255"/>
      <c r="I362" s="255"/>
      <c r="J362" s="381"/>
      <c r="K362" s="381"/>
      <c r="L362" s="381"/>
      <c r="M362" s="381"/>
      <c r="N362" s="381"/>
      <c r="O362" s="381"/>
      <c r="P362" s="381"/>
      <c r="Q362" s="381"/>
      <c r="R362" s="381"/>
      <c r="S362" s="381"/>
      <c r="T362" s="381"/>
      <c r="U362" s="381"/>
      <c r="V362" s="381"/>
      <c r="W362" s="381"/>
    </row>
    <row r="363" spans="1:23" x14ac:dyDescent="0.2">
      <c r="A363" s="255"/>
      <c r="B363" s="255"/>
      <c r="C363" s="255"/>
      <c r="D363" s="255"/>
      <c r="E363" s="255"/>
      <c r="F363" s="255"/>
      <c r="G363" s="255"/>
      <c r="H363" s="255"/>
      <c r="I363" s="255"/>
      <c r="J363" s="381"/>
      <c r="K363" s="381"/>
      <c r="L363" s="381"/>
      <c r="M363" s="381"/>
      <c r="N363" s="381"/>
      <c r="O363" s="381"/>
      <c r="P363" s="381"/>
      <c r="Q363" s="381"/>
      <c r="R363" s="381"/>
      <c r="S363" s="381"/>
      <c r="T363" s="381"/>
      <c r="U363" s="381"/>
      <c r="V363" s="381"/>
      <c r="W363" s="381"/>
    </row>
    <row r="364" spans="1:23" x14ac:dyDescent="0.2">
      <c r="A364" s="255"/>
      <c r="B364" s="255"/>
      <c r="C364" s="255"/>
      <c r="D364" s="255"/>
      <c r="E364" s="255"/>
      <c r="F364" s="255"/>
      <c r="G364" s="255"/>
      <c r="H364" s="255"/>
      <c r="I364" s="255"/>
      <c r="J364" s="381"/>
      <c r="K364" s="381"/>
      <c r="L364" s="381"/>
      <c r="M364" s="381"/>
      <c r="N364" s="381"/>
      <c r="O364" s="381"/>
      <c r="P364" s="381"/>
      <c r="Q364" s="381"/>
      <c r="R364" s="381"/>
      <c r="S364" s="381"/>
      <c r="T364" s="381"/>
      <c r="U364" s="381"/>
      <c r="V364" s="381"/>
      <c r="W364" s="381"/>
    </row>
    <row r="365" spans="1:23" x14ac:dyDescent="0.2">
      <c r="A365" s="255"/>
      <c r="B365" s="255"/>
      <c r="C365" s="255"/>
      <c r="D365" s="255"/>
      <c r="E365" s="255"/>
      <c r="F365" s="255"/>
      <c r="G365" s="255"/>
      <c r="H365" s="255"/>
      <c r="I365" s="255"/>
      <c r="J365" s="381"/>
      <c r="K365" s="381"/>
      <c r="L365" s="381"/>
      <c r="M365" s="381"/>
      <c r="N365" s="381"/>
      <c r="O365" s="381"/>
      <c r="P365" s="381"/>
      <c r="Q365" s="381"/>
      <c r="R365" s="381"/>
      <c r="S365" s="381"/>
      <c r="T365" s="381"/>
      <c r="U365" s="381"/>
      <c r="V365" s="381"/>
      <c r="W365" s="381"/>
    </row>
    <row r="366" spans="1:23" x14ac:dyDescent="0.2">
      <c r="A366" s="255"/>
      <c r="B366" s="255"/>
      <c r="C366" s="255"/>
      <c r="D366" s="255"/>
      <c r="E366" s="255"/>
      <c r="F366" s="255"/>
      <c r="G366" s="255"/>
      <c r="H366" s="255"/>
      <c r="I366" s="255"/>
      <c r="J366" s="381"/>
      <c r="K366" s="381"/>
      <c r="L366" s="381"/>
      <c r="M366" s="381"/>
      <c r="N366" s="381"/>
      <c r="O366" s="381"/>
      <c r="P366" s="381"/>
      <c r="Q366" s="381"/>
      <c r="R366" s="381"/>
      <c r="S366" s="381"/>
      <c r="T366" s="381"/>
      <c r="U366" s="381"/>
      <c r="V366" s="381"/>
      <c r="W366" s="381"/>
    </row>
    <row r="367" spans="1:23" x14ac:dyDescent="0.2">
      <c r="A367" s="255"/>
      <c r="B367" s="255"/>
      <c r="C367" s="255"/>
      <c r="D367" s="255"/>
      <c r="E367" s="255"/>
      <c r="F367" s="255"/>
      <c r="G367" s="255"/>
      <c r="H367" s="255"/>
      <c r="I367" s="255"/>
      <c r="J367" s="381"/>
      <c r="K367" s="381"/>
      <c r="L367" s="381"/>
      <c r="M367" s="381"/>
      <c r="N367" s="381"/>
      <c r="O367" s="381"/>
      <c r="P367" s="381"/>
      <c r="Q367" s="381"/>
      <c r="R367" s="381"/>
      <c r="S367" s="381"/>
      <c r="T367" s="381"/>
      <c r="U367" s="381"/>
      <c r="V367" s="381"/>
      <c r="W367" s="381"/>
    </row>
    <row r="368" spans="1:23" x14ac:dyDescent="0.2">
      <c r="A368" s="255"/>
      <c r="B368" s="255"/>
      <c r="C368" s="255"/>
      <c r="D368" s="255"/>
      <c r="E368" s="255"/>
      <c r="F368" s="255"/>
      <c r="G368" s="255"/>
      <c r="H368" s="255"/>
      <c r="I368" s="255"/>
      <c r="J368" s="381"/>
      <c r="K368" s="381"/>
      <c r="L368" s="381"/>
      <c r="M368" s="381"/>
      <c r="N368" s="381"/>
      <c r="O368" s="381"/>
      <c r="P368" s="381"/>
      <c r="Q368" s="381"/>
      <c r="R368" s="381"/>
      <c r="S368" s="381"/>
      <c r="T368" s="381"/>
      <c r="U368" s="381"/>
      <c r="V368" s="381"/>
      <c r="W368" s="381"/>
    </row>
    <row r="369" spans="1:23" x14ac:dyDescent="0.2">
      <c r="A369" s="255"/>
      <c r="B369" s="255"/>
      <c r="C369" s="255"/>
      <c r="D369" s="255"/>
      <c r="E369" s="255"/>
      <c r="F369" s="255"/>
      <c r="G369" s="255"/>
      <c r="H369" s="255"/>
      <c r="I369" s="255"/>
      <c r="J369" s="381"/>
      <c r="K369" s="381"/>
      <c r="L369" s="381"/>
      <c r="M369" s="381"/>
      <c r="N369" s="381"/>
      <c r="O369" s="381"/>
      <c r="P369" s="381"/>
      <c r="Q369" s="381"/>
      <c r="R369" s="381"/>
      <c r="S369" s="381"/>
      <c r="T369" s="381"/>
      <c r="U369" s="381"/>
      <c r="V369" s="381"/>
      <c r="W369" s="381"/>
    </row>
    <row r="370" spans="1:23" x14ac:dyDescent="0.2">
      <c r="A370" s="255"/>
      <c r="B370" s="255"/>
      <c r="C370" s="255"/>
      <c r="D370" s="255"/>
      <c r="E370" s="255"/>
      <c r="F370" s="255"/>
      <c r="G370" s="255"/>
      <c r="H370" s="255"/>
      <c r="I370" s="255"/>
      <c r="J370" s="381"/>
      <c r="K370" s="381"/>
      <c r="L370" s="381"/>
      <c r="M370" s="381"/>
      <c r="N370" s="381"/>
      <c r="O370" s="381"/>
      <c r="P370" s="381"/>
      <c r="Q370" s="381"/>
      <c r="R370" s="381"/>
      <c r="S370" s="381"/>
      <c r="T370" s="381"/>
      <c r="U370" s="381"/>
      <c r="V370" s="381"/>
      <c r="W370" s="381"/>
    </row>
    <row r="371" spans="1:23" x14ac:dyDescent="0.2">
      <c r="A371" s="255"/>
      <c r="B371" s="255"/>
      <c r="C371" s="255"/>
      <c r="D371" s="255"/>
      <c r="E371" s="255"/>
      <c r="F371" s="255"/>
      <c r="G371" s="255"/>
      <c r="H371" s="255"/>
      <c r="I371" s="255"/>
      <c r="J371" s="381"/>
      <c r="K371" s="381"/>
      <c r="L371" s="381"/>
      <c r="M371" s="381"/>
      <c r="N371" s="381"/>
      <c r="O371" s="381"/>
      <c r="P371" s="381"/>
      <c r="Q371" s="381"/>
      <c r="R371" s="381"/>
      <c r="S371" s="381"/>
      <c r="T371" s="381"/>
      <c r="U371" s="381"/>
      <c r="V371" s="381"/>
      <c r="W371" s="381"/>
    </row>
    <row r="372" spans="1:23" x14ac:dyDescent="0.2">
      <c r="A372" s="255"/>
      <c r="B372" s="255"/>
      <c r="C372" s="255"/>
      <c r="D372" s="255"/>
      <c r="E372" s="255"/>
      <c r="F372" s="255"/>
      <c r="G372" s="255"/>
      <c r="H372" s="255"/>
      <c r="I372" s="255"/>
      <c r="J372" s="381"/>
      <c r="K372" s="381"/>
      <c r="L372" s="381"/>
      <c r="M372" s="381"/>
      <c r="N372" s="381"/>
      <c r="O372" s="381"/>
      <c r="P372" s="381"/>
      <c r="Q372" s="381"/>
      <c r="R372" s="381"/>
      <c r="S372" s="381"/>
      <c r="T372" s="381"/>
      <c r="U372" s="381"/>
      <c r="V372" s="381"/>
      <c r="W372" s="381"/>
    </row>
    <row r="373" spans="1:23" x14ac:dyDescent="0.2">
      <c r="A373" s="255"/>
      <c r="B373" s="255"/>
      <c r="C373" s="255"/>
      <c r="D373" s="255"/>
      <c r="E373" s="255"/>
      <c r="F373" s="255"/>
      <c r="G373" s="255"/>
      <c r="H373" s="255"/>
      <c r="I373" s="255"/>
      <c r="J373" s="381"/>
      <c r="K373" s="381"/>
      <c r="L373" s="381"/>
      <c r="M373" s="381"/>
      <c r="N373" s="381"/>
      <c r="O373" s="381"/>
      <c r="P373" s="381"/>
      <c r="Q373" s="381"/>
      <c r="R373" s="381"/>
      <c r="S373" s="381"/>
      <c r="T373" s="381"/>
      <c r="U373" s="381"/>
      <c r="V373" s="381"/>
      <c r="W373" s="381"/>
    </row>
    <row r="374" spans="1:23" x14ac:dyDescent="0.2">
      <c r="A374" s="255"/>
      <c r="B374" s="255"/>
      <c r="C374" s="255"/>
      <c r="D374" s="255"/>
      <c r="E374" s="255"/>
      <c r="F374" s="255"/>
      <c r="G374" s="255"/>
      <c r="H374" s="255"/>
      <c r="I374" s="255"/>
      <c r="J374" s="381"/>
      <c r="K374" s="381"/>
      <c r="L374" s="381"/>
      <c r="M374" s="381"/>
      <c r="N374" s="381"/>
      <c r="O374" s="381"/>
      <c r="P374" s="381"/>
      <c r="Q374" s="381"/>
      <c r="R374" s="381"/>
      <c r="S374" s="381"/>
      <c r="T374" s="381"/>
      <c r="U374" s="381"/>
      <c r="V374" s="381"/>
      <c r="W374" s="381"/>
    </row>
    <row r="375" spans="1:23" x14ac:dyDescent="0.2">
      <c r="A375" s="255"/>
      <c r="B375" s="255"/>
      <c r="C375" s="255"/>
      <c r="D375" s="255"/>
      <c r="E375" s="255"/>
      <c r="F375" s="255"/>
      <c r="G375" s="255"/>
      <c r="H375" s="255"/>
      <c r="I375" s="255"/>
      <c r="J375" s="381"/>
      <c r="K375" s="381"/>
      <c r="L375" s="381"/>
      <c r="M375" s="381"/>
      <c r="N375" s="381"/>
      <c r="O375" s="381"/>
      <c r="P375" s="381"/>
      <c r="Q375" s="381"/>
      <c r="R375" s="381"/>
      <c r="S375" s="381"/>
      <c r="T375" s="381"/>
      <c r="U375" s="381"/>
      <c r="V375" s="381"/>
      <c r="W375" s="381"/>
    </row>
    <row r="376" spans="1:23" x14ac:dyDescent="0.2">
      <c r="A376" s="255"/>
      <c r="B376" s="255"/>
      <c r="C376" s="255"/>
      <c r="D376" s="255"/>
      <c r="E376" s="255"/>
      <c r="F376" s="255"/>
      <c r="G376" s="255"/>
      <c r="H376" s="255"/>
      <c r="I376" s="255"/>
      <c r="J376" s="381"/>
      <c r="K376" s="381"/>
      <c r="L376" s="381"/>
      <c r="M376" s="381"/>
      <c r="N376" s="381"/>
      <c r="O376" s="381"/>
      <c r="P376" s="381"/>
      <c r="Q376" s="381"/>
      <c r="R376" s="381"/>
      <c r="S376" s="381"/>
      <c r="T376" s="381"/>
      <c r="U376" s="381"/>
      <c r="V376" s="381"/>
      <c r="W376" s="381"/>
    </row>
    <row r="377" spans="1:23" x14ac:dyDescent="0.2">
      <c r="A377" s="255"/>
      <c r="B377" s="255"/>
      <c r="C377" s="255"/>
      <c r="D377" s="255"/>
      <c r="E377" s="255"/>
      <c r="F377" s="255"/>
      <c r="G377" s="255"/>
      <c r="H377" s="255"/>
      <c r="I377" s="255"/>
      <c r="J377" s="381"/>
      <c r="K377" s="381"/>
      <c r="L377" s="381"/>
      <c r="M377" s="381"/>
      <c r="N377" s="381"/>
      <c r="O377" s="381"/>
      <c r="P377" s="381"/>
      <c r="Q377" s="381"/>
      <c r="R377" s="381"/>
      <c r="S377" s="381"/>
      <c r="T377" s="381"/>
      <c r="U377" s="381"/>
      <c r="V377" s="381"/>
      <c r="W377" s="381"/>
    </row>
    <row r="378" spans="1:23" x14ac:dyDescent="0.2">
      <c r="A378" s="255"/>
      <c r="B378" s="255"/>
      <c r="C378" s="255"/>
      <c r="D378" s="255"/>
      <c r="E378" s="255"/>
      <c r="F378" s="255"/>
      <c r="G378" s="255"/>
      <c r="H378" s="255"/>
      <c r="I378" s="255"/>
      <c r="J378" s="381"/>
      <c r="K378" s="381"/>
      <c r="L378" s="381"/>
      <c r="M378" s="381"/>
      <c r="N378" s="381"/>
      <c r="O378" s="381"/>
      <c r="P378" s="381"/>
      <c r="Q378" s="381"/>
      <c r="R378" s="381"/>
      <c r="S378" s="381"/>
      <c r="T378" s="381"/>
      <c r="U378" s="381"/>
      <c r="V378" s="381"/>
      <c r="W378" s="381"/>
    </row>
    <row r="379" spans="1:23" x14ac:dyDescent="0.2">
      <c r="A379" s="255"/>
      <c r="B379" s="255"/>
      <c r="C379" s="255"/>
      <c r="D379" s="255"/>
      <c r="E379" s="255"/>
      <c r="F379" s="255"/>
      <c r="G379" s="255"/>
      <c r="H379" s="255"/>
      <c r="I379" s="255"/>
      <c r="J379" s="381"/>
      <c r="K379" s="381"/>
      <c r="L379" s="381"/>
      <c r="M379" s="381"/>
      <c r="N379" s="381"/>
      <c r="O379" s="381"/>
      <c r="P379" s="381"/>
      <c r="Q379" s="381"/>
      <c r="R379" s="381"/>
      <c r="S379" s="381"/>
      <c r="T379" s="381"/>
      <c r="U379" s="381"/>
      <c r="V379" s="381"/>
      <c r="W379" s="381"/>
    </row>
    <row r="380" spans="1:23" x14ac:dyDescent="0.2">
      <c r="A380" s="255"/>
      <c r="B380" s="255"/>
      <c r="C380" s="255"/>
      <c r="D380" s="255"/>
      <c r="E380" s="255"/>
      <c r="F380" s="255"/>
      <c r="G380" s="255"/>
      <c r="H380" s="255"/>
      <c r="I380" s="255"/>
      <c r="J380" s="381"/>
      <c r="K380" s="381"/>
      <c r="L380" s="381"/>
      <c r="M380" s="381"/>
      <c r="N380" s="381"/>
      <c r="O380" s="381"/>
      <c r="P380" s="381"/>
      <c r="Q380" s="381"/>
      <c r="R380" s="381"/>
      <c r="S380" s="381"/>
      <c r="T380" s="381"/>
      <c r="U380" s="381"/>
      <c r="V380" s="381"/>
      <c r="W380" s="381"/>
    </row>
    <row r="381" spans="1:23" x14ac:dyDescent="0.2">
      <c r="A381" s="255"/>
      <c r="B381" s="255"/>
      <c r="C381" s="255"/>
      <c r="D381" s="255"/>
      <c r="E381" s="255"/>
      <c r="F381" s="255"/>
      <c r="G381" s="255"/>
      <c r="H381" s="255"/>
      <c r="I381" s="255"/>
      <c r="J381" s="381"/>
      <c r="K381" s="381"/>
      <c r="L381" s="381"/>
      <c r="M381" s="381"/>
      <c r="N381" s="381"/>
      <c r="O381" s="381"/>
      <c r="P381" s="381"/>
      <c r="Q381" s="381"/>
      <c r="R381" s="381"/>
      <c r="S381" s="381"/>
      <c r="T381" s="381"/>
      <c r="U381" s="381"/>
      <c r="V381" s="381"/>
      <c r="W381" s="381"/>
    </row>
    <row r="382" spans="1:23" x14ac:dyDescent="0.2">
      <c r="A382" s="255"/>
      <c r="B382" s="255"/>
      <c r="C382" s="255"/>
      <c r="D382" s="255"/>
      <c r="E382" s="255"/>
      <c r="F382" s="255"/>
      <c r="G382" s="255"/>
      <c r="H382" s="255"/>
      <c r="I382" s="255"/>
      <c r="J382" s="381"/>
      <c r="K382" s="381"/>
      <c r="L382" s="381"/>
      <c r="M382" s="381"/>
      <c r="N382" s="381"/>
      <c r="O382" s="381"/>
      <c r="P382" s="381"/>
      <c r="Q382" s="381"/>
      <c r="R382" s="381"/>
      <c r="S382" s="381"/>
      <c r="T382" s="381"/>
      <c r="U382" s="381"/>
      <c r="V382" s="381"/>
      <c r="W382" s="381"/>
    </row>
    <row r="383" spans="1:23" x14ac:dyDescent="0.2">
      <c r="A383" s="255"/>
      <c r="B383" s="255"/>
      <c r="C383" s="255"/>
      <c r="D383" s="255"/>
      <c r="E383" s="255"/>
      <c r="F383" s="255"/>
      <c r="G383" s="255"/>
      <c r="H383" s="255"/>
      <c r="I383" s="255"/>
      <c r="J383" s="381"/>
      <c r="K383" s="381"/>
      <c r="L383" s="381"/>
      <c r="M383" s="381"/>
      <c r="N383" s="381"/>
      <c r="O383" s="381"/>
      <c r="P383" s="381"/>
      <c r="Q383" s="381"/>
      <c r="R383" s="381"/>
      <c r="S383" s="381"/>
      <c r="T383" s="381"/>
      <c r="U383" s="381"/>
      <c r="V383" s="381"/>
      <c r="W383" s="381"/>
    </row>
    <row r="384" spans="1:23" x14ac:dyDescent="0.2">
      <c r="A384" s="255"/>
      <c r="B384" s="255"/>
      <c r="C384" s="255"/>
      <c r="D384" s="255"/>
      <c r="E384" s="255"/>
      <c r="F384" s="255"/>
      <c r="G384" s="255"/>
      <c r="H384" s="255"/>
      <c r="I384" s="255"/>
      <c r="J384" s="381"/>
      <c r="K384" s="381"/>
      <c r="L384" s="381"/>
      <c r="M384" s="381"/>
      <c r="N384" s="381"/>
      <c r="O384" s="381"/>
      <c r="P384" s="381"/>
      <c r="Q384" s="381"/>
      <c r="R384" s="381"/>
      <c r="S384" s="381"/>
      <c r="T384" s="381"/>
      <c r="U384" s="381"/>
      <c r="V384" s="381"/>
      <c r="W384" s="381"/>
    </row>
    <row r="385" spans="1:23" x14ac:dyDescent="0.2">
      <c r="A385" s="255"/>
      <c r="B385" s="255"/>
      <c r="C385" s="255"/>
      <c r="D385" s="255"/>
      <c r="E385" s="255"/>
      <c r="F385" s="255"/>
      <c r="G385" s="255"/>
      <c r="H385" s="255"/>
      <c r="I385" s="255"/>
      <c r="J385" s="381"/>
      <c r="K385" s="381"/>
      <c r="L385" s="381"/>
      <c r="M385" s="381"/>
      <c r="N385" s="381"/>
      <c r="O385" s="381"/>
      <c r="P385" s="381"/>
      <c r="Q385" s="381"/>
      <c r="R385" s="381"/>
      <c r="S385" s="381"/>
      <c r="T385" s="381"/>
      <c r="U385" s="381"/>
      <c r="V385" s="381"/>
      <c r="W385" s="381"/>
    </row>
    <row r="386" spans="1:23" x14ac:dyDescent="0.2">
      <c r="A386" s="255"/>
      <c r="B386" s="255"/>
      <c r="C386" s="255"/>
      <c r="D386" s="255"/>
      <c r="E386" s="255"/>
      <c r="F386" s="255"/>
      <c r="G386" s="255"/>
      <c r="H386" s="255"/>
      <c r="I386" s="255"/>
      <c r="J386" s="381"/>
      <c r="K386" s="381"/>
      <c r="L386" s="381"/>
      <c r="M386" s="381"/>
      <c r="N386" s="381"/>
      <c r="O386" s="381"/>
      <c r="P386" s="381"/>
      <c r="Q386" s="381"/>
      <c r="R386" s="381"/>
      <c r="S386" s="381"/>
      <c r="T386" s="381"/>
      <c r="U386" s="381"/>
      <c r="V386" s="381"/>
      <c r="W386" s="381"/>
    </row>
    <row r="387" spans="1:23" x14ac:dyDescent="0.2">
      <c r="A387" s="255"/>
      <c r="B387" s="255"/>
      <c r="C387" s="255"/>
      <c r="D387" s="255"/>
      <c r="E387" s="255"/>
      <c r="F387" s="255"/>
      <c r="G387" s="255"/>
      <c r="H387" s="255"/>
      <c r="I387" s="255"/>
      <c r="J387" s="381"/>
      <c r="K387" s="381"/>
      <c r="L387" s="381"/>
      <c r="M387" s="381"/>
      <c r="N387" s="381"/>
      <c r="O387" s="381"/>
      <c r="P387" s="381"/>
      <c r="Q387" s="381"/>
      <c r="R387" s="381"/>
      <c r="S387" s="381"/>
      <c r="T387" s="381"/>
      <c r="U387" s="381"/>
      <c r="V387" s="381"/>
      <c r="W387" s="381"/>
    </row>
    <row r="388" spans="1:23" x14ac:dyDescent="0.2">
      <c r="A388" s="255"/>
      <c r="B388" s="255"/>
      <c r="C388" s="255"/>
      <c r="D388" s="255"/>
      <c r="E388" s="255"/>
      <c r="F388" s="255"/>
      <c r="G388" s="255"/>
      <c r="H388" s="255"/>
      <c r="I388" s="255"/>
      <c r="J388" s="381"/>
      <c r="K388" s="381"/>
      <c r="L388" s="381"/>
      <c r="M388" s="381"/>
      <c r="N388" s="381"/>
      <c r="O388" s="381"/>
      <c r="P388" s="381"/>
      <c r="Q388" s="381"/>
      <c r="R388" s="381"/>
      <c r="S388" s="381"/>
      <c r="T388" s="381"/>
      <c r="U388" s="381"/>
      <c r="V388" s="381"/>
      <c r="W388" s="381"/>
    </row>
    <row r="389" spans="1:23" x14ac:dyDescent="0.2">
      <c r="A389" s="255"/>
      <c r="B389" s="255"/>
      <c r="C389" s="255"/>
      <c r="D389" s="255"/>
      <c r="E389" s="255"/>
      <c r="F389" s="255"/>
      <c r="G389" s="255"/>
      <c r="H389" s="255"/>
      <c r="I389" s="255"/>
      <c r="J389" s="381"/>
      <c r="K389" s="381"/>
      <c r="L389" s="381"/>
      <c r="M389" s="381"/>
      <c r="N389" s="381"/>
      <c r="O389" s="381"/>
      <c r="P389" s="381"/>
      <c r="Q389" s="381"/>
      <c r="R389" s="381"/>
      <c r="S389" s="381"/>
      <c r="T389" s="381"/>
      <c r="U389" s="381"/>
      <c r="V389" s="381"/>
      <c r="W389" s="381"/>
    </row>
    <row r="390" spans="1:23" x14ac:dyDescent="0.2">
      <c r="A390" s="255"/>
      <c r="B390" s="255"/>
      <c r="C390" s="255"/>
      <c r="D390" s="255"/>
      <c r="E390" s="255"/>
      <c r="F390" s="255"/>
      <c r="G390" s="255"/>
      <c r="H390" s="255"/>
      <c r="I390" s="255"/>
      <c r="J390" s="381"/>
      <c r="K390" s="381"/>
      <c r="L390" s="381"/>
      <c r="M390" s="381"/>
      <c r="N390" s="381"/>
      <c r="O390" s="381"/>
      <c r="P390" s="381"/>
      <c r="Q390" s="381"/>
      <c r="R390" s="381"/>
      <c r="S390" s="381"/>
      <c r="T390" s="381"/>
      <c r="U390" s="381"/>
      <c r="V390" s="381"/>
      <c r="W390" s="381"/>
    </row>
    <row r="391" spans="1:23" x14ac:dyDescent="0.2">
      <c r="A391" s="255"/>
      <c r="B391" s="255"/>
      <c r="C391" s="255"/>
      <c r="D391" s="255"/>
      <c r="E391" s="255"/>
      <c r="F391" s="255"/>
      <c r="G391" s="255"/>
      <c r="H391" s="255"/>
      <c r="I391" s="255"/>
      <c r="J391" s="381"/>
      <c r="K391" s="381"/>
      <c r="L391" s="381"/>
      <c r="M391" s="381"/>
      <c r="N391" s="381"/>
      <c r="O391" s="381"/>
      <c r="P391" s="381"/>
      <c r="Q391" s="381"/>
      <c r="R391" s="381"/>
      <c r="S391" s="381"/>
      <c r="T391" s="381"/>
      <c r="U391" s="381"/>
      <c r="V391" s="381"/>
      <c r="W391" s="381"/>
    </row>
    <row r="392" spans="1:23" x14ac:dyDescent="0.2">
      <c r="A392" s="255"/>
      <c r="B392" s="255"/>
      <c r="C392" s="255"/>
      <c r="D392" s="255"/>
      <c r="E392" s="255"/>
      <c r="F392" s="255"/>
      <c r="G392" s="255"/>
      <c r="H392" s="255"/>
      <c r="I392" s="255"/>
      <c r="J392" s="381"/>
      <c r="K392" s="381"/>
      <c r="L392" s="381"/>
      <c r="M392" s="381"/>
      <c r="N392" s="381"/>
      <c r="O392" s="381"/>
      <c r="P392" s="381"/>
      <c r="Q392" s="381"/>
      <c r="R392" s="381"/>
      <c r="S392" s="381"/>
      <c r="T392" s="381"/>
      <c r="U392" s="381"/>
      <c r="V392" s="381"/>
      <c r="W392" s="381"/>
    </row>
    <row r="393" spans="1:23" x14ac:dyDescent="0.2">
      <c r="A393" s="255"/>
      <c r="B393" s="255"/>
      <c r="C393" s="255"/>
      <c r="D393" s="255"/>
      <c r="E393" s="255"/>
      <c r="F393" s="255"/>
      <c r="G393" s="255"/>
      <c r="H393" s="255"/>
      <c r="I393" s="255"/>
      <c r="J393" s="381"/>
      <c r="K393" s="381"/>
      <c r="L393" s="381"/>
      <c r="M393" s="381"/>
      <c r="N393" s="381"/>
      <c r="O393" s="381"/>
      <c r="P393" s="381"/>
      <c r="Q393" s="381"/>
      <c r="R393" s="381"/>
      <c r="S393" s="381"/>
      <c r="T393" s="381"/>
      <c r="U393" s="381"/>
      <c r="V393" s="381"/>
      <c r="W393" s="381"/>
    </row>
    <row r="394" spans="1:23" x14ac:dyDescent="0.2">
      <c r="A394" s="255"/>
      <c r="B394" s="255"/>
      <c r="C394" s="255"/>
      <c r="D394" s="255"/>
      <c r="E394" s="255"/>
      <c r="F394" s="255"/>
      <c r="G394" s="255"/>
      <c r="H394" s="255"/>
      <c r="I394" s="255"/>
      <c r="J394" s="381"/>
      <c r="K394" s="381"/>
      <c r="L394" s="381"/>
      <c r="M394" s="381"/>
      <c r="N394" s="381"/>
      <c r="O394" s="381"/>
      <c r="P394" s="381"/>
      <c r="Q394" s="381"/>
      <c r="R394" s="381"/>
      <c r="S394" s="381"/>
      <c r="T394" s="381"/>
      <c r="U394" s="381"/>
      <c r="V394" s="381"/>
      <c r="W394" s="381"/>
    </row>
    <row r="395" spans="1:23" x14ac:dyDescent="0.2">
      <c r="A395" s="255"/>
      <c r="B395" s="255"/>
      <c r="C395" s="255"/>
      <c r="D395" s="255"/>
      <c r="E395" s="255"/>
      <c r="F395" s="255"/>
      <c r="G395" s="255"/>
      <c r="H395" s="255"/>
      <c r="I395" s="255"/>
      <c r="J395" s="381"/>
      <c r="K395" s="381"/>
      <c r="L395" s="381"/>
      <c r="M395" s="381"/>
      <c r="N395" s="381"/>
      <c r="O395" s="381"/>
      <c r="P395" s="381"/>
      <c r="Q395" s="381"/>
      <c r="R395" s="381"/>
      <c r="S395" s="381"/>
      <c r="T395" s="381"/>
      <c r="U395" s="381"/>
      <c r="V395" s="381"/>
      <c r="W395" s="381"/>
    </row>
    <row r="396" spans="1:23" x14ac:dyDescent="0.2">
      <c r="A396" s="255"/>
      <c r="B396" s="255"/>
      <c r="C396" s="255"/>
      <c r="D396" s="255"/>
      <c r="E396" s="255"/>
      <c r="F396" s="255"/>
      <c r="G396" s="255"/>
      <c r="H396" s="255"/>
      <c r="I396" s="255"/>
      <c r="J396" s="381"/>
      <c r="K396" s="381"/>
      <c r="L396" s="381"/>
      <c r="M396" s="381"/>
      <c r="N396" s="381"/>
      <c r="O396" s="381"/>
      <c r="P396" s="381"/>
      <c r="Q396" s="381"/>
      <c r="R396" s="381"/>
      <c r="S396" s="381"/>
      <c r="T396" s="381"/>
      <c r="U396" s="381"/>
      <c r="V396" s="381"/>
      <c r="W396" s="381"/>
    </row>
    <row r="397" spans="1:23" x14ac:dyDescent="0.2">
      <c r="A397" s="255"/>
      <c r="B397" s="255"/>
      <c r="C397" s="255"/>
      <c r="D397" s="255"/>
      <c r="E397" s="255"/>
      <c r="F397" s="255"/>
      <c r="G397" s="255"/>
      <c r="H397" s="255"/>
      <c r="I397" s="255"/>
      <c r="J397" s="381"/>
      <c r="K397" s="381"/>
      <c r="L397" s="381"/>
      <c r="M397" s="381"/>
      <c r="N397" s="381"/>
      <c r="O397" s="381"/>
      <c r="P397" s="381"/>
      <c r="Q397" s="381"/>
      <c r="R397" s="381"/>
      <c r="S397" s="381"/>
      <c r="T397" s="381"/>
      <c r="U397" s="381"/>
      <c r="V397" s="381"/>
      <c r="W397" s="381"/>
    </row>
    <row r="398" spans="1:23" x14ac:dyDescent="0.2">
      <c r="A398" s="255"/>
      <c r="B398" s="255"/>
      <c r="C398" s="255"/>
      <c r="D398" s="255"/>
      <c r="E398" s="255"/>
      <c r="F398" s="255"/>
      <c r="G398" s="255"/>
      <c r="H398" s="255"/>
      <c r="I398" s="255"/>
      <c r="J398" s="381"/>
      <c r="K398" s="381"/>
      <c r="L398" s="381"/>
      <c r="M398" s="381"/>
      <c r="N398" s="381"/>
      <c r="O398" s="381"/>
      <c r="P398" s="381"/>
      <c r="Q398" s="381"/>
      <c r="R398" s="381"/>
      <c r="S398" s="381"/>
      <c r="T398" s="381"/>
      <c r="U398" s="381"/>
      <c r="V398" s="381"/>
      <c r="W398" s="381"/>
    </row>
    <row r="399" spans="1:23" x14ac:dyDescent="0.2">
      <c r="A399" s="255"/>
      <c r="B399" s="255"/>
      <c r="C399" s="255"/>
      <c r="D399" s="255"/>
      <c r="E399" s="255"/>
      <c r="F399" s="255"/>
      <c r="G399" s="255"/>
      <c r="H399" s="255"/>
      <c r="I399" s="255"/>
      <c r="J399" s="381"/>
      <c r="K399" s="381"/>
      <c r="L399" s="381"/>
      <c r="M399" s="381"/>
      <c r="N399" s="381"/>
      <c r="O399" s="381"/>
      <c r="P399" s="381"/>
      <c r="Q399" s="381"/>
      <c r="R399" s="381"/>
      <c r="S399" s="381"/>
      <c r="T399" s="381"/>
      <c r="U399" s="381"/>
      <c r="V399" s="381"/>
      <c r="W399" s="381"/>
    </row>
    <row r="400" spans="1:23" x14ac:dyDescent="0.2">
      <c r="A400" s="255"/>
      <c r="B400" s="255"/>
      <c r="C400" s="255"/>
      <c r="D400" s="255"/>
      <c r="E400" s="255"/>
      <c r="F400" s="255"/>
      <c r="G400" s="255"/>
      <c r="H400" s="255"/>
      <c r="I400" s="255"/>
      <c r="J400" s="381"/>
      <c r="K400" s="381"/>
      <c r="L400" s="381"/>
      <c r="M400" s="381"/>
      <c r="N400" s="381"/>
      <c r="O400" s="381"/>
      <c r="P400" s="381"/>
      <c r="Q400" s="381"/>
      <c r="R400" s="381"/>
      <c r="S400" s="381"/>
      <c r="T400" s="381"/>
      <c r="U400" s="381"/>
      <c r="V400" s="381"/>
      <c r="W400" s="381"/>
    </row>
    <row r="401" spans="1:23" x14ac:dyDescent="0.2">
      <c r="A401" s="255"/>
      <c r="B401" s="255"/>
      <c r="C401" s="255"/>
      <c r="D401" s="255"/>
      <c r="E401" s="255"/>
      <c r="F401" s="255"/>
      <c r="G401" s="255"/>
      <c r="H401" s="255"/>
      <c r="I401" s="255"/>
      <c r="J401" s="381"/>
      <c r="K401" s="381"/>
      <c r="L401" s="381"/>
      <c r="M401" s="381"/>
      <c r="N401" s="381"/>
      <c r="O401" s="381"/>
      <c r="P401" s="381"/>
      <c r="Q401" s="381"/>
      <c r="R401" s="381"/>
      <c r="S401" s="381"/>
      <c r="T401" s="381"/>
      <c r="U401" s="381"/>
      <c r="V401" s="381"/>
      <c r="W401" s="381"/>
    </row>
    <row r="402" spans="1:23" x14ac:dyDescent="0.2">
      <c r="A402" s="255"/>
      <c r="B402" s="255"/>
      <c r="C402" s="255"/>
      <c r="D402" s="255"/>
      <c r="E402" s="255"/>
      <c r="F402" s="255"/>
      <c r="G402" s="255"/>
      <c r="H402" s="255"/>
      <c r="I402" s="255"/>
      <c r="J402" s="381"/>
      <c r="K402" s="381"/>
      <c r="L402" s="381"/>
      <c r="M402" s="381"/>
      <c r="N402" s="381"/>
      <c r="O402" s="381"/>
      <c r="P402" s="381"/>
      <c r="Q402" s="381"/>
      <c r="R402" s="381"/>
      <c r="S402" s="381"/>
      <c r="T402" s="381"/>
      <c r="U402" s="381"/>
      <c r="V402" s="381"/>
      <c r="W402" s="381"/>
    </row>
    <row r="403" spans="1:23" x14ac:dyDescent="0.2">
      <c r="A403" s="255"/>
      <c r="B403" s="255"/>
      <c r="C403" s="255"/>
      <c r="D403" s="255"/>
      <c r="E403" s="255"/>
      <c r="F403" s="255"/>
      <c r="G403" s="255"/>
      <c r="H403" s="255"/>
      <c r="I403" s="255"/>
      <c r="J403" s="381"/>
      <c r="K403" s="381"/>
      <c r="L403" s="381"/>
      <c r="M403" s="381"/>
      <c r="N403" s="381"/>
      <c r="O403" s="381"/>
      <c r="P403" s="381"/>
      <c r="Q403" s="381"/>
      <c r="R403" s="381"/>
      <c r="S403" s="381"/>
      <c r="T403" s="381"/>
      <c r="U403" s="381"/>
      <c r="V403" s="381"/>
      <c r="W403" s="381"/>
    </row>
    <row r="404" spans="1:23" x14ac:dyDescent="0.2">
      <c r="A404" s="255"/>
      <c r="B404" s="255"/>
      <c r="C404" s="255"/>
      <c r="D404" s="255"/>
      <c r="E404" s="255"/>
      <c r="F404" s="255"/>
      <c r="G404" s="255"/>
      <c r="H404" s="255"/>
      <c r="I404" s="255"/>
      <c r="J404" s="381"/>
      <c r="K404" s="381"/>
      <c r="L404" s="381"/>
      <c r="M404" s="381"/>
      <c r="N404" s="381"/>
      <c r="O404" s="381"/>
      <c r="P404" s="381"/>
      <c r="Q404" s="381"/>
      <c r="R404" s="381"/>
      <c r="S404" s="381"/>
      <c r="T404" s="381"/>
      <c r="U404" s="381"/>
      <c r="V404" s="381"/>
      <c r="W404" s="381"/>
    </row>
    <row r="405" spans="1:23" x14ac:dyDescent="0.2">
      <c r="A405" s="255"/>
      <c r="B405" s="255"/>
      <c r="C405" s="255"/>
      <c r="D405" s="255"/>
      <c r="E405" s="255"/>
      <c r="F405" s="255"/>
      <c r="G405" s="255"/>
      <c r="H405" s="255"/>
      <c r="I405" s="255"/>
      <c r="J405" s="381"/>
      <c r="K405" s="381"/>
      <c r="L405" s="381"/>
      <c r="M405" s="381"/>
      <c r="N405" s="381"/>
      <c r="O405" s="381"/>
      <c r="P405" s="381"/>
      <c r="Q405" s="381"/>
      <c r="R405" s="381"/>
      <c r="S405" s="381"/>
      <c r="T405" s="381"/>
      <c r="U405" s="381"/>
      <c r="V405" s="381"/>
      <c r="W405" s="381"/>
    </row>
    <row r="406" spans="1:23" x14ac:dyDescent="0.2">
      <c r="A406" s="255"/>
      <c r="B406" s="255"/>
      <c r="C406" s="255"/>
      <c r="D406" s="255"/>
      <c r="E406" s="255"/>
      <c r="F406" s="255"/>
      <c r="G406" s="255"/>
      <c r="H406" s="255"/>
      <c r="I406" s="255"/>
      <c r="J406" s="381"/>
      <c r="K406" s="381"/>
      <c r="L406" s="381"/>
      <c r="M406" s="381"/>
      <c r="N406" s="381"/>
      <c r="O406" s="381"/>
      <c r="P406" s="381"/>
      <c r="Q406" s="381"/>
      <c r="R406" s="381"/>
      <c r="S406" s="381"/>
      <c r="T406" s="381"/>
      <c r="U406" s="381"/>
      <c r="V406" s="381"/>
      <c r="W406" s="381"/>
    </row>
    <row r="407" spans="1:23" x14ac:dyDescent="0.2">
      <c r="A407" s="255"/>
      <c r="B407" s="255"/>
      <c r="C407" s="255"/>
      <c r="D407" s="255"/>
      <c r="E407" s="255"/>
      <c r="F407" s="255"/>
      <c r="G407" s="255"/>
      <c r="H407" s="255"/>
      <c r="I407" s="255"/>
      <c r="J407" s="381"/>
      <c r="K407" s="381"/>
      <c r="L407" s="381"/>
      <c r="M407" s="381"/>
      <c r="N407" s="381"/>
      <c r="O407" s="381"/>
      <c r="P407" s="381"/>
      <c r="Q407" s="381"/>
      <c r="R407" s="381"/>
      <c r="S407" s="381"/>
      <c r="T407" s="381"/>
      <c r="U407" s="381"/>
      <c r="V407" s="381"/>
      <c r="W407" s="381"/>
    </row>
    <row r="408" spans="1:23" x14ac:dyDescent="0.2">
      <c r="A408" s="255"/>
      <c r="B408" s="255"/>
      <c r="C408" s="255"/>
      <c r="D408" s="255"/>
      <c r="E408" s="255"/>
      <c r="F408" s="255"/>
      <c r="G408" s="255"/>
      <c r="H408" s="255"/>
      <c r="I408" s="255"/>
      <c r="J408" s="381"/>
      <c r="K408" s="381"/>
      <c r="L408" s="381"/>
      <c r="M408" s="381"/>
      <c r="N408" s="381"/>
      <c r="O408" s="381"/>
      <c r="P408" s="381"/>
      <c r="Q408" s="381"/>
      <c r="R408" s="381"/>
      <c r="S408" s="381"/>
      <c r="T408" s="381"/>
      <c r="U408" s="381"/>
      <c r="V408" s="381"/>
      <c r="W408" s="381"/>
    </row>
    <row r="409" spans="1:23" x14ac:dyDescent="0.2">
      <c r="A409" s="255"/>
      <c r="B409" s="255"/>
      <c r="C409" s="255"/>
      <c r="D409" s="255"/>
      <c r="E409" s="255"/>
      <c r="F409" s="255"/>
      <c r="G409" s="255"/>
      <c r="H409" s="255"/>
      <c r="I409" s="255"/>
      <c r="J409" s="381"/>
      <c r="K409" s="381"/>
      <c r="L409" s="381"/>
      <c r="M409" s="381"/>
      <c r="N409" s="381"/>
      <c r="O409" s="381"/>
      <c r="P409" s="381"/>
      <c r="Q409" s="381"/>
      <c r="R409" s="381"/>
      <c r="S409" s="381"/>
      <c r="T409" s="381"/>
      <c r="U409" s="381"/>
      <c r="V409" s="381"/>
      <c r="W409" s="381"/>
    </row>
    <row r="410" spans="1:23" x14ac:dyDescent="0.2">
      <c r="A410" s="255"/>
      <c r="B410" s="255"/>
      <c r="C410" s="255"/>
      <c r="D410" s="255"/>
      <c r="E410" s="255"/>
      <c r="F410" s="255"/>
      <c r="G410" s="255"/>
      <c r="H410" s="255"/>
      <c r="I410" s="255"/>
      <c r="J410" s="381"/>
      <c r="K410" s="381"/>
      <c r="L410" s="381"/>
      <c r="M410" s="381"/>
      <c r="N410" s="381"/>
      <c r="O410" s="381"/>
      <c r="P410" s="381"/>
      <c r="Q410" s="381"/>
      <c r="R410" s="381"/>
      <c r="S410" s="381"/>
      <c r="T410" s="381"/>
      <c r="U410" s="381"/>
      <c r="V410" s="381"/>
      <c r="W410" s="381"/>
    </row>
    <row r="411" spans="1:23" x14ac:dyDescent="0.2">
      <c r="A411" s="255"/>
      <c r="B411" s="255"/>
      <c r="C411" s="255"/>
      <c r="D411" s="255"/>
      <c r="E411" s="255"/>
      <c r="F411" s="255"/>
      <c r="G411" s="255"/>
      <c r="H411" s="255"/>
      <c r="I411" s="255"/>
      <c r="J411" s="381"/>
      <c r="K411" s="381"/>
      <c r="L411" s="381"/>
      <c r="M411" s="381"/>
      <c r="N411" s="381"/>
      <c r="O411" s="381"/>
      <c r="P411" s="381"/>
      <c r="Q411" s="381"/>
      <c r="R411" s="381"/>
      <c r="S411" s="381"/>
      <c r="T411" s="381"/>
      <c r="U411" s="381"/>
      <c r="V411" s="381"/>
      <c r="W411" s="381"/>
    </row>
    <row r="412" spans="1:23" x14ac:dyDescent="0.2">
      <c r="A412" s="255"/>
      <c r="B412" s="255"/>
      <c r="C412" s="255"/>
      <c r="D412" s="255"/>
      <c r="E412" s="255"/>
      <c r="F412" s="255"/>
      <c r="G412" s="255"/>
      <c r="H412" s="255"/>
      <c r="I412" s="255"/>
      <c r="J412" s="381"/>
      <c r="K412" s="381"/>
      <c r="L412" s="381"/>
      <c r="M412" s="381"/>
      <c r="N412" s="381"/>
      <c r="O412" s="381"/>
      <c r="P412" s="381"/>
      <c r="Q412" s="381"/>
      <c r="R412" s="381"/>
      <c r="S412" s="381"/>
      <c r="T412" s="381"/>
      <c r="U412" s="381"/>
      <c r="V412" s="381"/>
      <c r="W412" s="381"/>
    </row>
    <row r="413" spans="1:23" x14ac:dyDescent="0.2">
      <c r="A413" s="255"/>
      <c r="B413" s="255"/>
      <c r="C413" s="255"/>
      <c r="D413" s="255"/>
      <c r="E413" s="255"/>
      <c r="F413" s="255"/>
      <c r="G413" s="255"/>
      <c r="H413" s="255"/>
      <c r="I413" s="255"/>
      <c r="J413" s="381"/>
      <c r="K413" s="381"/>
      <c r="L413" s="381"/>
      <c r="M413" s="381"/>
      <c r="N413" s="381"/>
      <c r="O413" s="381"/>
      <c r="P413" s="381"/>
      <c r="Q413" s="381"/>
      <c r="R413" s="381"/>
      <c r="S413" s="381"/>
      <c r="T413" s="381"/>
      <c r="U413" s="381"/>
      <c r="V413" s="381"/>
      <c r="W413" s="381"/>
    </row>
    <row r="414" spans="1:23" x14ac:dyDescent="0.2">
      <c r="A414" s="255"/>
      <c r="B414" s="255"/>
      <c r="C414" s="255"/>
      <c r="D414" s="255"/>
      <c r="E414" s="255"/>
      <c r="F414" s="255"/>
      <c r="G414" s="255"/>
      <c r="H414" s="255"/>
      <c r="I414" s="255"/>
      <c r="J414" s="381"/>
      <c r="K414" s="381"/>
      <c r="L414" s="381"/>
      <c r="M414" s="381"/>
      <c r="N414" s="381"/>
      <c r="O414" s="381"/>
      <c r="P414" s="381"/>
      <c r="Q414" s="381"/>
      <c r="R414" s="381"/>
      <c r="S414" s="381"/>
      <c r="T414" s="381"/>
      <c r="U414" s="381"/>
      <c r="V414" s="381"/>
      <c r="W414" s="381"/>
    </row>
    <row r="415" spans="1:23" x14ac:dyDescent="0.2">
      <c r="J415" s="381"/>
      <c r="K415" s="381"/>
      <c r="L415" s="381"/>
      <c r="M415" s="381"/>
      <c r="N415" s="381"/>
      <c r="O415" s="381"/>
      <c r="P415" s="381"/>
      <c r="Q415" s="381"/>
      <c r="R415" s="381"/>
      <c r="S415" s="381"/>
      <c r="T415" s="381"/>
      <c r="U415" s="381"/>
      <c r="V415" s="381"/>
      <c r="W415" s="381"/>
    </row>
    <row r="416" spans="1:23" x14ac:dyDescent="0.2">
      <c r="J416" s="381"/>
      <c r="K416" s="381"/>
      <c r="L416" s="381"/>
      <c r="M416" s="381"/>
      <c r="N416" s="381"/>
      <c r="O416" s="381"/>
      <c r="P416" s="381"/>
      <c r="Q416" s="381"/>
      <c r="R416" s="381"/>
      <c r="S416" s="381"/>
      <c r="T416" s="381"/>
      <c r="U416" s="381"/>
      <c r="V416" s="381"/>
      <c r="W416" s="381"/>
    </row>
    <row r="417" spans="10:23" x14ac:dyDescent="0.2">
      <c r="J417" s="381"/>
      <c r="K417" s="381"/>
      <c r="L417" s="381"/>
      <c r="M417" s="381"/>
      <c r="N417" s="381"/>
      <c r="O417" s="381"/>
      <c r="P417" s="381"/>
      <c r="Q417" s="381"/>
      <c r="R417" s="381"/>
      <c r="S417" s="381"/>
      <c r="T417" s="381"/>
      <c r="U417" s="381"/>
      <c r="V417" s="381"/>
      <c r="W417" s="381"/>
    </row>
    <row r="418" spans="10:23" x14ac:dyDescent="0.2">
      <c r="J418" s="381"/>
      <c r="K418" s="381"/>
      <c r="L418" s="381"/>
      <c r="M418" s="381"/>
      <c r="N418" s="381"/>
      <c r="O418" s="381"/>
      <c r="P418" s="381"/>
      <c r="Q418" s="381"/>
      <c r="R418" s="381"/>
      <c r="S418" s="381"/>
      <c r="T418" s="381"/>
      <c r="U418" s="381"/>
      <c r="V418" s="381"/>
      <c r="W418" s="381"/>
    </row>
    <row r="419" spans="10:23" x14ac:dyDescent="0.2">
      <c r="J419" s="381"/>
      <c r="K419" s="381"/>
      <c r="L419" s="381"/>
      <c r="M419" s="381"/>
      <c r="N419" s="381"/>
      <c r="O419" s="381"/>
      <c r="P419" s="381"/>
      <c r="Q419" s="381"/>
      <c r="R419" s="381"/>
      <c r="S419" s="381"/>
      <c r="T419" s="381"/>
      <c r="U419" s="381"/>
      <c r="V419" s="381"/>
      <c r="W419" s="381"/>
    </row>
    <row r="420" spans="10:23" x14ac:dyDescent="0.2">
      <c r="J420" s="381"/>
      <c r="K420" s="381"/>
      <c r="L420" s="381"/>
      <c r="M420" s="381"/>
      <c r="N420" s="381"/>
      <c r="O420" s="381"/>
      <c r="P420" s="381"/>
      <c r="Q420" s="381"/>
      <c r="R420" s="381"/>
      <c r="S420" s="381"/>
      <c r="T420" s="381"/>
      <c r="U420" s="381"/>
      <c r="V420" s="381"/>
      <c r="W420" s="381"/>
    </row>
    <row r="421" spans="10:23" x14ac:dyDescent="0.2">
      <c r="J421" s="381"/>
      <c r="K421" s="381"/>
      <c r="L421" s="381"/>
      <c r="M421" s="381"/>
      <c r="N421" s="381"/>
      <c r="O421" s="381"/>
      <c r="P421" s="381"/>
      <c r="Q421" s="381"/>
      <c r="R421" s="381"/>
      <c r="S421" s="381"/>
      <c r="T421" s="381"/>
      <c r="U421" s="381"/>
      <c r="V421" s="381"/>
      <c r="W421" s="381"/>
    </row>
    <row r="422" spans="10:23" x14ac:dyDescent="0.2">
      <c r="J422" s="381"/>
      <c r="K422" s="381"/>
      <c r="L422" s="381"/>
      <c r="M422" s="381"/>
      <c r="N422" s="381"/>
      <c r="O422" s="381"/>
      <c r="P422" s="381"/>
      <c r="Q422" s="381"/>
      <c r="R422" s="381"/>
      <c r="S422" s="381"/>
      <c r="T422" s="381"/>
      <c r="U422" s="381"/>
      <c r="V422" s="381"/>
      <c r="W422" s="381"/>
    </row>
    <row r="423" spans="10:23" x14ac:dyDescent="0.2">
      <c r="J423" s="381"/>
      <c r="K423" s="381"/>
      <c r="L423" s="381"/>
      <c r="M423" s="381"/>
      <c r="N423" s="381"/>
      <c r="O423" s="381"/>
      <c r="P423" s="381"/>
      <c r="Q423" s="381"/>
      <c r="R423" s="381"/>
      <c r="S423" s="381"/>
      <c r="T423" s="381"/>
      <c r="U423" s="381"/>
      <c r="V423" s="381"/>
      <c r="W423" s="381"/>
    </row>
    <row r="424" spans="10:23" x14ac:dyDescent="0.2">
      <c r="J424" s="381"/>
      <c r="K424" s="381"/>
      <c r="L424" s="381"/>
      <c r="M424" s="381"/>
      <c r="N424" s="381"/>
      <c r="O424" s="381"/>
      <c r="P424" s="381"/>
      <c r="Q424" s="381"/>
      <c r="R424" s="381"/>
      <c r="S424" s="381"/>
      <c r="T424" s="381"/>
      <c r="U424" s="381"/>
      <c r="V424" s="381"/>
      <c r="W424" s="381"/>
    </row>
    <row r="425" spans="10:23" x14ac:dyDescent="0.2">
      <c r="J425" s="381"/>
      <c r="K425" s="381"/>
      <c r="L425" s="381"/>
      <c r="M425" s="381"/>
      <c r="N425" s="381"/>
      <c r="O425" s="381"/>
      <c r="P425" s="381"/>
      <c r="Q425" s="381"/>
      <c r="R425" s="381"/>
      <c r="S425" s="381"/>
      <c r="T425" s="381"/>
      <c r="U425" s="381"/>
      <c r="V425" s="381"/>
      <c r="W425" s="381"/>
    </row>
    <row r="426" spans="10:23" x14ac:dyDescent="0.2">
      <c r="J426" s="381"/>
      <c r="K426" s="381"/>
      <c r="L426" s="381"/>
      <c r="M426" s="381"/>
      <c r="N426" s="381"/>
      <c r="O426" s="381"/>
      <c r="P426" s="381"/>
      <c r="Q426" s="381"/>
      <c r="R426" s="381"/>
      <c r="S426" s="381"/>
      <c r="T426" s="381"/>
      <c r="U426" s="381"/>
      <c r="V426" s="381"/>
      <c r="W426" s="381"/>
    </row>
    <row r="427" spans="10:23" x14ac:dyDescent="0.2">
      <c r="J427" s="381"/>
      <c r="K427" s="381"/>
      <c r="L427" s="381"/>
      <c r="M427" s="381"/>
      <c r="N427" s="381"/>
      <c r="O427" s="381"/>
      <c r="P427" s="381"/>
      <c r="Q427" s="381"/>
      <c r="R427" s="381"/>
      <c r="S427" s="381"/>
      <c r="T427" s="381"/>
      <c r="U427" s="381"/>
      <c r="V427" s="381"/>
      <c r="W427" s="381"/>
    </row>
    <row r="428" spans="10:23" x14ac:dyDescent="0.2">
      <c r="J428" s="381"/>
      <c r="K428" s="381"/>
      <c r="L428" s="381"/>
      <c r="M428" s="381"/>
      <c r="N428" s="381"/>
      <c r="O428" s="381"/>
      <c r="P428" s="381"/>
      <c r="Q428" s="381"/>
      <c r="R428" s="381"/>
      <c r="S428" s="381"/>
      <c r="T428" s="381"/>
      <c r="U428" s="381"/>
      <c r="V428" s="381"/>
      <c r="W428" s="381"/>
    </row>
    <row r="429" spans="10:23" x14ac:dyDescent="0.2">
      <c r="J429" s="381"/>
      <c r="K429" s="381"/>
      <c r="L429" s="381"/>
      <c r="M429" s="381"/>
      <c r="N429" s="381"/>
      <c r="O429" s="381"/>
      <c r="P429" s="381"/>
      <c r="Q429" s="381"/>
      <c r="R429" s="381"/>
      <c r="S429" s="381"/>
      <c r="T429" s="381"/>
      <c r="U429" s="381"/>
      <c r="V429" s="381"/>
      <c r="W429" s="381"/>
    </row>
  </sheetData>
  <phoneticPr fontId="18" type="noConversion"/>
  <pageMargins left="0.74803149606299213" right="0.74803149606299213" top="0.98425196850393704" bottom="0.98425196850393704" header="0.51181102362204722" footer="0.51181102362204722"/>
  <pageSetup scale="50" fitToHeight="2" orientation="landscape" r:id="rId1"/>
  <headerFooter alignWithMargins="0"/>
  <rowBreaks count="6" manualBreakCount="6">
    <brk id="37" max="22" man="1"/>
    <brk id="75" max="22" man="1"/>
    <brk id="100" max="22" man="1"/>
    <brk id="128" max="22" man="1"/>
    <brk id="153" max="22" man="1"/>
    <brk id="209" max="22"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FFFF00"/>
  </sheetPr>
  <dimension ref="A1:AB202"/>
  <sheetViews>
    <sheetView view="pageBreakPreview" topLeftCell="B1" zoomScale="90" zoomScaleNormal="90" zoomScaleSheetLayoutView="90" workbookViewId="0">
      <selection activeCell="B2" sqref="B2"/>
    </sheetView>
  </sheetViews>
  <sheetFormatPr defaultRowHeight="12.75" outlineLevelCol="1" x14ac:dyDescent="0.2"/>
  <cols>
    <col min="1" max="1" width="5.7109375" hidden="1" customWidth="1" outlineLevel="1"/>
    <col min="2" max="2" width="9.140625" style="46" customWidth="1" collapsed="1"/>
    <col min="3" max="3" width="42.85546875" customWidth="1"/>
    <col min="16" max="27" width="9.140625" hidden="1" customWidth="1" outlineLevel="1"/>
    <col min="28" max="28" width="9.140625" collapsed="1"/>
  </cols>
  <sheetData>
    <row r="1" spans="1:27" ht="24.95" customHeight="1" x14ac:dyDescent="0.2">
      <c r="A1" s="629" t="s">
        <v>1053</v>
      </c>
      <c r="B1" s="627"/>
      <c r="C1" s="14" t="str">
        <f>Index!A81</f>
        <v>Table 6a     Depository Corporations Survey (DCS), end of period, FY2014-FY2021</v>
      </c>
    </row>
    <row r="2" spans="1:27" ht="24.95" customHeight="1" x14ac:dyDescent="0.2">
      <c r="A2" s="630" t="s">
        <v>1053</v>
      </c>
      <c r="B2" s="637"/>
      <c r="C2" s="370" t="s">
        <v>1501</v>
      </c>
      <c r="D2" s="132" t="str">
        <f>NAgni!M2</f>
        <v>FY10</v>
      </c>
      <c r="E2" s="132" t="str">
        <f>NAgni!N2</f>
        <v>FY11</v>
      </c>
      <c r="F2" s="132" t="str">
        <f>NAgni!O2</f>
        <v>FY12</v>
      </c>
      <c r="G2" s="132" t="str">
        <f>NAgni!P2</f>
        <v>FY13</v>
      </c>
      <c r="H2" s="132" t="str">
        <f>NAgni!Q2</f>
        <v>FY14</v>
      </c>
      <c r="I2" s="132" t="str">
        <f>NAgni!R2</f>
        <v>FY15</v>
      </c>
      <c r="J2" s="132" t="str">
        <f>NAgni!S2</f>
        <v>FY16</v>
      </c>
      <c r="K2" s="132" t="str">
        <f>NAgni!T2</f>
        <v>FY17</v>
      </c>
      <c r="L2" s="132" t="str">
        <f>NAgni!U2</f>
        <v>FY18</v>
      </c>
      <c r="M2" s="132" t="str">
        <f>NAgni!V2</f>
        <v>FY19</v>
      </c>
      <c r="N2" s="132" t="str">
        <f>NAgni!W2</f>
        <v>FY20</v>
      </c>
      <c r="O2" s="132" t="str">
        <f>NAgni!X2</f>
        <v>FY21</v>
      </c>
      <c r="P2" s="132"/>
      <c r="Q2" s="132"/>
      <c r="R2" s="132"/>
      <c r="S2" s="132"/>
      <c r="T2" s="132"/>
      <c r="U2" s="132"/>
      <c r="V2" s="132"/>
      <c r="W2" s="132"/>
      <c r="X2" s="132"/>
      <c r="Y2" s="132"/>
      <c r="Z2" s="132"/>
      <c r="AA2" s="132"/>
    </row>
    <row r="3" spans="1:27" ht="20.100000000000001" customHeight="1" x14ac:dyDescent="0.2">
      <c r="A3" s="607" t="str">
        <f>IF(SUM(D3:AA3)=0,"","X")</f>
        <v>X</v>
      </c>
      <c r="B3" s="618">
        <v>1</v>
      </c>
      <c r="C3" s="504" t="s">
        <v>1387</v>
      </c>
      <c r="D3" s="628">
        <v>75.372001647949219</v>
      </c>
      <c r="E3" s="628">
        <v>84.727996826171875</v>
      </c>
      <c r="F3" s="628">
        <v>108.11699676513672</v>
      </c>
      <c r="G3" s="628">
        <v>110.17800140380859</v>
      </c>
      <c r="H3" s="628">
        <v>143.927001953125</v>
      </c>
      <c r="I3" s="628">
        <v>200.34199523925781</v>
      </c>
      <c r="J3" s="628">
        <v>249.11799621582031</v>
      </c>
      <c r="K3" s="628">
        <v>253.33999633789063</v>
      </c>
      <c r="L3" s="628">
        <v>254.24099731445313</v>
      </c>
      <c r="M3" s="628">
        <v>238.47700500488281</v>
      </c>
      <c r="N3" s="628">
        <v>290.45999145507813</v>
      </c>
      <c r="O3" s="628">
        <v>287.45599365234375</v>
      </c>
      <c r="P3" s="628"/>
      <c r="Q3" s="628"/>
      <c r="R3" s="628"/>
      <c r="S3" s="628"/>
      <c r="T3" s="628"/>
      <c r="U3" s="628"/>
      <c r="V3" s="628"/>
      <c r="W3" s="628"/>
      <c r="X3" s="628"/>
      <c r="Y3" s="628"/>
      <c r="Z3" s="628"/>
      <c r="AA3" s="628"/>
    </row>
    <row r="4" spans="1:27" x14ac:dyDescent="0.2">
      <c r="A4" s="607" t="str">
        <f t="shared" ref="A4:A67" si="0">IF(SUM(D4:AA4)=0,"","X")</f>
        <v>X</v>
      </c>
      <c r="B4" s="449">
        <v>1.1000000000000001</v>
      </c>
      <c r="C4" s="505" t="s">
        <v>1388</v>
      </c>
      <c r="D4" s="628">
        <v>75.372001647949219</v>
      </c>
      <c r="E4" s="628">
        <v>84.727996826171875</v>
      </c>
      <c r="F4" s="628">
        <v>108.11699676513672</v>
      </c>
      <c r="G4" s="628">
        <v>110.17800140380859</v>
      </c>
      <c r="H4" s="628">
        <v>143.927001953125</v>
      </c>
      <c r="I4" s="628">
        <v>200.34199523925781</v>
      </c>
      <c r="J4" s="628">
        <v>249.11799621582031</v>
      </c>
      <c r="K4" s="628">
        <v>253.33999633789063</v>
      </c>
      <c r="L4" s="628">
        <v>254.24099731445313</v>
      </c>
      <c r="M4" s="628">
        <v>238.47700500488281</v>
      </c>
      <c r="N4" s="628">
        <v>290.45999145507813</v>
      </c>
      <c r="O4" s="628">
        <v>287.45599365234375</v>
      </c>
      <c r="P4" s="628"/>
      <c r="Q4" s="628"/>
      <c r="R4" s="628"/>
      <c r="S4" s="628"/>
      <c r="T4" s="628"/>
      <c r="U4" s="628"/>
      <c r="V4" s="628"/>
      <c r="W4" s="628"/>
      <c r="X4" s="628"/>
      <c r="Y4" s="628"/>
      <c r="Z4" s="628"/>
      <c r="AA4" s="628"/>
    </row>
    <row r="5" spans="1:27" x14ac:dyDescent="0.2">
      <c r="A5" s="607" t="str">
        <f t="shared" si="0"/>
        <v>X</v>
      </c>
      <c r="B5" s="449" t="s">
        <v>1389</v>
      </c>
      <c r="C5" s="631" t="s">
        <v>1390</v>
      </c>
      <c r="D5" s="628">
        <v>1.6130000352859497</v>
      </c>
      <c r="E5" s="628">
        <v>1.7300000190734863</v>
      </c>
      <c r="F5" s="628">
        <v>2.5360000133514404</v>
      </c>
      <c r="G5" s="628">
        <v>3.7650001049041748</v>
      </c>
      <c r="H5" s="628">
        <v>3.0910000801086426</v>
      </c>
      <c r="I5" s="628">
        <v>2.3069999217987061</v>
      </c>
      <c r="J5" s="628">
        <v>2.2200000286102295</v>
      </c>
      <c r="K5" s="628">
        <v>2.1679999828338623</v>
      </c>
      <c r="L5" s="628">
        <v>1.7580000162124634</v>
      </c>
      <c r="M5" s="628">
        <v>2.5810000896453857</v>
      </c>
      <c r="N5" s="628">
        <v>4.4879999160766602</v>
      </c>
      <c r="O5" s="628">
        <v>5.8480000495910645</v>
      </c>
      <c r="P5" s="628"/>
      <c r="Q5" s="628"/>
      <c r="R5" s="628"/>
      <c r="S5" s="628"/>
      <c r="T5" s="628"/>
      <c r="U5" s="628"/>
      <c r="V5" s="628"/>
      <c r="W5" s="628"/>
      <c r="X5" s="628"/>
      <c r="Y5" s="628"/>
      <c r="Z5" s="628"/>
      <c r="AA5" s="628"/>
    </row>
    <row r="6" spans="1:27" x14ac:dyDescent="0.2">
      <c r="A6" s="607" t="str">
        <f t="shared" si="0"/>
        <v>X</v>
      </c>
      <c r="B6" s="449" t="s">
        <v>1391</v>
      </c>
      <c r="C6" s="621" t="s">
        <v>1392</v>
      </c>
      <c r="D6" s="628">
        <v>73.355003356933594</v>
      </c>
      <c r="E6" s="628">
        <v>82.803001403808594</v>
      </c>
      <c r="F6" s="628">
        <v>105.31999969482422</v>
      </c>
      <c r="G6" s="628">
        <v>106.23300170898438</v>
      </c>
      <c r="H6" s="628">
        <v>140.83599853515625</v>
      </c>
      <c r="I6" s="628">
        <v>198.03500366210938</v>
      </c>
      <c r="J6" s="628">
        <v>246.78199768066406</v>
      </c>
      <c r="K6" s="628">
        <v>251.05799865722656</v>
      </c>
      <c r="L6" s="628">
        <v>252.46400451660156</v>
      </c>
      <c r="M6" s="628">
        <v>235.89599609375</v>
      </c>
      <c r="N6" s="628">
        <v>285.97198486328125</v>
      </c>
      <c r="O6" s="628">
        <v>281.60800170898438</v>
      </c>
      <c r="P6" s="628"/>
      <c r="Q6" s="628"/>
      <c r="R6" s="628"/>
      <c r="S6" s="628"/>
      <c r="T6" s="628"/>
      <c r="U6" s="628"/>
      <c r="V6" s="628"/>
      <c r="W6" s="628"/>
      <c r="X6" s="628"/>
      <c r="Y6" s="628"/>
      <c r="Z6" s="628"/>
      <c r="AA6" s="628"/>
    </row>
    <row r="7" spans="1:27" x14ac:dyDescent="0.2">
      <c r="A7" s="607" t="str">
        <f t="shared" si="0"/>
        <v>X</v>
      </c>
      <c r="B7" s="449" t="s">
        <v>1393</v>
      </c>
      <c r="C7" s="632" t="s">
        <v>550</v>
      </c>
      <c r="D7" s="628">
        <v>68.927001953125</v>
      </c>
      <c r="E7" s="628">
        <v>75.821998596191406</v>
      </c>
      <c r="F7" s="628">
        <v>105.23500061035156</v>
      </c>
      <c r="G7" s="628">
        <v>106.16899871826172</v>
      </c>
      <c r="H7" s="628">
        <v>140.64199829101563</v>
      </c>
      <c r="I7" s="628">
        <v>197.85600280761719</v>
      </c>
      <c r="J7" s="628">
        <v>246.69099426269531</v>
      </c>
      <c r="K7" s="628">
        <v>250.87800598144531</v>
      </c>
      <c r="L7" s="628">
        <v>252.32600402832031</v>
      </c>
      <c r="M7" s="628">
        <v>235.71499633789063</v>
      </c>
      <c r="N7" s="628">
        <v>285.79901123046875</v>
      </c>
      <c r="O7" s="628">
        <v>281.52499389648438</v>
      </c>
      <c r="P7" s="628"/>
      <c r="Q7" s="628"/>
      <c r="R7" s="628"/>
      <c r="S7" s="628"/>
      <c r="T7" s="628"/>
      <c r="U7" s="628"/>
      <c r="V7" s="628"/>
      <c r="W7" s="628"/>
      <c r="X7" s="628"/>
      <c r="Y7" s="628"/>
      <c r="Z7" s="628"/>
      <c r="AA7" s="628"/>
    </row>
    <row r="8" spans="1:27" x14ac:dyDescent="0.2">
      <c r="A8" s="607" t="str">
        <f t="shared" si="0"/>
        <v>X</v>
      </c>
      <c r="B8" s="449" t="s">
        <v>1394</v>
      </c>
      <c r="C8" s="632" t="s">
        <v>551</v>
      </c>
      <c r="D8" s="628">
        <v>0.62800002098083496</v>
      </c>
      <c r="E8" s="628">
        <v>0.98100000619888306</v>
      </c>
      <c r="F8" s="628">
        <v>8.5000000894069672E-2</v>
      </c>
      <c r="G8" s="628">
        <v>6.4000003039836884E-2</v>
      </c>
      <c r="H8" s="628">
        <v>0.1940000057220459</v>
      </c>
      <c r="I8" s="628">
        <v>0.17900000512599945</v>
      </c>
      <c r="J8" s="628">
        <v>9.0999998152256012E-2</v>
      </c>
      <c r="K8" s="628">
        <v>0.18000000715255737</v>
      </c>
      <c r="L8" s="628">
        <v>0.1379999965429306</v>
      </c>
      <c r="M8" s="628">
        <v>0.1809999942779541</v>
      </c>
      <c r="N8" s="628">
        <v>0.17299999296665192</v>
      </c>
      <c r="O8" s="628">
        <v>8.2999996840953827E-2</v>
      </c>
      <c r="P8" s="628"/>
      <c r="Q8" s="628"/>
      <c r="R8" s="628"/>
      <c r="S8" s="628"/>
      <c r="T8" s="628"/>
      <c r="U8" s="628"/>
      <c r="V8" s="628"/>
      <c r="W8" s="628"/>
      <c r="X8" s="628"/>
      <c r="Y8" s="628"/>
      <c r="Z8" s="628"/>
      <c r="AA8" s="628"/>
    </row>
    <row r="9" spans="1:27" x14ac:dyDescent="0.2">
      <c r="A9" s="607" t="str">
        <f t="shared" si="0"/>
        <v>X</v>
      </c>
      <c r="B9" s="449" t="s">
        <v>1395</v>
      </c>
      <c r="C9" s="632" t="s">
        <v>83</v>
      </c>
      <c r="D9" s="628">
        <v>3.7999999523162842</v>
      </c>
      <c r="E9" s="628">
        <v>6</v>
      </c>
      <c r="F9" s="628">
        <v>0</v>
      </c>
      <c r="G9" s="628">
        <v>0</v>
      </c>
      <c r="H9" s="628">
        <v>0</v>
      </c>
      <c r="I9" s="628">
        <v>0</v>
      </c>
      <c r="J9" s="628">
        <v>0</v>
      </c>
      <c r="K9" s="628">
        <v>0</v>
      </c>
      <c r="L9" s="628">
        <v>0</v>
      </c>
      <c r="M9" s="628">
        <v>0</v>
      </c>
      <c r="N9" s="628">
        <v>0</v>
      </c>
      <c r="O9" s="628">
        <v>0</v>
      </c>
      <c r="P9" s="628"/>
      <c r="Q9" s="628"/>
      <c r="R9" s="628"/>
      <c r="S9" s="628"/>
      <c r="T9" s="628"/>
      <c r="U9" s="628"/>
      <c r="V9" s="628"/>
      <c r="W9" s="628"/>
      <c r="X9" s="628"/>
      <c r="Y9" s="628"/>
      <c r="Z9" s="628"/>
      <c r="AA9" s="628"/>
    </row>
    <row r="10" spans="1:27" x14ac:dyDescent="0.2">
      <c r="A10" s="607" t="str">
        <f t="shared" si="0"/>
        <v>X</v>
      </c>
      <c r="B10" s="449" t="s">
        <v>1396</v>
      </c>
      <c r="C10" s="621" t="s">
        <v>1397</v>
      </c>
      <c r="D10" s="628">
        <v>0.40400001406669617</v>
      </c>
      <c r="E10" s="628">
        <v>0.19499999284744263</v>
      </c>
      <c r="F10" s="628">
        <v>0.26100000739097595</v>
      </c>
      <c r="G10" s="628">
        <v>0.18000000715255737</v>
      </c>
      <c r="H10" s="628">
        <v>0</v>
      </c>
      <c r="I10" s="628">
        <v>0</v>
      </c>
      <c r="J10" s="628">
        <v>0.11599999666213989</v>
      </c>
      <c r="K10" s="628">
        <v>0.11400000005960464</v>
      </c>
      <c r="L10" s="628">
        <v>1.8999999389052391E-2</v>
      </c>
      <c r="M10" s="628">
        <v>0</v>
      </c>
      <c r="N10" s="628">
        <v>0</v>
      </c>
      <c r="O10" s="628">
        <v>0</v>
      </c>
      <c r="P10" s="628"/>
      <c r="Q10" s="628"/>
      <c r="R10" s="628"/>
      <c r="S10" s="628"/>
      <c r="T10" s="628"/>
      <c r="U10" s="628"/>
      <c r="V10" s="628"/>
      <c r="W10" s="628"/>
      <c r="X10" s="628"/>
      <c r="Y10" s="628"/>
      <c r="Z10" s="628"/>
      <c r="AA10" s="628"/>
    </row>
    <row r="11" spans="1:27" x14ac:dyDescent="0.2">
      <c r="A11" s="607" t="str">
        <f t="shared" si="0"/>
        <v/>
      </c>
      <c r="B11" s="449" t="s">
        <v>1398</v>
      </c>
      <c r="C11" s="505" t="s">
        <v>1399</v>
      </c>
      <c r="D11" s="628">
        <v>0</v>
      </c>
      <c r="E11" s="628">
        <v>0</v>
      </c>
      <c r="F11" s="628">
        <v>0</v>
      </c>
      <c r="G11" s="628">
        <v>0</v>
      </c>
      <c r="H11" s="628">
        <v>0</v>
      </c>
      <c r="I11" s="628">
        <v>0</v>
      </c>
      <c r="J11" s="628">
        <v>0</v>
      </c>
      <c r="K11" s="628">
        <v>0</v>
      </c>
      <c r="L11" s="628">
        <v>0</v>
      </c>
      <c r="M11" s="628">
        <v>0</v>
      </c>
      <c r="N11" s="628">
        <v>0</v>
      </c>
      <c r="O11" s="628">
        <v>0</v>
      </c>
      <c r="P11" s="628"/>
      <c r="Q11" s="628"/>
      <c r="R11" s="628"/>
      <c r="S11" s="628"/>
      <c r="T11" s="628"/>
      <c r="U11" s="628"/>
      <c r="V11" s="628"/>
      <c r="W11" s="628"/>
      <c r="X11" s="628"/>
      <c r="Y11" s="628"/>
      <c r="Z11" s="628"/>
      <c r="AA11" s="628"/>
    </row>
    <row r="12" spans="1:27" ht="15" customHeight="1" x14ac:dyDescent="0.2">
      <c r="A12" s="607" t="str">
        <f t="shared" si="0"/>
        <v>X</v>
      </c>
      <c r="B12" s="618">
        <v>2</v>
      </c>
      <c r="C12" s="684" t="s">
        <v>1400</v>
      </c>
      <c r="D12" s="628">
        <v>17.968000411987305</v>
      </c>
      <c r="E12" s="628">
        <v>19.694000244140625</v>
      </c>
      <c r="F12" s="628">
        <v>13.817999839782715</v>
      </c>
      <c r="G12" s="628">
        <v>20.995000839233398</v>
      </c>
      <c r="H12" s="628">
        <v>16.857000350952148</v>
      </c>
      <c r="I12" s="628">
        <v>8.7440004348754883</v>
      </c>
      <c r="J12" s="628">
        <v>-3.8440001010894775</v>
      </c>
      <c r="K12" s="628">
        <v>-6.9270000457763672</v>
      </c>
      <c r="L12" s="628">
        <v>-6.4060001373291016</v>
      </c>
      <c r="M12" s="628">
        <v>2.6749999523162842</v>
      </c>
      <c r="N12" s="628">
        <v>-27.902000427246094</v>
      </c>
      <c r="O12" s="628">
        <v>-27.652000427246094</v>
      </c>
      <c r="P12" s="628"/>
      <c r="Q12" s="628"/>
      <c r="R12" s="628"/>
      <c r="S12" s="628"/>
      <c r="T12" s="628"/>
      <c r="U12" s="628"/>
      <c r="V12" s="628"/>
      <c r="W12" s="628"/>
      <c r="X12" s="628"/>
      <c r="Y12" s="628"/>
      <c r="Z12" s="628"/>
      <c r="AA12" s="628"/>
    </row>
    <row r="13" spans="1:27" x14ac:dyDescent="0.2">
      <c r="A13" s="607" t="str">
        <f t="shared" si="0"/>
        <v>X</v>
      </c>
      <c r="B13" s="449" t="s">
        <v>296</v>
      </c>
      <c r="C13" s="505" t="s">
        <v>1401</v>
      </c>
      <c r="D13" s="628">
        <v>-8.9399995803833008</v>
      </c>
      <c r="E13" s="628">
        <v>-8.2370004653930664</v>
      </c>
      <c r="F13" s="628">
        <v>-13.321999549865723</v>
      </c>
      <c r="G13" s="628">
        <v>-9.0839996337890625</v>
      </c>
      <c r="H13" s="628">
        <v>-15.192999839782715</v>
      </c>
      <c r="I13" s="628">
        <v>-22.268999099731445</v>
      </c>
      <c r="J13" s="628">
        <v>-35.63800048828125</v>
      </c>
      <c r="K13" s="628">
        <v>-43.213001251220703</v>
      </c>
      <c r="L13" s="628">
        <v>-42.928001403808594</v>
      </c>
      <c r="M13" s="628">
        <v>-30.978000640869141</v>
      </c>
      <c r="N13" s="628">
        <v>-60.737998962402344</v>
      </c>
      <c r="O13" s="628">
        <v>-57.484001159667969</v>
      </c>
      <c r="P13" s="628"/>
      <c r="Q13" s="628"/>
      <c r="R13" s="628"/>
      <c r="S13" s="628"/>
      <c r="T13" s="628"/>
      <c r="U13" s="628"/>
      <c r="V13" s="628"/>
      <c r="W13" s="628"/>
      <c r="X13" s="628"/>
      <c r="Y13" s="628"/>
      <c r="Z13" s="628"/>
      <c r="AA13" s="628"/>
    </row>
    <row r="14" spans="1:27" x14ac:dyDescent="0.2">
      <c r="A14" s="607" t="str">
        <f t="shared" si="0"/>
        <v/>
      </c>
      <c r="B14" s="449" t="s">
        <v>1402</v>
      </c>
      <c r="C14" s="621" t="s">
        <v>1403</v>
      </c>
      <c r="D14" s="628">
        <v>0</v>
      </c>
      <c r="E14" s="628">
        <v>0</v>
      </c>
      <c r="F14" s="628">
        <v>0</v>
      </c>
      <c r="G14" s="628">
        <v>0</v>
      </c>
      <c r="H14" s="628">
        <v>0</v>
      </c>
      <c r="I14" s="628">
        <v>0</v>
      </c>
      <c r="J14" s="628">
        <v>0</v>
      </c>
      <c r="K14" s="628">
        <v>0</v>
      </c>
      <c r="L14" s="628">
        <v>0</v>
      </c>
      <c r="M14" s="628">
        <v>0</v>
      </c>
      <c r="N14" s="628">
        <v>0</v>
      </c>
      <c r="O14" s="628">
        <v>0</v>
      </c>
      <c r="P14" s="628"/>
      <c r="Q14" s="628"/>
      <c r="R14" s="628"/>
      <c r="S14" s="628"/>
      <c r="T14" s="628"/>
      <c r="U14" s="628"/>
      <c r="V14" s="628"/>
      <c r="W14" s="628"/>
      <c r="X14" s="628"/>
      <c r="Y14" s="628"/>
      <c r="Z14" s="628"/>
      <c r="AA14" s="628"/>
    </row>
    <row r="15" spans="1:27" x14ac:dyDescent="0.2">
      <c r="A15" s="607" t="str">
        <f t="shared" si="0"/>
        <v>X</v>
      </c>
      <c r="B15" s="449" t="s">
        <v>1404</v>
      </c>
      <c r="C15" s="621" t="s">
        <v>1405</v>
      </c>
      <c r="D15" s="628">
        <v>8.9399995803833008</v>
      </c>
      <c r="E15" s="628">
        <v>8.2370004653930664</v>
      </c>
      <c r="F15" s="628">
        <v>13.321999549865723</v>
      </c>
      <c r="G15" s="628">
        <v>9.0839996337890625</v>
      </c>
      <c r="H15" s="628">
        <v>15.192999839782715</v>
      </c>
      <c r="I15" s="628">
        <v>22.268999099731445</v>
      </c>
      <c r="J15" s="628">
        <v>35.63800048828125</v>
      </c>
      <c r="K15" s="628">
        <v>43.213001251220703</v>
      </c>
      <c r="L15" s="628">
        <v>42.928001403808594</v>
      </c>
      <c r="M15" s="628">
        <v>30.978000640869141</v>
      </c>
      <c r="N15" s="628">
        <v>60.737998962402344</v>
      </c>
      <c r="O15" s="628">
        <v>57.484001159667969</v>
      </c>
      <c r="P15" s="628"/>
      <c r="Q15" s="628"/>
      <c r="R15" s="628"/>
      <c r="S15" s="628"/>
      <c r="T15" s="628"/>
      <c r="U15" s="628"/>
      <c r="V15" s="628"/>
      <c r="W15" s="628"/>
      <c r="X15" s="628"/>
      <c r="Y15" s="628"/>
      <c r="Z15" s="628"/>
      <c r="AA15" s="628"/>
    </row>
    <row r="16" spans="1:27" x14ac:dyDescent="0.2">
      <c r="A16" s="607" t="str">
        <f t="shared" si="0"/>
        <v>X</v>
      </c>
      <c r="B16" s="449" t="s">
        <v>1406</v>
      </c>
      <c r="C16" s="632" t="s">
        <v>550</v>
      </c>
      <c r="D16" s="628">
        <v>0.47900000214576721</v>
      </c>
      <c r="E16" s="628">
        <v>0.60500001907348633</v>
      </c>
      <c r="F16" s="628">
        <v>0.88999998569488525</v>
      </c>
      <c r="G16" s="628">
        <v>0.89099997282028198</v>
      </c>
      <c r="H16" s="628">
        <v>3.6970000267028809</v>
      </c>
      <c r="I16" s="628">
        <v>3.0529999732971191</v>
      </c>
      <c r="J16" s="628">
        <v>8.0959997177124023</v>
      </c>
      <c r="K16" s="628">
        <v>5.3550000190734863</v>
      </c>
      <c r="L16" s="628">
        <v>4.2729997634887695</v>
      </c>
      <c r="M16" s="628">
        <v>7.2649998664855957</v>
      </c>
      <c r="N16" s="628">
        <v>16.302999496459961</v>
      </c>
      <c r="O16" s="628">
        <v>20.181999206542969</v>
      </c>
      <c r="P16" s="628"/>
      <c r="Q16" s="628"/>
      <c r="R16" s="628"/>
      <c r="S16" s="628"/>
      <c r="T16" s="628"/>
      <c r="U16" s="628"/>
      <c r="V16" s="628"/>
      <c r="W16" s="628"/>
      <c r="X16" s="628"/>
      <c r="Y16" s="628"/>
      <c r="Z16" s="628"/>
      <c r="AA16" s="628"/>
    </row>
    <row r="17" spans="1:27" x14ac:dyDescent="0.2">
      <c r="A17" s="607" t="str">
        <f t="shared" si="0"/>
        <v>X</v>
      </c>
      <c r="B17" s="449" t="s">
        <v>1407</v>
      </c>
      <c r="C17" s="632" t="s">
        <v>551</v>
      </c>
      <c r="D17" s="628">
        <v>8.0459995269775391</v>
      </c>
      <c r="E17" s="628">
        <v>7.5590000152587891</v>
      </c>
      <c r="F17" s="628">
        <v>12.37399959564209</v>
      </c>
      <c r="G17" s="628">
        <v>8.1350002288818359</v>
      </c>
      <c r="H17" s="628">
        <v>11.437999725341797</v>
      </c>
      <c r="I17" s="628">
        <v>19.148000717163086</v>
      </c>
      <c r="J17" s="628">
        <v>27.474000930786133</v>
      </c>
      <c r="K17" s="628">
        <v>37.790000915527344</v>
      </c>
      <c r="L17" s="628">
        <v>38.640998840332031</v>
      </c>
      <c r="M17" s="628">
        <v>23.503000259399414</v>
      </c>
      <c r="N17" s="628">
        <v>43.974998474121094</v>
      </c>
      <c r="O17" s="628">
        <v>36.736000061035156</v>
      </c>
      <c r="P17" s="628"/>
      <c r="Q17" s="628"/>
      <c r="R17" s="628"/>
      <c r="S17" s="628"/>
      <c r="T17" s="628"/>
      <c r="U17" s="628"/>
      <c r="V17" s="628"/>
      <c r="W17" s="628"/>
      <c r="X17" s="628"/>
      <c r="Y17" s="628"/>
      <c r="Z17" s="628"/>
      <c r="AA17" s="628"/>
    </row>
    <row r="18" spans="1:27" x14ac:dyDescent="0.2">
      <c r="A18" s="607" t="str">
        <f t="shared" si="0"/>
        <v>X</v>
      </c>
      <c r="B18" s="449" t="s">
        <v>1408</v>
      </c>
      <c r="C18" s="632" t="s">
        <v>83</v>
      </c>
      <c r="D18" s="628">
        <v>0.41499999165534973</v>
      </c>
      <c r="E18" s="628">
        <v>7.2999998927116394E-2</v>
      </c>
      <c r="F18" s="628">
        <v>5.7999998331069946E-2</v>
      </c>
      <c r="G18" s="628">
        <v>5.4000001400709152E-2</v>
      </c>
      <c r="H18" s="628">
        <v>5.4000001400709152E-2</v>
      </c>
      <c r="I18" s="628">
        <v>6.8000003695487976E-2</v>
      </c>
      <c r="J18" s="628">
        <v>6.8000003695487976E-2</v>
      </c>
      <c r="K18" s="628">
        <v>6.8000003695487976E-2</v>
      </c>
      <c r="L18" s="628">
        <v>1.4000000432133675E-2</v>
      </c>
      <c r="M18" s="628">
        <v>0.20999999344348907</v>
      </c>
      <c r="N18" s="628">
        <v>0.46000000834465027</v>
      </c>
      <c r="O18" s="628">
        <v>0.56599998474121094</v>
      </c>
      <c r="P18" s="628"/>
      <c r="Q18" s="628"/>
      <c r="R18" s="628"/>
      <c r="S18" s="628"/>
      <c r="T18" s="628"/>
      <c r="U18" s="628"/>
      <c r="V18" s="628"/>
      <c r="W18" s="628"/>
      <c r="X18" s="628"/>
      <c r="Y18" s="628"/>
      <c r="Z18" s="628"/>
      <c r="AA18" s="628"/>
    </row>
    <row r="19" spans="1:27" x14ac:dyDescent="0.2">
      <c r="A19" s="607" t="str">
        <f t="shared" si="0"/>
        <v>X</v>
      </c>
      <c r="B19" s="449" t="s">
        <v>1409</v>
      </c>
      <c r="C19" s="632" t="s">
        <v>1410</v>
      </c>
      <c r="D19" s="628">
        <v>0</v>
      </c>
      <c r="E19" s="628">
        <v>0</v>
      </c>
      <c r="F19" s="628">
        <v>0</v>
      </c>
      <c r="G19" s="628">
        <v>4.0000001899898052E-3</v>
      </c>
      <c r="H19" s="628">
        <v>4.0000001899898052E-3</v>
      </c>
      <c r="I19" s="628">
        <v>0</v>
      </c>
      <c r="J19" s="628">
        <v>0</v>
      </c>
      <c r="K19" s="628">
        <v>0</v>
      </c>
      <c r="L19" s="628">
        <v>0</v>
      </c>
      <c r="M19" s="628">
        <v>0</v>
      </c>
      <c r="N19" s="628">
        <v>0</v>
      </c>
      <c r="O19" s="628">
        <v>0</v>
      </c>
      <c r="P19" s="628"/>
      <c r="Q19" s="628"/>
      <c r="R19" s="628"/>
      <c r="S19" s="628"/>
      <c r="T19" s="628"/>
      <c r="U19" s="628"/>
      <c r="V19" s="628"/>
      <c r="W19" s="628"/>
      <c r="X19" s="628"/>
      <c r="Y19" s="628"/>
      <c r="Z19" s="628"/>
      <c r="AA19" s="628"/>
    </row>
    <row r="20" spans="1:27" x14ac:dyDescent="0.2">
      <c r="A20" s="607" t="str">
        <f t="shared" si="0"/>
        <v>X</v>
      </c>
      <c r="B20" s="449" t="s">
        <v>297</v>
      </c>
      <c r="C20" s="505" t="s">
        <v>1411</v>
      </c>
      <c r="D20" s="628">
        <v>26.908000946044922</v>
      </c>
      <c r="E20" s="628">
        <v>27.930999755859375</v>
      </c>
      <c r="F20" s="628">
        <v>27.139999389648438</v>
      </c>
      <c r="G20" s="628">
        <v>30.079000473022461</v>
      </c>
      <c r="H20" s="628">
        <v>32.049999237060547</v>
      </c>
      <c r="I20" s="628">
        <v>31.01300048828125</v>
      </c>
      <c r="J20" s="628">
        <v>31.794000625610352</v>
      </c>
      <c r="K20" s="628">
        <v>36.285999298095703</v>
      </c>
      <c r="L20" s="628">
        <v>36.521999359130859</v>
      </c>
      <c r="M20" s="628">
        <v>33.652999877929688</v>
      </c>
      <c r="N20" s="628">
        <v>32.83599853515625</v>
      </c>
      <c r="O20" s="628">
        <v>29.832000732421875</v>
      </c>
      <c r="P20" s="628"/>
      <c r="Q20" s="628"/>
      <c r="R20" s="628"/>
      <c r="S20" s="628"/>
      <c r="T20" s="628"/>
      <c r="U20" s="628"/>
      <c r="V20" s="628"/>
      <c r="W20" s="628"/>
      <c r="X20" s="628"/>
      <c r="Y20" s="628"/>
      <c r="Z20" s="628"/>
      <c r="AA20" s="628"/>
    </row>
    <row r="21" spans="1:27" x14ac:dyDescent="0.2">
      <c r="A21" s="607" t="str">
        <f t="shared" si="0"/>
        <v>X</v>
      </c>
      <c r="B21" s="449" t="s">
        <v>1412</v>
      </c>
      <c r="C21" s="621" t="s">
        <v>1413</v>
      </c>
      <c r="D21" s="628">
        <v>0</v>
      </c>
      <c r="E21" s="628">
        <v>0</v>
      </c>
      <c r="F21" s="628">
        <v>1.9999999552965164E-2</v>
      </c>
      <c r="G21" s="628">
        <v>7.0000002160668373E-3</v>
      </c>
      <c r="H21" s="628">
        <v>0</v>
      </c>
      <c r="I21" s="628">
        <v>0</v>
      </c>
      <c r="J21" s="628">
        <v>0</v>
      </c>
      <c r="K21" s="628">
        <v>0</v>
      </c>
      <c r="L21" s="628">
        <v>0</v>
      </c>
      <c r="M21" s="628">
        <v>0</v>
      </c>
      <c r="N21" s="628">
        <v>0</v>
      </c>
      <c r="O21" s="628">
        <v>0</v>
      </c>
      <c r="P21" s="628"/>
      <c r="Q21" s="628"/>
      <c r="R21" s="628"/>
      <c r="S21" s="628"/>
      <c r="T21" s="628"/>
      <c r="U21" s="628"/>
      <c r="V21" s="628"/>
      <c r="W21" s="628"/>
      <c r="X21" s="628"/>
      <c r="Y21" s="628"/>
      <c r="Z21" s="628"/>
      <c r="AA21" s="628"/>
    </row>
    <row r="22" spans="1:27" x14ac:dyDescent="0.2">
      <c r="A22" s="607" t="str">
        <f t="shared" si="0"/>
        <v>X</v>
      </c>
      <c r="B22" s="449" t="s">
        <v>1414</v>
      </c>
      <c r="C22" s="621" t="s">
        <v>504</v>
      </c>
      <c r="D22" s="628">
        <v>26.908000946044922</v>
      </c>
      <c r="E22" s="628">
        <v>27.930999755859375</v>
      </c>
      <c r="F22" s="628">
        <v>27.120000839233398</v>
      </c>
      <c r="G22" s="628">
        <v>30.072000503540039</v>
      </c>
      <c r="H22" s="628">
        <v>32.049999237060547</v>
      </c>
      <c r="I22" s="628">
        <v>31.01300048828125</v>
      </c>
      <c r="J22" s="628">
        <v>31.794000625610352</v>
      </c>
      <c r="K22" s="628">
        <v>36.285999298095703</v>
      </c>
      <c r="L22" s="628">
        <v>36.521999359130859</v>
      </c>
      <c r="M22" s="628">
        <v>33.652999877929688</v>
      </c>
      <c r="N22" s="628">
        <v>32.83599853515625</v>
      </c>
      <c r="O22" s="628">
        <v>29.832000732421875</v>
      </c>
      <c r="P22" s="628"/>
      <c r="Q22" s="628"/>
      <c r="R22" s="628"/>
      <c r="S22" s="628"/>
      <c r="T22" s="628"/>
      <c r="U22" s="628"/>
      <c r="V22" s="628"/>
      <c r="W22" s="628"/>
      <c r="X22" s="628"/>
      <c r="Y22" s="628"/>
      <c r="Z22" s="628"/>
      <c r="AA22" s="628"/>
    </row>
    <row r="23" spans="1:27" x14ac:dyDescent="0.2">
      <c r="A23" s="607" t="str">
        <f t="shared" si="0"/>
        <v>X</v>
      </c>
      <c r="B23" s="449" t="s">
        <v>1415</v>
      </c>
      <c r="C23" s="632" t="s">
        <v>1416</v>
      </c>
      <c r="D23" s="628">
        <v>0</v>
      </c>
      <c r="E23" s="628">
        <v>6.5999999642372131E-2</v>
      </c>
      <c r="F23" s="628">
        <v>4.6999998390674591E-2</v>
      </c>
      <c r="G23" s="628">
        <v>0</v>
      </c>
      <c r="H23" s="628">
        <v>0</v>
      </c>
      <c r="I23" s="628">
        <v>0</v>
      </c>
      <c r="J23" s="628">
        <v>0</v>
      </c>
      <c r="K23" s="628">
        <v>0</v>
      </c>
      <c r="L23" s="628">
        <v>0</v>
      </c>
      <c r="M23" s="628">
        <v>0</v>
      </c>
      <c r="N23" s="628">
        <v>0</v>
      </c>
      <c r="O23" s="628">
        <v>0</v>
      </c>
      <c r="P23" s="628"/>
      <c r="Q23" s="628"/>
      <c r="R23" s="628"/>
      <c r="S23" s="628"/>
      <c r="T23" s="628"/>
      <c r="U23" s="628"/>
      <c r="V23" s="628"/>
      <c r="W23" s="628"/>
      <c r="X23" s="628"/>
      <c r="Y23" s="628"/>
      <c r="Z23" s="628"/>
      <c r="AA23" s="628"/>
    </row>
    <row r="24" spans="1:27" x14ac:dyDescent="0.2">
      <c r="A24" s="607" t="str">
        <f t="shared" si="0"/>
        <v>X</v>
      </c>
      <c r="B24" s="449" t="s">
        <v>1417</v>
      </c>
      <c r="C24" s="633" t="s">
        <v>1418</v>
      </c>
      <c r="D24" s="628">
        <v>3.9890000820159912</v>
      </c>
      <c r="E24" s="628">
        <v>7.8350000381469727</v>
      </c>
      <c r="F24" s="628">
        <v>2.8870000839233398</v>
      </c>
      <c r="G24" s="628">
        <v>2.6909999847412109</v>
      </c>
      <c r="H24" s="628">
        <v>2.8199999332427979</v>
      </c>
      <c r="I24" s="628">
        <v>1.1809999942779541</v>
      </c>
      <c r="J24" s="628">
        <v>1.1759999990463257</v>
      </c>
      <c r="K24" s="628">
        <v>6.4600000381469727</v>
      </c>
      <c r="L24" s="628">
        <v>8.4329996109008789</v>
      </c>
      <c r="M24" s="628">
        <v>5.4109997749328613</v>
      </c>
      <c r="N24" s="628">
        <v>5.2290000915527344</v>
      </c>
      <c r="O24" s="628">
        <v>4.9369997978210449</v>
      </c>
      <c r="P24" s="628"/>
      <c r="Q24" s="628"/>
      <c r="R24" s="628"/>
      <c r="S24" s="628"/>
      <c r="T24" s="628"/>
      <c r="U24" s="628"/>
      <c r="V24" s="628"/>
      <c r="W24" s="628"/>
      <c r="X24" s="628"/>
      <c r="Y24" s="628"/>
      <c r="Z24" s="628"/>
      <c r="AA24" s="628"/>
    </row>
    <row r="25" spans="1:27" x14ac:dyDescent="0.2">
      <c r="A25" s="607" t="str">
        <f t="shared" si="0"/>
        <v>X</v>
      </c>
      <c r="B25" s="449" t="s">
        <v>1419</v>
      </c>
      <c r="C25" s="634" t="s">
        <v>514</v>
      </c>
      <c r="D25" s="628">
        <v>22.919000625610352</v>
      </c>
      <c r="E25" s="628">
        <v>20.030000686645508</v>
      </c>
      <c r="F25" s="628">
        <v>24.186000823974609</v>
      </c>
      <c r="G25" s="628">
        <v>27.381000518798828</v>
      </c>
      <c r="H25" s="628">
        <v>29.229999542236328</v>
      </c>
      <c r="I25" s="628">
        <v>29.832000732421875</v>
      </c>
      <c r="J25" s="628">
        <v>30.618000030517578</v>
      </c>
      <c r="K25" s="628">
        <v>29.826000213623047</v>
      </c>
      <c r="L25" s="628">
        <v>28.089000701904297</v>
      </c>
      <c r="M25" s="628">
        <v>28.242000579833984</v>
      </c>
      <c r="N25" s="628">
        <v>27.607000350952148</v>
      </c>
      <c r="O25" s="628">
        <v>24.895000457763672</v>
      </c>
      <c r="P25" s="628"/>
      <c r="Q25" s="628"/>
      <c r="R25" s="628"/>
      <c r="S25" s="628"/>
      <c r="T25" s="628"/>
      <c r="U25" s="628"/>
      <c r="V25" s="628"/>
      <c r="W25" s="628"/>
      <c r="X25" s="628"/>
      <c r="Y25" s="628"/>
      <c r="Z25" s="628"/>
      <c r="AA25" s="628"/>
    </row>
    <row r="26" spans="1:27" ht="25.5" x14ac:dyDescent="0.2">
      <c r="A26" s="607" t="str">
        <f t="shared" si="0"/>
        <v/>
      </c>
      <c r="B26" s="449" t="s">
        <v>1420</v>
      </c>
      <c r="C26" s="634" t="s">
        <v>1421</v>
      </c>
      <c r="D26" s="628">
        <v>0</v>
      </c>
      <c r="E26" s="628">
        <v>0</v>
      </c>
      <c r="F26" s="628">
        <v>0</v>
      </c>
      <c r="G26" s="628">
        <v>0</v>
      </c>
      <c r="H26" s="628">
        <v>0</v>
      </c>
      <c r="I26" s="628">
        <v>0</v>
      </c>
      <c r="J26" s="628">
        <v>0</v>
      </c>
      <c r="K26" s="628">
        <v>0</v>
      </c>
      <c r="L26" s="628">
        <v>0</v>
      </c>
      <c r="M26" s="628">
        <v>0</v>
      </c>
      <c r="N26" s="628">
        <v>0</v>
      </c>
      <c r="O26" s="628">
        <v>0</v>
      </c>
      <c r="P26" s="628"/>
      <c r="Q26" s="628"/>
      <c r="R26" s="628"/>
      <c r="S26" s="628"/>
      <c r="T26" s="628"/>
      <c r="U26" s="628"/>
      <c r="V26" s="628"/>
      <c r="W26" s="628"/>
      <c r="X26" s="628"/>
      <c r="Y26" s="628"/>
      <c r="Z26" s="628"/>
      <c r="AA26" s="628"/>
    </row>
    <row r="27" spans="1:27" ht="15" customHeight="1" x14ac:dyDescent="0.2">
      <c r="A27" s="607" t="str">
        <f t="shared" si="0"/>
        <v>X</v>
      </c>
      <c r="B27" s="618">
        <v>3</v>
      </c>
      <c r="C27" s="135" t="s">
        <v>1422</v>
      </c>
      <c r="D27" s="628">
        <v>84.784652709960938</v>
      </c>
      <c r="E27" s="628">
        <v>94.950782775878906</v>
      </c>
      <c r="F27" s="628">
        <v>115.52961730957031</v>
      </c>
      <c r="G27" s="628">
        <v>124.84999847412109</v>
      </c>
      <c r="H27" s="628">
        <v>153.84599304199219</v>
      </c>
      <c r="I27" s="628">
        <v>201.41299438476563</v>
      </c>
      <c r="J27" s="628">
        <v>236.427001953125</v>
      </c>
      <c r="K27" s="628">
        <v>237.12399291992188</v>
      </c>
      <c r="L27" s="628">
        <v>237.85299682617188</v>
      </c>
      <c r="M27" s="628">
        <v>230.32400512695313</v>
      </c>
      <c r="N27" s="628">
        <v>254.08200073242188</v>
      </c>
      <c r="O27" s="628">
        <v>251.25</v>
      </c>
      <c r="P27" s="628"/>
      <c r="Q27" s="628"/>
      <c r="R27" s="628"/>
      <c r="S27" s="628"/>
      <c r="T27" s="628"/>
      <c r="U27" s="628"/>
      <c r="V27" s="628"/>
      <c r="W27" s="628"/>
      <c r="X27" s="628"/>
      <c r="Y27" s="628"/>
      <c r="Z27" s="628"/>
      <c r="AA27" s="628"/>
    </row>
    <row r="28" spans="1:27" x14ac:dyDescent="0.2">
      <c r="A28" s="607" t="str">
        <f t="shared" si="0"/>
        <v>X</v>
      </c>
      <c r="B28" s="449" t="s">
        <v>66</v>
      </c>
      <c r="C28" s="620" t="s">
        <v>1423</v>
      </c>
      <c r="D28" s="628">
        <v>31.135000228881836</v>
      </c>
      <c r="E28" s="628">
        <v>37.143001556396484</v>
      </c>
      <c r="F28" s="628">
        <v>54.731998443603516</v>
      </c>
      <c r="G28" s="628">
        <v>62.958999633789063</v>
      </c>
      <c r="H28" s="628">
        <v>69.616996765136719</v>
      </c>
      <c r="I28" s="628">
        <v>88.884002685546875</v>
      </c>
      <c r="J28" s="628">
        <v>106.08100128173828</v>
      </c>
      <c r="K28" s="628">
        <v>96.771003723144531</v>
      </c>
      <c r="L28" s="628">
        <v>90.983001708984375</v>
      </c>
      <c r="M28" s="628">
        <v>99.404998779296875</v>
      </c>
      <c r="N28" s="628">
        <v>115.40000152587891</v>
      </c>
      <c r="O28" s="628">
        <v>120.05999755859375</v>
      </c>
      <c r="P28" s="628"/>
      <c r="Q28" s="628"/>
      <c r="R28" s="628"/>
      <c r="S28" s="628"/>
      <c r="T28" s="628"/>
      <c r="U28" s="628"/>
      <c r="V28" s="628"/>
      <c r="W28" s="628"/>
      <c r="X28" s="628"/>
      <c r="Y28" s="628"/>
      <c r="Z28" s="628"/>
      <c r="AA28" s="628"/>
    </row>
    <row r="29" spans="1:27" x14ac:dyDescent="0.2">
      <c r="A29" s="607" t="str">
        <f t="shared" si="0"/>
        <v>X</v>
      </c>
      <c r="B29" s="449" t="s">
        <v>1424</v>
      </c>
      <c r="C29" s="621" t="s">
        <v>1425</v>
      </c>
      <c r="D29" s="628">
        <v>0.44699999690055847</v>
      </c>
      <c r="E29" s="628">
        <v>0.22100000083446503</v>
      </c>
      <c r="F29" s="628">
        <v>0.25299999117851257</v>
      </c>
      <c r="G29" s="628">
        <v>4.3299999237060547</v>
      </c>
      <c r="H29" s="628">
        <v>6.2699999809265137</v>
      </c>
      <c r="I29" s="628">
        <v>8.5769996643066406</v>
      </c>
      <c r="J29" s="628">
        <v>12.961000442504883</v>
      </c>
      <c r="K29" s="628">
        <v>11.267999649047852</v>
      </c>
      <c r="L29" s="628">
        <v>5.7230000495910645</v>
      </c>
      <c r="M29" s="628">
        <v>3.9430000782012939</v>
      </c>
      <c r="N29" s="628">
        <v>6.3909997940063477</v>
      </c>
      <c r="O29" s="628">
        <v>8.5290002822875977</v>
      </c>
      <c r="P29" s="628"/>
      <c r="Q29" s="628"/>
      <c r="R29" s="628"/>
      <c r="S29" s="628"/>
      <c r="T29" s="628"/>
      <c r="U29" s="628"/>
      <c r="V29" s="628"/>
      <c r="W29" s="628"/>
      <c r="X29" s="628"/>
      <c r="Y29" s="628"/>
      <c r="Z29" s="628"/>
      <c r="AA29" s="628"/>
    </row>
    <row r="30" spans="1:27" x14ac:dyDescent="0.2">
      <c r="A30" s="607" t="str">
        <f t="shared" si="0"/>
        <v>X</v>
      </c>
      <c r="B30" s="449" t="s">
        <v>1426</v>
      </c>
      <c r="C30" s="621" t="s">
        <v>583</v>
      </c>
      <c r="D30" s="628">
        <v>0.4699999988079071</v>
      </c>
      <c r="E30" s="628">
        <v>0.55299997329711914</v>
      </c>
      <c r="F30" s="628">
        <v>2.7049999237060547</v>
      </c>
      <c r="G30" s="628">
        <v>5.1669998168945313</v>
      </c>
      <c r="H30" s="628">
        <v>3.6589999198913574</v>
      </c>
      <c r="I30" s="628">
        <v>4.1630001068115234</v>
      </c>
      <c r="J30" s="628">
        <v>4.5310001373291016</v>
      </c>
      <c r="K30" s="628">
        <v>3.0160000324249268</v>
      </c>
      <c r="L30" s="628">
        <v>4.6739997863769531</v>
      </c>
      <c r="M30" s="628">
        <v>4.7140002250671387</v>
      </c>
      <c r="N30" s="628">
        <v>4.1770000457763672</v>
      </c>
      <c r="O30" s="628">
        <v>2.9319999217987061</v>
      </c>
      <c r="P30" s="628"/>
      <c r="Q30" s="628"/>
      <c r="R30" s="628"/>
      <c r="S30" s="628"/>
      <c r="T30" s="628"/>
      <c r="U30" s="628"/>
      <c r="V30" s="628"/>
      <c r="W30" s="628"/>
      <c r="X30" s="628"/>
      <c r="Y30" s="628"/>
      <c r="Z30" s="628"/>
      <c r="AA30" s="628"/>
    </row>
    <row r="31" spans="1:27" x14ac:dyDescent="0.2">
      <c r="A31" s="607" t="str">
        <f t="shared" si="0"/>
        <v>X</v>
      </c>
      <c r="B31" s="449" t="s">
        <v>1427</v>
      </c>
      <c r="C31" s="621" t="s">
        <v>1428</v>
      </c>
      <c r="D31" s="628">
        <v>1.534000039100647</v>
      </c>
      <c r="E31" s="628">
        <v>1.218000054359436</v>
      </c>
      <c r="F31" s="628">
        <v>1.0440000295639038</v>
      </c>
      <c r="G31" s="628">
        <v>0.43500000238418579</v>
      </c>
      <c r="H31" s="628">
        <v>1.0279999971389771</v>
      </c>
      <c r="I31" s="628">
        <v>0</v>
      </c>
      <c r="J31" s="628">
        <v>0</v>
      </c>
      <c r="K31" s="628">
        <v>0</v>
      </c>
      <c r="L31" s="628">
        <v>0</v>
      </c>
      <c r="M31" s="628">
        <v>0</v>
      </c>
      <c r="N31" s="628">
        <v>0</v>
      </c>
      <c r="O31" s="628">
        <v>0</v>
      </c>
      <c r="P31" s="628"/>
      <c r="Q31" s="628"/>
      <c r="R31" s="628"/>
      <c r="S31" s="628"/>
      <c r="T31" s="628"/>
      <c r="U31" s="628"/>
      <c r="V31" s="628"/>
      <c r="W31" s="628"/>
      <c r="X31" s="628"/>
      <c r="Y31" s="628"/>
      <c r="Z31" s="628"/>
      <c r="AA31" s="628"/>
    </row>
    <row r="32" spans="1:27" x14ac:dyDescent="0.2">
      <c r="A32" s="607" t="str">
        <f t="shared" si="0"/>
        <v>X</v>
      </c>
      <c r="B32" s="449" t="s">
        <v>1429</v>
      </c>
      <c r="C32" s="621" t="s">
        <v>504</v>
      </c>
      <c r="D32" s="628">
        <v>28.684000015258789</v>
      </c>
      <c r="E32" s="628">
        <v>35.1510009765625</v>
      </c>
      <c r="F32" s="628">
        <v>50.729999542236328</v>
      </c>
      <c r="G32" s="628">
        <v>53.027000427246094</v>
      </c>
      <c r="H32" s="628">
        <v>58.659999847412109</v>
      </c>
      <c r="I32" s="628">
        <v>76.143997192382813</v>
      </c>
      <c r="J32" s="628">
        <v>88.588996887207031</v>
      </c>
      <c r="K32" s="628">
        <v>82.48699951171875</v>
      </c>
      <c r="L32" s="628">
        <v>80.225997924804688</v>
      </c>
      <c r="M32" s="628">
        <v>90.748001098632813</v>
      </c>
      <c r="N32" s="628">
        <v>104.83200073242188</v>
      </c>
      <c r="O32" s="628">
        <v>108.5989990234375</v>
      </c>
      <c r="P32" s="628"/>
      <c r="Q32" s="628"/>
      <c r="R32" s="628"/>
      <c r="S32" s="628"/>
      <c r="T32" s="628"/>
      <c r="U32" s="628"/>
      <c r="V32" s="628"/>
      <c r="W32" s="628"/>
      <c r="X32" s="628"/>
      <c r="Y32" s="628"/>
      <c r="Z32" s="628"/>
      <c r="AA32" s="628"/>
    </row>
    <row r="33" spans="1:27" x14ac:dyDescent="0.2">
      <c r="A33" s="607" t="str">
        <f t="shared" si="0"/>
        <v>X</v>
      </c>
      <c r="B33" s="449" t="s">
        <v>1430</v>
      </c>
      <c r="C33" s="623" t="s">
        <v>513</v>
      </c>
      <c r="D33" s="628">
        <v>22.933000564575195</v>
      </c>
      <c r="E33" s="628">
        <v>28.531999588012695</v>
      </c>
      <c r="F33" s="628">
        <v>42.2760009765625</v>
      </c>
      <c r="G33" s="628">
        <v>39.757999420166016</v>
      </c>
      <c r="H33" s="628">
        <v>44.275001525878906</v>
      </c>
      <c r="I33" s="628">
        <v>60.189998626708984</v>
      </c>
      <c r="J33" s="628">
        <v>69.807998657226563</v>
      </c>
      <c r="K33" s="628">
        <v>63.115001678466797</v>
      </c>
      <c r="L33" s="628">
        <v>62.919998168945313</v>
      </c>
      <c r="M33" s="628">
        <v>71.906997680664063</v>
      </c>
      <c r="N33" s="628">
        <v>80.288002014160156</v>
      </c>
      <c r="O33" s="628">
        <v>78.821998596191406</v>
      </c>
      <c r="P33" s="628"/>
      <c r="Q33" s="628"/>
      <c r="R33" s="628"/>
      <c r="S33" s="628"/>
      <c r="T33" s="628"/>
      <c r="U33" s="628"/>
      <c r="V33" s="628"/>
      <c r="W33" s="628"/>
      <c r="X33" s="628"/>
      <c r="Y33" s="628"/>
      <c r="Z33" s="628"/>
      <c r="AA33" s="628"/>
    </row>
    <row r="34" spans="1:27" x14ac:dyDescent="0.2">
      <c r="A34" s="607" t="str">
        <f t="shared" si="0"/>
        <v>X</v>
      </c>
      <c r="B34" s="449" t="s">
        <v>1431</v>
      </c>
      <c r="C34" s="623" t="s">
        <v>514</v>
      </c>
      <c r="D34" s="628">
        <v>5.750999927520752</v>
      </c>
      <c r="E34" s="628">
        <v>6.6189999580383301</v>
      </c>
      <c r="F34" s="628">
        <v>8.4540004730224609</v>
      </c>
      <c r="G34" s="628">
        <v>10.199000358581543</v>
      </c>
      <c r="H34" s="628">
        <v>11.456000328063965</v>
      </c>
      <c r="I34" s="628">
        <v>13.480999946594238</v>
      </c>
      <c r="J34" s="628">
        <v>16.166000366210938</v>
      </c>
      <c r="K34" s="628">
        <v>17.645000457763672</v>
      </c>
      <c r="L34" s="628">
        <v>15.548000335693359</v>
      </c>
      <c r="M34" s="628">
        <v>17.646999359130859</v>
      </c>
      <c r="N34" s="628">
        <v>23.301000595092773</v>
      </c>
      <c r="O34" s="628">
        <v>28.676000595092773</v>
      </c>
      <c r="P34" s="628"/>
      <c r="Q34" s="628"/>
      <c r="R34" s="628"/>
      <c r="S34" s="628"/>
      <c r="T34" s="628"/>
      <c r="U34" s="628"/>
      <c r="V34" s="628"/>
      <c r="W34" s="628"/>
      <c r="X34" s="628"/>
      <c r="Y34" s="628"/>
      <c r="Z34" s="628"/>
      <c r="AA34" s="628"/>
    </row>
    <row r="35" spans="1:27" x14ac:dyDescent="0.2">
      <c r="A35" s="607" t="str">
        <f t="shared" si="0"/>
        <v>X</v>
      </c>
      <c r="B35" s="449" t="s">
        <v>1432</v>
      </c>
      <c r="C35" s="623" t="s">
        <v>1433</v>
      </c>
      <c r="D35" s="628">
        <v>0</v>
      </c>
      <c r="E35" s="628">
        <v>0</v>
      </c>
      <c r="F35" s="628">
        <v>0</v>
      </c>
      <c r="G35" s="628">
        <v>3.0699999332427979</v>
      </c>
      <c r="H35" s="628">
        <v>2.9289999008178711</v>
      </c>
      <c r="I35" s="628">
        <v>2.4730000495910645</v>
      </c>
      <c r="J35" s="628">
        <v>2.6150000095367432</v>
      </c>
      <c r="K35" s="628">
        <v>1.7269999980926514</v>
      </c>
      <c r="L35" s="628">
        <v>1.7580000162124634</v>
      </c>
      <c r="M35" s="628">
        <v>1.1940000057220459</v>
      </c>
      <c r="N35" s="628">
        <v>1.2430000305175781</v>
      </c>
      <c r="O35" s="628">
        <v>1.1009999513626099</v>
      </c>
      <c r="P35" s="628"/>
      <c r="Q35" s="628"/>
      <c r="R35" s="628"/>
      <c r="S35" s="628"/>
      <c r="T35" s="628"/>
      <c r="U35" s="628"/>
      <c r="V35" s="628"/>
      <c r="W35" s="628"/>
      <c r="X35" s="628"/>
      <c r="Y35" s="628"/>
      <c r="Z35" s="628"/>
      <c r="AA35" s="628"/>
    </row>
    <row r="36" spans="1:27" x14ac:dyDescent="0.2">
      <c r="A36" s="607" t="str">
        <f t="shared" si="0"/>
        <v>X</v>
      </c>
      <c r="B36" s="449" t="s">
        <v>1434</v>
      </c>
      <c r="C36" s="621" t="s">
        <v>508</v>
      </c>
      <c r="D36" s="628">
        <v>0</v>
      </c>
      <c r="E36" s="628">
        <v>0</v>
      </c>
      <c r="F36" s="628">
        <v>0</v>
      </c>
      <c r="G36" s="628">
        <v>0</v>
      </c>
      <c r="H36" s="628">
        <v>0</v>
      </c>
      <c r="I36" s="628">
        <v>0</v>
      </c>
      <c r="J36" s="628">
        <v>0</v>
      </c>
      <c r="K36" s="628">
        <v>0</v>
      </c>
      <c r="L36" s="628">
        <v>0.36000001430511475</v>
      </c>
      <c r="M36" s="628">
        <v>0</v>
      </c>
      <c r="N36" s="628">
        <v>0</v>
      </c>
      <c r="O36" s="628">
        <v>0</v>
      </c>
      <c r="P36" s="628"/>
      <c r="Q36" s="628"/>
      <c r="R36" s="628"/>
      <c r="S36" s="628"/>
      <c r="T36" s="628"/>
      <c r="U36" s="628"/>
      <c r="V36" s="628"/>
      <c r="W36" s="628"/>
      <c r="X36" s="628"/>
      <c r="Y36" s="628"/>
      <c r="Z36" s="628"/>
      <c r="AA36" s="628"/>
    </row>
    <row r="37" spans="1:27" x14ac:dyDescent="0.2">
      <c r="A37" s="607" t="str">
        <f t="shared" si="0"/>
        <v>X</v>
      </c>
      <c r="B37" s="449" t="s">
        <v>67</v>
      </c>
      <c r="C37" s="505" t="s">
        <v>1435</v>
      </c>
      <c r="D37" s="628">
        <v>53.649654388427734</v>
      </c>
      <c r="E37" s="628">
        <v>57.807785034179688</v>
      </c>
      <c r="F37" s="628">
        <v>60.797618865966797</v>
      </c>
      <c r="G37" s="628">
        <v>61.890998840332031</v>
      </c>
      <c r="H37" s="628">
        <v>84.228996276855469</v>
      </c>
      <c r="I37" s="628">
        <v>112.52899932861328</v>
      </c>
      <c r="J37" s="628">
        <v>130.34599304199219</v>
      </c>
      <c r="K37" s="628">
        <v>140.35299682617188</v>
      </c>
      <c r="L37" s="628">
        <v>146.8699951171875</v>
      </c>
      <c r="M37" s="628">
        <v>130.91900634765625</v>
      </c>
      <c r="N37" s="628">
        <v>138.6820068359375</v>
      </c>
      <c r="O37" s="628">
        <v>131.19000244140625</v>
      </c>
      <c r="P37" s="628"/>
      <c r="Q37" s="628"/>
      <c r="R37" s="628"/>
      <c r="S37" s="628"/>
      <c r="T37" s="628"/>
      <c r="U37" s="628"/>
      <c r="V37" s="628"/>
      <c r="W37" s="628"/>
      <c r="X37" s="628"/>
      <c r="Y37" s="628"/>
      <c r="Z37" s="628"/>
      <c r="AA37" s="628"/>
    </row>
    <row r="38" spans="1:27" x14ac:dyDescent="0.2">
      <c r="A38" s="607" t="str">
        <f t="shared" si="0"/>
        <v>X</v>
      </c>
      <c r="B38" s="449" t="s">
        <v>1436</v>
      </c>
      <c r="C38" s="621" t="s">
        <v>551</v>
      </c>
      <c r="D38" s="628">
        <v>39.254001617431641</v>
      </c>
      <c r="E38" s="628">
        <v>45.091999053955078</v>
      </c>
      <c r="F38" s="628">
        <v>49.270000457763672</v>
      </c>
      <c r="G38" s="628">
        <v>50.784000396728516</v>
      </c>
      <c r="H38" s="628">
        <v>73.1719970703125</v>
      </c>
      <c r="I38" s="628">
        <v>101.79499816894531</v>
      </c>
      <c r="J38" s="628">
        <v>119.11599731445313</v>
      </c>
      <c r="K38" s="628">
        <v>128.11099243164063</v>
      </c>
      <c r="L38" s="628">
        <v>120.88099670410156</v>
      </c>
      <c r="M38" s="628">
        <v>101.93900299072266</v>
      </c>
      <c r="N38" s="628">
        <v>106.95899963378906</v>
      </c>
      <c r="O38" s="628">
        <v>109.31800079345703</v>
      </c>
      <c r="P38" s="628"/>
      <c r="Q38" s="628"/>
      <c r="R38" s="628"/>
      <c r="S38" s="628"/>
      <c r="T38" s="628"/>
      <c r="U38" s="628"/>
      <c r="V38" s="628"/>
      <c r="W38" s="628"/>
      <c r="X38" s="628"/>
      <c r="Y38" s="628"/>
      <c r="Z38" s="628"/>
      <c r="AA38" s="628"/>
    </row>
    <row r="39" spans="1:27" x14ac:dyDescent="0.2">
      <c r="A39" s="607" t="str">
        <f t="shared" si="0"/>
        <v>X</v>
      </c>
      <c r="B39" s="449" t="s">
        <v>1437</v>
      </c>
      <c r="C39" s="632" t="s">
        <v>1425</v>
      </c>
      <c r="D39" s="628">
        <v>6.3000001013278961E-2</v>
      </c>
      <c r="E39" s="628">
        <v>4.3000001460313797E-2</v>
      </c>
      <c r="F39" s="628">
        <v>1.3000000268220901E-2</v>
      </c>
      <c r="G39" s="628">
        <v>4.3999999761581421E-2</v>
      </c>
      <c r="H39" s="628">
        <v>0.11699999868869781</v>
      </c>
      <c r="I39" s="628">
        <v>0.91500002145767212</v>
      </c>
      <c r="J39" s="628">
        <v>1.156000018119812</v>
      </c>
      <c r="K39" s="628">
        <v>1.2200000286102295</v>
      </c>
      <c r="L39" s="628">
        <v>1.4730000495910645</v>
      </c>
      <c r="M39" s="628">
        <v>1.8890000581741333</v>
      </c>
      <c r="N39" s="628">
        <v>1.6009999513626099</v>
      </c>
      <c r="O39" s="628">
        <v>0.29600000381469727</v>
      </c>
      <c r="P39" s="628"/>
      <c r="Q39" s="628"/>
      <c r="R39" s="628"/>
      <c r="S39" s="628"/>
      <c r="T39" s="628"/>
      <c r="U39" s="628"/>
      <c r="V39" s="628"/>
      <c r="W39" s="628"/>
      <c r="X39" s="628"/>
      <c r="Y39" s="628"/>
      <c r="Z39" s="628"/>
      <c r="AA39" s="628"/>
    </row>
    <row r="40" spans="1:27" x14ac:dyDescent="0.2">
      <c r="A40" s="607" t="str">
        <f t="shared" si="0"/>
        <v>X</v>
      </c>
      <c r="B40" s="449" t="s">
        <v>1438</v>
      </c>
      <c r="C40" s="632" t="s">
        <v>1439</v>
      </c>
      <c r="D40" s="628">
        <v>2.199999988079071E-2</v>
      </c>
      <c r="E40" s="628">
        <v>3.7999998778104782E-2</v>
      </c>
      <c r="F40" s="628">
        <v>0.25900000333786011</v>
      </c>
      <c r="G40" s="628">
        <v>1.7999999523162842</v>
      </c>
      <c r="H40" s="628">
        <v>8.7860002517700195</v>
      </c>
      <c r="I40" s="628">
        <v>20.992000579833984</v>
      </c>
      <c r="J40" s="628">
        <v>23.766000747680664</v>
      </c>
      <c r="K40" s="628">
        <v>25.020999908447266</v>
      </c>
      <c r="L40" s="628">
        <v>14.991999626159668</v>
      </c>
      <c r="M40" s="628">
        <v>16.093999862670898</v>
      </c>
      <c r="N40" s="628">
        <v>13.409000396728516</v>
      </c>
      <c r="O40" s="628">
        <v>8.5030002593994141</v>
      </c>
      <c r="P40" s="628"/>
      <c r="Q40" s="628"/>
      <c r="R40" s="628"/>
      <c r="S40" s="628"/>
      <c r="T40" s="628"/>
      <c r="U40" s="628"/>
      <c r="V40" s="628"/>
      <c r="W40" s="628"/>
      <c r="X40" s="628"/>
      <c r="Y40" s="628"/>
      <c r="Z40" s="628"/>
      <c r="AA40" s="628"/>
    </row>
    <row r="41" spans="1:27" x14ac:dyDescent="0.2">
      <c r="A41" s="607" t="str">
        <f t="shared" si="0"/>
        <v>X</v>
      </c>
      <c r="B41" s="449" t="s">
        <v>1440</v>
      </c>
      <c r="C41" s="632" t="s">
        <v>1428</v>
      </c>
      <c r="D41" s="628">
        <v>0.17499999701976776</v>
      </c>
      <c r="E41" s="628">
        <v>0.12800000607967377</v>
      </c>
      <c r="F41" s="628">
        <v>0.2720000147819519</v>
      </c>
      <c r="G41" s="628">
        <v>0</v>
      </c>
      <c r="H41" s="628">
        <v>0.11599999666213989</v>
      </c>
      <c r="I41" s="628">
        <v>0.12399999797344208</v>
      </c>
      <c r="J41" s="628">
        <v>0.13099999725818634</v>
      </c>
      <c r="K41" s="628">
        <v>0.13899999856948853</v>
      </c>
      <c r="L41" s="628">
        <v>0.17399999499320984</v>
      </c>
      <c r="M41" s="628">
        <v>0.11299999803304672</v>
      </c>
      <c r="N41" s="628">
        <v>4.3000001460313797E-2</v>
      </c>
      <c r="O41" s="628">
        <v>1.4999999664723873E-2</v>
      </c>
      <c r="P41" s="628"/>
      <c r="Q41" s="628"/>
      <c r="R41" s="628"/>
      <c r="S41" s="628"/>
      <c r="T41" s="628"/>
      <c r="U41" s="628"/>
      <c r="V41" s="628"/>
      <c r="W41" s="628"/>
      <c r="X41" s="628"/>
      <c r="Y41" s="628"/>
      <c r="Z41" s="628"/>
      <c r="AA41" s="628"/>
    </row>
    <row r="42" spans="1:27" x14ac:dyDescent="0.2">
      <c r="A42" s="607" t="str">
        <f t="shared" si="0"/>
        <v>X</v>
      </c>
      <c r="B42" s="449" t="s">
        <v>1441</v>
      </c>
      <c r="C42" s="632" t="s">
        <v>504</v>
      </c>
      <c r="D42" s="628">
        <v>38.990001678466797</v>
      </c>
      <c r="E42" s="628">
        <v>44.879001617431641</v>
      </c>
      <c r="F42" s="628">
        <v>48.722000122070313</v>
      </c>
      <c r="G42" s="628">
        <v>48.936000823974609</v>
      </c>
      <c r="H42" s="628">
        <v>64.149002075195313</v>
      </c>
      <c r="I42" s="628">
        <v>79.763999938964844</v>
      </c>
      <c r="J42" s="628">
        <v>94.063003540039063</v>
      </c>
      <c r="K42" s="628">
        <v>101.73100280761719</v>
      </c>
      <c r="L42" s="628">
        <v>104.24199676513672</v>
      </c>
      <c r="M42" s="628">
        <v>83.842002868652344</v>
      </c>
      <c r="N42" s="628">
        <v>91.904998779296875</v>
      </c>
      <c r="O42" s="628">
        <v>100.50299835205078</v>
      </c>
      <c r="P42" s="628"/>
      <c r="Q42" s="628"/>
      <c r="R42" s="628"/>
      <c r="S42" s="628"/>
      <c r="T42" s="628"/>
      <c r="U42" s="628"/>
      <c r="V42" s="628"/>
      <c r="W42" s="628"/>
      <c r="X42" s="628"/>
      <c r="Y42" s="628"/>
      <c r="Z42" s="628"/>
      <c r="AA42" s="628"/>
    </row>
    <row r="43" spans="1:27" x14ac:dyDescent="0.2">
      <c r="A43" s="607" t="str">
        <f t="shared" si="0"/>
        <v>X</v>
      </c>
      <c r="B43" s="449" t="s">
        <v>1442</v>
      </c>
      <c r="C43" s="635" t="s">
        <v>513</v>
      </c>
      <c r="D43" s="628">
        <v>10.173999786376953</v>
      </c>
      <c r="E43" s="628">
        <v>13.350000381469727</v>
      </c>
      <c r="F43" s="628">
        <v>17.659999847412109</v>
      </c>
      <c r="G43" s="628">
        <v>16.739999771118164</v>
      </c>
      <c r="H43" s="628">
        <v>29.110000610351563</v>
      </c>
      <c r="I43" s="628">
        <v>30.757999420166016</v>
      </c>
      <c r="J43" s="628">
        <v>40.605998992919922</v>
      </c>
      <c r="K43" s="628">
        <v>45.366001129150391</v>
      </c>
      <c r="L43" s="628">
        <v>40.819000244140625</v>
      </c>
      <c r="M43" s="628">
        <v>25.702999114990234</v>
      </c>
      <c r="N43" s="628">
        <v>29.719999313354492</v>
      </c>
      <c r="O43" s="628">
        <v>22.384000778198242</v>
      </c>
      <c r="P43" s="628"/>
      <c r="Q43" s="628"/>
      <c r="R43" s="628"/>
      <c r="S43" s="628"/>
      <c r="T43" s="628"/>
      <c r="U43" s="628"/>
      <c r="V43" s="628"/>
      <c r="W43" s="628"/>
      <c r="X43" s="628"/>
      <c r="Y43" s="628"/>
      <c r="Z43" s="628"/>
      <c r="AA43" s="628"/>
    </row>
    <row r="44" spans="1:27" x14ac:dyDescent="0.2">
      <c r="A44" s="607" t="str">
        <f t="shared" si="0"/>
        <v>X</v>
      </c>
      <c r="B44" s="449" t="s">
        <v>1443</v>
      </c>
      <c r="C44" s="635" t="s">
        <v>514</v>
      </c>
      <c r="D44" s="628">
        <v>28.815999984741211</v>
      </c>
      <c r="E44" s="628">
        <v>31.528999328613281</v>
      </c>
      <c r="F44" s="628">
        <v>31.062000274658203</v>
      </c>
      <c r="G44" s="628">
        <v>32.193000793457031</v>
      </c>
      <c r="H44" s="628">
        <v>34.240001678466797</v>
      </c>
      <c r="I44" s="628">
        <v>46.687000274658203</v>
      </c>
      <c r="J44" s="628">
        <v>51.159000396728516</v>
      </c>
      <c r="K44" s="628">
        <v>53.053001403808594</v>
      </c>
      <c r="L44" s="628">
        <v>60.263999938964844</v>
      </c>
      <c r="M44" s="628">
        <v>54.918998718261719</v>
      </c>
      <c r="N44" s="628">
        <v>58.818000793457031</v>
      </c>
      <c r="O44" s="628">
        <v>75.445999145507813</v>
      </c>
      <c r="P44" s="628"/>
      <c r="Q44" s="628"/>
      <c r="R44" s="628"/>
      <c r="S44" s="628"/>
      <c r="T44" s="628"/>
      <c r="U44" s="628"/>
      <c r="V44" s="628"/>
      <c r="W44" s="628"/>
      <c r="X44" s="628"/>
      <c r="Y44" s="628"/>
      <c r="Z44" s="628"/>
      <c r="AA44" s="628"/>
    </row>
    <row r="45" spans="1:27" x14ac:dyDescent="0.2">
      <c r="A45" s="607" t="str">
        <f t="shared" si="0"/>
        <v>X</v>
      </c>
      <c r="B45" s="449" t="s">
        <v>1444</v>
      </c>
      <c r="C45" s="635" t="s">
        <v>1433</v>
      </c>
      <c r="D45" s="628">
        <v>0</v>
      </c>
      <c r="E45" s="628">
        <v>0</v>
      </c>
      <c r="F45" s="628">
        <v>0</v>
      </c>
      <c r="G45" s="628">
        <v>3.0000000260770321E-3</v>
      </c>
      <c r="H45" s="628">
        <v>0.79900002479553223</v>
      </c>
      <c r="I45" s="628">
        <v>2.3190000057220459</v>
      </c>
      <c r="J45" s="628">
        <v>2.2980000972747803</v>
      </c>
      <c r="K45" s="628">
        <v>3.312000036239624</v>
      </c>
      <c r="L45" s="628">
        <v>3.1589999198913574</v>
      </c>
      <c r="M45" s="628">
        <v>3.2200000286102295</v>
      </c>
      <c r="N45" s="628">
        <v>3.3670001029968262</v>
      </c>
      <c r="O45" s="628">
        <v>2.6730000972747803</v>
      </c>
      <c r="P45" s="628"/>
      <c r="Q45" s="628"/>
      <c r="R45" s="628"/>
      <c r="S45" s="628"/>
      <c r="T45" s="628"/>
      <c r="U45" s="628"/>
      <c r="V45" s="628"/>
      <c r="W45" s="628"/>
      <c r="X45" s="628"/>
      <c r="Y45" s="628"/>
      <c r="Z45" s="628"/>
      <c r="AA45" s="628"/>
    </row>
    <row r="46" spans="1:27" x14ac:dyDescent="0.2">
      <c r="A46" s="607" t="str">
        <f t="shared" si="0"/>
        <v>X</v>
      </c>
      <c r="B46" s="449" t="s">
        <v>1445</v>
      </c>
      <c r="C46" s="632" t="s">
        <v>508</v>
      </c>
      <c r="D46" s="628">
        <v>4.0000001899898052E-3</v>
      </c>
      <c r="E46" s="628">
        <v>4.0000001899898052E-3</v>
      </c>
      <c r="F46" s="628">
        <v>4.0000001899898052E-3</v>
      </c>
      <c r="G46" s="628">
        <v>4.0000001899898052E-3</v>
      </c>
      <c r="H46" s="628">
        <v>4.0000001899898052E-3</v>
      </c>
      <c r="I46" s="628">
        <v>0</v>
      </c>
      <c r="J46" s="628">
        <v>0</v>
      </c>
      <c r="K46" s="628">
        <v>0</v>
      </c>
      <c r="L46" s="628">
        <v>0</v>
      </c>
      <c r="M46" s="628">
        <v>1.0000000474974513E-3</v>
      </c>
      <c r="N46" s="628">
        <v>1.0000000474974513E-3</v>
      </c>
      <c r="O46" s="628">
        <v>1.0000000474974513E-3</v>
      </c>
      <c r="P46" s="628"/>
      <c r="Q46" s="628"/>
      <c r="R46" s="628"/>
      <c r="S46" s="628"/>
      <c r="T46" s="628"/>
      <c r="U46" s="628"/>
      <c r="V46" s="628"/>
      <c r="W46" s="628"/>
      <c r="X46" s="628"/>
      <c r="Y46" s="628"/>
      <c r="Z46" s="628"/>
      <c r="AA46" s="628"/>
    </row>
    <row r="47" spans="1:27" x14ac:dyDescent="0.2">
      <c r="A47" s="607" t="str">
        <f t="shared" si="0"/>
        <v>X</v>
      </c>
      <c r="B47" s="449" t="s">
        <v>1446</v>
      </c>
      <c r="C47" s="621" t="s">
        <v>1447</v>
      </c>
      <c r="D47" s="628">
        <v>14.395652770996094</v>
      </c>
      <c r="E47" s="628">
        <v>12.715785980224609</v>
      </c>
      <c r="F47" s="628">
        <v>11.527618408203125</v>
      </c>
      <c r="G47" s="628">
        <v>11.107000350952148</v>
      </c>
      <c r="H47" s="628">
        <v>11.057000160217285</v>
      </c>
      <c r="I47" s="628">
        <v>10.734000205993652</v>
      </c>
      <c r="J47" s="628">
        <v>11.229999542236328</v>
      </c>
      <c r="K47" s="628">
        <v>12.241999626159668</v>
      </c>
      <c r="L47" s="628">
        <v>25.98900032043457</v>
      </c>
      <c r="M47" s="628">
        <v>28.979999542236328</v>
      </c>
      <c r="N47" s="628">
        <v>31.722999572753906</v>
      </c>
      <c r="O47" s="628">
        <v>21.871999740600586</v>
      </c>
      <c r="P47" s="628"/>
      <c r="Q47" s="628"/>
      <c r="R47" s="628"/>
      <c r="S47" s="628"/>
      <c r="T47" s="628"/>
      <c r="U47" s="628"/>
      <c r="V47" s="628"/>
      <c r="W47" s="628"/>
      <c r="X47" s="628"/>
      <c r="Y47" s="628"/>
      <c r="Z47" s="628"/>
      <c r="AA47" s="628"/>
    </row>
    <row r="48" spans="1:27" x14ac:dyDescent="0.2">
      <c r="A48" s="607" t="str">
        <f t="shared" si="0"/>
        <v>X</v>
      </c>
      <c r="B48" s="449" t="s">
        <v>1448</v>
      </c>
      <c r="C48" s="632" t="s">
        <v>1425</v>
      </c>
      <c r="D48" s="628">
        <v>0.10400000214576721</v>
      </c>
      <c r="E48" s="628">
        <v>0</v>
      </c>
      <c r="F48" s="628">
        <v>0</v>
      </c>
      <c r="G48" s="628">
        <v>0</v>
      </c>
      <c r="H48" s="628">
        <v>0</v>
      </c>
      <c r="I48" s="628">
        <v>0</v>
      </c>
      <c r="J48" s="628">
        <v>0</v>
      </c>
      <c r="K48" s="628">
        <v>0</v>
      </c>
      <c r="L48" s="628">
        <v>0</v>
      </c>
      <c r="M48" s="628">
        <v>0</v>
      </c>
      <c r="N48" s="628">
        <v>0</v>
      </c>
      <c r="O48" s="628">
        <v>0</v>
      </c>
      <c r="P48" s="628"/>
      <c r="Q48" s="628"/>
      <c r="R48" s="628"/>
      <c r="S48" s="628"/>
      <c r="T48" s="628"/>
      <c r="U48" s="628"/>
      <c r="V48" s="628"/>
      <c r="W48" s="628"/>
      <c r="X48" s="628"/>
      <c r="Y48" s="628"/>
      <c r="Z48" s="628"/>
      <c r="AA48" s="628"/>
    </row>
    <row r="49" spans="1:27" x14ac:dyDescent="0.2">
      <c r="A49" s="607" t="str">
        <f t="shared" si="0"/>
        <v>X</v>
      </c>
      <c r="B49" s="449" t="s">
        <v>1449</v>
      </c>
      <c r="C49" s="632" t="s">
        <v>1413</v>
      </c>
      <c r="D49" s="628">
        <v>9.8999999463558197E-2</v>
      </c>
      <c r="E49" s="628">
        <v>0.10000000149011612</v>
      </c>
      <c r="F49" s="628">
        <v>0.10000000149011612</v>
      </c>
      <c r="G49" s="628">
        <v>0.10000000149011612</v>
      </c>
      <c r="H49" s="628">
        <v>0.10000000149011612</v>
      </c>
      <c r="I49" s="628">
        <v>8.6000002920627594E-2</v>
      </c>
      <c r="J49" s="628">
        <v>8.6000002920627594E-2</v>
      </c>
      <c r="K49" s="628">
        <v>8.6000002920627594E-2</v>
      </c>
      <c r="L49" s="628">
        <v>5.1529998779296875</v>
      </c>
      <c r="M49" s="628">
        <v>5.1380000114440918</v>
      </c>
      <c r="N49" s="628">
        <v>5.1380000114440918</v>
      </c>
      <c r="O49" s="628">
        <v>5.0859999656677246</v>
      </c>
      <c r="P49" s="628"/>
      <c r="Q49" s="628"/>
      <c r="R49" s="628"/>
      <c r="S49" s="628"/>
      <c r="T49" s="628"/>
      <c r="U49" s="628"/>
      <c r="V49" s="628"/>
      <c r="W49" s="628"/>
      <c r="X49" s="628"/>
      <c r="Y49" s="628"/>
      <c r="Z49" s="628"/>
      <c r="AA49" s="628"/>
    </row>
    <row r="50" spans="1:27" x14ac:dyDescent="0.2">
      <c r="A50" s="607" t="str">
        <f t="shared" si="0"/>
        <v>X</v>
      </c>
      <c r="B50" s="449" t="s">
        <v>1450</v>
      </c>
      <c r="C50" s="632" t="s">
        <v>504</v>
      </c>
      <c r="D50" s="628">
        <v>14.192652702331543</v>
      </c>
      <c r="E50" s="628">
        <v>12.615785598754883</v>
      </c>
      <c r="F50" s="628">
        <v>11.427618980407715</v>
      </c>
      <c r="G50" s="628">
        <v>11.006999969482422</v>
      </c>
      <c r="H50" s="628">
        <v>10.956999778747559</v>
      </c>
      <c r="I50" s="628">
        <v>10.64799976348877</v>
      </c>
      <c r="J50" s="628">
        <v>11.144000053405762</v>
      </c>
      <c r="K50" s="628">
        <v>12.156000137329102</v>
      </c>
      <c r="L50" s="628">
        <v>20.836000442504883</v>
      </c>
      <c r="M50" s="628">
        <v>23.841999053955078</v>
      </c>
      <c r="N50" s="628">
        <v>26.584999084472656</v>
      </c>
      <c r="O50" s="628">
        <v>16.785999298095703</v>
      </c>
      <c r="P50" s="628"/>
      <c r="Q50" s="628"/>
      <c r="R50" s="628"/>
      <c r="S50" s="628"/>
      <c r="T50" s="628"/>
      <c r="U50" s="628"/>
      <c r="V50" s="628"/>
      <c r="W50" s="628"/>
      <c r="X50" s="628"/>
      <c r="Y50" s="628"/>
      <c r="Z50" s="628"/>
      <c r="AA50" s="628"/>
    </row>
    <row r="51" spans="1:27" x14ac:dyDescent="0.2">
      <c r="A51" s="607" t="str">
        <f t="shared" si="0"/>
        <v>X</v>
      </c>
      <c r="B51" s="449" t="s">
        <v>1451</v>
      </c>
      <c r="C51" s="635" t="s">
        <v>513</v>
      </c>
      <c r="D51" s="628">
        <v>5.4175381660461426</v>
      </c>
      <c r="E51" s="628">
        <v>4.8156256675720215</v>
      </c>
      <c r="F51" s="628">
        <v>4.3620853424072266</v>
      </c>
      <c r="G51" s="628">
        <v>4.7950000762939453</v>
      </c>
      <c r="H51" s="628">
        <v>4.875999927520752</v>
      </c>
      <c r="I51" s="628">
        <v>4.9920001029968262</v>
      </c>
      <c r="J51" s="628">
        <v>5.064000129699707</v>
      </c>
      <c r="K51" s="628">
        <v>5.3039999008178711</v>
      </c>
      <c r="L51" s="628">
        <v>5.0859999656677246</v>
      </c>
      <c r="M51" s="628">
        <v>6.0110001564025879</v>
      </c>
      <c r="N51" s="628">
        <v>7.625999927520752</v>
      </c>
      <c r="O51" s="628">
        <v>6.9169998168945313</v>
      </c>
      <c r="P51" s="628"/>
      <c r="Q51" s="628"/>
      <c r="R51" s="628"/>
      <c r="S51" s="628"/>
      <c r="T51" s="628"/>
      <c r="U51" s="628"/>
      <c r="V51" s="628"/>
      <c r="W51" s="628"/>
      <c r="X51" s="628"/>
      <c r="Y51" s="628"/>
      <c r="Z51" s="628"/>
      <c r="AA51" s="628"/>
    </row>
    <row r="52" spans="1:27" x14ac:dyDescent="0.2">
      <c r="A52" s="607" t="str">
        <f t="shared" si="0"/>
        <v>X</v>
      </c>
      <c r="B52" s="449" t="s">
        <v>1452</v>
      </c>
      <c r="C52" s="635" t="s">
        <v>514</v>
      </c>
      <c r="D52" s="628">
        <v>8.7751140594482422</v>
      </c>
      <c r="E52" s="628">
        <v>7.8001599311828613</v>
      </c>
      <c r="F52" s="628">
        <v>7.0655336380004883</v>
      </c>
      <c r="G52" s="628">
        <v>6.2119998931884766</v>
      </c>
      <c r="H52" s="628">
        <v>6.065000057220459</v>
      </c>
      <c r="I52" s="628">
        <v>5.6399998664855957</v>
      </c>
      <c r="J52" s="628">
        <v>6.064000129699707</v>
      </c>
      <c r="K52" s="628">
        <v>6.8359999656677246</v>
      </c>
      <c r="L52" s="628">
        <v>15.734000205993652</v>
      </c>
      <c r="M52" s="628">
        <v>17.815000534057617</v>
      </c>
      <c r="N52" s="628">
        <v>18.943000793457031</v>
      </c>
      <c r="O52" s="628">
        <v>9.8529996871948242</v>
      </c>
      <c r="P52" s="628"/>
      <c r="Q52" s="628"/>
      <c r="R52" s="628"/>
      <c r="S52" s="628"/>
      <c r="T52" s="628"/>
      <c r="U52" s="628"/>
      <c r="V52" s="628"/>
      <c r="W52" s="628"/>
      <c r="X52" s="628"/>
      <c r="Y52" s="628"/>
      <c r="Z52" s="628"/>
      <c r="AA52" s="628"/>
    </row>
    <row r="53" spans="1:27" x14ac:dyDescent="0.2">
      <c r="A53" s="607" t="str">
        <f t="shared" si="0"/>
        <v>X</v>
      </c>
      <c r="B53" s="449" t="s">
        <v>1453</v>
      </c>
      <c r="C53" s="635" t="s">
        <v>1433</v>
      </c>
      <c r="D53" s="628">
        <v>0</v>
      </c>
      <c r="E53" s="628">
        <v>0</v>
      </c>
      <c r="F53" s="628">
        <v>0</v>
      </c>
      <c r="G53" s="628">
        <v>0</v>
      </c>
      <c r="H53" s="628">
        <v>1.6000000759959221E-2</v>
      </c>
      <c r="I53" s="628">
        <v>1.6000000759959221E-2</v>
      </c>
      <c r="J53" s="628">
        <v>1.6000000759959221E-2</v>
      </c>
      <c r="K53" s="628">
        <v>1.6000000759959221E-2</v>
      </c>
      <c r="L53" s="628">
        <v>1.6000000759959221E-2</v>
      </c>
      <c r="M53" s="628">
        <v>1.6000000759959221E-2</v>
      </c>
      <c r="N53" s="628">
        <v>1.6000000759959221E-2</v>
      </c>
      <c r="O53" s="628">
        <v>1.6000000759959221E-2</v>
      </c>
      <c r="P53" s="628"/>
      <c r="Q53" s="628"/>
      <c r="R53" s="628"/>
      <c r="S53" s="628"/>
      <c r="T53" s="628"/>
      <c r="U53" s="628"/>
      <c r="V53" s="628"/>
      <c r="W53" s="628"/>
      <c r="X53" s="628"/>
      <c r="Y53" s="628"/>
      <c r="Z53" s="628"/>
      <c r="AA53" s="628"/>
    </row>
    <row r="54" spans="1:27" x14ac:dyDescent="0.2">
      <c r="A54" s="607" t="str">
        <f t="shared" si="0"/>
        <v/>
      </c>
      <c r="B54" s="449" t="s">
        <v>1454</v>
      </c>
      <c r="C54" s="621" t="s">
        <v>508</v>
      </c>
      <c r="D54" s="628">
        <v>0</v>
      </c>
      <c r="E54" s="628">
        <v>0</v>
      </c>
      <c r="F54" s="628">
        <v>0</v>
      </c>
      <c r="G54" s="628">
        <v>0</v>
      </c>
      <c r="H54" s="628">
        <v>0</v>
      </c>
      <c r="I54" s="628">
        <v>0</v>
      </c>
      <c r="J54" s="628">
        <v>0</v>
      </c>
      <c r="K54" s="628">
        <v>0</v>
      </c>
      <c r="L54" s="628">
        <v>0</v>
      </c>
      <c r="M54" s="628">
        <v>0</v>
      </c>
      <c r="N54" s="628">
        <v>0</v>
      </c>
      <c r="O54" s="628">
        <v>0</v>
      </c>
      <c r="P54" s="628"/>
      <c r="Q54" s="628"/>
      <c r="R54" s="628"/>
      <c r="S54" s="628"/>
      <c r="T54" s="628"/>
      <c r="U54" s="628"/>
      <c r="V54" s="628"/>
      <c r="W54" s="628"/>
      <c r="X54" s="628"/>
      <c r="Y54" s="628"/>
      <c r="Z54" s="628"/>
      <c r="AA54" s="628"/>
    </row>
    <row r="55" spans="1:27" ht="15" customHeight="1" x14ac:dyDescent="0.2">
      <c r="A55" s="607" t="str">
        <f t="shared" si="0"/>
        <v>X</v>
      </c>
      <c r="B55" s="618">
        <v>4</v>
      </c>
      <c r="C55" s="504" t="s">
        <v>1455</v>
      </c>
      <c r="D55" s="628">
        <v>2.5303473472595215</v>
      </c>
      <c r="E55" s="628">
        <v>2.2492144107818604</v>
      </c>
      <c r="F55" s="628">
        <v>2.0373811721801758</v>
      </c>
      <c r="G55" s="628">
        <v>1.5329999923706055</v>
      </c>
      <c r="H55" s="628">
        <v>1.5540000200271606</v>
      </c>
      <c r="I55" s="628">
        <v>1.5970000028610229</v>
      </c>
      <c r="J55" s="628">
        <v>2.5720000267028809</v>
      </c>
      <c r="K55" s="628">
        <v>2.6670000553131104</v>
      </c>
      <c r="L55" s="628">
        <v>2.5499999523162842</v>
      </c>
      <c r="M55" s="628">
        <v>2.4769999980926514</v>
      </c>
      <c r="N55" s="628">
        <v>1.4490000009536743</v>
      </c>
      <c r="O55" s="628">
        <v>1.4930000305175781</v>
      </c>
      <c r="P55" s="628"/>
      <c r="Q55" s="628"/>
      <c r="R55" s="628"/>
      <c r="S55" s="628"/>
      <c r="T55" s="628"/>
      <c r="U55" s="628"/>
      <c r="V55" s="628"/>
      <c r="W55" s="628"/>
      <c r="X55" s="628"/>
      <c r="Y55" s="628"/>
      <c r="Z55" s="628"/>
      <c r="AA55" s="628"/>
    </row>
    <row r="56" spans="1:27" x14ac:dyDescent="0.2">
      <c r="A56" s="607" t="str">
        <f t="shared" si="0"/>
        <v>X</v>
      </c>
      <c r="B56" s="449" t="s">
        <v>1456</v>
      </c>
      <c r="C56" s="505" t="s">
        <v>1457</v>
      </c>
      <c r="D56" s="628">
        <v>2.5303473472595215</v>
      </c>
      <c r="E56" s="628">
        <v>2.2492144107818604</v>
      </c>
      <c r="F56" s="628">
        <v>2.0373811721801758</v>
      </c>
      <c r="G56" s="628">
        <v>1.5329999923706055</v>
      </c>
      <c r="H56" s="628">
        <v>1.5540000200271606</v>
      </c>
      <c r="I56" s="628">
        <v>1.5970000028610229</v>
      </c>
      <c r="J56" s="628">
        <v>2.5720000267028809</v>
      </c>
      <c r="K56" s="628">
        <v>2.6670000553131104</v>
      </c>
      <c r="L56" s="628">
        <v>2.5499999523162842</v>
      </c>
      <c r="M56" s="628">
        <v>2.4769999980926514</v>
      </c>
      <c r="N56" s="628">
        <v>1.4490000009536743</v>
      </c>
      <c r="O56" s="628">
        <v>1.4930000305175781</v>
      </c>
      <c r="P56" s="628"/>
      <c r="Q56" s="628"/>
      <c r="R56" s="628"/>
      <c r="S56" s="628"/>
      <c r="T56" s="628"/>
      <c r="U56" s="628"/>
      <c r="V56" s="628"/>
      <c r="W56" s="628"/>
      <c r="X56" s="628"/>
      <c r="Y56" s="628"/>
      <c r="Z56" s="628"/>
      <c r="AA56" s="628"/>
    </row>
    <row r="57" spans="1:27" x14ac:dyDescent="0.2">
      <c r="A57" s="607" t="str">
        <f t="shared" si="0"/>
        <v/>
      </c>
      <c r="B57" s="449" t="s">
        <v>1458</v>
      </c>
      <c r="C57" s="505" t="s">
        <v>1413</v>
      </c>
      <c r="D57" s="628">
        <v>0</v>
      </c>
      <c r="E57" s="628">
        <v>0</v>
      </c>
      <c r="F57" s="628">
        <v>0</v>
      </c>
      <c r="G57" s="628">
        <v>0</v>
      </c>
      <c r="H57" s="628">
        <v>0</v>
      </c>
      <c r="I57" s="628">
        <v>0</v>
      </c>
      <c r="J57" s="628">
        <v>0</v>
      </c>
      <c r="K57" s="628">
        <v>0</v>
      </c>
      <c r="L57" s="628">
        <v>0</v>
      </c>
      <c r="M57" s="628">
        <v>0</v>
      </c>
      <c r="N57" s="628">
        <v>0</v>
      </c>
      <c r="O57" s="628">
        <v>0</v>
      </c>
      <c r="P57" s="628"/>
      <c r="Q57" s="628"/>
      <c r="R57" s="628"/>
      <c r="S57" s="628"/>
      <c r="T57" s="628"/>
      <c r="U57" s="628"/>
      <c r="V57" s="628"/>
      <c r="W57" s="628"/>
      <c r="X57" s="628"/>
      <c r="Y57" s="628"/>
      <c r="Z57" s="628"/>
      <c r="AA57" s="628"/>
    </row>
    <row r="58" spans="1:27" x14ac:dyDescent="0.2">
      <c r="A58" s="607" t="str">
        <f t="shared" si="0"/>
        <v>X</v>
      </c>
      <c r="B58" s="449" t="s">
        <v>1459</v>
      </c>
      <c r="C58" s="621" t="s">
        <v>504</v>
      </c>
      <c r="D58" s="628">
        <v>2.5303473472595215</v>
      </c>
      <c r="E58" s="628">
        <v>2.2492144107818604</v>
      </c>
      <c r="F58" s="628">
        <v>2.0373811721801758</v>
      </c>
      <c r="G58" s="628">
        <v>1.5329999923706055</v>
      </c>
      <c r="H58" s="628">
        <v>1.5540000200271606</v>
      </c>
      <c r="I58" s="628">
        <v>1.5970000028610229</v>
      </c>
      <c r="J58" s="628">
        <v>2.5720000267028809</v>
      </c>
      <c r="K58" s="628">
        <v>2.6670000553131104</v>
      </c>
      <c r="L58" s="628">
        <v>2.5499999523162842</v>
      </c>
      <c r="M58" s="628">
        <v>2.4769999980926514</v>
      </c>
      <c r="N58" s="628">
        <v>1.4490000009536743</v>
      </c>
      <c r="O58" s="628">
        <v>1.4930000305175781</v>
      </c>
      <c r="P58" s="628"/>
      <c r="Q58" s="628"/>
      <c r="R58" s="628"/>
      <c r="S58" s="628"/>
      <c r="T58" s="628"/>
      <c r="U58" s="628"/>
      <c r="V58" s="628"/>
      <c r="W58" s="628"/>
      <c r="X58" s="628"/>
      <c r="Y58" s="628"/>
      <c r="Z58" s="628"/>
      <c r="AA58" s="628"/>
    </row>
    <row r="59" spans="1:27" x14ac:dyDescent="0.2">
      <c r="A59" s="607" t="str">
        <f t="shared" si="0"/>
        <v>X</v>
      </c>
      <c r="B59" s="449" t="s">
        <v>1460</v>
      </c>
      <c r="C59" s="623" t="s">
        <v>513</v>
      </c>
      <c r="D59" s="628">
        <v>0.74363261461257935</v>
      </c>
      <c r="E59" s="628">
        <v>0.66101169586181641</v>
      </c>
      <c r="F59" s="628">
        <v>0.59875696897506714</v>
      </c>
      <c r="G59" s="628">
        <v>0.57400000095367432</v>
      </c>
      <c r="H59" s="628">
        <v>0.55400002002716064</v>
      </c>
      <c r="I59" s="628">
        <v>0.57700002193450928</v>
      </c>
      <c r="J59" s="628">
        <v>0.56099998950958252</v>
      </c>
      <c r="K59" s="628">
        <v>0.67500001192092896</v>
      </c>
      <c r="L59" s="628">
        <v>0.56599998474121094</v>
      </c>
      <c r="M59" s="628">
        <v>0.46399998664855957</v>
      </c>
      <c r="N59" s="628">
        <v>0.45500001311302185</v>
      </c>
      <c r="O59" s="628">
        <v>0.47999998927116394</v>
      </c>
      <c r="P59" s="628"/>
      <c r="Q59" s="628"/>
      <c r="R59" s="628"/>
      <c r="S59" s="628"/>
      <c r="T59" s="628"/>
      <c r="U59" s="628"/>
      <c r="V59" s="628"/>
      <c r="W59" s="628"/>
      <c r="X59" s="628"/>
      <c r="Y59" s="628"/>
      <c r="Z59" s="628"/>
      <c r="AA59" s="628"/>
    </row>
    <row r="60" spans="1:27" x14ac:dyDescent="0.2">
      <c r="A60" s="607" t="str">
        <f t="shared" si="0"/>
        <v>X</v>
      </c>
      <c r="B60" s="449" t="s">
        <v>1461</v>
      </c>
      <c r="C60" s="623" t="s">
        <v>514</v>
      </c>
      <c r="D60" s="628">
        <v>1.7867146730422974</v>
      </c>
      <c r="E60" s="628">
        <v>1.5882025957107544</v>
      </c>
      <c r="F60" s="628">
        <v>1.4386241436004639</v>
      </c>
      <c r="G60" s="628">
        <v>0.95899999141693115</v>
      </c>
      <c r="H60" s="628">
        <v>1</v>
      </c>
      <c r="I60" s="628">
        <v>1.0199999809265137</v>
      </c>
      <c r="J60" s="628">
        <v>2.0109999179840088</v>
      </c>
      <c r="K60" s="628">
        <v>1.9919999837875366</v>
      </c>
      <c r="L60" s="628">
        <v>1.9839999675750732</v>
      </c>
      <c r="M60" s="628">
        <v>2.0130000114440918</v>
      </c>
      <c r="N60" s="628">
        <v>0.99400001764297485</v>
      </c>
      <c r="O60" s="628">
        <v>1.0130000114440918</v>
      </c>
      <c r="P60" s="628"/>
      <c r="Q60" s="628"/>
      <c r="R60" s="628"/>
      <c r="S60" s="628"/>
      <c r="T60" s="628"/>
      <c r="U60" s="628"/>
      <c r="V60" s="628"/>
      <c r="W60" s="628"/>
      <c r="X60" s="628"/>
      <c r="Y60" s="628"/>
      <c r="Z60" s="628"/>
      <c r="AA60" s="628"/>
    </row>
    <row r="61" spans="1:27" x14ac:dyDescent="0.2">
      <c r="A61" s="607" t="str">
        <f t="shared" si="0"/>
        <v/>
      </c>
      <c r="B61" s="449" t="s">
        <v>1462</v>
      </c>
      <c r="C61" s="622" t="s">
        <v>1433</v>
      </c>
      <c r="D61" s="628">
        <v>0</v>
      </c>
      <c r="E61" s="628">
        <v>0</v>
      </c>
      <c r="F61" s="628">
        <v>0</v>
      </c>
      <c r="G61" s="628">
        <v>0</v>
      </c>
      <c r="H61" s="628">
        <v>0</v>
      </c>
      <c r="I61" s="628">
        <v>0</v>
      </c>
      <c r="J61" s="628">
        <v>0</v>
      </c>
      <c r="K61" s="628">
        <v>0</v>
      </c>
      <c r="L61" s="628">
        <v>0</v>
      </c>
      <c r="M61" s="628">
        <v>0</v>
      </c>
      <c r="N61" s="628">
        <v>0</v>
      </c>
      <c r="O61" s="628">
        <v>0</v>
      </c>
      <c r="P61" s="628"/>
      <c r="Q61" s="628"/>
      <c r="R61" s="628"/>
      <c r="S61" s="628"/>
      <c r="T61" s="628"/>
      <c r="U61" s="628"/>
      <c r="V61" s="628"/>
      <c r="W61" s="628"/>
      <c r="X61" s="628"/>
      <c r="Y61" s="628"/>
      <c r="Z61" s="628"/>
      <c r="AA61" s="628"/>
    </row>
    <row r="62" spans="1:27" x14ac:dyDescent="0.2">
      <c r="A62" s="607" t="str">
        <f t="shared" si="0"/>
        <v/>
      </c>
      <c r="B62" s="449" t="s">
        <v>1463</v>
      </c>
      <c r="C62" s="505" t="s">
        <v>508</v>
      </c>
      <c r="D62" s="628">
        <v>0</v>
      </c>
      <c r="E62" s="628">
        <v>0</v>
      </c>
      <c r="F62" s="628">
        <v>0</v>
      </c>
      <c r="G62" s="628">
        <v>0</v>
      </c>
      <c r="H62" s="628">
        <v>0</v>
      </c>
      <c r="I62" s="628">
        <v>0</v>
      </c>
      <c r="J62" s="628">
        <v>0</v>
      </c>
      <c r="K62" s="628">
        <v>0</v>
      </c>
      <c r="L62" s="628">
        <v>0</v>
      </c>
      <c r="M62" s="628">
        <v>0</v>
      </c>
      <c r="N62" s="628">
        <v>0</v>
      </c>
      <c r="O62" s="628">
        <v>0</v>
      </c>
      <c r="P62" s="628"/>
      <c r="Q62" s="628"/>
      <c r="R62" s="628"/>
      <c r="S62" s="628"/>
      <c r="T62" s="628"/>
      <c r="U62" s="628"/>
      <c r="V62" s="628"/>
      <c r="W62" s="628"/>
      <c r="X62" s="628"/>
      <c r="Y62" s="628"/>
      <c r="Z62" s="628"/>
      <c r="AA62" s="628"/>
    </row>
    <row r="63" spans="1:27" ht="15" customHeight="1" x14ac:dyDescent="0.2">
      <c r="A63" s="607" t="str">
        <f t="shared" si="0"/>
        <v>X</v>
      </c>
      <c r="B63" s="618">
        <v>5</v>
      </c>
      <c r="C63" s="504" t="s">
        <v>1464</v>
      </c>
      <c r="D63" s="628">
        <v>1.9819999933242798</v>
      </c>
      <c r="E63" s="628">
        <v>1.8389999866485596</v>
      </c>
      <c r="F63" s="628">
        <v>1.6699999570846558</v>
      </c>
      <c r="G63" s="628">
        <v>1.5399999618530273</v>
      </c>
      <c r="H63" s="628">
        <v>1.4359999895095825</v>
      </c>
      <c r="I63" s="628">
        <v>1.3519999980926514</v>
      </c>
      <c r="J63" s="628">
        <v>1.4739999771118164</v>
      </c>
      <c r="K63" s="628">
        <v>1.6460000276565552</v>
      </c>
      <c r="L63" s="628">
        <v>1.9960000514984131</v>
      </c>
      <c r="M63" s="628">
        <v>3.4609999656677246</v>
      </c>
      <c r="N63" s="628">
        <v>1.7999999523162842</v>
      </c>
      <c r="O63" s="628">
        <v>1.6169999837875366</v>
      </c>
      <c r="P63" s="628"/>
      <c r="Q63" s="628"/>
      <c r="R63" s="628"/>
      <c r="S63" s="628"/>
      <c r="T63" s="628"/>
      <c r="U63" s="628"/>
      <c r="V63" s="628"/>
      <c r="W63" s="628"/>
      <c r="X63" s="628"/>
      <c r="Y63" s="628"/>
      <c r="Z63" s="628"/>
      <c r="AA63" s="628"/>
    </row>
    <row r="64" spans="1:27" x14ac:dyDescent="0.2">
      <c r="A64" s="607" t="str">
        <f t="shared" si="0"/>
        <v>X</v>
      </c>
      <c r="B64" s="449" t="s">
        <v>1465</v>
      </c>
      <c r="C64" s="505" t="s">
        <v>1466</v>
      </c>
      <c r="D64" s="628">
        <v>1.9819999933242798</v>
      </c>
      <c r="E64" s="628">
        <v>1.8389999866485596</v>
      </c>
      <c r="F64" s="628">
        <v>1.6699999570846558</v>
      </c>
      <c r="G64" s="628">
        <v>3.3080000877380371</v>
      </c>
      <c r="H64" s="628">
        <v>3.2950000762939453</v>
      </c>
      <c r="I64" s="628">
        <v>3.2929999828338623</v>
      </c>
      <c r="J64" s="628">
        <v>3.5169999599456787</v>
      </c>
      <c r="K64" s="628">
        <v>3.812000036239624</v>
      </c>
      <c r="L64" s="628">
        <v>4.3769998550415039</v>
      </c>
      <c r="M64" s="628">
        <v>6.070000171661377</v>
      </c>
      <c r="N64" s="628">
        <v>5.125999927520752</v>
      </c>
      <c r="O64" s="628">
        <v>5.0399999618530273</v>
      </c>
      <c r="P64" s="628"/>
      <c r="Q64" s="628"/>
      <c r="R64" s="628"/>
      <c r="S64" s="628"/>
      <c r="T64" s="628"/>
      <c r="U64" s="628"/>
      <c r="V64" s="628"/>
      <c r="W64" s="628"/>
      <c r="X64" s="628"/>
      <c r="Y64" s="628"/>
      <c r="Z64" s="628"/>
      <c r="AA64" s="628"/>
    </row>
    <row r="65" spans="1:27" x14ac:dyDescent="0.2">
      <c r="A65" s="607" t="str">
        <f t="shared" si="0"/>
        <v/>
      </c>
      <c r="B65" s="449" t="s">
        <v>1467</v>
      </c>
      <c r="C65" s="619" t="s">
        <v>1468</v>
      </c>
      <c r="D65" s="628">
        <v>0</v>
      </c>
      <c r="E65" s="628">
        <v>0</v>
      </c>
      <c r="F65" s="628">
        <v>0</v>
      </c>
      <c r="G65" s="628">
        <v>0</v>
      </c>
      <c r="H65" s="628">
        <v>0</v>
      </c>
      <c r="I65" s="628">
        <v>0</v>
      </c>
      <c r="J65" s="628">
        <v>0</v>
      </c>
      <c r="K65" s="628">
        <v>0</v>
      </c>
      <c r="L65" s="628">
        <v>0</v>
      </c>
      <c r="M65" s="628">
        <v>0</v>
      </c>
      <c r="N65" s="628">
        <v>0</v>
      </c>
      <c r="O65" s="628">
        <v>0</v>
      </c>
      <c r="P65" s="628"/>
      <c r="Q65" s="628"/>
      <c r="R65" s="628"/>
      <c r="S65" s="628"/>
      <c r="T65" s="628"/>
      <c r="U65" s="628"/>
      <c r="V65" s="628"/>
      <c r="W65" s="628"/>
      <c r="X65" s="628"/>
      <c r="Y65" s="628"/>
      <c r="Z65" s="628"/>
      <c r="AA65" s="628"/>
    </row>
    <row r="66" spans="1:27" x14ac:dyDescent="0.2">
      <c r="A66" s="607" t="str">
        <f t="shared" si="0"/>
        <v>X</v>
      </c>
      <c r="B66" s="449" t="s">
        <v>1469</v>
      </c>
      <c r="C66" s="505" t="s">
        <v>1470</v>
      </c>
      <c r="D66" s="628">
        <v>0</v>
      </c>
      <c r="E66" s="628">
        <v>0</v>
      </c>
      <c r="F66" s="628">
        <v>0</v>
      </c>
      <c r="G66" s="628">
        <v>1.7680000066757202</v>
      </c>
      <c r="H66" s="628">
        <v>1.8589999675750732</v>
      </c>
      <c r="I66" s="628">
        <v>1.9409999847412109</v>
      </c>
      <c r="J66" s="628">
        <v>2.0429999828338623</v>
      </c>
      <c r="K66" s="628">
        <v>2.1659998893737793</v>
      </c>
      <c r="L66" s="628">
        <v>2.3810000419616699</v>
      </c>
      <c r="M66" s="628">
        <v>2.6089999675750732</v>
      </c>
      <c r="N66" s="628">
        <v>3.3259999752044678</v>
      </c>
      <c r="O66" s="628">
        <v>3.4230000972747803</v>
      </c>
      <c r="P66" s="628"/>
      <c r="Q66" s="628"/>
      <c r="R66" s="628"/>
      <c r="S66" s="628"/>
      <c r="T66" s="628"/>
      <c r="U66" s="628"/>
      <c r="V66" s="628"/>
      <c r="W66" s="628"/>
      <c r="X66" s="628"/>
      <c r="Y66" s="628"/>
      <c r="Z66" s="628"/>
      <c r="AA66" s="628"/>
    </row>
    <row r="67" spans="1:27" ht="15" customHeight="1" x14ac:dyDescent="0.2">
      <c r="A67" s="607" t="str">
        <f t="shared" si="0"/>
        <v>X</v>
      </c>
      <c r="B67" s="618">
        <v>6</v>
      </c>
      <c r="C67" s="624" t="s">
        <v>1471</v>
      </c>
      <c r="D67" s="628">
        <v>-2.6749999523162842</v>
      </c>
      <c r="E67" s="628">
        <v>-2.3380000591278076</v>
      </c>
      <c r="F67" s="628">
        <v>-1.7230000495910645</v>
      </c>
      <c r="G67" s="628">
        <v>-2.3059999942779541</v>
      </c>
      <c r="H67" s="628">
        <v>-2.4539999961853027</v>
      </c>
      <c r="I67" s="628">
        <v>-2.1630001068115234</v>
      </c>
      <c r="J67" s="628">
        <v>-2.0179998874664307</v>
      </c>
      <c r="K67" s="628">
        <v>-1.9119999408721924</v>
      </c>
      <c r="L67" s="628">
        <v>-1.4019999504089355</v>
      </c>
      <c r="M67" s="628">
        <v>-1.7769999504089355</v>
      </c>
      <c r="N67" s="628">
        <v>-2.499000072479248</v>
      </c>
      <c r="O67" s="628">
        <v>-2.2179999351501465</v>
      </c>
      <c r="P67" s="628"/>
      <c r="Q67" s="628"/>
      <c r="R67" s="628"/>
      <c r="S67" s="628"/>
      <c r="T67" s="628"/>
      <c r="U67" s="628"/>
      <c r="V67" s="628"/>
      <c r="W67" s="628"/>
      <c r="X67" s="628"/>
      <c r="Y67" s="628"/>
      <c r="Z67" s="628"/>
      <c r="AA67" s="628"/>
    </row>
    <row r="68" spans="1:27" x14ac:dyDescent="0.2">
      <c r="A68" s="607" t="str">
        <f t="shared" ref="A68:A85" si="1">IF(SUM(D68:AA68)=0,"","X")</f>
        <v/>
      </c>
      <c r="B68" s="449" t="s">
        <v>1472</v>
      </c>
      <c r="C68" s="619" t="s">
        <v>1473</v>
      </c>
      <c r="D68" s="628">
        <v>0</v>
      </c>
      <c r="E68" s="628">
        <v>0</v>
      </c>
      <c r="F68" s="628">
        <v>0</v>
      </c>
      <c r="G68" s="628">
        <v>0</v>
      </c>
      <c r="H68" s="628">
        <v>0</v>
      </c>
      <c r="I68" s="628">
        <v>0</v>
      </c>
      <c r="J68" s="628">
        <v>0</v>
      </c>
      <c r="K68" s="628">
        <v>0</v>
      </c>
      <c r="L68" s="628">
        <v>0</v>
      </c>
      <c r="M68" s="628">
        <v>0</v>
      </c>
      <c r="N68" s="628">
        <v>0</v>
      </c>
      <c r="O68" s="628">
        <v>0</v>
      </c>
      <c r="P68" s="628"/>
      <c r="Q68" s="628"/>
      <c r="R68" s="628"/>
      <c r="S68" s="628"/>
      <c r="T68" s="628"/>
      <c r="U68" s="628"/>
      <c r="V68" s="628"/>
      <c r="W68" s="628"/>
      <c r="X68" s="628"/>
      <c r="Y68" s="628"/>
      <c r="Z68" s="628"/>
      <c r="AA68" s="628"/>
    </row>
    <row r="69" spans="1:27" x14ac:dyDescent="0.2">
      <c r="A69" s="607" t="str">
        <f t="shared" si="1"/>
        <v>X</v>
      </c>
      <c r="B69" s="449" t="s">
        <v>1474</v>
      </c>
      <c r="C69" s="620" t="s">
        <v>1475</v>
      </c>
      <c r="D69" s="628">
        <v>2.6749999523162842</v>
      </c>
      <c r="E69" s="628">
        <v>2.3380000591278076</v>
      </c>
      <c r="F69" s="628">
        <v>1.7230000495910645</v>
      </c>
      <c r="G69" s="628">
        <v>2.3059999942779541</v>
      </c>
      <c r="H69" s="628">
        <v>2.4539999961853027</v>
      </c>
      <c r="I69" s="628">
        <v>2.1630001068115234</v>
      </c>
      <c r="J69" s="628">
        <v>2.0179998874664307</v>
      </c>
      <c r="K69" s="628">
        <v>1.9119999408721924</v>
      </c>
      <c r="L69" s="628">
        <v>1.4019999504089355</v>
      </c>
      <c r="M69" s="628">
        <v>1.7769999504089355</v>
      </c>
      <c r="N69" s="628">
        <v>2.499000072479248</v>
      </c>
      <c r="O69" s="628">
        <v>2.2179999351501465</v>
      </c>
      <c r="P69" s="628"/>
      <c r="Q69" s="628"/>
      <c r="R69" s="628"/>
      <c r="S69" s="628"/>
      <c r="T69" s="628"/>
      <c r="U69" s="628"/>
      <c r="V69" s="628"/>
      <c r="W69" s="628"/>
      <c r="X69" s="628"/>
      <c r="Y69" s="628"/>
      <c r="Z69" s="628"/>
      <c r="AA69" s="628"/>
    </row>
    <row r="70" spans="1:27" x14ac:dyDescent="0.2">
      <c r="A70" s="607" t="str">
        <f t="shared" si="1"/>
        <v>X</v>
      </c>
      <c r="B70" s="449" t="s">
        <v>1476</v>
      </c>
      <c r="C70" s="631" t="s">
        <v>1477</v>
      </c>
      <c r="D70" s="628">
        <v>2.6749999523162842</v>
      </c>
      <c r="E70" s="628">
        <v>2.3380000591278076</v>
      </c>
      <c r="F70" s="628">
        <v>1.7230000495910645</v>
      </c>
      <c r="G70" s="628">
        <v>2.3059999942779541</v>
      </c>
      <c r="H70" s="628">
        <v>2.4539999961853027</v>
      </c>
      <c r="I70" s="628">
        <v>2.1630001068115234</v>
      </c>
      <c r="J70" s="628">
        <v>2.0179998874664307</v>
      </c>
      <c r="K70" s="628">
        <v>1.9119999408721924</v>
      </c>
      <c r="L70" s="628">
        <v>1.4019999504089355</v>
      </c>
      <c r="M70" s="628">
        <v>1.7769999504089355</v>
      </c>
      <c r="N70" s="628">
        <v>2.499000072479248</v>
      </c>
      <c r="O70" s="628">
        <v>2.2179999351501465</v>
      </c>
      <c r="P70" s="628"/>
      <c r="Q70" s="628"/>
      <c r="R70" s="628"/>
      <c r="S70" s="628"/>
      <c r="T70" s="628"/>
      <c r="U70" s="628"/>
      <c r="V70" s="628"/>
      <c r="W70" s="628"/>
      <c r="X70" s="628"/>
      <c r="Y70" s="628"/>
      <c r="Z70" s="628"/>
      <c r="AA70" s="628"/>
    </row>
    <row r="71" spans="1:27" x14ac:dyDescent="0.2">
      <c r="A71" s="607" t="str">
        <f t="shared" si="1"/>
        <v/>
      </c>
      <c r="B71" s="449" t="s">
        <v>1478</v>
      </c>
      <c r="C71" s="620" t="s">
        <v>1479</v>
      </c>
      <c r="D71" s="628">
        <v>0</v>
      </c>
      <c r="E71" s="628">
        <v>0</v>
      </c>
      <c r="F71" s="628">
        <v>0</v>
      </c>
      <c r="G71" s="628">
        <v>0</v>
      </c>
      <c r="H71" s="628">
        <v>0</v>
      </c>
      <c r="I71" s="628">
        <v>0</v>
      </c>
      <c r="J71" s="628">
        <v>0</v>
      </c>
      <c r="K71" s="628">
        <v>0</v>
      </c>
      <c r="L71" s="628">
        <v>0</v>
      </c>
      <c r="M71" s="628">
        <v>0</v>
      </c>
      <c r="N71" s="628">
        <v>0</v>
      </c>
      <c r="O71" s="628">
        <v>0</v>
      </c>
      <c r="P71" s="628"/>
      <c r="Q71" s="628"/>
      <c r="R71" s="628"/>
      <c r="S71" s="628"/>
      <c r="T71" s="628"/>
      <c r="U71" s="628"/>
      <c r="V71" s="628"/>
      <c r="W71" s="628"/>
      <c r="X71" s="628"/>
      <c r="Y71" s="628"/>
      <c r="Z71" s="628"/>
      <c r="AA71" s="628"/>
    </row>
    <row r="72" spans="1:27" x14ac:dyDescent="0.2">
      <c r="A72" s="607" t="str">
        <f t="shared" si="1"/>
        <v/>
      </c>
      <c r="B72" s="449" t="s">
        <v>1480</v>
      </c>
      <c r="C72" s="620" t="s">
        <v>1481</v>
      </c>
      <c r="D72" s="628">
        <v>0</v>
      </c>
      <c r="E72" s="628">
        <v>0</v>
      </c>
      <c r="F72" s="628">
        <v>0</v>
      </c>
      <c r="G72" s="628">
        <v>0</v>
      </c>
      <c r="H72" s="628">
        <v>0</v>
      </c>
      <c r="I72" s="628">
        <v>0</v>
      </c>
      <c r="J72" s="628">
        <v>0</v>
      </c>
      <c r="K72" s="628">
        <v>0</v>
      </c>
      <c r="L72" s="628">
        <v>0</v>
      </c>
      <c r="M72" s="628">
        <v>0</v>
      </c>
      <c r="N72" s="628">
        <v>0</v>
      </c>
      <c r="O72" s="628">
        <v>0</v>
      </c>
      <c r="P72" s="628"/>
      <c r="Q72" s="628"/>
      <c r="R72" s="628"/>
      <c r="S72" s="628"/>
      <c r="T72" s="628"/>
      <c r="U72" s="628"/>
      <c r="V72" s="628"/>
      <c r="W72" s="628"/>
      <c r="X72" s="628"/>
      <c r="Y72" s="628"/>
      <c r="Z72" s="628"/>
      <c r="AA72" s="628"/>
    </row>
    <row r="73" spans="1:27" ht="15" customHeight="1" x14ac:dyDescent="0.2">
      <c r="A73" s="607" t="str">
        <f t="shared" si="1"/>
        <v>X</v>
      </c>
      <c r="B73" s="618">
        <v>7</v>
      </c>
      <c r="C73" s="625" t="s">
        <v>1482</v>
      </c>
      <c r="D73" s="628">
        <v>6.1069998741149902</v>
      </c>
      <c r="E73" s="628">
        <v>6.1500000953674316</v>
      </c>
      <c r="F73" s="628">
        <v>4.310999870300293</v>
      </c>
      <c r="G73" s="628">
        <v>4.0539999008178711</v>
      </c>
      <c r="H73" s="628">
        <v>4.5500001907348633</v>
      </c>
      <c r="I73" s="628">
        <v>5.2270002365112305</v>
      </c>
      <c r="J73" s="628">
        <v>6.2360000610351563</v>
      </c>
      <c r="K73" s="628">
        <v>6.7779998779296875</v>
      </c>
      <c r="L73" s="628">
        <v>8.0530004501342773</v>
      </c>
      <c r="M73" s="628">
        <v>8.2959995269775391</v>
      </c>
      <c r="N73" s="628">
        <v>5.9219999313354492</v>
      </c>
      <c r="O73" s="628">
        <v>6.0809998512268066</v>
      </c>
      <c r="P73" s="628"/>
      <c r="Q73" s="628"/>
      <c r="R73" s="628"/>
      <c r="S73" s="628"/>
      <c r="T73" s="628"/>
      <c r="U73" s="628"/>
      <c r="V73" s="628"/>
      <c r="W73" s="628"/>
      <c r="X73" s="628"/>
      <c r="Y73" s="628"/>
      <c r="Z73" s="628"/>
      <c r="AA73" s="628"/>
    </row>
    <row r="74" spans="1:27" x14ac:dyDescent="0.2">
      <c r="A74" s="607" t="str">
        <f t="shared" si="1"/>
        <v>X</v>
      </c>
      <c r="B74" s="449" t="s">
        <v>1483</v>
      </c>
      <c r="C74" s="620" t="s">
        <v>1484</v>
      </c>
      <c r="D74" s="628">
        <v>5.7480001449584961</v>
      </c>
      <c r="E74" s="628">
        <v>5.9829998016357422</v>
      </c>
      <c r="F74" s="628">
        <v>3.2650001049041748</v>
      </c>
      <c r="G74" s="628">
        <v>3.9649999141693115</v>
      </c>
      <c r="H74" s="628">
        <v>4.005000114440918</v>
      </c>
      <c r="I74" s="628">
        <v>4.005000114440918</v>
      </c>
      <c r="J74" s="628">
        <v>4.1050000190734863</v>
      </c>
      <c r="K74" s="628">
        <v>4.1350002288818359</v>
      </c>
      <c r="L74" s="628">
        <v>4.1139998435974121</v>
      </c>
      <c r="M74" s="628">
        <v>4.1440000534057617</v>
      </c>
      <c r="N74" s="628">
        <v>4.0240001678466797</v>
      </c>
      <c r="O74" s="628">
        <v>4.0240001678466797</v>
      </c>
      <c r="P74" s="628"/>
      <c r="Q74" s="628"/>
      <c r="R74" s="628"/>
      <c r="S74" s="628"/>
      <c r="T74" s="628"/>
      <c r="U74" s="628"/>
      <c r="V74" s="628"/>
      <c r="W74" s="628"/>
      <c r="X74" s="628"/>
      <c r="Y74" s="628"/>
      <c r="Z74" s="628"/>
      <c r="AA74" s="628"/>
    </row>
    <row r="75" spans="1:27" x14ac:dyDescent="0.2">
      <c r="A75" s="607" t="str">
        <f t="shared" si="1"/>
        <v>X</v>
      </c>
      <c r="B75" s="449" t="s">
        <v>1485</v>
      </c>
      <c r="C75" s="620" t="s">
        <v>1486</v>
      </c>
      <c r="D75" s="628">
        <v>0</v>
      </c>
      <c r="E75" s="628">
        <v>0</v>
      </c>
      <c r="F75" s="628">
        <v>0.69999998807907104</v>
      </c>
      <c r="G75" s="628">
        <v>0</v>
      </c>
      <c r="H75" s="628">
        <v>0</v>
      </c>
      <c r="I75" s="628">
        <v>0</v>
      </c>
      <c r="J75" s="628">
        <v>0</v>
      </c>
      <c r="K75" s="628">
        <v>0</v>
      </c>
      <c r="L75" s="628">
        <v>0</v>
      </c>
      <c r="M75" s="628">
        <v>0</v>
      </c>
      <c r="N75" s="628">
        <v>0</v>
      </c>
      <c r="O75" s="628">
        <v>0</v>
      </c>
      <c r="P75" s="628"/>
      <c r="Q75" s="628"/>
      <c r="R75" s="628"/>
      <c r="S75" s="628"/>
      <c r="T75" s="628"/>
      <c r="U75" s="628"/>
      <c r="V75" s="628"/>
      <c r="W75" s="628"/>
      <c r="X75" s="628"/>
      <c r="Y75" s="628"/>
      <c r="Z75" s="628"/>
      <c r="AA75" s="628"/>
    </row>
    <row r="76" spans="1:27" x14ac:dyDescent="0.2">
      <c r="A76" s="607" t="str">
        <f t="shared" si="1"/>
        <v>X</v>
      </c>
      <c r="B76" s="449" t="s">
        <v>1487</v>
      </c>
      <c r="C76" s="620" t="s">
        <v>1488</v>
      </c>
      <c r="D76" s="628">
        <v>-1.2460000514984131</v>
      </c>
      <c r="E76" s="628">
        <v>-1.1100000143051147</v>
      </c>
      <c r="F76" s="628">
        <v>-1.6089999675750732</v>
      </c>
      <c r="G76" s="628">
        <v>-1.4249999523162842</v>
      </c>
      <c r="H76" s="628">
        <v>-1.2619999647140503</v>
      </c>
      <c r="I76" s="628">
        <v>-0.98600000143051147</v>
      </c>
      <c r="J76" s="628">
        <v>-0.93199998140335083</v>
      </c>
      <c r="K76" s="628">
        <v>-0.65100002288818359</v>
      </c>
      <c r="L76" s="628">
        <v>-0.50300002098083496</v>
      </c>
      <c r="M76" s="628">
        <v>-0.27799999713897705</v>
      </c>
      <c r="N76" s="628">
        <v>-0.67100000381469727</v>
      </c>
      <c r="O76" s="628">
        <v>-0.5429999828338623</v>
      </c>
      <c r="P76" s="628"/>
      <c r="Q76" s="628"/>
      <c r="R76" s="628"/>
      <c r="S76" s="628"/>
      <c r="T76" s="628"/>
      <c r="U76" s="628"/>
      <c r="V76" s="628"/>
      <c r="W76" s="628"/>
      <c r="X76" s="628"/>
      <c r="Y76" s="628"/>
      <c r="Z76" s="628"/>
      <c r="AA76" s="628"/>
    </row>
    <row r="77" spans="1:27" x14ac:dyDescent="0.2">
      <c r="A77" s="607" t="str">
        <f t="shared" si="1"/>
        <v>X</v>
      </c>
      <c r="B77" s="449" t="s">
        <v>1489</v>
      </c>
      <c r="C77" s="620" t="s">
        <v>1490</v>
      </c>
      <c r="D77" s="628">
        <v>1.6050000190734863</v>
      </c>
      <c r="E77" s="628">
        <v>1.2769999504089355</v>
      </c>
      <c r="F77" s="628">
        <v>1.9550000429153442</v>
      </c>
      <c r="G77" s="628">
        <v>1.5140000581741333</v>
      </c>
      <c r="H77" s="628">
        <v>1.8070000410079956</v>
      </c>
      <c r="I77" s="628">
        <v>2.2079999446868896</v>
      </c>
      <c r="J77" s="628">
        <v>3.062999963760376</v>
      </c>
      <c r="K77" s="628">
        <v>3.2939999103546143</v>
      </c>
      <c r="L77" s="628">
        <v>4.4419999122619629</v>
      </c>
      <c r="M77" s="628">
        <v>4.429999828338623</v>
      </c>
      <c r="N77" s="628">
        <v>2.5690000057220459</v>
      </c>
      <c r="O77" s="628">
        <v>2.5999999046325684</v>
      </c>
      <c r="P77" s="628"/>
      <c r="Q77" s="628"/>
      <c r="R77" s="628"/>
      <c r="S77" s="628"/>
      <c r="T77" s="628"/>
      <c r="U77" s="628"/>
      <c r="V77" s="628"/>
      <c r="W77" s="628"/>
      <c r="X77" s="628"/>
      <c r="Y77" s="628"/>
      <c r="Z77" s="628"/>
      <c r="AA77" s="628"/>
    </row>
    <row r="78" spans="1:27" x14ac:dyDescent="0.2">
      <c r="A78" s="607" t="str">
        <f t="shared" si="1"/>
        <v/>
      </c>
      <c r="B78" s="449">
        <v>7.5</v>
      </c>
      <c r="C78" s="352" t="s">
        <v>1491</v>
      </c>
      <c r="D78" s="628">
        <v>0</v>
      </c>
      <c r="E78" s="628">
        <v>0</v>
      </c>
      <c r="F78" s="628">
        <v>0</v>
      </c>
      <c r="G78" s="628">
        <v>0</v>
      </c>
      <c r="H78" s="628">
        <v>0</v>
      </c>
      <c r="I78" s="628">
        <v>0</v>
      </c>
      <c r="J78" s="628">
        <v>0</v>
      </c>
      <c r="K78" s="628">
        <v>0</v>
      </c>
      <c r="L78" s="628">
        <v>0</v>
      </c>
      <c r="M78" s="628">
        <v>0</v>
      </c>
      <c r="N78" s="628">
        <v>0</v>
      </c>
      <c r="O78" s="628">
        <v>0</v>
      </c>
      <c r="P78" s="628"/>
      <c r="Q78" s="628"/>
      <c r="R78" s="628"/>
      <c r="S78" s="628"/>
      <c r="T78" s="628"/>
      <c r="U78" s="628"/>
      <c r="V78" s="628"/>
      <c r="W78" s="628"/>
      <c r="X78" s="628"/>
      <c r="Y78" s="628"/>
      <c r="Z78" s="628"/>
      <c r="AA78" s="628"/>
    </row>
    <row r="79" spans="1:27" ht="15" customHeight="1" x14ac:dyDescent="0.2">
      <c r="A79" s="607" t="str">
        <f t="shared" si="1"/>
        <v>X</v>
      </c>
      <c r="B79" s="618">
        <v>8</v>
      </c>
      <c r="C79" s="504" t="s">
        <v>1492</v>
      </c>
      <c r="D79" s="628">
        <v>0.77499997615814209</v>
      </c>
      <c r="E79" s="628">
        <v>-0.57300001382827759</v>
      </c>
      <c r="F79" s="628">
        <v>-4.999999888241291E-3</v>
      </c>
      <c r="G79" s="628">
        <v>3.2000001519918442E-2</v>
      </c>
      <c r="H79" s="628">
        <v>0.18400000035762787</v>
      </c>
      <c r="I79" s="628">
        <v>-3.7999998778104782E-2</v>
      </c>
      <c r="J79" s="628">
        <v>0.50499999523162842</v>
      </c>
      <c r="K79" s="628">
        <v>0.42300000786781311</v>
      </c>
      <c r="L79" s="628">
        <v>2.8000000864267349E-2</v>
      </c>
      <c r="M79" s="628">
        <v>-1.7369999885559082</v>
      </c>
      <c r="N79" s="628">
        <v>-0.4050000011920929</v>
      </c>
      <c r="O79" s="628">
        <v>-0.37900000810623169</v>
      </c>
      <c r="P79" s="628"/>
      <c r="Q79" s="628"/>
      <c r="R79" s="628"/>
      <c r="S79" s="628"/>
      <c r="T79" s="628"/>
      <c r="U79" s="628"/>
      <c r="V79" s="628"/>
      <c r="W79" s="628"/>
      <c r="X79" s="628"/>
      <c r="Y79" s="628"/>
      <c r="Z79" s="628"/>
      <c r="AA79" s="628"/>
    </row>
    <row r="80" spans="1:27" x14ac:dyDescent="0.2">
      <c r="A80" s="607" t="str">
        <f t="shared" si="1"/>
        <v>X</v>
      </c>
      <c r="B80" s="449" t="s">
        <v>1493</v>
      </c>
      <c r="C80" s="505" t="s">
        <v>174</v>
      </c>
      <c r="D80" s="628">
        <v>0.99900001287460327</v>
      </c>
      <c r="E80" s="628">
        <v>0.69499999284744263</v>
      </c>
      <c r="F80" s="628">
        <v>0.2630000114440918</v>
      </c>
      <c r="G80" s="628">
        <v>0.34700000286102295</v>
      </c>
      <c r="H80" s="628">
        <v>0.31000000238418579</v>
      </c>
      <c r="I80" s="628">
        <v>0.74500000476837158</v>
      </c>
      <c r="J80" s="628">
        <v>0.71200001239776611</v>
      </c>
      <c r="K80" s="628">
        <v>0.75099998712539673</v>
      </c>
      <c r="L80" s="628">
        <v>0.31400001049041748</v>
      </c>
      <c r="M80" s="628">
        <v>0.34799998998641968</v>
      </c>
      <c r="N80" s="628">
        <v>1.3600000143051147</v>
      </c>
      <c r="O80" s="628">
        <v>1.1360000371932983</v>
      </c>
      <c r="P80" s="628"/>
      <c r="Q80" s="628"/>
      <c r="R80" s="628"/>
      <c r="S80" s="628"/>
      <c r="T80" s="628"/>
      <c r="U80" s="628"/>
      <c r="V80" s="628"/>
      <c r="W80" s="628"/>
      <c r="X80" s="628"/>
      <c r="Y80" s="628"/>
      <c r="Z80" s="628"/>
      <c r="AA80" s="628"/>
    </row>
    <row r="81" spans="1:28" x14ac:dyDescent="0.2">
      <c r="A81" s="607" t="str">
        <f t="shared" si="1"/>
        <v>X</v>
      </c>
      <c r="B81" s="449" t="s">
        <v>1494</v>
      </c>
      <c r="C81" s="621" t="s">
        <v>1495</v>
      </c>
      <c r="D81" s="628">
        <v>0.30300000309944153</v>
      </c>
      <c r="E81" s="628">
        <v>0</v>
      </c>
      <c r="F81" s="628">
        <v>1.0000000474974513E-3</v>
      </c>
      <c r="G81" s="628">
        <v>1.0000000474974513E-3</v>
      </c>
      <c r="H81" s="628">
        <v>0</v>
      </c>
      <c r="I81" s="628">
        <v>1.2000000104308128E-2</v>
      </c>
      <c r="J81" s="628">
        <v>0</v>
      </c>
      <c r="K81" s="628">
        <v>0</v>
      </c>
      <c r="L81" s="628">
        <v>2.0999999716877937E-2</v>
      </c>
      <c r="M81" s="628">
        <v>0</v>
      </c>
      <c r="N81" s="628">
        <v>0</v>
      </c>
      <c r="O81" s="628">
        <v>4.6999998390674591E-2</v>
      </c>
      <c r="P81" s="628"/>
      <c r="Q81" s="628"/>
      <c r="R81" s="628"/>
      <c r="S81" s="628"/>
      <c r="T81" s="628"/>
      <c r="U81" s="628"/>
      <c r="V81" s="628"/>
      <c r="W81" s="628"/>
      <c r="X81" s="628"/>
      <c r="Y81" s="628"/>
      <c r="Z81" s="628"/>
      <c r="AA81" s="628"/>
    </row>
    <row r="82" spans="1:28" x14ac:dyDescent="0.2">
      <c r="A82" s="607" t="str">
        <f t="shared" si="1"/>
        <v>X</v>
      </c>
      <c r="B82" s="449" t="s">
        <v>1496</v>
      </c>
      <c r="C82" s="621" t="s">
        <v>81</v>
      </c>
      <c r="D82" s="628">
        <v>0.69599997997283936</v>
      </c>
      <c r="E82" s="628">
        <v>0.69499999284744263</v>
      </c>
      <c r="F82" s="628">
        <v>0.26199999451637268</v>
      </c>
      <c r="G82" s="628">
        <v>0.34599998593330383</v>
      </c>
      <c r="H82" s="628">
        <v>0.31000000238418579</v>
      </c>
      <c r="I82" s="628">
        <v>0.73299998044967651</v>
      </c>
      <c r="J82" s="628">
        <v>0.71200001239776611</v>
      </c>
      <c r="K82" s="628">
        <v>0.75099998712539673</v>
      </c>
      <c r="L82" s="628">
        <v>0.29300001263618469</v>
      </c>
      <c r="M82" s="628">
        <v>0.34799998998641968</v>
      </c>
      <c r="N82" s="628">
        <v>1.3600000143051147</v>
      </c>
      <c r="O82" s="628">
        <v>1.0889999866485596</v>
      </c>
      <c r="P82" s="628"/>
      <c r="Q82" s="628"/>
      <c r="R82" s="628"/>
      <c r="S82" s="628"/>
      <c r="T82" s="628"/>
      <c r="U82" s="628"/>
      <c r="V82" s="628"/>
      <c r="W82" s="628"/>
      <c r="X82" s="628"/>
      <c r="Y82" s="628"/>
      <c r="Z82" s="628"/>
      <c r="AA82" s="628"/>
    </row>
    <row r="83" spans="1:28" x14ac:dyDescent="0.2">
      <c r="A83" s="607" t="str">
        <f t="shared" si="1"/>
        <v>X</v>
      </c>
      <c r="B83" s="449" t="s">
        <v>1497</v>
      </c>
      <c r="C83" s="505" t="s">
        <v>505</v>
      </c>
      <c r="D83" s="628">
        <v>0.22400000691413879</v>
      </c>
      <c r="E83" s="628">
        <v>1.2680000066757202</v>
      </c>
      <c r="F83" s="628">
        <v>0.26800000667572021</v>
      </c>
      <c r="G83" s="628">
        <v>0.31499999761581421</v>
      </c>
      <c r="H83" s="628">
        <v>0.12600000202655792</v>
      </c>
      <c r="I83" s="628">
        <v>0.78299999237060547</v>
      </c>
      <c r="J83" s="628">
        <v>0.2070000022649765</v>
      </c>
      <c r="K83" s="628">
        <v>0.32800000905990601</v>
      </c>
      <c r="L83" s="628">
        <v>0.28600001335144043</v>
      </c>
      <c r="M83" s="628">
        <v>2.0850000381469727</v>
      </c>
      <c r="N83" s="628">
        <v>1.7649999856948853</v>
      </c>
      <c r="O83" s="628">
        <v>1.5149999856948853</v>
      </c>
      <c r="P83" s="628"/>
      <c r="Q83" s="628"/>
      <c r="R83" s="628"/>
      <c r="S83" s="628"/>
      <c r="T83" s="628"/>
      <c r="U83" s="628"/>
      <c r="V83" s="628"/>
      <c r="W83" s="628"/>
      <c r="X83" s="628"/>
      <c r="Y83" s="628"/>
      <c r="Z83" s="628"/>
      <c r="AA83" s="628"/>
    </row>
    <row r="84" spans="1:28" x14ac:dyDescent="0.2">
      <c r="A84" s="607" t="str">
        <f t="shared" si="1"/>
        <v>X</v>
      </c>
      <c r="B84" s="449" t="s">
        <v>1498</v>
      </c>
      <c r="C84" s="621" t="s">
        <v>1495</v>
      </c>
      <c r="D84" s="628">
        <v>0</v>
      </c>
      <c r="E84" s="628">
        <v>1.0010000467300415</v>
      </c>
      <c r="F84" s="628">
        <v>0</v>
      </c>
      <c r="G84" s="628">
        <v>0</v>
      </c>
      <c r="H84" s="628">
        <v>3.0000000260770321E-3</v>
      </c>
      <c r="I84" s="628">
        <v>0</v>
      </c>
      <c r="J84" s="628">
        <v>6.1000000685453415E-2</v>
      </c>
      <c r="K84" s="628">
        <v>7.1000002324581146E-2</v>
      </c>
      <c r="L84" s="628">
        <v>0</v>
      </c>
      <c r="M84" s="628">
        <v>3.2999999821186066E-2</v>
      </c>
      <c r="N84" s="628">
        <v>4.0000001899898052E-3</v>
      </c>
      <c r="O84" s="628">
        <v>0</v>
      </c>
      <c r="P84" s="628"/>
      <c r="Q84" s="628"/>
      <c r="R84" s="628"/>
      <c r="S84" s="628"/>
      <c r="T84" s="628"/>
      <c r="U84" s="628"/>
      <c r="V84" s="628"/>
      <c r="W84" s="628"/>
      <c r="X84" s="628"/>
      <c r="Y84" s="628"/>
      <c r="Z84" s="628"/>
      <c r="AA84" s="628"/>
    </row>
    <row r="85" spans="1:28" ht="20.100000000000001" customHeight="1" x14ac:dyDescent="0.2">
      <c r="A85" s="607" t="str">
        <f t="shared" si="1"/>
        <v>X</v>
      </c>
      <c r="B85" s="626" t="s">
        <v>1499</v>
      </c>
      <c r="C85" s="636" t="s">
        <v>1500</v>
      </c>
      <c r="D85" s="638">
        <v>0.22400000691413879</v>
      </c>
      <c r="E85" s="638">
        <v>0.2669999897480011</v>
      </c>
      <c r="F85" s="638">
        <v>0.26800000667572021</v>
      </c>
      <c r="G85" s="638">
        <v>0.31499999761581421</v>
      </c>
      <c r="H85" s="638">
        <v>0.12300000339746475</v>
      </c>
      <c r="I85" s="638">
        <v>0.78299999237060547</v>
      </c>
      <c r="J85" s="638">
        <v>0.14599999785423279</v>
      </c>
      <c r="K85" s="638">
        <v>0.25699999928474426</v>
      </c>
      <c r="L85" s="638">
        <v>0.28600001335144043</v>
      </c>
      <c r="M85" s="638">
        <v>2.0520000457763672</v>
      </c>
      <c r="N85" s="638">
        <v>1.7610000371932983</v>
      </c>
      <c r="O85" s="638">
        <v>1.5149999856948853</v>
      </c>
      <c r="P85" s="638"/>
      <c r="Q85" s="638"/>
      <c r="R85" s="638"/>
      <c r="S85" s="638"/>
      <c r="T85" s="638"/>
      <c r="U85" s="638"/>
      <c r="V85" s="638"/>
      <c r="W85" s="638"/>
      <c r="X85" s="638"/>
      <c r="Y85" s="638"/>
      <c r="Z85" s="638"/>
      <c r="AA85" s="638"/>
      <c r="AB85" s="4"/>
    </row>
    <row r="86" spans="1:28" x14ac:dyDescent="0.2">
      <c r="A86" s="607"/>
      <c r="B86" s="449"/>
      <c r="C86" s="631"/>
      <c r="D86" s="628"/>
      <c r="E86" s="628"/>
      <c r="F86" s="628"/>
      <c r="G86" s="628"/>
      <c r="H86" s="628"/>
      <c r="I86" s="628"/>
      <c r="J86" s="628"/>
      <c r="K86" s="628"/>
      <c r="L86" s="628"/>
      <c r="M86" s="628"/>
      <c r="N86" s="628"/>
      <c r="O86" s="628"/>
      <c r="P86" s="628"/>
      <c r="Q86" s="628"/>
      <c r="R86" s="628"/>
      <c r="S86" s="628"/>
      <c r="T86" s="628"/>
      <c r="U86" s="628"/>
      <c r="V86" s="628"/>
      <c r="W86" s="628"/>
      <c r="X86" s="628"/>
      <c r="Y86" s="628"/>
      <c r="Z86" s="628"/>
      <c r="AA86" s="628"/>
    </row>
    <row r="87" spans="1:28" ht="30" customHeight="1" x14ac:dyDescent="0.2">
      <c r="A87" s="629" t="s">
        <v>1053</v>
      </c>
      <c r="B87" s="627"/>
      <c r="C87" s="14" t="str">
        <f>Index!A82</f>
        <v>Table 6b     Financial Corporations Survey (DCS), end of period, FY2014-FY2021</v>
      </c>
    </row>
    <row r="88" spans="1:28" ht="24.95" customHeight="1" x14ac:dyDescent="0.2">
      <c r="A88" s="630" t="s">
        <v>1053</v>
      </c>
      <c r="B88" s="637"/>
      <c r="C88" s="370" t="s">
        <v>1501</v>
      </c>
      <c r="D88" s="132" t="str">
        <f>D2</f>
        <v>FY10</v>
      </c>
      <c r="E88" s="132" t="str">
        <f t="shared" ref="E88:O88" si="2">E2</f>
        <v>FY11</v>
      </c>
      <c r="F88" s="132" t="str">
        <f t="shared" si="2"/>
        <v>FY12</v>
      </c>
      <c r="G88" s="132" t="str">
        <f t="shared" si="2"/>
        <v>FY13</v>
      </c>
      <c r="H88" s="132" t="str">
        <f t="shared" si="2"/>
        <v>FY14</v>
      </c>
      <c r="I88" s="132" t="str">
        <f t="shared" si="2"/>
        <v>FY15</v>
      </c>
      <c r="J88" s="132" t="str">
        <f t="shared" si="2"/>
        <v>FY16</v>
      </c>
      <c r="K88" s="132" t="str">
        <f t="shared" si="2"/>
        <v>FY17</v>
      </c>
      <c r="L88" s="132" t="str">
        <f t="shared" si="2"/>
        <v>FY18</v>
      </c>
      <c r="M88" s="132" t="str">
        <f t="shared" si="2"/>
        <v>FY19</v>
      </c>
      <c r="N88" s="132" t="str">
        <f t="shared" si="2"/>
        <v>FY20</v>
      </c>
      <c r="O88" s="132" t="str">
        <f t="shared" si="2"/>
        <v>FY21</v>
      </c>
      <c r="P88" s="132"/>
      <c r="Q88" s="132"/>
      <c r="R88" s="132"/>
      <c r="S88" s="132"/>
      <c r="T88" s="132"/>
      <c r="U88" s="132"/>
      <c r="V88" s="132"/>
      <c r="W88" s="132"/>
      <c r="X88" s="132"/>
      <c r="Y88" s="132"/>
      <c r="Z88" s="132"/>
      <c r="AA88" s="132"/>
    </row>
    <row r="89" spans="1:28" ht="20.100000000000001" customHeight="1" x14ac:dyDescent="0.2">
      <c r="A89" s="607" t="s">
        <v>1053</v>
      </c>
      <c r="B89" s="618">
        <v>1</v>
      </c>
      <c r="C89" s="504" t="s">
        <v>1387</v>
      </c>
      <c r="D89" s="628">
        <v>60.9144287109375</v>
      </c>
      <c r="E89" s="628">
        <v>71.010665893554688</v>
      </c>
      <c r="F89" s="628">
        <v>91.769844055175781</v>
      </c>
      <c r="G89" s="628">
        <v>97.4129638671875</v>
      </c>
      <c r="H89" s="628">
        <v>132.06497192382813</v>
      </c>
      <c r="I89" s="628">
        <v>190.46868896484375</v>
      </c>
      <c r="J89" s="628">
        <v>235.72782897949219</v>
      </c>
      <c r="K89" s="628">
        <v>241.03575134277344</v>
      </c>
      <c r="L89" s="628">
        <v>243.03982543945313</v>
      </c>
      <c r="M89" s="628">
        <v>228.75680541992188</v>
      </c>
      <c r="N89" s="628">
        <v>282.31427001953125</v>
      </c>
      <c r="O89" s="628">
        <v>287.7484130859375</v>
      </c>
      <c r="P89" s="628"/>
      <c r="Q89" s="628"/>
      <c r="R89" s="628"/>
      <c r="S89" s="628"/>
      <c r="T89" s="628"/>
      <c r="U89" s="628"/>
      <c r="V89" s="628"/>
      <c r="W89" s="628"/>
      <c r="X89" s="628"/>
      <c r="Y89" s="628"/>
      <c r="Z89" s="628"/>
      <c r="AA89" s="628"/>
    </row>
    <row r="90" spans="1:28" x14ac:dyDescent="0.2">
      <c r="A90" s="607" t="s">
        <v>1053</v>
      </c>
      <c r="B90" s="449">
        <v>1.1000000000000001</v>
      </c>
      <c r="C90" s="505" t="s">
        <v>1388</v>
      </c>
      <c r="D90" s="628">
        <v>75.452651977539063</v>
      </c>
      <c r="E90" s="628">
        <v>84.814498901367188</v>
      </c>
      <c r="F90" s="628">
        <v>108.24379730224609</v>
      </c>
      <c r="G90" s="628">
        <v>110.36624908447266</v>
      </c>
      <c r="H90" s="628">
        <v>144.08154296875</v>
      </c>
      <c r="I90" s="628">
        <v>200.45735168457031</v>
      </c>
      <c r="J90" s="628">
        <v>249.22900390625</v>
      </c>
      <c r="K90" s="628">
        <v>253.44839477539063</v>
      </c>
      <c r="L90" s="628">
        <v>254.32890319824219</v>
      </c>
      <c r="M90" s="628">
        <v>238.60604858398438</v>
      </c>
      <c r="N90" s="628">
        <v>290.68438720703125</v>
      </c>
      <c r="O90" s="628">
        <v>287.7484130859375</v>
      </c>
      <c r="P90" s="628"/>
      <c r="Q90" s="628"/>
      <c r="R90" s="628"/>
      <c r="S90" s="628"/>
      <c r="T90" s="628"/>
      <c r="U90" s="628"/>
      <c r="V90" s="628"/>
      <c r="W90" s="628"/>
      <c r="X90" s="628"/>
      <c r="Y90" s="628"/>
      <c r="Z90" s="628"/>
      <c r="AA90" s="628"/>
    </row>
    <row r="91" spans="1:28" x14ac:dyDescent="0.2">
      <c r="A91" s="607" t="s">
        <v>1053</v>
      </c>
      <c r="B91" s="449" t="s">
        <v>1389</v>
      </c>
      <c r="C91" s="631" t="s">
        <v>1390</v>
      </c>
      <c r="D91" s="628">
        <v>1.6936500072479248</v>
      </c>
      <c r="E91" s="628">
        <v>1.8164999485015869</v>
      </c>
      <c r="F91" s="628">
        <v>2.6628000736236572</v>
      </c>
      <c r="G91" s="628">
        <v>3.9532499313354492</v>
      </c>
      <c r="H91" s="628">
        <v>3.2455499172210693</v>
      </c>
      <c r="I91" s="628">
        <v>2.4223499298095703</v>
      </c>
      <c r="J91" s="628">
        <v>2.3310000896453857</v>
      </c>
      <c r="K91" s="628">
        <v>2.276400089263916</v>
      </c>
      <c r="L91" s="628">
        <v>1.8459000587463379</v>
      </c>
      <c r="M91" s="628">
        <v>2.710050106048584</v>
      </c>
      <c r="N91" s="628">
        <v>4.712399959564209</v>
      </c>
      <c r="O91" s="628">
        <v>6.1403999328613281</v>
      </c>
      <c r="P91" s="628"/>
      <c r="Q91" s="628"/>
      <c r="R91" s="628"/>
      <c r="S91" s="628"/>
      <c r="T91" s="628"/>
      <c r="U91" s="628"/>
      <c r="V91" s="628"/>
      <c r="W91" s="628"/>
      <c r="X91" s="628"/>
      <c r="Y91" s="628"/>
      <c r="Z91" s="628"/>
      <c r="AA91" s="628"/>
    </row>
    <row r="92" spans="1:28" x14ac:dyDescent="0.2">
      <c r="A92" s="607" t="s">
        <v>1053</v>
      </c>
      <c r="B92" s="449" t="s">
        <v>1391</v>
      </c>
      <c r="C92" s="621" t="s">
        <v>1392</v>
      </c>
      <c r="D92" s="628">
        <v>73.355003356933594</v>
      </c>
      <c r="E92" s="628">
        <v>82.803001403808594</v>
      </c>
      <c r="F92" s="628">
        <v>105.31999969482422</v>
      </c>
      <c r="G92" s="628">
        <v>106.23300170898438</v>
      </c>
      <c r="H92" s="628">
        <v>140.83599853515625</v>
      </c>
      <c r="I92" s="628">
        <v>198.03500366210938</v>
      </c>
      <c r="J92" s="628">
        <v>246.78199768066406</v>
      </c>
      <c r="K92" s="628">
        <v>251.05799865722656</v>
      </c>
      <c r="L92" s="628">
        <v>252.46400451660156</v>
      </c>
      <c r="M92" s="628">
        <v>235.89599609375</v>
      </c>
      <c r="N92" s="628">
        <v>285.97198486328125</v>
      </c>
      <c r="O92" s="628">
        <v>281.60800170898438</v>
      </c>
      <c r="P92" s="628"/>
      <c r="Q92" s="628"/>
      <c r="R92" s="628"/>
      <c r="S92" s="628"/>
      <c r="T92" s="628"/>
      <c r="U92" s="628"/>
      <c r="V92" s="628"/>
      <c r="W92" s="628"/>
      <c r="X92" s="628"/>
      <c r="Y92" s="628"/>
      <c r="Z92" s="628"/>
      <c r="AA92" s="628"/>
    </row>
    <row r="93" spans="1:28" x14ac:dyDescent="0.2">
      <c r="A93" s="607" t="s">
        <v>1053</v>
      </c>
      <c r="B93" s="449" t="s">
        <v>1393</v>
      </c>
      <c r="C93" s="632" t="s">
        <v>550</v>
      </c>
      <c r="D93" s="628">
        <v>68.927001953125</v>
      </c>
      <c r="E93" s="628">
        <v>75.821998596191406</v>
      </c>
      <c r="F93" s="628">
        <v>105.23500061035156</v>
      </c>
      <c r="G93" s="628">
        <v>106.16899871826172</v>
      </c>
      <c r="H93" s="628">
        <v>140.64199829101563</v>
      </c>
      <c r="I93" s="628">
        <v>197.85600280761719</v>
      </c>
      <c r="J93" s="628">
        <v>246.69099426269531</v>
      </c>
      <c r="K93" s="628">
        <v>250.87800598144531</v>
      </c>
      <c r="L93" s="628">
        <v>252.32600402832031</v>
      </c>
      <c r="M93" s="628">
        <v>235.71499633789063</v>
      </c>
      <c r="N93" s="628">
        <v>285.79901123046875</v>
      </c>
      <c r="O93" s="628">
        <v>281.52499389648438</v>
      </c>
      <c r="P93" s="628"/>
      <c r="Q93" s="628"/>
      <c r="R93" s="628"/>
      <c r="S93" s="628"/>
      <c r="T93" s="628"/>
      <c r="U93" s="628"/>
      <c r="V93" s="628"/>
      <c r="W93" s="628"/>
      <c r="X93" s="628"/>
      <c r="Y93" s="628"/>
      <c r="Z93" s="628"/>
      <c r="AA93" s="628"/>
    </row>
    <row r="94" spans="1:28" x14ac:dyDescent="0.2">
      <c r="A94" s="607" t="s">
        <v>1053</v>
      </c>
      <c r="B94" s="449" t="s">
        <v>1394</v>
      </c>
      <c r="C94" s="632" t="s">
        <v>551</v>
      </c>
      <c r="D94" s="628">
        <v>0.62800002098083496</v>
      </c>
      <c r="E94" s="628">
        <v>0.98100000619888306</v>
      </c>
      <c r="F94" s="628">
        <v>8.5000000894069672E-2</v>
      </c>
      <c r="G94" s="628">
        <v>6.4000003039836884E-2</v>
      </c>
      <c r="H94" s="628">
        <v>0.1940000057220459</v>
      </c>
      <c r="I94" s="628">
        <v>0.17900000512599945</v>
      </c>
      <c r="J94" s="628">
        <v>9.0999998152256012E-2</v>
      </c>
      <c r="K94" s="628">
        <v>0.18000000715255737</v>
      </c>
      <c r="L94" s="628">
        <v>0.1379999965429306</v>
      </c>
      <c r="M94" s="628">
        <v>0.1809999942779541</v>
      </c>
      <c r="N94" s="628">
        <v>0.17299999296665192</v>
      </c>
      <c r="O94" s="628">
        <v>8.2999996840953827E-2</v>
      </c>
      <c r="P94" s="628"/>
      <c r="Q94" s="628"/>
      <c r="R94" s="628"/>
      <c r="S94" s="628"/>
      <c r="T94" s="628"/>
      <c r="U94" s="628"/>
      <c r="V94" s="628"/>
      <c r="W94" s="628"/>
      <c r="X94" s="628"/>
      <c r="Y94" s="628"/>
      <c r="Z94" s="628"/>
      <c r="AA94" s="628"/>
    </row>
    <row r="95" spans="1:28" x14ac:dyDescent="0.2">
      <c r="A95" s="607" t="s">
        <v>1053</v>
      </c>
      <c r="B95" s="449" t="s">
        <v>1395</v>
      </c>
      <c r="C95" s="632" t="s">
        <v>83</v>
      </c>
      <c r="D95" s="628">
        <v>3.7999999523162842</v>
      </c>
      <c r="E95" s="628">
        <v>6</v>
      </c>
      <c r="F95" s="628">
        <v>0</v>
      </c>
      <c r="G95" s="628">
        <v>0</v>
      </c>
      <c r="H95" s="628">
        <v>0</v>
      </c>
      <c r="I95" s="628">
        <v>0</v>
      </c>
      <c r="J95" s="628">
        <v>0</v>
      </c>
      <c r="K95" s="628">
        <v>0</v>
      </c>
      <c r="L95" s="628">
        <v>0</v>
      </c>
      <c r="M95" s="628">
        <v>0</v>
      </c>
      <c r="N95" s="628">
        <v>0</v>
      </c>
      <c r="O95" s="628">
        <v>0</v>
      </c>
      <c r="P95" s="628"/>
      <c r="Q95" s="628"/>
      <c r="R95" s="628"/>
      <c r="S95" s="628"/>
      <c r="T95" s="628"/>
      <c r="U95" s="628"/>
      <c r="V95" s="628"/>
      <c r="W95" s="628"/>
      <c r="X95" s="628"/>
      <c r="Y95" s="628"/>
      <c r="Z95" s="628"/>
      <c r="AA95" s="628"/>
    </row>
    <row r="96" spans="1:28" x14ac:dyDescent="0.2">
      <c r="A96" s="607" t="s">
        <v>1053</v>
      </c>
      <c r="B96" s="449" t="s">
        <v>1396</v>
      </c>
      <c r="C96" s="621" t="s">
        <v>1397</v>
      </c>
      <c r="D96" s="628">
        <v>0.40400001406669617</v>
      </c>
      <c r="E96" s="628">
        <v>0.19499999284744263</v>
      </c>
      <c r="F96" s="628">
        <v>0.26100000739097595</v>
      </c>
      <c r="G96" s="628">
        <v>0.18000000715255737</v>
      </c>
      <c r="H96" s="628">
        <v>0</v>
      </c>
      <c r="I96" s="628">
        <v>0</v>
      </c>
      <c r="J96" s="628">
        <v>0.11599999666213989</v>
      </c>
      <c r="K96" s="628">
        <v>0.11400000005960464</v>
      </c>
      <c r="L96" s="628">
        <v>1.8999999389052391E-2</v>
      </c>
      <c r="M96" s="628">
        <v>0</v>
      </c>
      <c r="N96" s="628">
        <v>0</v>
      </c>
      <c r="O96" s="628">
        <v>0</v>
      </c>
      <c r="P96" s="628"/>
      <c r="Q96" s="628"/>
      <c r="R96" s="628"/>
      <c r="S96" s="628"/>
      <c r="T96" s="628"/>
      <c r="U96" s="628"/>
      <c r="V96" s="628"/>
      <c r="W96" s="628"/>
      <c r="X96" s="628"/>
      <c r="Y96" s="628"/>
      <c r="Z96" s="628"/>
      <c r="AA96" s="628"/>
    </row>
    <row r="97" spans="1:27" x14ac:dyDescent="0.2">
      <c r="A97" s="607" t="s">
        <v>1053</v>
      </c>
      <c r="B97" s="449" t="s">
        <v>1398</v>
      </c>
      <c r="C97" s="505" t="s">
        <v>1399</v>
      </c>
      <c r="D97" s="628">
        <v>14.538223266601563</v>
      </c>
      <c r="E97" s="628">
        <v>13.803832054138184</v>
      </c>
      <c r="F97" s="628">
        <v>16.473958969116211</v>
      </c>
      <c r="G97" s="628">
        <v>12.953285217285156</v>
      </c>
      <c r="H97" s="628">
        <v>12.016571998596191</v>
      </c>
      <c r="I97" s="628">
        <v>9.9886636734008789</v>
      </c>
      <c r="J97" s="628">
        <v>13.501175880432129</v>
      </c>
      <c r="K97" s="628">
        <v>12.412647247314453</v>
      </c>
      <c r="L97" s="628">
        <v>11.289068222045898</v>
      </c>
      <c r="M97" s="628">
        <v>9.8492507934570313</v>
      </c>
      <c r="N97" s="628">
        <v>8.3701238632202148</v>
      </c>
      <c r="O97" s="628">
        <v>0</v>
      </c>
      <c r="P97" s="628"/>
      <c r="Q97" s="628"/>
      <c r="R97" s="628"/>
      <c r="S97" s="628"/>
      <c r="T97" s="628"/>
      <c r="U97" s="628"/>
      <c r="V97" s="628"/>
      <c r="W97" s="628"/>
      <c r="X97" s="628"/>
      <c r="Y97" s="628"/>
      <c r="Z97" s="628"/>
      <c r="AA97" s="628"/>
    </row>
    <row r="98" spans="1:27" ht="15" customHeight="1" x14ac:dyDescent="0.2">
      <c r="A98" s="607" t="s">
        <v>1053</v>
      </c>
      <c r="B98" s="618">
        <v>2</v>
      </c>
      <c r="C98" s="684" t="s">
        <v>1400</v>
      </c>
      <c r="D98" s="628">
        <v>44.394721984863281</v>
      </c>
      <c r="E98" s="628">
        <v>44.054744720458984</v>
      </c>
      <c r="F98" s="628">
        <v>35.323635101318359</v>
      </c>
      <c r="G98" s="628">
        <v>42.424758911132813</v>
      </c>
      <c r="H98" s="628">
        <v>36.244174957275391</v>
      </c>
      <c r="I98" s="628">
        <v>27.063016891479492</v>
      </c>
      <c r="J98" s="628">
        <v>14.366594314575195</v>
      </c>
      <c r="K98" s="628">
        <v>12.325272560119629</v>
      </c>
      <c r="L98" s="628">
        <v>15.787541389465332</v>
      </c>
      <c r="M98" s="628">
        <v>27.149673461914063</v>
      </c>
      <c r="N98" s="628">
        <v>-1.1611777544021606</v>
      </c>
      <c r="O98" s="628">
        <v>-27.652000427246094</v>
      </c>
      <c r="P98" s="628"/>
      <c r="Q98" s="628"/>
      <c r="R98" s="628"/>
      <c r="S98" s="628"/>
      <c r="T98" s="628"/>
      <c r="U98" s="628"/>
      <c r="V98" s="628"/>
      <c r="W98" s="628"/>
      <c r="X98" s="628"/>
      <c r="Y98" s="628"/>
      <c r="Z98" s="628"/>
      <c r="AA98" s="628"/>
    </row>
    <row r="99" spans="1:27" x14ac:dyDescent="0.2">
      <c r="A99" s="607" t="s">
        <v>1053</v>
      </c>
      <c r="B99" s="449" t="s">
        <v>296</v>
      </c>
      <c r="C99" s="505" t="s">
        <v>1401</v>
      </c>
      <c r="D99" s="628">
        <v>-8.9399995803833008</v>
      </c>
      <c r="E99" s="628">
        <v>-8.2370004653930664</v>
      </c>
      <c r="F99" s="628">
        <v>-13.321999549865723</v>
      </c>
      <c r="G99" s="628">
        <v>-9.0839996337890625</v>
      </c>
      <c r="H99" s="628">
        <v>-15.192999839782715</v>
      </c>
      <c r="I99" s="628">
        <v>-22.268999099731445</v>
      </c>
      <c r="J99" s="628">
        <v>-35.63800048828125</v>
      </c>
      <c r="K99" s="628">
        <v>-43.213001251220703</v>
      </c>
      <c r="L99" s="628">
        <v>-42.928001403808594</v>
      </c>
      <c r="M99" s="628">
        <v>-30.978000640869141</v>
      </c>
      <c r="N99" s="628">
        <v>-60.737998962402344</v>
      </c>
      <c r="O99" s="628">
        <v>-57.484001159667969</v>
      </c>
      <c r="P99" s="628"/>
      <c r="Q99" s="628"/>
      <c r="R99" s="628"/>
      <c r="S99" s="628"/>
      <c r="T99" s="628"/>
      <c r="U99" s="628"/>
      <c r="V99" s="628"/>
      <c r="W99" s="628"/>
      <c r="X99" s="628"/>
      <c r="Y99" s="628"/>
      <c r="Z99" s="628"/>
      <c r="AA99" s="628"/>
    </row>
    <row r="100" spans="1:27" x14ac:dyDescent="0.2">
      <c r="A100" s="607" t="s">
        <v>1053</v>
      </c>
      <c r="B100" s="449" t="s">
        <v>1402</v>
      </c>
      <c r="C100" s="505" t="s">
        <v>1403</v>
      </c>
      <c r="D100" s="628">
        <v>0</v>
      </c>
      <c r="E100" s="628">
        <v>0</v>
      </c>
      <c r="F100" s="628">
        <v>0</v>
      </c>
      <c r="G100" s="628">
        <v>0</v>
      </c>
      <c r="H100" s="628">
        <v>0</v>
      </c>
      <c r="I100" s="628">
        <v>0</v>
      </c>
      <c r="J100" s="628">
        <v>0</v>
      </c>
      <c r="K100" s="628">
        <v>0</v>
      </c>
      <c r="L100" s="628">
        <v>0</v>
      </c>
      <c r="M100" s="628">
        <v>0</v>
      </c>
      <c r="N100" s="628">
        <v>0</v>
      </c>
      <c r="O100" s="628">
        <v>0</v>
      </c>
      <c r="P100" s="628"/>
      <c r="Q100" s="628"/>
      <c r="R100" s="628"/>
      <c r="S100" s="628"/>
      <c r="T100" s="628"/>
      <c r="U100" s="628"/>
      <c r="V100" s="628"/>
      <c r="W100" s="628"/>
      <c r="X100" s="628"/>
      <c r="Y100" s="628"/>
      <c r="Z100" s="628"/>
      <c r="AA100" s="628"/>
    </row>
    <row r="101" spans="1:27" x14ac:dyDescent="0.2">
      <c r="A101" s="607" t="s">
        <v>1053</v>
      </c>
      <c r="B101" s="449" t="s">
        <v>1404</v>
      </c>
      <c r="C101" s="621" t="s">
        <v>1405</v>
      </c>
      <c r="D101" s="628">
        <v>8.9399995803833008</v>
      </c>
      <c r="E101" s="628">
        <v>8.2370004653930664</v>
      </c>
      <c r="F101" s="628">
        <v>13.321999549865723</v>
      </c>
      <c r="G101" s="628">
        <v>9.0839996337890625</v>
      </c>
      <c r="H101" s="628">
        <v>15.192999839782715</v>
      </c>
      <c r="I101" s="628">
        <v>22.268999099731445</v>
      </c>
      <c r="J101" s="628">
        <v>35.63800048828125</v>
      </c>
      <c r="K101" s="628">
        <v>43.213001251220703</v>
      </c>
      <c r="L101" s="628">
        <v>42.928001403808594</v>
      </c>
      <c r="M101" s="628">
        <v>30.978000640869141</v>
      </c>
      <c r="N101" s="628">
        <v>60.737998962402344</v>
      </c>
      <c r="O101" s="628">
        <v>57.484001159667969</v>
      </c>
      <c r="P101" s="628"/>
      <c r="Q101" s="628"/>
      <c r="R101" s="628"/>
      <c r="S101" s="628"/>
      <c r="T101" s="628"/>
      <c r="U101" s="628"/>
      <c r="V101" s="628"/>
      <c r="W101" s="628"/>
      <c r="X101" s="628"/>
      <c r="Y101" s="628"/>
      <c r="Z101" s="628"/>
      <c r="AA101" s="628"/>
    </row>
    <row r="102" spans="1:27" x14ac:dyDescent="0.2">
      <c r="A102" s="607" t="s">
        <v>1053</v>
      </c>
      <c r="B102" s="449" t="s">
        <v>1406</v>
      </c>
      <c r="C102" s="632" t="s">
        <v>550</v>
      </c>
      <c r="D102" s="628">
        <v>0.47900000214576721</v>
      </c>
      <c r="E102" s="628">
        <v>0.60500001907348633</v>
      </c>
      <c r="F102" s="628">
        <v>0.88999998569488525</v>
      </c>
      <c r="G102" s="628">
        <v>0.89099997282028198</v>
      </c>
      <c r="H102" s="628">
        <v>3.6970000267028809</v>
      </c>
      <c r="I102" s="628">
        <v>3.0529999732971191</v>
      </c>
      <c r="J102" s="628">
        <v>8.0959997177124023</v>
      </c>
      <c r="K102" s="628">
        <v>5.3550000190734863</v>
      </c>
      <c r="L102" s="628">
        <v>4.2729997634887695</v>
      </c>
      <c r="M102" s="628">
        <v>7.2649998664855957</v>
      </c>
      <c r="N102" s="628">
        <v>16.302999496459961</v>
      </c>
      <c r="O102" s="628">
        <v>20.181999206542969</v>
      </c>
      <c r="P102" s="628"/>
      <c r="Q102" s="628"/>
      <c r="R102" s="628"/>
      <c r="S102" s="628"/>
      <c r="T102" s="628"/>
      <c r="U102" s="628"/>
      <c r="V102" s="628"/>
      <c r="W102" s="628"/>
      <c r="X102" s="628"/>
      <c r="Y102" s="628"/>
      <c r="Z102" s="628"/>
      <c r="AA102" s="628"/>
    </row>
    <row r="103" spans="1:27" x14ac:dyDescent="0.2">
      <c r="A103" s="607" t="s">
        <v>1053</v>
      </c>
      <c r="B103" s="449" t="s">
        <v>1407</v>
      </c>
      <c r="C103" s="632" t="s">
        <v>551</v>
      </c>
      <c r="D103" s="628">
        <v>8.0459995269775391</v>
      </c>
      <c r="E103" s="628">
        <v>7.5590000152587891</v>
      </c>
      <c r="F103" s="628">
        <v>12.37399959564209</v>
      </c>
      <c r="G103" s="628">
        <v>8.1350002288818359</v>
      </c>
      <c r="H103" s="628">
        <v>11.437999725341797</v>
      </c>
      <c r="I103" s="628">
        <v>19.148000717163086</v>
      </c>
      <c r="J103" s="628">
        <v>27.474000930786133</v>
      </c>
      <c r="K103" s="628">
        <v>37.790000915527344</v>
      </c>
      <c r="L103" s="628">
        <v>38.640998840332031</v>
      </c>
      <c r="M103" s="628">
        <v>23.503000259399414</v>
      </c>
      <c r="N103" s="628">
        <v>43.974998474121094</v>
      </c>
      <c r="O103" s="628">
        <v>36.736000061035156</v>
      </c>
      <c r="P103" s="628"/>
      <c r="Q103" s="628"/>
      <c r="R103" s="628"/>
      <c r="S103" s="628"/>
      <c r="T103" s="628"/>
      <c r="U103" s="628"/>
      <c r="V103" s="628"/>
      <c r="W103" s="628"/>
      <c r="X103" s="628"/>
      <c r="Y103" s="628"/>
      <c r="Z103" s="628"/>
      <c r="AA103" s="628"/>
    </row>
    <row r="104" spans="1:27" x14ac:dyDescent="0.2">
      <c r="A104" s="607" t="s">
        <v>1053</v>
      </c>
      <c r="B104" s="449" t="s">
        <v>1408</v>
      </c>
      <c r="C104" s="632" t="s">
        <v>83</v>
      </c>
      <c r="D104" s="628">
        <v>0.41499999165534973</v>
      </c>
      <c r="E104" s="628">
        <v>7.2999998927116394E-2</v>
      </c>
      <c r="F104" s="628">
        <v>5.7999998331069946E-2</v>
      </c>
      <c r="G104" s="628">
        <v>5.4000001400709152E-2</v>
      </c>
      <c r="H104" s="628">
        <v>5.4000001400709152E-2</v>
      </c>
      <c r="I104" s="628">
        <v>6.8000003695487976E-2</v>
      </c>
      <c r="J104" s="628">
        <v>6.8000003695487976E-2</v>
      </c>
      <c r="K104" s="628">
        <v>6.8000003695487976E-2</v>
      </c>
      <c r="L104" s="628">
        <v>1.4000000432133675E-2</v>
      </c>
      <c r="M104" s="628">
        <v>0.20999999344348907</v>
      </c>
      <c r="N104" s="628">
        <v>0.46000000834465027</v>
      </c>
      <c r="O104" s="628">
        <v>0.56599998474121094</v>
      </c>
      <c r="P104" s="628"/>
      <c r="Q104" s="628"/>
      <c r="R104" s="628"/>
      <c r="S104" s="628"/>
      <c r="T104" s="628"/>
      <c r="U104" s="628"/>
      <c r="V104" s="628"/>
      <c r="W104" s="628"/>
      <c r="X104" s="628"/>
      <c r="Y104" s="628"/>
      <c r="Z104" s="628"/>
      <c r="AA104" s="628"/>
    </row>
    <row r="105" spans="1:27" x14ac:dyDescent="0.2">
      <c r="A105" s="607" t="s">
        <v>1053</v>
      </c>
      <c r="B105" s="449" t="s">
        <v>1409</v>
      </c>
      <c r="C105" s="632" t="s">
        <v>1410</v>
      </c>
      <c r="D105" s="628">
        <v>0</v>
      </c>
      <c r="E105" s="628">
        <v>0</v>
      </c>
      <c r="F105" s="628">
        <v>0</v>
      </c>
      <c r="G105" s="628">
        <v>4.0000001899898052E-3</v>
      </c>
      <c r="H105" s="628">
        <v>4.0000001899898052E-3</v>
      </c>
      <c r="I105" s="628">
        <v>0</v>
      </c>
      <c r="J105" s="628">
        <v>0</v>
      </c>
      <c r="K105" s="628">
        <v>0</v>
      </c>
      <c r="L105" s="628">
        <v>0</v>
      </c>
      <c r="M105" s="628">
        <v>0</v>
      </c>
      <c r="N105" s="628">
        <v>0</v>
      </c>
      <c r="O105" s="628">
        <v>0</v>
      </c>
      <c r="P105" s="628"/>
      <c r="Q105" s="628"/>
      <c r="R105" s="628"/>
      <c r="S105" s="628"/>
      <c r="T105" s="628"/>
      <c r="U105" s="628"/>
      <c r="V105" s="628"/>
      <c r="W105" s="628"/>
      <c r="X105" s="628"/>
      <c r="Y105" s="628"/>
      <c r="Z105" s="628"/>
      <c r="AA105" s="628"/>
    </row>
    <row r="106" spans="1:27" x14ac:dyDescent="0.2">
      <c r="A106" s="607" t="s">
        <v>1053</v>
      </c>
      <c r="B106" s="449" t="s">
        <v>297</v>
      </c>
      <c r="C106" s="505" t="s">
        <v>1411</v>
      </c>
      <c r="D106" s="628">
        <v>53.334724426269531</v>
      </c>
      <c r="E106" s="628">
        <v>52.291744232177734</v>
      </c>
      <c r="F106" s="628">
        <v>48.645633697509766</v>
      </c>
      <c r="G106" s="628">
        <v>51.508758544921875</v>
      </c>
      <c r="H106" s="628">
        <v>51.437175750732422</v>
      </c>
      <c r="I106" s="628">
        <v>49.332015991210938</v>
      </c>
      <c r="J106" s="628">
        <v>50.004592895507813</v>
      </c>
      <c r="K106" s="628">
        <v>55.538272857666016</v>
      </c>
      <c r="L106" s="628">
        <v>58.715541839599609</v>
      </c>
      <c r="M106" s="628">
        <v>58.127674102783203</v>
      </c>
      <c r="N106" s="628">
        <v>59.576820373535156</v>
      </c>
      <c r="O106" s="628">
        <v>29.832000732421875</v>
      </c>
      <c r="P106" s="628"/>
      <c r="Q106" s="628"/>
      <c r="R106" s="628"/>
      <c r="S106" s="628"/>
      <c r="T106" s="628"/>
      <c r="U106" s="628"/>
      <c r="V106" s="628"/>
      <c r="W106" s="628"/>
      <c r="X106" s="628"/>
      <c r="Y106" s="628"/>
      <c r="Z106" s="628"/>
      <c r="AA106" s="628"/>
    </row>
    <row r="107" spans="1:27" x14ac:dyDescent="0.2">
      <c r="A107" s="607" t="s">
        <v>1053</v>
      </c>
      <c r="B107" s="449" t="s">
        <v>1412</v>
      </c>
      <c r="C107" s="621" t="s">
        <v>1413</v>
      </c>
      <c r="D107" s="628">
        <v>0</v>
      </c>
      <c r="E107" s="628">
        <v>0</v>
      </c>
      <c r="F107" s="628">
        <v>1.9999999552965164E-2</v>
      </c>
      <c r="G107" s="628">
        <v>7.0000002160668373E-3</v>
      </c>
      <c r="H107" s="628">
        <v>0</v>
      </c>
      <c r="I107" s="628">
        <v>0</v>
      </c>
      <c r="J107" s="628">
        <v>0</v>
      </c>
      <c r="K107" s="628">
        <v>0</v>
      </c>
      <c r="L107" s="628">
        <v>0</v>
      </c>
      <c r="M107" s="628">
        <v>0</v>
      </c>
      <c r="N107" s="628">
        <v>0</v>
      </c>
      <c r="O107" s="628">
        <v>0</v>
      </c>
      <c r="P107" s="628"/>
      <c r="Q107" s="628"/>
      <c r="R107" s="628"/>
      <c r="S107" s="628"/>
      <c r="T107" s="628"/>
      <c r="U107" s="628"/>
      <c r="V107" s="628"/>
      <c r="W107" s="628"/>
      <c r="X107" s="628"/>
      <c r="Y107" s="628"/>
      <c r="Z107" s="628"/>
      <c r="AA107" s="628"/>
    </row>
    <row r="108" spans="1:27" x14ac:dyDescent="0.2">
      <c r="A108" s="607" t="s">
        <v>1053</v>
      </c>
      <c r="B108" s="449" t="s">
        <v>1414</v>
      </c>
      <c r="C108" s="621" t="s">
        <v>504</v>
      </c>
      <c r="D108" s="628">
        <v>53.334724426269531</v>
      </c>
      <c r="E108" s="628">
        <v>52.291744232177734</v>
      </c>
      <c r="F108" s="628">
        <v>48.625633239746094</v>
      </c>
      <c r="G108" s="628">
        <v>51.501758575439453</v>
      </c>
      <c r="H108" s="628">
        <v>51.437175750732422</v>
      </c>
      <c r="I108" s="628">
        <v>49.332015991210938</v>
      </c>
      <c r="J108" s="628">
        <v>50.004592895507813</v>
      </c>
      <c r="K108" s="628">
        <v>55.538272857666016</v>
      </c>
      <c r="L108" s="628">
        <v>58.715541839599609</v>
      </c>
      <c r="M108" s="628">
        <v>58.127674102783203</v>
      </c>
      <c r="N108" s="628">
        <v>59.576820373535156</v>
      </c>
      <c r="O108" s="628">
        <v>29.832000732421875</v>
      </c>
      <c r="P108" s="628"/>
      <c r="Q108" s="628"/>
      <c r="R108" s="628"/>
      <c r="S108" s="628"/>
      <c r="T108" s="628"/>
      <c r="U108" s="628"/>
      <c r="V108" s="628"/>
      <c r="W108" s="628"/>
      <c r="X108" s="628"/>
      <c r="Y108" s="628"/>
      <c r="Z108" s="628"/>
      <c r="AA108" s="628"/>
    </row>
    <row r="109" spans="1:27" x14ac:dyDescent="0.2">
      <c r="A109" s="607" t="s">
        <v>1053</v>
      </c>
      <c r="B109" s="449" t="s">
        <v>1415</v>
      </c>
      <c r="C109" s="632" t="s">
        <v>1416</v>
      </c>
      <c r="D109" s="628">
        <v>0</v>
      </c>
      <c r="E109" s="628">
        <v>6.5999999642372131E-2</v>
      </c>
      <c r="F109" s="628">
        <v>4.6999998390674591E-2</v>
      </c>
      <c r="G109" s="628">
        <v>0</v>
      </c>
      <c r="H109" s="628">
        <v>0</v>
      </c>
      <c r="I109" s="628">
        <v>0</v>
      </c>
      <c r="J109" s="628">
        <v>0</v>
      </c>
      <c r="K109" s="628">
        <v>0</v>
      </c>
      <c r="L109" s="628">
        <v>0</v>
      </c>
      <c r="M109" s="628">
        <v>0</v>
      </c>
      <c r="N109" s="628">
        <v>0</v>
      </c>
      <c r="O109" s="628">
        <v>0</v>
      </c>
      <c r="P109" s="628"/>
      <c r="Q109" s="628"/>
      <c r="R109" s="628"/>
      <c r="S109" s="628"/>
      <c r="T109" s="628"/>
      <c r="U109" s="628"/>
      <c r="V109" s="628"/>
      <c r="W109" s="628"/>
      <c r="X109" s="628"/>
      <c r="Y109" s="628"/>
      <c r="Z109" s="628"/>
      <c r="AA109" s="628"/>
    </row>
    <row r="110" spans="1:27" x14ac:dyDescent="0.2">
      <c r="A110" s="607" t="s">
        <v>1053</v>
      </c>
      <c r="B110" s="449" t="s">
        <v>1417</v>
      </c>
      <c r="C110" s="633" t="s">
        <v>1418</v>
      </c>
      <c r="D110" s="628">
        <v>3.9890000820159912</v>
      </c>
      <c r="E110" s="628">
        <v>7.8350000381469727</v>
      </c>
      <c r="F110" s="628">
        <v>2.8870000839233398</v>
      </c>
      <c r="G110" s="628">
        <v>2.6909999847412109</v>
      </c>
      <c r="H110" s="628">
        <v>2.8199999332427979</v>
      </c>
      <c r="I110" s="628">
        <v>1.1809999942779541</v>
      </c>
      <c r="J110" s="628">
        <v>1.1759999990463257</v>
      </c>
      <c r="K110" s="628">
        <v>6.4600000381469727</v>
      </c>
      <c r="L110" s="628">
        <v>8.4329996109008789</v>
      </c>
      <c r="M110" s="628">
        <v>5.4109997749328613</v>
      </c>
      <c r="N110" s="628">
        <v>5.2290000915527344</v>
      </c>
      <c r="O110" s="628">
        <v>4.9369997978210449</v>
      </c>
      <c r="P110" s="628"/>
      <c r="Q110" s="628"/>
      <c r="R110" s="628"/>
      <c r="S110" s="628"/>
      <c r="T110" s="628"/>
      <c r="U110" s="628"/>
      <c r="V110" s="628"/>
      <c r="W110" s="628"/>
      <c r="X110" s="628"/>
      <c r="Y110" s="628"/>
      <c r="Z110" s="628"/>
      <c r="AA110" s="628"/>
    </row>
    <row r="111" spans="1:27" x14ac:dyDescent="0.2">
      <c r="A111" s="607" t="s">
        <v>1053</v>
      </c>
      <c r="B111" s="449" t="s">
        <v>1419</v>
      </c>
      <c r="C111" s="634" t="s">
        <v>514</v>
      </c>
      <c r="D111" s="628">
        <v>22.919000625610352</v>
      </c>
      <c r="E111" s="628">
        <v>20.030000686645508</v>
      </c>
      <c r="F111" s="628">
        <v>24.186000823974609</v>
      </c>
      <c r="G111" s="628">
        <v>27.381000518798828</v>
      </c>
      <c r="H111" s="628">
        <v>29.229999542236328</v>
      </c>
      <c r="I111" s="628">
        <v>29.832000732421875</v>
      </c>
      <c r="J111" s="628">
        <v>30.618000030517578</v>
      </c>
      <c r="K111" s="628">
        <v>29.826000213623047</v>
      </c>
      <c r="L111" s="628">
        <v>28.089000701904297</v>
      </c>
      <c r="M111" s="628">
        <v>28.242000579833984</v>
      </c>
      <c r="N111" s="628">
        <v>27.607000350952148</v>
      </c>
      <c r="O111" s="628">
        <v>24.895000457763672</v>
      </c>
      <c r="P111" s="628"/>
      <c r="Q111" s="628"/>
      <c r="R111" s="628"/>
      <c r="S111" s="628"/>
      <c r="T111" s="628"/>
      <c r="U111" s="628"/>
      <c r="V111" s="628"/>
      <c r="W111" s="628"/>
      <c r="X111" s="628"/>
      <c r="Y111" s="628"/>
      <c r="Z111" s="628"/>
      <c r="AA111" s="628"/>
    </row>
    <row r="112" spans="1:27" ht="25.5" x14ac:dyDescent="0.2">
      <c r="A112" s="607" t="s">
        <v>1053</v>
      </c>
      <c r="B112" s="449" t="s">
        <v>1420</v>
      </c>
      <c r="C112" s="634" t="s">
        <v>1421</v>
      </c>
      <c r="D112" s="628">
        <v>26.426723480224609</v>
      </c>
      <c r="E112" s="628">
        <v>24.360746383666992</v>
      </c>
      <c r="F112" s="628">
        <v>21.505634307861328</v>
      </c>
      <c r="G112" s="628">
        <v>21.429758071899414</v>
      </c>
      <c r="H112" s="628">
        <v>19.387174606323242</v>
      </c>
      <c r="I112" s="628">
        <v>18.31901741027832</v>
      </c>
      <c r="J112" s="628">
        <v>18.210594177246094</v>
      </c>
      <c r="K112" s="628">
        <v>19.252273559570313</v>
      </c>
      <c r="L112" s="628">
        <v>22.193540573120117</v>
      </c>
      <c r="M112" s="628">
        <v>24.474672317504883</v>
      </c>
      <c r="N112" s="628">
        <v>26.740821838378906</v>
      </c>
      <c r="O112" s="628">
        <v>0</v>
      </c>
      <c r="P112" s="628"/>
      <c r="Q112" s="628"/>
      <c r="R112" s="628"/>
      <c r="S112" s="628"/>
      <c r="T112" s="628"/>
      <c r="U112" s="628"/>
      <c r="V112" s="628"/>
      <c r="W112" s="628"/>
      <c r="X112" s="628"/>
      <c r="Y112" s="628"/>
      <c r="Z112" s="628"/>
      <c r="AA112" s="628"/>
    </row>
    <row r="113" spans="1:27" ht="15" customHeight="1" x14ac:dyDescent="0.2">
      <c r="A113" s="607" t="s">
        <v>1053</v>
      </c>
      <c r="B113" s="618">
        <v>3</v>
      </c>
      <c r="C113" s="135" t="s">
        <v>1422</v>
      </c>
      <c r="D113" s="628">
        <v>84.395652770996094</v>
      </c>
      <c r="E113" s="628">
        <v>94.776786804199219</v>
      </c>
      <c r="F113" s="628">
        <v>115.33861541748047</v>
      </c>
      <c r="G113" s="628">
        <v>124.65200042724609</v>
      </c>
      <c r="H113" s="628">
        <v>153.53399658203125</v>
      </c>
      <c r="I113" s="628">
        <v>201.17300415039063</v>
      </c>
      <c r="J113" s="628">
        <v>231.34300231933594</v>
      </c>
      <c r="K113" s="628">
        <v>232.66299438476563</v>
      </c>
      <c r="L113" s="628">
        <v>237.12600708007813</v>
      </c>
      <c r="M113" s="628">
        <v>230.29400634765625</v>
      </c>
      <c r="N113" s="628">
        <v>254.08200073242188</v>
      </c>
      <c r="O113" s="628">
        <v>251.25</v>
      </c>
      <c r="P113" s="628"/>
      <c r="Q113" s="628"/>
      <c r="R113" s="628"/>
      <c r="S113" s="628"/>
      <c r="T113" s="628"/>
      <c r="U113" s="628"/>
      <c r="V113" s="628"/>
      <c r="W113" s="628"/>
      <c r="X113" s="628"/>
      <c r="Y113" s="628"/>
      <c r="Z113" s="628"/>
      <c r="AA113" s="628"/>
    </row>
    <row r="114" spans="1:27" x14ac:dyDescent="0.2">
      <c r="A114" s="607" t="s">
        <v>1053</v>
      </c>
      <c r="B114" s="449" t="s">
        <v>66</v>
      </c>
      <c r="C114" s="620" t="s">
        <v>1423</v>
      </c>
      <c r="D114" s="628">
        <v>30.746000289916992</v>
      </c>
      <c r="E114" s="628">
        <v>36.969001770019531</v>
      </c>
      <c r="F114" s="628">
        <v>54.541000366210938</v>
      </c>
      <c r="G114" s="628">
        <v>62.761001586914063</v>
      </c>
      <c r="H114" s="628">
        <v>69.305000305175781</v>
      </c>
      <c r="I114" s="628">
        <v>88.643997192382813</v>
      </c>
      <c r="J114" s="628">
        <v>100.99700164794922</v>
      </c>
      <c r="K114" s="628">
        <v>92.30999755859375</v>
      </c>
      <c r="L114" s="628">
        <v>90.255996704101563</v>
      </c>
      <c r="M114" s="628">
        <v>99.375</v>
      </c>
      <c r="N114" s="628">
        <v>115.40000152587891</v>
      </c>
      <c r="O114" s="628">
        <v>120.05999755859375</v>
      </c>
      <c r="P114" s="628"/>
      <c r="Q114" s="628"/>
      <c r="R114" s="628"/>
      <c r="S114" s="628"/>
      <c r="T114" s="628"/>
      <c r="U114" s="628"/>
      <c r="V114" s="628"/>
      <c r="W114" s="628"/>
      <c r="X114" s="628"/>
      <c r="Y114" s="628"/>
      <c r="Z114" s="628"/>
      <c r="AA114" s="628"/>
    </row>
    <row r="115" spans="1:27" x14ac:dyDescent="0.2">
      <c r="A115" s="607" t="s">
        <v>1053</v>
      </c>
      <c r="B115" s="449" t="s">
        <v>1424</v>
      </c>
      <c r="C115" s="621" t="s">
        <v>1425</v>
      </c>
      <c r="D115" s="628">
        <v>5.7999998331069946E-2</v>
      </c>
      <c r="E115" s="628">
        <v>4.6999998390674591E-2</v>
      </c>
      <c r="F115" s="628">
        <v>6.1999998986721039E-2</v>
      </c>
      <c r="G115" s="628">
        <v>4.1319999694824219</v>
      </c>
      <c r="H115" s="628">
        <v>5.9580001831054688</v>
      </c>
      <c r="I115" s="628">
        <v>8.3369998931884766</v>
      </c>
      <c r="J115" s="628">
        <v>7.8769998550415039</v>
      </c>
      <c r="K115" s="628">
        <v>6.8070001602172852</v>
      </c>
      <c r="L115" s="628">
        <v>4.995999813079834</v>
      </c>
      <c r="M115" s="628">
        <v>3.9130001068115234</v>
      </c>
      <c r="N115" s="628">
        <v>6.3909997940063477</v>
      </c>
      <c r="O115" s="628">
        <v>8.5290002822875977</v>
      </c>
      <c r="P115" s="628"/>
      <c r="Q115" s="628"/>
      <c r="R115" s="628"/>
      <c r="S115" s="628"/>
      <c r="T115" s="628"/>
      <c r="U115" s="628"/>
      <c r="V115" s="628"/>
      <c r="W115" s="628"/>
      <c r="X115" s="628"/>
      <c r="Y115" s="628"/>
      <c r="Z115" s="628"/>
      <c r="AA115" s="628"/>
    </row>
    <row r="116" spans="1:27" x14ac:dyDescent="0.2">
      <c r="A116" s="607" t="s">
        <v>1053</v>
      </c>
      <c r="B116" s="449" t="s">
        <v>1426</v>
      </c>
      <c r="C116" s="621" t="s">
        <v>583</v>
      </c>
      <c r="D116" s="628">
        <v>0.4699999988079071</v>
      </c>
      <c r="E116" s="628">
        <v>0.55299997329711914</v>
      </c>
      <c r="F116" s="628">
        <v>2.7049999237060547</v>
      </c>
      <c r="G116" s="628">
        <v>5.1669998168945313</v>
      </c>
      <c r="H116" s="628">
        <v>3.6589999198913574</v>
      </c>
      <c r="I116" s="628">
        <v>4.1630001068115234</v>
      </c>
      <c r="J116" s="628">
        <v>4.5310001373291016</v>
      </c>
      <c r="K116" s="628">
        <v>3.0160000324249268</v>
      </c>
      <c r="L116" s="628">
        <v>4.6739997863769531</v>
      </c>
      <c r="M116" s="628">
        <v>4.7140002250671387</v>
      </c>
      <c r="N116" s="628">
        <v>4.1770000457763672</v>
      </c>
      <c r="O116" s="628">
        <v>2.9319999217987061</v>
      </c>
      <c r="P116" s="628"/>
      <c r="Q116" s="628"/>
      <c r="R116" s="628"/>
      <c r="S116" s="628"/>
      <c r="T116" s="628"/>
      <c r="U116" s="628"/>
      <c r="V116" s="628"/>
      <c r="W116" s="628"/>
      <c r="X116" s="628"/>
      <c r="Y116" s="628"/>
      <c r="Z116" s="628"/>
      <c r="AA116" s="628"/>
    </row>
    <row r="117" spans="1:27" x14ac:dyDescent="0.2">
      <c r="A117" s="607" t="s">
        <v>1053</v>
      </c>
      <c r="B117" s="449" t="s">
        <v>1427</v>
      </c>
      <c r="C117" s="621" t="s">
        <v>1428</v>
      </c>
      <c r="D117" s="628">
        <v>1.534000039100647</v>
      </c>
      <c r="E117" s="628">
        <v>1.218000054359436</v>
      </c>
      <c r="F117" s="628">
        <v>1.0440000295639038</v>
      </c>
      <c r="G117" s="628">
        <v>0.43500000238418579</v>
      </c>
      <c r="H117" s="628">
        <v>1.0279999971389771</v>
      </c>
      <c r="I117" s="628">
        <v>0</v>
      </c>
      <c r="J117" s="628">
        <v>0</v>
      </c>
      <c r="K117" s="628">
        <v>0</v>
      </c>
      <c r="L117" s="628">
        <v>0</v>
      </c>
      <c r="M117" s="628">
        <v>0</v>
      </c>
      <c r="N117" s="628">
        <v>0</v>
      </c>
      <c r="O117" s="628">
        <v>0</v>
      </c>
      <c r="P117" s="628"/>
      <c r="Q117" s="628"/>
      <c r="R117" s="628"/>
      <c r="S117" s="628"/>
      <c r="T117" s="628"/>
      <c r="U117" s="628"/>
      <c r="V117" s="628"/>
      <c r="W117" s="628"/>
      <c r="X117" s="628"/>
      <c r="Y117" s="628"/>
      <c r="Z117" s="628"/>
      <c r="AA117" s="628"/>
    </row>
    <row r="118" spans="1:27" x14ac:dyDescent="0.2">
      <c r="A118" s="607" t="s">
        <v>1053</v>
      </c>
      <c r="B118" s="449" t="s">
        <v>1429</v>
      </c>
      <c r="C118" s="621" t="s">
        <v>504</v>
      </c>
      <c r="D118" s="628">
        <v>28.684000015258789</v>
      </c>
      <c r="E118" s="628">
        <v>35.1510009765625</v>
      </c>
      <c r="F118" s="628">
        <v>50.729999542236328</v>
      </c>
      <c r="G118" s="628">
        <v>53.027000427246094</v>
      </c>
      <c r="H118" s="628">
        <v>58.659999847412109</v>
      </c>
      <c r="I118" s="628">
        <v>76.143997192382813</v>
      </c>
      <c r="J118" s="628">
        <v>88.588996887207031</v>
      </c>
      <c r="K118" s="628">
        <v>82.48699951171875</v>
      </c>
      <c r="L118" s="628">
        <v>80.225997924804688</v>
      </c>
      <c r="M118" s="628">
        <v>90.748001098632813</v>
      </c>
      <c r="N118" s="628">
        <v>104.83200073242188</v>
      </c>
      <c r="O118" s="628">
        <v>108.5989990234375</v>
      </c>
      <c r="P118" s="628"/>
      <c r="Q118" s="628"/>
      <c r="R118" s="628"/>
      <c r="S118" s="628"/>
      <c r="T118" s="628"/>
      <c r="U118" s="628"/>
      <c r="V118" s="628"/>
      <c r="W118" s="628"/>
      <c r="X118" s="628"/>
      <c r="Y118" s="628"/>
      <c r="Z118" s="628"/>
      <c r="AA118" s="628"/>
    </row>
    <row r="119" spans="1:27" x14ac:dyDescent="0.2">
      <c r="A119" s="607" t="s">
        <v>1053</v>
      </c>
      <c r="B119" s="449" t="s">
        <v>1430</v>
      </c>
      <c r="C119" s="623" t="s">
        <v>513</v>
      </c>
      <c r="D119" s="628">
        <v>22.933000564575195</v>
      </c>
      <c r="E119" s="628">
        <v>28.531999588012695</v>
      </c>
      <c r="F119" s="628">
        <v>42.2760009765625</v>
      </c>
      <c r="G119" s="628">
        <v>39.757999420166016</v>
      </c>
      <c r="H119" s="628">
        <v>44.275001525878906</v>
      </c>
      <c r="I119" s="628">
        <v>60.189998626708984</v>
      </c>
      <c r="J119" s="628">
        <v>69.807998657226563</v>
      </c>
      <c r="K119" s="628">
        <v>63.115001678466797</v>
      </c>
      <c r="L119" s="628">
        <v>62.919998168945313</v>
      </c>
      <c r="M119" s="628">
        <v>71.906997680664063</v>
      </c>
      <c r="N119" s="628">
        <v>80.288002014160156</v>
      </c>
      <c r="O119" s="628">
        <v>78.821998596191406</v>
      </c>
      <c r="P119" s="628"/>
      <c r="Q119" s="628"/>
      <c r="R119" s="628"/>
      <c r="S119" s="628"/>
      <c r="T119" s="628"/>
      <c r="U119" s="628"/>
      <c r="V119" s="628"/>
      <c r="W119" s="628"/>
      <c r="X119" s="628"/>
      <c r="Y119" s="628"/>
      <c r="Z119" s="628"/>
      <c r="AA119" s="628"/>
    </row>
    <row r="120" spans="1:27" x14ac:dyDescent="0.2">
      <c r="A120" s="607" t="s">
        <v>1053</v>
      </c>
      <c r="B120" s="449" t="s">
        <v>1431</v>
      </c>
      <c r="C120" s="623" t="s">
        <v>514</v>
      </c>
      <c r="D120" s="628">
        <v>5.750999927520752</v>
      </c>
      <c r="E120" s="628">
        <v>6.6189999580383301</v>
      </c>
      <c r="F120" s="628">
        <v>8.4540004730224609</v>
      </c>
      <c r="G120" s="628">
        <v>10.199000358581543</v>
      </c>
      <c r="H120" s="628">
        <v>11.456000328063965</v>
      </c>
      <c r="I120" s="628">
        <v>13.480999946594238</v>
      </c>
      <c r="J120" s="628">
        <v>16.166000366210938</v>
      </c>
      <c r="K120" s="628">
        <v>17.645000457763672</v>
      </c>
      <c r="L120" s="628">
        <v>15.548000335693359</v>
      </c>
      <c r="M120" s="628">
        <v>17.646999359130859</v>
      </c>
      <c r="N120" s="628">
        <v>23.301000595092773</v>
      </c>
      <c r="O120" s="628">
        <v>28.676000595092773</v>
      </c>
      <c r="P120" s="628"/>
      <c r="Q120" s="628"/>
      <c r="R120" s="628"/>
      <c r="S120" s="628"/>
      <c r="T120" s="628"/>
      <c r="U120" s="628"/>
      <c r="V120" s="628"/>
      <c r="W120" s="628"/>
      <c r="X120" s="628"/>
      <c r="Y120" s="628"/>
      <c r="Z120" s="628"/>
      <c r="AA120" s="628"/>
    </row>
    <row r="121" spans="1:27" x14ac:dyDescent="0.2">
      <c r="A121" s="607" t="s">
        <v>1053</v>
      </c>
      <c r="B121" s="449" t="s">
        <v>1432</v>
      </c>
      <c r="C121" s="623" t="s">
        <v>1433</v>
      </c>
      <c r="D121" s="628">
        <v>0</v>
      </c>
      <c r="E121" s="628">
        <v>0</v>
      </c>
      <c r="F121" s="628">
        <v>0</v>
      </c>
      <c r="G121" s="628">
        <v>3.0699999332427979</v>
      </c>
      <c r="H121" s="628">
        <v>2.9289999008178711</v>
      </c>
      <c r="I121" s="628">
        <v>2.4730000495910645</v>
      </c>
      <c r="J121" s="628">
        <v>2.6150000095367432</v>
      </c>
      <c r="K121" s="628">
        <v>1.7269999980926514</v>
      </c>
      <c r="L121" s="628">
        <v>1.7580000162124634</v>
      </c>
      <c r="M121" s="628">
        <v>1.1940000057220459</v>
      </c>
      <c r="N121" s="628">
        <v>1.2430000305175781</v>
      </c>
      <c r="O121" s="628">
        <v>1.1009999513626099</v>
      </c>
      <c r="P121" s="628"/>
      <c r="Q121" s="628"/>
      <c r="R121" s="628"/>
      <c r="S121" s="628"/>
      <c r="T121" s="628"/>
      <c r="U121" s="628"/>
      <c r="V121" s="628"/>
      <c r="W121" s="628"/>
      <c r="X121" s="628"/>
      <c r="Y121" s="628"/>
      <c r="Z121" s="628"/>
      <c r="AA121" s="628"/>
    </row>
    <row r="122" spans="1:27" x14ac:dyDescent="0.2">
      <c r="A122" s="607" t="s">
        <v>1053</v>
      </c>
      <c r="B122" s="449" t="s">
        <v>1434</v>
      </c>
      <c r="C122" s="621" t="s">
        <v>508</v>
      </c>
      <c r="D122" s="628">
        <v>0</v>
      </c>
      <c r="E122" s="628">
        <v>0</v>
      </c>
      <c r="F122" s="628">
        <v>0</v>
      </c>
      <c r="G122" s="628">
        <v>0</v>
      </c>
      <c r="H122" s="628">
        <v>0</v>
      </c>
      <c r="I122" s="628">
        <v>0</v>
      </c>
      <c r="J122" s="628">
        <v>0</v>
      </c>
      <c r="K122" s="628">
        <v>0</v>
      </c>
      <c r="L122" s="628">
        <v>0.36000001430511475</v>
      </c>
      <c r="M122" s="628">
        <v>0</v>
      </c>
      <c r="N122" s="628">
        <v>0</v>
      </c>
      <c r="O122" s="628">
        <v>0</v>
      </c>
      <c r="P122" s="628"/>
      <c r="Q122" s="628"/>
      <c r="R122" s="628"/>
      <c r="S122" s="628"/>
      <c r="T122" s="628"/>
      <c r="U122" s="628"/>
      <c r="V122" s="628"/>
      <c r="W122" s="628"/>
      <c r="X122" s="628"/>
      <c r="Y122" s="628"/>
      <c r="Z122" s="628"/>
      <c r="AA122" s="628"/>
    </row>
    <row r="123" spans="1:27" x14ac:dyDescent="0.2">
      <c r="A123" s="607" t="s">
        <v>1053</v>
      </c>
      <c r="B123" s="449" t="s">
        <v>67</v>
      </c>
      <c r="C123" s="505" t="s">
        <v>1435</v>
      </c>
      <c r="D123" s="628">
        <v>53.649654388427734</v>
      </c>
      <c r="E123" s="628">
        <v>57.807785034179688</v>
      </c>
      <c r="F123" s="628">
        <v>60.797618865966797</v>
      </c>
      <c r="G123" s="628">
        <v>61.890998840332031</v>
      </c>
      <c r="H123" s="628">
        <v>84.228996276855469</v>
      </c>
      <c r="I123" s="628">
        <v>112.52899932861328</v>
      </c>
      <c r="J123" s="628">
        <v>130.34599304199219</v>
      </c>
      <c r="K123" s="628">
        <v>140.35299682617188</v>
      </c>
      <c r="L123" s="628">
        <v>146.8699951171875</v>
      </c>
      <c r="M123" s="628">
        <v>130.91900634765625</v>
      </c>
      <c r="N123" s="628">
        <v>138.6820068359375</v>
      </c>
      <c r="O123" s="628">
        <v>131.19000244140625</v>
      </c>
      <c r="P123" s="628"/>
      <c r="Q123" s="628"/>
      <c r="R123" s="628"/>
      <c r="S123" s="628"/>
      <c r="T123" s="628"/>
      <c r="U123" s="628"/>
      <c r="V123" s="628"/>
      <c r="W123" s="628"/>
      <c r="X123" s="628"/>
      <c r="Y123" s="628"/>
      <c r="Z123" s="628"/>
      <c r="AA123" s="628"/>
    </row>
    <row r="124" spans="1:27" x14ac:dyDescent="0.2">
      <c r="A124" s="607" t="s">
        <v>1053</v>
      </c>
      <c r="B124" s="449" t="s">
        <v>1436</v>
      </c>
      <c r="C124" s="621" t="s">
        <v>551</v>
      </c>
      <c r="D124" s="628">
        <v>39.254001617431641</v>
      </c>
      <c r="E124" s="628">
        <v>45.091999053955078</v>
      </c>
      <c r="F124" s="628">
        <v>49.270000457763672</v>
      </c>
      <c r="G124" s="628">
        <v>50.784000396728516</v>
      </c>
      <c r="H124" s="628">
        <v>73.1719970703125</v>
      </c>
      <c r="I124" s="628">
        <v>101.79499816894531</v>
      </c>
      <c r="J124" s="628">
        <v>119.11599731445313</v>
      </c>
      <c r="K124" s="628">
        <v>128.11099243164063</v>
      </c>
      <c r="L124" s="628">
        <v>120.88099670410156</v>
      </c>
      <c r="M124" s="628">
        <v>101.93900299072266</v>
      </c>
      <c r="N124" s="628">
        <v>106.95899963378906</v>
      </c>
      <c r="O124" s="628">
        <v>109.31800079345703</v>
      </c>
      <c r="P124" s="628"/>
      <c r="Q124" s="628"/>
      <c r="R124" s="628"/>
      <c r="S124" s="628"/>
      <c r="T124" s="628"/>
      <c r="U124" s="628"/>
      <c r="V124" s="628"/>
      <c r="W124" s="628"/>
      <c r="X124" s="628"/>
      <c r="Y124" s="628"/>
      <c r="Z124" s="628"/>
      <c r="AA124" s="628"/>
    </row>
    <row r="125" spans="1:27" x14ac:dyDescent="0.2">
      <c r="A125" s="607" t="s">
        <v>1053</v>
      </c>
      <c r="B125" s="449" t="s">
        <v>1437</v>
      </c>
      <c r="C125" s="632" t="s">
        <v>1425</v>
      </c>
      <c r="D125" s="628">
        <v>6.3000001013278961E-2</v>
      </c>
      <c r="E125" s="628">
        <v>4.3000001460313797E-2</v>
      </c>
      <c r="F125" s="628">
        <v>1.3000000268220901E-2</v>
      </c>
      <c r="G125" s="628">
        <v>4.3999999761581421E-2</v>
      </c>
      <c r="H125" s="628">
        <v>0.11699999868869781</v>
      </c>
      <c r="I125" s="628">
        <v>0.91500002145767212</v>
      </c>
      <c r="J125" s="628">
        <v>1.156000018119812</v>
      </c>
      <c r="K125" s="628">
        <v>1.2200000286102295</v>
      </c>
      <c r="L125" s="628">
        <v>1.4730000495910645</v>
      </c>
      <c r="M125" s="628">
        <v>1.8890000581741333</v>
      </c>
      <c r="N125" s="628">
        <v>1.6009999513626099</v>
      </c>
      <c r="O125" s="628">
        <v>0.29600000381469727</v>
      </c>
      <c r="P125" s="628"/>
      <c r="Q125" s="628"/>
      <c r="R125" s="628"/>
      <c r="S125" s="628"/>
      <c r="T125" s="628"/>
      <c r="U125" s="628"/>
      <c r="V125" s="628"/>
      <c r="W125" s="628"/>
      <c r="X125" s="628"/>
      <c r="Y125" s="628"/>
      <c r="Z125" s="628"/>
      <c r="AA125" s="628"/>
    </row>
    <row r="126" spans="1:27" x14ac:dyDescent="0.2">
      <c r="A126" s="607" t="s">
        <v>1053</v>
      </c>
      <c r="B126" s="449" t="s">
        <v>1438</v>
      </c>
      <c r="C126" s="632" t="s">
        <v>1439</v>
      </c>
      <c r="D126" s="628">
        <v>2.199999988079071E-2</v>
      </c>
      <c r="E126" s="628">
        <v>3.7999998778104782E-2</v>
      </c>
      <c r="F126" s="628">
        <v>0.25900000333786011</v>
      </c>
      <c r="G126" s="628">
        <v>1.7999999523162842</v>
      </c>
      <c r="H126" s="628">
        <v>8.7860002517700195</v>
      </c>
      <c r="I126" s="628">
        <v>20.992000579833984</v>
      </c>
      <c r="J126" s="628">
        <v>23.766000747680664</v>
      </c>
      <c r="K126" s="628">
        <v>25.020999908447266</v>
      </c>
      <c r="L126" s="628">
        <v>14.991999626159668</v>
      </c>
      <c r="M126" s="628">
        <v>16.093999862670898</v>
      </c>
      <c r="N126" s="628">
        <v>13.409000396728516</v>
      </c>
      <c r="O126" s="628">
        <v>8.5030002593994141</v>
      </c>
      <c r="P126" s="628"/>
      <c r="Q126" s="628"/>
      <c r="R126" s="628"/>
      <c r="S126" s="628"/>
      <c r="T126" s="628"/>
      <c r="U126" s="628"/>
      <c r="V126" s="628"/>
      <c r="W126" s="628"/>
      <c r="X126" s="628"/>
      <c r="Y126" s="628"/>
      <c r="Z126" s="628"/>
      <c r="AA126" s="628"/>
    </row>
    <row r="127" spans="1:27" x14ac:dyDescent="0.2">
      <c r="A127" s="607" t="s">
        <v>1053</v>
      </c>
      <c r="B127" s="449" t="s">
        <v>1440</v>
      </c>
      <c r="C127" s="632" t="s">
        <v>1428</v>
      </c>
      <c r="D127" s="628">
        <v>0.17499999701976776</v>
      </c>
      <c r="E127" s="628">
        <v>0.12800000607967377</v>
      </c>
      <c r="F127" s="628">
        <v>0.2720000147819519</v>
      </c>
      <c r="G127" s="628">
        <v>0</v>
      </c>
      <c r="H127" s="628">
        <v>0.11599999666213989</v>
      </c>
      <c r="I127" s="628">
        <v>0.12399999797344208</v>
      </c>
      <c r="J127" s="628">
        <v>0.13099999725818634</v>
      </c>
      <c r="K127" s="628">
        <v>0.13899999856948853</v>
      </c>
      <c r="L127" s="628">
        <v>0.17399999499320984</v>
      </c>
      <c r="M127" s="628">
        <v>0.11299999803304672</v>
      </c>
      <c r="N127" s="628">
        <v>4.3000001460313797E-2</v>
      </c>
      <c r="O127" s="628">
        <v>1.4999999664723873E-2</v>
      </c>
      <c r="P127" s="628"/>
      <c r="Q127" s="628"/>
      <c r="R127" s="628"/>
      <c r="S127" s="628"/>
      <c r="T127" s="628"/>
      <c r="U127" s="628"/>
      <c r="V127" s="628"/>
      <c r="W127" s="628"/>
      <c r="X127" s="628"/>
      <c r="Y127" s="628"/>
      <c r="Z127" s="628"/>
      <c r="AA127" s="628"/>
    </row>
    <row r="128" spans="1:27" x14ac:dyDescent="0.2">
      <c r="A128" s="607" t="s">
        <v>1053</v>
      </c>
      <c r="B128" s="449" t="s">
        <v>1441</v>
      </c>
      <c r="C128" s="632" t="s">
        <v>504</v>
      </c>
      <c r="D128" s="628">
        <v>38.990001678466797</v>
      </c>
      <c r="E128" s="628">
        <v>44.879001617431641</v>
      </c>
      <c r="F128" s="628">
        <v>48.722000122070313</v>
      </c>
      <c r="G128" s="628">
        <v>48.936000823974609</v>
      </c>
      <c r="H128" s="628">
        <v>64.149002075195313</v>
      </c>
      <c r="I128" s="628">
        <v>79.763999938964844</v>
      </c>
      <c r="J128" s="628">
        <v>94.063003540039063</v>
      </c>
      <c r="K128" s="628">
        <v>101.73100280761719</v>
      </c>
      <c r="L128" s="628">
        <v>104.24199676513672</v>
      </c>
      <c r="M128" s="628">
        <v>83.842002868652344</v>
      </c>
      <c r="N128" s="628">
        <v>91.904998779296875</v>
      </c>
      <c r="O128" s="628">
        <v>100.50299835205078</v>
      </c>
      <c r="P128" s="628"/>
      <c r="Q128" s="628"/>
      <c r="R128" s="628"/>
      <c r="S128" s="628"/>
      <c r="T128" s="628"/>
      <c r="U128" s="628"/>
      <c r="V128" s="628"/>
      <c r="W128" s="628"/>
      <c r="X128" s="628"/>
      <c r="Y128" s="628"/>
      <c r="Z128" s="628"/>
      <c r="AA128" s="628"/>
    </row>
    <row r="129" spans="1:27" x14ac:dyDescent="0.2">
      <c r="A129" s="607" t="s">
        <v>1053</v>
      </c>
      <c r="B129" s="449" t="s">
        <v>1442</v>
      </c>
      <c r="C129" s="635" t="s">
        <v>513</v>
      </c>
      <c r="D129" s="628">
        <v>10.173999786376953</v>
      </c>
      <c r="E129" s="628">
        <v>13.350000381469727</v>
      </c>
      <c r="F129" s="628">
        <v>17.659999847412109</v>
      </c>
      <c r="G129" s="628">
        <v>16.739999771118164</v>
      </c>
      <c r="H129" s="628">
        <v>29.110000610351563</v>
      </c>
      <c r="I129" s="628">
        <v>30.757999420166016</v>
      </c>
      <c r="J129" s="628">
        <v>40.605998992919922</v>
      </c>
      <c r="K129" s="628">
        <v>45.366001129150391</v>
      </c>
      <c r="L129" s="628">
        <v>40.819000244140625</v>
      </c>
      <c r="M129" s="628">
        <v>25.702999114990234</v>
      </c>
      <c r="N129" s="628">
        <v>29.719999313354492</v>
      </c>
      <c r="O129" s="628">
        <v>22.384000778198242</v>
      </c>
      <c r="P129" s="628"/>
      <c r="Q129" s="628"/>
      <c r="R129" s="628"/>
      <c r="S129" s="628"/>
      <c r="T129" s="628"/>
      <c r="U129" s="628"/>
      <c r="V129" s="628"/>
      <c r="W129" s="628"/>
      <c r="X129" s="628"/>
      <c r="Y129" s="628"/>
      <c r="Z129" s="628"/>
      <c r="AA129" s="628"/>
    </row>
    <row r="130" spans="1:27" x14ac:dyDescent="0.2">
      <c r="A130" s="607" t="s">
        <v>1053</v>
      </c>
      <c r="B130" s="449" t="s">
        <v>1443</v>
      </c>
      <c r="C130" s="635" t="s">
        <v>514</v>
      </c>
      <c r="D130" s="628">
        <v>28.815999984741211</v>
      </c>
      <c r="E130" s="628">
        <v>31.528999328613281</v>
      </c>
      <c r="F130" s="628">
        <v>31.062000274658203</v>
      </c>
      <c r="G130" s="628">
        <v>32.193000793457031</v>
      </c>
      <c r="H130" s="628">
        <v>34.240001678466797</v>
      </c>
      <c r="I130" s="628">
        <v>46.687000274658203</v>
      </c>
      <c r="J130" s="628">
        <v>51.159000396728516</v>
      </c>
      <c r="K130" s="628">
        <v>53.053001403808594</v>
      </c>
      <c r="L130" s="628">
        <v>60.263999938964844</v>
      </c>
      <c r="M130" s="628">
        <v>54.918998718261719</v>
      </c>
      <c r="N130" s="628">
        <v>58.818000793457031</v>
      </c>
      <c r="O130" s="628">
        <v>75.445999145507813</v>
      </c>
      <c r="P130" s="628"/>
      <c r="Q130" s="628"/>
      <c r="R130" s="628"/>
      <c r="S130" s="628"/>
      <c r="T130" s="628"/>
      <c r="U130" s="628"/>
      <c r="V130" s="628"/>
      <c r="W130" s="628"/>
      <c r="X130" s="628"/>
      <c r="Y130" s="628"/>
      <c r="Z130" s="628"/>
      <c r="AA130" s="628"/>
    </row>
    <row r="131" spans="1:27" x14ac:dyDescent="0.2">
      <c r="A131" s="607" t="s">
        <v>1053</v>
      </c>
      <c r="B131" s="449" t="s">
        <v>1444</v>
      </c>
      <c r="C131" s="635" t="s">
        <v>1433</v>
      </c>
      <c r="D131" s="628">
        <v>0</v>
      </c>
      <c r="E131" s="628">
        <v>0</v>
      </c>
      <c r="F131" s="628">
        <v>0</v>
      </c>
      <c r="G131" s="628">
        <v>3.0000000260770321E-3</v>
      </c>
      <c r="H131" s="628">
        <v>0.79900002479553223</v>
      </c>
      <c r="I131" s="628">
        <v>2.3190000057220459</v>
      </c>
      <c r="J131" s="628">
        <v>2.2980000972747803</v>
      </c>
      <c r="K131" s="628">
        <v>3.312000036239624</v>
      </c>
      <c r="L131" s="628">
        <v>3.1589999198913574</v>
      </c>
      <c r="M131" s="628">
        <v>3.2200000286102295</v>
      </c>
      <c r="N131" s="628">
        <v>3.3670001029968262</v>
      </c>
      <c r="O131" s="628">
        <v>2.6730000972747803</v>
      </c>
      <c r="P131" s="628"/>
      <c r="Q131" s="628"/>
      <c r="R131" s="628"/>
      <c r="S131" s="628"/>
      <c r="T131" s="628"/>
      <c r="U131" s="628"/>
      <c r="V131" s="628"/>
      <c r="W131" s="628"/>
      <c r="X131" s="628"/>
      <c r="Y131" s="628"/>
      <c r="Z131" s="628"/>
      <c r="AA131" s="628"/>
    </row>
    <row r="132" spans="1:27" x14ac:dyDescent="0.2">
      <c r="A132" s="607" t="s">
        <v>1053</v>
      </c>
      <c r="B132" s="449" t="s">
        <v>1445</v>
      </c>
      <c r="C132" s="632" t="s">
        <v>508</v>
      </c>
      <c r="D132" s="628">
        <v>4.0000001899898052E-3</v>
      </c>
      <c r="E132" s="628">
        <v>4.0000001899898052E-3</v>
      </c>
      <c r="F132" s="628">
        <v>4.0000001899898052E-3</v>
      </c>
      <c r="G132" s="628">
        <v>4.0000001899898052E-3</v>
      </c>
      <c r="H132" s="628">
        <v>4.0000001899898052E-3</v>
      </c>
      <c r="I132" s="628">
        <v>0</v>
      </c>
      <c r="J132" s="628">
        <v>0</v>
      </c>
      <c r="K132" s="628">
        <v>0</v>
      </c>
      <c r="L132" s="628">
        <v>0</v>
      </c>
      <c r="M132" s="628">
        <v>1.0000000474974513E-3</v>
      </c>
      <c r="N132" s="628">
        <v>1.0000000474974513E-3</v>
      </c>
      <c r="O132" s="628">
        <v>1.0000000474974513E-3</v>
      </c>
      <c r="P132" s="628"/>
      <c r="Q132" s="628"/>
      <c r="R132" s="628"/>
      <c r="S132" s="628"/>
      <c r="T132" s="628"/>
      <c r="U132" s="628"/>
      <c r="V132" s="628"/>
      <c r="W132" s="628"/>
      <c r="X132" s="628"/>
      <c r="Y132" s="628"/>
      <c r="Z132" s="628"/>
      <c r="AA132" s="628"/>
    </row>
    <row r="133" spans="1:27" x14ac:dyDescent="0.2">
      <c r="A133" s="607" t="s">
        <v>1053</v>
      </c>
      <c r="B133" s="449" t="s">
        <v>1446</v>
      </c>
      <c r="C133" s="621" t="s">
        <v>1447</v>
      </c>
      <c r="D133" s="628">
        <v>14.395652770996094</v>
      </c>
      <c r="E133" s="628">
        <v>12.715785980224609</v>
      </c>
      <c r="F133" s="628">
        <v>11.527618408203125</v>
      </c>
      <c r="G133" s="628">
        <v>11.107000350952148</v>
      </c>
      <c r="H133" s="628">
        <v>11.057000160217285</v>
      </c>
      <c r="I133" s="628">
        <v>10.734000205993652</v>
      </c>
      <c r="J133" s="628">
        <v>11.229999542236328</v>
      </c>
      <c r="K133" s="628">
        <v>12.241999626159668</v>
      </c>
      <c r="L133" s="628">
        <v>25.98900032043457</v>
      </c>
      <c r="M133" s="628">
        <v>28.979999542236328</v>
      </c>
      <c r="N133" s="628">
        <v>31.722999572753906</v>
      </c>
      <c r="O133" s="628">
        <v>21.871999740600586</v>
      </c>
      <c r="P133" s="628"/>
      <c r="Q133" s="628"/>
      <c r="R133" s="628"/>
      <c r="S133" s="628"/>
      <c r="T133" s="628"/>
      <c r="U133" s="628"/>
      <c r="V133" s="628"/>
      <c r="W133" s="628"/>
      <c r="X133" s="628"/>
      <c r="Y133" s="628"/>
      <c r="Z133" s="628"/>
      <c r="AA133" s="628"/>
    </row>
    <row r="134" spans="1:27" x14ac:dyDescent="0.2">
      <c r="A134" s="607" t="s">
        <v>1053</v>
      </c>
      <c r="B134" s="449" t="s">
        <v>1448</v>
      </c>
      <c r="C134" s="632" t="s">
        <v>1425</v>
      </c>
      <c r="D134" s="628">
        <v>0.10400000214576721</v>
      </c>
      <c r="E134" s="628">
        <v>0</v>
      </c>
      <c r="F134" s="628">
        <v>0</v>
      </c>
      <c r="G134" s="628">
        <v>0</v>
      </c>
      <c r="H134" s="628">
        <v>0</v>
      </c>
      <c r="I134" s="628">
        <v>0</v>
      </c>
      <c r="J134" s="628">
        <v>0</v>
      </c>
      <c r="K134" s="628">
        <v>0</v>
      </c>
      <c r="L134" s="628">
        <v>0</v>
      </c>
      <c r="M134" s="628">
        <v>0</v>
      </c>
      <c r="N134" s="628">
        <v>0</v>
      </c>
      <c r="O134" s="628">
        <v>0</v>
      </c>
      <c r="P134" s="628"/>
      <c r="Q134" s="628"/>
      <c r="R134" s="628"/>
      <c r="S134" s="628"/>
      <c r="T134" s="628"/>
      <c r="U134" s="628"/>
      <c r="V134" s="628"/>
      <c r="W134" s="628"/>
      <c r="X134" s="628"/>
      <c r="Y134" s="628"/>
      <c r="Z134" s="628"/>
      <c r="AA134" s="628"/>
    </row>
    <row r="135" spans="1:27" x14ac:dyDescent="0.2">
      <c r="A135" s="607" t="s">
        <v>1053</v>
      </c>
      <c r="B135" s="449" t="s">
        <v>1449</v>
      </c>
      <c r="C135" s="632" t="s">
        <v>1413</v>
      </c>
      <c r="D135" s="628">
        <v>9.8999999463558197E-2</v>
      </c>
      <c r="E135" s="628">
        <v>0.10000000149011612</v>
      </c>
      <c r="F135" s="628">
        <v>0.10000000149011612</v>
      </c>
      <c r="G135" s="628">
        <v>0.10000000149011612</v>
      </c>
      <c r="H135" s="628">
        <v>0.10000000149011612</v>
      </c>
      <c r="I135" s="628">
        <v>8.6000002920627594E-2</v>
      </c>
      <c r="J135" s="628">
        <v>8.6000002920627594E-2</v>
      </c>
      <c r="K135" s="628">
        <v>8.6000002920627594E-2</v>
      </c>
      <c r="L135" s="628">
        <v>5.1529998779296875</v>
      </c>
      <c r="M135" s="628">
        <v>5.1380000114440918</v>
      </c>
      <c r="N135" s="628">
        <v>5.1380000114440918</v>
      </c>
      <c r="O135" s="628">
        <v>5.0859999656677246</v>
      </c>
      <c r="P135" s="628"/>
      <c r="Q135" s="628"/>
      <c r="R135" s="628"/>
      <c r="S135" s="628"/>
      <c r="T135" s="628"/>
      <c r="U135" s="628"/>
      <c r="V135" s="628"/>
      <c r="W135" s="628"/>
      <c r="X135" s="628"/>
      <c r="Y135" s="628"/>
      <c r="Z135" s="628"/>
      <c r="AA135" s="628"/>
    </row>
    <row r="136" spans="1:27" x14ac:dyDescent="0.2">
      <c r="A136" s="607" t="s">
        <v>1053</v>
      </c>
      <c r="B136" s="449" t="s">
        <v>1450</v>
      </c>
      <c r="C136" s="632" t="s">
        <v>504</v>
      </c>
      <c r="D136" s="628">
        <v>14.192652702331543</v>
      </c>
      <c r="E136" s="628">
        <v>12.615785598754883</v>
      </c>
      <c r="F136" s="628">
        <v>11.427618980407715</v>
      </c>
      <c r="G136" s="628">
        <v>11.006999969482422</v>
      </c>
      <c r="H136" s="628">
        <v>10.956999778747559</v>
      </c>
      <c r="I136" s="628">
        <v>10.64799976348877</v>
      </c>
      <c r="J136" s="628">
        <v>11.144000053405762</v>
      </c>
      <c r="K136" s="628">
        <v>12.156000137329102</v>
      </c>
      <c r="L136" s="628">
        <v>20.836000442504883</v>
      </c>
      <c r="M136" s="628">
        <v>23.841999053955078</v>
      </c>
      <c r="N136" s="628">
        <v>26.584999084472656</v>
      </c>
      <c r="O136" s="628">
        <v>16.785999298095703</v>
      </c>
      <c r="P136" s="628"/>
      <c r="Q136" s="628"/>
      <c r="R136" s="628"/>
      <c r="S136" s="628"/>
      <c r="T136" s="628"/>
      <c r="U136" s="628"/>
      <c r="V136" s="628"/>
      <c r="W136" s="628"/>
      <c r="X136" s="628"/>
      <c r="Y136" s="628"/>
      <c r="Z136" s="628"/>
      <c r="AA136" s="628"/>
    </row>
    <row r="137" spans="1:27" x14ac:dyDescent="0.2">
      <c r="A137" s="607" t="s">
        <v>1053</v>
      </c>
      <c r="B137" s="449" t="s">
        <v>1451</v>
      </c>
      <c r="C137" s="635" t="s">
        <v>513</v>
      </c>
      <c r="D137" s="628">
        <v>5.4175381660461426</v>
      </c>
      <c r="E137" s="628">
        <v>4.8156256675720215</v>
      </c>
      <c r="F137" s="628">
        <v>4.3620853424072266</v>
      </c>
      <c r="G137" s="628">
        <v>4.7950000762939453</v>
      </c>
      <c r="H137" s="628">
        <v>4.875999927520752</v>
      </c>
      <c r="I137" s="628">
        <v>4.9920001029968262</v>
      </c>
      <c r="J137" s="628">
        <v>5.064000129699707</v>
      </c>
      <c r="K137" s="628">
        <v>5.3039999008178711</v>
      </c>
      <c r="L137" s="628">
        <v>5.0859999656677246</v>
      </c>
      <c r="M137" s="628">
        <v>6.0110001564025879</v>
      </c>
      <c r="N137" s="628">
        <v>7.625999927520752</v>
      </c>
      <c r="O137" s="628">
        <v>6.9169998168945313</v>
      </c>
      <c r="P137" s="628"/>
      <c r="Q137" s="628"/>
      <c r="R137" s="628"/>
      <c r="S137" s="628"/>
      <c r="T137" s="628"/>
      <c r="U137" s="628"/>
      <c r="V137" s="628"/>
      <c r="W137" s="628"/>
      <c r="X137" s="628"/>
      <c r="Y137" s="628"/>
      <c r="Z137" s="628"/>
      <c r="AA137" s="628"/>
    </row>
    <row r="138" spans="1:27" x14ac:dyDescent="0.2">
      <c r="A138" s="607" t="s">
        <v>1053</v>
      </c>
      <c r="B138" s="449" t="s">
        <v>1452</v>
      </c>
      <c r="C138" s="635" t="s">
        <v>514</v>
      </c>
      <c r="D138" s="628">
        <v>8.7751140594482422</v>
      </c>
      <c r="E138" s="628">
        <v>7.8001599311828613</v>
      </c>
      <c r="F138" s="628">
        <v>7.0655336380004883</v>
      </c>
      <c r="G138" s="628">
        <v>6.2119998931884766</v>
      </c>
      <c r="H138" s="628">
        <v>6.065000057220459</v>
      </c>
      <c r="I138" s="628">
        <v>5.6399998664855957</v>
      </c>
      <c r="J138" s="628">
        <v>6.064000129699707</v>
      </c>
      <c r="K138" s="628">
        <v>6.8359999656677246</v>
      </c>
      <c r="L138" s="628">
        <v>15.734000205993652</v>
      </c>
      <c r="M138" s="628">
        <v>17.815000534057617</v>
      </c>
      <c r="N138" s="628">
        <v>18.943000793457031</v>
      </c>
      <c r="O138" s="628">
        <v>9.8529996871948242</v>
      </c>
      <c r="P138" s="628"/>
      <c r="Q138" s="628"/>
      <c r="R138" s="628"/>
      <c r="S138" s="628"/>
      <c r="T138" s="628"/>
      <c r="U138" s="628"/>
      <c r="V138" s="628"/>
      <c r="W138" s="628"/>
      <c r="X138" s="628"/>
      <c r="Y138" s="628"/>
      <c r="Z138" s="628"/>
      <c r="AA138" s="628"/>
    </row>
    <row r="139" spans="1:27" x14ac:dyDescent="0.2">
      <c r="A139" s="607" t="s">
        <v>1053</v>
      </c>
      <c r="B139" s="449" t="s">
        <v>1453</v>
      </c>
      <c r="C139" s="635" t="s">
        <v>1433</v>
      </c>
      <c r="D139" s="628">
        <v>0</v>
      </c>
      <c r="E139" s="628">
        <v>0</v>
      </c>
      <c r="F139" s="628">
        <v>0</v>
      </c>
      <c r="G139" s="628">
        <v>0</v>
      </c>
      <c r="H139" s="628">
        <v>1.6000000759959221E-2</v>
      </c>
      <c r="I139" s="628">
        <v>1.6000000759959221E-2</v>
      </c>
      <c r="J139" s="628">
        <v>1.6000000759959221E-2</v>
      </c>
      <c r="K139" s="628">
        <v>1.6000000759959221E-2</v>
      </c>
      <c r="L139" s="628">
        <v>1.6000000759959221E-2</v>
      </c>
      <c r="M139" s="628">
        <v>1.6000000759959221E-2</v>
      </c>
      <c r="N139" s="628">
        <v>1.6000000759959221E-2</v>
      </c>
      <c r="O139" s="628">
        <v>1.6000000759959221E-2</v>
      </c>
      <c r="P139" s="628"/>
      <c r="Q139" s="628"/>
      <c r="R139" s="628"/>
      <c r="S139" s="628"/>
      <c r="T139" s="628"/>
      <c r="U139" s="628"/>
      <c r="V139" s="628"/>
      <c r="W139" s="628"/>
      <c r="X139" s="628"/>
      <c r="Y139" s="628"/>
      <c r="Z139" s="628"/>
      <c r="AA139" s="628"/>
    </row>
    <row r="140" spans="1:27" x14ac:dyDescent="0.2">
      <c r="A140" s="607" t="s">
        <v>1053</v>
      </c>
      <c r="B140" s="449" t="s">
        <v>1454</v>
      </c>
      <c r="C140" s="621" t="s">
        <v>508</v>
      </c>
      <c r="D140" s="628">
        <v>0</v>
      </c>
      <c r="E140" s="628">
        <v>0</v>
      </c>
      <c r="F140" s="628">
        <v>0</v>
      </c>
      <c r="G140" s="628">
        <v>0</v>
      </c>
      <c r="H140" s="628">
        <v>0</v>
      </c>
      <c r="I140" s="628">
        <v>0</v>
      </c>
      <c r="J140" s="628">
        <v>0</v>
      </c>
      <c r="K140" s="628">
        <v>0</v>
      </c>
      <c r="L140" s="628">
        <v>0</v>
      </c>
      <c r="M140" s="628">
        <v>0</v>
      </c>
      <c r="N140" s="628">
        <v>0</v>
      </c>
      <c r="O140" s="628">
        <v>0</v>
      </c>
      <c r="P140" s="628"/>
      <c r="Q140" s="628"/>
      <c r="R140" s="628"/>
      <c r="S140" s="628"/>
      <c r="T140" s="628"/>
      <c r="U140" s="628"/>
      <c r="V140" s="628"/>
      <c r="W140" s="628"/>
      <c r="X140" s="628"/>
      <c r="Y140" s="628"/>
      <c r="Z140" s="628"/>
      <c r="AA140" s="628"/>
    </row>
    <row r="141" spans="1:27" ht="15" customHeight="1" x14ac:dyDescent="0.2">
      <c r="A141" s="607" t="s">
        <v>1053</v>
      </c>
      <c r="B141" s="618">
        <v>4</v>
      </c>
      <c r="C141" s="504" t="s">
        <v>1455</v>
      </c>
      <c r="D141" s="628">
        <v>2.5303473472595215</v>
      </c>
      <c r="E141" s="628">
        <v>2.2492144107818604</v>
      </c>
      <c r="F141" s="628">
        <v>2.0373811721801758</v>
      </c>
      <c r="G141" s="628">
        <v>1.5329999923706055</v>
      </c>
      <c r="H141" s="628">
        <v>1.5540000200271606</v>
      </c>
      <c r="I141" s="628">
        <v>1.5970000028610229</v>
      </c>
      <c r="J141" s="628">
        <v>2.5720000267028809</v>
      </c>
      <c r="K141" s="628">
        <v>2.6670000553131104</v>
      </c>
      <c r="L141" s="628">
        <v>2.5499999523162842</v>
      </c>
      <c r="M141" s="628">
        <v>2.4769999980926514</v>
      </c>
      <c r="N141" s="628">
        <v>1.4490000009536743</v>
      </c>
      <c r="O141" s="628">
        <v>1.4930000305175781</v>
      </c>
      <c r="P141" s="628"/>
      <c r="Q141" s="628"/>
      <c r="R141" s="628"/>
      <c r="S141" s="628"/>
      <c r="T141" s="628"/>
      <c r="U141" s="628"/>
      <c r="V141" s="628"/>
      <c r="W141" s="628"/>
      <c r="X141" s="628"/>
      <c r="Y141" s="628"/>
      <c r="Z141" s="628"/>
      <c r="AA141" s="628"/>
    </row>
    <row r="142" spans="1:27" x14ac:dyDescent="0.2">
      <c r="A142" s="607" t="s">
        <v>1053</v>
      </c>
      <c r="B142" s="449" t="s">
        <v>1456</v>
      </c>
      <c r="C142" s="505" t="s">
        <v>1457</v>
      </c>
      <c r="D142" s="628">
        <v>2.5303473472595215</v>
      </c>
      <c r="E142" s="628">
        <v>2.2492144107818604</v>
      </c>
      <c r="F142" s="628">
        <v>2.0373811721801758</v>
      </c>
      <c r="G142" s="628">
        <v>1.5329999923706055</v>
      </c>
      <c r="H142" s="628">
        <v>1.5540000200271606</v>
      </c>
      <c r="I142" s="628">
        <v>1.5970000028610229</v>
      </c>
      <c r="J142" s="628">
        <v>2.5720000267028809</v>
      </c>
      <c r="K142" s="628">
        <v>2.6670000553131104</v>
      </c>
      <c r="L142" s="628">
        <v>2.5499999523162842</v>
      </c>
      <c r="M142" s="628">
        <v>2.4769999980926514</v>
      </c>
      <c r="N142" s="628">
        <v>1.4490000009536743</v>
      </c>
      <c r="O142" s="628">
        <v>1.4930000305175781</v>
      </c>
      <c r="P142" s="628"/>
      <c r="Q142" s="628"/>
      <c r="R142" s="628"/>
      <c r="S142" s="628"/>
      <c r="T142" s="628"/>
      <c r="U142" s="628"/>
      <c r="V142" s="628"/>
      <c r="W142" s="628"/>
      <c r="X142" s="628"/>
      <c r="Y142" s="628"/>
      <c r="Z142" s="628"/>
      <c r="AA142" s="628"/>
    </row>
    <row r="143" spans="1:27" x14ac:dyDescent="0.2">
      <c r="A143" s="607" t="s">
        <v>1053</v>
      </c>
      <c r="B143" s="449" t="s">
        <v>1458</v>
      </c>
      <c r="C143" s="505" t="s">
        <v>1413</v>
      </c>
      <c r="D143" s="628">
        <v>0</v>
      </c>
      <c r="E143" s="628">
        <v>0</v>
      </c>
      <c r="F143" s="628">
        <v>0</v>
      </c>
      <c r="G143" s="628">
        <v>0</v>
      </c>
      <c r="H143" s="628">
        <v>0</v>
      </c>
      <c r="I143" s="628">
        <v>0</v>
      </c>
      <c r="J143" s="628">
        <v>0</v>
      </c>
      <c r="K143" s="628">
        <v>0</v>
      </c>
      <c r="L143" s="628">
        <v>0</v>
      </c>
      <c r="M143" s="628">
        <v>0</v>
      </c>
      <c r="N143" s="628">
        <v>0</v>
      </c>
      <c r="O143" s="628">
        <v>0</v>
      </c>
      <c r="P143" s="628"/>
      <c r="Q143" s="628"/>
      <c r="R143" s="628"/>
      <c r="S143" s="628"/>
      <c r="T143" s="628"/>
      <c r="U143" s="628"/>
      <c r="V143" s="628"/>
      <c r="W143" s="628"/>
      <c r="X143" s="628"/>
      <c r="Y143" s="628"/>
      <c r="Z143" s="628"/>
      <c r="AA143" s="628"/>
    </row>
    <row r="144" spans="1:27" x14ac:dyDescent="0.2">
      <c r="A144" s="607" t="s">
        <v>1053</v>
      </c>
      <c r="B144" s="449" t="s">
        <v>1459</v>
      </c>
      <c r="C144" s="621" t="s">
        <v>504</v>
      </c>
      <c r="D144" s="628">
        <v>2.5303473472595215</v>
      </c>
      <c r="E144" s="628">
        <v>2.2492144107818604</v>
      </c>
      <c r="F144" s="628">
        <v>2.0373811721801758</v>
      </c>
      <c r="G144" s="628">
        <v>1.5329999923706055</v>
      </c>
      <c r="H144" s="628">
        <v>1.5540000200271606</v>
      </c>
      <c r="I144" s="628">
        <v>1.5970000028610229</v>
      </c>
      <c r="J144" s="628">
        <v>2.5720000267028809</v>
      </c>
      <c r="K144" s="628">
        <v>2.6670000553131104</v>
      </c>
      <c r="L144" s="628">
        <v>2.5499999523162842</v>
      </c>
      <c r="M144" s="628">
        <v>2.4769999980926514</v>
      </c>
      <c r="N144" s="628">
        <v>1.4490000009536743</v>
      </c>
      <c r="O144" s="628">
        <v>1.4930000305175781</v>
      </c>
      <c r="P144" s="628"/>
      <c r="Q144" s="628"/>
      <c r="R144" s="628"/>
      <c r="S144" s="628"/>
      <c r="T144" s="628"/>
      <c r="U144" s="628"/>
      <c r="V144" s="628"/>
      <c r="W144" s="628"/>
      <c r="X144" s="628"/>
      <c r="Y144" s="628"/>
      <c r="Z144" s="628"/>
      <c r="AA144" s="628"/>
    </row>
    <row r="145" spans="1:27" x14ac:dyDescent="0.2">
      <c r="A145" s="607" t="s">
        <v>1053</v>
      </c>
      <c r="B145" s="449" t="s">
        <v>1460</v>
      </c>
      <c r="C145" s="623" t="s">
        <v>513</v>
      </c>
      <c r="D145" s="628">
        <v>0.74363261461257935</v>
      </c>
      <c r="E145" s="628">
        <v>0.66101169586181641</v>
      </c>
      <c r="F145" s="628">
        <v>0.59875696897506714</v>
      </c>
      <c r="G145" s="628">
        <v>0.57400000095367432</v>
      </c>
      <c r="H145" s="628">
        <v>0.55400002002716064</v>
      </c>
      <c r="I145" s="628">
        <v>0.57700002193450928</v>
      </c>
      <c r="J145" s="628">
        <v>0.56099998950958252</v>
      </c>
      <c r="K145" s="628">
        <v>0.67500001192092896</v>
      </c>
      <c r="L145" s="628">
        <v>0.56599998474121094</v>
      </c>
      <c r="M145" s="628">
        <v>0.46399998664855957</v>
      </c>
      <c r="N145" s="628">
        <v>0.45500001311302185</v>
      </c>
      <c r="O145" s="628">
        <v>0.47999998927116394</v>
      </c>
      <c r="P145" s="628"/>
      <c r="Q145" s="628"/>
      <c r="R145" s="628"/>
      <c r="S145" s="628"/>
      <c r="T145" s="628"/>
      <c r="U145" s="628"/>
      <c r="V145" s="628"/>
      <c r="W145" s="628"/>
      <c r="X145" s="628"/>
      <c r="Y145" s="628"/>
      <c r="Z145" s="628"/>
      <c r="AA145" s="628"/>
    </row>
    <row r="146" spans="1:27" x14ac:dyDescent="0.2">
      <c r="A146" s="607" t="s">
        <v>1053</v>
      </c>
      <c r="B146" s="449" t="s">
        <v>1461</v>
      </c>
      <c r="C146" s="623" t="s">
        <v>514</v>
      </c>
      <c r="D146" s="628">
        <v>1.7867146730422974</v>
      </c>
      <c r="E146" s="628">
        <v>1.5882025957107544</v>
      </c>
      <c r="F146" s="628">
        <v>1.4386241436004639</v>
      </c>
      <c r="G146" s="628">
        <v>0.95899999141693115</v>
      </c>
      <c r="H146" s="628">
        <v>1</v>
      </c>
      <c r="I146" s="628">
        <v>1.0199999809265137</v>
      </c>
      <c r="J146" s="628">
        <v>2.0109999179840088</v>
      </c>
      <c r="K146" s="628">
        <v>1.9919999837875366</v>
      </c>
      <c r="L146" s="628">
        <v>1.9839999675750732</v>
      </c>
      <c r="M146" s="628">
        <v>2.0130000114440918</v>
      </c>
      <c r="N146" s="628">
        <v>0.99400001764297485</v>
      </c>
      <c r="O146" s="628">
        <v>1.0130000114440918</v>
      </c>
      <c r="P146" s="628"/>
      <c r="Q146" s="628"/>
      <c r="R146" s="628"/>
      <c r="S146" s="628"/>
      <c r="T146" s="628"/>
      <c r="U146" s="628"/>
      <c r="V146" s="628"/>
      <c r="W146" s="628"/>
      <c r="X146" s="628"/>
      <c r="Y146" s="628"/>
      <c r="Z146" s="628"/>
      <c r="AA146" s="628"/>
    </row>
    <row r="147" spans="1:27" x14ac:dyDescent="0.2">
      <c r="A147" s="607" t="s">
        <v>1053</v>
      </c>
      <c r="B147" s="449" t="s">
        <v>1462</v>
      </c>
      <c r="C147" s="622" t="s">
        <v>1433</v>
      </c>
      <c r="D147" s="628">
        <v>0</v>
      </c>
      <c r="E147" s="628">
        <v>0</v>
      </c>
      <c r="F147" s="628">
        <v>0</v>
      </c>
      <c r="G147" s="628">
        <v>0</v>
      </c>
      <c r="H147" s="628">
        <v>0</v>
      </c>
      <c r="I147" s="628">
        <v>0</v>
      </c>
      <c r="J147" s="628">
        <v>0</v>
      </c>
      <c r="K147" s="628">
        <v>0</v>
      </c>
      <c r="L147" s="628">
        <v>0</v>
      </c>
      <c r="M147" s="628">
        <v>0</v>
      </c>
      <c r="N147" s="628">
        <v>0</v>
      </c>
      <c r="O147" s="628">
        <v>0</v>
      </c>
      <c r="P147" s="628"/>
      <c r="Q147" s="628"/>
      <c r="R147" s="628"/>
      <c r="S147" s="628"/>
      <c r="T147" s="628"/>
      <c r="U147" s="628"/>
      <c r="V147" s="628"/>
      <c r="W147" s="628"/>
      <c r="X147" s="628"/>
      <c r="Y147" s="628"/>
      <c r="Z147" s="628"/>
      <c r="AA147" s="628"/>
    </row>
    <row r="148" spans="1:27" x14ac:dyDescent="0.2">
      <c r="A148" s="607" t="s">
        <v>1053</v>
      </c>
      <c r="B148" s="449" t="s">
        <v>1463</v>
      </c>
      <c r="C148" s="505" t="s">
        <v>508</v>
      </c>
      <c r="D148" s="628">
        <v>0</v>
      </c>
      <c r="E148" s="628">
        <v>0</v>
      </c>
      <c r="F148" s="628">
        <v>0</v>
      </c>
      <c r="G148" s="628">
        <v>0</v>
      </c>
      <c r="H148" s="628">
        <v>0</v>
      </c>
      <c r="I148" s="628">
        <v>0</v>
      </c>
      <c r="J148" s="628">
        <v>0</v>
      </c>
      <c r="K148" s="628">
        <v>0</v>
      </c>
      <c r="L148" s="628">
        <v>0</v>
      </c>
      <c r="M148" s="628">
        <v>0</v>
      </c>
      <c r="N148" s="628">
        <v>0</v>
      </c>
      <c r="O148" s="628">
        <v>0</v>
      </c>
      <c r="P148" s="628"/>
      <c r="Q148" s="628"/>
      <c r="R148" s="628"/>
      <c r="S148" s="628"/>
      <c r="T148" s="628"/>
      <c r="U148" s="628"/>
      <c r="V148" s="628"/>
      <c r="W148" s="628"/>
      <c r="X148" s="628"/>
      <c r="Y148" s="628"/>
      <c r="Z148" s="628"/>
      <c r="AA148" s="628"/>
    </row>
    <row r="149" spans="1:27" ht="15" customHeight="1" x14ac:dyDescent="0.2">
      <c r="A149" s="607" t="s">
        <v>1053</v>
      </c>
      <c r="B149" s="618">
        <v>5</v>
      </c>
      <c r="C149" s="504" t="s">
        <v>1464</v>
      </c>
      <c r="D149" s="628">
        <v>2.3585889339447021</v>
      </c>
      <c r="E149" s="628">
        <v>4.1477560997009277</v>
      </c>
      <c r="F149" s="628">
        <v>3.972599983215332</v>
      </c>
      <c r="G149" s="628">
        <v>3.4981610774993896</v>
      </c>
      <c r="H149" s="628">
        <v>3.3053228855133057</v>
      </c>
      <c r="I149" s="628">
        <v>1.9219019412994385</v>
      </c>
      <c r="J149" s="628">
        <v>2.2365250587463379</v>
      </c>
      <c r="K149" s="628">
        <v>2.1480250358581543</v>
      </c>
      <c r="L149" s="628">
        <v>2.4970440864562988</v>
      </c>
      <c r="M149" s="628">
        <v>4.1019749641418457</v>
      </c>
      <c r="N149" s="628">
        <v>2.1735250949859619</v>
      </c>
      <c r="O149" s="628">
        <v>1.6169999837875366</v>
      </c>
      <c r="P149" s="628"/>
      <c r="Q149" s="628"/>
      <c r="R149" s="628"/>
      <c r="S149" s="628"/>
      <c r="T149" s="628"/>
      <c r="U149" s="628"/>
      <c r="V149" s="628"/>
      <c r="W149" s="628"/>
      <c r="X149" s="628"/>
      <c r="Y149" s="628"/>
      <c r="Z149" s="628"/>
      <c r="AA149" s="628"/>
    </row>
    <row r="150" spans="1:27" x14ac:dyDescent="0.2">
      <c r="A150" s="607" t="s">
        <v>1053</v>
      </c>
      <c r="B150" s="449" t="s">
        <v>1465</v>
      </c>
      <c r="C150" s="505" t="s">
        <v>1466</v>
      </c>
      <c r="D150" s="628">
        <v>3.0770800113677979</v>
      </c>
      <c r="E150" s="628">
        <v>4.5199728012084961</v>
      </c>
      <c r="F150" s="628">
        <v>4.3253731727600098</v>
      </c>
      <c r="G150" s="628">
        <v>5.6855030059814453</v>
      </c>
      <c r="H150" s="628">
        <v>5.5338950157165527</v>
      </c>
      <c r="I150" s="628">
        <v>4.2721152305603027</v>
      </c>
      <c r="J150" s="628">
        <v>4.4874072074890137</v>
      </c>
      <c r="K150" s="628">
        <v>4.8347010612487793</v>
      </c>
      <c r="L150" s="628">
        <v>5.4459900856018066</v>
      </c>
      <c r="M150" s="628">
        <v>7.2998628616333008</v>
      </c>
      <c r="N150" s="628">
        <v>6.135775089263916</v>
      </c>
      <c r="O150" s="628">
        <v>5.0399999618530273</v>
      </c>
      <c r="P150" s="628"/>
      <c r="Q150" s="628"/>
      <c r="R150" s="628"/>
      <c r="S150" s="628"/>
      <c r="T150" s="628"/>
      <c r="U150" s="628"/>
      <c r="V150" s="628"/>
      <c r="W150" s="628"/>
      <c r="X150" s="628"/>
      <c r="Y150" s="628"/>
      <c r="Z150" s="628"/>
      <c r="AA150" s="628"/>
    </row>
    <row r="151" spans="1:27" x14ac:dyDescent="0.2">
      <c r="A151" s="607" t="s">
        <v>1053</v>
      </c>
      <c r="B151" s="449" t="s">
        <v>1467</v>
      </c>
      <c r="C151" s="619" t="s">
        <v>1468</v>
      </c>
      <c r="D151" s="628">
        <v>9.3710003420710564E-3</v>
      </c>
      <c r="E151" s="628">
        <v>0.36586499214172363</v>
      </c>
      <c r="F151" s="628">
        <v>0.35647600889205933</v>
      </c>
      <c r="G151" s="628">
        <v>0.28262099623680115</v>
      </c>
      <c r="H151" s="628">
        <v>0.28213798999786377</v>
      </c>
      <c r="I151" s="628">
        <v>0.2227029949426651</v>
      </c>
      <c r="J151" s="628">
        <v>0.41532599925994873</v>
      </c>
      <c r="K151" s="628">
        <v>0.15482600033283234</v>
      </c>
      <c r="L151" s="628">
        <v>9.3845002353191376E-2</v>
      </c>
      <c r="M151" s="628">
        <v>9.3776002526283264E-2</v>
      </c>
      <c r="N151" s="628">
        <v>2.6337150484323502E-2</v>
      </c>
      <c r="O151" s="628">
        <v>0</v>
      </c>
      <c r="P151" s="628"/>
      <c r="Q151" s="628"/>
      <c r="R151" s="628"/>
      <c r="S151" s="628"/>
      <c r="T151" s="628"/>
      <c r="U151" s="628"/>
      <c r="V151" s="628"/>
      <c r="W151" s="628"/>
      <c r="X151" s="628"/>
      <c r="Y151" s="628"/>
      <c r="Z151" s="628"/>
      <c r="AA151" s="628"/>
    </row>
    <row r="152" spans="1:27" x14ac:dyDescent="0.2">
      <c r="A152" s="607" t="s">
        <v>1053</v>
      </c>
      <c r="B152" s="449" t="s">
        <v>1469</v>
      </c>
      <c r="C152" s="505" t="s">
        <v>1470</v>
      </c>
      <c r="D152" s="628">
        <v>0.72786200046539307</v>
      </c>
      <c r="E152" s="628">
        <v>0.73808199167251587</v>
      </c>
      <c r="F152" s="628">
        <v>0.70924901962280273</v>
      </c>
      <c r="G152" s="628">
        <v>2.4699630737304688</v>
      </c>
      <c r="H152" s="628">
        <v>2.5107100009918213</v>
      </c>
      <c r="I152" s="628">
        <v>2.5729160308837891</v>
      </c>
      <c r="J152" s="628">
        <v>2.666208028793335</v>
      </c>
      <c r="K152" s="628">
        <v>2.8415019512176514</v>
      </c>
      <c r="L152" s="628">
        <v>3.0427908897399902</v>
      </c>
      <c r="M152" s="628">
        <v>3.2916638851165771</v>
      </c>
      <c r="N152" s="628">
        <v>3.9885869026184082</v>
      </c>
      <c r="O152" s="628">
        <v>3.4230000972747803</v>
      </c>
      <c r="P152" s="628"/>
      <c r="Q152" s="628"/>
      <c r="R152" s="628"/>
      <c r="S152" s="628"/>
      <c r="T152" s="628"/>
      <c r="U152" s="628"/>
      <c r="V152" s="628"/>
      <c r="W152" s="628"/>
      <c r="X152" s="628"/>
      <c r="Y152" s="628"/>
      <c r="Z152" s="628"/>
      <c r="AA152" s="628"/>
    </row>
    <row r="153" spans="1:27" ht="15" customHeight="1" x14ac:dyDescent="0.2">
      <c r="A153" s="607" t="s">
        <v>1053</v>
      </c>
      <c r="B153" s="618">
        <v>6</v>
      </c>
      <c r="C153" s="624" t="s">
        <v>1471</v>
      </c>
      <c r="D153" s="628">
        <v>-2.5855810642242432</v>
      </c>
      <c r="E153" s="628">
        <v>-2.2124130725860596</v>
      </c>
      <c r="F153" s="628">
        <v>-1.1273720264434814</v>
      </c>
      <c r="G153" s="628">
        <v>-1.8837230205535889</v>
      </c>
      <c r="H153" s="628">
        <v>-4.1499571800231934</v>
      </c>
      <c r="I153" s="628">
        <v>-4.4098610877990723</v>
      </c>
      <c r="J153" s="628">
        <v>-4.1783919334411621</v>
      </c>
      <c r="K153" s="628">
        <v>-3.7966170310974121</v>
      </c>
      <c r="L153" s="628">
        <v>-3.3485679626464844</v>
      </c>
      <c r="M153" s="628">
        <v>-3.9787659645080566</v>
      </c>
      <c r="N153" s="628">
        <v>-4.4927401542663574</v>
      </c>
      <c r="O153" s="628">
        <v>-2.2179999351501465</v>
      </c>
      <c r="P153" s="628"/>
      <c r="Q153" s="628"/>
      <c r="R153" s="628"/>
      <c r="S153" s="628"/>
      <c r="T153" s="628"/>
      <c r="U153" s="628"/>
      <c r="V153" s="628"/>
      <c r="W153" s="628"/>
      <c r="X153" s="628"/>
      <c r="Y153" s="628"/>
      <c r="Z153" s="628"/>
      <c r="AA153" s="628"/>
    </row>
    <row r="154" spans="1:27" x14ac:dyDescent="0.2">
      <c r="A154" s="607" t="s">
        <v>1053</v>
      </c>
      <c r="B154" s="449" t="s">
        <v>1472</v>
      </c>
      <c r="C154" s="619" t="s">
        <v>1473</v>
      </c>
      <c r="D154" s="628">
        <v>0.25796300172805786</v>
      </c>
      <c r="E154" s="628">
        <v>0.43561199307441711</v>
      </c>
      <c r="F154" s="628">
        <v>0.81843900680541992</v>
      </c>
      <c r="G154" s="628">
        <v>0.58645397424697876</v>
      </c>
      <c r="H154" s="628">
        <v>0.60158497095108032</v>
      </c>
      <c r="I154" s="628">
        <v>0.26598000526428223</v>
      </c>
      <c r="J154" s="628">
        <v>0.30892598628997803</v>
      </c>
      <c r="K154" s="628">
        <v>0.43214499950408936</v>
      </c>
      <c r="L154" s="628">
        <v>0.53457897901535034</v>
      </c>
      <c r="M154" s="628">
        <v>0.61111199855804443</v>
      </c>
      <c r="N154" s="628">
        <v>0.87882262468338013</v>
      </c>
      <c r="O154" s="628">
        <v>0</v>
      </c>
      <c r="P154" s="628"/>
      <c r="Q154" s="628"/>
      <c r="R154" s="628"/>
      <c r="S154" s="628"/>
      <c r="T154" s="628"/>
      <c r="U154" s="628"/>
      <c r="V154" s="628"/>
      <c r="W154" s="628"/>
      <c r="X154" s="628"/>
      <c r="Y154" s="628"/>
      <c r="Z154" s="628"/>
      <c r="AA154" s="628"/>
    </row>
    <row r="155" spans="1:27" x14ac:dyDescent="0.2">
      <c r="A155" s="607" t="s">
        <v>1053</v>
      </c>
      <c r="B155" s="449" t="s">
        <v>1474</v>
      </c>
      <c r="C155" s="620" t="s">
        <v>1475</v>
      </c>
      <c r="D155" s="628">
        <v>2.8435440063476563</v>
      </c>
      <c r="E155" s="628">
        <v>2.6480250358581543</v>
      </c>
      <c r="F155" s="628">
        <v>1.9458110332489014</v>
      </c>
      <c r="G155" s="628">
        <v>2.4701769351959229</v>
      </c>
      <c r="H155" s="628">
        <v>4.7515420913696289</v>
      </c>
      <c r="I155" s="628">
        <v>4.6758408546447754</v>
      </c>
      <c r="J155" s="628">
        <v>4.4873180389404297</v>
      </c>
      <c r="K155" s="628">
        <v>4.228762149810791</v>
      </c>
      <c r="L155" s="628">
        <v>3.8831470012664795</v>
      </c>
      <c r="M155" s="628">
        <v>4.5898780822753906</v>
      </c>
      <c r="N155" s="628">
        <v>5.3715629577636719</v>
      </c>
      <c r="O155" s="628">
        <v>2.2179999351501465</v>
      </c>
      <c r="P155" s="628"/>
      <c r="Q155" s="628"/>
      <c r="R155" s="628"/>
      <c r="S155" s="628"/>
      <c r="T155" s="628"/>
      <c r="U155" s="628"/>
      <c r="V155" s="628"/>
      <c r="W155" s="628"/>
      <c r="X155" s="628"/>
      <c r="Y155" s="628"/>
      <c r="Z155" s="628"/>
      <c r="AA155" s="628"/>
    </row>
    <row r="156" spans="1:27" x14ac:dyDescent="0.2">
      <c r="A156" s="607" t="s">
        <v>1053</v>
      </c>
      <c r="B156" s="449" t="s">
        <v>1476</v>
      </c>
      <c r="C156" s="631" t="s">
        <v>1477</v>
      </c>
      <c r="D156" s="628">
        <v>2.6749999523162842</v>
      </c>
      <c r="E156" s="628">
        <v>2.3380000591278076</v>
      </c>
      <c r="F156" s="628">
        <v>1.7230000495910645</v>
      </c>
      <c r="G156" s="628">
        <v>2.3059999942779541</v>
      </c>
      <c r="H156" s="628">
        <v>2.4539999961853027</v>
      </c>
      <c r="I156" s="628">
        <v>2.1630001068115234</v>
      </c>
      <c r="J156" s="628">
        <v>2.0179998874664307</v>
      </c>
      <c r="K156" s="628">
        <v>1.9119999408721924</v>
      </c>
      <c r="L156" s="628">
        <v>1.4019999504089355</v>
      </c>
      <c r="M156" s="628">
        <v>1.7769999504089355</v>
      </c>
      <c r="N156" s="628">
        <v>2.499000072479248</v>
      </c>
      <c r="O156" s="628">
        <v>2.2179999351501465</v>
      </c>
      <c r="P156" s="628"/>
      <c r="Q156" s="628"/>
      <c r="R156" s="628"/>
      <c r="S156" s="628"/>
      <c r="T156" s="628"/>
      <c r="U156" s="628"/>
      <c r="V156" s="628"/>
      <c r="W156" s="628"/>
      <c r="X156" s="628"/>
      <c r="Y156" s="628"/>
      <c r="Z156" s="628"/>
      <c r="AA156" s="628"/>
    </row>
    <row r="157" spans="1:27" x14ac:dyDescent="0.2">
      <c r="A157" s="607" t="s">
        <v>1053</v>
      </c>
      <c r="B157" s="449" t="s">
        <v>1478</v>
      </c>
      <c r="C157" s="620" t="s">
        <v>1479</v>
      </c>
      <c r="D157" s="628">
        <v>0.10068900138139725</v>
      </c>
      <c r="E157" s="628">
        <v>0.21886900067329407</v>
      </c>
      <c r="F157" s="628">
        <v>0.14957299828529358</v>
      </c>
      <c r="G157" s="628">
        <v>9.2265002429485321E-2</v>
      </c>
      <c r="H157" s="628">
        <v>0.33985400199890137</v>
      </c>
      <c r="I157" s="628">
        <v>0.16868799924850464</v>
      </c>
      <c r="J157" s="628">
        <v>0.12817500531673431</v>
      </c>
      <c r="K157" s="628">
        <v>0.12384399771690369</v>
      </c>
      <c r="L157" s="628">
        <v>0.14182600378990173</v>
      </c>
      <c r="M157" s="628">
        <v>0.14098000526428223</v>
      </c>
      <c r="N157" s="628">
        <v>0.1507515013217926</v>
      </c>
      <c r="O157" s="628">
        <v>0</v>
      </c>
      <c r="P157" s="628"/>
      <c r="Q157" s="628"/>
      <c r="R157" s="628"/>
      <c r="S157" s="628"/>
      <c r="T157" s="628"/>
      <c r="U157" s="628"/>
      <c r="V157" s="628"/>
      <c r="W157" s="628"/>
      <c r="X157" s="628"/>
      <c r="Y157" s="628"/>
      <c r="Z157" s="628"/>
      <c r="AA157" s="628"/>
    </row>
    <row r="158" spans="1:27" x14ac:dyDescent="0.2">
      <c r="A158" s="607" t="s">
        <v>1053</v>
      </c>
      <c r="B158" s="449" t="s">
        <v>1480</v>
      </c>
      <c r="C158" s="620" t="s">
        <v>1481</v>
      </c>
      <c r="D158" s="628">
        <v>6.7855000495910645E-2</v>
      </c>
      <c r="E158" s="628">
        <v>9.1155998408794403E-2</v>
      </c>
      <c r="F158" s="628">
        <v>7.3238000273704529E-2</v>
      </c>
      <c r="G158" s="628">
        <v>7.1911998093128204E-2</v>
      </c>
      <c r="H158" s="628">
        <v>1.9576879739761353</v>
      </c>
      <c r="I158" s="628">
        <v>2.3441529273986816</v>
      </c>
      <c r="J158" s="628">
        <v>2.3411428928375244</v>
      </c>
      <c r="K158" s="628">
        <v>2.192918062210083</v>
      </c>
      <c r="L158" s="628">
        <v>2.3393208980560303</v>
      </c>
      <c r="M158" s="628">
        <v>2.6718978881835938</v>
      </c>
      <c r="N158" s="628">
        <v>2.7218115329742432</v>
      </c>
      <c r="O158" s="628">
        <v>0</v>
      </c>
      <c r="P158" s="628"/>
      <c r="Q158" s="628"/>
      <c r="R158" s="628"/>
      <c r="S158" s="628"/>
      <c r="T158" s="628"/>
      <c r="U158" s="628"/>
      <c r="V158" s="628"/>
      <c r="W158" s="628"/>
      <c r="X158" s="628"/>
      <c r="Y158" s="628"/>
      <c r="Z158" s="628"/>
      <c r="AA158" s="628"/>
    </row>
    <row r="159" spans="1:27" ht="15" customHeight="1" x14ac:dyDescent="0.2">
      <c r="A159" s="607" t="s">
        <v>1053</v>
      </c>
      <c r="B159" s="618">
        <v>7</v>
      </c>
      <c r="C159" s="625" t="s">
        <v>1482</v>
      </c>
      <c r="D159" s="628">
        <v>20.987371444702148</v>
      </c>
      <c r="E159" s="628">
        <v>21.325115203857422</v>
      </c>
      <c r="F159" s="628">
        <v>21.209283828735352</v>
      </c>
      <c r="G159" s="628">
        <v>20.9383544921875</v>
      </c>
      <c r="H159" s="628">
        <v>19.517242431640625</v>
      </c>
      <c r="I159" s="628">
        <v>21.645158767700195</v>
      </c>
      <c r="J159" s="628">
        <v>24.102285385131836</v>
      </c>
      <c r="K159" s="628">
        <v>24.559856414794922</v>
      </c>
      <c r="L159" s="628">
        <v>26.399017333984375</v>
      </c>
      <c r="M159" s="628">
        <v>27.886449813842773</v>
      </c>
      <c r="N159" s="628">
        <v>31.041610717773438</v>
      </c>
      <c r="O159" s="628">
        <v>6.0809998512268066</v>
      </c>
      <c r="P159" s="628"/>
      <c r="Q159" s="628"/>
      <c r="R159" s="628"/>
      <c r="S159" s="628"/>
      <c r="T159" s="628"/>
      <c r="U159" s="628"/>
      <c r="V159" s="628"/>
      <c r="W159" s="628"/>
      <c r="X159" s="628"/>
      <c r="Y159" s="628"/>
      <c r="Z159" s="628"/>
      <c r="AA159" s="628"/>
    </row>
    <row r="160" spans="1:27" x14ac:dyDescent="0.2">
      <c r="A160" s="607" t="s">
        <v>1053</v>
      </c>
      <c r="B160" s="449" t="s">
        <v>1483</v>
      </c>
      <c r="C160" s="620" t="s">
        <v>1484</v>
      </c>
      <c r="D160" s="628">
        <v>5.7480001449584961</v>
      </c>
      <c r="E160" s="628">
        <v>5.9829998016357422</v>
      </c>
      <c r="F160" s="628">
        <v>3.2650001049041748</v>
      </c>
      <c r="G160" s="628">
        <v>3.9649999141693115</v>
      </c>
      <c r="H160" s="628">
        <v>4.005000114440918</v>
      </c>
      <c r="I160" s="628">
        <v>4.005000114440918</v>
      </c>
      <c r="J160" s="628">
        <v>4.1050000190734863</v>
      </c>
      <c r="K160" s="628">
        <v>4.1350002288818359</v>
      </c>
      <c r="L160" s="628">
        <v>4.1139998435974121</v>
      </c>
      <c r="M160" s="628">
        <v>4.1440000534057617</v>
      </c>
      <c r="N160" s="628">
        <v>4.0240001678466797</v>
      </c>
      <c r="O160" s="628">
        <v>4.0240001678466797</v>
      </c>
      <c r="P160" s="628"/>
      <c r="Q160" s="628"/>
      <c r="R160" s="628"/>
      <c r="S160" s="628"/>
      <c r="T160" s="628"/>
      <c r="U160" s="628"/>
      <c r="V160" s="628"/>
      <c r="W160" s="628"/>
      <c r="X160" s="628"/>
      <c r="Y160" s="628"/>
      <c r="Z160" s="628"/>
      <c r="AA160" s="628"/>
    </row>
    <row r="161" spans="1:28" x14ac:dyDescent="0.2">
      <c r="A161" s="607" t="s">
        <v>1053</v>
      </c>
      <c r="B161" s="449" t="s">
        <v>1485</v>
      </c>
      <c r="C161" s="620" t="s">
        <v>1486</v>
      </c>
      <c r="D161" s="628">
        <v>0</v>
      </c>
      <c r="E161" s="628">
        <v>0</v>
      </c>
      <c r="F161" s="628">
        <v>0.69999998807907104</v>
      </c>
      <c r="G161" s="628">
        <v>0</v>
      </c>
      <c r="H161" s="628">
        <v>0</v>
      </c>
      <c r="I161" s="628">
        <v>0</v>
      </c>
      <c r="J161" s="628">
        <v>0</v>
      </c>
      <c r="K161" s="628">
        <v>0</v>
      </c>
      <c r="L161" s="628">
        <v>0</v>
      </c>
      <c r="M161" s="628">
        <v>0</v>
      </c>
      <c r="N161" s="628">
        <v>0</v>
      </c>
      <c r="O161" s="628">
        <v>0</v>
      </c>
      <c r="P161" s="628"/>
      <c r="Q161" s="628"/>
      <c r="R161" s="628"/>
      <c r="S161" s="628"/>
      <c r="T161" s="628"/>
      <c r="U161" s="628"/>
      <c r="V161" s="628"/>
      <c r="W161" s="628"/>
      <c r="X161" s="628"/>
      <c r="Y161" s="628"/>
      <c r="Z161" s="628"/>
      <c r="AA161" s="628"/>
    </row>
    <row r="162" spans="1:28" x14ac:dyDescent="0.2">
      <c r="A162" s="607" t="s">
        <v>1053</v>
      </c>
      <c r="B162" s="449" t="s">
        <v>1487</v>
      </c>
      <c r="C162" s="620" t="s">
        <v>1488</v>
      </c>
      <c r="D162" s="628">
        <v>-1.2460000514984131</v>
      </c>
      <c r="E162" s="628">
        <v>-1.1100000143051147</v>
      </c>
      <c r="F162" s="628">
        <v>-1.6089999675750732</v>
      </c>
      <c r="G162" s="628">
        <v>-1.4249999523162842</v>
      </c>
      <c r="H162" s="628">
        <v>-1.2619999647140503</v>
      </c>
      <c r="I162" s="628">
        <v>-0.98600000143051147</v>
      </c>
      <c r="J162" s="628">
        <v>-0.93199998140335083</v>
      </c>
      <c r="K162" s="628">
        <v>-0.65100002288818359</v>
      </c>
      <c r="L162" s="628">
        <v>-0.50300002098083496</v>
      </c>
      <c r="M162" s="628">
        <v>-0.27799999713897705</v>
      </c>
      <c r="N162" s="628">
        <v>-0.67100000381469727</v>
      </c>
      <c r="O162" s="628">
        <v>-0.5429999828338623</v>
      </c>
      <c r="P162" s="628"/>
      <c r="Q162" s="628"/>
      <c r="R162" s="628"/>
      <c r="S162" s="628"/>
      <c r="T162" s="628"/>
      <c r="U162" s="628"/>
      <c r="V162" s="628"/>
      <c r="W162" s="628"/>
      <c r="X162" s="628"/>
      <c r="Y162" s="628"/>
      <c r="Z162" s="628"/>
      <c r="AA162" s="628"/>
    </row>
    <row r="163" spans="1:28" x14ac:dyDescent="0.2">
      <c r="A163" s="607" t="s">
        <v>1053</v>
      </c>
      <c r="B163" s="449" t="s">
        <v>1489</v>
      </c>
      <c r="C163" s="620" t="s">
        <v>1490</v>
      </c>
      <c r="D163" s="628">
        <v>1.6050000190734863</v>
      </c>
      <c r="E163" s="628">
        <v>1.2769999504089355</v>
      </c>
      <c r="F163" s="628">
        <v>1.9550000429153442</v>
      </c>
      <c r="G163" s="628">
        <v>1.5140000581741333</v>
      </c>
      <c r="H163" s="628">
        <v>1.8070000410079956</v>
      </c>
      <c r="I163" s="628">
        <v>2.2079999446868896</v>
      </c>
      <c r="J163" s="628">
        <v>3.062999963760376</v>
      </c>
      <c r="K163" s="628">
        <v>3.2939999103546143</v>
      </c>
      <c r="L163" s="628">
        <v>4.4419999122619629</v>
      </c>
      <c r="M163" s="628">
        <v>4.429999828338623</v>
      </c>
      <c r="N163" s="628">
        <v>2.5690000057220459</v>
      </c>
      <c r="O163" s="628">
        <v>2.5999999046325684</v>
      </c>
      <c r="P163" s="628"/>
      <c r="Q163" s="628"/>
      <c r="R163" s="628"/>
      <c r="S163" s="628"/>
      <c r="T163" s="628"/>
      <c r="U163" s="628"/>
      <c r="V163" s="628"/>
      <c r="W163" s="628"/>
      <c r="X163" s="628"/>
      <c r="Y163" s="628"/>
      <c r="Z163" s="628"/>
      <c r="AA163" s="628"/>
    </row>
    <row r="164" spans="1:28" x14ac:dyDescent="0.2">
      <c r="A164" s="607" t="s">
        <v>1053</v>
      </c>
      <c r="B164" s="449">
        <v>7.5</v>
      </c>
      <c r="C164" s="352" t="s">
        <v>1491</v>
      </c>
      <c r="D164" s="628">
        <v>14.88037109375</v>
      </c>
      <c r="E164" s="628">
        <v>15.175114631652832</v>
      </c>
      <c r="F164" s="628">
        <v>16.898284912109375</v>
      </c>
      <c r="G164" s="628">
        <v>16.884353637695313</v>
      </c>
      <c r="H164" s="628">
        <v>14.967243194580078</v>
      </c>
      <c r="I164" s="628">
        <v>16.418157577514648</v>
      </c>
      <c r="J164" s="628">
        <v>17.86628532409668</v>
      </c>
      <c r="K164" s="628">
        <v>17.781856536865234</v>
      </c>
      <c r="L164" s="628">
        <v>18.346017837524414</v>
      </c>
      <c r="M164" s="628">
        <v>19.590450286865234</v>
      </c>
      <c r="N164" s="628">
        <v>25.119611740112305</v>
      </c>
      <c r="O164" s="628">
        <v>0</v>
      </c>
      <c r="P164" s="628"/>
      <c r="Q164" s="628"/>
      <c r="R164" s="628"/>
      <c r="S164" s="628"/>
      <c r="T164" s="628"/>
      <c r="U164" s="628"/>
      <c r="V164" s="628"/>
      <c r="W164" s="628"/>
      <c r="X164" s="628"/>
      <c r="Y164" s="628"/>
      <c r="Z164" s="628"/>
      <c r="AA164" s="628"/>
    </row>
    <row r="165" spans="1:28" ht="15" customHeight="1" x14ac:dyDescent="0.2">
      <c r="A165" s="607" t="s">
        <v>1053</v>
      </c>
      <c r="B165" s="618">
        <v>8</v>
      </c>
      <c r="C165" s="504" t="s">
        <v>1492</v>
      </c>
      <c r="D165" s="628">
        <v>2.8312129974365234</v>
      </c>
      <c r="E165" s="628">
        <v>1.3503580093383789</v>
      </c>
      <c r="F165" s="628">
        <v>8.6455812454223633</v>
      </c>
      <c r="G165" s="628">
        <v>5.673192024230957</v>
      </c>
      <c r="H165" s="628">
        <v>7.1407241821289063</v>
      </c>
      <c r="I165" s="628">
        <v>9.3714141845703125</v>
      </c>
      <c r="J165" s="628">
        <v>9.8647346496582031</v>
      </c>
      <c r="K165" s="628">
        <v>8.1784229278564453</v>
      </c>
      <c r="L165" s="628">
        <v>8.1001691818237305</v>
      </c>
      <c r="M165" s="628">
        <v>4.6297688484191895</v>
      </c>
      <c r="N165" s="628">
        <v>8.2209682464599609</v>
      </c>
      <c r="O165" s="628">
        <v>-0.67140001058578491</v>
      </c>
      <c r="P165" s="628"/>
      <c r="Q165" s="628"/>
      <c r="R165" s="628"/>
      <c r="S165" s="628"/>
      <c r="T165" s="628"/>
      <c r="U165" s="628"/>
      <c r="V165" s="628"/>
      <c r="W165" s="628"/>
      <c r="X165" s="628"/>
      <c r="Y165" s="628"/>
      <c r="Z165" s="628"/>
      <c r="AA165" s="628"/>
    </row>
    <row r="166" spans="1:28" x14ac:dyDescent="0.2">
      <c r="A166" s="607" t="s">
        <v>1053</v>
      </c>
      <c r="B166" s="449" t="s">
        <v>1493</v>
      </c>
      <c r="C166" s="505" t="s">
        <v>174</v>
      </c>
      <c r="D166" s="628">
        <v>3.0552129745483398</v>
      </c>
      <c r="E166" s="628">
        <v>2.6183578968048096</v>
      </c>
      <c r="F166" s="628">
        <v>8.9135808944702148</v>
      </c>
      <c r="G166" s="628">
        <v>5.988192081451416</v>
      </c>
      <c r="H166" s="628">
        <v>7.2667241096496582</v>
      </c>
      <c r="I166" s="628">
        <v>10.154414176940918</v>
      </c>
      <c r="J166" s="628">
        <v>10.071735382080078</v>
      </c>
      <c r="K166" s="628">
        <v>8.5064229965209961</v>
      </c>
      <c r="L166" s="628">
        <v>8.38616943359375</v>
      </c>
      <c r="M166" s="628">
        <v>6.7147688865661621</v>
      </c>
      <c r="N166" s="628">
        <v>9.9859676361083984</v>
      </c>
      <c r="O166" s="628">
        <v>1.1360000371932983</v>
      </c>
      <c r="P166" s="628"/>
      <c r="Q166" s="628"/>
      <c r="R166" s="628"/>
      <c r="S166" s="628"/>
      <c r="T166" s="628"/>
      <c r="U166" s="628"/>
      <c r="V166" s="628"/>
      <c r="W166" s="628"/>
      <c r="X166" s="628"/>
      <c r="Y166" s="628"/>
      <c r="Z166" s="628"/>
      <c r="AA166" s="628"/>
    </row>
    <row r="167" spans="1:28" x14ac:dyDescent="0.2">
      <c r="A167" s="607" t="s">
        <v>1053</v>
      </c>
      <c r="B167" s="449" t="s">
        <v>1494</v>
      </c>
      <c r="C167" s="621" t="s">
        <v>1495</v>
      </c>
      <c r="D167" s="628">
        <v>2.35921311378479</v>
      </c>
      <c r="E167" s="628">
        <v>1.9233579635620117</v>
      </c>
      <c r="F167" s="628">
        <v>8.651580810546875</v>
      </c>
      <c r="G167" s="628">
        <v>5.6421918869018555</v>
      </c>
      <c r="H167" s="628">
        <v>6.9567241668701172</v>
      </c>
      <c r="I167" s="628">
        <v>9.4214143753051758</v>
      </c>
      <c r="J167" s="628">
        <v>9.3597345352172852</v>
      </c>
      <c r="K167" s="628">
        <v>7.7554230690002441</v>
      </c>
      <c r="L167" s="628">
        <v>8.0931692123413086</v>
      </c>
      <c r="M167" s="628">
        <v>6.3667688369750977</v>
      </c>
      <c r="N167" s="628">
        <v>8.6259679794311523</v>
      </c>
      <c r="O167" s="628">
        <v>4.6999998390674591E-2</v>
      </c>
      <c r="P167" s="628"/>
      <c r="Q167" s="628"/>
      <c r="R167" s="628"/>
      <c r="S167" s="628"/>
      <c r="T167" s="628"/>
      <c r="U167" s="628"/>
      <c r="V167" s="628"/>
      <c r="W167" s="628"/>
      <c r="X167" s="628"/>
      <c r="Y167" s="628"/>
      <c r="Z167" s="628"/>
      <c r="AA167" s="628"/>
    </row>
    <row r="168" spans="1:28" x14ac:dyDescent="0.2">
      <c r="A168" s="607" t="s">
        <v>1053</v>
      </c>
      <c r="B168" s="449" t="s">
        <v>1496</v>
      </c>
      <c r="C168" s="621" t="s">
        <v>81</v>
      </c>
      <c r="D168" s="628">
        <v>0.69599997997283936</v>
      </c>
      <c r="E168" s="628">
        <v>0.69499999284744263</v>
      </c>
      <c r="F168" s="628">
        <v>0.26199999451637268</v>
      </c>
      <c r="G168" s="628">
        <v>0.34599998593330383</v>
      </c>
      <c r="H168" s="628">
        <v>0.31000000238418579</v>
      </c>
      <c r="I168" s="628">
        <v>0.73299998044967651</v>
      </c>
      <c r="J168" s="628">
        <v>0.71200001239776611</v>
      </c>
      <c r="K168" s="628">
        <v>0.75099998712539673</v>
      </c>
      <c r="L168" s="628">
        <v>0.29300001263618469</v>
      </c>
      <c r="M168" s="628">
        <v>0.34799998998641968</v>
      </c>
      <c r="N168" s="628">
        <v>1.3600000143051147</v>
      </c>
      <c r="O168" s="628">
        <v>1.0889999866485596</v>
      </c>
      <c r="P168" s="628"/>
      <c r="Q168" s="628"/>
      <c r="R168" s="628"/>
      <c r="S168" s="628"/>
      <c r="T168" s="628"/>
      <c r="U168" s="628"/>
      <c r="V168" s="628"/>
      <c r="W168" s="628"/>
      <c r="X168" s="628"/>
      <c r="Y168" s="628"/>
      <c r="Z168" s="628"/>
      <c r="AA168" s="628"/>
    </row>
    <row r="169" spans="1:28" x14ac:dyDescent="0.2">
      <c r="A169" s="607" t="s">
        <v>1053</v>
      </c>
      <c r="B169" s="449" t="s">
        <v>1497</v>
      </c>
      <c r="C169" s="505" t="s">
        <v>505</v>
      </c>
      <c r="D169" s="628">
        <v>0.22400000691413879</v>
      </c>
      <c r="E169" s="628">
        <v>1.2680000066757202</v>
      </c>
      <c r="F169" s="628">
        <v>0.26800000667572021</v>
      </c>
      <c r="G169" s="628">
        <v>0.31499999761581421</v>
      </c>
      <c r="H169" s="628">
        <v>0.12600000202655792</v>
      </c>
      <c r="I169" s="628">
        <v>0.78299999237060547</v>
      </c>
      <c r="J169" s="628">
        <v>0.2070000022649765</v>
      </c>
      <c r="K169" s="628">
        <v>0.32800000905990601</v>
      </c>
      <c r="L169" s="628">
        <v>0.28600001335144043</v>
      </c>
      <c r="M169" s="628">
        <v>2.0850000381469727</v>
      </c>
      <c r="N169" s="628">
        <v>1.7649999856948853</v>
      </c>
      <c r="O169" s="628">
        <v>1.8073999881744385</v>
      </c>
      <c r="P169" s="628"/>
      <c r="Q169" s="628"/>
      <c r="R169" s="628"/>
      <c r="S169" s="628"/>
      <c r="T169" s="628"/>
      <c r="U169" s="628"/>
      <c r="V169" s="628"/>
      <c r="W169" s="628"/>
      <c r="X169" s="628"/>
      <c r="Y169" s="628"/>
      <c r="Z169" s="628"/>
      <c r="AA169" s="628"/>
    </row>
    <row r="170" spans="1:28" x14ac:dyDescent="0.2">
      <c r="A170" s="607" t="s">
        <v>1053</v>
      </c>
      <c r="B170" s="449" t="s">
        <v>1498</v>
      </c>
      <c r="C170" s="621" t="s">
        <v>1495</v>
      </c>
      <c r="D170" s="628">
        <v>0</v>
      </c>
      <c r="E170" s="628">
        <v>1.0010000467300415</v>
      </c>
      <c r="F170" s="628">
        <v>0</v>
      </c>
      <c r="G170" s="628">
        <v>0</v>
      </c>
      <c r="H170" s="628">
        <v>3.0000000260770321E-3</v>
      </c>
      <c r="I170" s="628">
        <v>0</v>
      </c>
      <c r="J170" s="628">
        <v>6.1000000685453415E-2</v>
      </c>
      <c r="K170" s="628">
        <v>7.1000002324581146E-2</v>
      </c>
      <c r="L170" s="628">
        <v>0</v>
      </c>
      <c r="M170" s="628">
        <v>3.2999999821186066E-2</v>
      </c>
      <c r="N170" s="628">
        <v>4.0000001899898052E-3</v>
      </c>
      <c r="O170" s="628">
        <v>0.29240000247955322</v>
      </c>
      <c r="P170" s="628"/>
      <c r="Q170" s="628"/>
      <c r="R170" s="628"/>
      <c r="S170" s="628"/>
      <c r="T170" s="628"/>
      <c r="U170" s="628"/>
      <c r="V170" s="628"/>
      <c r="W170" s="628"/>
      <c r="X170" s="628"/>
      <c r="Y170" s="628"/>
      <c r="Z170" s="628"/>
      <c r="AA170" s="628"/>
    </row>
    <row r="171" spans="1:28" ht="20.100000000000001" customHeight="1" x14ac:dyDescent="0.2">
      <c r="A171" s="607" t="s">
        <v>1053</v>
      </c>
      <c r="B171" s="626" t="s">
        <v>1499</v>
      </c>
      <c r="C171" s="636" t="s">
        <v>1500</v>
      </c>
      <c r="D171" s="638">
        <v>0.22400000691413879</v>
      </c>
      <c r="E171" s="638">
        <v>0.2669999897480011</v>
      </c>
      <c r="F171" s="638">
        <v>0.26800000667572021</v>
      </c>
      <c r="G171" s="638">
        <v>0.31499999761581421</v>
      </c>
      <c r="H171" s="638">
        <v>0.12300000339746475</v>
      </c>
      <c r="I171" s="638">
        <v>0.78299999237060547</v>
      </c>
      <c r="J171" s="638">
        <v>0.14599999785423279</v>
      </c>
      <c r="K171" s="638">
        <v>0.25699999928474426</v>
      </c>
      <c r="L171" s="638">
        <v>0.28600001335144043</v>
      </c>
      <c r="M171" s="638">
        <v>2.0520000457763672</v>
      </c>
      <c r="N171" s="638">
        <v>1.7610000371932983</v>
      </c>
      <c r="O171" s="638">
        <v>1.5149999856948853</v>
      </c>
      <c r="P171" s="638"/>
      <c r="Q171" s="638"/>
      <c r="R171" s="638"/>
      <c r="S171" s="638"/>
      <c r="T171" s="638"/>
      <c r="U171" s="638"/>
      <c r="V171" s="638"/>
      <c r="W171" s="638"/>
      <c r="X171" s="638"/>
      <c r="Y171" s="638"/>
      <c r="Z171" s="638"/>
      <c r="AA171" s="638"/>
      <c r="AB171" s="4"/>
    </row>
    <row r="172" spans="1:28" x14ac:dyDescent="0.2">
      <c r="C172" s="631"/>
      <c r="D172" s="628"/>
      <c r="E172" s="628"/>
      <c r="F172" s="628"/>
      <c r="G172" s="628"/>
      <c r="H172" s="628"/>
      <c r="I172" s="628"/>
      <c r="J172" s="628"/>
      <c r="K172" s="628"/>
      <c r="L172" s="628"/>
      <c r="M172" s="628"/>
      <c r="N172" s="628"/>
      <c r="O172" s="628"/>
      <c r="P172" s="628"/>
      <c r="Q172" s="628"/>
      <c r="R172" s="628"/>
      <c r="S172" s="628"/>
      <c r="T172" s="628"/>
      <c r="U172" s="628"/>
      <c r="V172" s="628"/>
      <c r="W172" s="628"/>
      <c r="X172" s="628"/>
      <c r="Y172" s="628"/>
      <c r="Z172" s="628"/>
      <c r="AA172" s="628"/>
    </row>
    <row r="173" spans="1:28" ht="30" customHeight="1" x14ac:dyDescent="0.2">
      <c r="A173" s="629"/>
      <c r="C173" s="14" t="str">
        <f>Index!A83</f>
        <v>Table 6c     Deposits by Institution, end of period, FY2014-FY2021</v>
      </c>
    </row>
    <row r="174" spans="1:28" ht="24.95" customHeight="1" x14ac:dyDescent="0.2">
      <c r="A174" s="630"/>
      <c r="B174" s="637"/>
      <c r="C174" s="370" t="s">
        <v>1501</v>
      </c>
      <c r="D174" s="132" t="str">
        <f>D2</f>
        <v>FY10</v>
      </c>
      <c r="E174" s="132" t="str">
        <f t="shared" ref="E174:O174" si="3">E2</f>
        <v>FY11</v>
      </c>
      <c r="F174" s="132" t="str">
        <f t="shared" si="3"/>
        <v>FY12</v>
      </c>
      <c r="G174" s="132" t="str">
        <f t="shared" si="3"/>
        <v>FY13</v>
      </c>
      <c r="H174" s="132" t="str">
        <f t="shared" si="3"/>
        <v>FY14</v>
      </c>
      <c r="I174" s="132" t="str">
        <f t="shared" si="3"/>
        <v>FY15</v>
      </c>
      <c r="J174" s="132" t="str">
        <f t="shared" si="3"/>
        <v>FY16</v>
      </c>
      <c r="K174" s="132" t="str">
        <f t="shared" si="3"/>
        <v>FY17</v>
      </c>
      <c r="L174" s="132" t="str">
        <f t="shared" si="3"/>
        <v>FY18</v>
      </c>
      <c r="M174" s="132" t="str">
        <f t="shared" si="3"/>
        <v>FY19</v>
      </c>
      <c r="N174" s="132" t="str">
        <f t="shared" si="3"/>
        <v>FY20</v>
      </c>
      <c r="O174" s="132" t="str">
        <f t="shared" si="3"/>
        <v>FY21</v>
      </c>
      <c r="P174" s="132"/>
      <c r="Q174" s="132"/>
      <c r="R174" s="132"/>
      <c r="S174" s="132"/>
      <c r="T174" s="132"/>
      <c r="U174" s="132"/>
      <c r="V174" s="132"/>
      <c r="W174" s="132"/>
      <c r="X174" s="132"/>
      <c r="Y174" s="132"/>
      <c r="Z174" s="132"/>
      <c r="AA174" s="132"/>
    </row>
    <row r="175" spans="1:28" ht="20.100000000000001" customHeight="1" x14ac:dyDescent="0.2">
      <c r="C175" s="135" t="s">
        <v>509</v>
      </c>
      <c r="D175" s="628">
        <v>96.254997253417969</v>
      </c>
      <c r="E175" s="628">
        <v>105.43699645996094</v>
      </c>
      <c r="F175" s="628">
        <v>130.88900756835938</v>
      </c>
      <c r="G175" s="628">
        <v>135.46699523925781</v>
      </c>
      <c r="H175" s="628">
        <v>170.59300231933594</v>
      </c>
      <c r="I175" s="628">
        <v>225.27900695800781</v>
      </c>
      <c r="J175" s="628">
        <v>274.63699340820313</v>
      </c>
      <c r="K175" s="628">
        <v>283.00399780273438</v>
      </c>
      <c r="L175" s="628">
        <v>283.33099365234375</v>
      </c>
      <c r="M175" s="628">
        <v>263.77899169921875</v>
      </c>
      <c r="N175" s="628">
        <v>316.26901245117188</v>
      </c>
      <c r="O175" s="628">
        <v>310.22698974609375</v>
      </c>
      <c r="P175" s="628"/>
      <c r="Q175" s="628"/>
      <c r="R175" s="628"/>
      <c r="S175" s="628"/>
      <c r="T175" s="628"/>
      <c r="U175" s="628"/>
      <c r="V175" s="628"/>
      <c r="W175" s="628"/>
      <c r="X175" s="628"/>
      <c r="Y175" s="628"/>
      <c r="Z175" s="628"/>
      <c r="AA175" s="628"/>
    </row>
    <row r="176" spans="1:28" x14ac:dyDescent="0.2">
      <c r="C176" s="639" t="s">
        <v>1599</v>
      </c>
      <c r="D176" s="628">
        <v>40.977169036865234</v>
      </c>
      <c r="E176" s="628">
        <v>48.704635620117188</v>
      </c>
      <c r="F176" s="628">
        <v>66.212844848632813</v>
      </c>
      <c r="G176" s="628">
        <v>62.301998138427734</v>
      </c>
      <c r="H176" s="628">
        <v>79.958999633789063</v>
      </c>
      <c r="I176" s="628">
        <v>96.640998840332031</v>
      </c>
      <c r="J176" s="628">
        <v>116.16999816894531</v>
      </c>
      <c r="K176" s="628">
        <v>114.5989990234375</v>
      </c>
      <c r="L176" s="628">
        <v>109.56500244140625</v>
      </c>
      <c r="M176" s="628">
        <v>104.197998046875</v>
      </c>
      <c r="N176" s="628">
        <v>118.13200378417969</v>
      </c>
      <c r="O176" s="628">
        <v>108.61799621582031</v>
      </c>
      <c r="P176" s="628"/>
      <c r="Q176" s="628"/>
      <c r="R176" s="628"/>
      <c r="S176" s="628"/>
      <c r="T176" s="628"/>
      <c r="U176" s="628"/>
      <c r="V176" s="628"/>
      <c r="W176" s="628"/>
      <c r="X176" s="628"/>
      <c r="Y176" s="628"/>
      <c r="Z176" s="628"/>
      <c r="AA176" s="628"/>
    </row>
    <row r="177" spans="1:27" x14ac:dyDescent="0.2">
      <c r="C177" s="631" t="s">
        <v>1600</v>
      </c>
      <c r="D177" s="628">
        <v>39.268169403076172</v>
      </c>
      <c r="E177" s="628">
        <v>47.358638763427734</v>
      </c>
      <c r="F177" s="628">
        <v>64.896842956542969</v>
      </c>
      <c r="G177" s="628">
        <v>61.867000579833984</v>
      </c>
      <c r="H177" s="628">
        <v>78.81500244140625</v>
      </c>
      <c r="I177" s="628">
        <v>96.516998291015625</v>
      </c>
      <c r="J177" s="628">
        <v>116.03900146484375</v>
      </c>
      <c r="K177" s="628">
        <v>114.45999908447266</v>
      </c>
      <c r="L177" s="628">
        <v>109.39099884033203</v>
      </c>
      <c r="M177" s="628">
        <v>104.08499908447266</v>
      </c>
      <c r="N177" s="628">
        <v>118.08899688720703</v>
      </c>
      <c r="O177" s="628">
        <v>108.60299682617188</v>
      </c>
      <c r="P177" s="628"/>
      <c r="Q177" s="628"/>
      <c r="R177" s="628"/>
      <c r="S177" s="628"/>
      <c r="T177" s="628"/>
      <c r="U177" s="628"/>
      <c r="V177" s="628"/>
      <c r="W177" s="628"/>
      <c r="X177" s="628"/>
      <c r="Y177" s="628"/>
      <c r="Z177" s="628"/>
      <c r="AA177" s="628"/>
    </row>
    <row r="178" spans="1:27" x14ac:dyDescent="0.2">
      <c r="C178" s="631" t="s">
        <v>1601</v>
      </c>
      <c r="D178" s="628">
        <v>1.7089999914169312</v>
      </c>
      <c r="E178" s="628">
        <v>1.3459999561309814</v>
      </c>
      <c r="F178" s="628">
        <v>1.3159999847412109</v>
      </c>
      <c r="G178" s="628">
        <v>0.43500000238418579</v>
      </c>
      <c r="H178" s="628">
        <v>1.1440000534057617</v>
      </c>
      <c r="I178" s="628">
        <v>0.12399999797344208</v>
      </c>
      <c r="J178" s="628">
        <v>0.13099999725818634</v>
      </c>
      <c r="K178" s="628">
        <v>0.13899999856948853</v>
      </c>
      <c r="L178" s="628">
        <v>0.17399999499320984</v>
      </c>
      <c r="M178" s="628">
        <v>0.11299999803304672</v>
      </c>
      <c r="N178" s="628">
        <v>4.3000001460313797E-2</v>
      </c>
      <c r="O178" s="628">
        <v>1.4999999664723873E-2</v>
      </c>
      <c r="P178" s="628"/>
      <c r="Q178" s="628"/>
      <c r="R178" s="628"/>
      <c r="S178" s="628"/>
      <c r="T178" s="628"/>
      <c r="U178" s="628"/>
      <c r="V178" s="628"/>
      <c r="W178" s="628"/>
      <c r="X178" s="628"/>
      <c r="Y178" s="628"/>
      <c r="Z178" s="628"/>
      <c r="AA178" s="628"/>
    </row>
    <row r="179" spans="1:27" x14ac:dyDescent="0.2">
      <c r="C179" s="639" t="s">
        <v>1602</v>
      </c>
      <c r="D179" s="628">
        <v>0.61400002241134644</v>
      </c>
      <c r="E179" s="628">
        <v>0.26399999856948853</v>
      </c>
      <c r="F179" s="628">
        <v>0.26600000262260437</v>
      </c>
      <c r="G179" s="628">
        <v>4.374000072479248</v>
      </c>
      <c r="H179" s="628">
        <v>6.3870000839233398</v>
      </c>
      <c r="I179" s="628">
        <v>9.491999626159668</v>
      </c>
      <c r="J179" s="628">
        <v>14.116999626159668</v>
      </c>
      <c r="K179" s="628">
        <v>12.48799991607666</v>
      </c>
      <c r="L179" s="628">
        <v>7.1960000991821289</v>
      </c>
      <c r="M179" s="628">
        <v>5.8319997787475586</v>
      </c>
      <c r="N179" s="628">
        <v>7.9920001029968262</v>
      </c>
      <c r="O179" s="628">
        <v>8.8249998092651367</v>
      </c>
      <c r="P179" s="628"/>
      <c r="Q179" s="628"/>
      <c r="R179" s="628"/>
      <c r="S179" s="628"/>
      <c r="T179" s="628"/>
      <c r="U179" s="628"/>
      <c r="V179" s="628"/>
      <c r="W179" s="628"/>
      <c r="X179" s="628"/>
      <c r="Y179" s="628"/>
      <c r="Z179" s="628"/>
      <c r="AA179" s="628"/>
    </row>
    <row r="180" spans="1:27" x14ac:dyDescent="0.2">
      <c r="C180" s="631" t="s">
        <v>1603</v>
      </c>
      <c r="D180" s="628">
        <v>0.38899999856948853</v>
      </c>
      <c r="E180" s="628">
        <v>0.17399999499320984</v>
      </c>
      <c r="F180" s="628">
        <v>0.19099999964237213</v>
      </c>
      <c r="G180" s="628">
        <v>0.19799999892711639</v>
      </c>
      <c r="H180" s="628">
        <v>0.31200000643730164</v>
      </c>
      <c r="I180" s="628">
        <v>0.23999999463558197</v>
      </c>
      <c r="J180" s="628">
        <v>5.0840001106262207</v>
      </c>
      <c r="K180" s="628">
        <v>4.4609999656677246</v>
      </c>
      <c r="L180" s="628">
        <v>0.72699999809265137</v>
      </c>
      <c r="M180" s="628">
        <v>2.9999999329447746E-2</v>
      </c>
      <c r="N180" s="628">
        <v>0</v>
      </c>
      <c r="O180" s="628">
        <v>0</v>
      </c>
      <c r="P180" s="628"/>
      <c r="Q180" s="628"/>
      <c r="R180" s="628"/>
      <c r="S180" s="628"/>
      <c r="T180" s="628"/>
      <c r="U180" s="628"/>
      <c r="V180" s="628"/>
      <c r="W180" s="628"/>
      <c r="X180" s="628"/>
      <c r="Y180" s="628"/>
      <c r="Z180" s="628"/>
      <c r="AA180" s="628"/>
    </row>
    <row r="181" spans="1:27" x14ac:dyDescent="0.2">
      <c r="C181" s="631" t="s">
        <v>510</v>
      </c>
      <c r="D181" s="628">
        <v>0</v>
      </c>
      <c r="E181" s="628">
        <v>0</v>
      </c>
      <c r="F181" s="628">
        <v>0</v>
      </c>
      <c r="G181" s="628">
        <v>4.0679998397827148</v>
      </c>
      <c r="H181" s="628">
        <v>5.7979998588562012</v>
      </c>
      <c r="I181" s="628">
        <v>8.1549997329711914</v>
      </c>
      <c r="J181" s="628">
        <v>7.6929998397827148</v>
      </c>
      <c r="K181" s="628">
        <v>6.6009998321533203</v>
      </c>
      <c r="L181" s="628">
        <v>4.6129999160766602</v>
      </c>
      <c r="M181" s="628">
        <v>3.687999963760376</v>
      </c>
      <c r="N181" s="628">
        <v>6.250999927520752</v>
      </c>
      <c r="O181" s="628">
        <v>8.3889999389648438</v>
      </c>
      <c r="P181" s="628"/>
      <c r="Q181" s="628"/>
      <c r="R181" s="628"/>
      <c r="S181" s="628"/>
      <c r="T181" s="628"/>
      <c r="U181" s="628"/>
      <c r="V181" s="628"/>
      <c r="W181" s="628"/>
      <c r="X181" s="628"/>
      <c r="Y181" s="628"/>
      <c r="Z181" s="628"/>
      <c r="AA181" s="628"/>
    </row>
    <row r="182" spans="1:27" x14ac:dyDescent="0.2">
      <c r="C182" s="631" t="s">
        <v>511</v>
      </c>
      <c r="D182" s="628">
        <v>0.22499999403953552</v>
      </c>
      <c r="E182" s="628">
        <v>9.0000003576278687E-2</v>
      </c>
      <c r="F182" s="628">
        <v>7.5000002980232239E-2</v>
      </c>
      <c r="G182" s="628">
        <v>0.1080000028014183</v>
      </c>
      <c r="H182" s="628">
        <v>0.27700001001358032</v>
      </c>
      <c r="I182" s="628">
        <v>1.0970000028610229</v>
      </c>
      <c r="J182" s="628">
        <v>1.3400000333786011</v>
      </c>
      <c r="K182" s="628">
        <v>1.4259999990463257</v>
      </c>
      <c r="L182" s="628">
        <v>1.8559999465942383</v>
      </c>
      <c r="M182" s="628">
        <v>2.1140000820159912</v>
      </c>
      <c r="N182" s="628">
        <v>1.7410000562667847</v>
      </c>
      <c r="O182" s="628">
        <v>0.43599998950958252</v>
      </c>
      <c r="P182" s="628"/>
      <c r="Q182" s="628"/>
      <c r="R182" s="628"/>
      <c r="S182" s="628"/>
      <c r="T182" s="628"/>
      <c r="U182" s="628"/>
      <c r="V182" s="628"/>
      <c r="W182" s="628"/>
      <c r="X182" s="628"/>
      <c r="Y182" s="628"/>
      <c r="Z182" s="628"/>
      <c r="AA182" s="628"/>
    </row>
    <row r="183" spans="1:27" x14ac:dyDescent="0.2">
      <c r="C183" s="639" t="s">
        <v>59</v>
      </c>
      <c r="D183" s="628">
        <v>9.5310001373291016</v>
      </c>
      <c r="E183" s="628">
        <v>8.9280004501342773</v>
      </c>
      <c r="F183" s="628">
        <v>16.38599967956543</v>
      </c>
      <c r="G183" s="628">
        <v>16.150999069213867</v>
      </c>
      <c r="H183" s="628">
        <v>27.738000869750977</v>
      </c>
      <c r="I183" s="628">
        <v>47.509998321533203</v>
      </c>
      <c r="J183" s="628">
        <v>64.021003723144531</v>
      </c>
      <c r="K183" s="628">
        <v>71.33599853515625</v>
      </c>
      <c r="L183" s="628">
        <v>67.747001647949219</v>
      </c>
      <c r="M183" s="628">
        <v>56.923999786376953</v>
      </c>
      <c r="N183" s="628">
        <v>83.461997985839844</v>
      </c>
      <c r="O183" s="628">
        <v>74.004997253417969</v>
      </c>
      <c r="P183" s="628"/>
      <c r="Q183" s="628"/>
      <c r="R183" s="628"/>
      <c r="S183" s="628"/>
      <c r="T183" s="628"/>
      <c r="U183" s="628"/>
      <c r="V183" s="628"/>
      <c r="W183" s="628"/>
      <c r="X183" s="628"/>
      <c r="Y183" s="628"/>
      <c r="Z183" s="628"/>
      <c r="AA183" s="628"/>
    </row>
    <row r="184" spans="1:27" x14ac:dyDescent="0.2">
      <c r="C184" s="631" t="s">
        <v>503</v>
      </c>
      <c r="D184" s="628">
        <v>8.9399995803833008</v>
      </c>
      <c r="E184" s="628">
        <v>8.2370004653930664</v>
      </c>
      <c r="F184" s="628">
        <v>13.321999549865723</v>
      </c>
      <c r="G184" s="628">
        <v>9.0839996337890625</v>
      </c>
      <c r="H184" s="628">
        <v>15.192999839782715</v>
      </c>
      <c r="I184" s="628">
        <v>22.268999099731445</v>
      </c>
      <c r="J184" s="628">
        <v>35.63800048828125</v>
      </c>
      <c r="K184" s="628">
        <v>43.213001251220703</v>
      </c>
      <c r="L184" s="628">
        <v>42.928001403808594</v>
      </c>
      <c r="M184" s="628">
        <v>30.978000640869141</v>
      </c>
      <c r="N184" s="628">
        <v>60.737998962402344</v>
      </c>
      <c r="O184" s="628">
        <v>57.484001159667969</v>
      </c>
      <c r="P184" s="628"/>
      <c r="Q184" s="628"/>
      <c r="R184" s="628"/>
      <c r="S184" s="628"/>
      <c r="T184" s="628"/>
      <c r="U184" s="628"/>
      <c r="V184" s="628"/>
      <c r="W184" s="628"/>
      <c r="X184" s="628"/>
      <c r="Y184" s="628"/>
      <c r="Z184" s="628"/>
      <c r="AA184" s="628"/>
    </row>
    <row r="185" spans="1:27" x14ac:dyDescent="0.2">
      <c r="C185" s="631" t="s">
        <v>512</v>
      </c>
      <c r="D185" s="628">
        <v>0.5910000205039978</v>
      </c>
      <c r="E185" s="628">
        <v>0.69099998474121094</v>
      </c>
      <c r="F185" s="628">
        <v>3.0639998912811279</v>
      </c>
      <c r="G185" s="628">
        <v>7.0669999122619629</v>
      </c>
      <c r="H185" s="628">
        <v>12.545000076293945</v>
      </c>
      <c r="I185" s="628">
        <v>25.240999221801758</v>
      </c>
      <c r="J185" s="628">
        <v>28.382999420166016</v>
      </c>
      <c r="K185" s="628">
        <v>28.12299919128418</v>
      </c>
      <c r="L185" s="628">
        <v>24.819000244140625</v>
      </c>
      <c r="M185" s="628">
        <v>25.945999145507813</v>
      </c>
      <c r="N185" s="628">
        <v>22.724000930786133</v>
      </c>
      <c r="O185" s="628">
        <v>16.520999908447266</v>
      </c>
      <c r="P185" s="628"/>
      <c r="Q185" s="628"/>
      <c r="R185" s="628"/>
      <c r="S185" s="628"/>
      <c r="T185" s="628"/>
      <c r="U185" s="628"/>
      <c r="V185" s="628"/>
      <c r="W185" s="628"/>
      <c r="X185" s="628"/>
      <c r="Y185" s="628"/>
      <c r="Z185" s="628"/>
      <c r="AA185" s="628"/>
    </row>
    <row r="186" spans="1:27" x14ac:dyDescent="0.2">
      <c r="C186" s="639" t="s">
        <v>581</v>
      </c>
      <c r="D186" s="628">
        <v>0</v>
      </c>
      <c r="E186" s="628">
        <v>0</v>
      </c>
      <c r="F186" s="628">
        <v>0</v>
      </c>
      <c r="G186" s="628">
        <v>3.0729999542236328</v>
      </c>
      <c r="H186" s="628">
        <v>3.7439999580383301</v>
      </c>
      <c r="I186" s="628">
        <v>4.8080000877380371</v>
      </c>
      <c r="J186" s="628">
        <v>4.9289999008178711</v>
      </c>
      <c r="K186" s="628">
        <v>5.054999828338623</v>
      </c>
      <c r="L186" s="628">
        <v>4.9330000877380371</v>
      </c>
      <c r="M186" s="628">
        <v>4.429999828338623</v>
      </c>
      <c r="N186" s="628">
        <v>4.625999927520752</v>
      </c>
      <c r="O186" s="628">
        <v>3.7899999618530273</v>
      </c>
      <c r="P186" s="628"/>
      <c r="Q186" s="628"/>
      <c r="R186" s="628"/>
      <c r="S186" s="628"/>
      <c r="T186" s="628"/>
      <c r="U186" s="628"/>
      <c r="V186" s="628"/>
      <c r="W186" s="628"/>
      <c r="X186" s="628"/>
      <c r="Y186" s="628"/>
      <c r="Z186" s="628"/>
      <c r="AA186" s="628"/>
    </row>
    <row r="187" spans="1:27" x14ac:dyDescent="0.2">
      <c r="C187" s="639" t="s">
        <v>1604</v>
      </c>
      <c r="D187" s="628">
        <v>45.128829956054688</v>
      </c>
      <c r="E187" s="628">
        <v>47.536361694335938</v>
      </c>
      <c r="F187" s="628">
        <v>48.020156860351563</v>
      </c>
      <c r="G187" s="628">
        <v>49.562999725341797</v>
      </c>
      <c r="H187" s="628">
        <v>52.761001586914063</v>
      </c>
      <c r="I187" s="628">
        <v>66.8280029296875</v>
      </c>
      <c r="J187" s="628">
        <v>75.400001525878906</v>
      </c>
      <c r="K187" s="628">
        <v>79.5260009765625</v>
      </c>
      <c r="L187" s="628">
        <v>93.529998779296875</v>
      </c>
      <c r="M187" s="628">
        <v>92.393997192382813</v>
      </c>
      <c r="N187" s="628">
        <v>102.05599975585938</v>
      </c>
      <c r="O187" s="628">
        <v>114.98799896240234</v>
      </c>
      <c r="P187" s="628"/>
      <c r="Q187" s="628"/>
      <c r="R187" s="628"/>
      <c r="S187" s="628"/>
      <c r="T187" s="628"/>
      <c r="U187" s="628"/>
      <c r="V187" s="628"/>
      <c r="W187" s="628"/>
      <c r="X187" s="628"/>
      <c r="Y187" s="628"/>
      <c r="Z187" s="628"/>
      <c r="AA187" s="628"/>
    </row>
    <row r="188" spans="1:27" ht="20.100000000000001" customHeight="1" x14ac:dyDescent="0.2">
      <c r="B188" s="626"/>
      <c r="C188" s="640" t="s">
        <v>508</v>
      </c>
      <c r="D188" s="638">
        <v>4.0000001899898052E-3</v>
      </c>
      <c r="E188" s="638">
        <v>4.0000001899898052E-3</v>
      </c>
      <c r="F188" s="638">
        <v>4.0000001899898052E-3</v>
      </c>
      <c r="G188" s="638">
        <v>4.0000001899898052E-3</v>
      </c>
      <c r="H188" s="638">
        <v>4.0000001899898052E-3</v>
      </c>
      <c r="I188" s="638">
        <v>0</v>
      </c>
      <c r="J188" s="638">
        <v>0</v>
      </c>
      <c r="K188" s="638">
        <v>0</v>
      </c>
      <c r="L188" s="638">
        <v>0.36000001430511475</v>
      </c>
      <c r="M188" s="638">
        <v>1.0000000474974513E-3</v>
      </c>
      <c r="N188" s="638">
        <v>1.0000000474974513E-3</v>
      </c>
      <c r="O188" s="638">
        <v>1.0000000474974513E-3</v>
      </c>
      <c r="P188" s="638"/>
      <c r="Q188" s="638"/>
      <c r="R188" s="638"/>
      <c r="S188" s="638"/>
      <c r="T188" s="638"/>
      <c r="U188" s="638"/>
      <c r="V188" s="638"/>
      <c r="W188" s="638"/>
      <c r="X188" s="638"/>
      <c r="Y188" s="638"/>
      <c r="Z188" s="638"/>
      <c r="AA188" s="638"/>
    </row>
    <row r="189" spans="1:27" x14ac:dyDescent="0.2">
      <c r="C189" s="620"/>
      <c r="D189" s="628"/>
      <c r="E189" s="628"/>
      <c r="F189" s="628"/>
      <c r="G189" s="628"/>
      <c r="H189" s="628"/>
      <c r="I189" s="628"/>
      <c r="J189" s="628"/>
      <c r="K189" s="628"/>
      <c r="L189" s="628"/>
      <c r="M189" s="628"/>
      <c r="N189" s="628"/>
      <c r="O189" s="628"/>
      <c r="P189" s="628"/>
      <c r="Q189" s="628"/>
      <c r="R189" s="628"/>
      <c r="S189" s="628"/>
      <c r="T189" s="628"/>
      <c r="U189" s="628"/>
      <c r="V189" s="628"/>
      <c r="W189" s="628"/>
      <c r="X189" s="628"/>
      <c r="Y189" s="628"/>
      <c r="Z189" s="628"/>
      <c r="AA189" s="628"/>
    </row>
    <row r="190" spans="1:27" ht="30" customHeight="1" x14ac:dyDescent="0.2">
      <c r="A190" s="629"/>
      <c r="C190" s="14" t="str">
        <f>Index!A84</f>
        <v>Table 6d     Lending by Industry, end of period, FY2014-FY2021</v>
      </c>
    </row>
    <row r="191" spans="1:27" ht="24.95" customHeight="1" x14ac:dyDescent="0.2">
      <c r="A191" s="630"/>
      <c r="B191" s="637"/>
      <c r="C191" s="370" t="s">
        <v>1501</v>
      </c>
      <c r="D191" s="132" t="str">
        <f>D2</f>
        <v>FY10</v>
      </c>
      <c r="E191" s="132" t="str">
        <f t="shared" ref="E191:O191" si="4">E2</f>
        <v>FY11</v>
      </c>
      <c r="F191" s="132" t="str">
        <f t="shared" si="4"/>
        <v>FY12</v>
      </c>
      <c r="G191" s="132" t="str">
        <f t="shared" si="4"/>
        <v>FY13</v>
      </c>
      <c r="H191" s="132" t="str">
        <f t="shared" si="4"/>
        <v>FY14</v>
      </c>
      <c r="I191" s="132" t="str">
        <f t="shared" si="4"/>
        <v>FY15</v>
      </c>
      <c r="J191" s="132" t="str">
        <f t="shared" si="4"/>
        <v>FY16</v>
      </c>
      <c r="K191" s="132" t="str">
        <f t="shared" si="4"/>
        <v>FY17</v>
      </c>
      <c r="L191" s="132" t="str">
        <f t="shared" si="4"/>
        <v>FY18</v>
      </c>
      <c r="M191" s="132" t="str">
        <f t="shared" si="4"/>
        <v>FY19</v>
      </c>
      <c r="N191" s="132" t="str">
        <f t="shared" si="4"/>
        <v>FY20</v>
      </c>
      <c r="O191" s="132" t="str">
        <f t="shared" si="4"/>
        <v>FY21</v>
      </c>
      <c r="P191" s="132"/>
      <c r="Q191" s="132"/>
      <c r="R191" s="132"/>
      <c r="S191" s="132"/>
      <c r="T191" s="132"/>
      <c r="U191" s="132"/>
      <c r="V191" s="132"/>
      <c r="W191" s="132"/>
      <c r="X191" s="132"/>
      <c r="Y191" s="132"/>
      <c r="Z191" s="132"/>
      <c r="AA191" s="132"/>
    </row>
    <row r="192" spans="1:27" ht="20.100000000000001" customHeight="1" x14ac:dyDescent="0.2">
      <c r="C192" s="641" t="s">
        <v>542</v>
      </c>
      <c r="D192" s="628">
        <v>0</v>
      </c>
      <c r="E192" s="628">
        <v>0</v>
      </c>
      <c r="F192" s="628">
        <v>0</v>
      </c>
      <c r="G192" s="628">
        <v>0</v>
      </c>
      <c r="H192" s="628">
        <v>0</v>
      </c>
      <c r="I192" s="628">
        <v>0</v>
      </c>
      <c r="J192" s="628">
        <v>0</v>
      </c>
      <c r="K192" s="628">
        <v>0</v>
      </c>
      <c r="L192" s="628">
        <v>0</v>
      </c>
      <c r="M192" s="628">
        <v>0</v>
      </c>
      <c r="N192" s="628">
        <v>0</v>
      </c>
      <c r="O192" s="628">
        <v>0</v>
      </c>
      <c r="P192" s="628"/>
      <c r="Q192" s="628"/>
      <c r="R192" s="628"/>
      <c r="S192" s="628"/>
      <c r="T192" s="628"/>
      <c r="U192" s="628"/>
      <c r="V192" s="628"/>
      <c r="W192" s="628"/>
      <c r="X192" s="628"/>
      <c r="Y192" s="628"/>
      <c r="Z192" s="628"/>
      <c r="AA192" s="628"/>
    </row>
    <row r="193" spans="2:27" x14ac:dyDescent="0.2">
      <c r="C193" s="620" t="s">
        <v>274</v>
      </c>
      <c r="D193" s="628">
        <v>0</v>
      </c>
      <c r="E193" s="628">
        <v>0</v>
      </c>
      <c r="F193" s="628">
        <v>0</v>
      </c>
      <c r="G193" s="628">
        <v>0</v>
      </c>
      <c r="H193" s="628">
        <v>0</v>
      </c>
      <c r="I193" s="628">
        <v>0</v>
      </c>
      <c r="J193" s="628">
        <v>0</v>
      </c>
      <c r="K193" s="628">
        <v>0</v>
      </c>
      <c r="L193" s="628">
        <v>0</v>
      </c>
      <c r="M193" s="628">
        <v>0</v>
      </c>
      <c r="N193" s="628">
        <v>0</v>
      </c>
      <c r="O193" s="628">
        <v>0</v>
      </c>
      <c r="P193" s="628"/>
      <c r="Q193" s="628"/>
      <c r="R193" s="628"/>
      <c r="S193" s="628"/>
      <c r="T193" s="628"/>
      <c r="U193" s="628"/>
      <c r="V193" s="628"/>
      <c r="W193" s="628"/>
      <c r="X193" s="628"/>
      <c r="Y193" s="628"/>
      <c r="Z193" s="628"/>
      <c r="AA193" s="628"/>
    </row>
    <row r="194" spans="2:27" x14ac:dyDescent="0.2">
      <c r="C194" s="620" t="s">
        <v>22</v>
      </c>
      <c r="D194" s="628">
        <v>0</v>
      </c>
      <c r="E194" s="628">
        <v>0</v>
      </c>
      <c r="F194" s="628">
        <v>0</v>
      </c>
      <c r="G194" s="628">
        <v>0</v>
      </c>
      <c r="H194" s="628">
        <v>0</v>
      </c>
      <c r="I194" s="628">
        <v>0</v>
      </c>
      <c r="J194" s="628">
        <v>0</v>
      </c>
      <c r="K194" s="628">
        <v>0</v>
      </c>
      <c r="L194" s="628">
        <v>0</v>
      </c>
      <c r="M194" s="628">
        <v>0</v>
      </c>
      <c r="N194" s="628">
        <v>0</v>
      </c>
      <c r="O194" s="628">
        <v>0</v>
      </c>
      <c r="P194" s="628"/>
      <c r="Q194" s="628"/>
      <c r="R194" s="628"/>
      <c r="S194" s="628"/>
      <c r="T194" s="628"/>
      <c r="U194" s="628"/>
      <c r="V194" s="628"/>
      <c r="W194" s="628"/>
      <c r="X194" s="628"/>
      <c r="Y194" s="628"/>
      <c r="Z194" s="628"/>
      <c r="AA194" s="628"/>
    </row>
    <row r="195" spans="2:27" x14ac:dyDescent="0.2">
      <c r="C195" s="620" t="s">
        <v>543</v>
      </c>
      <c r="D195" s="628">
        <v>0</v>
      </c>
      <c r="E195" s="628">
        <v>0</v>
      </c>
      <c r="F195" s="628">
        <v>0</v>
      </c>
      <c r="G195" s="628">
        <v>0</v>
      </c>
      <c r="H195" s="628">
        <v>0</v>
      </c>
      <c r="I195" s="628">
        <v>0</v>
      </c>
      <c r="J195" s="628">
        <v>0</v>
      </c>
      <c r="K195" s="628">
        <v>0</v>
      </c>
      <c r="L195" s="628">
        <v>0</v>
      </c>
      <c r="M195" s="628">
        <v>0</v>
      </c>
      <c r="N195" s="628">
        <v>0</v>
      </c>
      <c r="O195" s="628">
        <v>0</v>
      </c>
      <c r="P195" s="628"/>
      <c r="Q195" s="628"/>
      <c r="R195" s="628"/>
      <c r="S195" s="628"/>
      <c r="T195" s="628"/>
      <c r="U195" s="628"/>
      <c r="V195" s="628"/>
      <c r="W195" s="628"/>
      <c r="X195" s="628"/>
      <c r="Y195" s="628"/>
      <c r="Z195" s="628"/>
      <c r="AA195" s="628"/>
    </row>
    <row r="196" spans="2:27" x14ac:dyDescent="0.2">
      <c r="C196" s="620" t="s">
        <v>25</v>
      </c>
      <c r="D196" s="628">
        <v>1.7000000476837158</v>
      </c>
      <c r="E196" s="628">
        <v>1.5420000553131104</v>
      </c>
      <c r="F196" s="628">
        <v>1.5260000228881836</v>
      </c>
      <c r="G196" s="628">
        <v>0</v>
      </c>
      <c r="H196" s="628">
        <v>0</v>
      </c>
      <c r="I196" s="628">
        <v>0</v>
      </c>
      <c r="J196" s="628">
        <v>0</v>
      </c>
      <c r="K196" s="628">
        <v>0</v>
      </c>
      <c r="L196" s="628">
        <v>0</v>
      </c>
      <c r="M196" s="628">
        <v>0</v>
      </c>
      <c r="N196" s="628">
        <v>0</v>
      </c>
      <c r="O196" s="628">
        <v>0</v>
      </c>
      <c r="P196" s="628"/>
      <c r="Q196" s="628"/>
      <c r="R196" s="628"/>
      <c r="S196" s="628"/>
      <c r="T196" s="628"/>
      <c r="U196" s="628"/>
      <c r="V196" s="628"/>
      <c r="W196" s="628"/>
      <c r="X196" s="628"/>
      <c r="Y196" s="628"/>
      <c r="Z196" s="628"/>
      <c r="AA196" s="628"/>
    </row>
    <row r="197" spans="2:27" x14ac:dyDescent="0.2">
      <c r="C197" s="620" t="s">
        <v>544</v>
      </c>
      <c r="D197" s="628">
        <v>0.56199997663497925</v>
      </c>
      <c r="E197" s="628">
        <v>0.17900000512599945</v>
      </c>
      <c r="F197" s="628">
        <v>0.11500000208616257</v>
      </c>
      <c r="G197" s="628">
        <v>0</v>
      </c>
      <c r="H197" s="628">
        <v>0</v>
      </c>
      <c r="I197" s="628">
        <v>0</v>
      </c>
      <c r="J197" s="628">
        <v>0</v>
      </c>
      <c r="K197" s="628">
        <v>0</v>
      </c>
      <c r="L197" s="628">
        <v>0</v>
      </c>
      <c r="M197" s="628">
        <v>0</v>
      </c>
      <c r="N197" s="628">
        <v>0</v>
      </c>
      <c r="O197" s="628">
        <v>0</v>
      </c>
      <c r="P197" s="628"/>
      <c r="Q197" s="628"/>
      <c r="R197" s="628"/>
      <c r="S197" s="628"/>
      <c r="T197" s="628"/>
      <c r="U197" s="628"/>
      <c r="V197" s="628"/>
      <c r="W197" s="628"/>
      <c r="X197" s="628"/>
      <c r="Y197" s="628"/>
      <c r="Z197" s="628"/>
      <c r="AA197" s="628"/>
    </row>
    <row r="198" spans="2:27" x14ac:dyDescent="0.2">
      <c r="C198" s="620" t="s">
        <v>545</v>
      </c>
      <c r="D198" s="628">
        <v>0</v>
      </c>
      <c r="E198" s="628">
        <v>0</v>
      </c>
      <c r="F198" s="628">
        <v>0</v>
      </c>
      <c r="G198" s="628">
        <v>1.4999999664723873E-2</v>
      </c>
      <c r="H198" s="628">
        <v>5.0999999046325684E-2</v>
      </c>
      <c r="I198" s="628">
        <v>0</v>
      </c>
      <c r="J198" s="628">
        <v>2.7000000700354576E-2</v>
      </c>
      <c r="K198" s="628">
        <v>4.8999998718500137E-2</v>
      </c>
      <c r="L198" s="628">
        <v>0.41299998760223389</v>
      </c>
      <c r="M198" s="628">
        <v>0.3449999988079071</v>
      </c>
      <c r="N198" s="628">
        <v>0.38100001215934753</v>
      </c>
      <c r="O198" s="628">
        <v>0.21299999952316284</v>
      </c>
      <c r="P198" s="628"/>
      <c r="Q198" s="628"/>
      <c r="R198" s="628"/>
      <c r="S198" s="628"/>
      <c r="T198" s="628"/>
      <c r="U198" s="628"/>
      <c r="V198" s="628"/>
      <c r="W198" s="628"/>
      <c r="X198" s="628"/>
      <c r="Y198" s="628"/>
      <c r="Z198" s="628"/>
      <c r="AA198" s="628"/>
    </row>
    <row r="199" spans="2:27" x14ac:dyDescent="0.2">
      <c r="C199" s="620" t="s">
        <v>546</v>
      </c>
      <c r="D199" s="628">
        <v>1.3179999589920044</v>
      </c>
      <c r="E199" s="628">
        <v>6.2010002136230469</v>
      </c>
      <c r="F199" s="628">
        <v>1.2610000371932983</v>
      </c>
      <c r="G199" s="628">
        <v>1.0820000171661377</v>
      </c>
      <c r="H199" s="628">
        <v>0.95300000905990601</v>
      </c>
      <c r="I199" s="628">
        <v>0.42699998617172241</v>
      </c>
      <c r="J199" s="628">
        <v>0.48199999332427979</v>
      </c>
      <c r="K199" s="628">
        <v>3.4219999313354492</v>
      </c>
      <c r="L199" s="628">
        <v>3.4560000896453857</v>
      </c>
      <c r="M199" s="628">
        <v>3.6909999847412109</v>
      </c>
      <c r="N199" s="628">
        <v>3.2139999866485596</v>
      </c>
      <c r="O199" s="628">
        <v>3.371999979019165</v>
      </c>
      <c r="P199" s="628"/>
      <c r="Q199" s="628"/>
      <c r="R199" s="628"/>
      <c r="S199" s="628"/>
      <c r="T199" s="628"/>
      <c r="U199" s="628"/>
      <c r="V199" s="628"/>
      <c r="W199" s="628"/>
      <c r="X199" s="628"/>
      <c r="Y199" s="628"/>
      <c r="Z199" s="628"/>
      <c r="AA199" s="628"/>
    </row>
    <row r="200" spans="2:27" x14ac:dyDescent="0.2">
      <c r="C200" s="620" t="s">
        <v>547</v>
      </c>
      <c r="D200" s="628">
        <v>1.2920000553131104</v>
      </c>
      <c r="E200" s="628">
        <v>1.2430000305175781</v>
      </c>
      <c r="F200" s="628">
        <v>1.1330000162124634</v>
      </c>
      <c r="G200" s="628">
        <v>0.97600001096725464</v>
      </c>
      <c r="H200" s="628">
        <v>0.8190000057220459</v>
      </c>
      <c r="I200" s="628">
        <v>0.24899999797344208</v>
      </c>
      <c r="J200" s="628">
        <v>0.21699999272823334</v>
      </c>
      <c r="K200" s="628">
        <v>0.10000000149011612</v>
      </c>
      <c r="L200" s="628">
        <v>8.999999612569809E-3</v>
      </c>
      <c r="M200" s="628">
        <v>3.9000000804662704E-2</v>
      </c>
      <c r="N200" s="628">
        <v>1.9999999552965164E-2</v>
      </c>
      <c r="O200" s="628">
        <v>1.4000000432133675E-2</v>
      </c>
      <c r="P200" s="628"/>
      <c r="Q200" s="628"/>
      <c r="R200" s="628"/>
      <c r="S200" s="628"/>
      <c r="T200" s="628"/>
      <c r="U200" s="628"/>
      <c r="V200" s="628"/>
      <c r="W200" s="628"/>
      <c r="X200" s="628"/>
      <c r="Y200" s="628"/>
      <c r="Z200" s="628"/>
      <c r="AA200" s="628"/>
    </row>
    <row r="201" spans="2:27" x14ac:dyDescent="0.2">
      <c r="C201" s="620" t="s">
        <v>548</v>
      </c>
      <c r="D201" s="628">
        <v>22.440000534057617</v>
      </c>
      <c r="E201" s="628">
        <v>18.961000442504883</v>
      </c>
      <c r="F201" s="628">
        <v>23.365999221801758</v>
      </c>
      <c r="G201" s="628">
        <v>28.186000823974609</v>
      </c>
      <c r="H201" s="628">
        <v>30.226999282836914</v>
      </c>
      <c r="I201" s="628">
        <v>30.336999893188477</v>
      </c>
      <c r="J201" s="628">
        <v>31.184000015258789</v>
      </c>
      <c r="K201" s="628">
        <v>32.828998565673828</v>
      </c>
      <c r="L201" s="628">
        <v>32.662998199462891</v>
      </c>
      <c r="M201" s="628">
        <v>29.577999114990234</v>
      </c>
      <c r="N201" s="628">
        <v>29.221000671386719</v>
      </c>
      <c r="O201" s="628">
        <v>26.232999801635742</v>
      </c>
      <c r="P201" s="628"/>
      <c r="Q201" s="628"/>
      <c r="R201" s="628"/>
      <c r="S201" s="628"/>
      <c r="T201" s="628"/>
      <c r="U201" s="628"/>
      <c r="V201" s="628"/>
      <c r="W201" s="628"/>
      <c r="X201" s="628"/>
      <c r="Y201" s="628"/>
      <c r="Z201" s="628"/>
      <c r="AA201" s="628"/>
    </row>
    <row r="202" spans="2:27" ht="20.100000000000001" customHeight="1" x14ac:dyDescent="0.2">
      <c r="B202" s="626"/>
      <c r="C202" s="642" t="s">
        <v>549</v>
      </c>
      <c r="D202" s="638">
        <v>27.312000274658203</v>
      </c>
      <c r="E202" s="638">
        <v>28.125999450683594</v>
      </c>
      <c r="F202" s="638">
        <v>27.400999069213867</v>
      </c>
      <c r="G202" s="638">
        <v>30.259000778198242</v>
      </c>
      <c r="H202" s="638">
        <v>32.049999237060547</v>
      </c>
      <c r="I202" s="638">
        <v>31.01300048828125</v>
      </c>
      <c r="J202" s="638">
        <v>31.909999847412109</v>
      </c>
      <c r="K202" s="638">
        <v>36.400001525878906</v>
      </c>
      <c r="L202" s="638">
        <v>36.541000366210938</v>
      </c>
      <c r="M202" s="638">
        <v>33.652999877929688</v>
      </c>
      <c r="N202" s="638">
        <v>32.83599853515625</v>
      </c>
      <c r="O202" s="638">
        <v>29.832000732421875</v>
      </c>
      <c r="P202" s="638"/>
      <c r="Q202" s="638"/>
      <c r="R202" s="638"/>
      <c r="S202" s="638"/>
      <c r="T202" s="638"/>
      <c r="U202" s="638"/>
      <c r="V202" s="638"/>
      <c r="W202" s="638"/>
      <c r="X202" s="638"/>
      <c r="Y202" s="638"/>
      <c r="Z202" s="638"/>
      <c r="AA202" s="638"/>
    </row>
  </sheetData>
  <autoFilter ref="A1:A159" xr:uid="{00000000-0009-0000-0000-000012000000}"/>
  <pageMargins left="0.70866141732283472" right="0.70866141732283472" top="0.74803149606299213" bottom="0.74803149606299213" header="0.31496062992125984" footer="0.31496062992125984"/>
  <pageSetup scale="56" fitToHeight="3" orientation="portrait" r:id="rId1"/>
  <rowBreaks count="2" manualBreakCount="2">
    <brk id="86" max="16383" man="1"/>
    <brk id="172" max="16383" man="1"/>
  </rowBreaks>
  <colBreaks count="1" manualBreakCount="1">
    <brk id="15"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0">
    <tabColor rgb="FFFFFF00"/>
  </sheetPr>
  <dimension ref="A1:Z57"/>
  <sheetViews>
    <sheetView view="pageBreakPreview" zoomScale="90" zoomScaleNormal="90" zoomScaleSheetLayoutView="90" workbookViewId="0">
      <pane xSplit="1" ySplit="2" topLeftCell="B3" activePane="bottomRight" state="frozen"/>
      <selection activeCell="D107" sqref="D107"/>
      <selection pane="topRight" activeCell="D107" sqref="D107"/>
      <selection pane="bottomLeft" activeCell="D107" sqref="D107"/>
      <selection pane="bottomRight" activeCell="A2" sqref="A2"/>
    </sheetView>
  </sheetViews>
  <sheetFormatPr defaultColWidth="9.140625" defaultRowHeight="12.75" outlineLevelCol="1" x14ac:dyDescent="0.2"/>
  <cols>
    <col min="1" max="1" width="41.7109375" style="247" customWidth="1"/>
    <col min="2" max="2" width="9.140625" style="247"/>
    <col min="3" max="4" width="9.140625" style="247" customWidth="1"/>
    <col min="5" max="5" width="9.140625" style="247"/>
    <col min="6" max="8" width="9.140625" style="247" customWidth="1"/>
    <col min="9" max="9" width="9.140625" style="247"/>
    <col min="10" max="13" width="9.140625" style="247" customWidth="1"/>
    <col min="14" max="25" width="9.140625" style="247" hidden="1" customWidth="1" outlineLevel="1"/>
    <col min="26" max="26" width="9.140625" style="247" collapsed="1"/>
    <col min="27" max="16384" width="9.140625" style="247"/>
  </cols>
  <sheetData>
    <row r="1" spans="1:25" s="245" customFormat="1" ht="24.95" customHeight="1" x14ac:dyDescent="0.2">
      <c r="A1" s="646" t="str">
        <f>Index!A85</f>
        <v>Table 6e     Interest rates on deposits and loans, deposit money banks, FY2010-FY2021</v>
      </c>
      <c r="B1" s="244"/>
      <c r="E1" s="244"/>
      <c r="I1" s="244"/>
      <c r="Q1" s="244"/>
    </row>
    <row r="2" spans="1:25" s="245" customFormat="1" ht="24.95" customHeight="1" x14ac:dyDescent="0.2">
      <c r="A2" s="242"/>
      <c r="B2" s="132" t="str">
        <f>NAgni!M2</f>
        <v>FY10</v>
      </c>
      <c r="C2" s="132" t="str">
        <f>NAgni!N2</f>
        <v>FY11</v>
      </c>
      <c r="D2" s="132" t="str">
        <f>NAgni!O2</f>
        <v>FY12</v>
      </c>
      <c r="E2" s="132" t="str">
        <f>NAgni!P2</f>
        <v>FY13</v>
      </c>
      <c r="F2" s="132" t="str">
        <f>NAgni!Q2</f>
        <v>FY14</v>
      </c>
      <c r="G2" s="132" t="str">
        <f>NAgni!R2</f>
        <v>FY15</v>
      </c>
      <c r="H2" s="132" t="str">
        <f>NAgni!S2</f>
        <v>FY16</v>
      </c>
      <c r="I2" s="132" t="str">
        <f>NAgni!T2</f>
        <v>FY17</v>
      </c>
      <c r="J2" s="132" t="str">
        <f>NAgni!U2</f>
        <v>FY18</v>
      </c>
      <c r="K2" s="132" t="str">
        <f>NAgni!V2</f>
        <v>FY19</v>
      </c>
      <c r="L2" s="132" t="str">
        <f>NAgni!W2</f>
        <v>FY20</v>
      </c>
      <c r="M2" s="132" t="str">
        <f>NAgni!X2</f>
        <v>FY21</v>
      </c>
      <c r="N2" s="132"/>
      <c r="O2" s="132"/>
      <c r="P2" s="132"/>
      <c r="Q2" s="132"/>
      <c r="R2" s="132"/>
      <c r="S2" s="132"/>
      <c r="T2" s="132"/>
      <c r="U2" s="132"/>
      <c r="V2" s="132"/>
      <c r="W2" s="132"/>
      <c r="X2" s="132"/>
      <c r="Y2" s="132"/>
    </row>
    <row r="3" spans="1:25" ht="20.100000000000001" customHeight="1" x14ac:dyDescent="0.2">
      <c r="A3" s="352" t="s">
        <v>82</v>
      </c>
      <c r="B3" s="246">
        <v>8.3950627595186234E-3</v>
      </c>
      <c r="C3" s="246">
        <v>5.4164822213351727E-3</v>
      </c>
      <c r="D3" s="246">
        <v>3.2537796068936586E-3</v>
      </c>
      <c r="E3" s="246">
        <v>1.6355894040316343E-3</v>
      </c>
      <c r="F3" s="246">
        <v>1.202266663312912E-3</v>
      </c>
      <c r="G3" s="246">
        <v>7.5103348353877664E-4</v>
      </c>
      <c r="H3" s="246">
        <v>7.0401461562141776E-4</v>
      </c>
      <c r="I3" s="246">
        <v>8.4163458086550236E-4</v>
      </c>
      <c r="J3" s="246">
        <v>1.0684496955946088E-3</v>
      </c>
      <c r="K3" s="246">
        <v>4.0719952085055411E-4</v>
      </c>
      <c r="L3" s="246">
        <v>0</v>
      </c>
      <c r="M3" s="246">
        <v>0</v>
      </c>
      <c r="N3" s="246"/>
      <c r="O3" s="246"/>
      <c r="P3" s="246"/>
      <c r="Q3" s="246"/>
      <c r="R3" s="246"/>
      <c r="S3" s="246"/>
      <c r="T3" s="246"/>
      <c r="U3" s="246"/>
      <c r="V3" s="246"/>
      <c r="W3" s="246"/>
      <c r="X3" s="246"/>
      <c r="Y3" s="246"/>
    </row>
    <row r="4" spans="1:25" x14ac:dyDescent="0.2">
      <c r="A4" s="248" t="s">
        <v>550</v>
      </c>
      <c r="B4" s="246">
        <v>2.4865730665624142E-3</v>
      </c>
      <c r="C4" s="246">
        <v>6.630796124227345E-4</v>
      </c>
      <c r="D4" s="246">
        <v>2.3586797760799527E-4</v>
      </c>
      <c r="E4" s="246">
        <v>1.5670149878133088E-4</v>
      </c>
      <c r="F4" s="246">
        <v>8.6739462858531624E-5</v>
      </c>
      <c r="G4" s="246">
        <v>1.5293607430066913E-4</v>
      </c>
      <c r="H4" s="246">
        <v>1.2911924568470567E-4</v>
      </c>
      <c r="I4" s="246">
        <v>1.9048944523092359E-4</v>
      </c>
      <c r="J4" s="246">
        <v>1.1799589265137911E-4</v>
      </c>
      <c r="K4" s="246">
        <v>2.0170618881820701E-5</v>
      </c>
      <c r="L4" s="246">
        <v>0</v>
      </c>
      <c r="M4" s="246"/>
      <c r="N4" s="246"/>
      <c r="O4" s="246"/>
      <c r="P4" s="246"/>
      <c r="Q4" s="246"/>
      <c r="R4" s="246"/>
      <c r="S4" s="246"/>
      <c r="T4" s="246"/>
      <c r="U4" s="246"/>
      <c r="V4" s="246"/>
      <c r="W4" s="246"/>
      <c r="X4" s="246"/>
      <c r="Y4" s="246"/>
    </row>
    <row r="5" spans="1:25" x14ac:dyDescent="0.2">
      <c r="A5" s="248" t="s">
        <v>551</v>
      </c>
      <c r="B5" s="246">
        <v>9.4552244991064072E-3</v>
      </c>
      <c r="C5" s="246">
        <v>4.7071916051208973E-3</v>
      </c>
      <c r="D5" s="246">
        <v>5.3674611262977123E-3</v>
      </c>
      <c r="E5" s="246">
        <v>2.7236698660999537E-3</v>
      </c>
      <c r="F5" s="246">
        <v>1.9571695011109114E-3</v>
      </c>
      <c r="G5" s="246">
        <v>1.0547609999775887E-3</v>
      </c>
      <c r="H5" s="246">
        <v>9.8654965404421091E-4</v>
      </c>
      <c r="I5" s="246">
        <v>1.1679903836920857E-3</v>
      </c>
      <c r="J5" s="246">
        <v>1.1452791513875127E-3</v>
      </c>
      <c r="K5" s="246">
        <v>2.8604833642020822E-4</v>
      </c>
      <c r="L5" s="246">
        <v>0</v>
      </c>
      <c r="M5" s="246">
        <v>0</v>
      </c>
      <c r="N5" s="246"/>
      <c r="O5" s="246"/>
      <c r="P5" s="246"/>
      <c r="Q5" s="246"/>
      <c r="R5" s="246"/>
      <c r="S5" s="246"/>
      <c r="T5" s="246"/>
      <c r="U5" s="246"/>
      <c r="V5" s="246"/>
      <c r="W5" s="246"/>
      <c r="X5" s="246"/>
      <c r="Y5" s="246"/>
    </row>
    <row r="6" spans="1:25" x14ac:dyDescent="0.2">
      <c r="A6" s="248" t="s">
        <v>83</v>
      </c>
      <c r="B6" s="246">
        <v>0</v>
      </c>
      <c r="C6" s="246">
        <v>0</v>
      </c>
      <c r="D6" s="246">
        <v>0</v>
      </c>
      <c r="E6" s="246">
        <v>3.7727672606706619E-3</v>
      </c>
      <c r="F6" s="246">
        <v>2.717337803915143E-3</v>
      </c>
      <c r="G6" s="246">
        <v>2.5344723835587502E-3</v>
      </c>
      <c r="H6" s="246">
        <v>2.4391170591115952E-3</v>
      </c>
      <c r="I6" s="246">
        <v>2.9160159174352884E-3</v>
      </c>
      <c r="J6" s="246">
        <v>4.7548240981996059E-3</v>
      </c>
      <c r="K6" s="246">
        <v>2.0569392945617437E-3</v>
      </c>
      <c r="L6" s="246">
        <v>0</v>
      </c>
      <c r="M6" s="246">
        <v>0</v>
      </c>
      <c r="N6" s="246"/>
      <c r="O6" s="246"/>
      <c r="P6" s="246"/>
      <c r="Q6" s="246"/>
      <c r="R6" s="246"/>
      <c r="S6" s="246"/>
      <c r="T6" s="246"/>
      <c r="U6" s="246"/>
      <c r="V6" s="246"/>
      <c r="W6" s="246"/>
      <c r="X6" s="246"/>
      <c r="Y6" s="246"/>
    </row>
    <row r="7" spans="1:25" x14ac:dyDescent="0.2">
      <c r="A7" s="249" t="s">
        <v>552</v>
      </c>
      <c r="B7" s="246">
        <v>7.2229779325425625E-3</v>
      </c>
      <c r="C7" s="246">
        <v>5.1036453805863857E-3</v>
      </c>
      <c r="D7" s="246">
        <v>2.9101031832396984E-3</v>
      </c>
      <c r="E7" s="246">
        <v>3.9948280900716782E-3</v>
      </c>
      <c r="F7" s="246">
        <v>2.7462129946798086E-3</v>
      </c>
      <c r="G7" s="246">
        <v>2.4744425900280476E-3</v>
      </c>
      <c r="H7" s="246">
        <v>1.4117121463641524E-3</v>
      </c>
      <c r="I7" s="246">
        <v>1.5390288317576051E-3</v>
      </c>
      <c r="J7" s="246">
        <v>1.9583241082727909E-3</v>
      </c>
      <c r="K7" s="246">
        <v>3.4044364001601934E-3</v>
      </c>
      <c r="L7" s="246">
        <v>5.6914002634584904E-3</v>
      </c>
      <c r="M7" s="246">
        <v>1.3071418507024646E-3</v>
      </c>
      <c r="N7" s="246"/>
      <c r="O7" s="246"/>
      <c r="P7" s="246"/>
      <c r="Q7" s="246"/>
      <c r="R7" s="246"/>
      <c r="S7" s="246"/>
      <c r="T7" s="246"/>
      <c r="U7" s="246"/>
      <c r="V7" s="246"/>
      <c r="W7" s="246"/>
      <c r="X7" s="246"/>
      <c r="Y7" s="246"/>
    </row>
    <row r="8" spans="1:25" x14ac:dyDescent="0.2">
      <c r="A8" s="249" t="s">
        <v>553</v>
      </c>
      <c r="B8" s="246">
        <v>8.9674051851034164E-3</v>
      </c>
      <c r="C8" s="246">
        <v>5.5608055554330349E-3</v>
      </c>
      <c r="D8" s="246">
        <v>3.3437127713114023E-3</v>
      </c>
      <c r="E8" s="246">
        <v>2.7711337897926569E-3</v>
      </c>
      <c r="F8" s="246">
        <v>1.3812312390655279E-3</v>
      </c>
      <c r="G8" s="246">
        <v>1.6960175707936287E-3</v>
      </c>
      <c r="H8" s="246">
        <v>1.5704495599493384E-3</v>
      </c>
      <c r="I8" s="246">
        <v>1.6628704033792019E-3</v>
      </c>
      <c r="J8" s="246">
        <v>3.2000928185880184E-3</v>
      </c>
      <c r="K8" s="246">
        <v>3.2654243987053633E-3</v>
      </c>
      <c r="L8" s="246">
        <v>5.0997701473534107E-3</v>
      </c>
      <c r="M8" s="246">
        <v>1.1075417278334498E-3</v>
      </c>
      <c r="N8" s="246"/>
      <c r="O8" s="246"/>
      <c r="P8" s="246"/>
      <c r="Q8" s="246"/>
      <c r="R8" s="246"/>
      <c r="S8" s="246"/>
      <c r="T8" s="246"/>
      <c r="U8" s="246"/>
      <c r="V8" s="246"/>
      <c r="W8" s="246"/>
      <c r="X8" s="246"/>
      <c r="Y8" s="246"/>
    </row>
    <row r="9" spans="1:25" x14ac:dyDescent="0.2">
      <c r="A9" s="249" t="s">
        <v>554</v>
      </c>
      <c r="B9" s="246">
        <v>8.4133883938193321E-3</v>
      </c>
      <c r="C9" s="246">
        <v>5.0760470330715179E-3</v>
      </c>
      <c r="D9" s="246">
        <v>3.1054718419909477E-3</v>
      </c>
      <c r="E9" s="246">
        <v>2.2029851097613573E-3</v>
      </c>
      <c r="F9" s="246">
        <v>1.5347164589911699E-3</v>
      </c>
      <c r="G9" s="246">
        <v>1.7008496215566993E-3</v>
      </c>
      <c r="H9" s="246">
        <v>2.1801316179335117E-3</v>
      </c>
      <c r="I9" s="246">
        <v>2.31598736718297E-3</v>
      </c>
      <c r="J9" s="246">
        <v>3.8462136872112751E-3</v>
      </c>
      <c r="K9" s="246">
        <v>3.4439517185091972E-3</v>
      </c>
      <c r="L9" s="246">
        <v>6.4863404259085655E-3</v>
      </c>
      <c r="M9" s="246">
        <v>1.3277585385367274E-3</v>
      </c>
      <c r="N9" s="246"/>
      <c r="O9" s="246"/>
      <c r="P9" s="246"/>
      <c r="Q9" s="246"/>
      <c r="R9" s="246"/>
      <c r="S9" s="246"/>
      <c r="T9" s="246"/>
      <c r="U9" s="246"/>
      <c r="V9" s="246"/>
      <c r="W9" s="246"/>
      <c r="X9" s="246"/>
      <c r="Y9" s="246"/>
    </row>
    <row r="10" spans="1:25" x14ac:dyDescent="0.2">
      <c r="A10" s="249" t="s">
        <v>555</v>
      </c>
      <c r="B10" s="246">
        <v>1.5338331460952759E-2</v>
      </c>
      <c r="C10" s="246">
        <v>8.2685258239507675E-3</v>
      </c>
      <c r="D10" s="246">
        <v>5.0235111266374588E-3</v>
      </c>
      <c r="E10" s="246">
        <v>6.1158575117588043E-3</v>
      </c>
      <c r="F10" s="246">
        <v>4.8036561347544193E-3</v>
      </c>
      <c r="G10" s="246">
        <v>4.0140147320926189E-3</v>
      </c>
      <c r="H10" s="246">
        <v>3.2709762454032898E-3</v>
      </c>
      <c r="I10" s="246">
        <v>4.2263064533472061E-3</v>
      </c>
      <c r="J10" s="246">
        <v>4.7468887642025948E-3</v>
      </c>
      <c r="K10" s="246">
        <v>1.4812460169196129E-2</v>
      </c>
      <c r="L10" s="246">
        <v>7.2549981996417046E-3</v>
      </c>
      <c r="M10" s="246">
        <v>4.6456898562610149E-3</v>
      </c>
      <c r="N10" s="246"/>
      <c r="O10" s="246"/>
      <c r="P10" s="246"/>
      <c r="Q10" s="246"/>
      <c r="R10" s="246"/>
      <c r="S10" s="246"/>
      <c r="T10" s="246"/>
      <c r="U10" s="246"/>
      <c r="V10" s="246"/>
      <c r="W10" s="246"/>
      <c r="X10" s="246"/>
      <c r="Y10" s="246"/>
    </row>
    <row r="11" spans="1:25" x14ac:dyDescent="0.2">
      <c r="A11" s="249" t="s">
        <v>556</v>
      </c>
      <c r="B11" s="246">
        <v>8.4074977785348892E-3</v>
      </c>
      <c r="C11" s="246">
        <v>7.7705145813524723E-3</v>
      </c>
      <c r="D11" s="246">
        <v>4.6142358332872391E-3</v>
      </c>
      <c r="E11" s="246"/>
      <c r="F11" s="246"/>
      <c r="G11" s="246"/>
      <c r="H11" s="246"/>
      <c r="I11" s="246"/>
      <c r="J11" s="246"/>
      <c r="K11" s="246"/>
      <c r="L11" s="246"/>
      <c r="M11" s="246"/>
      <c r="N11" s="246"/>
      <c r="O11" s="246"/>
      <c r="P11" s="246"/>
      <c r="Q11" s="246"/>
      <c r="R11" s="246"/>
      <c r="S11" s="246"/>
      <c r="T11" s="246"/>
      <c r="U11" s="246"/>
      <c r="V11" s="246"/>
      <c r="W11" s="246"/>
      <c r="X11" s="246"/>
      <c r="Y11" s="246"/>
    </row>
    <row r="12" spans="1:25" x14ac:dyDescent="0.2">
      <c r="A12" s="249" t="s">
        <v>557</v>
      </c>
      <c r="B12" s="246">
        <v>1.2350762262940407E-2</v>
      </c>
      <c r="C12" s="246">
        <v>8.184993639588356E-3</v>
      </c>
      <c r="D12" s="246">
        <v>4.8877988010644913E-3</v>
      </c>
      <c r="E12" s="246"/>
      <c r="F12" s="246"/>
      <c r="G12" s="246"/>
      <c r="H12" s="246"/>
      <c r="I12" s="246"/>
      <c r="J12" s="246"/>
      <c r="K12" s="246"/>
      <c r="L12" s="246"/>
      <c r="M12" s="246"/>
      <c r="N12" s="246"/>
      <c r="O12" s="246"/>
      <c r="P12" s="246"/>
      <c r="Q12" s="246"/>
      <c r="R12" s="246"/>
      <c r="S12" s="246"/>
      <c r="T12" s="246"/>
      <c r="U12" s="246"/>
      <c r="V12" s="246"/>
      <c r="W12" s="246"/>
      <c r="X12" s="246"/>
      <c r="Y12" s="246"/>
    </row>
    <row r="13" spans="1:25" x14ac:dyDescent="0.2">
      <c r="A13" s="249" t="s">
        <v>1642</v>
      </c>
      <c r="B13" s="246"/>
      <c r="C13" s="246"/>
      <c r="D13" s="246"/>
      <c r="E13" s="246">
        <v>7.2726951912045479E-3</v>
      </c>
      <c r="F13" s="246">
        <v>6.1857057735323906E-3</v>
      </c>
      <c r="G13" s="246">
        <v>4.7000567428767681E-3</v>
      </c>
      <c r="H13" s="246">
        <v>5.8590392582118511E-3</v>
      </c>
      <c r="I13" s="246">
        <v>6.623459979891777E-3</v>
      </c>
      <c r="J13" s="246">
        <v>8.6018908768892288E-3</v>
      </c>
      <c r="K13" s="246">
        <v>8.6144125089049339E-3</v>
      </c>
      <c r="L13" s="246">
        <v>1.2809236533939838E-2</v>
      </c>
      <c r="M13" s="246">
        <v>1.0114077478647232E-2</v>
      </c>
      <c r="N13" s="246"/>
      <c r="O13" s="246"/>
      <c r="P13" s="246"/>
      <c r="Q13" s="246"/>
      <c r="R13" s="246"/>
      <c r="S13" s="246"/>
      <c r="T13" s="246"/>
      <c r="U13" s="246"/>
      <c r="V13" s="246"/>
      <c r="W13" s="246"/>
      <c r="X13" s="246"/>
      <c r="Y13" s="246"/>
    </row>
    <row r="14" spans="1:25" x14ac:dyDescent="0.2">
      <c r="A14" s="249" t="s">
        <v>558</v>
      </c>
      <c r="B14" s="246">
        <v>2.0400000736117363E-2</v>
      </c>
      <c r="C14" s="246">
        <v>7.7011645771563053E-3</v>
      </c>
      <c r="D14" s="246">
        <v>5.89704979211092E-3</v>
      </c>
      <c r="E14" s="246">
        <v>6.7948554642498493E-3</v>
      </c>
      <c r="F14" s="246">
        <v>6.1168153770267963E-3</v>
      </c>
      <c r="G14" s="246">
        <v>5.4310434497892857E-3</v>
      </c>
      <c r="H14" s="246">
        <v>7.501654326915741E-3</v>
      </c>
      <c r="I14" s="246">
        <v>1.0814518667757511E-2</v>
      </c>
      <c r="J14" s="246">
        <v>1.1581630446016788E-2</v>
      </c>
      <c r="K14" s="246">
        <v>9.7004901617765427E-3</v>
      </c>
      <c r="L14" s="246">
        <v>5.3460919298231602E-3</v>
      </c>
      <c r="M14" s="246">
        <v>2.0021363161504269E-3</v>
      </c>
      <c r="N14" s="246"/>
      <c r="O14" s="246"/>
      <c r="P14" s="246"/>
      <c r="Q14" s="246"/>
      <c r="R14" s="246"/>
      <c r="S14" s="246"/>
      <c r="T14" s="246"/>
      <c r="U14" s="246"/>
      <c r="V14" s="246"/>
      <c r="W14" s="246"/>
      <c r="X14" s="246"/>
      <c r="Y14" s="246"/>
    </row>
    <row r="15" spans="1:25" ht="20.100000000000001" customHeight="1" x14ac:dyDescent="0.2">
      <c r="A15" s="255" t="s">
        <v>1020</v>
      </c>
      <c r="B15" s="246">
        <v>0.12490145862102509</v>
      </c>
      <c r="C15" s="246">
        <v>0.11662642657756805</v>
      </c>
      <c r="D15" s="246">
        <v>0.11702410131692886</v>
      </c>
      <c r="E15" s="246">
        <v>0.11347797513008118</v>
      </c>
      <c r="F15" s="246">
        <v>0.11358253657817841</v>
      </c>
      <c r="G15" s="246">
        <v>0.10959737002849579</v>
      </c>
      <c r="H15" s="246">
        <v>0.10925503820180893</v>
      </c>
      <c r="I15" s="246">
        <v>0.10334799438714981</v>
      </c>
      <c r="J15" s="246">
        <v>9.1965645551681519E-2</v>
      </c>
      <c r="K15" s="246">
        <v>2.2193966433405876E-2</v>
      </c>
      <c r="L15" s="246">
        <v>0</v>
      </c>
      <c r="M15" s="246">
        <v>0</v>
      </c>
      <c r="N15" s="246"/>
      <c r="O15" s="246"/>
      <c r="P15" s="246"/>
      <c r="Q15" s="246"/>
      <c r="R15" s="246"/>
      <c r="S15" s="246"/>
      <c r="T15" s="246"/>
      <c r="U15" s="246"/>
      <c r="V15" s="246"/>
      <c r="W15" s="246"/>
      <c r="X15" s="246"/>
      <c r="Y15" s="246"/>
    </row>
    <row r="16" spans="1:25" x14ac:dyDescent="0.2">
      <c r="A16" s="248" t="s">
        <v>542</v>
      </c>
      <c r="B16" s="246">
        <v>0</v>
      </c>
      <c r="C16" s="246">
        <v>0</v>
      </c>
      <c r="D16" s="246">
        <v>0</v>
      </c>
      <c r="E16" s="246"/>
      <c r="F16" s="246"/>
      <c r="G16" s="246"/>
      <c r="H16" s="246"/>
      <c r="I16" s="246"/>
      <c r="J16" s="246"/>
      <c r="K16" s="246"/>
      <c r="L16" s="246"/>
      <c r="M16" s="246"/>
      <c r="N16" s="246"/>
      <c r="O16" s="246"/>
      <c r="P16" s="246"/>
      <c r="Q16" s="246"/>
      <c r="R16" s="246"/>
      <c r="S16" s="246"/>
      <c r="T16" s="246"/>
      <c r="U16" s="246"/>
      <c r="V16" s="246"/>
      <c r="W16" s="246"/>
      <c r="X16" s="246"/>
      <c r="Y16" s="246"/>
    </row>
    <row r="17" spans="1:25" x14ac:dyDescent="0.2">
      <c r="A17" s="248" t="s">
        <v>274</v>
      </c>
      <c r="B17" s="246">
        <v>0</v>
      </c>
      <c r="C17" s="246">
        <v>0</v>
      </c>
      <c r="D17" s="246">
        <v>0</v>
      </c>
      <c r="E17" s="246"/>
      <c r="F17" s="246"/>
      <c r="G17" s="246"/>
      <c r="H17" s="246"/>
      <c r="I17" s="246"/>
      <c r="J17" s="246"/>
      <c r="K17" s="246"/>
      <c r="L17" s="246"/>
      <c r="M17" s="246"/>
      <c r="N17" s="246"/>
      <c r="O17" s="246"/>
      <c r="P17" s="246"/>
      <c r="Q17" s="246"/>
      <c r="R17" s="246"/>
      <c r="S17" s="246"/>
      <c r="T17" s="246"/>
      <c r="U17" s="246"/>
      <c r="V17" s="246"/>
      <c r="W17" s="246"/>
      <c r="X17" s="246"/>
      <c r="Y17" s="246"/>
    </row>
    <row r="18" spans="1:25" x14ac:dyDescent="0.2">
      <c r="A18" s="248" t="s">
        <v>22</v>
      </c>
      <c r="B18" s="246">
        <v>0</v>
      </c>
      <c r="C18" s="246">
        <v>0</v>
      </c>
      <c r="D18" s="246">
        <v>0</v>
      </c>
      <c r="E18" s="246"/>
      <c r="F18" s="246"/>
      <c r="G18" s="246"/>
      <c r="H18" s="246"/>
      <c r="I18" s="246"/>
      <c r="J18" s="246"/>
      <c r="K18" s="246"/>
      <c r="L18" s="246"/>
      <c r="M18" s="246"/>
      <c r="N18" s="246"/>
      <c r="O18" s="246"/>
      <c r="P18" s="246"/>
      <c r="Q18" s="246"/>
      <c r="R18" s="246"/>
      <c r="S18" s="246"/>
      <c r="T18" s="246"/>
      <c r="U18" s="246"/>
      <c r="V18" s="246"/>
      <c r="W18" s="246"/>
      <c r="X18" s="246"/>
      <c r="Y18" s="246"/>
    </row>
    <row r="19" spans="1:25" x14ac:dyDescent="0.2">
      <c r="A19" s="248" t="s">
        <v>25</v>
      </c>
      <c r="B19" s="246">
        <v>7.4760757386684418E-2</v>
      </c>
      <c r="C19" s="246">
        <v>7.2809472680091858E-2</v>
      </c>
      <c r="D19" s="246">
        <v>7.0711620151996613E-2</v>
      </c>
      <c r="E19" s="246"/>
      <c r="F19" s="246"/>
      <c r="G19" s="246"/>
      <c r="H19" s="246"/>
      <c r="I19" s="246"/>
      <c r="J19" s="246"/>
      <c r="K19" s="246"/>
      <c r="L19" s="246"/>
      <c r="M19" s="246"/>
      <c r="N19" s="246"/>
      <c r="O19" s="246"/>
      <c r="P19" s="246"/>
      <c r="Q19" s="246"/>
      <c r="R19" s="246"/>
      <c r="S19" s="246"/>
      <c r="T19" s="246"/>
      <c r="U19" s="246"/>
      <c r="V19" s="246"/>
      <c r="W19" s="246"/>
      <c r="X19" s="246"/>
      <c r="Y19" s="246"/>
    </row>
    <row r="20" spans="1:25" x14ac:dyDescent="0.2">
      <c r="A20" s="248" t="s">
        <v>544</v>
      </c>
      <c r="B20" s="246">
        <v>6.4003467559814453E-2</v>
      </c>
      <c r="C20" s="246">
        <v>8.1860378384590149E-2</v>
      </c>
      <c r="D20" s="246">
        <v>9.7358860075473785E-2</v>
      </c>
      <c r="E20" s="246"/>
      <c r="F20" s="246"/>
      <c r="G20" s="246"/>
      <c r="H20" s="246"/>
      <c r="I20" s="246"/>
      <c r="J20" s="246"/>
      <c r="K20" s="246"/>
      <c r="L20" s="246"/>
      <c r="M20" s="246"/>
      <c r="N20" s="246"/>
      <c r="O20" s="246"/>
      <c r="P20" s="246"/>
      <c r="Q20" s="246"/>
      <c r="R20" s="246"/>
      <c r="S20" s="246"/>
      <c r="T20" s="246"/>
      <c r="U20" s="246"/>
      <c r="V20" s="246"/>
      <c r="W20" s="246"/>
      <c r="X20" s="246"/>
      <c r="Y20" s="246"/>
    </row>
    <row r="21" spans="1:25" x14ac:dyDescent="0.2">
      <c r="A21" s="248" t="s">
        <v>546</v>
      </c>
      <c r="B21" s="246">
        <v>5.2354224026203156E-2</v>
      </c>
      <c r="C21" s="246">
        <v>6.2274176627397537E-2</v>
      </c>
      <c r="D21" s="246">
        <v>6.6201567649841309E-2</v>
      </c>
      <c r="E21" s="246"/>
      <c r="F21" s="246"/>
      <c r="G21" s="246"/>
      <c r="H21" s="246"/>
      <c r="I21" s="246"/>
      <c r="J21" s="246"/>
      <c r="K21" s="246"/>
      <c r="L21" s="246"/>
      <c r="M21" s="246"/>
      <c r="N21" s="246"/>
      <c r="O21" s="246"/>
      <c r="P21" s="246"/>
      <c r="Q21" s="246"/>
      <c r="R21" s="246"/>
      <c r="S21" s="246"/>
      <c r="T21" s="246"/>
      <c r="U21" s="246"/>
      <c r="V21" s="246"/>
      <c r="W21" s="246"/>
      <c r="X21" s="246"/>
      <c r="Y21" s="246"/>
    </row>
    <row r="22" spans="1:25" x14ac:dyDescent="0.2">
      <c r="A22" s="248" t="s">
        <v>545</v>
      </c>
      <c r="B22" s="246">
        <v>0</v>
      </c>
      <c r="C22" s="246">
        <v>0</v>
      </c>
      <c r="D22" s="246">
        <v>0</v>
      </c>
      <c r="E22" s="246"/>
      <c r="F22" s="246"/>
      <c r="G22" s="246"/>
      <c r="H22" s="246"/>
      <c r="I22" s="246"/>
      <c r="J22" s="246"/>
      <c r="K22" s="246"/>
      <c r="L22" s="246"/>
      <c r="M22" s="246"/>
      <c r="N22" s="246"/>
      <c r="O22" s="246"/>
      <c r="P22" s="246"/>
      <c r="Q22" s="246"/>
      <c r="R22" s="246"/>
      <c r="S22" s="246"/>
      <c r="T22" s="246"/>
      <c r="U22" s="246"/>
      <c r="V22" s="246"/>
      <c r="W22" s="246"/>
      <c r="X22" s="246"/>
      <c r="Y22" s="246"/>
    </row>
    <row r="23" spans="1:25" x14ac:dyDescent="0.2">
      <c r="A23" s="248" t="s">
        <v>543</v>
      </c>
      <c r="B23" s="246">
        <v>0</v>
      </c>
      <c r="C23" s="246">
        <v>0</v>
      </c>
      <c r="D23" s="246">
        <v>0</v>
      </c>
      <c r="E23" s="246"/>
      <c r="F23" s="246"/>
      <c r="G23" s="246"/>
      <c r="H23" s="246"/>
      <c r="I23" s="246"/>
      <c r="J23" s="246"/>
      <c r="K23" s="246"/>
      <c r="L23" s="246"/>
      <c r="M23" s="246"/>
      <c r="N23" s="246"/>
      <c r="O23" s="246"/>
      <c r="P23" s="246"/>
      <c r="Q23" s="246"/>
      <c r="R23" s="246"/>
      <c r="S23" s="246"/>
      <c r="T23" s="246"/>
      <c r="U23" s="246"/>
      <c r="V23" s="246"/>
      <c r="W23" s="246"/>
      <c r="X23" s="246"/>
      <c r="Y23" s="246"/>
    </row>
    <row r="24" spans="1:25" x14ac:dyDescent="0.2">
      <c r="A24" s="248" t="s">
        <v>547</v>
      </c>
      <c r="B24" s="246">
        <v>0.13708087801933289</v>
      </c>
      <c r="C24" s="246">
        <v>0.13869111239910126</v>
      </c>
      <c r="D24" s="246">
        <v>0.14216989278793335</v>
      </c>
      <c r="E24" s="246">
        <v>0.14381416141986847</v>
      </c>
      <c r="F24" s="246">
        <v>0.15000000596046448</v>
      </c>
      <c r="G24" s="246">
        <v>0.1574999988079071</v>
      </c>
      <c r="H24" s="246">
        <v>0.15000000596046448</v>
      </c>
      <c r="I24" s="246">
        <v>0.15000000596046448</v>
      </c>
      <c r="J24" s="246">
        <v>0.15000000596046448</v>
      </c>
      <c r="K24" s="246">
        <v>0.15000000596046448</v>
      </c>
      <c r="L24" s="246">
        <v>0.15000000596046448</v>
      </c>
      <c r="M24" s="246">
        <v>0.15000000596046448</v>
      </c>
      <c r="N24" s="246"/>
      <c r="O24" s="246"/>
      <c r="P24" s="246"/>
      <c r="Q24" s="246"/>
      <c r="R24" s="246"/>
      <c r="S24" s="246"/>
      <c r="T24" s="246"/>
      <c r="U24" s="246"/>
      <c r="V24" s="246"/>
      <c r="W24" s="246"/>
      <c r="X24" s="246"/>
      <c r="Y24" s="246"/>
    </row>
    <row r="25" spans="1:25" x14ac:dyDescent="0.2">
      <c r="A25" s="248" t="s">
        <v>582</v>
      </c>
      <c r="B25" s="246">
        <v>0.13463142514228821</v>
      </c>
      <c r="C25" s="246">
        <v>0.1307142972946167</v>
      </c>
      <c r="D25" s="246">
        <v>0.1285613626241684</v>
      </c>
      <c r="E25" s="246">
        <v>0.12000644207000732</v>
      </c>
      <c r="F25" s="246">
        <v>0.11809061467647552</v>
      </c>
      <c r="G25" s="246">
        <v>0.11234518885612488</v>
      </c>
      <c r="H25" s="246">
        <v>0.11085369437932968</v>
      </c>
      <c r="I25" s="246">
        <v>0.10891162604093552</v>
      </c>
      <c r="J25" s="246">
        <v>0.10736190527677536</v>
      </c>
      <c r="K25" s="246">
        <v>0.10684959590435028</v>
      </c>
      <c r="L25" s="246">
        <v>0.10831984132528305</v>
      </c>
      <c r="M25" s="246">
        <v>0.10610830038785934</v>
      </c>
      <c r="N25" s="246"/>
      <c r="O25" s="246"/>
      <c r="P25" s="246"/>
      <c r="Q25" s="246"/>
      <c r="R25" s="246"/>
      <c r="S25" s="246"/>
      <c r="T25" s="246"/>
      <c r="U25" s="246"/>
      <c r="V25" s="246"/>
      <c r="W25" s="246"/>
      <c r="X25" s="246"/>
      <c r="Y25" s="246"/>
    </row>
    <row r="26" spans="1:25" ht="20.100000000000001" customHeight="1" x14ac:dyDescent="0.2">
      <c r="A26" s="248" t="s">
        <v>583</v>
      </c>
      <c r="B26" s="246"/>
      <c r="C26" s="246"/>
      <c r="D26" s="246"/>
      <c r="E26" s="246">
        <v>2.6499999687075615E-2</v>
      </c>
      <c r="F26" s="246">
        <v>1.3249999843537807E-2</v>
      </c>
      <c r="G26" s="246">
        <v>0</v>
      </c>
      <c r="H26" s="246">
        <v>0</v>
      </c>
      <c r="I26" s="246">
        <v>0</v>
      </c>
      <c r="J26" s="246">
        <v>0</v>
      </c>
      <c r="K26" s="246">
        <v>0</v>
      </c>
      <c r="L26" s="246">
        <v>0</v>
      </c>
      <c r="M26" s="246">
        <v>0</v>
      </c>
      <c r="N26" s="246"/>
      <c r="O26" s="246"/>
      <c r="P26" s="246"/>
      <c r="Q26" s="246"/>
      <c r="R26" s="246"/>
      <c r="S26" s="246"/>
      <c r="T26" s="246"/>
      <c r="U26" s="246"/>
      <c r="V26" s="246"/>
      <c r="W26" s="246"/>
      <c r="X26" s="246"/>
      <c r="Y26" s="246"/>
    </row>
    <row r="27" spans="1:25" x14ac:dyDescent="0.2">
      <c r="A27" s="248" t="s">
        <v>513</v>
      </c>
      <c r="B27" s="246"/>
      <c r="C27" s="246"/>
      <c r="D27" s="246"/>
      <c r="E27" s="246">
        <v>6.1109945178031921E-2</v>
      </c>
      <c r="F27" s="246">
        <v>6.004343181848526E-2</v>
      </c>
      <c r="G27" s="246">
        <v>5.8383934199810028E-2</v>
      </c>
      <c r="H27" s="246">
        <v>5.8461632579565048E-2</v>
      </c>
      <c r="I27" s="246">
        <v>5.3085435181856155E-2</v>
      </c>
      <c r="J27" s="246">
        <v>3.0928259715437889E-2</v>
      </c>
      <c r="K27" s="246">
        <v>2.9917379841208458E-2</v>
      </c>
      <c r="L27" s="246">
        <v>2.3447880521416664E-2</v>
      </c>
      <c r="M27" s="246">
        <v>4.8767436295747757E-2</v>
      </c>
      <c r="N27" s="246"/>
      <c r="O27" s="246"/>
      <c r="P27" s="246"/>
      <c r="Q27" s="246"/>
      <c r="R27" s="246"/>
      <c r="S27" s="246"/>
      <c r="T27" s="246"/>
      <c r="U27" s="246"/>
      <c r="V27" s="246"/>
      <c r="W27" s="246"/>
      <c r="X27" s="246"/>
      <c r="Y27" s="246"/>
    </row>
    <row r="28" spans="1:25" s="250" customFormat="1" ht="20.100000000000001" customHeight="1" collapsed="1" x14ac:dyDescent="0.2">
      <c r="A28" s="649" t="s">
        <v>584</v>
      </c>
      <c r="B28" s="243"/>
      <c r="C28" s="348"/>
      <c r="D28" s="243"/>
      <c r="E28" s="243">
        <v>6.3225001096725464E-2</v>
      </c>
      <c r="F28" s="348">
        <v>3.4049998968839645E-2</v>
      </c>
      <c r="G28" s="243">
        <v>0</v>
      </c>
      <c r="H28" s="243">
        <v>0.11249999701976776</v>
      </c>
      <c r="I28" s="243">
        <v>0.15000000596046448</v>
      </c>
      <c r="J28" s="348">
        <v>6.2005374580621719E-2</v>
      </c>
      <c r="K28" s="348">
        <v>0</v>
      </c>
      <c r="L28" s="348">
        <v>0</v>
      </c>
      <c r="M28" s="348">
        <v>0</v>
      </c>
      <c r="N28" s="348"/>
      <c r="O28" s="243"/>
      <c r="P28" s="243"/>
      <c r="Q28" s="348"/>
      <c r="R28" s="348"/>
      <c r="S28" s="243"/>
      <c r="T28" s="243"/>
      <c r="U28" s="348"/>
      <c r="V28" s="348"/>
      <c r="W28" s="243"/>
      <c r="X28" s="243"/>
      <c r="Y28" s="243"/>
    </row>
    <row r="29" spans="1:25" x14ac:dyDescent="0.2">
      <c r="A29" s="237" t="s">
        <v>507</v>
      </c>
    </row>
    <row r="31" spans="1:25" s="245" customFormat="1" ht="24.95" customHeight="1" x14ac:dyDescent="0.2">
      <c r="A31" s="646" t="str">
        <f>Index!A86</f>
        <v>Table 6f      Income and expense of deposit money banks, FY2010-FY2021</v>
      </c>
      <c r="B31" s="244"/>
      <c r="E31" s="244"/>
      <c r="I31" s="244"/>
      <c r="Q31" s="244"/>
    </row>
    <row r="32" spans="1:25" s="245" customFormat="1" ht="24.95" customHeight="1" x14ac:dyDescent="0.2">
      <c r="A32" s="242"/>
      <c r="B32" s="132" t="str">
        <f>B2</f>
        <v>FY10</v>
      </c>
      <c r="C32" s="132" t="str">
        <f t="shared" ref="C32:Y32" si="0">C2</f>
        <v>FY11</v>
      </c>
      <c r="D32" s="132" t="str">
        <f t="shared" si="0"/>
        <v>FY12</v>
      </c>
      <c r="E32" s="132" t="str">
        <f t="shared" si="0"/>
        <v>FY13</v>
      </c>
      <c r="F32" s="132" t="str">
        <f t="shared" si="0"/>
        <v>FY14</v>
      </c>
      <c r="G32" s="132" t="str">
        <f t="shared" si="0"/>
        <v>FY15</v>
      </c>
      <c r="H32" s="132" t="str">
        <f t="shared" si="0"/>
        <v>FY16</v>
      </c>
      <c r="I32" s="132" t="str">
        <f t="shared" si="0"/>
        <v>FY17</v>
      </c>
      <c r="J32" s="132" t="str">
        <f t="shared" si="0"/>
        <v>FY18</v>
      </c>
      <c r="K32" s="132" t="str">
        <f t="shared" si="0"/>
        <v>FY19</v>
      </c>
      <c r="L32" s="132" t="str">
        <f t="shared" si="0"/>
        <v>FY20</v>
      </c>
      <c r="M32" s="132" t="str">
        <f t="shared" si="0"/>
        <v>FY21</v>
      </c>
      <c r="N32" s="132">
        <f t="shared" si="0"/>
        <v>0</v>
      </c>
      <c r="O32" s="132">
        <f t="shared" si="0"/>
        <v>0</v>
      </c>
      <c r="P32" s="132">
        <f t="shared" si="0"/>
        <v>0</v>
      </c>
      <c r="Q32" s="132">
        <f t="shared" si="0"/>
        <v>0</v>
      </c>
      <c r="R32" s="132">
        <f t="shared" si="0"/>
        <v>0</v>
      </c>
      <c r="S32" s="132">
        <f t="shared" si="0"/>
        <v>0</v>
      </c>
      <c r="T32" s="132">
        <f t="shared" si="0"/>
        <v>0</v>
      </c>
      <c r="U32" s="132">
        <f t="shared" si="0"/>
        <v>0</v>
      </c>
      <c r="V32" s="132">
        <f t="shared" si="0"/>
        <v>0</v>
      </c>
      <c r="W32" s="132">
        <f t="shared" si="0"/>
        <v>0</v>
      </c>
      <c r="X32" s="132">
        <f t="shared" si="0"/>
        <v>0</v>
      </c>
      <c r="Y32" s="132">
        <f t="shared" si="0"/>
        <v>0</v>
      </c>
    </row>
    <row r="33" spans="1:25" ht="20.100000000000001" customHeight="1" x14ac:dyDescent="0.2">
      <c r="A33" s="352" t="s">
        <v>515</v>
      </c>
      <c r="B33" s="644">
        <v>5.9476008415222168</v>
      </c>
      <c r="C33" s="644">
        <v>4.4200000762939453</v>
      </c>
      <c r="D33" s="644">
        <v>3.8169999122619629</v>
      </c>
      <c r="E33" s="644">
        <v>4.3969998359680176</v>
      </c>
      <c r="F33" s="644">
        <v>5.2950000762939453</v>
      </c>
      <c r="G33" s="644">
        <v>5.5619997978210449</v>
      </c>
      <c r="H33" s="644">
        <v>6.2600002288818359</v>
      </c>
      <c r="I33" s="644">
        <v>7.125</v>
      </c>
      <c r="J33" s="644">
        <v>8.5089998245239258</v>
      </c>
      <c r="K33" s="644">
        <v>9.1479997634887695</v>
      </c>
      <c r="L33" s="644">
        <v>7.5910000801086426</v>
      </c>
      <c r="M33" s="644">
        <v>5.6449999809265137</v>
      </c>
      <c r="N33" s="644"/>
      <c r="O33" s="644"/>
      <c r="P33" s="644"/>
      <c r="Q33" s="644"/>
      <c r="R33" s="644"/>
      <c r="S33" s="644"/>
      <c r="T33" s="644"/>
      <c r="U33" s="644"/>
      <c r="V33" s="644"/>
      <c r="W33" s="644"/>
      <c r="X33" s="644"/>
      <c r="Y33" s="644"/>
    </row>
    <row r="34" spans="1:25" x14ac:dyDescent="0.2">
      <c r="A34" s="620" t="s">
        <v>1681</v>
      </c>
      <c r="B34" s="644">
        <v>3.5560000687837601E-2</v>
      </c>
      <c r="C34" s="644">
        <v>3.7000000476837158E-2</v>
      </c>
      <c r="D34" s="644">
        <v>1.7300000190734863</v>
      </c>
      <c r="E34" s="644">
        <v>0.97299998998641968</v>
      </c>
      <c r="F34" s="644">
        <v>1.1779999732971191</v>
      </c>
      <c r="G34" s="644">
        <v>1.6859999895095825</v>
      </c>
      <c r="H34" s="644">
        <v>2.4719998836517334</v>
      </c>
      <c r="I34" s="644">
        <v>3.249000072479248</v>
      </c>
      <c r="J34" s="644">
        <v>4.5720000267028809</v>
      </c>
      <c r="K34" s="644">
        <v>5.2639999389648438</v>
      </c>
      <c r="L34" s="644">
        <v>3.8689999580383301</v>
      </c>
      <c r="M34" s="644">
        <v>2.4170000553131104</v>
      </c>
      <c r="N34" s="644"/>
      <c r="O34" s="644"/>
      <c r="P34" s="644"/>
      <c r="Q34" s="644"/>
      <c r="R34" s="644"/>
      <c r="S34" s="644"/>
      <c r="T34" s="644"/>
      <c r="U34" s="644"/>
      <c r="V34" s="644"/>
      <c r="W34" s="644"/>
      <c r="X34" s="644"/>
      <c r="Y34" s="644"/>
    </row>
    <row r="35" spans="1:25" x14ac:dyDescent="0.2">
      <c r="A35" s="620" t="s">
        <v>1397</v>
      </c>
      <c r="B35" s="644">
        <v>5.8988199234008789</v>
      </c>
      <c r="C35" s="644">
        <v>4.3590002059936523</v>
      </c>
      <c r="D35" s="644">
        <v>2.1059999465942383</v>
      </c>
      <c r="E35" s="644">
        <v>3.3250000476837158</v>
      </c>
      <c r="F35" s="644">
        <v>3.5079998970031738</v>
      </c>
      <c r="G35" s="644">
        <v>3.4790000915527344</v>
      </c>
      <c r="H35" s="644">
        <v>3.4430000782012939</v>
      </c>
      <c r="I35" s="644">
        <v>3.5369999408721924</v>
      </c>
      <c r="J35" s="644">
        <v>3.628000020980835</v>
      </c>
      <c r="K35" s="644">
        <v>3.5929999351501465</v>
      </c>
      <c r="L35" s="644">
        <v>3.4869999885559082</v>
      </c>
      <c r="M35" s="644">
        <v>3.0230000019073486</v>
      </c>
      <c r="N35" s="644"/>
      <c r="O35" s="644"/>
      <c r="P35" s="644"/>
      <c r="Q35" s="644"/>
      <c r="R35" s="644"/>
      <c r="S35" s="644"/>
      <c r="T35" s="644"/>
      <c r="U35" s="644"/>
      <c r="V35" s="644"/>
      <c r="W35" s="644"/>
      <c r="X35" s="644"/>
      <c r="Y35" s="644"/>
    </row>
    <row r="36" spans="1:25" x14ac:dyDescent="0.2">
      <c r="A36" s="620" t="s">
        <v>1682</v>
      </c>
      <c r="B36" s="644">
        <v>8.999999612569809E-3</v>
      </c>
      <c r="C36" s="644">
        <v>2.4000000208616257E-2</v>
      </c>
      <c r="D36" s="644">
        <v>-1.8999999389052391E-2</v>
      </c>
      <c r="E36" s="644">
        <v>9.8999999463558197E-2</v>
      </c>
      <c r="F36" s="644">
        <v>0.60900002717971802</v>
      </c>
      <c r="G36" s="644">
        <v>0.3970000147819519</v>
      </c>
      <c r="H36" s="644">
        <v>0.3449999988079071</v>
      </c>
      <c r="I36" s="644">
        <v>0.33899998664855957</v>
      </c>
      <c r="J36" s="644">
        <v>0.30899998545646667</v>
      </c>
      <c r="K36" s="644">
        <v>0.29100000858306885</v>
      </c>
      <c r="L36" s="644">
        <v>0.23499999940395355</v>
      </c>
      <c r="M36" s="644">
        <v>0.20499999821186066</v>
      </c>
      <c r="N36" s="644"/>
      <c r="O36" s="644"/>
      <c r="P36" s="644"/>
      <c r="Q36" s="644"/>
      <c r="R36" s="644"/>
      <c r="S36" s="644"/>
      <c r="T36" s="644"/>
      <c r="U36" s="644"/>
      <c r="V36" s="644"/>
      <c r="W36" s="644"/>
      <c r="X36" s="644"/>
      <c r="Y36" s="644"/>
    </row>
    <row r="37" spans="1:25" x14ac:dyDescent="0.2">
      <c r="A37" s="352" t="s">
        <v>516</v>
      </c>
      <c r="B37" s="644">
        <v>1.1762946844100952</v>
      </c>
      <c r="C37" s="644">
        <v>0.63499999046325684</v>
      </c>
      <c r="D37" s="644">
        <v>2.7000000700354576E-2</v>
      </c>
      <c r="E37" s="644">
        <v>0.2370000034570694</v>
      </c>
      <c r="F37" s="644">
        <v>0.1940000057220459</v>
      </c>
      <c r="G37" s="644">
        <v>0.15700000524520874</v>
      </c>
      <c r="H37" s="644">
        <v>0.19200000166893005</v>
      </c>
      <c r="I37" s="644">
        <v>0.22200000286102295</v>
      </c>
      <c r="J37" s="644">
        <v>0.289000004529953</v>
      </c>
      <c r="K37" s="644">
        <v>0.43299999833106995</v>
      </c>
      <c r="L37" s="644">
        <v>0.36700001358985901</v>
      </c>
      <c r="M37" s="644">
        <v>0.1679999977350235</v>
      </c>
      <c r="N37" s="644"/>
      <c r="O37" s="644"/>
      <c r="P37" s="644"/>
      <c r="Q37" s="644"/>
      <c r="R37" s="644"/>
      <c r="S37" s="644"/>
      <c r="T37" s="644"/>
      <c r="U37" s="644"/>
      <c r="V37" s="644"/>
      <c r="W37" s="644"/>
      <c r="X37" s="644"/>
      <c r="Y37" s="644"/>
    </row>
    <row r="38" spans="1:25" x14ac:dyDescent="0.2">
      <c r="A38" s="620" t="s">
        <v>82</v>
      </c>
      <c r="B38" s="644">
        <v>0.45531803369522095</v>
      </c>
      <c r="C38" s="644">
        <v>0.28099998831748962</v>
      </c>
      <c r="D38" s="644">
        <v>0.2630000114440918</v>
      </c>
      <c r="E38" s="644">
        <v>0.2370000034570694</v>
      </c>
      <c r="F38" s="644">
        <v>0.1940000057220459</v>
      </c>
      <c r="G38" s="644">
        <v>0.15700000524520874</v>
      </c>
      <c r="H38" s="644">
        <v>0.19200000166893005</v>
      </c>
      <c r="I38" s="644">
        <v>0.22200000286102295</v>
      </c>
      <c r="J38" s="644">
        <v>0.289000004529953</v>
      </c>
      <c r="K38" s="644">
        <v>0.43299999833106995</v>
      </c>
      <c r="L38" s="644">
        <v>0.36700001358985901</v>
      </c>
      <c r="M38" s="644">
        <v>0.1679999977350235</v>
      </c>
      <c r="N38" s="644"/>
      <c r="O38" s="644"/>
      <c r="P38" s="644"/>
      <c r="Q38" s="644"/>
      <c r="R38" s="644"/>
      <c r="S38" s="644"/>
      <c r="T38" s="644"/>
      <c r="U38" s="644"/>
      <c r="V38" s="644"/>
      <c r="W38" s="644"/>
      <c r="X38" s="644"/>
      <c r="Y38" s="644"/>
    </row>
    <row r="39" spans="1:25" x14ac:dyDescent="0.2">
      <c r="A39" s="631" t="s">
        <v>1683</v>
      </c>
      <c r="B39" s="644">
        <v>1.3000000268220901E-2</v>
      </c>
      <c r="C39" s="644">
        <v>8.999999612569809E-3</v>
      </c>
      <c r="D39" s="644">
        <v>1.6000000759959221E-2</v>
      </c>
      <c r="E39" s="644">
        <v>7.0000002160668373E-3</v>
      </c>
      <c r="F39" s="644">
        <v>0</v>
      </c>
      <c r="G39" s="644">
        <v>0</v>
      </c>
      <c r="H39" s="644">
        <v>0</v>
      </c>
      <c r="I39" s="644">
        <v>0</v>
      </c>
      <c r="J39" s="644">
        <v>0</v>
      </c>
      <c r="K39" s="644">
        <v>0</v>
      </c>
      <c r="L39" s="644">
        <v>0</v>
      </c>
      <c r="M39" s="644">
        <v>0</v>
      </c>
      <c r="N39" s="644"/>
      <c r="O39" s="644"/>
      <c r="P39" s="644"/>
      <c r="Q39" s="644"/>
      <c r="R39" s="644"/>
      <c r="S39" s="644"/>
      <c r="T39" s="644"/>
      <c r="U39" s="644"/>
      <c r="V39" s="644"/>
      <c r="W39" s="644"/>
      <c r="X39" s="644"/>
      <c r="Y39" s="644"/>
    </row>
    <row r="40" spans="1:25" x14ac:dyDescent="0.2">
      <c r="A40" s="631" t="s">
        <v>517</v>
      </c>
      <c r="B40" s="644">
        <v>0.21277931332588196</v>
      </c>
      <c r="C40" s="644">
        <v>0.17399999499320984</v>
      </c>
      <c r="D40" s="644">
        <v>0.18199999630451202</v>
      </c>
      <c r="E40" s="644">
        <v>4.5000001788139343E-2</v>
      </c>
      <c r="F40" s="644">
        <v>0</v>
      </c>
      <c r="G40" s="644">
        <v>0</v>
      </c>
      <c r="H40" s="644">
        <v>0</v>
      </c>
      <c r="I40" s="644">
        <v>0</v>
      </c>
      <c r="J40" s="644">
        <v>0</v>
      </c>
      <c r="K40" s="644">
        <v>0</v>
      </c>
      <c r="L40" s="644">
        <v>0</v>
      </c>
      <c r="M40" s="644">
        <v>0</v>
      </c>
      <c r="N40" s="644"/>
      <c r="O40" s="644"/>
      <c r="P40" s="644"/>
      <c r="Q40" s="644"/>
      <c r="R40" s="644"/>
      <c r="S40" s="644"/>
      <c r="T40" s="644"/>
      <c r="U40" s="644"/>
      <c r="V40" s="644"/>
      <c r="W40" s="644"/>
      <c r="X40" s="644"/>
      <c r="Y40" s="644"/>
    </row>
    <row r="41" spans="1:25" x14ac:dyDescent="0.2">
      <c r="A41" s="631" t="s">
        <v>1684</v>
      </c>
      <c r="B41" s="644">
        <v>0.22229544818401337</v>
      </c>
      <c r="C41" s="644">
        <v>9.7999997437000275E-2</v>
      </c>
      <c r="D41" s="644">
        <v>6.4999997615814209E-2</v>
      </c>
      <c r="E41" s="644">
        <v>1.2000000104308128E-2</v>
      </c>
      <c r="F41" s="644">
        <v>0</v>
      </c>
      <c r="G41" s="644">
        <v>0</v>
      </c>
      <c r="H41" s="644">
        <v>0</v>
      </c>
      <c r="I41" s="644">
        <v>0</v>
      </c>
      <c r="J41" s="644">
        <v>0</v>
      </c>
      <c r="K41" s="644">
        <v>0</v>
      </c>
      <c r="L41" s="644">
        <v>0</v>
      </c>
      <c r="M41" s="644">
        <v>0</v>
      </c>
      <c r="N41" s="644"/>
      <c r="O41" s="644"/>
      <c r="P41" s="644"/>
      <c r="Q41" s="644"/>
      <c r="R41" s="644"/>
      <c r="S41" s="644"/>
      <c r="T41" s="644"/>
      <c r="U41" s="644"/>
      <c r="V41" s="644"/>
      <c r="W41" s="644"/>
      <c r="X41" s="644"/>
      <c r="Y41" s="644"/>
    </row>
    <row r="42" spans="1:25" x14ac:dyDescent="0.2">
      <c r="A42" s="620" t="s">
        <v>518</v>
      </c>
      <c r="B42" s="644">
        <v>0.72207850217819214</v>
      </c>
      <c r="C42" s="644">
        <v>0.35400000214576721</v>
      </c>
      <c r="D42" s="644">
        <v>-0.23600000143051147</v>
      </c>
      <c r="E42" s="644">
        <v>0</v>
      </c>
      <c r="F42" s="644">
        <v>0</v>
      </c>
      <c r="G42" s="644">
        <v>0</v>
      </c>
      <c r="H42" s="644">
        <v>0</v>
      </c>
      <c r="I42" s="644">
        <v>0</v>
      </c>
      <c r="J42" s="644">
        <v>0</v>
      </c>
      <c r="K42" s="644">
        <v>0</v>
      </c>
      <c r="L42" s="644">
        <v>0</v>
      </c>
      <c r="M42" s="644">
        <v>0</v>
      </c>
      <c r="N42" s="644"/>
      <c r="O42" s="644"/>
      <c r="P42" s="644"/>
      <c r="Q42" s="644"/>
      <c r="R42" s="644"/>
      <c r="S42" s="644"/>
      <c r="T42" s="644"/>
      <c r="U42" s="644"/>
      <c r="V42" s="644"/>
      <c r="W42" s="644"/>
      <c r="X42" s="644"/>
      <c r="Y42" s="644"/>
    </row>
    <row r="43" spans="1:25" x14ac:dyDescent="0.2">
      <c r="A43" s="352" t="s">
        <v>519</v>
      </c>
      <c r="B43" s="644">
        <v>4.7493443489074707</v>
      </c>
      <c r="C43" s="644">
        <v>3.7850000858306885</v>
      </c>
      <c r="D43" s="644">
        <v>3.7899999618530273</v>
      </c>
      <c r="E43" s="644">
        <v>4.1599998474121094</v>
      </c>
      <c r="F43" s="644">
        <v>5.1009998321533203</v>
      </c>
      <c r="G43" s="644">
        <v>5.4050002098083496</v>
      </c>
      <c r="H43" s="644">
        <v>6.0679998397827148</v>
      </c>
      <c r="I43" s="644">
        <v>6.9029998779296875</v>
      </c>
      <c r="J43" s="644">
        <v>8.2200002670288086</v>
      </c>
      <c r="K43" s="644">
        <v>8.7150001525878906</v>
      </c>
      <c r="L43" s="644">
        <v>7.2239999771118164</v>
      </c>
      <c r="M43" s="644">
        <v>5.4770002365112305</v>
      </c>
      <c r="N43" s="644"/>
      <c r="O43" s="644"/>
      <c r="P43" s="644"/>
      <c r="Q43" s="644"/>
      <c r="R43" s="644"/>
      <c r="S43" s="644"/>
      <c r="T43" s="644"/>
      <c r="U43" s="644"/>
      <c r="V43" s="644"/>
      <c r="W43" s="644"/>
      <c r="X43" s="644"/>
      <c r="Y43" s="644"/>
    </row>
    <row r="44" spans="1:25" x14ac:dyDescent="0.2">
      <c r="A44" s="620" t="s">
        <v>520</v>
      </c>
      <c r="B44" s="644">
        <v>0.13480722904205322</v>
      </c>
      <c r="C44" s="644">
        <v>8.3999998867511749E-2</v>
      </c>
      <c r="D44" s="644">
        <v>-0.57099997997283936</v>
      </c>
      <c r="E44" s="644">
        <v>1.1059999465942383</v>
      </c>
      <c r="F44" s="644">
        <v>0.79000002145767212</v>
      </c>
      <c r="G44" s="644">
        <v>0.77700001001358032</v>
      </c>
      <c r="H44" s="644">
        <v>0.2720000147819519</v>
      </c>
      <c r="I44" s="644">
        <v>0.52100002765655518</v>
      </c>
      <c r="J44" s="644">
        <v>0.29800000786781311</v>
      </c>
      <c r="K44" s="644">
        <v>0.61699998378753662</v>
      </c>
      <c r="L44" s="644">
        <v>1.0770000219345093</v>
      </c>
      <c r="M44" s="644">
        <v>1.8999999389052391E-2</v>
      </c>
      <c r="N44" s="644"/>
      <c r="O44" s="644"/>
      <c r="P44" s="644"/>
      <c r="Q44" s="644"/>
      <c r="R44" s="644"/>
      <c r="S44" s="644"/>
      <c r="T44" s="644"/>
      <c r="U44" s="644"/>
      <c r="V44" s="644"/>
      <c r="W44" s="644"/>
      <c r="X44" s="644"/>
      <c r="Y44" s="644"/>
    </row>
    <row r="45" spans="1:25" x14ac:dyDescent="0.2">
      <c r="A45" s="352" t="s">
        <v>521</v>
      </c>
      <c r="B45" s="644">
        <v>1.6878098249435425</v>
      </c>
      <c r="C45" s="644">
        <v>1.4709999561309814</v>
      </c>
      <c r="D45" s="644">
        <v>1.1929999589920044</v>
      </c>
      <c r="E45" s="644">
        <v>1.0980000495910645</v>
      </c>
      <c r="F45" s="644">
        <v>0.57700002193450928</v>
      </c>
      <c r="G45" s="644">
        <v>0.8399999737739563</v>
      </c>
      <c r="H45" s="644">
        <v>0.94099998474121094</v>
      </c>
      <c r="I45" s="644">
        <v>0.95800000429153442</v>
      </c>
      <c r="J45" s="644">
        <v>0.99099999666213989</v>
      </c>
      <c r="K45" s="644">
        <v>1.0240000486373901</v>
      </c>
      <c r="L45" s="644">
        <v>1.1130000352859497</v>
      </c>
      <c r="M45" s="644">
        <v>1.0789999961853027</v>
      </c>
      <c r="N45" s="644"/>
      <c r="O45" s="644"/>
      <c r="P45" s="644"/>
      <c r="Q45" s="644"/>
      <c r="R45" s="644"/>
      <c r="S45" s="644"/>
      <c r="T45" s="644"/>
      <c r="U45" s="644"/>
      <c r="V45" s="644"/>
      <c r="W45" s="644"/>
      <c r="X45" s="644"/>
      <c r="Y45" s="644"/>
    </row>
    <row r="46" spans="1:25" x14ac:dyDescent="0.2">
      <c r="A46" s="620" t="s">
        <v>522</v>
      </c>
      <c r="B46" s="644">
        <v>0.41670516133308411</v>
      </c>
      <c r="C46" s="644">
        <v>0.49700000882148743</v>
      </c>
      <c r="D46" s="644">
        <v>2.4000000208616257E-2</v>
      </c>
      <c r="E46" s="644">
        <v>5.4000001400709152E-2</v>
      </c>
      <c r="F46" s="644">
        <v>0</v>
      </c>
      <c r="G46" s="644">
        <v>0</v>
      </c>
      <c r="H46" s="644">
        <v>0</v>
      </c>
      <c r="I46" s="644">
        <v>0</v>
      </c>
      <c r="J46" s="644">
        <v>0</v>
      </c>
      <c r="K46" s="644">
        <v>0</v>
      </c>
      <c r="L46" s="644">
        <v>0</v>
      </c>
      <c r="M46" s="644">
        <v>0</v>
      </c>
      <c r="N46" s="644"/>
      <c r="O46" s="644"/>
      <c r="P46" s="644"/>
      <c r="Q46" s="644"/>
      <c r="R46" s="644"/>
      <c r="S46" s="644"/>
      <c r="T46" s="644"/>
      <c r="U46" s="644"/>
      <c r="V46" s="644"/>
      <c r="W46" s="644"/>
      <c r="X46" s="644"/>
      <c r="Y46" s="644"/>
    </row>
    <row r="47" spans="1:25" x14ac:dyDescent="0.2">
      <c r="A47" s="620" t="s">
        <v>523</v>
      </c>
      <c r="B47" s="644">
        <v>1.07648766040802</v>
      </c>
      <c r="C47" s="644">
        <v>0.8320000171661377</v>
      </c>
      <c r="D47" s="644">
        <v>0.63599997758865356</v>
      </c>
      <c r="E47" s="644">
        <v>0.68300002813339233</v>
      </c>
      <c r="F47" s="644">
        <v>0.34900000691413879</v>
      </c>
      <c r="G47" s="644">
        <v>0.49200001358985901</v>
      </c>
      <c r="H47" s="644">
        <v>0.59500002861022949</v>
      </c>
      <c r="I47" s="644">
        <v>0.59600001573562622</v>
      </c>
      <c r="J47" s="644">
        <v>0.6470000147819519</v>
      </c>
      <c r="K47" s="644">
        <v>0.65100002288818359</v>
      </c>
      <c r="L47" s="644">
        <v>0.63599997758865356</v>
      </c>
      <c r="M47" s="644">
        <v>0.66200000047683716</v>
      </c>
      <c r="N47" s="644"/>
      <c r="O47" s="644"/>
      <c r="P47" s="644"/>
      <c r="Q47" s="644"/>
      <c r="R47" s="644"/>
      <c r="S47" s="644"/>
      <c r="T47" s="644"/>
      <c r="U47" s="644"/>
      <c r="V47" s="644"/>
      <c r="W47" s="644"/>
      <c r="X47" s="644"/>
      <c r="Y47" s="644"/>
    </row>
    <row r="48" spans="1:25" x14ac:dyDescent="0.2">
      <c r="A48" s="620" t="s">
        <v>524</v>
      </c>
      <c r="B48" s="644">
        <v>0.1685752272605896</v>
      </c>
      <c r="C48" s="644">
        <v>0.14200000464916229</v>
      </c>
      <c r="D48" s="644">
        <v>0.53299999237060547</v>
      </c>
      <c r="E48" s="644">
        <v>0.36100000143051147</v>
      </c>
      <c r="F48" s="644">
        <v>0.22800000011920929</v>
      </c>
      <c r="G48" s="644">
        <v>0.34799998998641968</v>
      </c>
      <c r="H48" s="644">
        <v>0.34599998593330383</v>
      </c>
      <c r="I48" s="644">
        <v>0.3619999885559082</v>
      </c>
      <c r="J48" s="644">
        <v>0.34400001168251038</v>
      </c>
      <c r="K48" s="644">
        <v>0.37299999594688416</v>
      </c>
      <c r="L48" s="644">
        <v>0.47699999809265137</v>
      </c>
      <c r="M48" s="644">
        <v>0.41699999570846558</v>
      </c>
      <c r="N48" s="644"/>
      <c r="O48" s="644"/>
      <c r="P48" s="644"/>
      <c r="Q48" s="644"/>
      <c r="R48" s="644"/>
      <c r="S48" s="644"/>
      <c r="T48" s="644"/>
      <c r="U48" s="644"/>
      <c r="V48" s="644"/>
      <c r="W48" s="644"/>
      <c r="X48" s="644"/>
      <c r="Y48" s="644"/>
    </row>
    <row r="49" spans="1:25" x14ac:dyDescent="0.2">
      <c r="A49" s="352" t="s">
        <v>525</v>
      </c>
      <c r="B49" s="644">
        <v>3.7915253639221191</v>
      </c>
      <c r="C49" s="644">
        <v>3.3420000076293945</v>
      </c>
      <c r="D49" s="644">
        <v>2.2799999713897705</v>
      </c>
      <c r="E49" s="644">
        <v>2.3389999866485596</v>
      </c>
      <c r="F49" s="644">
        <v>2.377000093460083</v>
      </c>
      <c r="G49" s="644">
        <v>2.4739999771118164</v>
      </c>
      <c r="H49" s="644">
        <v>2.6689999103546143</v>
      </c>
      <c r="I49" s="644">
        <v>2.8589999675750732</v>
      </c>
      <c r="J49" s="644">
        <v>3.0209999084472656</v>
      </c>
      <c r="K49" s="644">
        <v>3.0810000896453857</v>
      </c>
      <c r="L49" s="644">
        <v>3.1019999980926514</v>
      </c>
      <c r="M49" s="644">
        <v>3.1840000152587891</v>
      </c>
      <c r="N49" s="644"/>
      <c r="O49" s="644"/>
      <c r="P49" s="644"/>
      <c r="Q49" s="644"/>
      <c r="R49" s="644"/>
      <c r="S49" s="644"/>
      <c r="T49" s="644"/>
      <c r="U49" s="644"/>
      <c r="V49" s="644"/>
      <c r="W49" s="644"/>
      <c r="X49" s="644"/>
      <c r="Y49" s="644"/>
    </row>
    <row r="50" spans="1:25" x14ac:dyDescent="0.2">
      <c r="A50" s="620" t="s">
        <v>526</v>
      </c>
      <c r="B50" s="644">
        <v>1.3750815391540527</v>
      </c>
      <c r="C50" s="644">
        <v>1.2560000419616699</v>
      </c>
      <c r="D50" s="644">
        <v>1.0180000066757202</v>
      </c>
      <c r="E50" s="644">
        <v>0.95800000429153442</v>
      </c>
      <c r="F50" s="644">
        <v>0.96299999952316284</v>
      </c>
      <c r="G50" s="644">
        <v>0.97699999809265137</v>
      </c>
      <c r="H50" s="644">
        <v>1.093000054359436</v>
      </c>
      <c r="I50" s="644">
        <v>1.1749999523162842</v>
      </c>
      <c r="J50" s="644">
        <v>1.3170000314712524</v>
      </c>
      <c r="K50" s="644">
        <v>1.4170000553131104</v>
      </c>
      <c r="L50" s="644">
        <v>1.3880000114440918</v>
      </c>
      <c r="M50" s="644">
        <v>1.4930000305175781</v>
      </c>
      <c r="N50" s="644"/>
      <c r="O50" s="644"/>
      <c r="P50" s="644"/>
      <c r="Q50" s="644"/>
      <c r="R50" s="644"/>
      <c r="S50" s="644"/>
      <c r="T50" s="644"/>
      <c r="U50" s="644"/>
      <c r="V50" s="644"/>
      <c r="W50" s="644"/>
      <c r="X50" s="644"/>
      <c r="Y50" s="644"/>
    </row>
    <row r="51" spans="1:25" x14ac:dyDescent="0.2">
      <c r="A51" s="620" t="s">
        <v>527</v>
      </c>
      <c r="B51" s="644">
        <v>4.3857142329216003E-2</v>
      </c>
      <c r="C51" s="644">
        <v>4.1000001132488251E-2</v>
      </c>
      <c r="D51" s="644">
        <v>4.3000001460313797E-2</v>
      </c>
      <c r="E51" s="644">
        <v>8.0000003799796104E-3</v>
      </c>
      <c r="F51" s="644">
        <v>4.1000001132488251E-2</v>
      </c>
      <c r="G51" s="644">
        <v>5.9000000357627869E-2</v>
      </c>
      <c r="H51" s="644">
        <v>4.1999999433755875E-2</v>
      </c>
      <c r="I51" s="644">
        <v>8.9000001549720764E-2</v>
      </c>
      <c r="J51" s="644">
        <v>4.6000000089406967E-2</v>
      </c>
      <c r="K51" s="644">
        <v>9.3999996781349182E-2</v>
      </c>
      <c r="L51" s="644">
        <v>0.13600000739097595</v>
      </c>
      <c r="M51" s="644">
        <v>0.10700000077486038</v>
      </c>
      <c r="N51" s="644"/>
      <c r="O51" s="644"/>
      <c r="P51" s="644"/>
      <c r="Q51" s="644"/>
      <c r="R51" s="644"/>
      <c r="S51" s="644"/>
      <c r="T51" s="644"/>
      <c r="U51" s="644"/>
      <c r="V51" s="644"/>
      <c r="W51" s="644"/>
      <c r="X51" s="644"/>
      <c r="Y51" s="644"/>
    </row>
    <row r="52" spans="1:25" x14ac:dyDescent="0.2">
      <c r="A52" s="620" t="s">
        <v>528</v>
      </c>
      <c r="B52" s="644">
        <v>0.53838461637496948</v>
      </c>
      <c r="C52" s="644">
        <v>0.55099999904632568</v>
      </c>
      <c r="D52" s="644">
        <v>0.70999997854232788</v>
      </c>
      <c r="E52" s="644">
        <v>0.45699998736381531</v>
      </c>
      <c r="F52" s="644">
        <v>0.4699999988079071</v>
      </c>
      <c r="G52" s="644">
        <v>0.42100000381469727</v>
      </c>
      <c r="H52" s="644">
        <v>0.44100001454353333</v>
      </c>
      <c r="I52" s="644">
        <v>0.42899999022483826</v>
      </c>
      <c r="J52" s="644">
        <v>0.49500000476837158</v>
      </c>
      <c r="K52" s="644">
        <v>0.51700001955032349</v>
      </c>
      <c r="L52" s="644">
        <v>0.50900000333786011</v>
      </c>
      <c r="M52" s="644">
        <v>0.48899999260902405</v>
      </c>
      <c r="N52" s="644"/>
      <c r="O52" s="644"/>
      <c r="P52" s="644"/>
      <c r="Q52" s="644"/>
      <c r="R52" s="644"/>
      <c r="S52" s="644"/>
      <c r="T52" s="644"/>
      <c r="U52" s="644"/>
      <c r="V52" s="644"/>
      <c r="W52" s="644"/>
      <c r="X52" s="644"/>
      <c r="Y52" s="644"/>
    </row>
    <row r="53" spans="1:25" x14ac:dyDescent="0.2">
      <c r="A53" s="620" t="s">
        <v>529</v>
      </c>
      <c r="B53" s="644">
        <v>0.46108025312423706</v>
      </c>
      <c r="C53" s="644">
        <v>0.44299998879432678</v>
      </c>
      <c r="D53" s="644">
        <v>-6.3000001013278961E-2</v>
      </c>
      <c r="E53" s="644">
        <v>0.14699999988079071</v>
      </c>
      <c r="F53" s="644">
        <v>0.11999999731779099</v>
      </c>
      <c r="G53" s="644">
        <v>0.1120000034570694</v>
      </c>
      <c r="H53" s="644">
        <v>0.12200000137090683</v>
      </c>
      <c r="I53" s="644">
        <v>0.17499999701976776</v>
      </c>
      <c r="J53" s="644">
        <v>0.25099998712539673</v>
      </c>
      <c r="K53" s="644">
        <v>0.23100000619888306</v>
      </c>
      <c r="L53" s="644">
        <v>0.23399999737739563</v>
      </c>
      <c r="M53" s="644">
        <v>0.23399999737739563</v>
      </c>
      <c r="N53" s="644"/>
      <c r="O53" s="644"/>
      <c r="P53" s="644"/>
      <c r="Q53" s="644"/>
      <c r="R53" s="644"/>
      <c r="S53" s="644"/>
      <c r="T53" s="644"/>
      <c r="U53" s="644"/>
      <c r="V53" s="644"/>
      <c r="W53" s="644"/>
      <c r="X53" s="644"/>
      <c r="Y53" s="644"/>
    </row>
    <row r="54" spans="1:25" x14ac:dyDescent="0.2">
      <c r="A54" s="620" t="s">
        <v>530</v>
      </c>
      <c r="B54" s="644">
        <v>1.4059118032455444</v>
      </c>
      <c r="C54" s="644">
        <v>1.0509999990463257</v>
      </c>
      <c r="D54" s="644">
        <v>0.57200002670288086</v>
      </c>
      <c r="E54" s="644">
        <v>0.76899999380111694</v>
      </c>
      <c r="F54" s="644">
        <v>0.78299999237060547</v>
      </c>
      <c r="G54" s="644">
        <v>0.90499997138977051</v>
      </c>
      <c r="H54" s="644">
        <v>0.97100001573562622</v>
      </c>
      <c r="I54" s="644">
        <v>0.99099999666213989</v>
      </c>
      <c r="J54" s="644">
        <v>0.91200000047683716</v>
      </c>
      <c r="K54" s="644">
        <v>0.82200002670288086</v>
      </c>
      <c r="L54" s="644">
        <v>0.83499997854232788</v>
      </c>
      <c r="M54" s="644">
        <v>0.86100000143051147</v>
      </c>
      <c r="N54" s="644"/>
      <c r="O54" s="644"/>
      <c r="P54" s="644"/>
      <c r="Q54" s="644"/>
      <c r="R54" s="644"/>
      <c r="S54" s="644"/>
      <c r="T54" s="644"/>
      <c r="U54" s="644"/>
      <c r="V54" s="644"/>
      <c r="W54" s="644"/>
      <c r="X54" s="644"/>
      <c r="Y54" s="644"/>
    </row>
    <row r="55" spans="1:25" x14ac:dyDescent="0.2">
      <c r="A55" s="352" t="s">
        <v>531</v>
      </c>
      <c r="B55" s="644">
        <v>2.5150895118713379</v>
      </c>
      <c r="C55" s="644">
        <v>1.8300000429153442</v>
      </c>
      <c r="D55" s="644">
        <v>3.2739999294281006</v>
      </c>
      <c r="E55" s="644">
        <v>1.812999963760376</v>
      </c>
      <c r="F55" s="644">
        <v>2.5109999179840088</v>
      </c>
      <c r="G55" s="644">
        <v>2.9939999580383301</v>
      </c>
      <c r="H55" s="644">
        <v>4.0679998397827148</v>
      </c>
      <c r="I55" s="644">
        <v>4.4809999465942383</v>
      </c>
      <c r="J55" s="644">
        <v>5.8920001983642578</v>
      </c>
      <c r="K55" s="644">
        <v>6.0409998893737793</v>
      </c>
      <c r="L55" s="644">
        <v>4.1579999923706055</v>
      </c>
      <c r="M55" s="644">
        <v>3.3529999256134033</v>
      </c>
      <c r="N55" s="644"/>
      <c r="O55" s="644"/>
      <c r="P55" s="644"/>
      <c r="Q55" s="644"/>
      <c r="R55" s="644"/>
      <c r="S55" s="644"/>
      <c r="T55" s="644"/>
      <c r="U55" s="644"/>
      <c r="V55" s="644"/>
      <c r="W55" s="644"/>
      <c r="X55" s="644"/>
      <c r="Y55" s="644"/>
    </row>
    <row r="56" spans="1:25" x14ac:dyDescent="0.2">
      <c r="A56" s="620" t="s">
        <v>532</v>
      </c>
      <c r="B56" s="644">
        <v>0.14100000262260437</v>
      </c>
      <c r="C56" s="644">
        <v>7.9000003635883331E-2</v>
      </c>
      <c r="D56" s="644">
        <v>0.15999999642372131</v>
      </c>
      <c r="E56" s="644">
        <v>9.7000002861022949E-2</v>
      </c>
      <c r="F56" s="644">
        <v>0.10100000351667404</v>
      </c>
      <c r="G56" s="644">
        <v>0.11699999868869781</v>
      </c>
      <c r="H56" s="644">
        <v>0.14699999988079071</v>
      </c>
      <c r="I56" s="644">
        <v>0.17800000309944153</v>
      </c>
      <c r="J56" s="644">
        <v>0.22100000083446503</v>
      </c>
      <c r="K56" s="644">
        <v>0.24500000476837158</v>
      </c>
      <c r="L56" s="644">
        <v>0.18500000238418579</v>
      </c>
      <c r="M56" s="644">
        <v>0.12999999523162842</v>
      </c>
      <c r="N56" s="644"/>
      <c r="O56" s="644"/>
      <c r="P56" s="644"/>
      <c r="Q56" s="644"/>
      <c r="R56" s="644"/>
      <c r="S56" s="644"/>
      <c r="T56" s="644"/>
      <c r="U56" s="644"/>
      <c r="V56" s="644"/>
      <c r="W56" s="644"/>
      <c r="X56" s="644"/>
      <c r="Y56" s="644"/>
    </row>
    <row r="57" spans="1:25" ht="20.100000000000001" customHeight="1" x14ac:dyDescent="0.2">
      <c r="A57" s="643" t="s">
        <v>533</v>
      </c>
      <c r="B57" s="645">
        <v>2.4307346343994141</v>
      </c>
      <c r="C57" s="645">
        <v>1.7510000467300415</v>
      </c>
      <c r="D57" s="645">
        <v>3.1140000820159912</v>
      </c>
      <c r="E57" s="645">
        <v>1.715999960899353</v>
      </c>
      <c r="F57" s="645">
        <v>2.4100000858306885</v>
      </c>
      <c r="G57" s="645">
        <v>2.877000093460083</v>
      </c>
      <c r="H57" s="645">
        <v>3.9210000038146973</v>
      </c>
      <c r="I57" s="645">
        <v>4.3029999732971191</v>
      </c>
      <c r="J57" s="645">
        <v>5.6710000038146973</v>
      </c>
      <c r="K57" s="645">
        <v>5.7960000038146973</v>
      </c>
      <c r="L57" s="645">
        <v>3.9730000495910645</v>
      </c>
      <c r="M57" s="645">
        <v>3.2230000495910645</v>
      </c>
      <c r="N57" s="645"/>
      <c r="O57" s="645"/>
      <c r="P57" s="645"/>
      <c r="Q57" s="645"/>
      <c r="R57" s="645"/>
      <c r="S57" s="645"/>
      <c r="T57" s="645"/>
      <c r="U57" s="645"/>
      <c r="V57" s="645"/>
      <c r="W57" s="645"/>
      <c r="X57" s="645"/>
      <c r="Y57" s="645"/>
    </row>
  </sheetData>
  <pageMargins left="0.70866141732283472" right="0.70866141732283472" top="0.74803149606299213" bottom="0.74803149606299213" header="0.31496062992125984" footer="0.31496062992125984"/>
  <pageSetup scale="80" fitToHeight="2" orientation="landscape" r:id="rId1"/>
  <rowBreaks count="1" manualBreakCount="1">
    <brk id="3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FFC000"/>
  </sheetPr>
  <dimension ref="A1:AW149"/>
  <sheetViews>
    <sheetView view="pageBreakPreview" zoomScale="70" zoomScaleNormal="80" zoomScaleSheetLayoutView="70" workbookViewId="0">
      <pane xSplit="1" ySplit="3" topLeftCell="B4" activePane="bottomRight" state="frozen"/>
      <selection activeCell="D107" sqref="D107"/>
      <selection pane="topRight" activeCell="D107" sqref="D107"/>
      <selection pane="bottomLeft" activeCell="D107" sqref="D107"/>
      <selection pane="bottomRight" activeCell="A2" sqref="A2"/>
    </sheetView>
  </sheetViews>
  <sheetFormatPr defaultRowHeight="12.75" outlineLevelRow="1" x14ac:dyDescent="0.2"/>
  <cols>
    <col min="1" max="1" width="9.85546875" customWidth="1"/>
    <col min="2" max="2" width="11.28515625" customWidth="1"/>
    <col min="3" max="3" width="12.7109375" customWidth="1"/>
    <col min="4" max="4" width="11.28515625" customWidth="1"/>
    <col min="5" max="5" width="10.7109375" customWidth="1"/>
    <col min="6" max="6" width="11.7109375" customWidth="1"/>
    <col min="7" max="7" width="12.7109375" customWidth="1"/>
    <col min="8" max="9" width="10.140625" customWidth="1"/>
    <col min="10" max="10" width="14.7109375" customWidth="1"/>
    <col min="11" max="11" width="11.28515625" customWidth="1"/>
    <col min="12" max="12" width="10.7109375" customWidth="1"/>
    <col min="13" max="13" width="11.7109375" bestFit="1" customWidth="1"/>
    <col min="14" max="14" width="13.5703125" customWidth="1"/>
    <col min="15" max="15" width="2.5703125" customWidth="1"/>
    <col min="16" max="16" width="9.85546875" customWidth="1"/>
    <col min="17" max="17" width="11.28515625" customWidth="1"/>
    <col min="18" max="18" width="12.7109375" customWidth="1"/>
    <col min="19" max="19" width="11.28515625" customWidth="1"/>
    <col min="20" max="20" width="10.7109375" customWidth="1"/>
    <col min="21" max="21" width="11.7109375" customWidth="1"/>
    <col min="22" max="22" width="12.7109375" customWidth="1"/>
    <col min="23" max="24" width="10.140625" customWidth="1"/>
    <col min="25" max="25" width="14.7109375" customWidth="1"/>
    <col min="26" max="26" width="11.28515625" customWidth="1"/>
    <col min="27" max="27" width="10.7109375" customWidth="1"/>
    <col min="28" max="28" width="11.7109375" bestFit="1" customWidth="1"/>
    <col min="29" max="29" width="13.5703125" customWidth="1"/>
    <col min="30" max="30" width="2.5703125" customWidth="1"/>
    <col min="31" max="31" width="9.85546875" customWidth="1"/>
    <col min="32" max="32" width="11.28515625" customWidth="1"/>
    <col min="33" max="33" width="12.7109375" customWidth="1"/>
    <col min="34" max="34" width="11.28515625" customWidth="1"/>
    <col min="35" max="35" width="10.7109375" customWidth="1"/>
    <col min="36" max="36" width="11.7109375" customWidth="1"/>
    <col min="37" max="37" width="12.7109375" customWidth="1"/>
    <col min="38" max="39" width="10.140625" customWidth="1"/>
    <col min="40" max="40" width="14.7109375" customWidth="1"/>
    <col min="41" max="41" width="11.28515625" customWidth="1"/>
    <col min="42" max="42" width="10.7109375" customWidth="1"/>
    <col min="43" max="43" width="11.7109375" bestFit="1" customWidth="1"/>
    <col min="44" max="44" width="13.5703125" customWidth="1"/>
  </cols>
  <sheetData>
    <row r="1" spans="1:44" s="22" customFormat="1" ht="24.95" customHeight="1" x14ac:dyDescent="0.2">
      <c r="A1" s="104" t="str">
        <f>Index!A88</f>
        <v>Table 7a    Palau Consumer Price Index (CPI) COICOP format, all items by major groups, FY2017-FY2021</v>
      </c>
      <c r="P1" s="104" t="str">
        <f>Index!A89</f>
        <v>Table 7b    Palau Consumer Price Index (CPI), COICOP format, domestic items by major groups, FY2017-FY2021</v>
      </c>
      <c r="AE1" s="104" t="str">
        <f>Index!A90</f>
        <v>Table 7c    Palau Consumer Price Index (CPI), COICOP format, imported items by major groups, FY2017-FY2021</v>
      </c>
    </row>
    <row r="2" spans="1:44" s="4" customFormat="1" ht="76.5" x14ac:dyDescent="0.2">
      <c r="A2" s="671" t="s">
        <v>422</v>
      </c>
      <c r="B2" s="667" t="s">
        <v>378</v>
      </c>
      <c r="C2" s="667" t="s">
        <v>1837</v>
      </c>
      <c r="D2" s="667" t="s">
        <v>620</v>
      </c>
      <c r="E2" s="672" t="s">
        <v>381</v>
      </c>
      <c r="F2" s="667" t="s">
        <v>1838</v>
      </c>
      <c r="G2" s="667" t="s">
        <v>1839</v>
      </c>
      <c r="H2" s="667" t="s">
        <v>178</v>
      </c>
      <c r="I2" s="667" t="s">
        <v>94</v>
      </c>
      <c r="J2" s="667" t="s">
        <v>1840</v>
      </c>
      <c r="K2" s="667" t="s">
        <v>1841</v>
      </c>
      <c r="L2" s="667" t="s">
        <v>35</v>
      </c>
      <c r="M2" s="667" t="s">
        <v>1842</v>
      </c>
      <c r="N2" s="667" t="s">
        <v>1843</v>
      </c>
      <c r="P2" s="671" t="s">
        <v>422</v>
      </c>
      <c r="Q2" s="667" t="s">
        <v>378</v>
      </c>
      <c r="R2" s="667" t="s">
        <v>1837</v>
      </c>
      <c r="S2" s="667" t="s">
        <v>620</v>
      </c>
      <c r="T2" s="672" t="s">
        <v>381</v>
      </c>
      <c r="U2" s="667" t="s">
        <v>1838</v>
      </c>
      <c r="V2" s="667" t="s">
        <v>1839</v>
      </c>
      <c r="W2" s="667" t="s">
        <v>178</v>
      </c>
      <c r="X2" s="667" t="s">
        <v>94</v>
      </c>
      <c r="Y2" s="667" t="s">
        <v>1840</v>
      </c>
      <c r="Z2" s="667" t="s">
        <v>1841</v>
      </c>
      <c r="AA2" s="667" t="s">
        <v>35</v>
      </c>
      <c r="AB2" s="667" t="s">
        <v>1842</v>
      </c>
      <c r="AC2" s="667" t="s">
        <v>1843</v>
      </c>
      <c r="AE2" s="671" t="s">
        <v>422</v>
      </c>
      <c r="AF2" s="667" t="s">
        <v>378</v>
      </c>
      <c r="AG2" s="667" t="s">
        <v>1837</v>
      </c>
      <c r="AH2" s="667" t="s">
        <v>620</v>
      </c>
      <c r="AI2" s="672" t="s">
        <v>381</v>
      </c>
      <c r="AJ2" s="667" t="s">
        <v>1838</v>
      </c>
      <c r="AK2" s="667" t="s">
        <v>1839</v>
      </c>
      <c r="AL2" s="667" t="s">
        <v>178</v>
      </c>
      <c r="AM2" s="667" t="s">
        <v>94</v>
      </c>
      <c r="AN2" s="667" t="s">
        <v>1840</v>
      </c>
      <c r="AO2" s="667" t="s">
        <v>1841</v>
      </c>
      <c r="AP2" s="667" t="s">
        <v>35</v>
      </c>
      <c r="AQ2" s="667" t="s">
        <v>1842</v>
      </c>
      <c r="AR2" s="667" t="s">
        <v>1843</v>
      </c>
    </row>
    <row r="3" spans="1:44" s="4" customFormat="1" x14ac:dyDescent="0.2">
      <c r="A3" s="40" t="s">
        <v>55</v>
      </c>
      <c r="B3" s="35">
        <v>99.999999999999943</v>
      </c>
      <c r="C3" s="35">
        <v>23.623200477379775</v>
      </c>
      <c r="D3" s="35">
        <v>17.215693546089835</v>
      </c>
      <c r="E3" s="35">
        <v>4.3652326416418212</v>
      </c>
      <c r="F3" s="35">
        <v>15.133920936541895</v>
      </c>
      <c r="G3" s="35">
        <v>4.5094178825606406</v>
      </c>
      <c r="H3" s="35">
        <v>1.7930173327479995</v>
      </c>
      <c r="I3" s="35">
        <v>15.699592409753352</v>
      </c>
      <c r="J3" s="668">
        <v>5.0342207892494617</v>
      </c>
      <c r="K3" s="668">
        <v>3.0287021955504927</v>
      </c>
      <c r="L3" s="668">
        <v>1.8222805073573811</v>
      </c>
      <c r="M3" s="668">
        <v>3.2442391708558995</v>
      </c>
      <c r="N3" s="35">
        <v>4.5304821102714294</v>
      </c>
      <c r="P3" s="40" t="s">
        <v>55</v>
      </c>
      <c r="Q3" s="35">
        <v>35.710780240975723</v>
      </c>
      <c r="R3" s="35">
        <v>3.3433703456475645</v>
      </c>
      <c r="S3" s="35">
        <v>1.2102346850492038</v>
      </c>
      <c r="T3" s="35">
        <v>1.1478386985342248</v>
      </c>
      <c r="U3" s="35">
        <v>11.97175578407397</v>
      </c>
      <c r="V3" s="35">
        <v>1.2691322502301263</v>
      </c>
      <c r="W3" s="35">
        <v>1.3392786867317956</v>
      </c>
      <c r="X3" s="35">
        <v>2.3453155824372831</v>
      </c>
      <c r="Y3" s="668">
        <v>4.8246664709308611</v>
      </c>
      <c r="Z3" s="668">
        <v>1.4738344416774845</v>
      </c>
      <c r="AA3" s="668">
        <v>1.8222805073573811</v>
      </c>
      <c r="AB3" s="668">
        <v>3.2442391708558995</v>
      </c>
      <c r="AC3" s="35">
        <v>1.7188336174499323</v>
      </c>
      <c r="AE3" s="40" t="s">
        <v>55</v>
      </c>
      <c r="AF3" s="35">
        <v>64.289219759024249</v>
      </c>
      <c r="AG3" s="35">
        <v>20.279830131732211</v>
      </c>
      <c r="AH3" s="35">
        <v>16.00545886104063</v>
      </c>
      <c r="AI3" s="35">
        <v>3.217393943107596</v>
      </c>
      <c r="AJ3" s="35">
        <v>3.1621651524679226</v>
      </c>
      <c r="AK3" s="35">
        <v>3.2402856323305147</v>
      </c>
      <c r="AL3" s="35">
        <v>0.45373864601620362</v>
      </c>
      <c r="AM3" s="35">
        <v>13.35427682731607</v>
      </c>
      <c r="AN3" s="668">
        <v>0.20955431831860177</v>
      </c>
      <c r="AO3" s="668">
        <v>1.5548677538730085</v>
      </c>
      <c r="AP3" s="668">
        <v>0</v>
      </c>
      <c r="AQ3" s="668">
        <v>0</v>
      </c>
      <c r="AR3" s="35">
        <v>2.8116484928214964</v>
      </c>
    </row>
    <row r="4" spans="1:44" ht="20.100000000000001" customHeight="1" x14ac:dyDescent="0.2">
      <c r="A4" s="38" t="s">
        <v>416</v>
      </c>
      <c r="B4" s="349">
        <v>100</v>
      </c>
      <c r="C4" s="349">
        <v>99.999999999999986</v>
      </c>
      <c r="D4" s="349">
        <v>99.999999999999986</v>
      </c>
      <c r="E4" s="349">
        <v>99.999999999999986</v>
      </c>
      <c r="F4" s="349">
        <v>99.999999999999986</v>
      </c>
      <c r="G4" s="349">
        <v>100</v>
      </c>
      <c r="H4" s="349">
        <v>100</v>
      </c>
      <c r="I4" s="349">
        <v>100.00000000000004</v>
      </c>
      <c r="J4" s="349">
        <v>100.00000000000001</v>
      </c>
      <c r="K4" s="349">
        <v>99.999999999999986</v>
      </c>
      <c r="L4" s="349">
        <v>100</v>
      </c>
      <c r="M4" s="349">
        <v>100</v>
      </c>
      <c r="N4" s="349">
        <v>100.00000000000001</v>
      </c>
      <c r="P4" s="38" t="s">
        <v>416</v>
      </c>
      <c r="Q4" s="349">
        <v>100.00000000000004</v>
      </c>
      <c r="R4" s="349">
        <v>100.00000000000001</v>
      </c>
      <c r="S4" s="349">
        <v>100</v>
      </c>
      <c r="T4" s="349">
        <v>100</v>
      </c>
      <c r="U4" s="349">
        <v>100</v>
      </c>
      <c r="V4" s="349">
        <v>100</v>
      </c>
      <c r="W4" s="349">
        <v>100.00000000000001</v>
      </c>
      <c r="X4" s="349">
        <v>100</v>
      </c>
      <c r="Y4" s="349">
        <v>99.999999999999986</v>
      </c>
      <c r="Z4" s="349">
        <v>100</v>
      </c>
      <c r="AA4" s="349">
        <v>100</v>
      </c>
      <c r="AB4" s="349">
        <v>100</v>
      </c>
      <c r="AC4" s="349">
        <v>99.999999999999986</v>
      </c>
      <c r="AE4" s="38" t="s">
        <v>416</v>
      </c>
      <c r="AF4" s="349">
        <v>100.00000000000001</v>
      </c>
      <c r="AG4" s="349">
        <v>99.999999999999986</v>
      </c>
      <c r="AH4" s="349">
        <v>100</v>
      </c>
      <c r="AI4" s="349">
        <v>99.999999999999986</v>
      </c>
      <c r="AJ4" s="349">
        <v>99.999999999999972</v>
      </c>
      <c r="AK4" s="349">
        <v>99.999999999999986</v>
      </c>
      <c r="AL4" s="349">
        <v>100.00000000000001</v>
      </c>
      <c r="AM4" s="349">
        <v>100.00000000000003</v>
      </c>
      <c r="AN4" s="349">
        <v>100</v>
      </c>
      <c r="AO4" s="349">
        <v>100</v>
      </c>
      <c r="AP4" s="349"/>
      <c r="AQ4" s="349"/>
      <c r="AR4" s="349">
        <v>100</v>
      </c>
    </row>
    <row r="5" spans="1:44" ht="12.75" customHeight="1" x14ac:dyDescent="0.2">
      <c r="A5" s="38" t="s">
        <v>417</v>
      </c>
      <c r="B5" s="349">
        <v>99.670861857472914</v>
      </c>
      <c r="C5" s="349">
        <v>99.902593649506656</v>
      </c>
      <c r="D5" s="349">
        <v>99.570974796988637</v>
      </c>
      <c r="E5" s="349">
        <v>95.61965900791219</v>
      </c>
      <c r="F5" s="349">
        <v>99.95425128240872</v>
      </c>
      <c r="G5" s="349">
        <v>101.06290442054714</v>
      </c>
      <c r="H5" s="349">
        <v>100</v>
      </c>
      <c r="I5" s="349">
        <v>100.37920477125107</v>
      </c>
      <c r="J5" s="349">
        <v>100.00634059913185</v>
      </c>
      <c r="K5" s="349">
        <v>99.999999999999986</v>
      </c>
      <c r="L5" s="349">
        <v>100</v>
      </c>
      <c r="M5" s="349">
        <v>99.244159162363459</v>
      </c>
      <c r="N5" s="349">
        <v>97.408782350031686</v>
      </c>
      <c r="P5" s="38" t="s">
        <v>417</v>
      </c>
      <c r="Q5" s="349">
        <v>99.446322742069412</v>
      </c>
      <c r="R5" s="349">
        <v>100.63312703166768</v>
      </c>
      <c r="S5" s="349">
        <v>94.255373340946562</v>
      </c>
      <c r="T5" s="349">
        <v>100</v>
      </c>
      <c r="U5" s="349">
        <v>99.938896349648019</v>
      </c>
      <c r="V5" s="349">
        <v>100</v>
      </c>
      <c r="W5" s="349">
        <v>100.00000000000001</v>
      </c>
      <c r="X5" s="349">
        <v>100</v>
      </c>
      <c r="Y5" s="349">
        <v>99.999999999999986</v>
      </c>
      <c r="Z5" s="349">
        <v>100</v>
      </c>
      <c r="AA5" s="349">
        <v>100</v>
      </c>
      <c r="AB5" s="349">
        <v>99.244159162363459</v>
      </c>
      <c r="AC5" s="349">
        <v>93.162204858919623</v>
      </c>
      <c r="AE5" s="38" t="s">
        <v>417</v>
      </c>
      <c r="AF5" s="349">
        <v>99.795586765252679</v>
      </c>
      <c r="AG5" s="349">
        <v>99.782156563468078</v>
      </c>
      <c r="AH5" s="349">
        <v>99.972907994271651</v>
      </c>
      <c r="AI5" s="349">
        <v>94.056926873643974</v>
      </c>
      <c r="AJ5" s="349">
        <v>100.01238407947298</v>
      </c>
      <c r="AK5" s="349">
        <v>101.47921533634079</v>
      </c>
      <c r="AL5" s="349">
        <v>100.00000000000001</v>
      </c>
      <c r="AM5" s="349">
        <v>100.44580177762211</v>
      </c>
      <c r="AN5" s="349">
        <v>100.1523231600374</v>
      </c>
      <c r="AO5" s="349">
        <v>100</v>
      </c>
      <c r="AP5" s="349"/>
      <c r="AQ5" s="349"/>
      <c r="AR5" s="349">
        <v>100.00482526559007</v>
      </c>
    </row>
    <row r="6" spans="1:44" ht="12.75" customHeight="1" x14ac:dyDescent="0.2">
      <c r="A6" s="38" t="s">
        <v>907</v>
      </c>
      <c r="B6" s="349">
        <v>100.53496607826969</v>
      </c>
      <c r="C6" s="349">
        <v>101.53092606518045</v>
      </c>
      <c r="D6" s="349">
        <v>99.769549577282262</v>
      </c>
      <c r="E6" s="349">
        <v>95.61965900791219</v>
      </c>
      <c r="F6" s="349">
        <v>100.62421263522586</v>
      </c>
      <c r="G6" s="349">
        <v>101.43867067333767</v>
      </c>
      <c r="H6" s="349">
        <v>100</v>
      </c>
      <c r="I6" s="349">
        <v>101.71291678800905</v>
      </c>
      <c r="J6" s="349">
        <v>100.00634059913185</v>
      </c>
      <c r="K6" s="349">
        <v>99.999999999999986</v>
      </c>
      <c r="L6" s="349">
        <v>100</v>
      </c>
      <c r="M6" s="349">
        <v>99.244159162363459</v>
      </c>
      <c r="N6" s="349">
        <v>100.00299459315666</v>
      </c>
      <c r="P6" s="38" t="s">
        <v>907</v>
      </c>
      <c r="Q6" s="349">
        <v>100.07257371368354</v>
      </c>
      <c r="R6" s="349">
        <v>101.10322836184903</v>
      </c>
      <c r="S6" s="349">
        <v>94.255373340946562</v>
      </c>
      <c r="T6" s="349">
        <v>100</v>
      </c>
      <c r="U6" s="349">
        <v>100.69393646085138</v>
      </c>
      <c r="V6" s="349">
        <v>100</v>
      </c>
      <c r="W6" s="349">
        <v>100.00000000000001</v>
      </c>
      <c r="X6" s="349">
        <v>100</v>
      </c>
      <c r="Y6" s="349">
        <v>99.999999999999986</v>
      </c>
      <c r="Z6" s="349">
        <v>100</v>
      </c>
      <c r="AA6" s="349">
        <v>100</v>
      </c>
      <c r="AB6" s="349">
        <v>99.244159162363459</v>
      </c>
      <c r="AC6" s="349">
        <v>99.999999999999986</v>
      </c>
      <c r="AE6" s="38" t="s">
        <v>907</v>
      </c>
      <c r="AF6" s="349">
        <v>100.79181150552385</v>
      </c>
      <c r="AG6" s="349">
        <v>101.60143710047666</v>
      </c>
      <c r="AH6" s="349">
        <v>100.18649778218071</v>
      </c>
      <c r="AI6" s="349">
        <v>94.056926873643974</v>
      </c>
      <c r="AJ6" s="349">
        <v>100.36024267398955</v>
      </c>
      <c r="AK6" s="349">
        <v>102.00215906793326</v>
      </c>
      <c r="AL6" s="349">
        <v>100.00000000000001</v>
      </c>
      <c r="AM6" s="349">
        <v>102.01374404254959</v>
      </c>
      <c r="AN6" s="349">
        <v>100.1523231600374</v>
      </c>
      <c r="AO6" s="349">
        <v>100</v>
      </c>
      <c r="AP6" s="349"/>
      <c r="AQ6" s="349"/>
      <c r="AR6" s="349">
        <v>100.00482526559007</v>
      </c>
    </row>
    <row r="7" spans="1:44" ht="12.75" customHeight="1" x14ac:dyDescent="0.2">
      <c r="A7" s="38" t="s">
        <v>908</v>
      </c>
      <c r="B7" s="349">
        <v>100.63049356572873</v>
      </c>
      <c r="C7" s="349">
        <v>100.61829691504482</v>
      </c>
      <c r="D7" s="349">
        <v>100.02701052184113</v>
      </c>
      <c r="E7" s="349">
        <v>95.79388257333369</v>
      </c>
      <c r="F7" s="349">
        <v>100.87638822369547</v>
      </c>
      <c r="G7" s="349">
        <v>100.75957957061811</v>
      </c>
      <c r="H7" s="349">
        <v>100</v>
      </c>
      <c r="I7" s="349">
        <v>103.10421026373137</v>
      </c>
      <c r="J7" s="349">
        <v>100.00634059913185</v>
      </c>
      <c r="K7" s="349">
        <v>102.28091279861101</v>
      </c>
      <c r="L7" s="349">
        <v>100</v>
      </c>
      <c r="M7" s="349">
        <v>99.244159162363459</v>
      </c>
      <c r="N7" s="349">
        <v>99.21147376695545</v>
      </c>
      <c r="P7" s="38" t="s">
        <v>908</v>
      </c>
      <c r="Q7" s="349">
        <v>99.597417937832873</v>
      </c>
      <c r="R7" s="349">
        <v>100.47010133018136</v>
      </c>
      <c r="S7" s="349">
        <v>97.320144363170201</v>
      </c>
      <c r="T7" s="349">
        <v>100</v>
      </c>
      <c r="U7" s="349">
        <v>101.02475171590223</v>
      </c>
      <c r="V7" s="349">
        <v>100</v>
      </c>
      <c r="W7" s="349">
        <v>100.00000000000001</v>
      </c>
      <c r="X7" s="349">
        <v>90.397481194634523</v>
      </c>
      <c r="Y7" s="349">
        <v>99.999999999999986</v>
      </c>
      <c r="Z7" s="349">
        <v>100</v>
      </c>
      <c r="AA7" s="349">
        <v>100</v>
      </c>
      <c r="AB7" s="349">
        <v>99.244159162363459</v>
      </c>
      <c r="AC7" s="349">
        <v>99.999999999999986</v>
      </c>
      <c r="AE7" s="38" t="s">
        <v>908</v>
      </c>
      <c r="AF7" s="349">
        <v>101.20433684549447</v>
      </c>
      <c r="AG7" s="349">
        <v>100.64272871356432</v>
      </c>
      <c r="AH7" s="349">
        <v>100.23168714757561</v>
      </c>
      <c r="AI7" s="349">
        <v>94.29330650516232</v>
      </c>
      <c r="AJ7" s="349">
        <v>100.31469349545361</v>
      </c>
      <c r="AK7" s="349">
        <v>101.05708634596805</v>
      </c>
      <c r="AL7" s="349">
        <v>100.00000000000001</v>
      </c>
      <c r="AM7" s="349">
        <v>105.33580169117606</v>
      </c>
      <c r="AN7" s="349">
        <v>100.1523231600374</v>
      </c>
      <c r="AO7" s="349">
        <v>104.44295380350182</v>
      </c>
      <c r="AP7" s="349"/>
      <c r="AQ7" s="349"/>
      <c r="AR7" s="349">
        <v>98.729427237647641</v>
      </c>
    </row>
    <row r="8" spans="1:44" ht="12.75" customHeight="1" x14ac:dyDescent="0.2">
      <c r="A8" s="38" t="s">
        <v>905</v>
      </c>
      <c r="B8" s="349">
        <v>100.65707200208359</v>
      </c>
      <c r="C8" s="349">
        <v>101.10052936713544</v>
      </c>
      <c r="D8" s="349">
        <v>100.02701052184113</v>
      </c>
      <c r="E8" s="349">
        <v>96.452937364188955</v>
      </c>
      <c r="F8" s="349">
        <v>100.84196923522784</v>
      </c>
      <c r="G8" s="349">
        <v>101.34380920314426</v>
      </c>
      <c r="H8" s="349">
        <v>100</v>
      </c>
      <c r="I8" s="349">
        <v>102.35314252213793</v>
      </c>
      <c r="J8" s="349">
        <v>100.00634059913185</v>
      </c>
      <c r="K8" s="349">
        <v>101.64263887634118</v>
      </c>
      <c r="L8" s="349">
        <v>100</v>
      </c>
      <c r="M8" s="349">
        <v>99.244159162363459</v>
      </c>
      <c r="N8" s="349">
        <v>99.21147376695545</v>
      </c>
      <c r="P8" s="38" t="s">
        <v>905</v>
      </c>
      <c r="Q8" s="349">
        <v>99.597417937832873</v>
      </c>
      <c r="R8" s="349">
        <v>100.47010133018136</v>
      </c>
      <c r="S8" s="349">
        <v>97.320144363170201</v>
      </c>
      <c r="T8" s="349">
        <v>100</v>
      </c>
      <c r="U8" s="349">
        <v>101.02475171590223</v>
      </c>
      <c r="V8" s="349">
        <v>100</v>
      </c>
      <c r="W8" s="349">
        <v>100.00000000000001</v>
      </c>
      <c r="X8" s="349">
        <v>90.397481194634523</v>
      </c>
      <c r="Y8" s="349">
        <v>99.999999999999986</v>
      </c>
      <c r="Z8" s="349">
        <v>100</v>
      </c>
      <c r="AA8" s="349">
        <v>100</v>
      </c>
      <c r="AB8" s="349">
        <v>99.244159162363459</v>
      </c>
      <c r="AC8" s="349">
        <v>99.999999999999986</v>
      </c>
      <c r="AE8" s="38" t="s">
        <v>905</v>
      </c>
      <c r="AF8" s="349">
        <v>101.24567882546322</v>
      </c>
      <c r="AG8" s="349">
        <v>101.20446290060814</v>
      </c>
      <c r="AH8" s="349">
        <v>100.23168714757561</v>
      </c>
      <c r="AI8" s="349">
        <v>95.187485936262121</v>
      </c>
      <c r="AJ8" s="349">
        <v>100.14996640971661</v>
      </c>
      <c r="AK8" s="349">
        <v>101.87014292534755</v>
      </c>
      <c r="AL8" s="349">
        <v>100.00000000000001</v>
      </c>
      <c r="AM8" s="349">
        <v>104.4528293245248</v>
      </c>
      <c r="AN8" s="349">
        <v>100.1523231600374</v>
      </c>
      <c r="AO8" s="349">
        <v>103.19967017058447</v>
      </c>
      <c r="AP8" s="349"/>
      <c r="AQ8" s="349"/>
      <c r="AR8" s="349">
        <v>98.729427237647641</v>
      </c>
    </row>
    <row r="9" spans="1:44" ht="12.75" customHeight="1" x14ac:dyDescent="0.2">
      <c r="A9" s="38" t="s">
        <v>906</v>
      </c>
      <c r="B9" s="349">
        <v>101.07113398901483</v>
      </c>
      <c r="C9" s="349">
        <v>103.01303722574745</v>
      </c>
      <c r="D9" s="349">
        <v>100.00182303915351</v>
      </c>
      <c r="E9" s="349">
        <v>96.452937364188955</v>
      </c>
      <c r="F9" s="349">
        <v>100.82286549597332</v>
      </c>
      <c r="G9" s="349">
        <v>100.79529727670884</v>
      </c>
      <c r="H9" s="349">
        <v>100</v>
      </c>
      <c r="I9" s="349">
        <v>101.87071398859206</v>
      </c>
      <c r="J9" s="349">
        <v>100.00634059913185</v>
      </c>
      <c r="K9" s="349">
        <v>101.64263887634118</v>
      </c>
      <c r="L9" s="349">
        <v>100</v>
      </c>
      <c r="M9" s="349">
        <v>99.244159162363459</v>
      </c>
      <c r="N9" s="349">
        <v>100.75585188395377</v>
      </c>
      <c r="P9" s="38" t="s">
        <v>906</v>
      </c>
      <c r="Q9" s="349">
        <v>99.597417937832873</v>
      </c>
      <c r="R9" s="349">
        <v>100.47010133018136</v>
      </c>
      <c r="S9" s="349">
        <v>97.320144363170201</v>
      </c>
      <c r="T9" s="349">
        <v>100</v>
      </c>
      <c r="U9" s="349">
        <v>101.02475171590223</v>
      </c>
      <c r="V9" s="349">
        <v>100</v>
      </c>
      <c r="W9" s="349">
        <v>100.00000000000001</v>
      </c>
      <c r="X9" s="349">
        <v>90.397481194634523</v>
      </c>
      <c r="Y9" s="349">
        <v>99.999999999999986</v>
      </c>
      <c r="Z9" s="349">
        <v>100</v>
      </c>
      <c r="AA9" s="349">
        <v>100</v>
      </c>
      <c r="AB9" s="349">
        <v>99.244159162363459</v>
      </c>
      <c r="AC9" s="349">
        <v>99.999999999999986</v>
      </c>
      <c r="AE9" s="38" t="s">
        <v>906</v>
      </c>
      <c r="AF9" s="349">
        <v>101.88974012918297</v>
      </c>
      <c r="AG9" s="349">
        <v>103.43227034599018</v>
      </c>
      <c r="AH9" s="349">
        <v>100.20459514184724</v>
      </c>
      <c r="AI9" s="349">
        <v>95.187485936262121</v>
      </c>
      <c r="AJ9" s="349">
        <v>100.05853713087446</v>
      </c>
      <c r="AK9" s="349">
        <v>101.10679371156648</v>
      </c>
      <c r="AL9" s="349">
        <v>100.00000000000001</v>
      </c>
      <c r="AM9" s="349">
        <v>103.88567533772016</v>
      </c>
      <c r="AN9" s="349">
        <v>100.1523231600374</v>
      </c>
      <c r="AO9" s="349">
        <v>103.19967017058447</v>
      </c>
      <c r="AP9" s="349"/>
      <c r="AQ9" s="349"/>
      <c r="AR9" s="349">
        <v>101.21792373655899</v>
      </c>
    </row>
    <row r="10" spans="1:44" ht="12.75" customHeight="1" x14ac:dyDescent="0.2">
      <c r="A10" s="38" t="s">
        <v>1774</v>
      </c>
      <c r="B10" s="349">
        <v>101.82899223193267</v>
      </c>
      <c r="C10" s="349">
        <v>103.3722092116529</v>
      </c>
      <c r="D10" s="349">
        <v>99.525479119675637</v>
      </c>
      <c r="E10" s="349">
        <v>97.936199369216808</v>
      </c>
      <c r="F10" s="349">
        <v>103.53770634678217</v>
      </c>
      <c r="G10" s="349">
        <v>99.483874855449031</v>
      </c>
      <c r="H10" s="349">
        <v>100.18914011993826</v>
      </c>
      <c r="I10" s="349">
        <v>105.91489300752586</v>
      </c>
      <c r="J10" s="349">
        <v>100.07178301854711</v>
      </c>
      <c r="K10" s="349">
        <v>99.732518840508277</v>
      </c>
      <c r="L10" s="349">
        <v>100</v>
      </c>
      <c r="M10" s="349">
        <v>96.43949586741391</v>
      </c>
      <c r="N10" s="349">
        <v>97.351808544295011</v>
      </c>
      <c r="P10" s="38" t="s">
        <v>1774</v>
      </c>
      <c r="Q10" s="349">
        <v>100.70859246747806</v>
      </c>
      <c r="R10" s="349">
        <v>100.00000000000001</v>
      </c>
      <c r="S10" s="349">
        <v>100.00000000000003</v>
      </c>
      <c r="T10" s="349">
        <v>114.28571428571428</v>
      </c>
      <c r="U10" s="349">
        <v>104.22458185013117</v>
      </c>
      <c r="V10" s="349">
        <v>100</v>
      </c>
      <c r="W10" s="349">
        <v>101.75378101416231</v>
      </c>
      <c r="X10" s="349">
        <v>86.674777597849641</v>
      </c>
      <c r="Y10" s="349">
        <v>99.999999999999986</v>
      </c>
      <c r="Z10" s="349">
        <v>100.47437787948253</v>
      </c>
      <c r="AA10" s="349">
        <v>100</v>
      </c>
      <c r="AB10" s="349">
        <v>96.43949586741391</v>
      </c>
      <c r="AC10" s="349">
        <v>98.886486008025358</v>
      </c>
      <c r="AE10" s="38" t="s">
        <v>1774</v>
      </c>
      <c r="AF10" s="349">
        <v>102.45134151413656</v>
      </c>
      <c r="AG10" s="349">
        <v>103.92815786626804</v>
      </c>
      <c r="AH10" s="349">
        <v>99.489598759535099</v>
      </c>
      <c r="AI10" s="349">
        <v>92.103340149841216</v>
      </c>
      <c r="AJ10" s="349">
        <v>100.93723945663922</v>
      </c>
      <c r="AK10" s="349">
        <v>99.281722594682677</v>
      </c>
      <c r="AL10" s="349">
        <v>95.570864334039285</v>
      </c>
      <c r="AM10" s="349">
        <v>109.29389608359691</v>
      </c>
      <c r="AN10" s="349">
        <v>101.72447681911011</v>
      </c>
      <c r="AO10" s="349">
        <v>99.029322443395714</v>
      </c>
      <c r="AP10" s="349"/>
      <c r="AQ10" s="349"/>
      <c r="AR10" s="349">
        <v>96.413620423220408</v>
      </c>
    </row>
    <row r="11" spans="1:44" ht="12.75" customHeight="1" x14ac:dyDescent="0.2">
      <c r="A11" s="38" t="s">
        <v>1775</v>
      </c>
      <c r="B11" s="349">
        <v>103.11567896351107</v>
      </c>
      <c r="C11" s="349">
        <v>107.31456333703365</v>
      </c>
      <c r="D11" s="349">
        <v>99.537088042354327</v>
      </c>
      <c r="E11" s="349">
        <v>97.723191009285571</v>
      </c>
      <c r="F11" s="349">
        <v>103.86001365759627</v>
      </c>
      <c r="G11" s="349">
        <v>99.524664631675847</v>
      </c>
      <c r="H11" s="349">
        <v>102.62735875691864</v>
      </c>
      <c r="I11" s="349">
        <v>107.28883808846231</v>
      </c>
      <c r="J11" s="349">
        <v>99.035632474610182</v>
      </c>
      <c r="K11" s="349">
        <v>101.87664644831324</v>
      </c>
      <c r="L11" s="349">
        <v>100</v>
      </c>
      <c r="M11" s="349">
        <v>96.43949586741391</v>
      </c>
      <c r="N11" s="349">
        <v>98.231638916359302</v>
      </c>
      <c r="P11" s="38" t="s">
        <v>1775</v>
      </c>
      <c r="Q11" s="349">
        <v>100.49344051152912</v>
      </c>
      <c r="R11" s="349">
        <v>100.35618648927081</v>
      </c>
      <c r="S11" s="349">
        <v>100.00000000000003</v>
      </c>
      <c r="T11" s="349">
        <v>114.28571428571428</v>
      </c>
      <c r="U11" s="349">
        <v>104.22463434053668</v>
      </c>
      <c r="V11" s="349">
        <v>100</v>
      </c>
      <c r="W11" s="349">
        <v>101.75378101416231</v>
      </c>
      <c r="X11" s="349">
        <v>82.890751246841631</v>
      </c>
      <c r="Y11" s="349">
        <v>99.999999999999986</v>
      </c>
      <c r="Z11" s="349">
        <v>100.47437787948253</v>
      </c>
      <c r="AA11" s="349">
        <v>100</v>
      </c>
      <c r="AB11" s="349">
        <v>96.43949586741391</v>
      </c>
      <c r="AC11" s="349">
        <v>98.886486008025358</v>
      </c>
      <c r="AE11" s="38" t="s">
        <v>1775</v>
      </c>
      <c r="AF11" s="349">
        <v>104.5722556874029</v>
      </c>
      <c r="AG11" s="349">
        <v>108.46173422828528</v>
      </c>
      <c r="AH11" s="349">
        <v>99.502085477783652</v>
      </c>
      <c r="AI11" s="349">
        <v>91.814338845631553</v>
      </c>
      <c r="AJ11" s="349">
        <v>102.47958298446152</v>
      </c>
      <c r="AK11" s="349">
        <v>99.338488623117811</v>
      </c>
      <c r="AL11" s="349">
        <v>105.20585645013711</v>
      </c>
      <c r="AM11" s="349">
        <v>111.57369858605702</v>
      </c>
      <c r="AN11" s="349">
        <v>76.832550702136587</v>
      </c>
      <c r="AO11" s="349">
        <v>103.20583454683582</v>
      </c>
      <c r="AP11" s="349"/>
      <c r="AQ11" s="349"/>
      <c r="AR11" s="349">
        <v>97.83131391189356</v>
      </c>
    </row>
    <row r="12" spans="1:44" ht="12.75" customHeight="1" x14ac:dyDescent="0.2">
      <c r="A12" s="38" t="s">
        <v>1776</v>
      </c>
      <c r="B12" s="349">
        <v>103.32160068130369</v>
      </c>
      <c r="C12" s="349">
        <v>106.01667672585704</v>
      </c>
      <c r="D12" s="349">
        <v>99.961741237971054</v>
      </c>
      <c r="E12" s="349">
        <v>95.961081159637288</v>
      </c>
      <c r="F12" s="349">
        <v>103.97276694150365</v>
      </c>
      <c r="G12" s="349">
        <v>99.524664631675847</v>
      </c>
      <c r="H12" s="349">
        <v>102.62735875691864</v>
      </c>
      <c r="I12" s="349">
        <v>110.64537326546281</v>
      </c>
      <c r="J12" s="349">
        <v>99.662882914457654</v>
      </c>
      <c r="K12" s="349">
        <v>97.130692646945661</v>
      </c>
      <c r="L12" s="349">
        <v>100</v>
      </c>
      <c r="M12" s="349">
        <v>98.984350567343597</v>
      </c>
      <c r="N12" s="349">
        <v>98.273872891103437</v>
      </c>
      <c r="P12" s="38" t="s">
        <v>1776</v>
      </c>
      <c r="Q12" s="349">
        <v>100.37903021463555</v>
      </c>
      <c r="R12" s="349">
        <v>100.54764075273548</v>
      </c>
      <c r="S12" s="349">
        <v>96.839270057787104</v>
      </c>
      <c r="T12" s="349">
        <v>114.28571428571428</v>
      </c>
      <c r="U12" s="349">
        <v>104.22463434053668</v>
      </c>
      <c r="V12" s="349">
        <v>100</v>
      </c>
      <c r="W12" s="349">
        <v>101.75378101416231</v>
      </c>
      <c r="X12" s="349">
        <v>82.890751246841631</v>
      </c>
      <c r="Y12" s="349">
        <v>99.999999999999986</v>
      </c>
      <c r="Z12" s="349">
        <v>100.47437787948253</v>
      </c>
      <c r="AA12" s="349">
        <v>100</v>
      </c>
      <c r="AB12" s="349">
        <v>98.984350567343597</v>
      </c>
      <c r="AC12" s="349">
        <v>93.559224730822194</v>
      </c>
      <c r="AE12" s="38" t="s">
        <v>1776</v>
      </c>
      <c r="AF12" s="349">
        <v>104.95611246528006</v>
      </c>
      <c r="AG12" s="349">
        <v>106.918312122852</v>
      </c>
      <c r="AH12" s="349">
        <v>100.19784336775901</v>
      </c>
      <c r="AI12" s="349">
        <v>89.423578009420808</v>
      </c>
      <c r="AJ12" s="349">
        <v>103.01921301695933</v>
      </c>
      <c r="AK12" s="349">
        <v>99.338488623117811</v>
      </c>
      <c r="AL12" s="349">
        <v>105.20585645013711</v>
      </c>
      <c r="AM12" s="349">
        <v>115.51971789277958</v>
      </c>
      <c r="AN12" s="349">
        <v>91.901279562904236</v>
      </c>
      <c r="AO12" s="349">
        <v>93.961266536225949</v>
      </c>
      <c r="AP12" s="349"/>
      <c r="AQ12" s="349"/>
      <c r="AR12" s="349">
        <v>101.15605954175685</v>
      </c>
    </row>
    <row r="13" spans="1:44" ht="12.75" customHeight="1" x14ac:dyDescent="0.2">
      <c r="A13" s="38" t="s">
        <v>1777</v>
      </c>
      <c r="B13" s="349">
        <v>103.22550986243974</v>
      </c>
      <c r="C13" s="349">
        <v>105.8730469659863</v>
      </c>
      <c r="D13" s="349">
        <v>99.961741237971054</v>
      </c>
      <c r="E13" s="349">
        <v>96.634451936552466</v>
      </c>
      <c r="F13" s="349">
        <v>103.41885844530761</v>
      </c>
      <c r="G13" s="349">
        <v>99.335917767943769</v>
      </c>
      <c r="H13" s="349">
        <v>102.62735875691864</v>
      </c>
      <c r="I13" s="349">
        <v>111.58967870816079</v>
      </c>
      <c r="J13" s="349">
        <v>99.6010057509842</v>
      </c>
      <c r="K13" s="349">
        <v>97.130692646945661</v>
      </c>
      <c r="L13" s="349">
        <v>100</v>
      </c>
      <c r="M13" s="349">
        <v>96.439495867413896</v>
      </c>
      <c r="N13" s="349">
        <v>96.909966952275724</v>
      </c>
      <c r="P13" s="38" t="s">
        <v>1777</v>
      </c>
      <c r="Q13" s="349">
        <v>99.621311402129976</v>
      </c>
      <c r="R13" s="349">
        <v>100.54764075273548</v>
      </c>
      <c r="S13" s="349">
        <v>96.839270057787104</v>
      </c>
      <c r="T13" s="349">
        <v>114.28571428571428</v>
      </c>
      <c r="U13" s="349">
        <v>103.46073140365455</v>
      </c>
      <c r="V13" s="349">
        <v>100</v>
      </c>
      <c r="W13" s="349">
        <v>101.75378101416231</v>
      </c>
      <c r="X13" s="349">
        <v>78.773031070751415</v>
      </c>
      <c r="Y13" s="349">
        <v>99.999999999999986</v>
      </c>
      <c r="Z13" s="349">
        <v>100.47437787948253</v>
      </c>
      <c r="AA13" s="349">
        <v>100</v>
      </c>
      <c r="AB13" s="349">
        <v>96.439495867413896</v>
      </c>
      <c r="AC13" s="349">
        <v>93.559224730822194</v>
      </c>
      <c r="AE13" s="38" t="s">
        <v>1777</v>
      </c>
      <c r="AF13" s="349">
        <v>105.22753663525521</v>
      </c>
      <c r="AG13" s="349">
        <v>106.75100329482414</v>
      </c>
      <c r="AH13" s="349">
        <v>100.19784336775901</v>
      </c>
      <c r="AI13" s="349">
        <v>90.337180803264175</v>
      </c>
      <c r="AJ13" s="349">
        <v>103.26033009301872</v>
      </c>
      <c r="AK13" s="349">
        <v>99.075814717429296</v>
      </c>
      <c r="AL13" s="349">
        <v>105.20585645013711</v>
      </c>
      <c r="AM13" s="349">
        <v>117.35303048397076</v>
      </c>
      <c r="AN13" s="349">
        <v>90.41477570444313</v>
      </c>
      <c r="AO13" s="349">
        <v>93.961266536225949</v>
      </c>
      <c r="AP13" s="349"/>
      <c r="AQ13" s="349"/>
      <c r="AR13" s="349">
        <v>98.958362542388656</v>
      </c>
    </row>
    <row r="14" spans="1:44" ht="12.75" customHeight="1" x14ac:dyDescent="0.2">
      <c r="A14" s="38" t="s">
        <v>1778</v>
      </c>
      <c r="B14" s="349">
        <v>102.51620214196768</v>
      </c>
      <c r="C14" s="349">
        <v>106.90753149704253</v>
      </c>
      <c r="D14" s="349">
        <v>99.783277619613585</v>
      </c>
      <c r="E14" s="349">
        <v>94.042494913222555</v>
      </c>
      <c r="F14" s="349">
        <v>103.74501071128235</v>
      </c>
      <c r="G14" s="349">
        <v>99.421216128934304</v>
      </c>
      <c r="H14" s="349">
        <v>102.62735875691864</v>
      </c>
      <c r="I14" s="349">
        <v>104.68533755872106</v>
      </c>
      <c r="J14" s="349">
        <v>99.6010057509842</v>
      </c>
      <c r="K14" s="349">
        <v>99.857538665315928</v>
      </c>
      <c r="L14" s="349">
        <v>100</v>
      </c>
      <c r="M14" s="349">
        <v>100.83368178647143</v>
      </c>
      <c r="N14" s="349">
        <v>96.816908774285977</v>
      </c>
      <c r="P14" s="38" t="s">
        <v>1778</v>
      </c>
      <c r="Q14" s="349">
        <v>100.33664973503264</v>
      </c>
      <c r="R14" s="349">
        <v>102.1243018470353</v>
      </c>
      <c r="S14" s="349">
        <v>94.255373340946576</v>
      </c>
      <c r="T14" s="349">
        <v>114.28571428571428</v>
      </c>
      <c r="U14" s="349">
        <v>104.22463434053668</v>
      </c>
      <c r="V14" s="349">
        <v>100</v>
      </c>
      <c r="W14" s="349">
        <v>101.75378101416231</v>
      </c>
      <c r="X14" s="349">
        <v>78.773031070751415</v>
      </c>
      <c r="Y14" s="349">
        <v>99.999999999999986</v>
      </c>
      <c r="Z14" s="349">
        <v>100.47437787948253</v>
      </c>
      <c r="AA14" s="349">
        <v>100</v>
      </c>
      <c r="AB14" s="349">
        <v>100.83368178647143</v>
      </c>
      <c r="AC14" s="349">
        <v>93.559224730822194</v>
      </c>
      <c r="AE14" s="38" t="s">
        <v>1778</v>
      </c>
      <c r="AF14" s="349">
        <v>103.72687972243128</v>
      </c>
      <c r="AG14" s="349">
        <v>107.69610359377</v>
      </c>
      <c r="AH14" s="349">
        <v>100.20126385491976</v>
      </c>
      <c r="AI14" s="349">
        <v>86.820516197050594</v>
      </c>
      <c r="AJ14" s="349">
        <v>101.92918621102733</v>
      </c>
      <c r="AK14" s="349">
        <v>99.194522139567013</v>
      </c>
      <c r="AL14" s="349">
        <v>105.20585645013711</v>
      </c>
      <c r="AM14" s="349">
        <v>109.23612956108664</v>
      </c>
      <c r="AN14" s="349">
        <v>90.41477570444313</v>
      </c>
      <c r="AO14" s="349">
        <v>99.272846573945785</v>
      </c>
      <c r="AP14" s="349"/>
      <c r="AQ14" s="349"/>
      <c r="AR14" s="349">
        <v>98.808415487600882</v>
      </c>
    </row>
    <row r="15" spans="1:44" ht="12.75" customHeight="1" x14ac:dyDescent="0.2">
      <c r="A15" s="38" t="s">
        <v>1779</v>
      </c>
      <c r="B15" s="349">
        <v>103.15402848614811</v>
      </c>
      <c r="C15" s="349">
        <v>105.63613257390487</v>
      </c>
      <c r="D15" s="349">
        <v>99.783277619613585</v>
      </c>
      <c r="E15" s="349">
        <v>97.111096616600179</v>
      </c>
      <c r="F15" s="349">
        <v>103.95384708462649</v>
      </c>
      <c r="G15" s="349">
        <v>99.510765815907391</v>
      </c>
      <c r="H15" s="349">
        <v>102.62735875691864</v>
      </c>
      <c r="I15" s="349">
        <v>109.36832543494404</v>
      </c>
      <c r="J15" s="349">
        <v>99.6010057509842</v>
      </c>
      <c r="K15" s="349">
        <v>99.857538665315928</v>
      </c>
      <c r="L15" s="349">
        <v>100</v>
      </c>
      <c r="M15" s="349">
        <v>100.83368178647143</v>
      </c>
      <c r="N15" s="349">
        <v>97.553398760529348</v>
      </c>
      <c r="P15" s="38" t="s">
        <v>1779</v>
      </c>
      <c r="Q15" s="349">
        <v>100.55948150310702</v>
      </c>
      <c r="R15" s="349">
        <v>102.1243018470353</v>
      </c>
      <c r="S15" s="349">
        <v>94.255373340946576</v>
      </c>
      <c r="T15" s="349">
        <v>121.21830534626528</v>
      </c>
      <c r="U15" s="349">
        <v>104.22463434053668</v>
      </c>
      <c r="V15" s="349">
        <v>100</v>
      </c>
      <c r="W15" s="349">
        <v>101.75378101416231</v>
      </c>
      <c r="X15" s="349">
        <v>78.773031070751415</v>
      </c>
      <c r="Y15" s="349">
        <v>99.999999999999986</v>
      </c>
      <c r="Z15" s="349">
        <v>100.47437787948253</v>
      </c>
      <c r="AA15" s="349">
        <v>100</v>
      </c>
      <c r="AB15" s="349">
        <v>100.83368178647143</v>
      </c>
      <c r="AC15" s="349">
        <v>93.559224730822194</v>
      </c>
      <c r="AE15" s="38" t="s">
        <v>1779</v>
      </c>
      <c r="AF15" s="349">
        <v>104.59522340939589</v>
      </c>
      <c r="AG15" s="349">
        <v>106.21509949004181</v>
      </c>
      <c r="AH15" s="349">
        <v>100.20126385491976</v>
      </c>
      <c r="AI15" s="349">
        <v>88.510599573696922</v>
      </c>
      <c r="AJ15" s="349">
        <v>102.92866378745876</v>
      </c>
      <c r="AK15" s="349">
        <v>99.319146017099584</v>
      </c>
      <c r="AL15" s="349">
        <v>105.20585645013711</v>
      </c>
      <c r="AM15" s="349">
        <v>114.74155691347839</v>
      </c>
      <c r="AN15" s="349">
        <v>90.41477570444313</v>
      </c>
      <c r="AO15" s="349">
        <v>99.272846573945785</v>
      </c>
      <c r="AP15" s="349"/>
      <c r="AQ15" s="349"/>
      <c r="AR15" s="349">
        <v>99.995140896409481</v>
      </c>
    </row>
    <row r="16" spans="1:44" ht="12.75" customHeight="1" x14ac:dyDescent="0.2">
      <c r="A16" s="38" t="s">
        <v>1780</v>
      </c>
      <c r="B16" s="349">
        <v>102.93478497600296</v>
      </c>
      <c r="C16" s="349">
        <v>105.39994578097034</v>
      </c>
      <c r="D16" s="349">
        <v>99.789990786150483</v>
      </c>
      <c r="E16" s="349">
        <v>97.111096616600179</v>
      </c>
      <c r="F16" s="349">
        <v>103.79002509749935</v>
      </c>
      <c r="G16" s="349">
        <v>99.510765815907391</v>
      </c>
      <c r="H16" s="349">
        <v>102.62735875691864</v>
      </c>
      <c r="I16" s="349">
        <v>109.378565407869</v>
      </c>
      <c r="J16" s="349">
        <v>99.6010057509842</v>
      </c>
      <c r="K16" s="349">
        <v>96.468573939868918</v>
      </c>
      <c r="L16" s="349">
        <v>100</v>
      </c>
      <c r="M16" s="349">
        <v>100.83368178647143</v>
      </c>
      <c r="N16" s="349">
        <v>96.697471229174951</v>
      </c>
      <c r="P16" s="38" t="s">
        <v>1780</v>
      </c>
      <c r="Q16" s="349">
        <v>100.55948150310702</v>
      </c>
      <c r="R16" s="349">
        <v>102.1243018470353</v>
      </c>
      <c r="S16" s="349">
        <v>94.255373340946576</v>
      </c>
      <c r="T16" s="349">
        <v>121.21830534626528</v>
      </c>
      <c r="U16" s="349">
        <v>104.22463434053668</v>
      </c>
      <c r="V16" s="349">
        <v>100</v>
      </c>
      <c r="W16" s="349">
        <v>101.75378101416231</v>
      </c>
      <c r="X16" s="349">
        <v>78.773031070751415</v>
      </c>
      <c r="Y16" s="349">
        <v>99.999999999999986</v>
      </c>
      <c r="Z16" s="349">
        <v>100.47437787948253</v>
      </c>
      <c r="AA16" s="349">
        <v>100</v>
      </c>
      <c r="AB16" s="349">
        <v>100.83368178647143</v>
      </c>
      <c r="AC16" s="349">
        <v>93.559224730822194</v>
      </c>
      <c r="AE16" s="38" t="s">
        <v>1780</v>
      </c>
      <c r="AF16" s="349">
        <v>104.25419654522344</v>
      </c>
      <c r="AG16" s="349">
        <v>105.93997450510066</v>
      </c>
      <c r="AH16" s="349">
        <v>100.20848462995825</v>
      </c>
      <c r="AI16" s="349">
        <v>88.510599573696922</v>
      </c>
      <c r="AJ16" s="349">
        <v>102.1446221952876</v>
      </c>
      <c r="AK16" s="349">
        <v>99.319146017099584</v>
      </c>
      <c r="AL16" s="349">
        <v>105.20585645013711</v>
      </c>
      <c r="AM16" s="349">
        <v>114.75359525919249</v>
      </c>
      <c r="AN16" s="349">
        <v>90.41477570444313</v>
      </c>
      <c r="AO16" s="349">
        <v>92.67153602580585</v>
      </c>
      <c r="AP16" s="349"/>
      <c r="AQ16" s="349"/>
      <c r="AR16" s="349">
        <v>98.615962674668623</v>
      </c>
    </row>
    <row r="17" spans="1:44" ht="12.75" customHeight="1" x14ac:dyDescent="0.2">
      <c r="A17" s="38" t="s">
        <v>1781</v>
      </c>
      <c r="B17" s="349">
        <v>103.87709890104908</v>
      </c>
      <c r="C17" s="349">
        <v>107.13033898383314</v>
      </c>
      <c r="D17" s="349">
        <v>99.789990786150483</v>
      </c>
      <c r="E17" s="349">
        <v>97.795220129217086</v>
      </c>
      <c r="F17" s="349">
        <v>103.67812531783018</v>
      </c>
      <c r="G17" s="349">
        <v>99.44556765858627</v>
      </c>
      <c r="H17" s="349">
        <v>102.62735875691864</v>
      </c>
      <c r="I17" s="349">
        <v>113.05068950833504</v>
      </c>
      <c r="J17" s="349">
        <v>99.6010057509842</v>
      </c>
      <c r="K17" s="349">
        <v>96.468573939868918</v>
      </c>
      <c r="L17" s="349">
        <v>100.26220341795944</v>
      </c>
      <c r="M17" s="349">
        <v>100.83368178647143</v>
      </c>
      <c r="N17" s="349">
        <v>95.423089638657871</v>
      </c>
      <c r="P17" s="38" t="s">
        <v>1781</v>
      </c>
      <c r="Q17" s="349">
        <v>101.0710940801012</v>
      </c>
      <c r="R17" s="349">
        <v>104.791532587502</v>
      </c>
      <c r="S17" s="349">
        <v>94.255373340946576</v>
      </c>
      <c r="T17" s="349">
        <v>121.21830534626528</v>
      </c>
      <c r="U17" s="349">
        <v>104.22463434053668</v>
      </c>
      <c r="V17" s="349">
        <v>100</v>
      </c>
      <c r="W17" s="349">
        <v>101.75378101416231</v>
      </c>
      <c r="X17" s="349">
        <v>82.557057421759424</v>
      </c>
      <c r="Y17" s="349">
        <v>99.999999999999986</v>
      </c>
      <c r="Z17" s="349">
        <v>100.47437787948253</v>
      </c>
      <c r="AA17" s="349">
        <v>100.26220341795944</v>
      </c>
      <c r="AB17" s="349">
        <v>100.83368178647143</v>
      </c>
      <c r="AC17" s="349">
        <v>93.559224730822194</v>
      </c>
      <c r="AE17" s="38" t="s">
        <v>1781</v>
      </c>
      <c r="AF17" s="349">
        <v>105.4357524652327</v>
      </c>
      <c r="AG17" s="349">
        <v>107.51591893686586</v>
      </c>
      <c r="AH17" s="349">
        <v>100.20848462995825</v>
      </c>
      <c r="AI17" s="349">
        <v>89.438791253359753</v>
      </c>
      <c r="AJ17" s="349">
        <v>101.60907697969122</v>
      </c>
      <c r="AK17" s="349">
        <v>99.228411504808335</v>
      </c>
      <c r="AL17" s="349">
        <v>105.20585645013711</v>
      </c>
      <c r="AM17" s="349">
        <v>118.40606677230396</v>
      </c>
      <c r="AN17" s="349">
        <v>90.41477570444313</v>
      </c>
      <c r="AO17" s="349">
        <v>92.67153602580585</v>
      </c>
      <c r="AP17" s="349"/>
      <c r="AQ17" s="349"/>
      <c r="AR17" s="349">
        <v>96.562518578709444</v>
      </c>
    </row>
    <row r="18" spans="1:44" ht="12.75" customHeight="1" x14ac:dyDescent="0.2">
      <c r="A18" s="38" t="s">
        <v>1782</v>
      </c>
      <c r="B18" s="349">
        <v>104.5588766712648</v>
      </c>
      <c r="C18" s="349">
        <v>107.80497106726365</v>
      </c>
      <c r="D18" s="349">
        <v>100.374362464557</v>
      </c>
      <c r="E18" s="349">
        <v>98.742683626738298</v>
      </c>
      <c r="F18" s="349">
        <v>104.85056976339945</v>
      </c>
      <c r="G18" s="349">
        <v>99.795780895377163</v>
      </c>
      <c r="H18" s="349">
        <v>102.62735875691864</v>
      </c>
      <c r="I18" s="349">
        <v>114.1735780422931</v>
      </c>
      <c r="J18" s="349">
        <v>99.6010057509842</v>
      </c>
      <c r="K18" s="349">
        <v>96.468573939868918</v>
      </c>
      <c r="L18" s="349">
        <v>100.86184439751841</v>
      </c>
      <c r="M18" s="349">
        <v>100.83368178647143</v>
      </c>
      <c r="N18" s="349">
        <v>95.423089638657871</v>
      </c>
      <c r="P18" s="38" t="s">
        <v>1782</v>
      </c>
      <c r="Q18" s="349">
        <v>101.62781266536867</v>
      </c>
      <c r="R18" s="349">
        <v>105.87727913903443</v>
      </c>
      <c r="S18" s="349">
        <v>94.255373340946576</v>
      </c>
      <c r="T18" s="349">
        <v>121.21830534626528</v>
      </c>
      <c r="U18" s="349">
        <v>105.49078848168384</v>
      </c>
      <c r="V18" s="349">
        <v>100</v>
      </c>
      <c r="W18" s="349">
        <v>101.75378101416231</v>
      </c>
      <c r="X18" s="349">
        <v>82.557057421759424</v>
      </c>
      <c r="Y18" s="349">
        <v>99.999999999999986</v>
      </c>
      <c r="Z18" s="349">
        <v>100.47437787948253</v>
      </c>
      <c r="AA18" s="349">
        <v>100.86184439751841</v>
      </c>
      <c r="AB18" s="349">
        <v>100.83368178647143</v>
      </c>
      <c r="AC18" s="349">
        <v>93.559224730822194</v>
      </c>
      <c r="AE18" s="38" t="s">
        <v>1782</v>
      </c>
      <c r="AF18" s="349">
        <v>106.18699695300297</v>
      </c>
      <c r="AG18" s="349">
        <v>108.12277392786558</v>
      </c>
      <c r="AH18" s="349">
        <v>100.83704291246703</v>
      </c>
      <c r="AI18" s="349">
        <v>90.724272192056702</v>
      </c>
      <c r="AJ18" s="349">
        <v>102.42674248868819</v>
      </c>
      <c r="AK18" s="349">
        <v>99.715793795103039</v>
      </c>
      <c r="AL18" s="349">
        <v>105.20585645013711</v>
      </c>
      <c r="AM18" s="349">
        <v>119.72616014259168</v>
      </c>
      <c r="AN18" s="349">
        <v>90.41477570444313</v>
      </c>
      <c r="AO18" s="349">
        <v>92.67153602580585</v>
      </c>
      <c r="AP18" s="349"/>
      <c r="AQ18" s="349"/>
      <c r="AR18" s="349">
        <v>96.562518578709444</v>
      </c>
    </row>
    <row r="19" spans="1:44" ht="12.75" customHeight="1" x14ac:dyDescent="0.2">
      <c r="A19" s="38" t="s">
        <v>1783</v>
      </c>
      <c r="B19" s="349">
        <v>102.69297889416383</v>
      </c>
      <c r="C19" s="349">
        <v>110.24011317183988</v>
      </c>
      <c r="D19" s="349">
        <v>100.24316450615852</v>
      </c>
      <c r="E19" s="349">
        <v>99.247290237839351</v>
      </c>
      <c r="F19" s="349">
        <v>104.18457136828069</v>
      </c>
      <c r="G19" s="349">
        <v>99.795780895377163</v>
      </c>
      <c r="H19" s="349">
        <v>102.62735875691864</v>
      </c>
      <c r="I19" s="349">
        <v>98.547809912700728</v>
      </c>
      <c r="J19" s="349">
        <v>99.6010057509842</v>
      </c>
      <c r="K19" s="349">
        <v>99.673053022278296</v>
      </c>
      <c r="L19" s="349">
        <v>100.86184439751841</v>
      </c>
      <c r="M19" s="349">
        <v>100.83368178647143</v>
      </c>
      <c r="N19" s="349">
        <v>95.783372642888025</v>
      </c>
      <c r="P19" s="38" t="s">
        <v>1783</v>
      </c>
      <c r="Q19" s="349">
        <v>101.62781266536867</v>
      </c>
      <c r="R19" s="349">
        <v>105.87727913903443</v>
      </c>
      <c r="S19" s="349">
        <v>94.255373340946576</v>
      </c>
      <c r="T19" s="349">
        <v>121.21830534626528</v>
      </c>
      <c r="U19" s="349">
        <v>105.49078848168384</v>
      </c>
      <c r="V19" s="349">
        <v>100</v>
      </c>
      <c r="W19" s="349">
        <v>101.75378101416231</v>
      </c>
      <c r="X19" s="349">
        <v>82.557057421759424</v>
      </c>
      <c r="Y19" s="349">
        <v>99.999999999999986</v>
      </c>
      <c r="Z19" s="349">
        <v>100.47437787948253</v>
      </c>
      <c r="AA19" s="349">
        <v>100.86184439751841</v>
      </c>
      <c r="AB19" s="349">
        <v>100.83368178647143</v>
      </c>
      <c r="AC19" s="349">
        <v>93.559224730822194</v>
      </c>
      <c r="AE19" s="38" t="s">
        <v>1783</v>
      </c>
      <c r="AF19" s="349">
        <v>103.28464756364201</v>
      </c>
      <c r="AG19" s="349">
        <v>110.959378068711</v>
      </c>
      <c r="AH19" s="349">
        <v>100.69592456870255</v>
      </c>
      <c r="AI19" s="349">
        <v>91.408902451489269</v>
      </c>
      <c r="AJ19" s="349">
        <v>99.239316604962681</v>
      </c>
      <c r="AK19" s="349">
        <v>99.715793795103039</v>
      </c>
      <c r="AL19" s="349">
        <v>105.20585645013711</v>
      </c>
      <c r="AM19" s="349">
        <v>101.35615075188339</v>
      </c>
      <c r="AN19" s="349">
        <v>90.41477570444313</v>
      </c>
      <c r="AO19" s="349">
        <v>98.913489920800302</v>
      </c>
      <c r="AP19" s="349"/>
      <c r="AQ19" s="349"/>
      <c r="AR19" s="349">
        <v>97.143051923993156</v>
      </c>
    </row>
    <row r="20" spans="1:44" ht="12.75" customHeight="1" x14ac:dyDescent="0.2">
      <c r="A20" s="38" t="s">
        <v>1784</v>
      </c>
      <c r="B20" s="349">
        <v>103.59804660689335</v>
      </c>
      <c r="C20" s="349">
        <v>108.82247694477711</v>
      </c>
      <c r="D20" s="349">
        <v>100.29547048268768</v>
      </c>
      <c r="E20" s="349">
        <v>102.8247677611553</v>
      </c>
      <c r="F20" s="349">
        <v>104.49476461101865</v>
      </c>
      <c r="G20" s="349">
        <v>99.230279476680948</v>
      </c>
      <c r="H20" s="349">
        <v>100.45985507442724</v>
      </c>
      <c r="I20" s="349">
        <v>105.47978355908589</v>
      </c>
      <c r="J20" s="349">
        <v>99.678817946896856</v>
      </c>
      <c r="K20" s="349">
        <v>99.673053022278296</v>
      </c>
      <c r="L20" s="349">
        <v>100.86184439751841</v>
      </c>
      <c r="M20" s="349">
        <v>100.83368178647143</v>
      </c>
      <c r="N20" s="349">
        <v>95.783372642888025</v>
      </c>
      <c r="P20" s="38" t="s">
        <v>1784</v>
      </c>
      <c r="Q20" s="349">
        <v>102.27880332225787</v>
      </c>
      <c r="R20" s="349">
        <v>106.42783960852678</v>
      </c>
      <c r="S20" s="349">
        <v>94.255373340946576</v>
      </c>
      <c r="T20" s="349">
        <v>135.52618543578768</v>
      </c>
      <c r="U20" s="349">
        <v>105.49078848168384</v>
      </c>
      <c r="V20" s="349">
        <v>100</v>
      </c>
      <c r="W20" s="349">
        <v>105.47482752116835</v>
      </c>
      <c r="X20" s="349">
        <v>82.557057421759424</v>
      </c>
      <c r="Y20" s="349">
        <v>99.999999999999986</v>
      </c>
      <c r="Z20" s="349">
        <v>100.47437787948253</v>
      </c>
      <c r="AA20" s="349">
        <v>100.86184439751841</v>
      </c>
      <c r="AB20" s="349">
        <v>100.83368178647143</v>
      </c>
      <c r="AC20" s="349">
        <v>93.559224730822194</v>
      </c>
      <c r="AE20" s="38" t="s">
        <v>1784</v>
      </c>
      <c r="AF20" s="349">
        <v>104.330847645677</v>
      </c>
      <c r="AG20" s="349">
        <v>109.21726128994146</v>
      </c>
      <c r="AH20" s="349">
        <v>100.75218560253934</v>
      </c>
      <c r="AI20" s="349">
        <v>91.158197435104668</v>
      </c>
      <c r="AJ20" s="349">
        <v>100.72388170017352</v>
      </c>
      <c r="AK20" s="349">
        <v>98.928800764415186</v>
      </c>
      <c r="AL20" s="349">
        <v>85.657400464405541</v>
      </c>
      <c r="AM20" s="349">
        <v>109.5055370683921</v>
      </c>
      <c r="AN20" s="349">
        <v>92.28409425375142</v>
      </c>
      <c r="AO20" s="349">
        <v>98.913489920800302</v>
      </c>
      <c r="AP20" s="349"/>
      <c r="AQ20" s="349"/>
      <c r="AR20" s="349">
        <v>97.143051923993156</v>
      </c>
    </row>
    <row r="21" spans="1:44" ht="12.75" customHeight="1" x14ac:dyDescent="0.2">
      <c r="A21" s="38" t="s">
        <v>1785</v>
      </c>
      <c r="B21" s="349">
        <v>102.62716188643944</v>
      </c>
      <c r="C21" s="349">
        <v>107.36504039359268</v>
      </c>
      <c r="D21" s="349">
        <v>100.29160346452902</v>
      </c>
      <c r="E21" s="349">
        <v>103.35250849471218</v>
      </c>
      <c r="F21" s="349">
        <v>99.302603475353607</v>
      </c>
      <c r="G21" s="349">
        <v>99.896561533035211</v>
      </c>
      <c r="H21" s="349">
        <v>105.25214502151157</v>
      </c>
      <c r="I21" s="349">
        <v>105.75987962948687</v>
      </c>
      <c r="J21" s="349">
        <v>99.678817946896856</v>
      </c>
      <c r="K21" s="349">
        <v>99.673053022278296</v>
      </c>
      <c r="L21" s="349">
        <v>100.86184439751841</v>
      </c>
      <c r="M21" s="349">
        <v>100.83368178647143</v>
      </c>
      <c r="N21" s="349">
        <v>95.272801137107564</v>
      </c>
      <c r="P21" s="38" t="s">
        <v>1785</v>
      </c>
      <c r="Q21" s="349">
        <v>99.96059705082159</v>
      </c>
      <c r="R21" s="349">
        <v>106.64378268138829</v>
      </c>
      <c r="S21" s="349">
        <v>94.255373340946576</v>
      </c>
      <c r="T21" s="349">
        <v>135.52618543578768</v>
      </c>
      <c r="U21" s="349">
        <v>98.931732691057476</v>
      </c>
      <c r="V21" s="349">
        <v>100</v>
      </c>
      <c r="W21" s="349">
        <v>101.75378101416231</v>
      </c>
      <c r="X21" s="349">
        <v>82.557057421759424</v>
      </c>
      <c r="Y21" s="349">
        <v>99.999999999999986</v>
      </c>
      <c r="Z21" s="349">
        <v>100.47437787948253</v>
      </c>
      <c r="AA21" s="349">
        <v>100.86184439751841</v>
      </c>
      <c r="AB21" s="349">
        <v>100.83368178647143</v>
      </c>
      <c r="AC21" s="349">
        <v>93.559224730822194</v>
      </c>
      <c r="AE21" s="38" t="s">
        <v>1785</v>
      </c>
      <c r="AF21" s="349">
        <v>104.10836061929064</v>
      </c>
      <c r="AG21" s="349">
        <v>107.48394827550737</v>
      </c>
      <c r="AH21" s="349">
        <v>100.74802618417249</v>
      </c>
      <c r="AI21" s="349">
        <v>91.874215155403292</v>
      </c>
      <c r="AJ21" s="349">
        <v>100.70669663398466</v>
      </c>
      <c r="AK21" s="349">
        <v>99.856047482968279</v>
      </c>
      <c r="AL21" s="349">
        <v>115.57809894809246</v>
      </c>
      <c r="AM21" s="349">
        <v>109.83482439691851</v>
      </c>
      <c r="AN21" s="349">
        <v>92.28409425375142</v>
      </c>
      <c r="AO21" s="349">
        <v>98.913489920800302</v>
      </c>
      <c r="AP21" s="349"/>
      <c r="AQ21" s="349"/>
      <c r="AR21" s="349">
        <v>96.320354819835771</v>
      </c>
    </row>
    <row r="22" spans="1:44" ht="12.75" customHeight="1" x14ac:dyDescent="0.2">
      <c r="A22" s="38" t="s">
        <v>1786</v>
      </c>
      <c r="B22" s="349">
        <v>101.93985988743715</v>
      </c>
      <c r="C22" s="349">
        <v>108.34070078900285</v>
      </c>
      <c r="D22" s="349">
        <v>100.45189879832701</v>
      </c>
      <c r="E22" s="349">
        <v>103.35250849471218</v>
      </c>
      <c r="F22" s="349">
        <v>90.254462449465947</v>
      </c>
      <c r="G22" s="349">
        <v>97.636751895171074</v>
      </c>
      <c r="H22" s="349">
        <v>105.25214502151157</v>
      </c>
      <c r="I22" s="349">
        <v>107.50726379953012</v>
      </c>
      <c r="J22" s="349">
        <v>99.678817946896856</v>
      </c>
      <c r="K22" s="349">
        <v>99.673053022278296</v>
      </c>
      <c r="L22" s="349">
        <v>100.86184439751841</v>
      </c>
      <c r="M22" s="349">
        <v>105.97789596253247</v>
      </c>
      <c r="N22" s="349">
        <v>97.141030598356267</v>
      </c>
      <c r="P22" s="38" t="s">
        <v>1786</v>
      </c>
      <c r="Q22" s="349">
        <v>96.768417820582002</v>
      </c>
      <c r="R22" s="349">
        <v>106.64378268138829</v>
      </c>
      <c r="S22" s="349">
        <v>94.255373340946576</v>
      </c>
      <c r="T22" s="349">
        <v>135.52618543578768</v>
      </c>
      <c r="U22" s="349">
        <v>87.356556889378666</v>
      </c>
      <c r="V22" s="349">
        <v>100</v>
      </c>
      <c r="W22" s="349">
        <v>101.75378101416231</v>
      </c>
      <c r="X22" s="349">
        <v>82.557057421759424</v>
      </c>
      <c r="Y22" s="349">
        <v>99.999999999999986</v>
      </c>
      <c r="Z22" s="349">
        <v>100.47437787948253</v>
      </c>
      <c r="AA22" s="349">
        <v>100.86184439751841</v>
      </c>
      <c r="AB22" s="349">
        <v>105.97789596253247</v>
      </c>
      <c r="AC22" s="349">
        <v>98.150073816602372</v>
      </c>
      <c r="AE22" s="38" t="s">
        <v>1786</v>
      </c>
      <c r="AF22" s="349">
        <v>104.81244462047049</v>
      </c>
      <c r="AG22" s="349">
        <v>108.62045785023747</v>
      </c>
      <c r="AH22" s="349">
        <v>100.92044206849631</v>
      </c>
      <c r="AI22" s="349">
        <v>91.874215155403292</v>
      </c>
      <c r="AJ22" s="349">
        <v>101.22574825457289</v>
      </c>
      <c r="AK22" s="349">
        <v>96.711131525408646</v>
      </c>
      <c r="AL22" s="349">
        <v>115.57809894809246</v>
      </c>
      <c r="AM22" s="349">
        <v>111.88908907988656</v>
      </c>
      <c r="AN22" s="349">
        <v>92.28409425375142</v>
      </c>
      <c r="AO22" s="349">
        <v>98.913489920800302</v>
      </c>
      <c r="AP22" s="349"/>
      <c r="AQ22" s="349"/>
      <c r="AR22" s="349">
        <v>96.524176318950651</v>
      </c>
    </row>
    <row r="23" spans="1:44" ht="12.75" customHeight="1" x14ac:dyDescent="0.2">
      <c r="A23" s="38" t="s">
        <v>1787</v>
      </c>
      <c r="B23" s="349">
        <v>103.69944330841275</v>
      </c>
      <c r="C23" s="349">
        <v>108.97427518202248</v>
      </c>
      <c r="D23" s="349">
        <v>100.39877032269423</v>
      </c>
      <c r="E23" s="349">
        <v>98.087690461461108</v>
      </c>
      <c r="F23" s="349">
        <v>92.570916107334085</v>
      </c>
      <c r="G23" s="349">
        <v>94.585128616095162</v>
      </c>
      <c r="H23" s="349">
        <v>105.25341416030312</v>
      </c>
      <c r="I23" s="349">
        <v>117.48349977115006</v>
      </c>
      <c r="J23" s="349">
        <v>99.678817946896856</v>
      </c>
      <c r="K23" s="349">
        <v>100.34705560070101</v>
      </c>
      <c r="L23" s="349">
        <v>100</v>
      </c>
      <c r="M23" s="349">
        <v>105.97789596253247</v>
      </c>
      <c r="N23" s="349">
        <v>98.574908765664162</v>
      </c>
      <c r="P23" s="38" t="s">
        <v>1787</v>
      </c>
      <c r="Q23" s="349">
        <v>96.695784485391698</v>
      </c>
      <c r="R23" s="349">
        <v>106.42783960852677</v>
      </c>
      <c r="S23" s="349">
        <v>94.255373340946576</v>
      </c>
      <c r="T23" s="349">
        <v>114.28571428571428</v>
      </c>
      <c r="U23" s="349">
        <v>89.367902763487066</v>
      </c>
      <c r="V23" s="349">
        <v>100</v>
      </c>
      <c r="W23" s="349">
        <v>101.75378101416231</v>
      </c>
      <c r="X23" s="349">
        <v>82.557057421759424</v>
      </c>
      <c r="Y23" s="349">
        <v>99.999999999999986</v>
      </c>
      <c r="Z23" s="349">
        <v>100.47437787948253</v>
      </c>
      <c r="AA23" s="349">
        <v>100</v>
      </c>
      <c r="AB23" s="349">
        <v>105.97789596253247</v>
      </c>
      <c r="AC23" s="349">
        <v>98.150073816602372</v>
      </c>
      <c r="AE23" s="38" t="s">
        <v>1787</v>
      </c>
      <c r="AF23" s="349">
        <v>107.58977083220519</v>
      </c>
      <c r="AG23" s="349">
        <v>109.3940852656487</v>
      </c>
      <c r="AH23" s="349">
        <v>100.86329634321555</v>
      </c>
      <c r="AI23" s="349">
        <v>92.308877262323008</v>
      </c>
      <c r="AJ23" s="349">
        <v>104.69732054125177</v>
      </c>
      <c r="AK23" s="349">
        <v>92.464269937590586</v>
      </c>
      <c r="AL23" s="349">
        <v>115.58311414322939</v>
      </c>
      <c r="AM23" s="349">
        <v>123.61737961656181</v>
      </c>
      <c r="AN23" s="349">
        <v>92.28409425375142</v>
      </c>
      <c r="AO23" s="349">
        <v>100.22636883541588</v>
      </c>
      <c r="AP23" s="349"/>
      <c r="AQ23" s="349"/>
      <c r="AR23" s="349">
        <v>98.83462138414383</v>
      </c>
    </row>
    <row r="24" spans="1:44" ht="12.75" customHeight="1" x14ac:dyDescent="0.2">
      <c r="A24" s="38" t="s">
        <v>1788</v>
      </c>
      <c r="B24" s="349">
        <v>108.32836740457245</v>
      </c>
      <c r="C24" s="349">
        <v>114.44469126238303</v>
      </c>
      <c r="D24" s="349">
        <v>101.64096431509108</v>
      </c>
      <c r="E24" s="349">
        <v>96.329466482399468</v>
      </c>
      <c r="F24" s="349">
        <v>106.42055795445488</v>
      </c>
      <c r="G24" s="349">
        <v>98.062234571300223</v>
      </c>
      <c r="H24" s="349">
        <v>103.21678797851293</v>
      </c>
      <c r="I24" s="349">
        <v>122.25855963873056</v>
      </c>
      <c r="J24" s="349">
        <v>99.678817946896856</v>
      </c>
      <c r="K24" s="349">
        <v>103.96285540278413</v>
      </c>
      <c r="L24" s="349">
        <v>109.91856526152137</v>
      </c>
      <c r="M24" s="349">
        <v>105.97789596253247</v>
      </c>
      <c r="N24" s="349">
        <v>97.324272424273929</v>
      </c>
      <c r="P24" s="38" t="s">
        <v>1788</v>
      </c>
      <c r="Q24" s="349">
        <v>103.90425898832004</v>
      </c>
      <c r="R24" s="349">
        <v>107.62739112051281</v>
      </c>
      <c r="S24" s="349">
        <v>111.3763623531166</v>
      </c>
      <c r="T24" s="349">
        <v>114.28571428571428</v>
      </c>
      <c r="U24" s="349">
        <v>106.55336400718586</v>
      </c>
      <c r="V24" s="349">
        <v>100</v>
      </c>
      <c r="W24" s="349">
        <v>101.75378101416231</v>
      </c>
      <c r="X24" s="349">
        <v>86.341083772767419</v>
      </c>
      <c r="Y24" s="349">
        <v>99.999999999999986</v>
      </c>
      <c r="Z24" s="349">
        <v>100.47437787948253</v>
      </c>
      <c r="AA24" s="349">
        <v>109.91856526152137</v>
      </c>
      <c r="AB24" s="349">
        <v>105.97789596253247</v>
      </c>
      <c r="AC24" s="349">
        <v>98.150073816602372</v>
      </c>
      <c r="AE24" s="38" t="s">
        <v>1788</v>
      </c>
      <c r="AF24" s="349">
        <v>110.78583016438242</v>
      </c>
      <c r="AG24" s="349">
        <v>115.56860398668358</v>
      </c>
      <c r="AH24" s="349">
        <v>100.90483319378612</v>
      </c>
      <c r="AI24" s="349">
        <v>89.923388621381548</v>
      </c>
      <c r="AJ24" s="349">
        <v>105.91776270079748</v>
      </c>
      <c r="AK24" s="349">
        <v>97.303264258804916</v>
      </c>
      <c r="AL24" s="349">
        <v>107.53507574857217</v>
      </c>
      <c r="AM24" s="349">
        <v>128.56648757219605</v>
      </c>
      <c r="AN24" s="349">
        <v>92.28409425375142</v>
      </c>
      <c r="AO24" s="349">
        <v>107.26952782560137</v>
      </c>
      <c r="AP24" s="349"/>
      <c r="AQ24" s="349"/>
      <c r="AR24" s="349">
        <v>96.819438623713509</v>
      </c>
    </row>
    <row r="25" spans="1:44" ht="12.75" customHeight="1" x14ac:dyDescent="0.2">
      <c r="A25" s="38" t="s">
        <v>1789</v>
      </c>
      <c r="B25" s="349">
        <v>110.51840849694442</v>
      </c>
      <c r="C25" s="349">
        <v>120.75772662043975</v>
      </c>
      <c r="D25" s="349">
        <v>101.52365594263576</v>
      </c>
      <c r="E25" s="349">
        <v>97.445094840214878</v>
      </c>
      <c r="F25" s="349">
        <v>108.05792747963437</v>
      </c>
      <c r="G25" s="349">
        <v>98.118463686200542</v>
      </c>
      <c r="H25" s="349">
        <v>103.21678797851293</v>
      </c>
      <c r="I25" s="349">
        <v>124.45866651805987</v>
      </c>
      <c r="J25" s="349">
        <v>99.678817946896856</v>
      </c>
      <c r="K25" s="349">
        <v>104.0988921819493</v>
      </c>
      <c r="L25" s="349">
        <v>109.91856526152137</v>
      </c>
      <c r="M25" s="349">
        <v>107.10582847876141</v>
      </c>
      <c r="N25" s="349">
        <v>98.069031241870903</v>
      </c>
      <c r="P25" s="38" t="s">
        <v>1789</v>
      </c>
      <c r="Q25" s="349">
        <v>103.5241850610262</v>
      </c>
      <c r="R25" s="349">
        <v>107.9466162897568</v>
      </c>
      <c r="S25" s="349">
        <v>94.255373340946562</v>
      </c>
      <c r="T25" s="349">
        <v>114.28571428571428</v>
      </c>
      <c r="U25" s="349">
        <v>106.55336400718586</v>
      </c>
      <c r="V25" s="349">
        <v>100</v>
      </c>
      <c r="W25" s="349">
        <v>101.75378101416231</v>
      </c>
      <c r="X25" s="349">
        <v>86.341083772767419</v>
      </c>
      <c r="Y25" s="349">
        <v>99.999999999999986</v>
      </c>
      <c r="Z25" s="349">
        <v>100.47437787948253</v>
      </c>
      <c r="AA25" s="349">
        <v>109.91856526152137</v>
      </c>
      <c r="AB25" s="349">
        <v>107.10582847876141</v>
      </c>
      <c r="AC25" s="349">
        <v>99.558649615745125</v>
      </c>
      <c r="AE25" s="38" t="s">
        <v>1789</v>
      </c>
      <c r="AF25" s="349">
        <v>114.40349493931485</v>
      </c>
      <c r="AG25" s="349">
        <v>122.86978999060598</v>
      </c>
      <c r="AH25" s="349">
        <v>102.07323891814887</v>
      </c>
      <c r="AI25" s="349">
        <v>91.43702898050185</v>
      </c>
      <c r="AJ25" s="349">
        <v>113.75410892029525</v>
      </c>
      <c r="AK25" s="349">
        <v>97.381516797322547</v>
      </c>
      <c r="AL25" s="349">
        <v>107.53507574857217</v>
      </c>
      <c r="AM25" s="349">
        <v>131.15298339746693</v>
      </c>
      <c r="AN25" s="349">
        <v>92.28409425375142</v>
      </c>
      <c r="AO25" s="349">
        <v>107.53451170651785</v>
      </c>
      <c r="AP25" s="349"/>
      <c r="AQ25" s="349"/>
      <c r="AR25" s="349">
        <v>97.15838891061108</v>
      </c>
    </row>
    <row r="26" spans="1:44" ht="12.75" customHeight="1" x14ac:dyDescent="0.2">
      <c r="A26" s="38" t="s">
        <v>1790</v>
      </c>
      <c r="B26" s="349">
        <v>114.05064455511913</v>
      </c>
      <c r="C26" s="349">
        <v>123.56576169176302</v>
      </c>
      <c r="D26" s="349">
        <v>100.50586310265601</v>
      </c>
      <c r="E26" s="349">
        <v>98.526998104807916</v>
      </c>
      <c r="F26" s="349">
        <v>115.32342946572834</v>
      </c>
      <c r="G26" s="349">
        <v>100.40594677624139</v>
      </c>
      <c r="H26" s="349">
        <v>103.21678797851293</v>
      </c>
      <c r="I26" s="349">
        <v>135.70409835287967</v>
      </c>
      <c r="J26" s="349">
        <v>99.678817946896856</v>
      </c>
      <c r="K26" s="349">
        <v>104.0988921819493</v>
      </c>
      <c r="L26" s="349">
        <v>109.91856526152137</v>
      </c>
      <c r="M26" s="349">
        <v>108.16669629335937</v>
      </c>
      <c r="N26" s="349">
        <v>97.942538211583511</v>
      </c>
      <c r="P26" s="38" t="s">
        <v>1790</v>
      </c>
      <c r="Q26" s="349">
        <v>106.43956777836318</v>
      </c>
      <c r="R26" s="349">
        <v>107.9466162897568</v>
      </c>
      <c r="S26" s="349">
        <v>94.255373340946562</v>
      </c>
      <c r="T26" s="349">
        <v>121.21830534626528</v>
      </c>
      <c r="U26" s="349">
        <v>114.29754021573007</v>
      </c>
      <c r="V26" s="349">
        <v>100</v>
      </c>
      <c r="W26" s="349">
        <v>101.75378101416231</v>
      </c>
      <c r="X26" s="349">
        <v>86.341083772767419</v>
      </c>
      <c r="Y26" s="349">
        <v>99.999999999999986</v>
      </c>
      <c r="Z26" s="349">
        <v>100.47437787948253</v>
      </c>
      <c r="AA26" s="349">
        <v>109.91856526152137</v>
      </c>
      <c r="AB26" s="349">
        <v>108.16669629335937</v>
      </c>
      <c r="AC26" s="349">
        <v>99.558649615745125</v>
      </c>
      <c r="AE26" s="38" t="s">
        <v>1790</v>
      </c>
      <c r="AF26" s="349">
        <v>118.2783749769644</v>
      </c>
      <c r="AG26" s="349">
        <v>126.14076292314485</v>
      </c>
      <c r="AH26" s="349">
        <v>100.9784868227156</v>
      </c>
      <c r="AI26" s="349">
        <v>90.431638620505069</v>
      </c>
      <c r="AJ26" s="349">
        <v>119.2073807998011</v>
      </c>
      <c r="AK26" s="349">
        <v>100.5649451498614</v>
      </c>
      <c r="AL26" s="349">
        <v>107.53507574857217</v>
      </c>
      <c r="AM26" s="349">
        <v>144.37336953752407</v>
      </c>
      <c r="AN26" s="349">
        <v>92.28409425375142</v>
      </c>
      <c r="AO26" s="349">
        <v>107.53451170651785</v>
      </c>
      <c r="AP26" s="349"/>
      <c r="AQ26" s="349"/>
      <c r="AR26" s="349">
        <v>96.954567411496214</v>
      </c>
    </row>
    <row r="27" spans="1:44" hidden="1" outlineLevel="1" x14ac:dyDescent="0.2">
      <c r="A27" s="38" t="s">
        <v>1791</v>
      </c>
      <c r="B27" s="349">
        <v>0</v>
      </c>
      <c r="C27" s="349">
        <v>0</v>
      </c>
      <c r="D27" s="349">
        <v>0</v>
      </c>
      <c r="E27" s="349">
        <v>0</v>
      </c>
      <c r="F27" s="349">
        <v>0</v>
      </c>
      <c r="G27" s="349">
        <v>0</v>
      </c>
      <c r="H27" s="349">
        <v>0</v>
      </c>
      <c r="I27" s="349">
        <v>0</v>
      </c>
      <c r="J27" s="349">
        <v>0</v>
      </c>
      <c r="K27" s="349">
        <v>0</v>
      </c>
      <c r="L27" s="349">
        <v>0</v>
      </c>
      <c r="M27" s="349">
        <v>0</v>
      </c>
      <c r="N27" s="349">
        <v>0</v>
      </c>
      <c r="P27" s="38" t="s">
        <v>1791</v>
      </c>
      <c r="Q27" s="349">
        <v>0</v>
      </c>
      <c r="R27" s="349">
        <v>0</v>
      </c>
      <c r="S27" s="349">
        <v>0</v>
      </c>
      <c r="T27" s="349">
        <v>0</v>
      </c>
      <c r="U27" s="349">
        <v>0</v>
      </c>
      <c r="V27" s="349">
        <v>0</v>
      </c>
      <c r="W27" s="349">
        <v>0</v>
      </c>
      <c r="X27" s="349">
        <v>0</v>
      </c>
      <c r="Y27" s="349">
        <v>0</v>
      </c>
      <c r="Z27" s="349">
        <v>0</v>
      </c>
      <c r="AA27" s="349">
        <v>0</v>
      </c>
      <c r="AB27" s="349">
        <v>0</v>
      </c>
      <c r="AC27" s="349">
        <v>0</v>
      </c>
      <c r="AE27" s="38" t="s">
        <v>1791</v>
      </c>
      <c r="AF27" s="349">
        <v>0</v>
      </c>
      <c r="AG27" s="349">
        <v>0</v>
      </c>
      <c r="AH27" s="349">
        <v>0</v>
      </c>
      <c r="AI27" s="349">
        <v>0</v>
      </c>
      <c r="AJ27" s="349">
        <v>0</v>
      </c>
      <c r="AK27" s="349">
        <v>0</v>
      </c>
      <c r="AL27" s="349">
        <v>0</v>
      </c>
      <c r="AM27" s="349">
        <v>0</v>
      </c>
      <c r="AN27" s="349">
        <v>0</v>
      </c>
      <c r="AO27" s="349">
        <v>0</v>
      </c>
      <c r="AP27" s="349"/>
      <c r="AQ27" s="349"/>
      <c r="AR27" s="349">
        <v>0</v>
      </c>
    </row>
    <row r="28" spans="1:44" hidden="1" outlineLevel="1" x14ac:dyDescent="0.2">
      <c r="A28" s="38" t="s">
        <v>1792</v>
      </c>
      <c r="B28" s="349">
        <v>0</v>
      </c>
      <c r="C28" s="349">
        <v>0</v>
      </c>
      <c r="D28" s="349">
        <v>0</v>
      </c>
      <c r="E28" s="349">
        <v>0</v>
      </c>
      <c r="F28" s="349">
        <v>0</v>
      </c>
      <c r="G28" s="349">
        <v>0</v>
      </c>
      <c r="H28" s="349">
        <v>0</v>
      </c>
      <c r="I28" s="349">
        <v>0</v>
      </c>
      <c r="J28" s="349">
        <v>0</v>
      </c>
      <c r="K28" s="349">
        <v>0</v>
      </c>
      <c r="L28" s="349">
        <v>0</v>
      </c>
      <c r="M28" s="349">
        <v>0</v>
      </c>
      <c r="N28" s="349">
        <v>0</v>
      </c>
      <c r="P28" s="38" t="s">
        <v>1792</v>
      </c>
      <c r="Q28" s="349">
        <v>0</v>
      </c>
      <c r="R28" s="349">
        <v>0</v>
      </c>
      <c r="S28" s="349">
        <v>0</v>
      </c>
      <c r="T28" s="349">
        <v>0</v>
      </c>
      <c r="U28" s="349">
        <v>0</v>
      </c>
      <c r="V28" s="349">
        <v>0</v>
      </c>
      <c r="W28" s="349">
        <v>0</v>
      </c>
      <c r="X28" s="349">
        <v>0</v>
      </c>
      <c r="Y28" s="349">
        <v>0</v>
      </c>
      <c r="Z28" s="349">
        <v>0</v>
      </c>
      <c r="AA28" s="349">
        <v>0</v>
      </c>
      <c r="AB28" s="349">
        <v>0</v>
      </c>
      <c r="AC28" s="349">
        <v>0</v>
      </c>
      <c r="AE28" s="38" t="s">
        <v>1792</v>
      </c>
      <c r="AF28" s="349">
        <v>0</v>
      </c>
      <c r="AG28" s="349">
        <v>0</v>
      </c>
      <c r="AH28" s="349">
        <v>0</v>
      </c>
      <c r="AI28" s="349">
        <v>0</v>
      </c>
      <c r="AJ28" s="349">
        <v>0</v>
      </c>
      <c r="AK28" s="349">
        <v>0</v>
      </c>
      <c r="AL28" s="349">
        <v>0</v>
      </c>
      <c r="AM28" s="349">
        <v>0</v>
      </c>
      <c r="AN28" s="349">
        <v>0</v>
      </c>
      <c r="AO28" s="349">
        <v>0</v>
      </c>
      <c r="AP28" s="349"/>
      <c r="AQ28" s="349"/>
      <c r="AR28" s="349">
        <v>0</v>
      </c>
    </row>
    <row r="29" spans="1:44" hidden="1" outlineLevel="1" x14ac:dyDescent="0.2">
      <c r="A29" s="38" t="s">
        <v>1793</v>
      </c>
      <c r="B29" s="349">
        <v>0</v>
      </c>
      <c r="C29" s="349">
        <v>0</v>
      </c>
      <c r="D29" s="349">
        <v>0</v>
      </c>
      <c r="E29" s="349">
        <v>0</v>
      </c>
      <c r="F29" s="349">
        <v>0</v>
      </c>
      <c r="G29" s="349">
        <v>0</v>
      </c>
      <c r="H29" s="349">
        <v>0</v>
      </c>
      <c r="I29" s="349">
        <v>0</v>
      </c>
      <c r="J29" s="349">
        <v>0</v>
      </c>
      <c r="K29" s="349">
        <v>0</v>
      </c>
      <c r="L29" s="349">
        <v>0</v>
      </c>
      <c r="M29" s="349">
        <v>0</v>
      </c>
      <c r="N29" s="349">
        <v>0</v>
      </c>
      <c r="P29" s="38" t="s">
        <v>1793</v>
      </c>
      <c r="Q29" s="349">
        <v>0</v>
      </c>
      <c r="R29" s="349">
        <v>0</v>
      </c>
      <c r="S29" s="349">
        <v>0</v>
      </c>
      <c r="T29" s="349">
        <v>0</v>
      </c>
      <c r="U29" s="349">
        <v>0</v>
      </c>
      <c r="V29" s="349">
        <v>0</v>
      </c>
      <c r="W29" s="349">
        <v>0</v>
      </c>
      <c r="X29" s="349">
        <v>0</v>
      </c>
      <c r="Y29" s="349">
        <v>0</v>
      </c>
      <c r="Z29" s="349">
        <v>0</v>
      </c>
      <c r="AA29" s="349">
        <v>0</v>
      </c>
      <c r="AB29" s="349">
        <v>0</v>
      </c>
      <c r="AC29" s="349">
        <v>0</v>
      </c>
      <c r="AE29" s="38" t="s">
        <v>1793</v>
      </c>
      <c r="AF29" s="349">
        <v>0</v>
      </c>
      <c r="AG29" s="349">
        <v>0</v>
      </c>
      <c r="AH29" s="349">
        <v>0</v>
      </c>
      <c r="AI29" s="349">
        <v>0</v>
      </c>
      <c r="AJ29" s="349">
        <v>0</v>
      </c>
      <c r="AK29" s="349">
        <v>0</v>
      </c>
      <c r="AL29" s="349">
        <v>0</v>
      </c>
      <c r="AM29" s="349">
        <v>0</v>
      </c>
      <c r="AN29" s="349">
        <v>0</v>
      </c>
      <c r="AO29" s="349">
        <v>0</v>
      </c>
      <c r="AP29" s="349"/>
      <c r="AQ29" s="349"/>
      <c r="AR29" s="349">
        <v>0</v>
      </c>
    </row>
    <row r="30" spans="1:44" hidden="1" outlineLevel="1" x14ac:dyDescent="0.2">
      <c r="A30" s="38" t="s">
        <v>1794</v>
      </c>
      <c r="B30" s="349">
        <v>0</v>
      </c>
      <c r="C30" s="349">
        <v>0</v>
      </c>
      <c r="D30" s="349">
        <v>0</v>
      </c>
      <c r="E30" s="349">
        <v>0</v>
      </c>
      <c r="F30" s="349">
        <v>0</v>
      </c>
      <c r="G30" s="349">
        <v>0</v>
      </c>
      <c r="H30" s="349">
        <v>0</v>
      </c>
      <c r="I30" s="349">
        <v>0</v>
      </c>
      <c r="J30" s="349">
        <v>0</v>
      </c>
      <c r="K30" s="349">
        <v>0</v>
      </c>
      <c r="L30" s="349">
        <v>0</v>
      </c>
      <c r="M30" s="349">
        <v>0</v>
      </c>
      <c r="N30" s="349">
        <v>0</v>
      </c>
      <c r="P30" s="38" t="s">
        <v>1794</v>
      </c>
      <c r="Q30" s="349">
        <v>0</v>
      </c>
      <c r="R30" s="349">
        <v>0</v>
      </c>
      <c r="S30" s="349">
        <v>0</v>
      </c>
      <c r="T30" s="349">
        <v>0</v>
      </c>
      <c r="U30" s="349">
        <v>0</v>
      </c>
      <c r="V30" s="349">
        <v>0</v>
      </c>
      <c r="W30" s="349">
        <v>0</v>
      </c>
      <c r="X30" s="349">
        <v>0</v>
      </c>
      <c r="Y30" s="349">
        <v>0</v>
      </c>
      <c r="Z30" s="349">
        <v>0</v>
      </c>
      <c r="AA30" s="349">
        <v>0</v>
      </c>
      <c r="AB30" s="349">
        <v>0</v>
      </c>
      <c r="AC30" s="349">
        <v>0</v>
      </c>
      <c r="AE30" s="38" t="s">
        <v>1794</v>
      </c>
      <c r="AF30" s="349">
        <v>0</v>
      </c>
      <c r="AG30" s="349">
        <v>0</v>
      </c>
      <c r="AH30" s="349">
        <v>0</v>
      </c>
      <c r="AI30" s="349">
        <v>0</v>
      </c>
      <c r="AJ30" s="349">
        <v>0</v>
      </c>
      <c r="AK30" s="349">
        <v>0</v>
      </c>
      <c r="AL30" s="349">
        <v>0</v>
      </c>
      <c r="AM30" s="349">
        <v>0</v>
      </c>
      <c r="AN30" s="349">
        <v>0</v>
      </c>
      <c r="AO30" s="349">
        <v>0</v>
      </c>
      <c r="AP30" s="349"/>
      <c r="AQ30" s="349"/>
      <c r="AR30" s="349">
        <v>0</v>
      </c>
    </row>
    <row r="31" spans="1:44" hidden="1" outlineLevel="1" x14ac:dyDescent="0.2">
      <c r="A31" s="38" t="s">
        <v>1795</v>
      </c>
      <c r="B31" s="349">
        <v>0</v>
      </c>
      <c r="C31" s="349">
        <v>0</v>
      </c>
      <c r="D31" s="349">
        <v>0</v>
      </c>
      <c r="E31" s="349">
        <v>0</v>
      </c>
      <c r="F31" s="349">
        <v>0</v>
      </c>
      <c r="G31" s="349">
        <v>0</v>
      </c>
      <c r="H31" s="349">
        <v>0</v>
      </c>
      <c r="I31" s="349">
        <v>0</v>
      </c>
      <c r="J31" s="349">
        <v>0</v>
      </c>
      <c r="K31" s="349">
        <v>0</v>
      </c>
      <c r="L31" s="349">
        <v>0</v>
      </c>
      <c r="M31" s="349">
        <v>0</v>
      </c>
      <c r="N31" s="349">
        <v>0</v>
      </c>
      <c r="P31" s="38" t="s">
        <v>1795</v>
      </c>
      <c r="Q31" s="349">
        <v>0</v>
      </c>
      <c r="R31" s="349">
        <v>0</v>
      </c>
      <c r="S31" s="349">
        <v>0</v>
      </c>
      <c r="T31" s="349">
        <v>0</v>
      </c>
      <c r="U31" s="349">
        <v>0</v>
      </c>
      <c r="V31" s="349">
        <v>0</v>
      </c>
      <c r="W31" s="349">
        <v>0</v>
      </c>
      <c r="X31" s="349">
        <v>0</v>
      </c>
      <c r="Y31" s="349">
        <v>0</v>
      </c>
      <c r="Z31" s="349">
        <v>0</v>
      </c>
      <c r="AA31" s="349">
        <v>0</v>
      </c>
      <c r="AB31" s="349">
        <v>0</v>
      </c>
      <c r="AC31" s="349">
        <v>0</v>
      </c>
      <c r="AE31" s="38" t="s">
        <v>1795</v>
      </c>
      <c r="AF31" s="349">
        <v>0</v>
      </c>
      <c r="AG31" s="349">
        <v>0</v>
      </c>
      <c r="AH31" s="349">
        <v>0</v>
      </c>
      <c r="AI31" s="349">
        <v>0</v>
      </c>
      <c r="AJ31" s="349">
        <v>0</v>
      </c>
      <c r="AK31" s="349">
        <v>0</v>
      </c>
      <c r="AL31" s="349">
        <v>0</v>
      </c>
      <c r="AM31" s="349">
        <v>0</v>
      </c>
      <c r="AN31" s="349">
        <v>0</v>
      </c>
      <c r="AO31" s="349">
        <v>0</v>
      </c>
      <c r="AP31" s="349"/>
      <c r="AQ31" s="349"/>
      <c r="AR31" s="349">
        <v>0</v>
      </c>
    </row>
    <row r="32" spans="1:44" hidden="1" outlineLevel="1" x14ac:dyDescent="0.2">
      <c r="A32" s="38" t="s">
        <v>1796</v>
      </c>
      <c r="B32" s="349">
        <v>0</v>
      </c>
      <c r="C32" s="349">
        <v>0</v>
      </c>
      <c r="D32" s="349">
        <v>0</v>
      </c>
      <c r="E32" s="349">
        <v>0</v>
      </c>
      <c r="F32" s="349">
        <v>0</v>
      </c>
      <c r="G32" s="349">
        <v>0</v>
      </c>
      <c r="H32" s="349">
        <v>0</v>
      </c>
      <c r="I32" s="349">
        <v>0</v>
      </c>
      <c r="J32" s="349">
        <v>0</v>
      </c>
      <c r="K32" s="349">
        <v>0</v>
      </c>
      <c r="L32" s="349">
        <v>0</v>
      </c>
      <c r="M32" s="349">
        <v>0</v>
      </c>
      <c r="N32" s="349">
        <v>0</v>
      </c>
      <c r="P32" s="38" t="s">
        <v>1796</v>
      </c>
      <c r="Q32" s="349">
        <v>0</v>
      </c>
      <c r="R32" s="349">
        <v>0</v>
      </c>
      <c r="S32" s="349">
        <v>0</v>
      </c>
      <c r="T32" s="349">
        <v>0</v>
      </c>
      <c r="U32" s="349">
        <v>0</v>
      </c>
      <c r="V32" s="349">
        <v>0</v>
      </c>
      <c r="W32" s="349">
        <v>0</v>
      </c>
      <c r="X32" s="349">
        <v>0</v>
      </c>
      <c r="Y32" s="349">
        <v>0</v>
      </c>
      <c r="Z32" s="349">
        <v>0</v>
      </c>
      <c r="AA32" s="349">
        <v>0</v>
      </c>
      <c r="AB32" s="349">
        <v>0</v>
      </c>
      <c r="AC32" s="349">
        <v>0</v>
      </c>
      <c r="AE32" s="38" t="s">
        <v>1796</v>
      </c>
      <c r="AF32" s="349">
        <v>0</v>
      </c>
      <c r="AG32" s="349">
        <v>0</v>
      </c>
      <c r="AH32" s="349">
        <v>0</v>
      </c>
      <c r="AI32" s="349">
        <v>0</v>
      </c>
      <c r="AJ32" s="349">
        <v>0</v>
      </c>
      <c r="AK32" s="349">
        <v>0</v>
      </c>
      <c r="AL32" s="349">
        <v>0</v>
      </c>
      <c r="AM32" s="349">
        <v>0</v>
      </c>
      <c r="AN32" s="349">
        <v>0</v>
      </c>
      <c r="AO32" s="349">
        <v>0</v>
      </c>
      <c r="AP32" s="349"/>
      <c r="AQ32" s="349"/>
      <c r="AR32" s="349">
        <v>0</v>
      </c>
    </row>
    <row r="33" spans="1:49" hidden="1" outlineLevel="1" x14ac:dyDescent="0.2">
      <c r="A33" s="38" t="s">
        <v>1797</v>
      </c>
      <c r="B33" s="349">
        <v>0</v>
      </c>
      <c r="C33" s="349">
        <v>0</v>
      </c>
      <c r="D33" s="349">
        <v>0</v>
      </c>
      <c r="E33" s="349">
        <v>0</v>
      </c>
      <c r="F33" s="349">
        <v>0</v>
      </c>
      <c r="G33" s="349">
        <v>0</v>
      </c>
      <c r="H33" s="349">
        <v>0</v>
      </c>
      <c r="I33" s="349">
        <v>0</v>
      </c>
      <c r="J33" s="349">
        <v>0</v>
      </c>
      <c r="K33" s="349">
        <v>0</v>
      </c>
      <c r="L33" s="349">
        <v>0</v>
      </c>
      <c r="M33" s="349">
        <v>0</v>
      </c>
      <c r="N33" s="349">
        <v>0</v>
      </c>
      <c r="P33" s="38" t="s">
        <v>1797</v>
      </c>
      <c r="Q33" s="349">
        <v>0</v>
      </c>
      <c r="R33" s="349">
        <v>0</v>
      </c>
      <c r="S33" s="349">
        <v>0</v>
      </c>
      <c r="T33" s="349">
        <v>0</v>
      </c>
      <c r="U33" s="349">
        <v>0</v>
      </c>
      <c r="V33" s="349">
        <v>0</v>
      </c>
      <c r="W33" s="349">
        <v>0</v>
      </c>
      <c r="X33" s="349">
        <v>0</v>
      </c>
      <c r="Y33" s="349">
        <v>0</v>
      </c>
      <c r="Z33" s="349">
        <v>0</v>
      </c>
      <c r="AA33" s="349">
        <v>0</v>
      </c>
      <c r="AB33" s="349">
        <v>0</v>
      </c>
      <c r="AC33" s="349">
        <v>0</v>
      </c>
      <c r="AE33" s="38" t="s">
        <v>1797</v>
      </c>
      <c r="AF33" s="349">
        <v>0</v>
      </c>
      <c r="AG33" s="349">
        <v>0</v>
      </c>
      <c r="AH33" s="349">
        <v>0</v>
      </c>
      <c r="AI33" s="349">
        <v>0</v>
      </c>
      <c r="AJ33" s="349">
        <v>0</v>
      </c>
      <c r="AK33" s="349">
        <v>0</v>
      </c>
      <c r="AL33" s="349">
        <v>0</v>
      </c>
      <c r="AM33" s="349">
        <v>0</v>
      </c>
      <c r="AN33" s="349">
        <v>0</v>
      </c>
      <c r="AO33" s="349">
        <v>0</v>
      </c>
      <c r="AP33" s="349"/>
      <c r="AQ33" s="349"/>
      <c r="AR33" s="349">
        <v>0</v>
      </c>
    </row>
    <row r="34" spans="1:49" hidden="1" outlineLevel="1" x14ac:dyDescent="0.2">
      <c r="A34" s="38" t="s">
        <v>1798</v>
      </c>
      <c r="B34" s="349">
        <v>0</v>
      </c>
      <c r="C34" s="349">
        <v>0</v>
      </c>
      <c r="D34" s="349">
        <v>0</v>
      </c>
      <c r="E34" s="349">
        <v>0</v>
      </c>
      <c r="F34" s="349">
        <v>0</v>
      </c>
      <c r="G34" s="349">
        <v>0</v>
      </c>
      <c r="H34" s="349">
        <v>0</v>
      </c>
      <c r="I34" s="349">
        <v>0</v>
      </c>
      <c r="J34" s="349">
        <v>0</v>
      </c>
      <c r="K34" s="349">
        <v>0</v>
      </c>
      <c r="L34" s="349">
        <v>0</v>
      </c>
      <c r="M34" s="349">
        <v>0</v>
      </c>
      <c r="N34" s="349">
        <v>0</v>
      </c>
      <c r="P34" s="38" t="s">
        <v>1798</v>
      </c>
      <c r="Q34" s="349">
        <v>0</v>
      </c>
      <c r="R34" s="349">
        <v>0</v>
      </c>
      <c r="S34" s="349">
        <v>0</v>
      </c>
      <c r="T34" s="349">
        <v>0</v>
      </c>
      <c r="U34" s="349">
        <v>0</v>
      </c>
      <c r="V34" s="349">
        <v>0</v>
      </c>
      <c r="W34" s="349">
        <v>0</v>
      </c>
      <c r="X34" s="349">
        <v>0</v>
      </c>
      <c r="Y34" s="349">
        <v>0</v>
      </c>
      <c r="Z34" s="349">
        <v>0</v>
      </c>
      <c r="AA34" s="349">
        <v>0</v>
      </c>
      <c r="AB34" s="349">
        <v>0</v>
      </c>
      <c r="AC34" s="349">
        <v>0</v>
      </c>
      <c r="AE34" s="38" t="s">
        <v>1798</v>
      </c>
      <c r="AF34" s="349">
        <v>0</v>
      </c>
      <c r="AG34" s="349">
        <v>0</v>
      </c>
      <c r="AH34" s="349">
        <v>0</v>
      </c>
      <c r="AI34" s="349">
        <v>0</v>
      </c>
      <c r="AJ34" s="349">
        <v>0</v>
      </c>
      <c r="AK34" s="349">
        <v>0</v>
      </c>
      <c r="AL34" s="349">
        <v>0</v>
      </c>
      <c r="AM34" s="349">
        <v>0</v>
      </c>
      <c r="AN34" s="349">
        <v>0</v>
      </c>
      <c r="AO34" s="349">
        <v>0</v>
      </c>
      <c r="AP34" s="349"/>
      <c r="AQ34" s="349"/>
      <c r="AR34" s="349">
        <v>0</v>
      </c>
      <c r="AT34" s="34"/>
      <c r="AU34" s="34"/>
      <c r="AV34" s="34"/>
      <c r="AW34" s="34"/>
    </row>
    <row r="35" spans="1:49" hidden="1" outlineLevel="1" x14ac:dyDescent="0.2">
      <c r="A35" s="38" t="s">
        <v>1799</v>
      </c>
      <c r="B35" s="349">
        <v>0</v>
      </c>
      <c r="C35" s="349">
        <v>0</v>
      </c>
      <c r="D35" s="349">
        <v>0</v>
      </c>
      <c r="E35" s="349">
        <v>0</v>
      </c>
      <c r="F35" s="349">
        <v>0</v>
      </c>
      <c r="G35" s="349">
        <v>0</v>
      </c>
      <c r="H35" s="349">
        <v>0</v>
      </c>
      <c r="I35" s="349">
        <v>0</v>
      </c>
      <c r="J35" s="349">
        <v>0</v>
      </c>
      <c r="K35" s="349">
        <v>0</v>
      </c>
      <c r="L35" s="349">
        <v>0</v>
      </c>
      <c r="M35" s="349">
        <v>0</v>
      </c>
      <c r="N35" s="349">
        <v>0</v>
      </c>
      <c r="P35" s="38" t="s">
        <v>1799</v>
      </c>
      <c r="Q35" s="349">
        <v>0</v>
      </c>
      <c r="R35" s="349">
        <v>0</v>
      </c>
      <c r="S35" s="349">
        <v>0</v>
      </c>
      <c r="T35" s="349">
        <v>0</v>
      </c>
      <c r="U35" s="349">
        <v>0</v>
      </c>
      <c r="V35" s="349">
        <v>0</v>
      </c>
      <c r="W35" s="349">
        <v>0</v>
      </c>
      <c r="X35" s="349">
        <v>0</v>
      </c>
      <c r="Y35" s="349">
        <v>0</v>
      </c>
      <c r="Z35" s="349">
        <v>0</v>
      </c>
      <c r="AA35" s="349">
        <v>0</v>
      </c>
      <c r="AB35" s="349">
        <v>0</v>
      </c>
      <c r="AC35" s="349">
        <v>0</v>
      </c>
      <c r="AE35" s="38" t="s">
        <v>1799</v>
      </c>
      <c r="AF35" s="349">
        <v>0</v>
      </c>
      <c r="AG35" s="349">
        <v>0</v>
      </c>
      <c r="AH35" s="349">
        <v>0</v>
      </c>
      <c r="AI35" s="349">
        <v>0</v>
      </c>
      <c r="AJ35" s="349">
        <v>0</v>
      </c>
      <c r="AK35" s="349">
        <v>0</v>
      </c>
      <c r="AL35" s="349">
        <v>0</v>
      </c>
      <c r="AM35" s="349">
        <v>0</v>
      </c>
      <c r="AN35" s="349">
        <v>0</v>
      </c>
      <c r="AO35" s="349">
        <v>0</v>
      </c>
      <c r="AP35" s="349"/>
      <c r="AQ35" s="349"/>
      <c r="AR35" s="349">
        <v>0</v>
      </c>
      <c r="AT35" s="34"/>
      <c r="AU35" s="34"/>
      <c r="AV35" s="34"/>
      <c r="AW35" s="34"/>
    </row>
    <row r="36" spans="1:49" hidden="1" outlineLevel="1" x14ac:dyDescent="0.2">
      <c r="A36" s="38" t="s">
        <v>1800</v>
      </c>
      <c r="B36" s="349">
        <v>0</v>
      </c>
      <c r="C36" s="349">
        <v>0</v>
      </c>
      <c r="D36" s="349">
        <v>0</v>
      </c>
      <c r="E36" s="349">
        <v>0</v>
      </c>
      <c r="F36" s="349">
        <v>0</v>
      </c>
      <c r="G36" s="349">
        <v>0</v>
      </c>
      <c r="H36" s="349">
        <v>0</v>
      </c>
      <c r="I36" s="349">
        <v>0</v>
      </c>
      <c r="J36" s="349">
        <v>0</v>
      </c>
      <c r="K36" s="349">
        <v>0</v>
      </c>
      <c r="L36" s="349">
        <v>0</v>
      </c>
      <c r="M36" s="349">
        <v>0</v>
      </c>
      <c r="N36" s="349">
        <v>0</v>
      </c>
      <c r="P36" s="38" t="s">
        <v>1800</v>
      </c>
      <c r="Q36" s="349">
        <v>0</v>
      </c>
      <c r="R36" s="349">
        <v>0</v>
      </c>
      <c r="S36" s="349">
        <v>0</v>
      </c>
      <c r="T36" s="349">
        <v>0</v>
      </c>
      <c r="U36" s="349">
        <v>0</v>
      </c>
      <c r="V36" s="349">
        <v>0</v>
      </c>
      <c r="W36" s="349">
        <v>0</v>
      </c>
      <c r="X36" s="349">
        <v>0</v>
      </c>
      <c r="Y36" s="349">
        <v>0</v>
      </c>
      <c r="Z36" s="349">
        <v>0</v>
      </c>
      <c r="AA36" s="349">
        <v>0</v>
      </c>
      <c r="AB36" s="349">
        <v>0</v>
      </c>
      <c r="AC36" s="349">
        <v>0</v>
      </c>
      <c r="AE36" s="38" t="s">
        <v>1800</v>
      </c>
      <c r="AF36" s="349">
        <v>0</v>
      </c>
      <c r="AG36" s="349">
        <v>0</v>
      </c>
      <c r="AH36" s="349">
        <v>0</v>
      </c>
      <c r="AI36" s="349">
        <v>0</v>
      </c>
      <c r="AJ36" s="349">
        <v>0</v>
      </c>
      <c r="AK36" s="349">
        <v>0</v>
      </c>
      <c r="AL36" s="349">
        <v>0</v>
      </c>
      <c r="AM36" s="349">
        <v>0</v>
      </c>
      <c r="AN36" s="349">
        <v>0</v>
      </c>
      <c r="AO36" s="349">
        <v>0</v>
      </c>
      <c r="AP36" s="349"/>
      <c r="AQ36" s="349"/>
      <c r="AR36" s="349">
        <v>0</v>
      </c>
      <c r="AT36" s="34"/>
      <c r="AU36" s="34"/>
      <c r="AV36" s="34"/>
      <c r="AW36" s="34"/>
    </row>
    <row r="37" spans="1:49" hidden="1" outlineLevel="1" x14ac:dyDescent="0.2">
      <c r="A37" s="38" t="s">
        <v>1801</v>
      </c>
      <c r="B37" s="349">
        <v>0</v>
      </c>
      <c r="C37" s="349">
        <v>0</v>
      </c>
      <c r="D37" s="349">
        <v>0</v>
      </c>
      <c r="E37" s="349">
        <v>0</v>
      </c>
      <c r="F37" s="349">
        <v>0</v>
      </c>
      <c r="G37" s="349">
        <v>0</v>
      </c>
      <c r="H37" s="349">
        <v>0</v>
      </c>
      <c r="I37" s="349">
        <v>0</v>
      </c>
      <c r="J37" s="349">
        <v>0</v>
      </c>
      <c r="K37" s="349">
        <v>0</v>
      </c>
      <c r="L37" s="349">
        <v>0</v>
      </c>
      <c r="M37" s="349">
        <v>0</v>
      </c>
      <c r="N37" s="349">
        <v>0</v>
      </c>
      <c r="P37" s="38" t="s">
        <v>1801</v>
      </c>
      <c r="Q37" s="349">
        <v>0</v>
      </c>
      <c r="R37" s="349">
        <v>0</v>
      </c>
      <c r="S37" s="349">
        <v>0</v>
      </c>
      <c r="T37" s="349">
        <v>0</v>
      </c>
      <c r="U37" s="349">
        <v>0</v>
      </c>
      <c r="V37" s="349">
        <v>0</v>
      </c>
      <c r="W37" s="349">
        <v>0</v>
      </c>
      <c r="X37" s="349">
        <v>0</v>
      </c>
      <c r="Y37" s="349">
        <v>0</v>
      </c>
      <c r="Z37" s="349">
        <v>0</v>
      </c>
      <c r="AA37" s="349">
        <v>0</v>
      </c>
      <c r="AB37" s="349">
        <v>0</v>
      </c>
      <c r="AC37" s="349">
        <v>0</v>
      </c>
      <c r="AE37" s="38" t="s">
        <v>1801</v>
      </c>
      <c r="AF37" s="349">
        <v>0</v>
      </c>
      <c r="AG37" s="349">
        <v>0</v>
      </c>
      <c r="AH37" s="349">
        <v>0</v>
      </c>
      <c r="AI37" s="349">
        <v>0</v>
      </c>
      <c r="AJ37" s="349">
        <v>0</v>
      </c>
      <c r="AK37" s="349">
        <v>0</v>
      </c>
      <c r="AL37" s="349">
        <v>0</v>
      </c>
      <c r="AM37" s="349">
        <v>0</v>
      </c>
      <c r="AN37" s="349">
        <v>0</v>
      </c>
      <c r="AO37" s="349">
        <v>0</v>
      </c>
      <c r="AP37" s="349"/>
      <c r="AQ37" s="349"/>
      <c r="AR37" s="349">
        <v>0</v>
      </c>
      <c r="AT37" s="34"/>
      <c r="AU37" s="34"/>
      <c r="AV37" s="34"/>
      <c r="AW37" s="34"/>
    </row>
    <row r="38" spans="1:49" hidden="1" outlineLevel="1" x14ac:dyDescent="0.2">
      <c r="A38" s="38" t="s">
        <v>1802</v>
      </c>
      <c r="B38" s="349">
        <v>0</v>
      </c>
      <c r="C38" s="349">
        <v>0</v>
      </c>
      <c r="D38" s="349">
        <v>0</v>
      </c>
      <c r="E38" s="349">
        <v>0</v>
      </c>
      <c r="F38" s="349">
        <v>0</v>
      </c>
      <c r="G38" s="349">
        <v>0</v>
      </c>
      <c r="H38" s="349">
        <v>0</v>
      </c>
      <c r="I38" s="349">
        <v>0</v>
      </c>
      <c r="J38" s="349">
        <v>0</v>
      </c>
      <c r="K38" s="349">
        <v>0</v>
      </c>
      <c r="L38" s="349">
        <v>0</v>
      </c>
      <c r="M38" s="349">
        <v>0</v>
      </c>
      <c r="N38" s="349">
        <v>0</v>
      </c>
      <c r="P38" s="38" t="s">
        <v>1802</v>
      </c>
      <c r="Q38" s="349">
        <v>0</v>
      </c>
      <c r="R38" s="349">
        <v>0</v>
      </c>
      <c r="S38" s="349">
        <v>0</v>
      </c>
      <c r="T38" s="349">
        <v>0</v>
      </c>
      <c r="U38" s="349">
        <v>0</v>
      </c>
      <c r="V38" s="349">
        <v>0</v>
      </c>
      <c r="W38" s="349">
        <v>0</v>
      </c>
      <c r="X38" s="349">
        <v>0</v>
      </c>
      <c r="Y38" s="349">
        <v>0</v>
      </c>
      <c r="Z38" s="349">
        <v>0</v>
      </c>
      <c r="AA38" s="349">
        <v>0</v>
      </c>
      <c r="AB38" s="349">
        <v>0</v>
      </c>
      <c r="AC38" s="349">
        <v>0</v>
      </c>
      <c r="AE38" s="38" t="s">
        <v>1802</v>
      </c>
      <c r="AF38" s="349">
        <v>0</v>
      </c>
      <c r="AG38" s="349">
        <v>0</v>
      </c>
      <c r="AH38" s="349">
        <v>0</v>
      </c>
      <c r="AI38" s="349">
        <v>0</v>
      </c>
      <c r="AJ38" s="349">
        <v>0</v>
      </c>
      <c r="AK38" s="349">
        <v>0</v>
      </c>
      <c r="AL38" s="349">
        <v>0</v>
      </c>
      <c r="AM38" s="349">
        <v>0</v>
      </c>
      <c r="AN38" s="349">
        <v>0</v>
      </c>
      <c r="AO38" s="349">
        <v>0</v>
      </c>
      <c r="AP38" s="349"/>
      <c r="AQ38" s="349"/>
      <c r="AR38" s="349">
        <v>0</v>
      </c>
      <c r="AT38" s="34"/>
      <c r="AU38" s="34"/>
      <c r="AV38" s="34"/>
      <c r="AW38" s="34"/>
    </row>
    <row r="39" spans="1:49" hidden="1" outlineLevel="1" x14ac:dyDescent="0.2">
      <c r="A39" s="38" t="s">
        <v>1803</v>
      </c>
      <c r="B39" s="349">
        <v>0</v>
      </c>
      <c r="C39" s="349">
        <v>0</v>
      </c>
      <c r="D39" s="349">
        <v>0</v>
      </c>
      <c r="E39" s="349">
        <v>0</v>
      </c>
      <c r="F39" s="349">
        <v>0</v>
      </c>
      <c r="G39" s="349">
        <v>0</v>
      </c>
      <c r="H39" s="349">
        <v>0</v>
      </c>
      <c r="I39" s="349">
        <v>0</v>
      </c>
      <c r="J39" s="349">
        <v>0</v>
      </c>
      <c r="K39" s="349">
        <v>0</v>
      </c>
      <c r="L39" s="349">
        <v>0</v>
      </c>
      <c r="M39" s="349">
        <v>0</v>
      </c>
      <c r="N39" s="349">
        <v>0</v>
      </c>
      <c r="P39" s="38" t="s">
        <v>1803</v>
      </c>
      <c r="Q39" s="349">
        <v>0</v>
      </c>
      <c r="R39" s="349">
        <v>0</v>
      </c>
      <c r="S39" s="349">
        <v>0</v>
      </c>
      <c r="T39" s="349">
        <v>0</v>
      </c>
      <c r="U39" s="349">
        <v>0</v>
      </c>
      <c r="V39" s="349">
        <v>0</v>
      </c>
      <c r="W39" s="349">
        <v>0</v>
      </c>
      <c r="X39" s="349">
        <v>0</v>
      </c>
      <c r="Y39" s="349">
        <v>0</v>
      </c>
      <c r="Z39" s="349">
        <v>0</v>
      </c>
      <c r="AA39" s="349">
        <v>0</v>
      </c>
      <c r="AB39" s="349">
        <v>0</v>
      </c>
      <c r="AC39" s="349">
        <v>0</v>
      </c>
      <c r="AE39" s="38" t="s">
        <v>1803</v>
      </c>
      <c r="AF39" s="349">
        <v>0</v>
      </c>
      <c r="AG39" s="349">
        <v>0</v>
      </c>
      <c r="AH39" s="349">
        <v>0</v>
      </c>
      <c r="AI39" s="349">
        <v>0</v>
      </c>
      <c r="AJ39" s="349">
        <v>0</v>
      </c>
      <c r="AK39" s="349">
        <v>0</v>
      </c>
      <c r="AL39" s="349">
        <v>0</v>
      </c>
      <c r="AM39" s="349">
        <v>0</v>
      </c>
      <c r="AN39" s="349">
        <v>0</v>
      </c>
      <c r="AO39" s="349">
        <v>0</v>
      </c>
      <c r="AP39" s="349"/>
      <c r="AQ39" s="349"/>
      <c r="AR39" s="349">
        <v>0</v>
      </c>
      <c r="AT39" s="34"/>
      <c r="AU39" s="34"/>
      <c r="AV39" s="34"/>
      <c r="AW39" s="34"/>
    </row>
    <row r="40" spans="1:49" hidden="1" outlineLevel="1" x14ac:dyDescent="0.2">
      <c r="A40" s="38" t="s">
        <v>1804</v>
      </c>
      <c r="B40" s="349">
        <v>0</v>
      </c>
      <c r="C40" s="349">
        <v>0</v>
      </c>
      <c r="D40" s="349">
        <v>0</v>
      </c>
      <c r="E40" s="349">
        <v>0</v>
      </c>
      <c r="F40" s="349">
        <v>0</v>
      </c>
      <c r="G40" s="349">
        <v>0</v>
      </c>
      <c r="H40" s="349">
        <v>0</v>
      </c>
      <c r="I40" s="349">
        <v>0</v>
      </c>
      <c r="J40" s="349">
        <v>0</v>
      </c>
      <c r="K40" s="349">
        <v>0</v>
      </c>
      <c r="L40" s="349">
        <v>0</v>
      </c>
      <c r="M40" s="349">
        <v>0</v>
      </c>
      <c r="N40" s="349">
        <v>0</v>
      </c>
      <c r="P40" s="38" t="s">
        <v>1804</v>
      </c>
      <c r="Q40" s="349">
        <v>0</v>
      </c>
      <c r="R40" s="349">
        <v>0</v>
      </c>
      <c r="S40" s="349">
        <v>0</v>
      </c>
      <c r="T40" s="349">
        <v>0</v>
      </c>
      <c r="U40" s="349">
        <v>0</v>
      </c>
      <c r="V40" s="349">
        <v>0</v>
      </c>
      <c r="W40" s="349">
        <v>0</v>
      </c>
      <c r="X40" s="349">
        <v>0</v>
      </c>
      <c r="Y40" s="349">
        <v>0</v>
      </c>
      <c r="Z40" s="349">
        <v>0</v>
      </c>
      <c r="AA40" s="349">
        <v>0</v>
      </c>
      <c r="AB40" s="349">
        <v>0</v>
      </c>
      <c r="AC40" s="349">
        <v>0</v>
      </c>
      <c r="AE40" s="38" t="s">
        <v>1804</v>
      </c>
      <c r="AF40" s="349">
        <v>0</v>
      </c>
      <c r="AG40" s="349">
        <v>0</v>
      </c>
      <c r="AH40" s="349">
        <v>0</v>
      </c>
      <c r="AI40" s="349">
        <v>0</v>
      </c>
      <c r="AJ40" s="349">
        <v>0</v>
      </c>
      <c r="AK40" s="349">
        <v>0</v>
      </c>
      <c r="AL40" s="349">
        <v>0</v>
      </c>
      <c r="AM40" s="349">
        <v>0</v>
      </c>
      <c r="AN40" s="349">
        <v>0</v>
      </c>
      <c r="AO40" s="349">
        <v>0</v>
      </c>
      <c r="AP40" s="349"/>
      <c r="AQ40" s="349"/>
      <c r="AR40" s="349">
        <v>0</v>
      </c>
      <c r="AT40" s="34"/>
      <c r="AU40" s="34"/>
      <c r="AV40" s="34"/>
      <c r="AW40" s="34"/>
    </row>
    <row r="41" spans="1:49" hidden="1" outlineLevel="1" x14ac:dyDescent="0.2">
      <c r="A41" s="38" t="s">
        <v>1805</v>
      </c>
      <c r="B41" s="349">
        <v>0</v>
      </c>
      <c r="C41" s="349">
        <v>0</v>
      </c>
      <c r="D41" s="349">
        <v>0</v>
      </c>
      <c r="E41" s="349">
        <v>0</v>
      </c>
      <c r="F41" s="349">
        <v>0</v>
      </c>
      <c r="G41" s="349">
        <v>0</v>
      </c>
      <c r="H41" s="349">
        <v>0</v>
      </c>
      <c r="I41" s="349">
        <v>0</v>
      </c>
      <c r="J41" s="349">
        <v>0</v>
      </c>
      <c r="K41" s="349">
        <v>0</v>
      </c>
      <c r="L41" s="349">
        <v>0</v>
      </c>
      <c r="M41" s="349">
        <v>0</v>
      </c>
      <c r="N41" s="349">
        <v>0</v>
      </c>
      <c r="P41" s="38" t="s">
        <v>1805</v>
      </c>
      <c r="Q41" s="349">
        <v>0</v>
      </c>
      <c r="R41" s="349">
        <v>0</v>
      </c>
      <c r="S41" s="349">
        <v>0</v>
      </c>
      <c r="T41" s="349">
        <v>0</v>
      </c>
      <c r="U41" s="349">
        <v>0</v>
      </c>
      <c r="V41" s="349">
        <v>0</v>
      </c>
      <c r="W41" s="349">
        <v>0</v>
      </c>
      <c r="X41" s="349">
        <v>0</v>
      </c>
      <c r="Y41" s="349">
        <v>0</v>
      </c>
      <c r="Z41" s="349">
        <v>0</v>
      </c>
      <c r="AA41" s="349">
        <v>0</v>
      </c>
      <c r="AB41" s="349">
        <v>0</v>
      </c>
      <c r="AC41" s="349">
        <v>0</v>
      </c>
      <c r="AE41" s="38" t="s">
        <v>1805</v>
      </c>
      <c r="AF41" s="349">
        <v>0</v>
      </c>
      <c r="AG41" s="349">
        <v>0</v>
      </c>
      <c r="AH41" s="349">
        <v>0</v>
      </c>
      <c r="AI41" s="349">
        <v>0</v>
      </c>
      <c r="AJ41" s="349">
        <v>0</v>
      </c>
      <c r="AK41" s="349">
        <v>0</v>
      </c>
      <c r="AL41" s="349">
        <v>0</v>
      </c>
      <c r="AM41" s="349">
        <v>0</v>
      </c>
      <c r="AN41" s="349">
        <v>0</v>
      </c>
      <c r="AO41" s="349">
        <v>0</v>
      </c>
      <c r="AP41" s="349"/>
      <c r="AQ41" s="349"/>
      <c r="AR41" s="349">
        <v>0</v>
      </c>
      <c r="AT41" s="34"/>
      <c r="AU41" s="34"/>
      <c r="AV41" s="34"/>
      <c r="AW41" s="34"/>
    </row>
    <row r="42" spans="1:49" hidden="1" outlineLevel="1" x14ac:dyDescent="0.2">
      <c r="A42" s="38" t="s">
        <v>1806</v>
      </c>
      <c r="B42" s="349">
        <v>0</v>
      </c>
      <c r="C42" s="349">
        <v>0</v>
      </c>
      <c r="D42" s="349">
        <v>0</v>
      </c>
      <c r="E42" s="349">
        <v>0</v>
      </c>
      <c r="F42" s="349">
        <v>0</v>
      </c>
      <c r="G42" s="349">
        <v>0</v>
      </c>
      <c r="H42" s="349">
        <v>0</v>
      </c>
      <c r="I42" s="349">
        <v>0</v>
      </c>
      <c r="J42" s="349">
        <v>0</v>
      </c>
      <c r="K42" s="349">
        <v>0</v>
      </c>
      <c r="L42" s="349">
        <v>0</v>
      </c>
      <c r="M42" s="349">
        <v>0</v>
      </c>
      <c r="N42" s="349">
        <v>0</v>
      </c>
      <c r="P42" s="38" t="s">
        <v>1806</v>
      </c>
      <c r="Q42" s="349">
        <v>0</v>
      </c>
      <c r="R42" s="349">
        <v>0</v>
      </c>
      <c r="S42" s="349">
        <v>0</v>
      </c>
      <c r="T42" s="349">
        <v>0</v>
      </c>
      <c r="U42" s="349">
        <v>0</v>
      </c>
      <c r="V42" s="349">
        <v>0</v>
      </c>
      <c r="W42" s="349">
        <v>0</v>
      </c>
      <c r="X42" s="349">
        <v>0</v>
      </c>
      <c r="Y42" s="349">
        <v>0</v>
      </c>
      <c r="Z42" s="349">
        <v>0</v>
      </c>
      <c r="AA42" s="349">
        <v>0</v>
      </c>
      <c r="AB42" s="349">
        <v>0</v>
      </c>
      <c r="AC42" s="349">
        <v>0</v>
      </c>
      <c r="AE42" s="38" t="s">
        <v>1806</v>
      </c>
      <c r="AF42" s="349">
        <v>0</v>
      </c>
      <c r="AG42" s="349">
        <v>0</v>
      </c>
      <c r="AH42" s="349">
        <v>0</v>
      </c>
      <c r="AI42" s="349">
        <v>0</v>
      </c>
      <c r="AJ42" s="349">
        <v>0</v>
      </c>
      <c r="AK42" s="349">
        <v>0</v>
      </c>
      <c r="AL42" s="349">
        <v>0</v>
      </c>
      <c r="AM42" s="349">
        <v>0</v>
      </c>
      <c r="AN42" s="349">
        <v>0</v>
      </c>
      <c r="AO42" s="349">
        <v>0</v>
      </c>
      <c r="AP42" s="349"/>
      <c r="AQ42" s="349"/>
      <c r="AR42" s="349">
        <v>0</v>
      </c>
      <c r="AT42" s="34"/>
      <c r="AU42" s="34"/>
      <c r="AV42" s="34"/>
      <c r="AW42" s="34"/>
    </row>
    <row r="43" spans="1:49" hidden="1" outlineLevel="1" x14ac:dyDescent="0.2">
      <c r="A43" s="38" t="s">
        <v>1807</v>
      </c>
      <c r="B43" s="349">
        <v>0</v>
      </c>
      <c r="C43" s="349">
        <v>0</v>
      </c>
      <c r="D43" s="349">
        <v>0</v>
      </c>
      <c r="E43" s="349">
        <v>0</v>
      </c>
      <c r="F43" s="349">
        <v>0</v>
      </c>
      <c r="G43" s="349">
        <v>0</v>
      </c>
      <c r="H43" s="349">
        <v>0</v>
      </c>
      <c r="I43" s="349">
        <v>0</v>
      </c>
      <c r="J43" s="349">
        <v>0</v>
      </c>
      <c r="K43" s="349">
        <v>0</v>
      </c>
      <c r="L43" s="349">
        <v>0</v>
      </c>
      <c r="M43" s="349">
        <v>0</v>
      </c>
      <c r="N43" s="349">
        <v>0</v>
      </c>
      <c r="P43" s="38" t="s">
        <v>1807</v>
      </c>
      <c r="Q43" s="349">
        <v>0</v>
      </c>
      <c r="R43" s="349">
        <v>0</v>
      </c>
      <c r="S43" s="349">
        <v>0</v>
      </c>
      <c r="T43" s="349">
        <v>0</v>
      </c>
      <c r="U43" s="349">
        <v>0</v>
      </c>
      <c r="V43" s="349">
        <v>0</v>
      </c>
      <c r="W43" s="349">
        <v>0</v>
      </c>
      <c r="X43" s="349">
        <v>0</v>
      </c>
      <c r="Y43" s="349">
        <v>0</v>
      </c>
      <c r="Z43" s="349">
        <v>0</v>
      </c>
      <c r="AA43" s="349">
        <v>0</v>
      </c>
      <c r="AB43" s="349">
        <v>0</v>
      </c>
      <c r="AC43" s="349">
        <v>0</v>
      </c>
      <c r="AE43" s="38" t="s">
        <v>1807</v>
      </c>
      <c r="AF43" s="349">
        <v>0</v>
      </c>
      <c r="AG43" s="349">
        <v>0</v>
      </c>
      <c r="AH43" s="349">
        <v>0</v>
      </c>
      <c r="AI43" s="349">
        <v>0</v>
      </c>
      <c r="AJ43" s="349">
        <v>0</v>
      </c>
      <c r="AK43" s="349">
        <v>0</v>
      </c>
      <c r="AL43" s="349">
        <v>0</v>
      </c>
      <c r="AM43" s="349">
        <v>0</v>
      </c>
      <c r="AN43" s="349">
        <v>0</v>
      </c>
      <c r="AO43" s="349">
        <v>0</v>
      </c>
      <c r="AP43" s="349"/>
      <c r="AQ43" s="349"/>
      <c r="AR43" s="349">
        <v>0</v>
      </c>
      <c r="AT43" s="34"/>
      <c r="AU43" s="34"/>
      <c r="AV43" s="34"/>
      <c r="AW43" s="34"/>
    </row>
    <row r="44" spans="1:49" hidden="1" outlineLevel="1" x14ac:dyDescent="0.2">
      <c r="A44" s="38" t="s">
        <v>1808</v>
      </c>
      <c r="B44" s="349">
        <v>0</v>
      </c>
      <c r="C44" s="349">
        <v>0</v>
      </c>
      <c r="D44" s="349">
        <v>0</v>
      </c>
      <c r="E44" s="349">
        <v>0</v>
      </c>
      <c r="F44" s="349">
        <v>0</v>
      </c>
      <c r="G44" s="349">
        <v>0</v>
      </c>
      <c r="H44" s="349">
        <v>0</v>
      </c>
      <c r="I44" s="349">
        <v>0</v>
      </c>
      <c r="J44" s="349">
        <v>0</v>
      </c>
      <c r="K44" s="349">
        <v>0</v>
      </c>
      <c r="L44" s="349">
        <v>0</v>
      </c>
      <c r="M44" s="349">
        <v>0</v>
      </c>
      <c r="N44" s="349">
        <v>0</v>
      </c>
      <c r="P44" s="38" t="s">
        <v>1808</v>
      </c>
      <c r="Q44" s="349">
        <v>0</v>
      </c>
      <c r="R44" s="349">
        <v>0</v>
      </c>
      <c r="S44" s="349">
        <v>0</v>
      </c>
      <c r="T44" s="349">
        <v>0</v>
      </c>
      <c r="U44" s="349">
        <v>0</v>
      </c>
      <c r="V44" s="349">
        <v>0</v>
      </c>
      <c r="W44" s="349">
        <v>0</v>
      </c>
      <c r="X44" s="349">
        <v>0</v>
      </c>
      <c r="Y44" s="349">
        <v>0</v>
      </c>
      <c r="Z44" s="349">
        <v>0</v>
      </c>
      <c r="AA44" s="349">
        <v>0</v>
      </c>
      <c r="AB44" s="349">
        <v>0</v>
      </c>
      <c r="AC44" s="349">
        <v>0</v>
      </c>
      <c r="AE44" s="38" t="s">
        <v>1808</v>
      </c>
      <c r="AF44" s="349">
        <v>0</v>
      </c>
      <c r="AG44" s="349">
        <v>0</v>
      </c>
      <c r="AH44" s="349">
        <v>0</v>
      </c>
      <c r="AI44" s="349">
        <v>0</v>
      </c>
      <c r="AJ44" s="349">
        <v>0</v>
      </c>
      <c r="AK44" s="349">
        <v>0</v>
      </c>
      <c r="AL44" s="349">
        <v>0</v>
      </c>
      <c r="AM44" s="349">
        <v>0</v>
      </c>
      <c r="AN44" s="349">
        <v>0</v>
      </c>
      <c r="AO44" s="349">
        <v>0</v>
      </c>
      <c r="AP44" s="349"/>
      <c r="AQ44" s="349"/>
      <c r="AR44" s="349">
        <v>0</v>
      </c>
      <c r="AT44" s="34"/>
      <c r="AU44" s="34"/>
      <c r="AV44" s="34"/>
      <c r="AW44" s="34"/>
    </row>
    <row r="45" spans="1:49" hidden="1" outlineLevel="1" x14ac:dyDescent="0.2">
      <c r="A45" s="38" t="s">
        <v>1809</v>
      </c>
      <c r="B45" s="349">
        <v>0</v>
      </c>
      <c r="C45" s="349">
        <v>0</v>
      </c>
      <c r="D45" s="349">
        <v>0</v>
      </c>
      <c r="E45" s="349">
        <v>0</v>
      </c>
      <c r="F45" s="349">
        <v>0</v>
      </c>
      <c r="G45" s="349">
        <v>0</v>
      </c>
      <c r="H45" s="349">
        <v>0</v>
      </c>
      <c r="I45" s="349">
        <v>0</v>
      </c>
      <c r="J45" s="349">
        <v>0</v>
      </c>
      <c r="K45" s="349">
        <v>0</v>
      </c>
      <c r="L45" s="349">
        <v>0</v>
      </c>
      <c r="M45" s="349">
        <v>0</v>
      </c>
      <c r="N45" s="349">
        <v>0</v>
      </c>
      <c r="P45" s="38" t="s">
        <v>1809</v>
      </c>
      <c r="Q45" s="349">
        <v>0</v>
      </c>
      <c r="R45" s="349">
        <v>0</v>
      </c>
      <c r="S45" s="349">
        <v>0</v>
      </c>
      <c r="T45" s="349">
        <v>0</v>
      </c>
      <c r="U45" s="349">
        <v>0</v>
      </c>
      <c r="V45" s="349">
        <v>0</v>
      </c>
      <c r="W45" s="349">
        <v>0</v>
      </c>
      <c r="X45" s="349">
        <v>0</v>
      </c>
      <c r="Y45" s="349">
        <v>0</v>
      </c>
      <c r="Z45" s="349">
        <v>0</v>
      </c>
      <c r="AA45" s="349">
        <v>0</v>
      </c>
      <c r="AB45" s="349">
        <v>0</v>
      </c>
      <c r="AC45" s="349">
        <v>0</v>
      </c>
      <c r="AE45" s="38" t="s">
        <v>1809</v>
      </c>
      <c r="AF45" s="349">
        <v>0</v>
      </c>
      <c r="AG45" s="349">
        <v>0</v>
      </c>
      <c r="AH45" s="349">
        <v>0</v>
      </c>
      <c r="AI45" s="349">
        <v>0</v>
      </c>
      <c r="AJ45" s="349">
        <v>0</v>
      </c>
      <c r="AK45" s="349">
        <v>0</v>
      </c>
      <c r="AL45" s="349">
        <v>0</v>
      </c>
      <c r="AM45" s="349">
        <v>0</v>
      </c>
      <c r="AN45" s="349">
        <v>0</v>
      </c>
      <c r="AO45" s="349">
        <v>0</v>
      </c>
      <c r="AP45" s="349"/>
      <c r="AQ45" s="349"/>
      <c r="AR45" s="349">
        <v>0</v>
      </c>
      <c r="AT45" s="34"/>
      <c r="AU45" s="34"/>
      <c r="AV45" s="34"/>
      <c r="AW45" s="34"/>
    </row>
    <row r="46" spans="1:49" hidden="1" outlineLevel="1" x14ac:dyDescent="0.2">
      <c r="A46" s="38" t="s">
        <v>1810</v>
      </c>
      <c r="B46" s="349">
        <v>0</v>
      </c>
      <c r="C46" s="349">
        <v>0</v>
      </c>
      <c r="D46" s="349">
        <v>0</v>
      </c>
      <c r="E46" s="349">
        <v>0</v>
      </c>
      <c r="F46" s="349">
        <v>0</v>
      </c>
      <c r="G46" s="349">
        <v>0</v>
      </c>
      <c r="H46" s="349">
        <v>0</v>
      </c>
      <c r="I46" s="349">
        <v>0</v>
      </c>
      <c r="J46" s="349">
        <v>0</v>
      </c>
      <c r="K46" s="349">
        <v>0</v>
      </c>
      <c r="L46" s="349">
        <v>0</v>
      </c>
      <c r="M46" s="349">
        <v>0</v>
      </c>
      <c r="N46" s="349">
        <v>0</v>
      </c>
      <c r="P46" s="38" t="s">
        <v>1810</v>
      </c>
      <c r="Q46" s="349">
        <v>0</v>
      </c>
      <c r="R46" s="349">
        <v>0</v>
      </c>
      <c r="S46" s="349">
        <v>0</v>
      </c>
      <c r="T46" s="349">
        <v>0</v>
      </c>
      <c r="U46" s="349">
        <v>0</v>
      </c>
      <c r="V46" s="349">
        <v>0</v>
      </c>
      <c r="W46" s="349">
        <v>0</v>
      </c>
      <c r="X46" s="349">
        <v>0</v>
      </c>
      <c r="Y46" s="349">
        <v>0</v>
      </c>
      <c r="Z46" s="349">
        <v>0</v>
      </c>
      <c r="AA46" s="349">
        <v>0</v>
      </c>
      <c r="AB46" s="349">
        <v>0</v>
      </c>
      <c r="AC46" s="349">
        <v>0</v>
      </c>
      <c r="AE46" s="38" t="s">
        <v>1810</v>
      </c>
      <c r="AF46" s="349">
        <v>0</v>
      </c>
      <c r="AG46" s="349">
        <v>0</v>
      </c>
      <c r="AH46" s="349">
        <v>0</v>
      </c>
      <c r="AI46" s="349">
        <v>0</v>
      </c>
      <c r="AJ46" s="349">
        <v>0</v>
      </c>
      <c r="AK46" s="349">
        <v>0</v>
      </c>
      <c r="AL46" s="349">
        <v>0</v>
      </c>
      <c r="AM46" s="349">
        <v>0</v>
      </c>
      <c r="AN46" s="349">
        <v>0</v>
      </c>
      <c r="AO46" s="349">
        <v>0</v>
      </c>
      <c r="AP46" s="349"/>
      <c r="AQ46" s="349"/>
      <c r="AR46" s="349">
        <v>0</v>
      </c>
      <c r="AT46" s="34"/>
      <c r="AU46" s="34"/>
      <c r="AV46" s="34"/>
      <c r="AW46" s="34"/>
    </row>
    <row r="47" spans="1:49" hidden="1" outlineLevel="1" x14ac:dyDescent="0.2">
      <c r="A47" s="38" t="s">
        <v>1811</v>
      </c>
      <c r="B47" s="349">
        <v>0</v>
      </c>
      <c r="C47" s="349">
        <v>0</v>
      </c>
      <c r="D47" s="349">
        <v>0</v>
      </c>
      <c r="E47" s="349">
        <v>0</v>
      </c>
      <c r="F47" s="349">
        <v>0</v>
      </c>
      <c r="G47" s="349">
        <v>0</v>
      </c>
      <c r="H47" s="349">
        <v>0</v>
      </c>
      <c r="I47" s="349">
        <v>0</v>
      </c>
      <c r="J47" s="349">
        <v>0</v>
      </c>
      <c r="K47" s="349">
        <v>0</v>
      </c>
      <c r="L47" s="349">
        <v>0</v>
      </c>
      <c r="M47" s="349">
        <v>0</v>
      </c>
      <c r="N47" s="349">
        <v>0</v>
      </c>
      <c r="P47" s="38" t="s">
        <v>1811</v>
      </c>
      <c r="Q47" s="349">
        <v>0</v>
      </c>
      <c r="R47" s="349">
        <v>0</v>
      </c>
      <c r="S47" s="349">
        <v>0</v>
      </c>
      <c r="T47" s="349">
        <v>0</v>
      </c>
      <c r="U47" s="349">
        <v>0</v>
      </c>
      <c r="V47" s="349">
        <v>0</v>
      </c>
      <c r="W47" s="349">
        <v>0</v>
      </c>
      <c r="X47" s="349">
        <v>0</v>
      </c>
      <c r="Y47" s="349">
        <v>0</v>
      </c>
      <c r="Z47" s="349">
        <v>0</v>
      </c>
      <c r="AA47" s="349">
        <v>0</v>
      </c>
      <c r="AB47" s="349">
        <v>0</v>
      </c>
      <c r="AC47" s="349">
        <v>0</v>
      </c>
      <c r="AE47" s="38" t="s">
        <v>1811</v>
      </c>
      <c r="AF47" s="349">
        <v>0</v>
      </c>
      <c r="AG47" s="349">
        <v>0</v>
      </c>
      <c r="AH47" s="349">
        <v>0</v>
      </c>
      <c r="AI47" s="349">
        <v>0</v>
      </c>
      <c r="AJ47" s="349">
        <v>0</v>
      </c>
      <c r="AK47" s="349">
        <v>0</v>
      </c>
      <c r="AL47" s="349">
        <v>0</v>
      </c>
      <c r="AM47" s="349">
        <v>0</v>
      </c>
      <c r="AN47" s="349">
        <v>0</v>
      </c>
      <c r="AO47" s="349">
        <v>0</v>
      </c>
      <c r="AP47" s="349"/>
      <c r="AQ47" s="349"/>
      <c r="AR47" s="349">
        <v>0</v>
      </c>
      <c r="AT47" s="34"/>
      <c r="AU47" s="34"/>
      <c r="AV47" s="34"/>
      <c r="AW47" s="34"/>
    </row>
    <row r="48" spans="1:49" hidden="1" outlineLevel="1" x14ac:dyDescent="0.2">
      <c r="A48" s="38" t="s">
        <v>1812</v>
      </c>
      <c r="B48" s="349">
        <v>0</v>
      </c>
      <c r="C48" s="349">
        <v>0</v>
      </c>
      <c r="D48" s="349">
        <v>0</v>
      </c>
      <c r="E48" s="349">
        <v>0</v>
      </c>
      <c r="F48" s="349">
        <v>0</v>
      </c>
      <c r="G48" s="349">
        <v>0</v>
      </c>
      <c r="H48" s="349">
        <v>0</v>
      </c>
      <c r="I48" s="349">
        <v>0</v>
      </c>
      <c r="J48" s="349">
        <v>0</v>
      </c>
      <c r="K48" s="349">
        <v>0</v>
      </c>
      <c r="L48" s="349">
        <v>0</v>
      </c>
      <c r="M48" s="349">
        <v>0</v>
      </c>
      <c r="N48" s="349">
        <v>0</v>
      </c>
      <c r="P48" s="38" t="s">
        <v>1812</v>
      </c>
      <c r="Q48" s="349">
        <v>0</v>
      </c>
      <c r="R48" s="349">
        <v>0</v>
      </c>
      <c r="S48" s="349">
        <v>0</v>
      </c>
      <c r="T48" s="349">
        <v>0</v>
      </c>
      <c r="U48" s="349">
        <v>0</v>
      </c>
      <c r="V48" s="349">
        <v>0</v>
      </c>
      <c r="W48" s="349">
        <v>0</v>
      </c>
      <c r="X48" s="349">
        <v>0</v>
      </c>
      <c r="Y48" s="349">
        <v>0</v>
      </c>
      <c r="Z48" s="349">
        <v>0</v>
      </c>
      <c r="AA48" s="349">
        <v>0</v>
      </c>
      <c r="AB48" s="349">
        <v>0</v>
      </c>
      <c r="AC48" s="349">
        <v>0</v>
      </c>
      <c r="AE48" s="38" t="s">
        <v>1812</v>
      </c>
      <c r="AF48" s="349">
        <v>0</v>
      </c>
      <c r="AG48" s="349">
        <v>0</v>
      </c>
      <c r="AH48" s="349">
        <v>0</v>
      </c>
      <c r="AI48" s="349">
        <v>0</v>
      </c>
      <c r="AJ48" s="349">
        <v>0</v>
      </c>
      <c r="AK48" s="349">
        <v>0</v>
      </c>
      <c r="AL48" s="349">
        <v>0</v>
      </c>
      <c r="AM48" s="349">
        <v>0</v>
      </c>
      <c r="AN48" s="349">
        <v>0</v>
      </c>
      <c r="AO48" s="349">
        <v>0</v>
      </c>
      <c r="AP48" s="349"/>
      <c r="AQ48" s="349"/>
      <c r="AR48" s="349">
        <v>0</v>
      </c>
      <c r="AT48" s="34"/>
      <c r="AU48" s="34"/>
      <c r="AV48" s="34"/>
      <c r="AW48" s="34"/>
    </row>
    <row r="49" spans="1:49" hidden="1" outlineLevel="1" x14ac:dyDescent="0.2">
      <c r="A49" s="38" t="s">
        <v>1813</v>
      </c>
      <c r="B49" s="349">
        <v>0</v>
      </c>
      <c r="C49" s="349">
        <v>0</v>
      </c>
      <c r="D49" s="349">
        <v>0</v>
      </c>
      <c r="E49" s="349">
        <v>0</v>
      </c>
      <c r="F49" s="349">
        <v>0</v>
      </c>
      <c r="G49" s="349">
        <v>0</v>
      </c>
      <c r="H49" s="349">
        <v>0</v>
      </c>
      <c r="I49" s="349">
        <v>0</v>
      </c>
      <c r="J49" s="349">
        <v>0</v>
      </c>
      <c r="K49" s="349">
        <v>0</v>
      </c>
      <c r="L49" s="349">
        <v>0</v>
      </c>
      <c r="M49" s="349">
        <v>0</v>
      </c>
      <c r="N49" s="349">
        <v>0</v>
      </c>
      <c r="P49" s="38" t="s">
        <v>1813</v>
      </c>
      <c r="Q49" s="349">
        <v>0</v>
      </c>
      <c r="R49" s="349">
        <v>0</v>
      </c>
      <c r="S49" s="349">
        <v>0</v>
      </c>
      <c r="T49" s="349">
        <v>0</v>
      </c>
      <c r="U49" s="349">
        <v>0</v>
      </c>
      <c r="V49" s="349">
        <v>0</v>
      </c>
      <c r="W49" s="349">
        <v>0</v>
      </c>
      <c r="X49" s="349">
        <v>0</v>
      </c>
      <c r="Y49" s="349">
        <v>0</v>
      </c>
      <c r="Z49" s="349">
        <v>0</v>
      </c>
      <c r="AA49" s="349">
        <v>0</v>
      </c>
      <c r="AB49" s="349">
        <v>0</v>
      </c>
      <c r="AC49" s="349">
        <v>0</v>
      </c>
      <c r="AE49" s="38" t="s">
        <v>1813</v>
      </c>
      <c r="AF49" s="349">
        <v>0</v>
      </c>
      <c r="AG49" s="349">
        <v>0</v>
      </c>
      <c r="AH49" s="349">
        <v>0</v>
      </c>
      <c r="AI49" s="349">
        <v>0</v>
      </c>
      <c r="AJ49" s="349">
        <v>0</v>
      </c>
      <c r="AK49" s="349">
        <v>0</v>
      </c>
      <c r="AL49" s="349">
        <v>0</v>
      </c>
      <c r="AM49" s="349">
        <v>0</v>
      </c>
      <c r="AN49" s="349">
        <v>0</v>
      </c>
      <c r="AO49" s="349">
        <v>0</v>
      </c>
      <c r="AP49" s="349"/>
      <c r="AQ49" s="349"/>
      <c r="AR49" s="349">
        <v>0</v>
      </c>
      <c r="AT49" s="34"/>
      <c r="AU49" s="34"/>
      <c r="AV49" s="34"/>
      <c r="AW49" s="34"/>
    </row>
    <row r="50" spans="1:49" hidden="1" outlineLevel="1" x14ac:dyDescent="0.2">
      <c r="A50" s="38" t="s">
        <v>1814</v>
      </c>
      <c r="B50" s="349">
        <v>0</v>
      </c>
      <c r="C50" s="349">
        <v>0</v>
      </c>
      <c r="D50" s="349">
        <v>0</v>
      </c>
      <c r="E50" s="349">
        <v>0</v>
      </c>
      <c r="F50" s="349">
        <v>0</v>
      </c>
      <c r="G50" s="349">
        <v>0</v>
      </c>
      <c r="H50" s="349">
        <v>0</v>
      </c>
      <c r="I50" s="349">
        <v>0</v>
      </c>
      <c r="J50" s="349">
        <v>0</v>
      </c>
      <c r="K50" s="349">
        <v>0</v>
      </c>
      <c r="L50" s="349">
        <v>0</v>
      </c>
      <c r="M50" s="349">
        <v>0</v>
      </c>
      <c r="N50" s="349">
        <v>0</v>
      </c>
      <c r="P50" s="38" t="s">
        <v>1814</v>
      </c>
      <c r="Q50" s="349">
        <v>0</v>
      </c>
      <c r="R50" s="349">
        <v>0</v>
      </c>
      <c r="S50" s="349">
        <v>0</v>
      </c>
      <c r="T50" s="349">
        <v>0</v>
      </c>
      <c r="U50" s="349">
        <v>0</v>
      </c>
      <c r="V50" s="349">
        <v>0</v>
      </c>
      <c r="W50" s="349">
        <v>0</v>
      </c>
      <c r="X50" s="349">
        <v>0</v>
      </c>
      <c r="Y50" s="349">
        <v>0</v>
      </c>
      <c r="Z50" s="349">
        <v>0</v>
      </c>
      <c r="AA50" s="349">
        <v>0</v>
      </c>
      <c r="AB50" s="349">
        <v>0</v>
      </c>
      <c r="AC50" s="349">
        <v>0</v>
      </c>
      <c r="AE50" s="38" t="s">
        <v>1814</v>
      </c>
      <c r="AF50" s="349">
        <v>0</v>
      </c>
      <c r="AG50" s="349">
        <v>0</v>
      </c>
      <c r="AH50" s="349">
        <v>0</v>
      </c>
      <c r="AI50" s="349">
        <v>0</v>
      </c>
      <c r="AJ50" s="349">
        <v>0</v>
      </c>
      <c r="AK50" s="349">
        <v>0</v>
      </c>
      <c r="AL50" s="349">
        <v>0</v>
      </c>
      <c r="AM50" s="349">
        <v>0</v>
      </c>
      <c r="AN50" s="349">
        <v>0</v>
      </c>
      <c r="AO50" s="349">
        <v>0</v>
      </c>
      <c r="AP50" s="349"/>
      <c r="AQ50" s="349"/>
      <c r="AR50" s="349">
        <v>0</v>
      </c>
      <c r="AT50" s="34"/>
      <c r="AU50" s="34"/>
      <c r="AV50" s="34"/>
      <c r="AW50" s="34"/>
    </row>
    <row r="51" spans="1:49" hidden="1" outlineLevel="1" x14ac:dyDescent="0.2">
      <c r="A51" s="38" t="s">
        <v>1815</v>
      </c>
      <c r="B51" s="349">
        <v>0</v>
      </c>
      <c r="C51" s="349">
        <v>0</v>
      </c>
      <c r="D51" s="349">
        <v>0</v>
      </c>
      <c r="E51" s="349">
        <v>0</v>
      </c>
      <c r="F51" s="349">
        <v>0</v>
      </c>
      <c r="G51" s="349">
        <v>0</v>
      </c>
      <c r="H51" s="349">
        <v>0</v>
      </c>
      <c r="I51" s="349">
        <v>0</v>
      </c>
      <c r="J51" s="349">
        <v>0</v>
      </c>
      <c r="K51" s="349">
        <v>0</v>
      </c>
      <c r="L51" s="349">
        <v>0</v>
      </c>
      <c r="M51" s="349">
        <v>0</v>
      </c>
      <c r="N51" s="349">
        <v>0</v>
      </c>
      <c r="P51" s="38" t="s">
        <v>1815</v>
      </c>
      <c r="Q51" s="349">
        <v>0</v>
      </c>
      <c r="R51" s="349">
        <v>0</v>
      </c>
      <c r="S51" s="349">
        <v>0</v>
      </c>
      <c r="T51" s="349">
        <v>0</v>
      </c>
      <c r="U51" s="349">
        <v>0</v>
      </c>
      <c r="V51" s="349">
        <v>0</v>
      </c>
      <c r="W51" s="349">
        <v>0</v>
      </c>
      <c r="X51" s="349">
        <v>0</v>
      </c>
      <c r="Y51" s="349">
        <v>0</v>
      </c>
      <c r="Z51" s="349">
        <v>0</v>
      </c>
      <c r="AA51" s="349">
        <v>0</v>
      </c>
      <c r="AB51" s="349">
        <v>0</v>
      </c>
      <c r="AC51" s="349">
        <v>0</v>
      </c>
      <c r="AE51" s="38" t="s">
        <v>1815</v>
      </c>
      <c r="AF51" s="349">
        <v>0</v>
      </c>
      <c r="AG51" s="349">
        <v>0</v>
      </c>
      <c r="AH51" s="349">
        <v>0</v>
      </c>
      <c r="AI51" s="349">
        <v>0</v>
      </c>
      <c r="AJ51" s="349">
        <v>0</v>
      </c>
      <c r="AK51" s="349">
        <v>0</v>
      </c>
      <c r="AL51" s="349">
        <v>0</v>
      </c>
      <c r="AM51" s="349">
        <v>0</v>
      </c>
      <c r="AN51" s="349">
        <v>0</v>
      </c>
      <c r="AO51" s="349">
        <v>0</v>
      </c>
      <c r="AP51" s="349"/>
      <c r="AQ51" s="349"/>
      <c r="AR51" s="349">
        <v>0</v>
      </c>
      <c r="AT51" s="34"/>
      <c r="AU51" s="34"/>
      <c r="AV51" s="34"/>
      <c r="AW51" s="34"/>
    </row>
    <row r="52" spans="1:49" hidden="1" outlineLevel="1" x14ac:dyDescent="0.2">
      <c r="A52" s="38" t="s">
        <v>1816</v>
      </c>
      <c r="B52" s="349">
        <v>0</v>
      </c>
      <c r="C52" s="349">
        <v>0</v>
      </c>
      <c r="D52" s="349">
        <v>0</v>
      </c>
      <c r="E52" s="349">
        <v>0</v>
      </c>
      <c r="F52" s="349">
        <v>0</v>
      </c>
      <c r="G52" s="349">
        <v>0</v>
      </c>
      <c r="H52" s="349">
        <v>0</v>
      </c>
      <c r="I52" s="349">
        <v>0</v>
      </c>
      <c r="J52" s="349">
        <v>0</v>
      </c>
      <c r="K52" s="349">
        <v>0</v>
      </c>
      <c r="L52" s="349">
        <v>0</v>
      </c>
      <c r="M52" s="349">
        <v>0</v>
      </c>
      <c r="N52" s="349">
        <v>0</v>
      </c>
      <c r="P52" s="38" t="s">
        <v>1816</v>
      </c>
      <c r="Q52" s="349">
        <v>0</v>
      </c>
      <c r="R52" s="349">
        <v>0</v>
      </c>
      <c r="S52" s="349">
        <v>0</v>
      </c>
      <c r="T52" s="349">
        <v>0</v>
      </c>
      <c r="U52" s="349">
        <v>0</v>
      </c>
      <c r="V52" s="349">
        <v>0</v>
      </c>
      <c r="W52" s="349">
        <v>0</v>
      </c>
      <c r="X52" s="349">
        <v>0</v>
      </c>
      <c r="Y52" s="349">
        <v>0</v>
      </c>
      <c r="Z52" s="349">
        <v>0</v>
      </c>
      <c r="AA52" s="349">
        <v>0</v>
      </c>
      <c r="AB52" s="349">
        <v>0</v>
      </c>
      <c r="AC52" s="349">
        <v>0</v>
      </c>
      <c r="AE52" s="38" t="s">
        <v>1816</v>
      </c>
      <c r="AF52" s="349">
        <v>0</v>
      </c>
      <c r="AG52" s="349">
        <v>0</v>
      </c>
      <c r="AH52" s="349">
        <v>0</v>
      </c>
      <c r="AI52" s="349">
        <v>0</v>
      </c>
      <c r="AJ52" s="349">
        <v>0</v>
      </c>
      <c r="AK52" s="349">
        <v>0</v>
      </c>
      <c r="AL52" s="349">
        <v>0</v>
      </c>
      <c r="AM52" s="349">
        <v>0</v>
      </c>
      <c r="AN52" s="349">
        <v>0</v>
      </c>
      <c r="AO52" s="349">
        <v>0</v>
      </c>
      <c r="AP52" s="349"/>
      <c r="AQ52" s="349"/>
      <c r="AR52" s="349">
        <v>0</v>
      </c>
      <c r="AT52" s="34"/>
      <c r="AU52" s="34"/>
      <c r="AV52" s="34"/>
      <c r="AW52" s="34"/>
    </row>
    <row r="53" spans="1:49" hidden="1" outlineLevel="1" x14ac:dyDescent="0.2">
      <c r="A53" s="38" t="s">
        <v>1817</v>
      </c>
      <c r="B53" s="349">
        <v>0</v>
      </c>
      <c r="C53" s="349">
        <v>0</v>
      </c>
      <c r="D53" s="349">
        <v>0</v>
      </c>
      <c r="E53" s="349">
        <v>0</v>
      </c>
      <c r="F53" s="349">
        <v>0</v>
      </c>
      <c r="G53" s="349">
        <v>0</v>
      </c>
      <c r="H53" s="349">
        <v>0</v>
      </c>
      <c r="I53" s="349">
        <v>0</v>
      </c>
      <c r="J53" s="349">
        <v>0</v>
      </c>
      <c r="K53" s="349">
        <v>0</v>
      </c>
      <c r="L53" s="349">
        <v>0</v>
      </c>
      <c r="M53" s="349">
        <v>0</v>
      </c>
      <c r="N53" s="349">
        <v>0</v>
      </c>
      <c r="P53" s="38" t="s">
        <v>1817</v>
      </c>
      <c r="Q53" s="349">
        <v>0</v>
      </c>
      <c r="R53" s="349">
        <v>0</v>
      </c>
      <c r="S53" s="349">
        <v>0</v>
      </c>
      <c r="T53" s="349">
        <v>0</v>
      </c>
      <c r="U53" s="349">
        <v>0</v>
      </c>
      <c r="V53" s="349">
        <v>0</v>
      </c>
      <c r="W53" s="349">
        <v>0</v>
      </c>
      <c r="X53" s="349">
        <v>0</v>
      </c>
      <c r="Y53" s="349">
        <v>0</v>
      </c>
      <c r="Z53" s="349">
        <v>0</v>
      </c>
      <c r="AA53" s="349">
        <v>0</v>
      </c>
      <c r="AB53" s="349">
        <v>0</v>
      </c>
      <c r="AC53" s="349">
        <v>0</v>
      </c>
      <c r="AE53" s="38" t="s">
        <v>1817</v>
      </c>
      <c r="AF53" s="349">
        <v>0</v>
      </c>
      <c r="AG53" s="349">
        <v>0</v>
      </c>
      <c r="AH53" s="349">
        <v>0</v>
      </c>
      <c r="AI53" s="349">
        <v>0</v>
      </c>
      <c r="AJ53" s="349">
        <v>0</v>
      </c>
      <c r="AK53" s="349">
        <v>0</v>
      </c>
      <c r="AL53" s="349">
        <v>0</v>
      </c>
      <c r="AM53" s="349">
        <v>0</v>
      </c>
      <c r="AN53" s="349">
        <v>0</v>
      </c>
      <c r="AO53" s="349">
        <v>0</v>
      </c>
      <c r="AP53" s="349"/>
      <c r="AQ53" s="349"/>
      <c r="AR53" s="349">
        <v>0</v>
      </c>
      <c r="AT53" s="34"/>
      <c r="AU53" s="34"/>
      <c r="AV53" s="34"/>
      <c r="AW53" s="34"/>
    </row>
    <row r="54" spans="1:49" hidden="1" outlineLevel="1" x14ac:dyDescent="0.2">
      <c r="A54" s="38" t="s">
        <v>1818</v>
      </c>
      <c r="B54" s="349">
        <v>0</v>
      </c>
      <c r="C54" s="349">
        <v>0</v>
      </c>
      <c r="D54" s="349">
        <v>0</v>
      </c>
      <c r="E54" s="349">
        <v>0</v>
      </c>
      <c r="F54" s="349">
        <v>0</v>
      </c>
      <c r="G54" s="349">
        <v>0</v>
      </c>
      <c r="H54" s="349">
        <v>0</v>
      </c>
      <c r="I54" s="349">
        <v>0</v>
      </c>
      <c r="J54" s="349">
        <v>0</v>
      </c>
      <c r="K54" s="349">
        <v>0</v>
      </c>
      <c r="L54" s="349">
        <v>0</v>
      </c>
      <c r="M54" s="349">
        <v>0</v>
      </c>
      <c r="N54" s="349">
        <v>0</v>
      </c>
      <c r="P54" s="38" t="s">
        <v>1818</v>
      </c>
      <c r="Q54" s="349">
        <v>0</v>
      </c>
      <c r="R54" s="349">
        <v>0</v>
      </c>
      <c r="S54" s="349">
        <v>0</v>
      </c>
      <c r="T54" s="349">
        <v>0</v>
      </c>
      <c r="U54" s="349">
        <v>0</v>
      </c>
      <c r="V54" s="349">
        <v>0</v>
      </c>
      <c r="W54" s="349">
        <v>0</v>
      </c>
      <c r="X54" s="349">
        <v>0</v>
      </c>
      <c r="Y54" s="349">
        <v>0</v>
      </c>
      <c r="Z54" s="349">
        <v>0</v>
      </c>
      <c r="AA54" s="349">
        <v>0</v>
      </c>
      <c r="AB54" s="349">
        <v>0</v>
      </c>
      <c r="AC54" s="349">
        <v>0</v>
      </c>
      <c r="AE54" s="38" t="s">
        <v>1818</v>
      </c>
      <c r="AF54" s="349">
        <v>0</v>
      </c>
      <c r="AG54" s="349">
        <v>0</v>
      </c>
      <c r="AH54" s="349">
        <v>0</v>
      </c>
      <c r="AI54" s="349">
        <v>0</v>
      </c>
      <c r="AJ54" s="349">
        <v>0</v>
      </c>
      <c r="AK54" s="349">
        <v>0</v>
      </c>
      <c r="AL54" s="349">
        <v>0</v>
      </c>
      <c r="AM54" s="349">
        <v>0</v>
      </c>
      <c r="AN54" s="349">
        <v>0</v>
      </c>
      <c r="AO54" s="349">
        <v>0</v>
      </c>
      <c r="AP54" s="349"/>
      <c r="AQ54" s="349"/>
      <c r="AR54" s="349">
        <v>0</v>
      </c>
      <c r="AT54" s="34"/>
      <c r="AU54" s="34"/>
      <c r="AV54" s="34"/>
      <c r="AW54" s="34"/>
    </row>
    <row r="55" spans="1:49" hidden="1" outlineLevel="1" x14ac:dyDescent="0.2">
      <c r="A55" s="38" t="s">
        <v>1819</v>
      </c>
      <c r="B55" s="349">
        <v>0</v>
      </c>
      <c r="C55" s="349">
        <v>0</v>
      </c>
      <c r="D55" s="349">
        <v>0</v>
      </c>
      <c r="E55" s="349">
        <v>0</v>
      </c>
      <c r="F55" s="349">
        <v>0</v>
      </c>
      <c r="G55" s="349">
        <v>0</v>
      </c>
      <c r="H55" s="349">
        <v>0</v>
      </c>
      <c r="I55" s="349">
        <v>0</v>
      </c>
      <c r="J55" s="349">
        <v>0</v>
      </c>
      <c r="K55" s="349">
        <v>0</v>
      </c>
      <c r="L55" s="349">
        <v>0</v>
      </c>
      <c r="M55" s="349">
        <v>0</v>
      </c>
      <c r="N55" s="349">
        <v>0</v>
      </c>
      <c r="P55" s="38" t="s">
        <v>1819</v>
      </c>
      <c r="Q55" s="349">
        <v>0</v>
      </c>
      <c r="R55" s="349">
        <v>0</v>
      </c>
      <c r="S55" s="349">
        <v>0</v>
      </c>
      <c r="T55" s="349">
        <v>0</v>
      </c>
      <c r="U55" s="349">
        <v>0</v>
      </c>
      <c r="V55" s="349">
        <v>0</v>
      </c>
      <c r="W55" s="349">
        <v>0</v>
      </c>
      <c r="X55" s="349">
        <v>0</v>
      </c>
      <c r="Y55" s="349">
        <v>0</v>
      </c>
      <c r="Z55" s="349">
        <v>0</v>
      </c>
      <c r="AA55" s="349">
        <v>0</v>
      </c>
      <c r="AB55" s="349">
        <v>0</v>
      </c>
      <c r="AC55" s="349">
        <v>0</v>
      </c>
      <c r="AE55" s="38" t="s">
        <v>1819</v>
      </c>
      <c r="AF55" s="349">
        <v>0</v>
      </c>
      <c r="AG55" s="349">
        <v>0</v>
      </c>
      <c r="AH55" s="349">
        <v>0</v>
      </c>
      <c r="AI55" s="349">
        <v>0</v>
      </c>
      <c r="AJ55" s="349">
        <v>0</v>
      </c>
      <c r="AK55" s="349">
        <v>0</v>
      </c>
      <c r="AL55" s="349">
        <v>0</v>
      </c>
      <c r="AM55" s="349">
        <v>0</v>
      </c>
      <c r="AN55" s="349">
        <v>0</v>
      </c>
      <c r="AO55" s="349">
        <v>0</v>
      </c>
      <c r="AP55" s="349"/>
      <c r="AQ55" s="349"/>
      <c r="AR55" s="349">
        <v>0</v>
      </c>
      <c r="AT55" s="34"/>
      <c r="AU55" s="34"/>
      <c r="AV55" s="34"/>
      <c r="AW55" s="34"/>
    </row>
    <row r="56" spans="1:49" hidden="1" outlineLevel="1" x14ac:dyDescent="0.2">
      <c r="A56" s="38" t="s">
        <v>1820</v>
      </c>
      <c r="B56" s="349">
        <v>0</v>
      </c>
      <c r="C56" s="349">
        <v>0</v>
      </c>
      <c r="D56" s="349">
        <v>0</v>
      </c>
      <c r="E56" s="349">
        <v>0</v>
      </c>
      <c r="F56" s="349">
        <v>0</v>
      </c>
      <c r="G56" s="349">
        <v>0</v>
      </c>
      <c r="H56" s="349">
        <v>0</v>
      </c>
      <c r="I56" s="349">
        <v>0</v>
      </c>
      <c r="J56" s="349">
        <v>0</v>
      </c>
      <c r="K56" s="349">
        <v>0</v>
      </c>
      <c r="L56" s="349">
        <v>0</v>
      </c>
      <c r="M56" s="349">
        <v>0</v>
      </c>
      <c r="N56" s="349">
        <v>0</v>
      </c>
      <c r="P56" s="38" t="s">
        <v>1820</v>
      </c>
      <c r="Q56" s="349">
        <v>0</v>
      </c>
      <c r="R56" s="349">
        <v>0</v>
      </c>
      <c r="S56" s="349">
        <v>0</v>
      </c>
      <c r="T56" s="349">
        <v>0</v>
      </c>
      <c r="U56" s="349">
        <v>0</v>
      </c>
      <c r="V56" s="349">
        <v>0</v>
      </c>
      <c r="W56" s="349">
        <v>0</v>
      </c>
      <c r="X56" s="349">
        <v>0</v>
      </c>
      <c r="Y56" s="349">
        <v>0</v>
      </c>
      <c r="Z56" s="349">
        <v>0</v>
      </c>
      <c r="AA56" s="349">
        <v>0</v>
      </c>
      <c r="AB56" s="349">
        <v>0</v>
      </c>
      <c r="AC56" s="349">
        <v>0</v>
      </c>
      <c r="AE56" s="38" t="s">
        <v>1820</v>
      </c>
      <c r="AF56" s="349">
        <v>0</v>
      </c>
      <c r="AG56" s="349">
        <v>0</v>
      </c>
      <c r="AH56" s="349">
        <v>0</v>
      </c>
      <c r="AI56" s="349">
        <v>0</v>
      </c>
      <c r="AJ56" s="349">
        <v>0</v>
      </c>
      <c r="AK56" s="349">
        <v>0</v>
      </c>
      <c r="AL56" s="349">
        <v>0</v>
      </c>
      <c r="AM56" s="349">
        <v>0</v>
      </c>
      <c r="AN56" s="349">
        <v>0</v>
      </c>
      <c r="AO56" s="349">
        <v>0</v>
      </c>
      <c r="AP56" s="349"/>
      <c r="AQ56" s="349"/>
      <c r="AR56" s="349">
        <v>0</v>
      </c>
      <c r="AT56" s="34"/>
      <c r="AU56" s="34"/>
      <c r="AV56" s="34"/>
      <c r="AW56" s="34"/>
    </row>
    <row r="57" spans="1:49" hidden="1" outlineLevel="1" x14ac:dyDescent="0.2">
      <c r="A57" s="38" t="s">
        <v>1821</v>
      </c>
      <c r="B57" s="349">
        <v>0</v>
      </c>
      <c r="C57" s="349">
        <v>0</v>
      </c>
      <c r="D57" s="349">
        <v>0</v>
      </c>
      <c r="E57" s="349">
        <v>0</v>
      </c>
      <c r="F57" s="349">
        <v>0</v>
      </c>
      <c r="G57" s="349">
        <v>0</v>
      </c>
      <c r="H57" s="349">
        <v>0</v>
      </c>
      <c r="I57" s="349">
        <v>0</v>
      </c>
      <c r="J57" s="349">
        <v>0</v>
      </c>
      <c r="K57" s="349">
        <v>0</v>
      </c>
      <c r="L57" s="349">
        <v>0</v>
      </c>
      <c r="M57" s="349">
        <v>0</v>
      </c>
      <c r="N57" s="349">
        <v>0</v>
      </c>
      <c r="P57" s="38" t="s">
        <v>1821</v>
      </c>
      <c r="Q57" s="349">
        <v>0</v>
      </c>
      <c r="R57" s="349">
        <v>0</v>
      </c>
      <c r="S57" s="349">
        <v>0</v>
      </c>
      <c r="T57" s="349">
        <v>0</v>
      </c>
      <c r="U57" s="349">
        <v>0</v>
      </c>
      <c r="V57" s="349">
        <v>0</v>
      </c>
      <c r="W57" s="349">
        <v>0</v>
      </c>
      <c r="X57" s="349">
        <v>0</v>
      </c>
      <c r="Y57" s="349">
        <v>0</v>
      </c>
      <c r="Z57" s="349">
        <v>0</v>
      </c>
      <c r="AA57" s="349">
        <v>0</v>
      </c>
      <c r="AB57" s="349">
        <v>0</v>
      </c>
      <c r="AC57" s="349">
        <v>0</v>
      </c>
      <c r="AE57" s="38" t="s">
        <v>1821</v>
      </c>
      <c r="AF57" s="349">
        <v>0</v>
      </c>
      <c r="AG57" s="349">
        <v>0</v>
      </c>
      <c r="AH57" s="349">
        <v>0</v>
      </c>
      <c r="AI57" s="349">
        <v>0</v>
      </c>
      <c r="AJ57" s="349">
        <v>0</v>
      </c>
      <c r="AK57" s="349">
        <v>0</v>
      </c>
      <c r="AL57" s="349">
        <v>0</v>
      </c>
      <c r="AM57" s="349">
        <v>0</v>
      </c>
      <c r="AN57" s="349">
        <v>0</v>
      </c>
      <c r="AO57" s="349">
        <v>0</v>
      </c>
      <c r="AP57" s="349"/>
      <c r="AQ57" s="349"/>
      <c r="AR57" s="349">
        <v>0</v>
      </c>
      <c r="AT57" s="34"/>
      <c r="AU57" s="34"/>
      <c r="AV57" s="34"/>
      <c r="AW57" s="34"/>
    </row>
    <row r="58" spans="1:49" hidden="1" outlineLevel="1" x14ac:dyDescent="0.2">
      <c r="A58" s="38" t="s">
        <v>1822</v>
      </c>
      <c r="B58" s="349">
        <v>0</v>
      </c>
      <c r="C58" s="349">
        <v>0</v>
      </c>
      <c r="D58" s="349">
        <v>0</v>
      </c>
      <c r="E58" s="349">
        <v>0</v>
      </c>
      <c r="F58" s="349">
        <v>0</v>
      </c>
      <c r="G58" s="349">
        <v>0</v>
      </c>
      <c r="H58" s="349">
        <v>0</v>
      </c>
      <c r="I58" s="349">
        <v>0</v>
      </c>
      <c r="J58" s="349">
        <v>0</v>
      </c>
      <c r="K58" s="349">
        <v>0</v>
      </c>
      <c r="L58" s="349">
        <v>0</v>
      </c>
      <c r="M58" s="349">
        <v>0</v>
      </c>
      <c r="N58" s="349">
        <v>0</v>
      </c>
      <c r="P58" s="38" t="s">
        <v>1822</v>
      </c>
      <c r="Q58" s="349">
        <v>0</v>
      </c>
      <c r="R58" s="349">
        <v>0</v>
      </c>
      <c r="S58" s="349">
        <v>0</v>
      </c>
      <c r="T58" s="349">
        <v>0</v>
      </c>
      <c r="U58" s="349">
        <v>0</v>
      </c>
      <c r="V58" s="349">
        <v>0</v>
      </c>
      <c r="W58" s="349">
        <v>0</v>
      </c>
      <c r="X58" s="349">
        <v>0</v>
      </c>
      <c r="Y58" s="349">
        <v>0</v>
      </c>
      <c r="Z58" s="349">
        <v>0</v>
      </c>
      <c r="AA58" s="349">
        <v>0</v>
      </c>
      <c r="AB58" s="349">
        <v>0</v>
      </c>
      <c r="AC58" s="349">
        <v>0</v>
      </c>
      <c r="AE58" s="38" t="s">
        <v>1822</v>
      </c>
      <c r="AF58" s="349">
        <v>0</v>
      </c>
      <c r="AG58" s="349">
        <v>0</v>
      </c>
      <c r="AH58" s="349">
        <v>0</v>
      </c>
      <c r="AI58" s="349">
        <v>0</v>
      </c>
      <c r="AJ58" s="349">
        <v>0</v>
      </c>
      <c r="AK58" s="349">
        <v>0</v>
      </c>
      <c r="AL58" s="349">
        <v>0</v>
      </c>
      <c r="AM58" s="349">
        <v>0</v>
      </c>
      <c r="AN58" s="349">
        <v>0</v>
      </c>
      <c r="AO58" s="349">
        <v>0</v>
      </c>
      <c r="AP58" s="349"/>
      <c r="AQ58" s="349"/>
      <c r="AR58" s="349">
        <v>0</v>
      </c>
      <c r="AT58" s="34"/>
      <c r="AU58" s="34"/>
      <c r="AV58" s="34"/>
      <c r="AW58" s="34"/>
    </row>
    <row r="59" spans="1:49" hidden="1" outlineLevel="1" x14ac:dyDescent="0.2">
      <c r="A59" s="38" t="s">
        <v>1823</v>
      </c>
      <c r="B59" s="349">
        <v>0</v>
      </c>
      <c r="C59" s="349">
        <v>0</v>
      </c>
      <c r="D59" s="349">
        <v>0</v>
      </c>
      <c r="E59" s="349">
        <v>0</v>
      </c>
      <c r="F59" s="349">
        <v>0</v>
      </c>
      <c r="G59" s="349">
        <v>0</v>
      </c>
      <c r="H59" s="349">
        <v>0</v>
      </c>
      <c r="I59" s="349">
        <v>0</v>
      </c>
      <c r="J59" s="349">
        <v>0</v>
      </c>
      <c r="K59" s="349">
        <v>0</v>
      </c>
      <c r="L59" s="349">
        <v>0</v>
      </c>
      <c r="M59" s="349">
        <v>0</v>
      </c>
      <c r="N59" s="349">
        <v>0</v>
      </c>
      <c r="P59" s="38" t="s">
        <v>1823</v>
      </c>
      <c r="Q59" s="349">
        <v>0</v>
      </c>
      <c r="R59" s="349">
        <v>0</v>
      </c>
      <c r="S59" s="349">
        <v>0</v>
      </c>
      <c r="T59" s="349">
        <v>0</v>
      </c>
      <c r="U59" s="349">
        <v>0</v>
      </c>
      <c r="V59" s="349">
        <v>0</v>
      </c>
      <c r="W59" s="349">
        <v>0</v>
      </c>
      <c r="X59" s="349">
        <v>0</v>
      </c>
      <c r="Y59" s="349">
        <v>0</v>
      </c>
      <c r="Z59" s="349">
        <v>0</v>
      </c>
      <c r="AA59" s="349">
        <v>0</v>
      </c>
      <c r="AB59" s="349">
        <v>0</v>
      </c>
      <c r="AC59" s="349">
        <v>0</v>
      </c>
      <c r="AE59" s="38" t="s">
        <v>1823</v>
      </c>
      <c r="AF59" s="349">
        <v>0</v>
      </c>
      <c r="AG59" s="349">
        <v>0</v>
      </c>
      <c r="AH59" s="349">
        <v>0</v>
      </c>
      <c r="AI59" s="349">
        <v>0</v>
      </c>
      <c r="AJ59" s="349">
        <v>0</v>
      </c>
      <c r="AK59" s="349">
        <v>0</v>
      </c>
      <c r="AL59" s="349">
        <v>0</v>
      </c>
      <c r="AM59" s="349">
        <v>0</v>
      </c>
      <c r="AN59" s="349">
        <v>0</v>
      </c>
      <c r="AO59" s="349">
        <v>0</v>
      </c>
      <c r="AP59" s="349"/>
      <c r="AQ59" s="349"/>
      <c r="AR59" s="349">
        <v>0</v>
      </c>
      <c r="AT59" s="34"/>
      <c r="AU59" s="34"/>
      <c r="AV59" s="34"/>
      <c r="AW59" s="34"/>
    </row>
    <row r="60" spans="1:49" hidden="1" outlineLevel="1" x14ac:dyDescent="0.2">
      <c r="A60" s="38" t="s">
        <v>1824</v>
      </c>
      <c r="B60" s="349">
        <v>0</v>
      </c>
      <c r="C60" s="349">
        <v>0</v>
      </c>
      <c r="D60" s="349">
        <v>0</v>
      </c>
      <c r="E60" s="349">
        <v>0</v>
      </c>
      <c r="F60" s="349">
        <v>0</v>
      </c>
      <c r="G60" s="349">
        <v>0</v>
      </c>
      <c r="H60" s="349">
        <v>0</v>
      </c>
      <c r="I60" s="349">
        <v>0</v>
      </c>
      <c r="J60" s="349">
        <v>0</v>
      </c>
      <c r="K60" s="349">
        <v>0</v>
      </c>
      <c r="L60" s="349">
        <v>0</v>
      </c>
      <c r="M60" s="349">
        <v>0</v>
      </c>
      <c r="N60" s="349">
        <v>0</v>
      </c>
      <c r="P60" s="38" t="s">
        <v>1824</v>
      </c>
      <c r="Q60" s="349">
        <v>0</v>
      </c>
      <c r="R60" s="349">
        <v>0</v>
      </c>
      <c r="S60" s="349">
        <v>0</v>
      </c>
      <c r="T60" s="349">
        <v>0</v>
      </c>
      <c r="U60" s="349">
        <v>0</v>
      </c>
      <c r="V60" s="349">
        <v>0</v>
      </c>
      <c r="W60" s="349">
        <v>0</v>
      </c>
      <c r="X60" s="349">
        <v>0</v>
      </c>
      <c r="Y60" s="349">
        <v>0</v>
      </c>
      <c r="Z60" s="349">
        <v>0</v>
      </c>
      <c r="AA60" s="349">
        <v>0</v>
      </c>
      <c r="AB60" s="349">
        <v>0</v>
      </c>
      <c r="AC60" s="349">
        <v>0</v>
      </c>
      <c r="AE60" s="38" t="s">
        <v>1824</v>
      </c>
      <c r="AF60" s="349">
        <v>0</v>
      </c>
      <c r="AG60" s="349">
        <v>0</v>
      </c>
      <c r="AH60" s="349">
        <v>0</v>
      </c>
      <c r="AI60" s="349">
        <v>0</v>
      </c>
      <c r="AJ60" s="349">
        <v>0</v>
      </c>
      <c r="AK60" s="349">
        <v>0</v>
      </c>
      <c r="AL60" s="349">
        <v>0</v>
      </c>
      <c r="AM60" s="349">
        <v>0</v>
      </c>
      <c r="AN60" s="349">
        <v>0</v>
      </c>
      <c r="AO60" s="349">
        <v>0</v>
      </c>
      <c r="AP60" s="349"/>
      <c r="AQ60" s="349"/>
      <c r="AR60" s="349">
        <v>0</v>
      </c>
      <c r="AT60" s="34"/>
      <c r="AU60" s="34"/>
      <c r="AV60" s="34"/>
      <c r="AW60" s="34"/>
    </row>
    <row r="61" spans="1:49" hidden="1" outlineLevel="1" x14ac:dyDescent="0.2">
      <c r="A61" s="38" t="s">
        <v>1825</v>
      </c>
      <c r="B61" s="349">
        <v>0</v>
      </c>
      <c r="C61" s="349">
        <v>0</v>
      </c>
      <c r="D61" s="349">
        <v>0</v>
      </c>
      <c r="E61" s="349">
        <v>0</v>
      </c>
      <c r="F61" s="349">
        <v>0</v>
      </c>
      <c r="G61" s="349">
        <v>0</v>
      </c>
      <c r="H61" s="349">
        <v>0</v>
      </c>
      <c r="I61" s="349">
        <v>0</v>
      </c>
      <c r="J61" s="349">
        <v>0</v>
      </c>
      <c r="K61" s="349">
        <v>0</v>
      </c>
      <c r="L61" s="349">
        <v>0</v>
      </c>
      <c r="M61" s="349">
        <v>0</v>
      </c>
      <c r="N61" s="349">
        <v>0</v>
      </c>
      <c r="P61" s="38" t="s">
        <v>1825</v>
      </c>
      <c r="Q61" s="349">
        <v>0</v>
      </c>
      <c r="R61" s="349">
        <v>0</v>
      </c>
      <c r="S61" s="349">
        <v>0</v>
      </c>
      <c r="T61" s="349">
        <v>0</v>
      </c>
      <c r="U61" s="349">
        <v>0</v>
      </c>
      <c r="V61" s="349">
        <v>0</v>
      </c>
      <c r="W61" s="349">
        <v>0</v>
      </c>
      <c r="X61" s="349">
        <v>0</v>
      </c>
      <c r="Y61" s="349">
        <v>0</v>
      </c>
      <c r="Z61" s="349">
        <v>0</v>
      </c>
      <c r="AA61" s="349">
        <v>0</v>
      </c>
      <c r="AB61" s="349">
        <v>0</v>
      </c>
      <c r="AC61" s="349">
        <v>0</v>
      </c>
      <c r="AE61" s="38" t="s">
        <v>1825</v>
      </c>
      <c r="AF61" s="349">
        <v>0</v>
      </c>
      <c r="AG61" s="349">
        <v>0</v>
      </c>
      <c r="AH61" s="349">
        <v>0</v>
      </c>
      <c r="AI61" s="349">
        <v>0</v>
      </c>
      <c r="AJ61" s="349">
        <v>0</v>
      </c>
      <c r="AK61" s="349">
        <v>0</v>
      </c>
      <c r="AL61" s="349">
        <v>0</v>
      </c>
      <c r="AM61" s="349">
        <v>0</v>
      </c>
      <c r="AN61" s="349">
        <v>0</v>
      </c>
      <c r="AO61" s="349">
        <v>0</v>
      </c>
      <c r="AP61" s="349"/>
      <c r="AQ61" s="349"/>
      <c r="AR61" s="349">
        <v>0</v>
      </c>
      <c r="AT61" s="34"/>
      <c r="AU61" s="34"/>
      <c r="AV61" s="34"/>
      <c r="AW61" s="34"/>
    </row>
    <row r="62" spans="1:49" hidden="1" outlineLevel="1" x14ac:dyDescent="0.2">
      <c r="A62" s="38" t="s">
        <v>1826</v>
      </c>
      <c r="B62" s="349">
        <v>0</v>
      </c>
      <c r="C62" s="349">
        <v>0</v>
      </c>
      <c r="D62" s="349">
        <v>0</v>
      </c>
      <c r="E62" s="349">
        <v>0</v>
      </c>
      <c r="F62" s="349">
        <v>0</v>
      </c>
      <c r="G62" s="349">
        <v>0</v>
      </c>
      <c r="H62" s="349">
        <v>0</v>
      </c>
      <c r="I62" s="349">
        <v>0</v>
      </c>
      <c r="J62" s="349">
        <v>0</v>
      </c>
      <c r="K62" s="349">
        <v>0</v>
      </c>
      <c r="L62" s="349">
        <v>0</v>
      </c>
      <c r="M62" s="349">
        <v>0</v>
      </c>
      <c r="N62" s="349">
        <v>0</v>
      </c>
      <c r="P62" s="38" t="s">
        <v>1826</v>
      </c>
      <c r="Q62" s="349">
        <v>0</v>
      </c>
      <c r="R62" s="349">
        <v>0</v>
      </c>
      <c r="S62" s="349">
        <v>0</v>
      </c>
      <c r="T62" s="349">
        <v>0</v>
      </c>
      <c r="U62" s="349">
        <v>0</v>
      </c>
      <c r="V62" s="349">
        <v>0</v>
      </c>
      <c r="W62" s="349">
        <v>0</v>
      </c>
      <c r="X62" s="349">
        <v>0</v>
      </c>
      <c r="Y62" s="349">
        <v>0</v>
      </c>
      <c r="Z62" s="349">
        <v>0</v>
      </c>
      <c r="AA62" s="349">
        <v>0</v>
      </c>
      <c r="AB62" s="349">
        <v>0</v>
      </c>
      <c r="AC62" s="349">
        <v>0</v>
      </c>
      <c r="AE62" s="38" t="s">
        <v>1826</v>
      </c>
      <c r="AF62" s="349">
        <v>0</v>
      </c>
      <c r="AG62" s="349">
        <v>0</v>
      </c>
      <c r="AH62" s="349">
        <v>0</v>
      </c>
      <c r="AI62" s="349">
        <v>0</v>
      </c>
      <c r="AJ62" s="349">
        <v>0</v>
      </c>
      <c r="AK62" s="349">
        <v>0</v>
      </c>
      <c r="AL62" s="349">
        <v>0</v>
      </c>
      <c r="AM62" s="349">
        <v>0</v>
      </c>
      <c r="AN62" s="349">
        <v>0</v>
      </c>
      <c r="AO62" s="349">
        <v>0</v>
      </c>
      <c r="AP62" s="349"/>
      <c r="AQ62" s="349"/>
      <c r="AR62" s="349">
        <v>0</v>
      </c>
      <c r="AT62" s="34"/>
      <c r="AU62" s="34"/>
      <c r="AV62" s="34"/>
      <c r="AW62" s="34"/>
    </row>
    <row r="63" spans="1:49" hidden="1" outlineLevel="1" x14ac:dyDescent="0.2">
      <c r="A63" s="38" t="s">
        <v>1827</v>
      </c>
      <c r="B63" s="349">
        <v>0</v>
      </c>
      <c r="C63" s="349">
        <v>0</v>
      </c>
      <c r="D63" s="349">
        <v>0</v>
      </c>
      <c r="E63" s="349">
        <v>0</v>
      </c>
      <c r="F63" s="349">
        <v>0</v>
      </c>
      <c r="G63" s="349">
        <v>0</v>
      </c>
      <c r="H63" s="349">
        <v>0</v>
      </c>
      <c r="I63" s="349">
        <v>0</v>
      </c>
      <c r="J63" s="349">
        <v>0</v>
      </c>
      <c r="K63" s="349">
        <v>0</v>
      </c>
      <c r="L63" s="349">
        <v>0</v>
      </c>
      <c r="M63" s="349">
        <v>0</v>
      </c>
      <c r="N63" s="349">
        <v>0</v>
      </c>
      <c r="P63" s="38" t="s">
        <v>1827</v>
      </c>
      <c r="Q63" s="349">
        <v>0</v>
      </c>
      <c r="R63" s="349">
        <v>0</v>
      </c>
      <c r="S63" s="349">
        <v>0</v>
      </c>
      <c r="T63" s="349">
        <v>0</v>
      </c>
      <c r="U63" s="349">
        <v>0</v>
      </c>
      <c r="V63" s="349">
        <v>0</v>
      </c>
      <c r="W63" s="349">
        <v>0</v>
      </c>
      <c r="X63" s="349">
        <v>0</v>
      </c>
      <c r="Y63" s="349">
        <v>0</v>
      </c>
      <c r="Z63" s="349">
        <v>0</v>
      </c>
      <c r="AA63" s="349">
        <v>0</v>
      </c>
      <c r="AB63" s="349">
        <v>0</v>
      </c>
      <c r="AC63" s="349">
        <v>0</v>
      </c>
      <c r="AE63" s="38" t="s">
        <v>1827</v>
      </c>
      <c r="AF63" s="349">
        <v>0</v>
      </c>
      <c r="AG63" s="349">
        <v>0</v>
      </c>
      <c r="AH63" s="349">
        <v>0</v>
      </c>
      <c r="AI63" s="349">
        <v>0</v>
      </c>
      <c r="AJ63" s="349">
        <v>0</v>
      </c>
      <c r="AK63" s="349">
        <v>0</v>
      </c>
      <c r="AL63" s="349">
        <v>0</v>
      </c>
      <c r="AM63" s="349">
        <v>0</v>
      </c>
      <c r="AN63" s="349">
        <v>0</v>
      </c>
      <c r="AO63" s="349">
        <v>0</v>
      </c>
      <c r="AP63" s="349"/>
      <c r="AQ63" s="349"/>
      <c r="AR63" s="349">
        <v>0</v>
      </c>
      <c r="AT63" s="34"/>
      <c r="AU63" s="34"/>
      <c r="AV63" s="34"/>
      <c r="AW63" s="34"/>
    </row>
    <row r="64" spans="1:49" hidden="1" outlineLevel="1" x14ac:dyDescent="0.2">
      <c r="A64" s="38" t="s">
        <v>1828</v>
      </c>
      <c r="B64" s="349">
        <v>0</v>
      </c>
      <c r="C64" s="349">
        <v>0</v>
      </c>
      <c r="D64" s="349">
        <v>0</v>
      </c>
      <c r="E64" s="349">
        <v>0</v>
      </c>
      <c r="F64" s="349">
        <v>0</v>
      </c>
      <c r="G64" s="349">
        <v>0</v>
      </c>
      <c r="H64" s="349">
        <v>0</v>
      </c>
      <c r="I64" s="349">
        <v>0</v>
      </c>
      <c r="J64" s="349">
        <v>0</v>
      </c>
      <c r="K64" s="349">
        <v>0</v>
      </c>
      <c r="L64" s="349">
        <v>0</v>
      </c>
      <c r="M64" s="349">
        <v>0</v>
      </c>
      <c r="N64" s="349">
        <v>0</v>
      </c>
      <c r="P64" s="38" t="s">
        <v>1828</v>
      </c>
      <c r="Q64" s="349">
        <v>0</v>
      </c>
      <c r="R64" s="349">
        <v>0</v>
      </c>
      <c r="S64" s="349">
        <v>0</v>
      </c>
      <c r="T64" s="349">
        <v>0</v>
      </c>
      <c r="U64" s="349">
        <v>0</v>
      </c>
      <c r="V64" s="349">
        <v>0</v>
      </c>
      <c r="W64" s="349">
        <v>0</v>
      </c>
      <c r="X64" s="349">
        <v>0</v>
      </c>
      <c r="Y64" s="349">
        <v>0</v>
      </c>
      <c r="Z64" s="349">
        <v>0</v>
      </c>
      <c r="AA64" s="349">
        <v>0</v>
      </c>
      <c r="AB64" s="349">
        <v>0</v>
      </c>
      <c r="AC64" s="349">
        <v>0</v>
      </c>
      <c r="AE64" s="38" t="s">
        <v>1828</v>
      </c>
      <c r="AF64" s="349">
        <v>0</v>
      </c>
      <c r="AG64" s="349">
        <v>0</v>
      </c>
      <c r="AH64" s="349">
        <v>0</v>
      </c>
      <c r="AI64" s="349">
        <v>0</v>
      </c>
      <c r="AJ64" s="349">
        <v>0</v>
      </c>
      <c r="AK64" s="349">
        <v>0</v>
      </c>
      <c r="AL64" s="349">
        <v>0</v>
      </c>
      <c r="AM64" s="349">
        <v>0</v>
      </c>
      <c r="AN64" s="349">
        <v>0</v>
      </c>
      <c r="AO64" s="349">
        <v>0</v>
      </c>
      <c r="AP64" s="349"/>
      <c r="AQ64" s="349"/>
      <c r="AR64" s="349">
        <v>0</v>
      </c>
      <c r="AT64" s="34"/>
      <c r="AU64" s="34"/>
      <c r="AV64" s="34"/>
      <c r="AW64" s="34"/>
    </row>
    <row r="65" spans="1:49" hidden="1" outlineLevel="1" x14ac:dyDescent="0.2">
      <c r="A65" s="38" t="s">
        <v>1829</v>
      </c>
      <c r="B65" s="349">
        <v>0</v>
      </c>
      <c r="C65" s="349">
        <v>0</v>
      </c>
      <c r="D65" s="349">
        <v>0</v>
      </c>
      <c r="E65" s="349">
        <v>0</v>
      </c>
      <c r="F65" s="349">
        <v>0</v>
      </c>
      <c r="G65" s="349">
        <v>0</v>
      </c>
      <c r="H65" s="349">
        <v>0</v>
      </c>
      <c r="I65" s="349">
        <v>0</v>
      </c>
      <c r="J65" s="349">
        <v>0</v>
      </c>
      <c r="K65" s="349">
        <v>0</v>
      </c>
      <c r="L65" s="349">
        <v>0</v>
      </c>
      <c r="M65" s="349">
        <v>0</v>
      </c>
      <c r="N65" s="349">
        <v>0</v>
      </c>
      <c r="P65" s="38" t="s">
        <v>1829</v>
      </c>
      <c r="Q65" s="349">
        <v>0</v>
      </c>
      <c r="R65" s="349">
        <v>0</v>
      </c>
      <c r="S65" s="349">
        <v>0</v>
      </c>
      <c r="T65" s="349">
        <v>0</v>
      </c>
      <c r="U65" s="349">
        <v>0</v>
      </c>
      <c r="V65" s="349">
        <v>0</v>
      </c>
      <c r="W65" s="349">
        <v>0</v>
      </c>
      <c r="X65" s="349">
        <v>0</v>
      </c>
      <c r="Y65" s="349">
        <v>0</v>
      </c>
      <c r="Z65" s="349">
        <v>0</v>
      </c>
      <c r="AA65" s="349">
        <v>0</v>
      </c>
      <c r="AB65" s="349">
        <v>0</v>
      </c>
      <c r="AC65" s="349">
        <v>0</v>
      </c>
      <c r="AE65" s="38" t="s">
        <v>1829</v>
      </c>
      <c r="AF65" s="349">
        <v>0</v>
      </c>
      <c r="AG65" s="349">
        <v>0</v>
      </c>
      <c r="AH65" s="349">
        <v>0</v>
      </c>
      <c r="AI65" s="349">
        <v>0</v>
      </c>
      <c r="AJ65" s="349">
        <v>0</v>
      </c>
      <c r="AK65" s="349">
        <v>0</v>
      </c>
      <c r="AL65" s="349">
        <v>0</v>
      </c>
      <c r="AM65" s="349">
        <v>0</v>
      </c>
      <c r="AN65" s="349">
        <v>0</v>
      </c>
      <c r="AO65" s="349">
        <v>0</v>
      </c>
      <c r="AP65" s="349"/>
      <c r="AQ65" s="349"/>
      <c r="AR65" s="349">
        <v>0</v>
      </c>
      <c r="AT65" s="34"/>
      <c r="AU65" s="34"/>
      <c r="AV65" s="34"/>
      <c r="AW65" s="34"/>
    </row>
    <row r="66" spans="1:49" hidden="1" outlineLevel="1" x14ac:dyDescent="0.2">
      <c r="A66" s="38" t="s">
        <v>1830</v>
      </c>
      <c r="B66" s="349">
        <v>0</v>
      </c>
      <c r="C66" s="349">
        <v>0</v>
      </c>
      <c r="D66" s="349">
        <v>0</v>
      </c>
      <c r="E66" s="349">
        <v>0</v>
      </c>
      <c r="F66" s="349">
        <v>0</v>
      </c>
      <c r="G66" s="349">
        <v>0</v>
      </c>
      <c r="H66" s="349">
        <v>0</v>
      </c>
      <c r="I66" s="349">
        <v>0</v>
      </c>
      <c r="J66" s="349">
        <v>0</v>
      </c>
      <c r="K66" s="349">
        <v>0</v>
      </c>
      <c r="L66" s="349">
        <v>0</v>
      </c>
      <c r="M66" s="349">
        <v>0</v>
      </c>
      <c r="N66" s="349">
        <v>0</v>
      </c>
      <c r="P66" s="38" t="s">
        <v>1830</v>
      </c>
      <c r="Q66" s="349">
        <v>0</v>
      </c>
      <c r="R66" s="349">
        <v>0</v>
      </c>
      <c r="S66" s="349">
        <v>0</v>
      </c>
      <c r="T66" s="349">
        <v>0</v>
      </c>
      <c r="U66" s="349">
        <v>0</v>
      </c>
      <c r="V66" s="349">
        <v>0</v>
      </c>
      <c r="W66" s="349">
        <v>0</v>
      </c>
      <c r="X66" s="349">
        <v>0</v>
      </c>
      <c r="Y66" s="349">
        <v>0</v>
      </c>
      <c r="Z66" s="349">
        <v>0</v>
      </c>
      <c r="AA66" s="349">
        <v>0</v>
      </c>
      <c r="AB66" s="349">
        <v>0</v>
      </c>
      <c r="AC66" s="349">
        <v>0</v>
      </c>
      <c r="AE66" s="38" t="s">
        <v>1830</v>
      </c>
      <c r="AF66" s="349">
        <v>0</v>
      </c>
      <c r="AG66" s="349">
        <v>0</v>
      </c>
      <c r="AH66" s="349">
        <v>0</v>
      </c>
      <c r="AI66" s="349">
        <v>0</v>
      </c>
      <c r="AJ66" s="349">
        <v>0</v>
      </c>
      <c r="AK66" s="349">
        <v>0</v>
      </c>
      <c r="AL66" s="349">
        <v>0</v>
      </c>
      <c r="AM66" s="349">
        <v>0</v>
      </c>
      <c r="AN66" s="349">
        <v>0</v>
      </c>
      <c r="AO66" s="349">
        <v>0</v>
      </c>
      <c r="AP66" s="349"/>
      <c r="AQ66" s="349"/>
      <c r="AR66" s="349">
        <v>0</v>
      </c>
      <c r="AT66" s="34"/>
      <c r="AU66" s="34"/>
      <c r="AV66" s="34"/>
      <c r="AW66" s="34"/>
    </row>
    <row r="67" spans="1:49" hidden="1" outlineLevel="1" x14ac:dyDescent="0.2">
      <c r="A67" s="38" t="s">
        <v>1831</v>
      </c>
      <c r="B67" s="349">
        <v>0</v>
      </c>
      <c r="C67" s="349">
        <v>0</v>
      </c>
      <c r="D67" s="349">
        <v>0</v>
      </c>
      <c r="E67" s="349">
        <v>0</v>
      </c>
      <c r="F67" s="349">
        <v>0</v>
      </c>
      <c r="G67" s="349">
        <v>0</v>
      </c>
      <c r="H67" s="349">
        <v>0</v>
      </c>
      <c r="I67" s="349">
        <v>0</v>
      </c>
      <c r="J67" s="349">
        <v>0</v>
      </c>
      <c r="K67" s="349">
        <v>0</v>
      </c>
      <c r="L67" s="349">
        <v>0</v>
      </c>
      <c r="M67" s="349">
        <v>0</v>
      </c>
      <c r="N67" s="349">
        <v>0</v>
      </c>
      <c r="P67" s="38" t="s">
        <v>1831</v>
      </c>
      <c r="Q67" s="349">
        <v>0</v>
      </c>
      <c r="R67" s="349">
        <v>0</v>
      </c>
      <c r="S67" s="349">
        <v>0</v>
      </c>
      <c r="T67" s="349">
        <v>0</v>
      </c>
      <c r="U67" s="349">
        <v>0</v>
      </c>
      <c r="V67" s="349">
        <v>0</v>
      </c>
      <c r="W67" s="349">
        <v>0</v>
      </c>
      <c r="X67" s="349">
        <v>0</v>
      </c>
      <c r="Y67" s="349">
        <v>0</v>
      </c>
      <c r="Z67" s="349">
        <v>0</v>
      </c>
      <c r="AA67" s="349">
        <v>0</v>
      </c>
      <c r="AB67" s="349">
        <v>0</v>
      </c>
      <c r="AC67" s="349">
        <v>0</v>
      </c>
      <c r="AE67" s="38" t="s">
        <v>1831</v>
      </c>
      <c r="AF67" s="349">
        <v>0</v>
      </c>
      <c r="AG67" s="349">
        <v>0</v>
      </c>
      <c r="AH67" s="349">
        <v>0</v>
      </c>
      <c r="AI67" s="349">
        <v>0</v>
      </c>
      <c r="AJ67" s="349">
        <v>0</v>
      </c>
      <c r="AK67" s="349">
        <v>0</v>
      </c>
      <c r="AL67" s="349">
        <v>0</v>
      </c>
      <c r="AM67" s="349">
        <v>0</v>
      </c>
      <c r="AN67" s="349">
        <v>0</v>
      </c>
      <c r="AO67" s="349">
        <v>0</v>
      </c>
      <c r="AP67" s="349"/>
      <c r="AQ67" s="349"/>
      <c r="AR67" s="349">
        <v>0</v>
      </c>
      <c r="AT67" s="34"/>
      <c r="AU67" s="34"/>
      <c r="AV67" s="34"/>
      <c r="AW67" s="34"/>
    </row>
    <row r="68" spans="1:49" hidden="1" outlineLevel="1" x14ac:dyDescent="0.2">
      <c r="A68" s="38" t="s">
        <v>1832</v>
      </c>
      <c r="B68" s="349">
        <v>0</v>
      </c>
      <c r="C68" s="349">
        <v>0</v>
      </c>
      <c r="D68" s="349">
        <v>0</v>
      </c>
      <c r="E68" s="349">
        <v>0</v>
      </c>
      <c r="F68" s="349">
        <v>0</v>
      </c>
      <c r="G68" s="349">
        <v>0</v>
      </c>
      <c r="H68" s="349">
        <v>0</v>
      </c>
      <c r="I68" s="349">
        <v>0</v>
      </c>
      <c r="J68" s="349">
        <v>0</v>
      </c>
      <c r="K68" s="349">
        <v>0</v>
      </c>
      <c r="L68" s="349">
        <v>0</v>
      </c>
      <c r="M68" s="349">
        <v>0</v>
      </c>
      <c r="N68" s="349">
        <v>0</v>
      </c>
      <c r="P68" s="38" t="s">
        <v>1832</v>
      </c>
      <c r="Q68" s="349">
        <v>0</v>
      </c>
      <c r="R68" s="349">
        <v>0</v>
      </c>
      <c r="S68" s="349">
        <v>0</v>
      </c>
      <c r="T68" s="349">
        <v>0</v>
      </c>
      <c r="U68" s="349">
        <v>0</v>
      </c>
      <c r="V68" s="349">
        <v>0</v>
      </c>
      <c r="W68" s="349">
        <v>0</v>
      </c>
      <c r="X68" s="349">
        <v>0</v>
      </c>
      <c r="Y68" s="349">
        <v>0</v>
      </c>
      <c r="Z68" s="349">
        <v>0</v>
      </c>
      <c r="AA68" s="349">
        <v>0</v>
      </c>
      <c r="AB68" s="349">
        <v>0</v>
      </c>
      <c r="AC68" s="349">
        <v>0</v>
      </c>
      <c r="AE68" s="38" t="s">
        <v>1832</v>
      </c>
      <c r="AF68" s="349">
        <v>0</v>
      </c>
      <c r="AG68" s="349">
        <v>0</v>
      </c>
      <c r="AH68" s="349">
        <v>0</v>
      </c>
      <c r="AI68" s="349">
        <v>0</v>
      </c>
      <c r="AJ68" s="349">
        <v>0</v>
      </c>
      <c r="AK68" s="349">
        <v>0</v>
      </c>
      <c r="AL68" s="349">
        <v>0</v>
      </c>
      <c r="AM68" s="349">
        <v>0</v>
      </c>
      <c r="AN68" s="349">
        <v>0</v>
      </c>
      <c r="AO68" s="349">
        <v>0</v>
      </c>
      <c r="AP68" s="349"/>
      <c r="AQ68" s="349"/>
      <c r="AR68" s="349">
        <v>0</v>
      </c>
      <c r="AT68" s="34"/>
      <c r="AU68" s="34"/>
      <c r="AV68" s="34"/>
      <c r="AW68" s="34"/>
    </row>
    <row r="69" spans="1:49" hidden="1" outlineLevel="1" x14ac:dyDescent="0.2">
      <c r="A69" s="38" t="s">
        <v>1833</v>
      </c>
      <c r="B69" s="349">
        <v>0</v>
      </c>
      <c r="C69" s="349">
        <v>0</v>
      </c>
      <c r="D69" s="349">
        <v>0</v>
      </c>
      <c r="E69" s="349">
        <v>0</v>
      </c>
      <c r="F69" s="349">
        <v>0</v>
      </c>
      <c r="G69" s="349">
        <v>0</v>
      </c>
      <c r="H69" s="349">
        <v>0</v>
      </c>
      <c r="I69" s="349">
        <v>0</v>
      </c>
      <c r="J69" s="349">
        <v>0</v>
      </c>
      <c r="K69" s="349">
        <v>0</v>
      </c>
      <c r="L69" s="349">
        <v>0</v>
      </c>
      <c r="M69" s="349">
        <v>0</v>
      </c>
      <c r="N69" s="349">
        <v>0</v>
      </c>
      <c r="P69" s="38" t="s">
        <v>1833</v>
      </c>
      <c r="Q69" s="349">
        <v>0</v>
      </c>
      <c r="R69" s="349">
        <v>0</v>
      </c>
      <c r="S69" s="349">
        <v>0</v>
      </c>
      <c r="T69" s="349">
        <v>0</v>
      </c>
      <c r="U69" s="349">
        <v>0</v>
      </c>
      <c r="V69" s="349">
        <v>0</v>
      </c>
      <c r="W69" s="349">
        <v>0</v>
      </c>
      <c r="X69" s="349">
        <v>0</v>
      </c>
      <c r="Y69" s="349">
        <v>0</v>
      </c>
      <c r="Z69" s="349">
        <v>0</v>
      </c>
      <c r="AA69" s="349">
        <v>0</v>
      </c>
      <c r="AB69" s="349">
        <v>0</v>
      </c>
      <c r="AC69" s="349">
        <v>0</v>
      </c>
      <c r="AE69" s="38" t="s">
        <v>1833</v>
      </c>
      <c r="AF69" s="349">
        <v>0</v>
      </c>
      <c r="AG69" s="349">
        <v>0</v>
      </c>
      <c r="AH69" s="349">
        <v>0</v>
      </c>
      <c r="AI69" s="349">
        <v>0</v>
      </c>
      <c r="AJ69" s="349">
        <v>0</v>
      </c>
      <c r="AK69" s="349">
        <v>0</v>
      </c>
      <c r="AL69" s="349">
        <v>0</v>
      </c>
      <c r="AM69" s="349">
        <v>0</v>
      </c>
      <c r="AN69" s="349">
        <v>0</v>
      </c>
      <c r="AO69" s="349">
        <v>0</v>
      </c>
      <c r="AP69" s="349"/>
      <c r="AQ69" s="349"/>
      <c r="AR69" s="349">
        <v>0</v>
      </c>
      <c r="AT69" s="34"/>
      <c r="AU69" s="34"/>
      <c r="AV69" s="34"/>
      <c r="AW69" s="34"/>
    </row>
    <row r="70" spans="1:49" hidden="1" outlineLevel="1" x14ac:dyDescent="0.2">
      <c r="A70" s="38" t="s">
        <v>1834</v>
      </c>
      <c r="B70" s="349">
        <v>0</v>
      </c>
      <c r="C70" s="349">
        <v>0</v>
      </c>
      <c r="D70" s="349">
        <v>0</v>
      </c>
      <c r="E70" s="349">
        <v>0</v>
      </c>
      <c r="F70" s="349">
        <v>0</v>
      </c>
      <c r="G70" s="349">
        <v>0</v>
      </c>
      <c r="H70" s="349">
        <v>0</v>
      </c>
      <c r="I70" s="349">
        <v>0</v>
      </c>
      <c r="J70" s="349">
        <v>0</v>
      </c>
      <c r="K70" s="349">
        <v>0</v>
      </c>
      <c r="L70" s="349">
        <v>0</v>
      </c>
      <c r="M70" s="349">
        <v>0</v>
      </c>
      <c r="N70" s="349">
        <v>0</v>
      </c>
      <c r="P70" s="38" t="s">
        <v>1834</v>
      </c>
      <c r="Q70" s="349">
        <v>0</v>
      </c>
      <c r="R70" s="349">
        <v>0</v>
      </c>
      <c r="S70" s="349">
        <v>0</v>
      </c>
      <c r="T70" s="349">
        <v>0</v>
      </c>
      <c r="U70" s="349">
        <v>0</v>
      </c>
      <c r="V70" s="349">
        <v>0</v>
      </c>
      <c r="W70" s="349">
        <v>0</v>
      </c>
      <c r="X70" s="349">
        <v>0</v>
      </c>
      <c r="Y70" s="349">
        <v>0</v>
      </c>
      <c r="Z70" s="349">
        <v>0</v>
      </c>
      <c r="AA70" s="349">
        <v>0</v>
      </c>
      <c r="AB70" s="349">
        <v>0</v>
      </c>
      <c r="AC70" s="349">
        <v>0</v>
      </c>
      <c r="AE70" s="38" t="s">
        <v>1834</v>
      </c>
      <c r="AF70" s="349">
        <v>0</v>
      </c>
      <c r="AG70" s="349">
        <v>0</v>
      </c>
      <c r="AH70" s="349">
        <v>0</v>
      </c>
      <c r="AI70" s="349">
        <v>0</v>
      </c>
      <c r="AJ70" s="349">
        <v>0</v>
      </c>
      <c r="AK70" s="349">
        <v>0</v>
      </c>
      <c r="AL70" s="349">
        <v>0</v>
      </c>
      <c r="AM70" s="349">
        <v>0</v>
      </c>
      <c r="AN70" s="349">
        <v>0</v>
      </c>
      <c r="AO70" s="349">
        <v>0</v>
      </c>
      <c r="AP70" s="349"/>
      <c r="AQ70" s="349"/>
      <c r="AR70" s="349">
        <v>0</v>
      </c>
      <c r="AT70" s="34"/>
      <c r="AU70" s="34"/>
      <c r="AV70" s="34"/>
      <c r="AW70" s="34"/>
    </row>
    <row r="71" spans="1:49" hidden="1" outlineLevel="1" x14ac:dyDescent="0.2">
      <c r="A71" s="38" t="s">
        <v>1835</v>
      </c>
      <c r="B71" s="349">
        <v>0</v>
      </c>
      <c r="C71" s="349">
        <v>0</v>
      </c>
      <c r="D71" s="349">
        <v>0</v>
      </c>
      <c r="E71" s="349">
        <v>0</v>
      </c>
      <c r="F71" s="349">
        <v>0</v>
      </c>
      <c r="G71" s="349">
        <v>0</v>
      </c>
      <c r="H71" s="349">
        <v>0</v>
      </c>
      <c r="I71" s="349">
        <v>0</v>
      </c>
      <c r="J71" s="349">
        <v>0</v>
      </c>
      <c r="K71" s="349">
        <v>0</v>
      </c>
      <c r="L71" s="349">
        <v>0</v>
      </c>
      <c r="M71" s="349">
        <v>0</v>
      </c>
      <c r="N71" s="349">
        <v>0</v>
      </c>
      <c r="P71" s="38" t="s">
        <v>1835</v>
      </c>
      <c r="Q71" s="349">
        <v>0</v>
      </c>
      <c r="R71" s="349">
        <v>0</v>
      </c>
      <c r="S71" s="349">
        <v>0</v>
      </c>
      <c r="T71" s="349">
        <v>0</v>
      </c>
      <c r="U71" s="349">
        <v>0</v>
      </c>
      <c r="V71" s="349">
        <v>0</v>
      </c>
      <c r="W71" s="349">
        <v>0</v>
      </c>
      <c r="X71" s="349">
        <v>0</v>
      </c>
      <c r="Y71" s="349">
        <v>0</v>
      </c>
      <c r="Z71" s="349">
        <v>0</v>
      </c>
      <c r="AA71" s="349">
        <v>0</v>
      </c>
      <c r="AB71" s="349">
        <v>0</v>
      </c>
      <c r="AC71" s="349">
        <v>0</v>
      </c>
      <c r="AE71" s="38" t="s">
        <v>1835</v>
      </c>
      <c r="AF71" s="349">
        <v>0</v>
      </c>
      <c r="AG71" s="349">
        <v>0</v>
      </c>
      <c r="AH71" s="349">
        <v>0</v>
      </c>
      <c r="AI71" s="349">
        <v>0</v>
      </c>
      <c r="AJ71" s="349">
        <v>0</v>
      </c>
      <c r="AK71" s="349">
        <v>0</v>
      </c>
      <c r="AL71" s="349">
        <v>0</v>
      </c>
      <c r="AM71" s="349">
        <v>0</v>
      </c>
      <c r="AN71" s="349">
        <v>0</v>
      </c>
      <c r="AO71" s="349">
        <v>0</v>
      </c>
      <c r="AP71" s="349"/>
      <c r="AQ71" s="349"/>
      <c r="AR71" s="349">
        <v>0</v>
      </c>
      <c r="AT71" s="34"/>
      <c r="AU71" s="34"/>
      <c r="AV71" s="34"/>
      <c r="AW71" s="34"/>
    </row>
    <row r="72" spans="1:49" hidden="1" outlineLevel="1" x14ac:dyDescent="0.2">
      <c r="A72" s="38" t="s">
        <v>1836</v>
      </c>
      <c r="B72" s="349">
        <v>0</v>
      </c>
      <c r="C72" s="349">
        <v>0</v>
      </c>
      <c r="D72" s="349">
        <v>0</v>
      </c>
      <c r="E72" s="349">
        <v>0</v>
      </c>
      <c r="F72" s="349">
        <v>0</v>
      </c>
      <c r="G72" s="349">
        <v>0</v>
      </c>
      <c r="H72" s="349">
        <v>0</v>
      </c>
      <c r="I72" s="349">
        <v>0</v>
      </c>
      <c r="J72" s="349">
        <v>0</v>
      </c>
      <c r="K72" s="349">
        <v>0</v>
      </c>
      <c r="L72" s="349">
        <v>0</v>
      </c>
      <c r="M72" s="349">
        <v>0</v>
      </c>
      <c r="N72" s="349">
        <v>0</v>
      </c>
      <c r="P72" s="38" t="s">
        <v>1836</v>
      </c>
      <c r="Q72" s="349">
        <v>0</v>
      </c>
      <c r="R72" s="349">
        <v>0</v>
      </c>
      <c r="S72" s="349">
        <v>0</v>
      </c>
      <c r="T72" s="349">
        <v>0</v>
      </c>
      <c r="U72" s="349">
        <v>0</v>
      </c>
      <c r="V72" s="349">
        <v>0</v>
      </c>
      <c r="W72" s="349">
        <v>0</v>
      </c>
      <c r="X72" s="349">
        <v>0</v>
      </c>
      <c r="Y72" s="349">
        <v>0</v>
      </c>
      <c r="Z72" s="349">
        <v>0</v>
      </c>
      <c r="AA72" s="349">
        <v>0</v>
      </c>
      <c r="AB72" s="349">
        <v>0</v>
      </c>
      <c r="AC72" s="349">
        <v>0</v>
      </c>
      <c r="AE72" s="38" t="s">
        <v>1836</v>
      </c>
      <c r="AF72" s="349">
        <v>0</v>
      </c>
      <c r="AG72" s="349">
        <v>0</v>
      </c>
      <c r="AH72" s="349">
        <v>0</v>
      </c>
      <c r="AI72" s="349">
        <v>0</v>
      </c>
      <c r="AJ72" s="349">
        <v>0</v>
      </c>
      <c r="AK72" s="349">
        <v>0</v>
      </c>
      <c r="AL72" s="349">
        <v>0</v>
      </c>
      <c r="AM72" s="349">
        <v>0</v>
      </c>
      <c r="AN72" s="349">
        <v>0</v>
      </c>
      <c r="AO72" s="349">
        <v>0</v>
      </c>
      <c r="AP72" s="349"/>
      <c r="AQ72" s="349"/>
      <c r="AR72" s="349">
        <v>0</v>
      </c>
      <c r="AT72" s="34"/>
      <c r="AU72" s="34"/>
      <c r="AV72" s="34"/>
      <c r="AW72" s="34"/>
    </row>
    <row r="73" spans="1:49" s="4" customFormat="1" ht="19.5" customHeight="1" collapsed="1" x14ac:dyDescent="0.2">
      <c r="A73" s="261" t="s">
        <v>753</v>
      </c>
      <c r="B73" s="34">
        <f>AVERAGE(B5:B8)</f>
        <v>100.37334837588872</v>
      </c>
      <c r="C73" s="34">
        <f t="shared" ref="C73:N73" si="0">AVERAGE(C5:C8)</f>
        <v>100.78808649921685</v>
      </c>
      <c r="D73" s="34">
        <f t="shared" si="0"/>
        <v>99.848636354488292</v>
      </c>
      <c r="E73" s="34">
        <f t="shared" si="0"/>
        <v>95.871534488336749</v>
      </c>
      <c r="F73" s="34">
        <f t="shared" si="0"/>
        <v>100.57420534413947</v>
      </c>
      <c r="G73" s="34">
        <f t="shared" si="0"/>
        <v>101.15124096691179</v>
      </c>
      <c r="H73" s="34">
        <f t="shared" si="0"/>
        <v>100</v>
      </c>
      <c r="I73" s="34">
        <f t="shared" si="0"/>
        <v>101.88736858628236</v>
      </c>
      <c r="J73" s="34">
        <f t="shared" si="0"/>
        <v>100.00634059913185</v>
      </c>
      <c r="K73" s="34">
        <f t="shared" si="0"/>
        <v>100.98088791873803</v>
      </c>
      <c r="L73" s="34">
        <f t="shared" si="0"/>
        <v>100</v>
      </c>
      <c r="M73" s="34">
        <f t="shared" si="0"/>
        <v>99.244159162363459</v>
      </c>
      <c r="N73" s="34">
        <f t="shared" si="0"/>
        <v>98.958681119274814</v>
      </c>
      <c r="P73" s="261" t="s">
        <v>753</v>
      </c>
      <c r="Q73" s="34">
        <f t="shared" ref="Q73:AC73" si="1">AVERAGE(Q5:Q8)</f>
        <v>99.678433082854667</v>
      </c>
      <c r="R73" s="34">
        <f t="shared" si="1"/>
        <v>100.66913951346986</v>
      </c>
      <c r="S73" s="34">
        <f t="shared" si="1"/>
        <v>95.787758852058374</v>
      </c>
      <c r="T73" s="34">
        <f t="shared" si="1"/>
        <v>100</v>
      </c>
      <c r="U73" s="34">
        <f t="shared" si="1"/>
        <v>100.67058406057595</v>
      </c>
      <c r="V73" s="34">
        <f t="shared" si="1"/>
        <v>100</v>
      </c>
      <c r="W73" s="34">
        <f t="shared" si="1"/>
        <v>100.00000000000001</v>
      </c>
      <c r="X73" s="34">
        <f t="shared" si="1"/>
        <v>95.198740597317254</v>
      </c>
      <c r="Y73" s="34">
        <f t="shared" si="1"/>
        <v>99.999999999999986</v>
      </c>
      <c r="Z73" s="34">
        <f t="shared" si="1"/>
        <v>100</v>
      </c>
      <c r="AA73" s="34">
        <f t="shared" si="1"/>
        <v>100</v>
      </c>
      <c r="AB73" s="34">
        <f t="shared" si="1"/>
        <v>99.244159162363459</v>
      </c>
      <c r="AC73" s="34">
        <f t="shared" si="1"/>
        <v>98.290551214729902</v>
      </c>
      <c r="AE73" s="261" t="s">
        <v>753</v>
      </c>
      <c r="AF73" s="34">
        <f t="shared" ref="AF73:AR73" si="2">AVERAGE(AF5:AF8)</f>
        <v>100.75935348543356</v>
      </c>
      <c r="AG73" s="34">
        <f t="shared" si="2"/>
        <v>100.8076963195293</v>
      </c>
      <c r="AH73" s="34">
        <f t="shared" si="2"/>
        <v>100.1556950179009</v>
      </c>
      <c r="AI73" s="34">
        <f t="shared" si="2"/>
        <v>94.398661547178094</v>
      </c>
      <c r="AJ73" s="34">
        <f t="shared" si="2"/>
        <v>100.20932166465819</v>
      </c>
      <c r="AK73" s="34">
        <f t="shared" si="2"/>
        <v>101.60215091889742</v>
      </c>
      <c r="AL73" s="34">
        <f t="shared" si="2"/>
        <v>100.00000000000001</v>
      </c>
      <c r="AM73" s="34">
        <f t="shared" si="2"/>
        <v>103.06204420896813</v>
      </c>
      <c r="AN73" s="34">
        <f t="shared" si="2"/>
        <v>100.1523231600374</v>
      </c>
      <c r="AO73" s="34">
        <f t="shared" si="2"/>
        <v>101.91065599352157</v>
      </c>
      <c r="AP73" s="34"/>
      <c r="AQ73" s="34"/>
      <c r="AR73" s="34">
        <f t="shared" si="2"/>
        <v>99.367126251618856</v>
      </c>
    </row>
    <row r="74" spans="1:49" x14ac:dyDescent="0.2">
      <c r="A74" s="261" t="s">
        <v>754</v>
      </c>
      <c r="B74" s="34">
        <f>AVERAGE(B9:B12)</f>
        <v>102.33435146644058</v>
      </c>
      <c r="C74" s="34">
        <f t="shared" ref="C74:N74" si="3">AVERAGE(C9:C12)</f>
        <v>104.92912162507277</v>
      </c>
      <c r="D74" s="34">
        <f t="shared" si="3"/>
        <v>99.756532859788635</v>
      </c>
      <c r="E74" s="34">
        <f t="shared" si="3"/>
        <v>97.018352225582149</v>
      </c>
      <c r="F74" s="34">
        <f t="shared" si="3"/>
        <v>103.04833811046386</v>
      </c>
      <c r="G74" s="34">
        <f t="shared" si="3"/>
        <v>99.832125348877383</v>
      </c>
      <c r="H74" s="34">
        <f t="shared" si="3"/>
        <v>101.36096440844388</v>
      </c>
      <c r="I74" s="34">
        <f t="shared" si="3"/>
        <v>106.42995458751076</v>
      </c>
      <c r="J74" s="34">
        <f t="shared" si="3"/>
        <v>99.694159751686698</v>
      </c>
      <c r="K74" s="34">
        <f t="shared" si="3"/>
        <v>100.09562420302709</v>
      </c>
      <c r="L74" s="34">
        <f t="shared" si="3"/>
        <v>100</v>
      </c>
      <c r="M74" s="34">
        <f t="shared" si="3"/>
        <v>97.776875366133723</v>
      </c>
      <c r="N74" s="34">
        <f t="shared" si="3"/>
        <v>98.653293058927886</v>
      </c>
      <c r="P74" s="261" t="s">
        <v>754</v>
      </c>
      <c r="Q74" s="34">
        <f t="shared" ref="Q74:AC74" si="4">AVERAGE(Q9:Q12)</f>
        <v>100.29462028286889</v>
      </c>
      <c r="R74" s="34">
        <f t="shared" si="4"/>
        <v>100.34348214304691</v>
      </c>
      <c r="S74" s="34">
        <f t="shared" si="4"/>
        <v>98.53985360523933</v>
      </c>
      <c r="T74" s="34">
        <f t="shared" si="4"/>
        <v>110.71428571428571</v>
      </c>
      <c r="U74" s="34">
        <f t="shared" si="4"/>
        <v>103.42465056177669</v>
      </c>
      <c r="V74" s="34">
        <f t="shared" si="4"/>
        <v>100</v>
      </c>
      <c r="W74" s="34">
        <f t="shared" si="4"/>
        <v>101.31533576062174</v>
      </c>
      <c r="X74" s="34">
        <f t="shared" si="4"/>
        <v>85.713440321541867</v>
      </c>
      <c r="Y74" s="34">
        <f t="shared" si="4"/>
        <v>99.999999999999986</v>
      </c>
      <c r="Z74" s="34">
        <f t="shared" si="4"/>
        <v>100.35578340961189</v>
      </c>
      <c r="AA74" s="34">
        <f t="shared" si="4"/>
        <v>100</v>
      </c>
      <c r="AB74" s="34">
        <f t="shared" si="4"/>
        <v>97.776875366133723</v>
      </c>
      <c r="AC74" s="34">
        <f t="shared" si="4"/>
        <v>97.833049186718227</v>
      </c>
      <c r="AE74" s="261" t="s">
        <v>754</v>
      </c>
      <c r="AF74" s="34">
        <f t="shared" ref="AF74:AR74" si="5">AVERAGE(AF9:AF12)</f>
        <v>103.46736244900062</v>
      </c>
      <c r="AG74" s="34">
        <f t="shared" si="5"/>
        <v>105.68511864084887</v>
      </c>
      <c r="AH74" s="34">
        <f t="shared" si="5"/>
        <v>99.848530686731237</v>
      </c>
      <c r="AI74" s="34">
        <f t="shared" si="5"/>
        <v>92.132185735288914</v>
      </c>
      <c r="AJ74" s="34">
        <f t="shared" si="5"/>
        <v>101.62364314723362</v>
      </c>
      <c r="AK74" s="34">
        <f t="shared" si="5"/>
        <v>99.766373388121195</v>
      </c>
      <c r="AL74" s="34">
        <f t="shared" si="5"/>
        <v>101.49564430857838</v>
      </c>
      <c r="AM74" s="34">
        <f t="shared" si="5"/>
        <v>110.06824697503842</v>
      </c>
      <c r="AN74" s="34">
        <f t="shared" si="5"/>
        <v>92.652657561047079</v>
      </c>
      <c r="AO74" s="34">
        <f t="shared" si="5"/>
        <v>99.84902342426048</v>
      </c>
      <c r="AP74" s="34"/>
      <c r="AQ74" s="34"/>
      <c r="AR74" s="34">
        <f t="shared" si="5"/>
        <v>99.15472940335745</v>
      </c>
    </row>
    <row r="75" spans="1:49" x14ac:dyDescent="0.2">
      <c r="A75" s="261" t="s">
        <v>755</v>
      </c>
      <c r="B75" s="34">
        <f>AVERAGE(B13:B16)</f>
        <v>102.95763136663962</v>
      </c>
      <c r="C75" s="34">
        <f t="shared" ref="C75:N75" si="6">AVERAGE(C13:C16)</f>
        <v>105.954164204476</v>
      </c>
      <c r="D75" s="34">
        <f t="shared" si="6"/>
        <v>99.82957181583717</v>
      </c>
      <c r="E75" s="34">
        <f t="shared" si="6"/>
        <v>96.224785020743838</v>
      </c>
      <c r="F75" s="34">
        <f t="shared" si="6"/>
        <v>103.72693533467896</v>
      </c>
      <c r="G75" s="34">
        <f t="shared" si="6"/>
        <v>99.444666382173224</v>
      </c>
      <c r="H75" s="34">
        <f t="shared" si="6"/>
        <v>102.62735875691864</v>
      </c>
      <c r="I75" s="34">
        <f t="shared" si="6"/>
        <v>108.75547677742372</v>
      </c>
      <c r="J75" s="34">
        <f t="shared" si="6"/>
        <v>99.6010057509842</v>
      </c>
      <c r="K75" s="34">
        <f t="shared" si="6"/>
        <v>98.328585979361605</v>
      </c>
      <c r="L75" s="34">
        <f t="shared" si="6"/>
        <v>100</v>
      </c>
      <c r="M75" s="34">
        <f t="shared" si="6"/>
        <v>99.735135306707036</v>
      </c>
      <c r="N75" s="34">
        <f t="shared" si="6"/>
        <v>96.994436429066496</v>
      </c>
      <c r="P75" s="261" t="s">
        <v>755</v>
      </c>
      <c r="Q75" s="34">
        <f t="shared" ref="Q75:AC75" si="7">AVERAGE(Q13:Q16)</f>
        <v>100.26923103584416</v>
      </c>
      <c r="R75" s="34">
        <f t="shared" si="7"/>
        <v>101.73013657346036</v>
      </c>
      <c r="S75" s="34">
        <f t="shared" si="7"/>
        <v>94.901347520156705</v>
      </c>
      <c r="T75" s="34">
        <f t="shared" si="7"/>
        <v>117.75200981598979</v>
      </c>
      <c r="U75" s="34">
        <f t="shared" si="7"/>
        <v>104.03365860631615</v>
      </c>
      <c r="V75" s="34">
        <f t="shared" si="7"/>
        <v>100</v>
      </c>
      <c r="W75" s="34">
        <f t="shared" si="7"/>
        <v>101.75378101416231</v>
      </c>
      <c r="X75" s="34">
        <f t="shared" si="7"/>
        <v>78.773031070751415</v>
      </c>
      <c r="Y75" s="34">
        <f t="shared" si="7"/>
        <v>99.999999999999986</v>
      </c>
      <c r="Z75" s="34">
        <f t="shared" si="7"/>
        <v>100.47437787948253</v>
      </c>
      <c r="AA75" s="34">
        <f t="shared" si="7"/>
        <v>100</v>
      </c>
      <c r="AB75" s="34">
        <f t="shared" si="7"/>
        <v>99.735135306707036</v>
      </c>
      <c r="AC75" s="34">
        <f t="shared" si="7"/>
        <v>93.559224730822194</v>
      </c>
      <c r="AE75" s="261" t="s">
        <v>755</v>
      </c>
      <c r="AF75" s="34">
        <f t="shared" ref="AF75:AO75" si="8">AVERAGE(AF13:AF16)</f>
        <v>104.45095907807644</v>
      </c>
      <c r="AG75" s="34">
        <f t="shared" si="8"/>
        <v>106.65054522093415</v>
      </c>
      <c r="AH75" s="34">
        <f t="shared" si="8"/>
        <v>100.2022139268892</v>
      </c>
      <c r="AI75" s="34">
        <f t="shared" si="8"/>
        <v>88.544724036927164</v>
      </c>
      <c r="AJ75" s="34">
        <f t="shared" si="8"/>
        <v>102.56570057169809</v>
      </c>
      <c r="AK75" s="34">
        <f t="shared" si="8"/>
        <v>99.227157222798866</v>
      </c>
      <c r="AL75" s="34">
        <f t="shared" si="8"/>
        <v>105.20585645013711</v>
      </c>
      <c r="AM75" s="34">
        <f t="shared" si="8"/>
        <v>114.02107805443207</v>
      </c>
      <c r="AN75" s="34">
        <f t="shared" si="8"/>
        <v>90.41477570444313</v>
      </c>
      <c r="AO75" s="34">
        <f t="shared" si="8"/>
        <v>96.294623927480842</v>
      </c>
      <c r="AP75" s="34"/>
      <c r="AQ75" s="34"/>
      <c r="AR75" s="34">
        <f>AVERAGE(AR13:AR16)</f>
        <v>99.094470400266914</v>
      </c>
    </row>
    <row r="76" spans="1:49" x14ac:dyDescent="0.2">
      <c r="A76" s="261" t="s">
        <v>756</v>
      </c>
      <c r="B76" s="34">
        <f t="shared" ref="B76:N76" si="9">AVERAGE(B17:B20)</f>
        <v>103.68175026834277</v>
      </c>
      <c r="C76" s="34">
        <f t="shared" si="9"/>
        <v>108.49947504192845</v>
      </c>
      <c r="D76" s="34">
        <f t="shared" si="9"/>
        <v>100.17574705988842</v>
      </c>
      <c r="E76" s="34">
        <f t="shared" si="9"/>
        <v>99.652490438737516</v>
      </c>
      <c r="F76" s="34">
        <f t="shared" si="9"/>
        <v>104.30200776513223</v>
      </c>
      <c r="G76" s="34">
        <f t="shared" si="9"/>
        <v>99.566852231505379</v>
      </c>
      <c r="H76" s="34">
        <f t="shared" si="9"/>
        <v>102.0854828362958</v>
      </c>
      <c r="I76" s="34">
        <f t="shared" si="9"/>
        <v>107.81296525560369</v>
      </c>
      <c r="J76" s="34">
        <f t="shared" si="9"/>
        <v>99.620458799962364</v>
      </c>
      <c r="K76" s="34">
        <f t="shared" si="9"/>
        <v>98.0708134810736</v>
      </c>
      <c r="L76" s="34">
        <f t="shared" si="9"/>
        <v>100.71193415262869</v>
      </c>
      <c r="M76" s="34">
        <f t="shared" si="9"/>
        <v>100.83368178647143</v>
      </c>
      <c r="N76" s="34">
        <f t="shared" si="9"/>
        <v>95.603231140772948</v>
      </c>
      <c r="P76" s="261" t="s">
        <v>756</v>
      </c>
      <c r="Q76" s="34">
        <f>AVERAGE(Q17:Q20)</f>
        <v>101.6513806832741</v>
      </c>
      <c r="R76" s="34">
        <f t="shared" ref="R76:AC76" si="10">AVERAGE(R17:R20)</f>
        <v>105.74348261852441</v>
      </c>
      <c r="S76" s="34">
        <f t="shared" si="10"/>
        <v>94.255373340946576</v>
      </c>
      <c r="T76" s="34">
        <f t="shared" si="10"/>
        <v>124.79527536864587</v>
      </c>
      <c r="U76" s="34">
        <f t="shared" si="10"/>
        <v>105.17424994639705</v>
      </c>
      <c r="V76" s="34">
        <f t="shared" si="10"/>
        <v>100</v>
      </c>
      <c r="W76" s="34">
        <f t="shared" si="10"/>
        <v>102.68404264091382</v>
      </c>
      <c r="X76" s="34">
        <f t="shared" si="10"/>
        <v>82.557057421759424</v>
      </c>
      <c r="Y76" s="34">
        <f t="shared" si="10"/>
        <v>99.999999999999986</v>
      </c>
      <c r="Z76" s="34">
        <f t="shared" si="10"/>
        <v>100.47437787948253</v>
      </c>
      <c r="AA76" s="34">
        <f t="shared" si="10"/>
        <v>100.71193415262869</v>
      </c>
      <c r="AB76" s="34">
        <f t="shared" si="10"/>
        <v>100.83368178647143</v>
      </c>
      <c r="AC76" s="34">
        <f t="shared" si="10"/>
        <v>93.559224730822194</v>
      </c>
      <c r="AE76" s="261" t="s">
        <v>756</v>
      </c>
      <c r="AF76" s="34">
        <f t="shared" ref="AF76:AR76" si="11">AVERAGE(AF17:AF20)</f>
        <v>104.80956115688868</v>
      </c>
      <c r="AG76" s="34">
        <f t="shared" si="11"/>
        <v>108.95383305584598</v>
      </c>
      <c r="AH76" s="34">
        <f t="shared" si="11"/>
        <v>100.62340942841679</v>
      </c>
      <c r="AI76" s="34">
        <f t="shared" si="11"/>
        <v>90.682540833002605</v>
      </c>
      <c r="AJ76" s="34">
        <f t="shared" si="11"/>
        <v>100.9997544433789</v>
      </c>
      <c r="AK76" s="34">
        <f t="shared" si="11"/>
        <v>99.397199964857407</v>
      </c>
      <c r="AL76" s="34">
        <f t="shared" si="11"/>
        <v>100.31874245370422</v>
      </c>
      <c r="AM76" s="34">
        <f t="shared" si="11"/>
        <v>112.24847868379277</v>
      </c>
      <c r="AN76" s="34">
        <f t="shared" si="11"/>
        <v>90.882105341770199</v>
      </c>
      <c r="AO76" s="34">
        <f t="shared" si="11"/>
        <v>95.792512973303076</v>
      </c>
      <c r="AP76" s="34"/>
      <c r="AQ76" s="34"/>
      <c r="AR76" s="34">
        <f t="shared" si="11"/>
        <v>96.852785251351293</v>
      </c>
    </row>
    <row r="77" spans="1:49" ht="21.75" customHeight="1" x14ac:dyDescent="0.2">
      <c r="A77" s="670" t="s">
        <v>757</v>
      </c>
      <c r="B77" s="296">
        <f>AVERAGE(B21:B24)</f>
        <v>104.14870812171546</v>
      </c>
      <c r="C77" s="296">
        <f t="shared" ref="C77:N77" si="12">AVERAGE(C21:C24)</f>
        <v>109.78117690675026</v>
      </c>
      <c r="D77" s="296">
        <f t="shared" si="12"/>
        <v>100.69580922516033</v>
      </c>
      <c r="E77" s="296">
        <f t="shared" si="12"/>
        <v>100.28054348332124</v>
      </c>
      <c r="F77" s="296">
        <f t="shared" si="12"/>
        <v>97.137134996652122</v>
      </c>
      <c r="G77" s="296">
        <f t="shared" si="12"/>
        <v>97.545169153900417</v>
      </c>
      <c r="H77" s="296">
        <f t="shared" si="12"/>
        <v>104.7436230454598</v>
      </c>
      <c r="I77" s="296">
        <f t="shared" si="12"/>
        <v>113.25230070972439</v>
      </c>
      <c r="J77" s="296">
        <f t="shared" si="12"/>
        <v>99.678817946896856</v>
      </c>
      <c r="K77" s="296">
        <f t="shared" si="12"/>
        <v>100.91400426201042</v>
      </c>
      <c r="L77" s="296">
        <f t="shared" si="12"/>
        <v>102.91056351413954</v>
      </c>
      <c r="M77" s="296">
        <f t="shared" si="12"/>
        <v>104.69184241851721</v>
      </c>
      <c r="N77" s="296">
        <f t="shared" si="12"/>
        <v>97.078253231350473</v>
      </c>
      <c r="P77" s="670" t="s">
        <v>757</v>
      </c>
      <c r="Q77" s="296">
        <f>AVERAGE(Q21:Q24)</f>
        <v>99.332264586278825</v>
      </c>
      <c r="R77" s="296">
        <f t="shared" ref="R77:AC77" si="13">AVERAGE(R21:R24)</f>
        <v>106.83569902295403</v>
      </c>
      <c r="S77" s="296">
        <f t="shared" si="13"/>
        <v>98.53562059398908</v>
      </c>
      <c r="T77" s="296">
        <f t="shared" si="13"/>
        <v>124.90594986075098</v>
      </c>
      <c r="U77" s="296">
        <f t="shared" si="13"/>
        <v>95.552389087777257</v>
      </c>
      <c r="V77" s="296">
        <f t="shared" si="13"/>
        <v>100</v>
      </c>
      <c r="W77" s="296">
        <f t="shared" si="13"/>
        <v>101.75378101416231</v>
      </c>
      <c r="X77" s="296">
        <f t="shared" si="13"/>
        <v>83.503064009511419</v>
      </c>
      <c r="Y77" s="296">
        <f t="shared" si="13"/>
        <v>99.999999999999986</v>
      </c>
      <c r="Z77" s="296">
        <f t="shared" si="13"/>
        <v>100.47437787948253</v>
      </c>
      <c r="AA77" s="296">
        <f t="shared" si="13"/>
        <v>102.91056351413954</v>
      </c>
      <c r="AB77" s="296">
        <f t="shared" si="13"/>
        <v>104.69184241851721</v>
      </c>
      <c r="AC77" s="296">
        <f t="shared" si="13"/>
        <v>97.002361545157328</v>
      </c>
      <c r="AE77" s="670" t="s">
        <v>757</v>
      </c>
      <c r="AF77" s="296">
        <f>AVERAGE(AF21:AF24)</f>
        <v>106.82410155908718</v>
      </c>
      <c r="AG77" s="296">
        <f t="shared" ref="AG77:AR77" si="14">AVERAGE(AG21:AG24)</f>
        <v>110.26677384451928</v>
      </c>
      <c r="AH77" s="296">
        <f t="shared" si="14"/>
        <v>100.85914944741762</v>
      </c>
      <c r="AI77" s="296">
        <f t="shared" si="14"/>
        <v>91.495174048627788</v>
      </c>
      <c r="AJ77" s="296">
        <f t="shared" si="14"/>
        <v>103.1368820326517</v>
      </c>
      <c r="AK77" s="296">
        <f t="shared" si="14"/>
        <v>96.583678301193103</v>
      </c>
      <c r="AL77" s="296">
        <f t="shared" si="14"/>
        <v>113.56859694699662</v>
      </c>
      <c r="AM77" s="296">
        <f t="shared" si="14"/>
        <v>118.47694516639072</v>
      </c>
      <c r="AN77" s="296">
        <f t="shared" si="14"/>
        <v>92.28409425375142</v>
      </c>
      <c r="AO77" s="296">
        <f t="shared" si="14"/>
        <v>101.33071912565447</v>
      </c>
      <c r="AP77" s="296"/>
      <c r="AQ77" s="296"/>
      <c r="AR77" s="296">
        <f t="shared" si="14"/>
        <v>97.12464778666093</v>
      </c>
    </row>
    <row r="78" spans="1:49" hidden="1" outlineLevel="1" x14ac:dyDescent="0.2">
      <c r="A78" s="261" t="s">
        <v>758</v>
      </c>
      <c r="B78" s="34"/>
      <c r="C78" s="34"/>
      <c r="D78" s="34"/>
      <c r="E78" s="34"/>
      <c r="F78" s="34"/>
      <c r="G78" s="34"/>
      <c r="H78" s="34"/>
      <c r="I78" s="34"/>
      <c r="J78" s="34"/>
      <c r="K78" s="34"/>
      <c r="L78" s="34"/>
      <c r="M78" s="34"/>
      <c r="N78" s="34"/>
      <c r="P78" s="261" t="s">
        <v>758</v>
      </c>
      <c r="Q78" s="34"/>
      <c r="R78" s="34"/>
      <c r="S78" s="34"/>
      <c r="T78" s="34"/>
      <c r="U78" s="34"/>
      <c r="V78" s="34"/>
      <c r="W78" s="34"/>
      <c r="X78" s="34"/>
      <c r="Y78" s="34"/>
      <c r="Z78" s="34"/>
      <c r="AA78" s="34"/>
      <c r="AB78" s="34"/>
      <c r="AC78" s="34"/>
      <c r="AE78" s="261" t="s">
        <v>758</v>
      </c>
      <c r="AF78" s="34"/>
      <c r="AG78" s="34"/>
      <c r="AH78" s="34"/>
      <c r="AI78" s="34"/>
      <c r="AJ78" s="34"/>
      <c r="AK78" s="34"/>
      <c r="AL78" s="34"/>
      <c r="AM78" s="34"/>
      <c r="AN78" s="34"/>
      <c r="AO78" s="34"/>
      <c r="AP78" s="34"/>
      <c r="AQ78" s="34"/>
      <c r="AR78" s="34"/>
    </row>
    <row r="79" spans="1:49" hidden="1" outlineLevel="1" x14ac:dyDescent="0.2">
      <c r="A79" s="261" t="s">
        <v>759</v>
      </c>
      <c r="B79" s="34"/>
      <c r="C79" s="34"/>
      <c r="D79" s="34"/>
      <c r="E79" s="34"/>
      <c r="F79" s="34"/>
      <c r="G79" s="34"/>
      <c r="H79" s="34"/>
      <c r="I79" s="34"/>
      <c r="J79" s="34"/>
      <c r="K79" s="34"/>
      <c r="L79" s="34"/>
      <c r="M79" s="34"/>
      <c r="N79" s="34"/>
      <c r="P79" s="261" t="s">
        <v>759</v>
      </c>
      <c r="Q79" s="34"/>
      <c r="R79" s="34"/>
      <c r="S79" s="34"/>
      <c r="T79" s="34"/>
      <c r="U79" s="34"/>
      <c r="V79" s="34"/>
      <c r="W79" s="34"/>
      <c r="X79" s="34"/>
      <c r="Y79" s="34"/>
      <c r="Z79" s="34"/>
      <c r="AA79" s="34"/>
      <c r="AB79" s="34"/>
      <c r="AC79" s="34"/>
      <c r="AE79" s="261" t="s">
        <v>759</v>
      </c>
      <c r="AF79" s="34"/>
      <c r="AG79" s="34"/>
      <c r="AH79" s="34"/>
      <c r="AI79" s="34"/>
      <c r="AJ79" s="34"/>
      <c r="AK79" s="34"/>
      <c r="AL79" s="34"/>
      <c r="AM79" s="34"/>
      <c r="AN79" s="34"/>
      <c r="AO79" s="34"/>
      <c r="AP79" s="34"/>
      <c r="AQ79" s="34"/>
      <c r="AR79" s="34"/>
    </row>
    <row r="80" spans="1:49" hidden="1" outlineLevel="1" x14ac:dyDescent="0.2">
      <c r="A80" s="261" t="s">
        <v>760</v>
      </c>
      <c r="B80" s="34"/>
      <c r="C80" s="34"/>
      <c r="D80" s="34"/>
      <c r="E80" s="34"/>
      <c r="F80" s="34"/>
      <c r="G80" s="34"/>
      <c r="H80" s="34"/>
      <c r="I80" s="34"/>
      <c r="J80" s="34"/>
      <c r="K80" s="34"/>
      <c r="L80" s="34"/>
      <c r="M80" s="34"/>
      <c r="N80" s="34"/>
      <c r="P80" s="261" t="s">
        <v>760</v>
      </c>
      <c r="Q80" s="34"/>
      <c r="R80" s="34"/>
      <c r="S80" s="34"/>
      <c r="T80" s="34"/>
      <c r="U80" s="34"/>
      <c r="V80" s="34"/>
      <c r="W80" s="34"/>
      <c r="X80" s="34"/>
      <c r="Y80" s="34"/>
      <c r="Z80" s="34"/>
      <c r="AA80" s="34"/>
      <c r="AB80" s="34"/>
      <c r="AC80" s="34"/>
      <c r="AE80" s="261" t="s">
        <v>760</v>
      </c>
      <c r="AF80" s="34"/>
      <c r="AG80" s="34"/>
      <c r="AH80" s="34"/>
      <c r="AI80" s="34"/>
      <c r="AJ80" s="34"/>
      <c r="AK80" s="34"/>
      <c r="AL80" s="34"/>
      <c r="AM80" s="34"/>
      <c r="AN80" s="34"/>
      <c r="AO80" s="34"/>
      <c r="AP80" s="34"/>
      <c r="AQ80" s="34"/>
      <c r="AR80" s="34"/>
    </row>
    <row r="81" spans="1:44" hidden="1" outlineLevel="1" x14ac:dyDescent="0.2">
      <c r="A81" s="261" t="s">
        <v>761</v>
      </c>
      <c r="B81" s="34"/>
      <c r="C81" s="34"/>
      <c r="D81" s="34"/>
      <c r="E81" s="34"/>
      <c r="F81" s="34"/>
      <c r="G81" s="34"/>
      <c r="H81" s="34"/>
      <c r="I81" s="34"/>
      <c r="J81" s="34"/>
      <c r="K81" s="34"/>
      <c r="L81" s="34"/>
      <c r="M81" s="34"/>
      <c r="N81" s="34"/>
      <c r="P81" s="261" t="s">
        <v>761</v>
      </c>
      <c r="Q81" s="34"/>
      <c r="R81" s="34"/>
      <c r="S81" s="34"/>
      <c r="T81" s="34"/>
      <c r="U81" s="34"/>
      <c r="V81" s="34"/>
      <c r="W81" s="34"/>
      <c r="X81" s="34"/>
      <c r="Y81" s="34"/>
      <c r="Z81" s="34"/>
      <c r="AA81" s="34"/>
      <c r="AB81" s="34"/>
      <c r="AC81" s="34"/>
      <c r="AE81" s="261" t="s">
        <v>761</v>
      </c>
      <c r="AF81" s="34"/>
      <c r="AG81" s="34"/>
      <c r="AH81" s="34"/>
      <c r="AI81" s="34"/>
      <c r="AJ81" s="34"/>
      <c r="AK81" s="34"/>
      <c r="AL81" s="34"/>
      <c r="AM81" s="34"/>
      <c r="AN81" s="34"/>
      <c r="AO81" s="34"/>
      <c r="AP81" s="34"/>
      <c r="AQ81" s="34"/>
      <c r="AR81" s="34"/>
    </row>
    <row r="82" spans="1:44" hidden="1" outlineLevel="1" x14ac:dyDescent="0.2">
      <c r="A82" s="261" t="s">
        <v>762</v>
      </c>
      <c r="B82" s="34"/>
      <c r="C82" s="34"/>
      <c r="D82" s="34"/>
      <c r="E82" s="34"/>
      <c r="F82" s="34"/>
      <c r="G82" s="34"/>
      <c r="H82" s="34"/>
      <c r="I82" s="34"/>
      <c r="J82" s="34"/>
      <c r="K82" s="34"/>
      <c r="L82" s="34"/>
      <c r="M82" s="34"/>
      <c r="N82" s="34"/>
      <c r="P82" s="261" t="s">
        <v>762</v>
      </c>
      <c r="Q82" s="34"/>
      <c r="R82" s="34"/>
      <c r="S82" s="34"/>
      <c r="T82" s="34"/>
      <c r="U82" s="34"/>
      <c r="V82" s="34"/>
      <c r="W82" s="34"/>
      <c r="X82" s="34"/>
      <c r="Y82" s="34"/>
      <c r="Z82" s="34"/>
      <c r="AA82" s="34"/>
      <c r="AB82" s="34"/>
      <c r="AC82" s="34"/>
      <c r="AE82" s="261" t="s">
        <v>762</v>
      </c>
      <c r="AF82" s="34"/>
      <c r="AG82" s="34"/>
      <c r="AH82" s="34"/>
      <c r="AI82" s="34"/>
      <c r="AJ82" s="34"/>
      <c r="AK82" s="34"/>
      <c r="AL82" s="34"/>
      <c r="AM82" s="34"/>
      <c r="AN82" s="34"/>
      <c r="AO82" s="34"/>
      <c r="AP82" s="34"/>
      <c r="AQ82" s="34"/>
      <c r="AR82" s="34"/>
    </row>
    <row r="83" spans="1:44" hidden="1" outlineLevel="1" x14ac:dyDescent="0.2">
      <c r="A83" s="261" t="s">
        <v>763</v>
      </c>
      <c r="B83" s="34"/>
      <c r="C83" s="34"/>
      <c r="D83" s="34"/>
      <c r="E83" s="34"/>
      <c r="F83" s="34"/>
      <c r="G83" s="34"/>
      <c r="H83" s="34"/>
      <c r="I83" s="34"/>
      <c r="J83" s="34"/>
      <c r="K83" s="34"/>
      <c r="L83" s="34"/>
      <c r="M83" s="34"/>
      <c r="N83" s="34"/>
      <c r="P83" s="261" t="s">
        <v>763</v>
      </c>
      <c r="Q83" s="34"/>
      <c r="R83" s="34"/>
      <c r="S83" s="34"/>
      <c r="T83" s="34"/>
      <c r="U83" s="34"/>
      <c r="V83" s="34"/>
      <c r="W83" s="34"/>
      <c r="X83" s="34"/>
      <c r="Y83" s="34"/>
      <c r="Z83" s="34"/>
      <c r="AA83" s="34"/>
      <c r="AB83" s="34"/>
      <c r="AC83" s="34"/>
      <c r="AE83" s="261" t="s">
        <v>763</v>
      </c>
      <c r="AF83" s="34"/>
      <c r="AG83" s="34"/>
      <c r="AH83" s="34"/>
      <c r="AI83" s="34"/>
      <c r="AJ83" s="34"/>
      <c r="AK83" s="34"/>
      <c r="AL83" s="34"/>
      <c r="AM83" s="34"/>
      <c r="AN83" s="34"/>
      <c r="AO83" s="34"/>
      <c r="AP83" s="34"/>
      <c r="AQ83" s="34"/>
      <c r="AR83" s="34"/>
    </row>
    <row r="84" spans="1:44" hidden="1" outlineLevel="1" x14ac:dyDescent="0.2">
      <c r="A84" s="261" t="s">
        <v>764</v>
      </c>
      <c r="B84" s="34"/>
      <c r="C84" s="34"/>
      <c r="D84" s="34"/>
      <c r="E84" s="34"/>
      <c r="F84" s="34"/>
      <c r="G84" s="34"/>
      <c r="H84" s="34"/>
      <c r="I84" s="34"/>
      <c r="J84" s="34"/>
      <c r="K84" s="34"/>
      <c r="L84" s="34"/>
      <c r="M84" s="34"/>
      <c r="N84" s="34"/>
      <c r="P84" s="261" t="s">
        <v>764</v>
      </c>
      <c r="Q84" s="34"/>
      <c r="R84" s="34"/>
      <c r="S84" s="34"/>
      <c r="T84" s="34"/>
      <c r="U84" s="34"/>
      <c r="V84" s="34"/>
      <c r="W84" s="34"/>
      <c r="X84" s="34"/>
      <c r="Y84" s="34"/>
      <c r="Z84" s="34"/>
      <c r="AA84" s="34"/>
      <c r="AB84" s="34"/>
      <c r="AC84" s="34"/>
      <c r="AE84" s="261" t="s">
        <v>764</v>
      </c>
      <c r="AF84" s="34"/>
      <c r="AG84" s="34"/>
      <c r="AH84" s="34"/>
      <c r="AI84" s="34"/>
      <c r="AJ84" s="34"/>
      <c r="AK84" s="34"/>
      <c r="AL84" s="34"/>
      <c r="AM84" s="34"/>
      <c r="AN84" s="34"/>
      <c r="AO84" s="34"/>
      <c r="AP84" s="34"/>
      <c r="AQ84" s="34"/>
      <c r="AR84" s="34"/>
    </row>
    <row r="85" spans="1:44" hidden="1" outlineLevel="1" x14ac:dyDescent="0.2">
      <c r="A85" s="261" t="s">
        <v>765</v>
      </c>
      <c r="B85" s="34"/>
      <c r="C85" s="34"/>
      <c r="D85" s="34"/>
      <c r="E85" s="34"/>
      <c r="F85" s="34"/>
      <c r="G85" s="34"/>
      <c r="H85" s="34"/>
      <c r="I85" s="34"/>
      <c r="J85" s="34"/>
      <c r="K85" s="34"/>
      <c r="L85" s="34"/>
      <c r="M85" s="34"/>
      <c r="N85" s="34"/>
      <c r="P85" s="261" t="s">
        <v>765</v>
      </c>
      <c r="Q85" s="34"/>
      <c r="R85" s="34"/>
      <c r="S85" s="34"/>
      <c r="T85" s="34"/>
      <c r="U85" s="34"/>
      <c r="V85" s="34"/>
      <c r="W85" s="34"/>
      <c r="X85" s="34"/>
      <c r="Y85" s="34"/>
      <c r="Z85" s="34"/>
      <c r="AA85" s="34"/>
      <c r="AB85" s="34"/>
      <c r="AC85" s="34"/>
      <c r="AE85" s="261" t="s">
        <v>765</v>
      </c>
      <c r="AF85" s="34"/>
      <c r="AG85" s="34"/>
      <c r="AH85" s="34"/>
      <c r="AI85" s="34"/>
      <c r="AJ85" s="34"/>
      <c r="AK85" s="34"/>
      <c r="AL85" s="34"/>
      <c r="AM85" s="34"/>
      <c r="AN85" s="34"/>
      <c r="AO85" s="34"/>
      <c r="AP85" s="34"/>
      <c r="AQ85" s="34"/>
      <c r="AR85" s="34"/>
    </row>
    <row r="86" spans="1:44" hidden="1" outlineLevel="1" x14ac:dyDescent="0.2">
      <c r="A86" s="261" t="s">
        <v>766</v>
      </c>
      <c r="B86" s="34"/>
      <c r="C86" s="34"/>
      <c r="D86" s="34"/>
      <c r="E86" s="34"/>
      <c r="F86" s="34"/>
      <c r="G86" s="34"/>
      <c r="H86" s="34"/>
      <c r="I86" s="34"/>
      <c r="J86" s="34"/>
      <c r="K86" s="34"/>
      <c r="L86" s="34"/>
      <c r="M86" s="34"/>
      <c r="N86" s="34"/>
      <c r="P86" s="261" t="s">
        <v>766</v>
      </c>
      <c r="Q86" s="34"/>
      <c r="R86" s="34"/>
      <c r="S86" s="34"/>
      <c r="T86" s="34"/>
      <c r="U86" s="34"/>
      <c r="V86" s="34"/>
      <c r="W86" s="34"/>
      <c r="X86" s="34"/>
      <c r="Y86" s="34"/>
      <c r="Z86" s="34"/>
      <c r="AA86" s="34"/>
      <c r="AB86" s="34"/>
      <c r="AC86" s="34"/>
      <c r="AE86" s="261" t="s">
        <v>766</v>
      </c>
      <c r="AF86" s="34"/>
      <c r="AG86" s="34"/>
      <c r="AH86" s="34"/>
      <c r="AI86" s="34"/>
      <c r="AJ86" s="34"/>
      <c r="AK86" s="34"/>
      <c r="AL86" s="34"/>
      <c r="AM86" s="34"/>
      <c r="AN86" s="34"/>
      <c r="AO86" s="34"/>
      <c r="AP86" s="34"/>
      <c r="AQ86" s="34"/>
      <c r="AR86" s="34"/>
    </row>
    <row r="87" spans="1:44" hidden="1" outlineLevel="1" x14ac:dyDescent="0.2">
      <c r="A87" s="261" t="s">
        <v>767</v>
      </c>
      <c r="B87" s="34"/>
      <c r="C87" s="34"/>
      <c r="D87" s="34"/>
      <c r="E87" s="34"/>
      <c r="F87" s="34"/>
      <c r="G87" s="34"/>
      <c r="H87" s="34"/>
      <c r="I87" s="34"/>
      <c r="J87" s="34"/>
      <c r="K87" s="34"/>
      <c r="L87" s="34"/>
      <c r="M87" s="34"/>
      <c r="N87" s="34"/>
      <c r="P87" s="261" t="s">
        <v>767</v>
      </c>
      <c r="Q87" s="34"/>
      <c r="R87" s="34"/>
      <c r="S87" s="34"/>
      <c r="T87" s="34"/>
      <c r="U87" s="34"/>
      <c r="V87" s="34"/>
      <c r="W87" s="34"/>
      <c r="X87" s="34"/>
      <c r="Y87" s="34"/>
      <c r="Z87" s="34"/>
      <c r="AA87" s="34"/>
      <c r="AB87" s="34"/>
      <c r="AC87" s="34"/>
      <c r="AE87" s="261" t="s">
        <v>767</v>
      </c>
      <c r="AF87" s="34"/>
      <c r="AG87" s="34"/>
      <c r="AH87" s="34"/>
      <c r="AI87" s="34"/>
      <c r="AJ87" s="34"/>
      <c r="AK87" s="34"/>
      <c r="AL87" s="34"/>
      <c r="AM87" s="34"/>
      <c r="AN87" s="34"/>
      <c r="AO87" s="34"/>
      <c r="AP87" s="34"/>
      <c r="AQ87" s="34"/>
      <c r="AR87" s="34"/>
    </row>
    <row r="88" spans="1:44" hidden="1" outlineLevel="1" x14ac:dyDescent="0.2">
      <c r="A88" s="261" t="s">
        <v>768</v>
      </c>
      <c r="B88" s="34"/>
      <c r="C88" s="34"/>
      <c r="D88" s="34"/>
      <c r="E88" s="34"/>
      <c r="F88" s="34"/>
      <c r="G88" s="34"/>
      <c r="H88" s="34"/>
      <c r="I88" s="34"/>
      <c r="J88" s="34"/>
      <c r="K88" s="34"/>
      <c r="L88" s="34"/>
      <c r="M88" s="34"/>
      <c r="N88" s="34"/>
      <c r="P88" s="261" t="s">
        <v>768</v>
      </c>
      <c r="Q88" s="34"/>
      <c r="R88" s="34"/>
      <c r="S88" s="34"/>
      <c r="T88" s="34"/>
      <c r="U88" s="34"/>
      <c r="V88" s="34"/>
      <c r="W88" s="34"/>
      <c r="X88" s="34"/>
      <c r="Y88" s="34"/>
      <c r="Z88" s="34"/>
      <c r="AA88" s="34"/>
      <c r="AB88" s="34"/>
      <c r="AC88" s="34"/>
      <c r="AE88" s="261" t="s">
        <v>768</v>
      </c>
      <c r="AF88" s="34"/>
      <c r="AG88" s="34"/>
      <c r="AH88" s="34"/>
      <c r="AI88" s="34"/>
      <c r="AJ88" s="34"/>
      <c r="AK88" s="34"/>
      <c r="AL88" s="34"/>
      <c r="AM88" s="34"/>
      <c r="AN88" s="34"/>
      <c r="AO88" s="34"/>
      <c r="AP88" s="34"/>
      <c r="AQ88" s="34"/>
      <c r="AR88" s="34"/>
    </row>
    <row r="89" spans="1:44" ht="21.75" hidden="1" customHeight="1" outlineLevel="1" x14ac:dyDescent="0.2">
      <c r="A89" s="40" t="s">
        <v>769</v>
      </c>
      <c r="B89" s="296"/>
      <c r="C89" s="296"/>
      <c r="D89" s="296"/>
      <c r="E89" s="296"/>
      <c r="F89" s="296"/>
      <c r="G89" s="296"/>
      <c r="H89" s="296"/>
      <c r="I89" s="296"/>
      <c r="J89" s="296"/>
      <c r="K89" s="296"/>
      <c r="L89" s="296"/>
      <c r="M89" s="296"/>
      <c r="N89" s="296"/>
      <c r="P89" s="40" t="s">
        <v>769</v>
      </c>
      <c r="Q89" s="296"/>
      <c r="R89" s="296"/>
      <c r="S89" s="296"/>
      <c r="T89" s="296"/>
      <c r="U89" s="296"/>
      <c r="V89" s="296"/>
      <c r="W89" s="296"/>
      <c r="X89" s="296"/>
      <c r="Y89" s="296"/>
      <c r="Z89" s="296"/>
      <c r="AA89" s="296"/>
      <c r="AB89" s="296"/>
      <c r="AC89" s="296"/>
      <c r="AE89" s="40" t="s">
        <v>769</v>
      </c>
      <c r="AF89" s="296"/>
      <c r="AG89" s="296"/>
      <c r="AH89" s="296"/>
      <c r="AI89" s="296"/>
      <c r="AJ89" s="296"/>
      <c r="AK89" s="296"/>
      <c r="AL89" s="296"/>
      <c r="AM89" s="296"/>
      <c r="AN89" s="296"/>
      <c r="AO89" s="296"/>
      <c r="AP89" s="296"/>
      <c r="AQ89" s="296"/>
      <c r="AR89" s="296"/>
    </row>
    <row r="90" spans="1:44" s="22" customFormat="1" ht="20.100000000000001" customHeight="1" collapsed="1" x14ac:dyDescent="0.2">
      <c r="A90" s="11" t="s">
        <v>41</v>
      </c>
      <c r="B90" s="11"/>
      <c r="C90" s="11"/>
      <c r="D90" s="11"/>
      <c r="E90" s="11"/>
      <c r="F90" s="11"/>
      <c r="G90" s="11"/>
      <c r="H90" s="11"/>
      <c r="I90" s="11"/>
      <c r="J90" s="11"/>
      <c r="K90" s="11"/>
      <c r="L90" s="11"/>
      <c r="M90" s="11"/>
      <c r="N90" s="11"/>
      <c r="P90" s="11" t="s">
        <v>41</v>
      </c>
      <c r="Q90" s="11"/>
      <c r="R90" s="11"/>
      <c r="S90" s="11"/>
      <c r="T90" s="11"/>
      <c r="U90" s="11"/>
      <c r="V90" s="11"/>
      <c r="W90" s="11"/>
      <c r="X90" s="11"/>
      <c r="Y90" s="11"/>
      <c r="Z90" s="11"/>
      <c r="AA90" s="11"/>
      <c r="AB90" s="11"/>
      <c r="AC90" s="11"/>
      <c r="AE90" s="11" t="s">
        <v>41</v>
      </c>
      <c r="AF90" s="11"/>
      <c r="AG90" s="11"/>
      <c r="AH90" s="11"/>
      <c r="AI90" s="11"/>
      <c r="AJ90" s="11"/>
      <c r="AK90" s="11"/>
      <c r="AL90" s="11"/>
      <c r="AM90" s="11"/>
      <c r="AN90" s="11"/>
      <c r="AO90" s="11"/>
      <c r="AP90" s="11"/>
      <c r="AQ90" s="11"/>
      <c r="AR90" s="11"/>
    </row>
    <row r="91" spans="1:44" x14ac:dyDescent="0.2">
      <c r="A91" s="261" t="s">
        <v>905</v>
      </c>
      <c r="B91" s="36">
        <f>B8/B4-1</f>
        <v>6.5707200208360295E-3</v>
      </c>
      <c r="C91" s="36">
        <f t="shared" ref="C91:N91" si="15">C8/C4-1</f>
        <v>1.1005293671354499E-2</v>
      </c>
      <c r="D91" s="36">
        <f t="shared" si="15"/>
        <v>2.7010521841153157E-4</v>
      </c>
      <c r="E91" s="36">
        <f t="shared" si="15"/>
        <v>-3.5470626358110269E-2</v>
      </c>
      <c r="F91" s="36">
        <f t="shared" si="15"/>
        <v>8.4196923522785738E-3</v>
      </c>
      <c r="G91" s="36">
        <f t="shared" si="15"/>
        <v>1.3438092031442528E-2</v>
      </c>
      <c r="H91" s="36">
        <f t="shared" si="15"/>
        <v>0</v>
      </c>
      <c r="I91" s="36">
        <f t="shared" si="15"/>
        <v>2.3531425221378965E-2</v>
      </c>
      <c r="J91" s="36">
        <f t="shared" si="15"/>
        <v>6.3405991318266075E-5</v>
      </c>
      <c r="K91" s="36">
        <f t="shared" si="15"/>
        <v>1.6426388763411959E-2</v>
      </c>
      <c r="L91" s="36">
        <f t="shared" si="15"/>
        <v>0</v>
      </c>
      <c r="M91" s="36">
        <f t="shared" si="15"/>
        <v>-7.5584083763654553E-3</v>
      </c>
      <c r="N91" s="36">
        <f t="shared" si="15"/>
        <v>-7.8852623304456193E-3</v>
      </c>
      <c r="P91" s="261" t="s">
        <v>905</v>
      </c>
      <c r="Q91" s="36">
        <f>Q8/Q4-1</f>
        <v>-4.0258206216716719E-3</v>
      </c>
      <c r="R91" s="36">
        <f t="shared" ref="R91:AC91" si="16">R8/R4-1</f>
        <v>4.7010133018134947E-3</v>
      </c>
      <c r="S91" s="36">
        <f t="shared" si="16"/>
        <v>-2.6798556368297977E-2</v>
      </c>
      <c r="T91" s="36">
        <f t="shared" si="16"/>
        <v>0</v>
      </c>
      <c r="U91" s="36">
        <f t="shared" si="16"/>
        <v>1.0247517159022168E-2</v>
      </c>
      <c r="V91" s="36">
        <f t="shared" si="16"/>
        <v>0</v>
      </c>
      <c r="W91" s="36">
        <f t="shared" si="16"/>
        <v>0</v>
      </c>
      <c r="X91" s="36">
        <f t="shared" si="16"/>
        <v>-9.6025188053654786E-2</v>
      </c>
      <c r="Y91" s="36">
        <f t="shared" si="16"/>
        <v>0</v>
      </c>
      <c r="Z91" s="36">
        <f t="shared" si="16"/>
        <v>0</v>
      </c>
      <c r="AA91" s="36">
        <f t="shared" si="16"/>
        <v>0</v>
      </c>
      <c r="AB91" s="36">
        <f t="shared" si="16"/>
        <v>-7.5584083763654553E-3</v>
      </c>
      <c r="AC91" s="36">
        <f t="shared" si="16"/>
        <v>0</v>
      </c>
      <c r="AE91" s="261" t="s">
        <v>905</v>
      </c>
      <c r="AF91" s="36">
        <f>AF8/AF4-1</f>
        <v>1.2456788254632034E-2</v>
      </c>
      <c r="AG91" s="36">
        <f t="shared" ref="AG91:AR91" si="17">AG8/AG4-1</f>
        <v>1.2044629006081387E-2</v>
      </c>
      <c r="AH91" s="36">
        <f t="shared" si="17"/>
        <v>2.3168714757562103E-3</v>
      </c>
      <c r="AI91" s="36">
        <f t="shared" si="17"/>
        <v>-4.8125140637378605E-2</v>
      </c>
      <c r="AJ91" s="36">
        <f t="shared" si="17"/>
        <v>1.4996640971665087E-3</v>
      </c>
      <c r="AK91" s="36">
        <f t="shared" si="17"/>
        <v>1.8701429253475732E-2</v>
      </c>
      <c r="AL91" s="36">
        <f t="shared" si="17"/>
        <v>0</v>
      </c>
      <c r="AM91" s="36">
        <f t="shared" si="17"/>
        <v>4.4528293245247763E-2</v>
      </c>
      <c r="AN91" s="36">
        <f t="shared" si="17"/>
        <v>1.523231600373931E-3</v>
      </c>
      <c r="AO91" s="36">
        <f t="shared" si="17"/>
        <v>3.1996701705844677E-2</v>
      </c>
      <c r="AP91" s="36"/>
      <c r="AQ91" s="36"/>
      <c r="AR91" s="36">
        <f t="shared" si="17"/>
        <v>-1.2705727623523622E-2</v>
      </c>
    </row>
    <row r="92" spans="1:44" x14ac:dyDescent="0.2">
      <c r="A92" s="261" t="s">
        <v>906</v>
      </c>
      <c r="B92" s="37">
        <f t="shared" ref="B92:N96" si="18">B9/B5-1</f>
        <v>1.4048961807356264E-2</v>
      </c>
      <c r="C92" s="37">
        <f t="shared" si="18"/>
        <v>3.113476299877993E-2</v>
      </c>
      <c r="D92" s="37">
        <f t="shared" si="18"/>
        <v>4.3270465418592252E-3</v>
      </c>
      <c r="E92" s="37">
        <f t="shared" si="18"/>
        <v>8.7145087623436979E-3</v>
      </c>
      <c r="F92" s="37">
        <f t="shared" si="18"/>
        <v>8.690117753075155E-3</v>
      </c>
      <c r="G92" s="37">
        <f t="shared" si="18"/>
        <v>-2.6479265104506489E-3</v>
      </c>
      <c r="H92" s="37">
        <f t="shared" si="18"/>
        <v>0</v>
      </c>
      <c r="I92" s="37">
        <f t="shared" si="18"/>
        <v>1.4858747095475744E-2</v>
      </c>
      <c r="J92" s="37">
        <f t="shared" si="18"/>
        <v>0</v>
      </c>
      <c r="K92" s="37">
        <f t="shared" si="18"/>
        <v>1.6426388763411959E-2</v>
      </c>
      <c r="L92" s="37">
        <f t="shared" si="18"/>
        <v>0</v>
      </c>
      <c r="M92" s="37">
        <f t="shared" si="18"/>
        <v>0</v>
      </c>
      <c r="N92" s="37">
        <f t="shared" si="18"/>
        <v>3.4361065328736062E-2</v>
      </c>
      <c r="P92" s="261" t="s">
        <v>906</v>
      </c>
      <c r="Q92" s="37">
        <f t="shared" ref="Q92:AC92" si="19">Q9/Q5-1</f>
        <v>1.5193643324082906E-3</v>
      </c>
      <c r="R92" s="37">
        <f t="shared" si="19"/>
        <v>-1.6200003547044428E-3</v>
      </c>
      <c r="S92" s="37">
        <f t="shared" si="19"/>
        <v>3.251561066059927E-2</v>
      </c>
      <c r="T92" s="37">
        <f t="shared" si="19"/>
        <v>0</v>
      </c>
      <c r="U92" s="37">
        <f t="shared" si="19"/>
        <v>1.0865192691894565E-2</v>
      </c>
      <c r="V92" s="37">
        <f t="shared" si="19"/>
        <v>0</v>
      </c>
      <c r="W92" s="37">
        <f t="shared" si="19"/>
        <v>0</v>
      </c>
      <c r="X92" s="37">
        <f t="shared" si="19"/>
        <v>-9.6025188053654786E-2</v>
      </c>
      <c r="Y92" s="37">
        <f t="shared" si="19"/>
        <v>0</v>
      </c>
      <c r="Z92" s="37">
        <f t="shared" si="19"/>
        <v>0</v>
      </c>
      <c r="AA92" s="37">
        <f t="shared" si="19"/>
        <v>0</v>
      </c>
      <c r="AB92" s="37">
        <f t="shared" si="19"/>
        <v>0</v>
      </c>
      <c r="AC92" s="37">
        <f t="shared" si="19"/>
        <v>7.3396665004174189E-2</v>
      </c>
      <c r="AE92" s="261" t="s">
        <v>906</v>
      </c>
      <c r="AF92" s="37">
        <f t="shared" ref="AF92:AR92" si="20">AF9/AF5-1</f>
        <v>2.0984428588574078E-2</v>
      </c>
      <c r="AG92" s="37">
        <f t="shared" si="20"/>
        <v>3.6580826755336693E-2</v>
      </c>
      <c r="AH92" s="37">
        <f t="shared" si="20"/>
        <v>2.317499332807893E-3</v>
      </c>
      <c r="AI92" s="37">
        <f t="shared" si="20"/>
        <v>1.2019944731310961E-2</v>
      </c>
      <c r="AJ92" s="37">
        <f t="shared" si="20"/>
        <v>4.6147336478652434E-4</v>
      </c>
      <c r="AK92" s="37">
        <f t="shared" si="20"/>
        <v>-3.6699300791788181E-3</v>
      </c>
      <c r="AL92" s="37">
        <f t="shared" si="20"/>
        <v>0</v>
      </c>
      <c r="AM92" s="37">
        <f t="shared" si="20"/>
        <v>3.4246066029853806E-2</v>
      </c>
      <c r="AN92" s="37">
        <f t="shared" si="20"/>
        <v>0</v>
      </c>
      <c r="AO92" s="37">
        <f t="shared" si="20"/>
        <v>3.1996701705844677E-2</v>
      </c>
      <c r="AP92" s="37"/>
      <c r="AQ92" s="37"/>
      <c r="AR92" s="37">
        <f t="shared" si="20"/>
        <v>1.2130399385701596E-2</v>
      </c>
    </row>
    <row r="93" spans="1:44" x14ac:dyDescent="0.2">
      <c r="A93" s="261" t="s">
        <v>1774</v>
      </c>
      <c r="B93" s="37">
        <f t="shared" si="18"/>
        <v>1.287140389201058E-2</v>
      </c>
      <c r="C93" s="37">
        <f t="shared" si="18"/>
        <v>1.8135195036932839E-2</v>
      </c>
      <c r="D93" s="37">
        <f t="shared" si="18"/>
        <v>-2.4463421819657105E-3</v>
      </c>
      <c r="E93" s="37">
        <f t="shared" si="18"/>
        <v>2.4226611821664523E-2</v>
      </c>
      <c r="F93" s="37">
        <f t="shared" si="18"/>
        <v>2.8954201332417551E-2</v>
      </c>
      <c r="G93" s="37">
        <f t="shared" si="18"/>
        <v>-1.9270716038695457E-2</v>
      </c>
      <c r="H93" s="37">
        <f t="shared" si="18"/>
        <v>1.8914011993826918E-3</v>
      </c>
      <c r="I93" s="37">
        <f t="shared" si="18"/>
        <v>4.1312119956943061E-2</v>
      </c>
      <c r="J93" s="37">
        <f t="shared" si="18"/>
        <v>6.5438270236861662E-4</v>
      </c>
      <c r="K93" s="37">
        <f t="shared" si="18"/>
        <v>-2.6748115949171147E-3</v>
      </c>
      <c r="L93" s="37">
        <f t="shared" si="18"/>
        <v>0</v>
      </c>
      <c r="M93" s="37">
        <f t="shared" si="18"/>
        <v>-2.8260235349075957E-2</v>
      </c>
      <c r="N93" s="37">
        <f t="shared" si="18"/>
        <v>-2.6511066590030552E-2</v>
      </c>
      <c r="P93" s="261" t="s">
        <v>1774</v>
      </c>
      <c r="Q93" s="37">
        <f t="shared" ref="Q93:AC93" si="21">Q10/Q6-1</f>
        <v>6.3555750610972961E-3</v>
      </c>
      <c r="R93" s="37">
        <f t="shared" si="21"/>
        <v>-1.0911900438041022E-2</v>
      </c>
      <c r="S93" s="37">
        <f t="shared" si="21"/>
        <v>6.0947471273320675E-2</v>
      </c>
      <c r="T93" s="37">
        <f t="shared" si="21"/>
        <v>0.14285714285714279</v>
      </c>
      <c r="U93" s="37">
        <f t="shared" si="21"/>
        <v>3.5063137993939453E-2</v>
      </c>
      <c r="V93" s="37">
        <f t="shared" si="21"/>
        <v>0</v>
      </c>
      <c r="W93" s="37">
        <f t="shared" si="21"/>
        <v>1.7537810141623034E-2</v>
      </c>
      <c r="X93" s="37">
        <f t="shared" si="21"/>
        <v>-0.13325222402150361</v>
      </c>
      <c r="Y93" s="37">
        <f t="shared" si="21"/>
        <v>0</v>
      </c>
      <c r="Z93" s="37">
        <f t="shared" si="21"/>
        <v>4.7437787948252375E-3</v>
      </c>
      <c r="AA93" s="37">
        <f t="shared" si="21"/>
        <v>0</v>
      </c>
      <c r="AB93" s="37">
        <f t="shared" si="21"/>
        <v>-2.8260235349075957E-2</v>
      </c>
      <c r="AC93" s="37">
        <f t="shared" si="21"/>
        <v>-1.113513991974624E-2</v>
      </c>
      <c r="AE93" s="261" t="s">
        <v>1774</v>
      </c>
      <c r="AF93" s="37">
        <f t="shared" ref="AF93:AR93" si="22">AF10/AF6-1</f>
        <v>1.6464928884840635E-2</v>
      </c>
      <c r="AG93" s="37">
        <f t="shared" si="22"/>
        <v>2.2900471018834301E-2</v>
      </c>
      <c r="AH93" s="37">
        <f t="shared" si="22"/>
        <v>-6.9560174082615722E-3</v>
      </c>
      <c r="AI93" s="37">
        <f t="shared" si="22"/>
        <v>-2.0770258913808681E-2</v>
      </c>
      <c r="AJ93" s="37">
        <f t="shared" si="22"/>
        <v>5.7492565509629223E-3</v>
      </c>
      <c r="AK93" s="37">
        <f t="shared" si="22"/>
        <v>-2.6670381275349042E-2</v>
      </c>
      <c r="AL93" s="37">
        <f t="shared" si="22"/>
        <v>-4.4291356659607262E-2</v>
      </c>
      <c r="AM93" s="37">
        <f t="shared" si="22"/>
        <v>7.1364423582088943E-2</v>
      </c>
      <c r="AN93" s="37">
        <f t="shared" si="22"/>
        <v>1.5697625471557952E-2</v>
      </c>
      <c r="AO93" s="37">
        <f t="shared" si="22"/>
        <v>-9.7067755660428245E-3</v>
      </c>
      <c r="AP93" s="37"/>
      <c r="AQ93" s="37"/>
      <c r="AR93" s="37">
        <f t="shared" si="22"/>
        <v>-3.5910315655591996E-2</v>
      </c>
    </row>
    <row r="94" spans="1:44" x14ac:dyDescent="0.2">
      <c r="A94" s="261" t="s">
        <v>1775</v>
      </c>
      <c r="B94" s="37">
        <f t="shared" si="18"/>
        <v>2.4696146364015403E-2</v>
      </c>
      <c r="C94" s="37">
        <f t="shared" si="18"/>
        <v>6.6551180325012727E-2</v>
      </c>
      <c r="D94" s="37">
        <f t="shared" si="18"/>
        <v>-4.8979018460202361E-3</v>
      </c>
      <c r="E94" s="37">
        <f t="shared" si="18"/>
        <v>2.0140205033186032E-2</v>
      </c>
      <c r="F94" s="37">
        <f t="shared" si="18"/>
        <v>2.957704460318844E-2</v>
      </c>
      <c r="G94" s="37">
        <f t="shared" si="18"/>
        <v>-1.2256054900236735E-2</v>
      </c>
      <c r="H94" s="37">
        <f t="shared" si="18"/>
        <v>2.6273587569186407E-2</v>
      </c>
      <c r="I94" s="37">
        <f t="shared" si="18"/>
        <v>4.0586391322207316E-2</v>
      </c>
      <c r="J94" s="37">
        <f t="shared" si="18"/>
        <v>-9.7064657971305257E-3</v>
      </c>
      <c r="K94" s="37">
        <f t="shared" si="18"/>
        <v>-3.952510192138825E-3</v>
      </c>
      <c r="L94" s="37">
        <f t="shared" si="18"/>
        <v>0</v>
      </c>
      <c r="M94" s="37">
        <f t="shared" si="18"/>
        <v>-2.8260235349075957E-2</v>
      </c>
      <c r="N94" s="37">
        <f t="shared" si="18"/>
        <v>-9.8762251319615135E-3</v>
      </c>
      <c r="P94" s="261" t="s">
        <v>1775</v>
      </c>
      <c r="Q94" s="37">
        <f t="shared" ref="Q94:AC94" si="23">Q11/Q7-1</f>
        <v>8.9964438059582097E-3</v>
      </c>
      <c r="R94" s="37">
        <f t="shared" si="23"/>
        <v>-1.1338183141289537E-3</v>
      </c>
      <c r="S94" s="37">
        <f t="shared" si="23"/>
        <v>2.7536494672977474E-2</v>
      </c>
      <c r="T94" s="37">
        <f t="shared" si="23"/>
        <v>0.14285714285714279</v>
      </c>
      <c r="U94" s="37">
        <f t="shared" si="23"/>
        <v>3.1674243888597076E-2</v>
      </c>
      <c r="V94" s="37">
        <f t="shared" si="23"/>
        <v>0</v>
      </c>
      <c r="W94" s="37">
        <f t="shared" si="23"/>
        <v>1.7537810141623034E-2</v>
      </c>
      <c r="X94" s="37">
        <f t="shared" si="23"/>
        <v>-8.3041361867485786E-2</v>
      </c>
      <c r="Y94" s="37">
        <f t="shared" si="23"/>
        <v>0</v>
      </c>
      <c r="Z94" s="37">
        <f t="shared" si="23"/>
        <v>4.7437787948252375E-3</v>
      </c>
      <c r="AA94" s="37">
        <f t="shared" si="23"/>
        <v>0</v>
      </c>
      <c r="AB94" s="37">
        <f t="shared" si="23"/>
        <v>-2.8260235349075957E-2</v>
      </c>
      <c r="AC94" s="37">
        <f t="shared" si="23"/>
        <v>-1.113513991974624E-2</v>
      </c>
      <c r="AE94" s="261" t="s">
        <v>1775</v>
      </c>
      <c r="AF94" s="37">
        <f t="shared" ref="AF94:AR94" si="24">AF11/AF7-1</f>
        <v>3.3278404334096123E-2</v>
      </c>
      <c r="AG94" s="37">
        <f t="shared" si="24"/>
        <v>7.7690714616595491E-2</v>
      </c>
      <c r="AH94" s="37">
        <f t="shared" si="24"/>
        <v>-7.2791518386569054E-3</v>
      </c>
      <c r="AI94" s="37">
        <f t="shared" si="24"/>
        <v>-2.6289964276468014E-2</v>
      </c>
      <c r="AJ94" s="37">
        <f t="shared" si="24"/>
        <v>2.15809809467844E-2</v>
      </c>
      <c r="AK94" s="37">
        <f t="shared" si="24"/>
        <v>-1.7006206937004165E-2</v>
      </c>
      <c r="AL94" s="37">
        <f t="shared" si="24"/>
        <v>5.2058564501370919E-2</v>
      </c>
      <c r="AM94" s="37">
        <f t="shared" si="24"/>
        <v>5.9219152412863796E-2</v>
      </c>
      <c r="AN94" s="37">
        <f t="shared" si="24"/>
        <v>-0.23284305068627531</v>
      </c>
      <c r="AO94" s="37">
        <f t="shared" si="24"/>
        <v>-1.1844927892345036E-2</v>
      </c>
      <c r="AP94" s="37"/>
      <c r="AQ94" s="37"/>
      <c r="AR94" s="37">
        <f t="shared" si="24"/>
        <v>-9.0967136231051571E-3</v>
      </c>
    </row>
    <row r="95" spans="1:44" x14ac:dyDescent="0.2">
      <c r="A95" s="261" t="s">
        <v>1776</v>
      </c>
      <c r="B95" s="37">
        <f t="shared" si="18"/>
        <v>2.6471350956492667E-2</v>
      </c>
      <c r="C95" s="37">
        <f t="shared" si="18"/>
        <v>4.8626326583010693E-2</v>
      </c>
      <c r="D95" s="37">
        <f t="shared" si="18"/>
        <v>-6.5251659056464462E-4</v>
      </c>
      <c r="E95" s="37">
        <f t="shared" si="18"/>
        <v>-5.0994424637842428E-3</v>
      </c>
      <c r="F95" s="37">
        <f t="shared" si="18"/>
        <v>3.1046574457236131E-2</v>
      </c>
      <c r="G95" s="37">
        <f t="shared" si="18"/>
        <v>-1.7950228886916331E-2</v>
      </c>
      <c r="H95" s="37">
        <f t="shared" si="18"/>
        <v>2.6273587569186407E-2</v>
      </c>
      <c r="I95" s="37">
        <f t="shared" si="18"/>
        <v>8.1015888120204549E-2</v>
      </c>
      <c r="J95" s="37">
        <f t="shared" si="18"/>
        <v>-3.4343590877994323E-3</v>
      </c>
      <c r="K95" s="37">
        <f t="shared" si="18"/>
        <v>-4.4390290130943644E-2</v>
      </c>
      <c r="L95" s="37">
        <f t="shared" si="18"/>
        <v>0</v>
      </c>
      <c r="M95" s="37">
        <f t="shared" si="18"/>
        <v>-2.6178729026744563E-3</v>
      </c>
      <c r="N95" s="37">
        <f t="shared" si="18"/>
        <v>-9.4505286561351598E-3</v>
      </c>
      <c r="P95" s="261" t="s">
        <v>1776</v>
      </c>
      <c r="Q95" s="37">
        <f t="shared" ref="Q95:AC95" si="25">Q12/Q8-1</f>
        <v>7.8477162660035571E-3</v>
      </c>
      <c r="R95" s="37">
        <f t="shared" si="25"/>
        <v>7.7176614263874121E-4</v>
      </c>
      <c r="S95" s="37">
        <f t="shared" si="25"/>
        <v>-4.9411589813165291E-3</v>
      </c>
      <c r="T95" s="37">
        <f t="shared" si="25"/>
        <v>0.14285714285714279</v>
      </c>
      <c r="U95" s="37">
        <f t="shared" si="25"/>
        <v>3.1674243888597076E-2</v>
      </c>
      <c r="V95" s="37">
        <f t="shared" si="25"/>
        <v>0</v>
      </c>
      <c r="W95" s="37">
        <f t="shared" si="25"/>
        <v>1.7537810141623034E-2</v>
      </c>
      <c r="X95" s="37">
        <f t="shared" si="25"/>
        <v>-8.3041361867485786E-2</v>
      </c>
      <c r="Y95" s="37">
        <f t="shared" si="25"/>
        <v>0</v>
      </c>
      <c r="Z95" s="37">
        <f t="shared" si="25"/>
        <v>4.7437787948252375E-3</v>
      </c>
      <c r="AA95" s="37">
        <f t="shared" si="25"/>
        <v>0</v>
      </c>
      <c r="AB95" s="37">
        <f t="shared" si="25"/>
        <v>-2.6178729026744563E-3</v>
      </c>
      <c r="AC95" s="37">
        <f t="shared" si="25"/>
        <v>-6.4407752691777898E-2</v>
      </c>
      <c r="AE95" s="261" t="s">
        <v>1776</v>
      </c>
      <c r="AF95" s="37">
        <f t="shared" ref="AF95:AR95" si="26">AF12/AF8-1</f>
        <v>3.6647822236574035E-2</v>
      </c>
      <c r="AG95" s="37">
        <f t="shared" si="26"/>
        <v>5.64584708863618E-2</v>
      </c>
      <c r="AH95" s="37">
        <f t="shared" si="26"/>
        <v>-3.3765549378383941E-4</v>
      </c>
      <c r="AI95" s="37">
        <f t="shared" si="26"/>
        <v>-6.0553211067060242E-2</v>
      </c>
      <c r="AJ95" s="37">
        <f t="shared" si="26"/>
        <v>2.8649501443710257E-2</v>
      </c>
      <c r="AK95" s="37">
        <f t="shared" si="26"/>
        <v>-2.4851779231182425E-2</v>
      </c>
      <c r="AL95" s="37">
        <f t="shared" si="26"/>
        <v>5.2058564501370919E-2</v>
      </c>
      <c r="AM95" s="37">
        <f t="shared" si="26"/>
        <v>0.10595106556540501</v>
      </c>
      <c r="AN95" s="37">
        <f t="shared" si="26"/>
        <v>-8.238494462029089E-2</v>
      </c>
      <c r="AO95" s="37">
        <f t="shared" si="26"/>
        <v>-8.9519701168500387E-2</v>
      </c>
      <c r="AP95" s="37"/>
      <c r="AQ95" s="37"/>
      <c r="AR95" s="37">
        <f t="shared" si="26"/>
        <v>2.4578612192980298E-2</v>
      </c>
    </row>
    <row r="96" spans="1:44" x14ac:dyDescent="0.2">
      <c r="A96" s="261" t="s">
        <v>1777</v>
      </c>
      <c r="B96" s="37">
        <f t="shared" si="18"/>
        <v>2.1315441792303158E-2</v>
      </c>
      <c r="C96" s="37">
        <f t="shared" si="18"/>
        <v>2.7763570682527217E-2</v>
      </c>
      <c r="D96" s="37">
        <f t="shared" si="18"/>
        <v>-4.0081070488839909E-4</v>
      </c>
      <c r="E96" s="37">
        <f t="shared" si="18"/>
        <v>1.881897817980871E-3</v>
      </c>
      <c r="F96" s="37">
        <f t="shared" si="18"/>
        <v>2.5748057611375552E-2</v>
      </c>
      <c r="G96" s="37">
        <f t="shared" si="18"/>
        <v>-1.4478646803914863E-2</v>
      </c>
      <c r="H96" s="37">
        <f t="shared" si="18"/>
        <v>2.6273587569186407E-2</v>
      </c>
      <c r="I96" s="37">
        <f t="shared" si="18"/>
        <v>9.5404894488686054E-2</v>
      </c>
      <c r="J96" s="37">
        <f t="shared" si="18"/>
        <v>-4.0530914911925953E-3</v>
      </c>
      <c r="K96" s="37">
        <f t="shared" si="18"/>
        <v>-4.4390290130943644E-2</v>
      </c>
      <c r="L96" s="37">
        <f t="shared" si="18"/>
        <v>0</v>
      </c>
      <c r="M96" s="37">
        <f t="shared" si="18"/>
        <v>-2.8260235349076179E-2</v>
      </c>
      <c r="N96" s="37">
        <f t="shared" si="18"/>
        <v>-3.8170338097161527E-2</v>
      </c>
      <c r="P96" s="261" t="s">
        <v>1777</v>
      </c>
      <c r="Q96" s="37">
        <f t="shared" ref="Q96:AC96" si="27">Q13/Q9-1</f>
        <v>2.3990043910582237E-4</v>
      </c>
      <c r="R96" s="37">
        <f t="shared" si="27"/>
        <v>7.7176614263874121E-4</v>
      </c>
      <c r="S96" s="37">
        <f t="shared" si="27"/>
        <v>-4.9411589813165291E-3</v>
      </c>
      <c r="T96" s="37">
        <f t="shared" si="27"/>
        <v>0.14285714285714279</v>
      </c>
      <c r="U96" s="37">
        <f t="shared" si="27"/>
        <v>2.4112701554592109E-2</v>
      </c>
      <c r="V96" s="37">
        <f t="shared" si="27"/>
        <v>0</v>
      </c>
      <c r="W96" s="37">
        <f t="shared" si="27"/>
        <v>1.7537810141623034E-2</v>
      </c>
      <c r="X96" s="37">
        <f t="shared" si="27"/>
        <v>-0.12859263300549872</v>
      </c>
      <c r="Y96" s="37">
        <f t="shared" si="27"/>
        <v>0</v>
      </c>
      <c r="Z96" s="37">
        <f t="shared" si="27"/>
        <v>4.7437787948252375E-3</v>
      </c>
      <c r="AA96" s="37">
        <f t="shared" si="27"/>
        <v>0</v>
      </c>
      <c r="AB96" s="37">
        <f t="shared" si="27"/>
        <v>-2.8260235349076179E-2</v>
      </c>
      <c r="AC96" s="37">
        <f t="shared" si="27"/>
        <v>-6.4407752691777898E-2</v>
      </c>
      <c r="AE96" s="261" t="s">
        <v>1777</v>
      </c>
      <c r="AF96" s="37">
        <f t="shared" ref="AF96:AR96" si="28">AF13/AF9-1</f>
        <v>3.275890685205729E-2</v>
      </c>
      <c r="AG96" s="37">
        <f t="shared" si="28"/>
        <v>3.2086049525283711E-2</v>
      </c>
      <c r="AH96" s="37">
        <f t="shared" si="28"/>
        <v>-6.7379884911233923E-5</v>
      </c>
      <c r="AI96" s="37">
        <f t="shared" si="28"/>
        <v>-5.0955281414257869E-2</v>
      </c>
      <c r="AJ96" s="37">
        <f t="shared" si="28"/>
        <v>3.1999198208908286E-2</v>
      </c>
      <c r="AK96" s="37">
        <f t="shared" si="28"/>
        <v>-2.0087463162278496E-2</v>
      </c>
      <c r="AL96" s="37">
        <f t="shared" si="28"/>
        <v>5.2058564501370919E-2</v>
      </c>
      <c r="AM96" s="37">
        <f t="shared" si="28"/>
        <v>0.12963630551055094</v>
      </c>
      <c r="AN96" s="37">
        <f t="shared" si="28"/>
        <v>-9.7227374746307715E-2</v>
      </c>
      <c r="AO96" s="37">
        <f t="shared" si="28"/>
        <v>-8.9519701168500387E-2</v>
      </c>
      <c r="AP96" s="37"/>
      <c r="AQ96" s="37"/>
      <c r="AR96" s="37">
        <f t="shared" si="28"/>
        <v>-2.2323725984059073E-2</v>
      </c>
    </row>
    <row r="97" spans="1:44" x14ac:dyDescent="0.2">
      <c r="A97" s="38" t="s">
        <v>1778</v>
      </c>
      <c r="B97" s="37">
        <f t="shared" ref="B97:N97" si="29">B14/B10-1</f>
        <v>6.7486665140490398E-3</v>
      </c>
      <c r="C97" s="37">
        <f t="shared" si="29"/>
        <v>3.4199929675016616E-2</v>
      </c>
      <c r="D97" s="37">
        <f t="shared" si="29"/>
        <v>2.5902764017640134E-3</v>
      </c>
      <c r="E97" s="37">
        <f t="shared" si="29"/>
        <v>-3.9757561362117944E-2</v>
      </c>
      <c r="F97" s="37">
        <f t="shared" si="29"/>
        <v>2.0022112891495691E-3</v>
      </c>
      <c r="G97" s="37">
        <f t="shared" si="29"/>
        <v>-6.2983801752569679E-4</v>
      </c>
      <c r="H97" s="37">
        <f t="shared" si="29"/>
        <v>2.4336156933391528E-2</v>
      </c>
      <c r="I97" s="37">
        <f t="shared" si="29"/>
        <v>-1.1608900447243387E-2</v>
      </c>
      <c r="J97" s="37">
        <f t="shared" si="29"/>
        <v>-4.7043957183779961E-3</v>
      </c>
      <c r="K97" s="37">
        <f t="shared" si="29"/>
        <v>1.2535512615257094E-3</v>
      </c>
      <c r="L97" s="37">
        <f t="shared" si="29"/>
        <v>0</v>
      </c>
      <c r="M97" s="37">
        <f t="shared" si="29"/>
        <v>4.5564173469951452E-2</v>
      </c>
      <c r="N97" s="37">
        <f t="shared" si="29"/>
        <v>-5.4945026497956739E-3</v>
      </c>
      <c r="P97" s="38" t="s">
        <v>1774</v>
      </c>
      <c r="Q97" s="37">
        <f t="shared" ref="Q97:AC97" si="30">Q14/Q10-1</f>
        <v>-3.6932571822561044E-3</v>
      </c>
      <c r="R97" s="37">
        <f t="shared" si="30"/>
        <v>2.1243018470352926E-2</v>
      </c>
      <c r="S97" s="37">
        <f t="shared" si="30"/>
        <v>-5.7446266590534534E-2</v>
      </c>
      <c r="T97" s="37">
        <f t="shared" si="30"/>
        <v>0</v>
      </c>
      <c r="U97" s="37">
        <f t="shared" si="30"/>
        <v>5.0362788295288397E-7</v>
      </c>
      <c r="V97" s="37">
        <f t="shared" si="30"/>
        <v>0</v>
      </c>
      <c r="W97" s="37">
        <f t="shared" si="30"/>
        <v>0</v>
      </c>
      <c r="X97" s="37">
        <f t="shared" si="30"/>
        <v>-9.1165466426235908E-2</v>
      </c>
      <c r="Y97" s="37">
        <f t="shared" si="30"/>
        <v>0</v>
      </c>
      <c r="Z97" s="37">
        <f t="shared" si="30"/>
        <v>0</v>
      </c>
      <c r="AA97" s="37">
        <f t="shared" si="30"/>
        <v>0</v>
      </c>
      <c r="AB97" s="37">
        <f t="shared" si="30"/>
        <v>4.5564173469951452E-2</v>
      </c>
      <c r="AC97" s="37">
        <f t="shared" si="30"/>
        <v>-5.3872490491479463E-2</v>
      </c>
      <c r="AE97" s="38" t="s">
        <v>1774</v>
      </c>
      <c r="AF97" s="37">
        <f t="shared" ref="AF97:AO97" si="31">AF14/AF10-1</f>
        <v>1.2450185516787116E-2</v>
      </c>
      <c r="AG97" s="37">
        <f t="shared" si="31"/>
        <v>3.6255292163943187E-2</v>
      </c>
      <c r="AH97" s="37">
        <f t="shared" si="31"/>
        <v>7.1531607751755821E-3</v>
      </c>
      <c r="AI97" s="37">
        <f t="shared" si="31"/>
        <v>-5.7357571877372671E-2</v>
      </c>
      <c r="AJ97" s="37">
        <f t="shared" si="31"/>
        <v>9.8273616331090441E-3</v>
      </c>
      <c r="AK97" s="37">
        <f t="shared" si="31"/>
        <v>-8.7831327697307504E-4</v>
      </c>
      <c r="AL97" s="37">
        <f t="shared" si="31"/>
        <v>0.10081516143268932</v>
      </c>
      <c r="AM97" s="37">
        <f t="shared" si="31"/>
        <v>-5.2854298895221863E-4</v>
      </c>
      <c r="AN97" s="37">
        <f t="shared" si="31"/>
        <v>-0.11117974226378446</v>
      </c>
      <c r="AO97" s="37">
        <f t="shared" si="31"/>
        <v>2.4591113474421444E-3</v>
      </c>
      <c r="AP97" s="37"/>
      <c r="AQ97" s="37"/>
      <c r="AR97" s="37">
        <f t="shared" ref="AR97" si="32">AR14/AR10-1</f>
        <v>2.4838762965939898E-2</v>
      </c>
    </row>
    <row r="98" spans="1:44" x14ac:dyDescent="0.2">
      <c r="A98" s="38" t="s">
        <v>1779</v>
      </c>
      <c r="B98" s="37">
        <f t="shared" ref="B98:N98" si="33">B15/B11-1</f>
        <v>3.7190777408935283E-4</v>
      </c>
      <c r="C98" s="37">
        <f t="shared" si="33"/>
        <v>-1.5640288800854218E-2</v>
      </c>
      <c r="D98" s="37">
        <f t="shared" si="33"/>
        <v>2.4733451831995268E-3</v>
      </c>
      <c r="E98" s="37">
        <f t="shared" si="33"/>
        <v>-6.2635530662034089E-3</v>
      </c>
      <c r="F98" s="37">
        <f t="shared" si="33"/>
        <v>9.0346056894974325E-4</v>
      </c>
      <c r="G98" s="37">
        <f t="shared" si="33"/>
        <v>-1.3965197290433107E-4</v>
      </c>
      <c r="H98" s="37">
        <f t="shared" si="33"/>
        <v>0</v>
      </c>
      <c r="I98" s="37">
        <f t="shared" si="33"/>
        <v>1.9382140617154819E-2</v>
      </c>
      <c r="J98" s="37">
        <f t="shared" si="33"/>
        <v>5.7087864463223337E-3</v>
      </c>
      <c r="K98" s="37">
        <f t="shared" si="33"/>
        <v>-1.9819142594389327E-2</v>
      </c>
      <c r="L98" s="37">
        <f t="shared" si="33"/>
        <v>0</v>
      </c>
      <c r="M98" s="37">
        <f t="shared" si="33"/>
        <v>4.5564173469951452E-2</v>
      </c>
      <c r="N98" s="37">
        <f t="shared" si="33"/>
        <v>-6.9044980142034529E-3</v>
      </c>
      <c r="P98" s="38" t="s">
        <v>1775</v>
      </c>
      <c r="Q98" s="37">
        <f t="shared" ref="Q98:AC98" si="34">Q15/Q11-1</f>
        <v>6.5716718665176366E-4</v>
      </c>
      <c r="R98" s="37">
        <f t="shared" si="34"/>
        <v>1.7618399219997416E-2</v>
      </c>
      <c r="S98" s="37">
        <f t="shared" si="34"/>
        <v>-5.7446266590534534E-2</v>
      </c>
      <c r="T98" s="37">
        <f t="shared" si="34"/>
        <v>6.0660171779821193E-2</v>
      </c>
      <c r="U98" s="37">
        <f t="shared" si="34"/>
        <v>0</v>
      </c>
      <c r="V98" s="37">
        <f t="shared" si="34"/>
        <v>0</v>
      </c>
      <c r="W98" s="37">
        <f t="shared" si="34"/>
        <v>0</v>
      </c>
      <c r="X98" s="37">
        <f t="shared" si="34"/>
        <v>-4.9676473118550835E-2</v>
      </c>
      <c r="Y98" s="37">
        <f t="shared" si="34"/>
        <v>0</v>
      </c>
      <c r="Z98" s="37">
        <f t="shared" si="34"/>
        <v>0</v>
      </c>
      <c r="AA98" s="37">
        <f t="shared" si="34"/>
        <v>0</v>
      </c>
      <c r="AB98" s="37">
        <f t="shared" si="34"/>
        <v>4.5564173469951452E-2</v>
      </c>
      <c r="AC98" s="37">
        <f t="shared" si="34"/>
        <v>-5.3872490491479463E-2</v>
      </c>
      <c r="AE98" s="38" t="s">
        <v>1775</v>
      </c>
      <c r="AF98" s="37">
        <f t="shared" ref="AF98:AO98" si="35">AF15/AF11-1</f>
        <v>2.1963494850529841E-4</v>
      </c>
      <c r="AG98" s="37">
        <f t="shared" si="35"/>
        <v>-2.0713616228142384E-2</v>
      </c>
      <c r="AH98" s="37">
        <f t="shared" si="35"/>
        <v>7.0267710850364651E-3</v>
      </c>
      <c r="AI98" s="37">
        <f t="shared" si="35"/>
        <v>-3.5982824834029925E-2</v>
      </c>
      <c r="AJ98" s="37">
        <f t="shared" si="35"/>
        <v>4.3821490087965209E-3</v>
      </c>
      <c r="AK98" s="37">
        <f t="shared" si="35"/>
        <v>-1.947141162134125E-4</v>
      </c>
      <c r="AL98" s="37">
        <f t="shared" si="35"/>
        <v>0</v>
      </c>
      <c r="AM98" s="37">
        <f t="shared" si="35"/>
        <v>2.8392518734852157E-2</v>
      </c>
      <c r="AN98" s="37">
        <f t="shared" si="35"/>
        <v>0.17677696338576521</v>
      </c>
      <c r="AO98" s="37">
        <f t="shared" si="35"/>
        <v>-3.810819407797339E-2</v>
      </c>
      <c r="AP98" s="37"/>
      <c r="AQ98" s="37"/>
      <c r="AR98" s="37">
        <f t="shared" ref="AR98" si="36">AR15/AR11-1</f>
        <v>2.2117938500393119E-2</v>
      </c>
    </row>
    <row r="99" spans="1:44" x14ac:dyDescent="0.2">
      <c r="A99" s="38" t="s">
        <v>1780</v>
      </c>
      <c r="B99" s="37">
        <f t="shared" ref="B99:N99" si="37">B16/B12-1</f>
        <v>-3.7438028713266958E-3</v>
      </c>
      <c r="C99" s="37">
        <f t="shared" si="37"/>
        <v>-5.8173012391387058E-3</v>
      </c>
      <c r="D99" s="37">
        <f t="shared" si="37"/>
        <v>-1.718161865665202E-3</v>
      </c>
      <c r="E99" s="37">
        <f t="shared" si="37"/>
        <v>1.1984186120722828E-2</v>
      </c>
      <c r="F99" s="37">
        <f t="shared" si="37"/>
        <v>-1.7575933523737985E-3</v>
      </c>
      <c r="G99" s="37">
        <f t="shared" si="37"/>
        <v>-1.3965197290433107E-4</v>
      </c>
      <c r="H99" s="37">
        <f t="shared" si="37"/>
        <v>0</v>
      </c>
      <c r="I99" s="37">
        <f t="shared" si="37"/>
        <v>-1.144926190952833E-2</v>
      </c>
      <c r="J99" s="37">
        <f t="shared" si="37"/>
        <v>-6.2086467563415848E-4</v>
      </c>
      <c r="K99" s="37">
        <f t="shared" si="37"/>
        <v>-6.8167814831038287E-3</v>
      </c>
      <c r="L99" s="37">
        <f t="shared" si="37"/>
        <v>0</v>
      </c>
      <c r="M99" s="37">
        <f t="shared" si="37"/>
        <v>1.8683066651729474E-2</v>
      </c>
      <c r="N99" s="37">
        <f t="shared" si="37"/>
        <v>-1.6040902994382655E-2</v>
      </c>
      <c r="P99" s="38" t="s">
        <v>1776</v>
      </c>
      <c r="Q99" s="37">
        <f t="shared" ref="Q99:AC99" si="38">Q16/Q12-1</f>
        <v>1.7976990621011435E-3</v>
      </c>
      <c r="R99" s="37">
        <f t="shared" si="38"/>
        <v>1.5680736837745624E-2</v>
      </c>
      <c r="S99" s="37">
        <f t="shared" si="38"/>
        <v>-2.6682323351865711E-2</v>
      </c>
      <c r="T99" s="37">
        <f t="shared" si="38"/>
        <v>6.0660171779821193E-2</v>
      </c>
      <c r="U99" s="37">
        <f t="shared" si="38"/>
        <v>0</v>
      </c>
      <c r="V99" s="37">
        <f t="shared" si="38"/>
        <v>0</v>
      </c>
      <c r="W99" s="37">
        <f t="shared" si="38"/>
        <v>0</v>
      </c>
      <c r="X99" s="37">
        <f t="shared" si="38"/>
        <v>-4.9676473118550835E-2</v>
      </c>
      <c r="Y99" s="37">
        <f t="shared" si="38"/>
        <v>0</v>
      </c>
      <c r="Z99" s="37">
        <f t="shared" si="38"/>
        <v>0</v>
      </c>
      <c r="AA99" s="37">
        <f t="shared" si="38"/>
        <v>0</v>
      </c>
      <c r="AB99" s="37">
        <f t="shared" si="38"/>
        <v>1.8683066651729474E-2</v>
      </c>
      <c r="AC99" s="37">
        <f t="shared" si="38"/>
        <v>0</v>
      </c>
      <c r="AE99" s="38" t="s">
        <v>1776</v>
      </c>
      <c r="AF99" s="37">
        <f t="shared" ref="AF99:AO99" si="39">AF16/AF12-1</f>
        <v>-6.6877088296197762E-3</v>
      </c>
      <c r="AG99" s="37">
        <f t="shared" si="39"/>
        <v>-9.1503279309834706E-3</v>
      </c>
      <c r="AH99" s="37">
        <f t="shared" si="39"/>
        <v>1.0620250737525261E-4</v>
      </c>
      <c r="AI99" s="37">
        <f t="shared" si="39"/>
        <v>-1.0209594114291676E-2</v>
      </c>
      <c r="AJ99" s="37">
        <f t="shared" si="39"/>
        <v>-8.4895894276318939E-3</v>
      </c>
      <c r="AK99" s="37">
        <f t="shared" si="39"/>
        <v>-1.947141162134125E-4</v>
      </c>
      <c r="AL99" s="37">
        <f t="shared" si="39"/>
        <v>0</v>
      </c>
      <c r="AM99" s="37">
        <f t="shared" si="39"/>
        <v>-6.6319642011086755E-3</v>
      </c>
      <c r="AN99" s="37">
        <f t="shared" si="39"/>
        <v>-1.6175007198279912E-2</v>
      </c>
      <c r="AO99" s="37">
        <f t="shared" si="39"/>
        <v>-1.372619333438696E-2</v>
      </c>
      <c r="AP99" s="37"/>
      <c r="AQ99" s="37"/>
      <c r="AR99" s="37">
        <f t="shared" ref="AR99" si="40">AR16/AR12-1</f>
        <v>-2.5110674324355986E-2</v>
      </c>
    </row>
    <row r="100" spans="1:44" x14ac:dyDescent="0.2">
      <c r="A100" s="38" t="s">
        <v>1781</v>
      </c>
      <c r="B100" s="37">
        <f t="shared" ref="B100:N100" si="41">B17/B13-1</f>
        <v>6.3122869480389809E-3</v>
      </c>
      <c r="C100" s="37">
        <f t="shared" si="41"/>
        <v>1.1875468345128093E-2</v>
      </c>
      <c r="D100" s="37">
        <f t="shared" si="41"/>
        <v>-1.718161865665202E-3</v>
      </c>
      <c r="E100" s="37">
        <f t="shared" si="41"/>
        <v>1.2011949872978489E-2</v>
      </c>
      <c r="F100" s="37">
        <f t="shared" si="41"/>
        <v>2.5069593343043373E-3</v>
      </c>
      <c r="G100" s="37">
        <f t="shared" si="41"/>
        <v>1.1038292402820726E-3</v>
      </c>
      <c r="H100" s="37">
        <f t="shared" si="41"/>
        <v>0</v>
      </c>
      <c r="I100" s="37">
        <f t="shared" si="41"/>
        <v>1.3092705500077795E-2</v>
      </c>
      <c r="J100" s="37">
        <f t="shared" si="41"/>
        <v>0</v>
      </c>
      <c r="K100" s="37">
        <f t="shared" si="41"/>
        <v>-6.8167814831038287E-3</v>
      </c>
      <c r="L100" s="37">
        <f t="shared" si="41"/>
        <v>2.6220341795943902E-3</v>
      </c>
      <c r="M100" s="37">
        <f t="shared" si="41"/>
        <v>4.5564173469951674E-2</v>
      </c>
      <c r="N100" s="37">
        <f t="shared" si="41"/>
        <v>-1.5342872981786049E-2</v>
      </c>
      <c r="P100" s="38" t="s">
        <v>1777</v>
      </c>
      <c r="Q100" s="37">
        <f t="shared" ref="Q100:AC100" si="42">Q17/Q13-1</f>
        <v>1.4552937093139207E-2</v>
      </c>
      <c r="R100" s="37">
        <f t="shared" si="42"/>
        <v>4.2207771390708304E-2</v>
      </c>
      <c r="S100" s="37">
        <f t="shared" si="42"/>
        <v>-2.6682323351865711E-2</v>
      </c>
      <c r="T100" s="37">
        <f t="shared" si="42"/>
        <v>6.0660171779821193E-2</v>
      </c>
      <c r="U100" s="37">
        <f t="shared" si="42"/>
        <v>7.3835060560489829E-3</v>
      </c>
      <c r="V100" s="37">
        <f t="shared" si="42"/>
        <v>0</v>
      </c>
      <c r="W100" s="37">
        <f t="shared" si="42"/>
        <v>0</v>
      </c>
      <c r="X100" s="37">
        <f t="shared" si="42"/>
        <v>4.8037079436607177E-2</v>
      </c>
      <c r="Y100" s="37">
        <f t="shared" si="42"/>
        <v>0</v>
      </c>
      <c r="Z100" s="37">
        <f t="shared" si="42"/>
        <v>0</v>
      </c>
      <c r="AA100" s="37">
        <f t="shared" si="42"/>
        <v>2.6220341795943902E-3</v>
      </c>
      <c r="AB100" s="37">
        <f t="shared" si="42"/>
        <v>4.5564173469951674E-2</v>
      </c>
      <c r="AC100" s="37">
        <f t="shared" si="42"/>
        <v>0</v>
      </c>
      <c r="AE100" s="38" t="s">
        <v>1777</v>
      </c>
      <c r="AF100" s="37">
        <f t="shared" ref="AF100:AO100" si="43">AF17/AF13-1</f>
        <v>1.978719987518307E-3</v>
      </c>
      <c r="AG100" s="37">
        <f t="shared" si="43"/>
        <v>7.1654187635985522E-3</v>
      </c>
      <c r="AH100" s="37">
        <f t="shared" si="43"/>
        <v>1.0620250737525261E-4</v>
      </c>
      <c r="AI100" s="37">
        <f t="shared" si="43"/>
        <v>-9.9448482000000782E-3</v>
      </c>
      <c r="AJ100" s="37">
        <f t="shared" si="43"/>
        <v>-1.5991166325345141E-2</v>
      </c>
      <c r="AK100" s="37">
        <f t="shared" si="43"/>
        <v>1.540202195805751E-3</v>
      </c>
      <c r="AL100" s="37">
        <f t="shared" si="43"/>
        <v>0</v>
      </c>
      <c r="AM100" s="37">
        <f t="shared" si="43"/>
        <v>8.9732347259412482E-3</v>
      </c>
      <c r="AN100" s="37">
        <f t="shared" si="43"/>
        <v>0</v>
      </c>
      <c r="AO100" s="37">
        <f t="shared" si="43"/>
        <v>-1.372619333438696E-2</v>
      </c>
      <c r="AP100" s="37"/>
      <c r="AQ100" s="37"/>
      <c r="AR100" s="37">
        <f t="shared" ref="AR100:AR109" si="44">AR17/AR13-1</f>
        <v>-2.4210626592097828E-2</v>
      </c>
    </row>
    <row r="101" spans="1:44" x14ac:dyDescent="0.2">
      <c r="A101" s="38" t="s">
        <v>1782</v>
      </c>
      <c r="B101" s="37">
        <f t="shared" ref="B101:N101" si="45">B18/B14-1</f>
        <v>1.9925382394368807E-2</v>
      </c>
      <c r="C101" s="37">
        <f t="shared" si="45"/>
        <v>8.394540194260891E-3</v>
      </c>
      <c r="D101" s="37">
        <f t="shared" si="45"/>
        <v>5.9236864036147363E-3</v>
      </c>
      <c r="E101" s="37">
        <f t="shared" si="45"/>
        <v>4.9979413220085478E-2</v>
      </c>
      <c r="F101" s="37">
        <f t="shared" si="45"/>
        <v>1.0656503330013889E-2</v>
      </c>
      <c r="G101" s="37">
        <f t="shared" si="45"/>
        <v>3.7674530751776736E-3</v>
      </c>
      <c r="H101" s="37">
        <f t="shared" si="45"/>
        <v>0</v>
      </c>
      <c r="I101" s="37">
        <f t="shared" si="45"/>
        <v>9.0635811134962552E-2</v>
      </c>
      <c r="J101" s="37">
        <f t="shared" si="45"/>
        <v>0</v>
      </c>
      <c r="K101" s="37">
        <f t="shared" si="45"/>
        <v>-3.3937995776217922E-2</v>
      </c>
      <c r="L101" s="37">
        <f t="shared" si="45"/>
        <v>8.6184439751841868E-3</v>
      </c>
      <c r="M101" s="37">
        <f t="shared" si="45"/>
        <v>0</v>
      </c>
      <c r="N101" s="37">
        <f t="shared" si="45"/>
        <v>-1.439644327911338E-2</v>
      </c>
      <c r="P101" s="38" t="s">
        <v>1782</v>
      </c>
      <c r="Q101" s="37">
        <f t="shared" ref="Q101:AC101" si="46">Q18/Q14-1</f>
        <v>1.2868308177975907E-2</v>
      </c>
      <c r="R101" s="37">
        <f t="shared" si="46"/>
        <v>3.6749110878823377E-2</v>
      </c>
      <c r="S101" s="37">
        <f t="shared" si="46"/>
        <v>0</v>
      </c>
      <c r="T101" s="37">
        <f t="shared" si="46"/>
        <v>6.0660171779821193E-2</v>
      </c>
      <c r="U101" s="37">
        <f t="shared" si="46"/>
        <v>1.2148319340802072E-2</v>
      </c>
      <c r="V101" s="37">
        <f t="shared" si="46"/>
        <v>0</v>
      </c>
      <c r="W101" s="37">
        <f t="shared" si="46"/>
        <v>0</v>
      </c>
      <c r="X101" s="37">
        <f t="shared" si="46"/>
        <v>4.8037079436607177E-2</v>
      </c>
      <c r="Y101" s="37">
        <f t="shared" si="46"/>
        <v>0</v>
      </c>
      <c r="Z101" s="37">
        <f t="shared" si="46"/>
        <v>0</v>
      </c>
      <c r="AA101" s="37">
        <f t="shared" si="46"/>
        <v>8.6184439751841868E-3</v>
      </c>
      <c r="AB101" s="37">
        <f t="shared" si="46"/>
        <v>0</v>
      </c>
      <c r="AC101" s="37">
        <f t="shared" si="46"/>
        <v>0</v>
      </c>
      <c r="AE101" s="38" t="s">
        <v>1782</v>
      </c>
      <c r="AF101" s="37">
        <f t="shared" ref="AF101:AO101" si="47">AF18/AF14-1</f>
        <v>2.3717258604084801E-2</v>
      </c>
      <c r="AG101" s="37">
        <f t="shared" si="47"/>
        <v>3.961799172465641E-3</v>
      </c>
      <c r="AH101" s="37">
        <f t="shared" si="47"/>
        <v>6.3450203429349372E-3</v>
      </c>
      <c r="AI101" s="37">
        <f t="shared" si="47"/>
        <v>4.4963519753165482E-2</v>
      </c>
      <c r="AJ101" s="37">
        <f t="shared" si="47"/>
        <v>4.8813916421421855E-3</v>
      </c>
      <c r="AK101" s="37">
        <f t="shared" si="47"/>
        <v>5.2550447775996378E-3</v>
      </c>
      <c r="AL101" s="37">
        <f t="shared" si="47"/>
        <v>0</v>
      </c>
      <c r="AM101" s="37">
        <f t="shared" si="47"/>
        <v>9.6030778677844264E-2</v>
      </c>
      <c r="AN101" s="37">
        <f t="shared" si="47"/>
        <v>0</v>
      </c>
      <c r="AO101" s="37">
        <f t="shared" si="47"/>
        <v>-6.6496638063287428E-2</v>
      </c>
      <c r="AP101" s="37"/>
      <c r="AQ101" s="37"/>
      <c r="AR101" s="37">
        <f t="shared" si="44"/>
        <v>-2.2729814032624307E-2</v>
      </c>
    </row>
    <row r="102" spans="1:44" x14ac:dyDescent="0.2">
      <c r="A102" s="38" t="s">
        <v>1783</v>
      </c>
      <c r="B102" s="37">
        <f t="shared" ref="B102:N102" si="48">B19/B15-1</f>
        <v>-4.4695258028258911E-3</v>
      </c>
      <c r="C102" s="37">
        <f t="shared" si="48"/>
        <v>4.3583388427382852E-2</v>
      </c>
      <c r="D102" s="37">
        <f t="shared" si="48"/>
        <v>4.608857290678392E-3</v>
      </c>
      <c r="E102" s="37">
        <f t="shared" si="48"/>
        <v>2.1997420435617032E-2</v>
      </c>
      <c r="F102" s="37">
        <f t="shared" si="48"/>
        <v>2.2194876873231628E-3</v>
      </c>
      <c r="G102" s="37">
        <f t="shared" si="48"/>
        <v>2.8641632604560208E-3</v>
      </c>
      <c r="H102" s="37">
        <f t="shared" si="48"/>
        <v>0</v>
      </c>
      <c r="I102" s="37">
        <f t="shared" si="48"/>
        <v>-9.8936465189637723E-2</v>
      </c>
      <c r="J102" s="37">
        <f t="shared" si="48"/>
        <v>0</v>
      </c>
      <c r="K102" s="37">
        <f t="shared" si="48"/>
        <v>-1.847488386990559E-3</v>
      </c>
      <c r="L102" s="37">
        <f t="shared" si="48"/>
        <v>8.6184439751841868E-3</v>
      </c>
      <c r="M102" s="37">
        <f t="shared" si="48"/>
        <v>0</v>
      </c>
      <c r="N102" s="37">
        <f t="shared" si="48"/>
        <v>-1.8144176831668579E-2</v>
      </c>
      <c r="P102" s="38" t="s">
        <v>1783</v>
      </c>
      <c r="Q102" s="37">
        <f t="shared" ref="Q102:AC102" si="49">Q19/Q15-1</f>
        <v>1.0623873018166252E-2</v>
      </c>
      <c r="R102" s="37">
        <f t="shared" si="49"/>
        <v>3.6749110878823377E-2</v>
      </c>
      <c r="S102" s="37">
        <f t="shared" si="49"/>
        <v>0</v>
      </c>
      <c r="T102" s="37">
        <f t="shared" si="49"/>
        <v>0</v>
      </c>
      <c r="U102" s="37">
        <f t="shared" si="49"/>
        <v>1.2148319340802072E-2</v>
      </c>
      <c r="V102" s="37">
        <f t="shared" si="49"/>
        <v>0</v>
      </c>
      <c r="W102" s="37">
        <f t="shared" si="49"/>
        <v>0</v>
      </c>
      <c r="X102" s="37">
        <f t="shared" si="49"/>
        <v>4.8037079436607177E-2</v>
      </c>
      <c r="Y102" s="37">
        <f t="shared" si="49"/>
        <v>0</v>
      </c>
      <c r="Z102" s="37">
        <f t="shared" si="49"/>
        <v>0</v>
      </c>
      <c r="AA102" s="37">
        <f t="shared" si="49"/>
        <v>8.6184439751841868E-3</v>
      </c>
      <c r="AB102" s="37">
        <f t="shared" si="49"/>
        <v>0</v>
      </c>
      <c r="AC102" s="37">
        <f t="shared" si="49"/>
        <v>0</v>
      </c>
      <c r="AE102" s="38" t="s">
        <v>1783</v>
      </c>
      <c r="AF102" s="37">
        <f t="shared" ref="AF102:AO102" si="50">AF19/AF15-1</f>
        <v>-1.2529977976376117E-2</v>
      </c>
      <c r="AG102" s="37">
        <f t="shared" si="50"/>
        <v>4.4666705595036271E-2</v>
      </c>
      <c r="AH102" s="37">
        <f t="shared" si="50"/>
        <v>4.9366714026581882E-3</v>
      </c>
      <c r="AI102" s="37">
        <f t="shared" si="50"/>
        <v>3.2745263186011009E-2</v>
      </c>
      <c r="AJ102" s="37">
        <f t="shared" si="50"/>
        <v>-3.5843729499047461E-2</v>
      </c>
      <c r="AK102" s="37">
        <f t="shared" si="50"/>
        <v>3.9936688333501724E-3</v>
      </c>
      <c r="AL102" s="37">
        <f t="shared" si="50"/>
        <v>0</v>
      </c>
      <c r="AM102" s="37">
        <f t="shared" si="50"/>
        <v>-0.11665700310906846</v>
      </c>
      <c r="AN102" s="37">
        <f t="shared" si="50"/>
        <v>0</v>
      </c>
      <c r="AO102" s="37">
        <f t="shared" si="50"/>
        <v>-3.6198886759816196E-3</v>
      </c>
      <c r="AP102" s="37"/>
      <c r="AQ102" s="37"/>
      <c r="AR102" s="37">
        <f t="shared" si="44"/>
        <v>-2.8522275651083562E-2</v>
      </c>
    </row>
    <row r="103" spans="1:44" x14ac:dyDescent="0.2">
      <c r="A103" s="38" t="s">
        <v>1784</v>
      </c>
      <c r="B103" s="37">
        <f t="shared" ref="B103:N103" si="51">B20/B16-1</f>
        <v>6.4435130558151421E-3</v>
      </c>
      <c r="C103" s="37">
        <f t="shared" si="51"/>
        <v>3.247184937759906E-2</v>
      </c>
      <c r="D103" s="37">
        <f t="shared" si="51"/>
        <v>5.0654348452685571E-3</v>
      </c>
      <c r="E103" s="37">
        <f t="shared" si="51"/>
        <v>5.8836439332087931E-2</v>
      </c>
      <c r="F103" s="37">
        <f t="shared" si="51"/>
        <v>6.7900505164852909E-3</v>
      </c>
      <c r="G103" s="37">
        <f t="shared" si="51"/>
        <v>-2.8186532072854709E-3</v>
      </c>
      <c r="H103" s="37">
        <f t="shared" si="51"/>
        <v>-2.112013510574029E-2</v>
      </c>
      <c r="I103" s="37">
        <f t="shared" si="51"/>
        <v>-3.5644843523451653E-2</v>
      </c>
      <c r="J103" s="37">
        <f t="shared" si="51"/>
        <v>7.8123905803928473E-4</v>
      </c>
      <c r="K103" s="37">
        <f t="shared" si="51"/>
        <v>3.3217854805304814E-2</v>
      </c>
      <c r="L103" s="37">
        <f t="shared" si="51"/>
        <v>8.6184439751841868E-3</v>
      </c>
      <c r="M103" s="37">
        <f t="shared" si="51"/>
        <v>0</v>
      </c>
      <c r="N103" s="37">
        <f t="shared" si="51"/>
        <v>-9.4531798470768313E-3</v>
      </c>
      <c r="P103" s="38" t="s">
        <v>1784</v>
      </c>
      <c r="Q103" s="37">
        <f t="shared" ref="Q103:AC103" si="52">Q20/Q16-1</f>
        <v>1.7097560503011699E-2</v>
      </c>
      <c r="R103" s="37">
        <f t="shared" si="52"/>
        <v>4.2140192722565084E-2</v>
      </c>
      <c r="S103" s="37">
        <f t="shared" si="52"/>
        <v>0</v>
      </c>
      <c r="T103" s="37">
        <f t="shared" si="52"/>
        <v>0.1180339887498949</v>
      </c>
      <c r="U103" s="37">
        <f t="shared" si="52"/>
        <v>1.2148319340802072E-2</v>
      </c>
      <c r="V103" s="37">
        <f t="shared" si="52"/>
        <v>0</v>
      </c>
      <c r="W103" s="37">
        <f t="shared" si="52"/>
        <v>3.6569122738428161E-2</v>
      </c>
      <c r="X103" s="37">
        <f t="shared" si="52"/>
        <v>4.8037079436607177E-2</v>
      </c>
      <c r="Y103" s="37">
        <f t="shared" si="52"/>
        <v>0</v>
      </c>
      <c r="Z103" s="37">
        <f t="shared" si="52"/>
        <v>0</v>
      </c>
      <c r="AA103" s="37">
        <f t="shared" si="52"/>
        <v>8.6184439751841868E-3</v>
      </c>
      <c r="AB103" s="37">
        <f t="shared" si="52"/>
        <v>0</v>
      </c>
      <c r="AC103" s="37">
        <f t="shared" si="52"/>
        <v>0</v>
      </c>
      <c r="AE103" s="38" t="s">
        <v>1784</v>
      </c>
      <c r="AF103" s="37">
        <f t="shared" ref="AF103:AO103" si="53">AF20/AF16-1</f>
        <v>7.3523275794773468E-4</v>
      </c>
      <c r="AG103" s="37">
        <f t="shared" si="53"/>
        <v>3.0935317854763111E-2</v>
      </c>
      <c r="AH103" s="37">
        <f t="shared" si="53"/>
        <v>5.4256979794558013E-3</v>
      </c>
      <c r="AI103" s="37">
        <f t="shared" si="53"/>
        <v>2.9912777386659428E-2</v>
      </c>
      <c r="AJ103" s="37">
        <f t="shared" si="53"/>
        <v>-1.3909107151992783E-2</v>
      </c>
      <c r="AK103" s="37">
        <f t="shared" si="53"/>
        <v>-3.9302115285726469E-3</v>
      </c>
      <c r="AL103" s="37">
        <f t="shared" si="53"/>
        <v>-0.18581148089409516</v>
      </c>
      <c r="AM103" s="37">
        <f t="shared" si="53"/>
        <v>-4.5733279022297069E-2</v>
      </c>
      <c r="AN103" s="37">
        <f t="shared" si="53"/>
        <v>2.0674923260539879E-2</v>
      </c>
      <c r="AO103" s="37">
        <f t="shared" si="53"/>
        <v>6.7355675352745559E-2</v>
      </c>
      <c r="AP103" s="37"/>
      <c r="AQ103" s="37"/>
      <c r="AR103" s="37">
        <f t="shared" si="44"/>
        <v>-1.4935824898191785E-2</v>
      </c>
    </row>
    <row r="104" spans="1:44" x14ac:dyDescent="0.2">
      <c r="A104" s="38" t="s">
        <v>1785</v>
      </c>
      <c r="B104" s="37">
        <f t="shared" ref="B104:N104" si="54">B21/B17-1</f>
        <v>-1.2032844850627833E-2</v>
      </c>
      <c r="C104" s="37">
        <f t="shared" si="54"/>
        <v>2.1908024560153283E-3</v>
      </c>
      <c r="D104" s="37">
        <f t="shared" si="54"/>
        <v>5.0266832818282037E-3</v>
      </c>
      <c r="E104" s="37">
        <f t="shared" si="54"/>
        <v>5.6825766721034343E-2</v>
      </c>
      <c r="F104" s="37">
        <f t="shared" si="54"/>
        <v>-4.2202941353956858E-2</v>
      </c>
      <c r="G104" s="37">
        <f t="shared" si="54"/>
        <v>4.535082709742122E-3</v>
      </c>
      <c r="H104" s="37">
        <f t="shared" si="54"/>
        <v>2.5575892202487127E-2</v>
      </c>
      <c r="I104" s="37">
        <f t="shared" si="54"/>
        <v>-6.4491511821434977E-2</v>
      </c>
      <c r="J104" s="37">
        <f t="shared" si="54"/>
        <v>7.8123905803928473E-4</v>
      </c>
      <c r="K104" s="37">
        <f t="shared" si="54"/>
        <v>3.3217854805304814E-2</v>
      </c>
      <c r="L104" s="37">
        <f t="shared" si="54"/>
        <v>5.9807281220347619E-3</v>
      </c>
      <c r="M104" s="37">
        <f t="shared" si="54"/>
        <v>0</v>
      </c>
      <c r="N104" s="37">
        <f t="shared" si="54"/>
        <v>-1.5749699796916428E-3</v>
      </c>
      <c r="P104" s="38" t="s">
        <v>1785</v>
      </c>
      <c r="Q104" s="37">
        <f t="shared" ref="Q104:AC104" si="55">Q21/Q17-1</f>
        <v>-1.0987286121584061E-2</v>
      </c>
      <c r="R104" s="37">
        <f t="shared" si="55"/>
        <v>1.7675570231207693E-2</v>
      </c>
      <c r="S104" s="37">
        <f t="shared" si="55"/>
        <v>0</v>
      </c>
      <c r="T104" s="37">
        <f t="shared" si="55"/>
        <v>0.1180339887498949</v>
      </c>
      <c r="U104" s="37">
        <f t="shared" si="55"/>
        <v>-5.0783595288859673E-2</v>
      </c>
      <c r="V104" s="37">
        <f t="shared" si="55"/>
        <v>0</v>
      </c>
      <c r="W104" s="37">
        <f t="shared" si="55"/>
        <v>0</v>
      </c>
      <c r="X104" s="37">
        <f t="shared" si="55"/>
        <v>0</v>
      </c>
      <c r="Y104" s="37">
        <f t="shared" si="55"/>
        <v>0</v>
      </c>
      <c r="Z104" s="37">
        <f t="shared" si="55"/>
        <v>0</v>
      </c>
      <c r="AA104" s="37">
        <f t="shared" si="55"/>
        <v>5.9807281220347619E-3</v>
      </c>
      <c r="AB104" s="37">
        <f t="shared" si="55"/>
        <v>0</v>
      </c>
      <c r="AC104" s="37">
        <f t="shared" si="55"/>
        <v>0</v>
      </c>
      <c r="AE104" s="38" t="s">
        <v>1785</v>
      </c>
      <c r="AF104" s="37">
        <f t="shared" ref="AF104:AO104" si="56">AF21/AF17-1</f>
        <v>-1.2589580051413418E-2</v>
      </c>
      <c r="AG104" s="37">
        <f t="shared" si="56"/>
        <v>-2.9735746738357438E-4</v>
      </c>
      <c r="AH104" s="37">
        <f t="shared" si="56"/>
        <v>5.3841903328506469E-3</v>
      </c>
      <c r="AI104" s="37">
        <f t="shared" si="56"/>
        <v>2.7230062793945242E-2</v>
      </c>
      <c r="AJ104" s="37">
        <f t="shared" si="56"/>
        <v>-8.8809028930252332E-3</v>
      </c>
      <c r="AK104" s="37">
        <f t="shared" si="56"/>
        <v>6.3251640194756931E-3</v>
      </c>
      <c r="AL104" s="37">
        <f t="shared" si="56"/>
        <v>9.8589972535144232E-2</v>
      </c>
      <c r="AM104" s="37">
        <f t="shared" si="56"/>
        <v>-7.2388540630000331E-2</v>
      </c>
      <c r="AN104" s="37">
        <f t="shared" si="56"/>
        <v>2.0674923260539879E-2</v>
      </c>
      <c r="AO104" s="37">
        <f t="shared" si="56"/>
        <v>6.7355675352745559E-2</v>
      </c>
      <c r="AP104" s="37"/>
      <c r="AQ104" s="37"/>
      <c r="AR104" s="37">
        <f t="shared" si="44"/>
        <v>-2.5078442695783965E-3</v>
      </c>
    </row>
    <row r="105" spans="1:44" x14ac:dyDescent="0.2">
      <c r="A105" s="38" t="s">
        <v>1786</v>
      </c>
      <c r="B105" s="37">
        <f t="shared" ref="B105:N105" si="57">B22/B18-1</f>
        <v>-2.504824905552383E-2</v>
      </c>
      <c r="C105" s="37">
        <f t="shared" si="57"/>
        <v>4.9694343074859759E-3</v>
      </c>
      <c r="D105" s="37">
        <f t="shared" si="57"/>
        <v>7.7247149437575935E-4</v>
      </c>
      <c r="E105" s="37">
        <f t="shared" si="57"/>
        <v>4.6685229716863841E-2</v>
      </c>
      <c r="F105" s="37">
        <f t="shared" si="57"/>
        <v>-0.13920865997075982</v>
      </c>
      <c r="G105" s="37">
        <f t="shared" si="57"/>
        <v>-2.1634471726510673E-2</v>
      </c>
      <c r="H105" s="37">
        <f t="shared" si="57"/>
        <v>2.5575892202487127E-2</v>
      </c>
      <c r="I105" s="37">
        <f t="shared" si="57"/>
        <v>-5.8387539017946799E-2</v>
      </c>
      <c r="J105" s="37">
        <f t="shared" si="57"/>
        <v>7.8123905803928473E-4</v>
      </c>
      <c r="K105" s="37">
        <f t="shared" si="57"/>
        <v>3.3217854805304814E-2</v>
      </c>
      <c r="L105" s="37">
        <f t="shared" si="57"/>
        <v>0</v>
      </c>
      <c r="M105" s="37">
        <f t="shared" si="57"/>
        <v>5.1016823792615185E-2</v>
      </c>
      <c r="N105" s="37">
        <f t="shared" si="57"/>
        <v>1.8003409512349577E-2</v>
      </c>
      <c r="P105" s="38" t="s">
        <v>1786</v>
      </c>
      <c r="Q105" s="37">
        <f t="shared" ref="Q105:AC105" si="58">Q22/Q18-1</f>
        <v>-4.7815600054162966E-2</v>
      </c>
      <c r="R105" s="37">
        <f t="shared" si="58"/>
        <v>7.2395470358406211E-3</v>
      </c>
      <c r="S105" s="37">
        <f t="shared" si="58"/>
        <v>0</v>
      </c>
      <c r="T105" s="37">
        <f t="shared" si="58"/>
        <v>0.1180339887498949</v>
      </c>
      <c r="U105" s="37">
        <f t="shared" si="58"/>
        <v>-0.17190346051355732</v>
      </c>
      <c r="V105" s="37">
        <f t="shared" si="58"/>
        <v>0</v>
      </c>
      <c r="W105" s="37">
        <f t="shared" si="58"/>
        <v>0</v>
      </c>
      <c r="X105" s="37">
        <f t="shared" si="58"/>
        <v>0</v>
      </c>
      <c r="Y105" s="37">
        <f t="shared" si="58"/>
        <v>0</v>
      </c>
      <c r="Z105" s="37">
        <f t="shared" si="58"/>
        <v>0</v>
      </c>
      <c r="AA105" s="37">
        <f t="shared" si="58"/>
        <v>0</v>
      </c>
      <c r="AB105" s="37">
        <f t="shared" si="58"/>
        <v>5.1016823792615185E-2</v>
      </c>
      <c r="AC105" s="37">
        <f t="shared" si="58"/>
        <v>4.9068909014460482E-2</v>
      </c>
      <c r="AE105" s="38" t="s">
        <v>1786</v>
      </c>
      <c r="AF105" s="37">
        <f t="shared" ref="AF105:AO105" si="59">AF22/AF18-1</f>
        <v>-1.294463891036346E-2</v>
      </c>
      <c r="AG105" s="37">
        <f t="shared" si="59"/>
        <v>4.6029518508645673E-3</v>
      </c>
      <c r="AH105" s="37">
        <f t="shared" si="59"/>
        <v>8.2706864085335674E-4</v>
      </c>
      <c r="AI105" s="37">
        <f t="shared" si="59"/>
        <v>1.2675141233563725E-2</v>
      </c>
      <c r="AJ105" s="37">
        <f t="shared" si="59"/>
        <v>-1.1725397146628347E-2</v>
      </c>
      <c r="AK105" s="37">
        <f t="shared" si="59"/>
        <v>-3.0132260450820847E-2</v>
      </c>
      <c r="AL105" s="37">
        <f t="shared" si="59"/>
        <v>9.8589972535144232E-2</v>
      </c>
      <c r="AM105" s="37">
        <f t="shared" si="59"/>
        <v>-6.545830128830088E-2</v>
      </c>
      <c r="AN105" s="37">
        <f t="shared" si="59"/>
        <v>2.0674923260539879E-2</v>
      </c>
      <c r="AO105" s="37">
        <f t="shared" si="59"/>
        <v>6.7355675352745559E-2</v>
      </c>
      <c r="AP105" s="37"/>
      <c r="AQ105" s="37"/>
      <c r="AR105" s="37">
        <f t="shared" si="44"/>
        <v>-3.9707186932513849E-4</v>
      </c>
    </row>
    <row r="106" spans="1:44" x14ac:dyDescent="0.2">
      <c r="A106" s="38" t="s">
        <v>1787</v>
      </c>
      <c r="B106" s="37">
        <f t="shared" ref="B106:N106" si="60">B23/B19-1</f>
        <v>9.8007130096615658E-3</v>
      </c>
      <c r="C106" s="37">
        <f t="shared" si="60"/>
        <v>-1.1482553431746201E-2</v>
      </c>
      <c r="D106" s="37">
        <f t="shared" si="60"/>
        <v>1.5522835626977649E-3</v>
      </c>
      <c r="E106" s="37">
        <f t="shared" si="60"/>
        <v>-1.1683943950503206E-2</v>
      </c>
      <c r="F106" s="37">
        <f t="shared" si="60"/>
        <v>-0.11147193013727186</v>
      </c>
      <c r="G106" s="37">
        <f t="shared" si="60"/>
        <v>-5.2213152024379594E-2</v>
      </c>
      <c r="H106" s="37">
        <f t="shared" si="60"/>
        <v>2.5588258678706843E-2</v>
      </c>
      <c r="I106" s="37">
        <f t="shared" si="60"/>
        <v>0.19214724178268039</v>
      </c>
      <c r="J106" s="37">
        <f t="shared" si="60"/>
        <v>7.8123905803928473E-4</v>
      </c>
      <c r="K106" s="37">
        <f t="shared" si="60"/>
        <v>6.7621343782062748E-3</v>
      </c>
      <c r="L106" s="37">
        <f t="shared" si="60"/>
        <v>-8.544801085747511E-3</v>
      </c>
      <c r="M106" s="37">
        <f t="shared" si="60"/>
        <v>5.1016823792615185E-2</v>
      </c>
      <c r="N106" s="37">
        <f t="shared" si="60"/>
        <v>2.914426633507583E-2</v>
      </c>
      <c r="P106" s="38" t="s">
        <v>1787</v>
      </c>
      <c r="Q106" s="37">
        <f t="shared" ref="Q106:AC106" si="61">Q23/Q19-1</f>
        <v>-4.8530299438960922E-2</v>
      </c>
      <c r="R106" s="37">
        <f t="shared" si="61"/>
        <v>5.1999869468628557E-3</v>
      </c>
      <c r="S106" s="37">
        <f t="shared" si="61"/>
        <v>0</v>
      </c>
      <c r="T106" s="37">
        <f t="shared" si="61"/>
        <v>-5.7190958417936644E-2</v>
      </c>
      <c r="U106" s="37">
        <f t="shared" si="61"/>
        <v>-0.15283690595407917</v>
      </c>
      <c r="V106" s="37">
        <f t="shared" si="61"/>
        <v>0</v>
      </c>
      <c r="W106" s="37">
        <f t="shared" si="61"/>
        <v>0</v>
      </c>
      <c r="X106" s="37">
        <f t="shared" si="61"/>
        <v>0</v>
      </c>
      <c r="Y106" s="37">
        <f t="shared" si="61"/>
        <v>0</v>
      </c>
      <c r="Z106" s="37">
        <f t="shared" si="61"/>
        <v>0</v>
      </c>
      <c r="AA106" s="37">
        <f t="shared" si="61"/>
        <v>-8.544801085747511E-3</v>
      </c>
      <c r="AB106" s="37">
        <f t="shared" si="61"/>
        <v>5.1016823792615185E-2</v>
      </c>
      <c r="AC106" s="37">
        <f t="shared" si="61"/>
        <v>4.9068909014460482E-2</v>
      </c>
      <c r="AE106" s="38" t="s">
        <v>1787</v>
      </c>
      <c r="AF106" s="37">
        <f t="shared" ref="AF106:AO106" si="62">AF23/AF19-1</f>
        <v>4.1682121884672574E-2</v>
      </c>
      <c r="AG106" s="37">
        <f t="shared" si="62"/>
        <v>-1.4106899572679743E-2</v>
      </c>
      <c r="AH106" s="37">
        <f t="shared" si="62"/>
        <v>1.6621504319056513E-3</v>
      </c>
      <c r="AI106" s="37">
        <f t="shared" si="62"/>
        <v>9.8455925702789493E-3</v>
      </c>
      <c r="AJ106" s="37">
        <f t="shared" si="62"/>
        <v>5.499840308267645E-2</v>
      </c>
      <c r="AK106" s="37">
        <f t="shared" si="62"/>
        <v>-7.2721918780619177E-2</v>
      </c>
      <c r="AL106" s="37">
        <f t="shared" si="62"/>
        <v>9.8637642838929285E-2</v>
      </c>
      <c r="AM106" s="37">
        <f t="shared" si="62"/>
        <v>0.21963372424405891</v>
      </c>
      <c r="AN106" s="37">
        <f t="shared" si="62"/>
        <v>2.0674923260539879E-2</v>
      </c>
      <c r="AO106" s="37">
        <f t="shared" si="62"/>
        <v>1.3273001646861404E-2</v>
      </c>
      <c r="AP106" s="37"/>
      <c r="AQ106" s="37"/>
      <c r="AR106" s="37">
        <f t="shared" si="44"/>
        <v>1.7413180115796623E-2</v>
      </c>
    </row>
    <row r="107" spans="1:44" x14ac:dyDescent="0.2">
      <c r="A107" s="38" t="s">
        <v>1788</v>
      </c>
      <c r="B107" s="37">
        <f t="shared" ref="B107:N107" si="63">B24/B20-1</f>
        <v>4.5660328091208902E-2</v>
      </c>
      <c r="C107" s="37">
        <f t="shared" si="63"/>
        <v>5.1664090686512898E-2</v>
      </c>
      <c r="D107" s="37">
        <f t="shared" si="63"/>
        <v>1.3415300072156855E-2</v>
      </c>
      <c r="E107" s="37">
        <f t="shared" si="63"/>
        <v>-6.3168645261065248E-2</v>
      </c>
      <c r="F107" s="37">
        <f t="shared" si="63"/>
        <v>1.8429567745379183E-2</v>
      </c>
      <c r="G107" s="37">
        <f t="shared" si="63"/>
        <v>-1.1771053266611209E-2</v>
      </c>
      <c r="H107" s="37">
        <f t="shared" si="63"/>
        <v>2.7443130413070671E-2</v>
      </c>
      <c r="I107" s="37">
        <f t="shared" si="63"/>
        <v>0.1590710135487321</v>
      </c>
      <c r="J107" s="37">
        <f t="shared" si="63"/>
        <v>0</v>
      </c>
      <c r="K107" s="37">
        <f t="shared" si="63"/>
        <v>4.3038737657077775E-2</v>
      </c>
      <c r="L107" s="37">
        <f t="shared" si="63"/>
        <v>8.9793329857309034E-2</v>
      </c>
      <c r="M107" s="37">
        <f t="shared" si="63"/>
        <v>5.1016823792615185E-2</v>
      </c>
      <c r="N107" s="37">
        <f t="shared" si="63"/>
        <v>1.6087341037059666E-2</v>
      </c>
      <c r="P107" s="38" t="s">
        <v>1788</v>
      </c>
      <c r="Q107" s="37">
        <f t="shared" ref="Q107:AC107" si="64">Q24/Q20-1</f>
        <v>1.5892400118729499E-2</v>
      </c>
      <c r="R107" s="37">
        <f t="shared" si="64"/>
        <v>1.1271031305327028E-2</v>
      </c>
      <c r="S107" s="37">
        <f t="shared" si="64"/>
        <v>0.18164469998160104</v>
      </c>
      <c r="T107" s="37">
        <f t="shared" si="64"/>
        <v>-0.15672595728843219</v>
      </c>
      <c r="U107" s="37">
        <f t="shared" si="64"/>
        <v>1.0072685405005943E-2</v>
      </c>
      <c r="V107" s="37">
        <f t="shared" si="64"/>
        <v>0</v>
      </c>
      <c r="W107" s="37">
        <f t="shared" si="64"/>
        <v>-3.5279000634148794E-2</v>
      </c>
      <c r="X107" s="37">
        <f t="shared" si="64"/>
        <v>4.5835286154598975E-2</v>
      </c>
      <c r="Y107" s="37">
        <f t="shared" si="64"/>
        <v>0</v>
      </c>
      <c r="Z107" s="37">
        <f t="shared" si="64"/>
        <v>0</v>
      </c>
      <c r="AA107" s="37">
        <f t="shared" si="64"/>
        <v>8.9793329857309034E-2</v>
      </c>
      <c r="AB107" s="37">
        <f t="shared" si="64"/>
        <v>5.1016823792615185E-2</v>
      </c>
      <c r="AC107" s="37">
        <f t="shared" si="64"/>
        <v>4.9068909014460482E-2</v>
      </c>
      <c r="AE107" s="38" t="s">
        <v>1788</v>
      </c>
      <c r="AF107" s="37">
        <f t="shared" ref="AF107:AO107" si="65">AF24/AF20-1</f>
        <v>6.1870316060572028E-2</v>
      </c>
      <c r="AG107" s="37">
        <f t="shared" si="65"/>
        <v>5.8153286593417342E-2</v>
      </c>
      <c r="AH107" s="37">
        <f t="shared" si="65"/>
        <v>1.515079701089217E-3</v>
      </c>
      <c r="AI107" s="37">
        <f t="shared" si="65"/>
        <v>-1.3545779188999241E-2</v>
      </c>
      <c r="AJ107" s="37">
        <f t="shared" si="65"/>
        <v>5.1565536523747957E-2</v>
      </c>
      <c r="AK107" s="37">
        <f t="shared" si="65"/>
        <v>-1.6431377850028239E-2</v>
      </c>
      <c r="AL107" s="37">
        <f t="shared" si="65"/>
        <v>0.25540905007101844</v>
      </c>
      <c r="AM107" s="37">
        <f t="shared" si="65"/>
        <v>0.17406380548500811</v>
      </c>
      <c r="AN107" s="37">
        <f t="shared" si="65"/>
        <v>0</v>
      </c>
      <c r="AO107" s="37">
        <f t="shared" si="65"/>
        <v>8.4478243680328413E-2</v>
      </c>
      <c r="AP107" s="37"/>
      <c r="AQ107" s="37"/>
      <c r="AR107" s="37">
        <f t="shared" si="44"/>
        <v>-3.331306705628867E-3</v>
      </c>
    </row>
    <row r="108" spans="1:44" x14ac:dyDescent="0.2">
      <c r="A108" s="38" t="s">
        <v>1789</v>
      </c>
      <c r="B108" s="37">
        <f t="shared" ref="B108:G108" si="66">B25/B21-1</f>
        <v>7.6892378834727104E-2</v>
      </c>
      <c r="C108" s="37">
        <f t="shared" si="66"/>
        <v>0.12473973071448974</v>
      </c>
      <c r="D108" s="37">
        <f t="shared" si="66"/>
        <v>1.2284702163950278E-2</v>
      </c>
      <c r="E108" s="37">
        <f t="shared" si="66"/>
        <v>-5.7157912667398336E-2</v>
      </c>
      <c r="F108" s="37">
        <f t="shared" si="66"/>
        <v>8.81681214576997E-2</v>
      </c>
      <c r="G108" s="37">
        <f t="shared" si="66"/>
        <v>-1.779938988437213E-2</v>
      </c>
      <c r="H108" s="37">
        <f t="shared" ref="H108:N108" si="67">H25/H21-1</f>
        <v>-1.9337915085556268E-2</v>
      </c>
      <c r="I108" s="37">
        <f t="shared" si="67"/>
        <v>0.17680416197598992</v>
      </c>
      <c r="J108" s="37">
        <f t="shared" si="67"/>
        <v>0</v>
      </c>
      <c r="K108" s="37">
        <f t="shared" si="67"/>
        <v>4.4403567719369041E-2</v>
      </c>
      <c r="L108" s="37">
        <f t="shared" si="67"/>
        <v>8.9793329857309034E-2</v>
      </c>
      <c r="M108" s="37">
        <f t="shared" si="67"/>
        <v>6.220289273550561E-2</v>
      </c>
      <c r="N108" s="37">
        <f t="shared" si="67"/>
        <v>2.9349720711363103E-2</v>
      </c>
      <c r="P108" s="38" t="s">
        <v>1789</v>
      </c>
      <c r="Q108" s="37">
        <f t="shared" ref="Q108:AC108" si="68">Q25/Q21-1</f>
        <v>3.5649927224752576E-2</v>
      </c>
      <c r="R108" s="37">
        <f t="shared" si="68"/>
        <v>1.2216686014044464E-2</v>
      </c>
      <c r="S108" s="37">
        <f t="shared" si="68"/>
        <v>0</v>
      </c>
      <c r="T108" s="37">
        <f t="shared" si="68"/>
        <v>-0.15672595728843219</v>
      </c>
      <c r="U108" s="37">
        <f t="shared" si="68"/>
        <v>7.7039298805461121E-2</v>
      </c>
      <c r="V108" s="37">
        <f t="shared" si="68"/>
        <v>0</v>
      </c>
      <c r="W108" s="37">
        <f t="shared" si="68"/>
        <v>0</v>
      </c>
      <c r="X108" s="37">
        <f t="shared" si="68"/>
        <v>4.5835286154598975E-2</v>
      </c>
      <c r="Y108" s="37">
        <f t="shared" si="68"/>
        <v>0</v>
      </c>
      <c r="Z108" s="37">
        <f t="shared" si="68"/>
        <v>0</v>
      </c>
      <c r="AA108" s="37">
        <f t="shared" si="68"/>
        <v>8.9793329857309034E-2</v>
      </c>
      <c r="AB108" s="37">
        <f t="shared" si="68"/>
        <v>6.220289273550561E-2</v>
      </c>
      <c r="AC108" s="37">
        <f t="shared" si="68"/>
        <v>6.4124354409560214E-2</v>
      </c>
      <c r="AE108" s="38" t="s">
        <v>1789</v>
      </c>
      <c r="AF108" s="37">
        <f t="shared" ref="AF108:AO108" si="69">AF25/AF21-1</f>
        <v>9.8888641207905081E-2</v>
      </c>
      <c r="AG108" s="37">
        <f t="shared" si="69"/>
        <v>0.14314548322751386</v>
      </c>
      <c r="AH108" s="37">
        <f t="shared" si="69"/>
        <v>1.3153733965505454E-2</v>
      </c>
      <c r="AI108" s="37">
        <f t="shared" si="69"/>
        <v>-4.7585296283831902E-3</v>
      </c>
      <c r="AJ108" s="37">
        <f t="shared" si="69"/>
        <v>0.12955853704278475</v>
      </c>
      <c r="AK108" s="37">
        <f t="shared" si="69"/>
        <v>-2.478097970048132E-2</v>
      </c>
      <c r="AL108" s="37">
        <f t="shared" si="69"/>
        <v>-6.9589509368314761E-2</v>
      </c>
      <c r="AM108" s="37">
        <f t="shared" si="69"/>
        <v>0.19409289464978219</v>
      </c>
      <c r="AN108" s="37">
        <f t="shared" si="69"/>
        <v>0</v>
      </c>
      <c r="AO108" s="37">
        <f t="shared" si="69"/>
        <v>8.7157189505904231E-2</v>
      </c>
      <c r="AP108" s="37"/>
      <c r="AQ108" s="37"/>
      <c r="AR108" s="37">
        <f t="shared" si="44"/>
        <v>8.7004879949084124E-3</v>
      </c>
    </row>
    <row r="109" spans="1:44" x14ac:dyDescent="0.2">
      <c r="A109" s="38" t="s">
        <v>1790</v>
      </c>
      <c r="B109" s="37">
        <f t="shared" ref="B109:G109" si="70">B26/B22-1</f>
        <v>0.11880323046406782</v>
      </c>
      <c r="C109" s="37">
        <f t="shared" si="70"/>
        <v>0.14052946669056054</v>
      </c>
      <c r="D109" s="37">
        <f t="shared" si="70"/>
        <v>5.3721537347284354E-4</v>
      </c>
      <c r="E109" s="37">
        <f t="shared" si="70"/>
        <v>-4.6689823596793967E-2</v>
      </c>
      <c r="F109" s="37">
        <f t="shared" si="70"/>
        <v>0.27775875381562076</v>
      </c>
      <c r="G109" s="37">
        <f t="shared" si="70"/>
        <v>2.8362218399517136E-2</v>
      </c>
      <c r="H109" s="37">
        <f t="shared" ref="H109:N109" si="71">H26/H22-1</f>
        <v>-1.9337915085556268E-2</v>
      </c>
      <c r="I109" s="37">
        <f t="shared" si="71"/>
        <v>0.26227841316776956</v>
      </c>
      <c r="J109" s="37">
        <f t="shared" si="71"/>
        <v>0</v>
      </c>
      <c r="K109" s="37">
        <f t="shared" si="71"/>
        <v>4.4403567719369041E-2</v>
      </c>
      <c r="L109" s="37">
        <f t="shared" si="71"/>
        <v>8.9793329857309034E-2</v>
      </c>
      <c r="M109" s="37">
        <f t="shared" si="71"/>
        <v>2.0653366543535778E-2</v>
      </c>
      <c r="N109" s="37">
        <f t="shared" si="71"/>
        <v>8.2509688057685882E-3</v>
      </c>
      <c r="P109" s="38" t="s">
        <v>1790</v>
      </c>
      <c r="Q109" s="37">
        <f t="shared" ref="Q109:AC109" si="72">Q26/Q22-1</f>
        <v>9.9941180972002996E-2</v>
      </c>
      <c r="R109" s="37">
        <f t="shared" si="72"/>
        <v>1.2216686014044464E-2</v>
      </c>
      <c r="S109" s="37">
        <f t="shared" si="72"/>
        <v>0</v>
      </c>
      <c r="T109" s="37">
        <f t="shared" si="72"/>
        <v>-0.10557280900008414</v>
      </c>
      <c r="U109" s="37">
        <f t="shared" si="72"/>
        <v>0.30840253194121758</v>
      </c>
      <c r="V109" s="37">
        <f t="shared" si="72"/>
        <v>0</v>
      </c>
      <c r="W109" s="37">
        <f t="shared" si="72"/>
        <v>0</v>
      </c>
      <c r="X109" s="37">
        <f t="shared" si="72"/>
        <v>4.5835286154598975E-2</v>
      </c>
      <c r="Y109" s="37">
        <f t="shared" si="72"/>
        <v>0</v>
      </c>
      <c r="Z109" s="37">
        <f t="shared" si="72"/>
        <v>0</v>
      </c>
      <c r="AA109" s="37">
        <f t="shared" si="72"/>
        <v>8.9793329857309034E-2</v>
      </c>
      <c r="AB109" s="37">
        <f t="shared" si="72"/>
        <v>2.0653366543535778E-2</v>
      </c>
      <c r="AC109" s="37">
        <f t="shared" si="72"/>
        <v>1.435124543843691E-2</v>
      </c>
      <c r="AE109" s="38" t="s">
        <v>1790</v>
      </c>
      <c r="AF109" s="37">
        <f t="shared" ref="AF109:AO109" si="73">AF26/AF22-1</f>
        <v>0.12847644576228068</v>
      </c>
      <c r="AG109" s="37">
        <f t="shared" si="73"/>
        <v>0.16129839092617182</v>
      </c>
      <c r="AH109" s="37">
        <f t="shared" si="73"/>
        <v>5.7515358662296734E-4</v>
      </c>
      <c r="AI109" s="37">
        <f t="shared" si="73"/>
        <v>-1.5701647436749622E-2</v>
      </c>
      <c r="AJ109" s="37">
        <f t="shared" si="73"/>
        <v>0.1776389194971042</v>
      </c>
      <c r="AK109" s="37">
        <f t="shared" si="73"/>
        <v>3.9848707834012398E-2</v>
      </c>
      <c r="AL109" s="37">
        <f t="shared" si="73"/>
        <v>-6.9589509368314761E-2</v>
      </c>
      <c r="AM109" s="37">
        <f t="shared" si="73"/>
        <v>0.29032572098647069</v>
      </c>
      <c r="AN109" s="37">
        <f t="shared" si="73"/>
        <v>0</v>
      </c>
      <c r="AO109" s="37">
        <f t="shared" si="73"/>
        <v>8.7157189505904231E-2</v>
      </c>
      <c r="AP109" s="37"/>
      <c r="AQ109" s="37"/>
      <c r="AR109" s="37">
        <f t="shared" si="44"/>
        <v>4.4588942269074838E-3</v>
      </c>
    </row>
    <row r="110" spans="1:44" hidden="1" outlineLevel="1" x14ac:dyDescent="0.2">
      <c r="A110" s="38" t="s">
        <v>1791</v>
      </c>
      <c r="B110" s="37"/>
      <c r="C110" s="37"/>
      <c r="D110" s="37"/>
      <c r="E110" s="37"/>
      <c r="F110" s="37"/>
      <c r="G110" s="37"/>
      <c r="H110" s="37"/>
      <c r="I110" s="37"/>
      <c r="J110" s="37"/>
      <c r="K110" s="37"/>
      <c r="L110" s="37"/>
      <c r="M110" s="37"/>
      <c r="N110" s="37"/>
      <c r="P110" s="38" t="s">
        <v>1791</v>
      </c>
      <c r="Q110" s="37"/>
      <c r="R110" s="37"/>
      <c r="S110" s="37"/>
      <c r="T110" s="37"/>
      <c r="U110" s="37"/>
      <c r="V110" s="37"/>
      <c r="W110" s="37"/>
      <c r="X110" s="37"/>
      <c r="Y110" s="37"/>
      <c r="Z110" s="37"/>
      <c r="AA110" s="37"/>
      <c r="AB110" s="37"/>
      <c r="AC110" s="37"/>
      <c r="AE110" s="38" t="s">
        <v>1791</v>
      </c>
      <c r="AF110" s="37"/>
      <c r="AG110" s="37"/>
      <c r="AH110" s="37"/>
      <c r="AI110" s="37"/>
      <c r="AJ110" s="37"/>
      <c r="AK110" s="37"/>
      <c r="AL110" s="37"/>
      <c r="AM110" s="37"/>
      <c r="AN110" s="37"/>
      <c r="AO110" s="37"/>
      <c r="AP110" s="37"/>
      <c r="AQ110" s="37"/>
      <c r="AR110" s="37"/>
    </row>
    <row r="111" spans="1:44" hidden="1" outlineLevel="1" x14ac:dyDescent="0.2">
      <c r="A111" s="38" t="s">
        <v>1792</v>
      </c>
      <c r="B111" s="37"/>
      <c r="C111" s="37"/>
      <c r="D111" s="37"/>
      <c r="E111" s="37"/>
      <c r="F111" s="37"/>
      <c r="G111" s="37"/>
      <c r="H111" s="37"/>
      <c r="I111" s="37"/>
      <c r="J111" s="37"/>
      <c r="K111" s="37"/>
      <c r="L111" s="37"/>
      <c r="M111" s="37"/>
      <c r="N111" s="37"/>
      <c r="P111" s="38" t="s">
        <v>1792</v>
      </c>
      <c r="Q111" s="37"/>
      <c r="R111" s="37"/>
      <c r="S111" s="37"/>
      <c r="T111" s="37"/>
      <c r="U111" s="37"/>
      <c r="V111" s="37"/>
      <c r="W111" s="37"/>
      <c r="X111" s="37"/>
      <c r="Y111" s="37"/>
      <c r="Z111" s="37"/>
      <c r="AA111" s="37"/>
      <c r="AB111" s="37"/>
      <c r="AC111" s="37"/>
      <c r="AE111" s="38" t="s">
        <v>1792</v>
      </c>
      <c r="AF111" s="37"/>
      <c r="AG111" s="37"/>
      <c r="AH111" s="37"/>
      <c r="AI111" s="37"/>
      <c r="AJ111" s="37"/>
      <c r="AK111" s="37"/>
      <c r="AL111" s="37"/>
      <c r="AM111" s="37"/>
      <c r="AN111" s="37"/>
      <c r="AO111" s="37"/>
      <c r="AP111" s="37"/>
      <c r="AQ111" s="37"/>
      <c r="AR111" s="37"/>
    </row>
    <row r="112" spans="1:44" hidden="1" outlineLevel="1" x14ac:dyDescent="0.2">
      <c r="A112" s="38" t="s">
        <v>1793</v>
      </c>
      <c r="B112" s="37"/>
      <c r="C112" s="37"/>
      <c r="D112" s="37"/>
      <c r="E112" s="37"/>
      <c r="F112" s="37"/>
      <c r="G112" s="37"/>
      <c r="H112" s="37"/>
      <c r="I112" s="37"/>
      <c r="J112" s="37"/>
      <c r="K112" s="37"/>
      <c r="L112" s="37"/>
      <c r="M112" s="37"/>
      <c r="N112" s="37"/>
      <c r="P112" s="38" t="s">
        <v>1793</v>
      </c>
      <c r="Q112" s="37"/>
      <c r="R112" s="37"/>
      <c r="S112" s="37"/>
      <c r="T112" s="37"/>
      <c r="U112" s="37"/>
      <c r="V112" s="37"/>
      <c r="W112" s="37"/>
      <c r="X112" s="37"/>
      <c r="Y112" s="37"/>
      <c r="Z112" s="37"/>
      <c r="AA112" s="37"/>
      <c r="AB112" s="37"/>
      <c r="AC112" s="37"/>
      <c r="AE112" s="38" t="s">
        <v>1793</v>
      </c>
      <c r="AF112" s="37"/>
      <c r="AG112" s="37"/>
      <c r="AH112" s="37"/>
      <c r="AI112" s="37"/>
      <c r="AJ112" s="37"/>
      <c r="AK112" s="37"/>
      <c r="AL112" s="37"/>
      <c r="AM112" s="37"/>
      <c r="AN112" s="37"/>
      <c r="AO112" s="37"/>
      <c r="AP112" s="37"/>
      <c r="AQ112" s="37"/>
      <c r="AR112" s="37"/>
    </row>
    <row r="113" spans="1:44" hidden="1" outlineLevel="1" x14ac:dyDescent="0.2">
      <c r="A113" s="38" t="s">
        <v>1794</v>
      </c>
      <c r="B113" s="37"/>
      <c r="C113" s="37"/>
      <c r="D113" s="37"/>
      <c r="E113" s="37"/>
      <c r="F113" s="37"/>
      <c r="G113" s="37"/>
      <c r="H113" s="37"/>
      <c r="I113" s="37"/>
      <c r="J113" s="37"/>
      <c r="K113" s="37"/>
      <c r="L113" s="37"/>
      <c r="M113" s="37"/>
      <c r="N113" s="37"/>
      <c r="P113" s="38" t="s">
        <v>1794</v>
      </c>
      <c r="Q113" s="37"/>
      <c r="R113" s="37"/>
      <c r="S113" s="37"/>
      <c r="T113" s="37"/>
      <c r="U113" s="37"/>
      <c r="V113" s="37"/>
      <c r="W113" s="37"/>
      <c r="X113" s="37"/>
      <c r="Y113" s="37"/>
      <c r="Z113" s="37"/>
      <c r="AA113" s="37"/>
      <c r="AB113" s="37"/>
      <c r="AC113" s="37"/>
      <c r="AE113" s="38" t="s">
        <v>1794</v>
      </c>
      <c r="AF113" s="37"/>
      <c r="AG113" s="37"/>
      <c r="AH113" s="37"/>
      <c r="AI113" s="37"/>
      <c r="AJ113" s="37"/>
      <c r="AK113" s="37"/>
      <c r="AL113" s="37"/>
      <c r="AM113" s="37"/>
      <c r="AN113" s="37"/>
      <c r="AO113" s="37"/>
      <c r="AP113" s="37"/>
      <c r="AQ113" s="37"/>
      <c r="AR113" s="37"/>
    </row>
    <row r="114" spans="1:44" hidden="1" outlineLevel="1" x14ac:dyDescent="0.2">
      <c r="A114" s="38" t="s">
        <v>1795</v>
      </c>
      <c r="B114" s="37"/>
      <c r="C114" s="37"/>
      <c r="D114" s="37"/>
      <c r="E114" s="37"/>
      <c r="F114" s="37"/>
      <c r="G114" s="37"/>
      <c r="H114" s="37"/>
      <c r="I114" s="37"/>
      <c r="J114" s="37"/>
      <c r="K114" s="37"/>
      <c r="L114" s="37"/>
      <c r="M114" s="37"/>
      <c r="N114" s="37"/>
      <c r="P114" s="38" t="s">
        <v>1795</v>
      </c>
      <c r="Q114" s="37"/>
      <c r="R114" s="37"/>
      <c r="S114" s="37"/>
      <c r="T114" s="37"/>
      <c r="U114" s="37"/>
      <c r="V114" s="37"/>
      <c r="W114" s="37"/>
      <c r="X114" s="37"/>
      <c r="Y114" s="37"/>
      <c r="Z114" s="37"/>
      <c r="AA114" s="37"/>
      <c r="AB114" s="37"/>
      <c r="AC114" s="37"/>
      <c r="AE114" s="38" t="s">
        <v>1795</v>
      </c>
      <c r="AF114" s="37"/>
      <c r="AG114" s="37"/>
      <c r="AH114" s="37"/>
      <c r="AI114" s="37"/>
      <c r="AJ114" s="37"/>
      <c r="AK114" s="37"/>
      <c r="AL114" s="37"/>
      <c r="AM114" s="37"/>
      <c r="AN114" s="37"/>
      <c r="AO114" s="37"/>
      <c r="AP114" s="37"/>
      <c r="AQ114" s="37"/>
      <c r="AR114" s="37"/>
    </row>
    <row r="115" spans="1:44" hidden="1" outlineLevel="1" x14ac:dyDescent="0.2">
      <c r="A115" s="38" t="s">
        <v>1796</v>
      </c>
      <c r="B115" s="37"/>
      <c r="C115" s="37"/>
      <c r="D115" s="37"/>
      <c r="E115" s="37"/>
      <c r="F115" s="37"/>
      <c r="G115" s="37"/>
      <c r="H115" s="37"/>
      <c r="I115" s="37"/>
      <c r="J115" s="37"/>
      <c r="K115" s="37"/>
      <c r="L115" s="37"/>
      <c r="M115" s="37"/>
      <c r="N115" s="37"/>
      <c r="P115" s="38" t="s">
        <v>1796</v>
      </c>
      <c r="Q115" s="37"/>
      <c r="R115" s="37"/>
      <c r="S115" s="37"/>
      <c r="T115" s="37"/>
      <c r="U115" s="37"/>
      <c r="V115" s="37"/>
      <c r="W115" s="37"/>
      <c r="X115" s="37"/>
      <c r="Y115" s="37"/>
      <c r="Z115" s="37"/>
      <c r="AA115" s="37"/>
      <c r="AB115" s="37"/>
      <c r="AC115" s="37"/>
      <c r="AE115" s="38" t="s">
        <v>1796</v>
      </c>
      <c r="AF115" s="37"/>
      <c r="AG115" s="37"/>
      <c r="AH115" s="37"/>
      <c r="AI115" s="37"/>
      <c r="AJ115" s="37"/>
      <c r="AK115" s="37"/>
      <c r="AL115" s="37"/>
      <c r="AM115" s="37"/>
      <c r="AN115" s="37"/>
      <c r="AO115" s="37"/>
      <c r="AP115" s="37"/>
      <c r="AQ115" s="37"/>
      <c r="AR115" s="37"/>
    </row>
    <row r="116" spans="1:44" hidden="1" outlineLevel="1" x14ac:dyDescent="0.2">
      <c r="A116" s="38" t="s">
        <v>1797</v>
      </c>
      <c r="B116" s="37"/>
      <c r="C116" s="37"/>
      <c r="D116" s="37"/>
      <c r="E116" s="37"/>
      <c r="F116" s="37"/>
      <c r="G116" s="37"/>
      <c r="H116" s="37"/>
      <c r="I116" s="37"/>
      <c r="J116" s="37"/>
      <c r="K116" s="37"/>
      <c r="L116" s="37"/>
      <c r="M116" s="37"/>
      <c r="N116" s="37"/>
      <c r="P116" s="38" t="s">
        <v>1797</v>
      </c>
      <c r="Q116" s="37"/>
      <c r="R116" s="37"/>
      <c r="S116" s="37"/>
      <c r="T116" s="37"/>
      <c r="U116" s="37"/>
      <c r="V116" s="37"/>
      <c r="W116" s="37"/>
      <c r="X116" s="37"/>
      <c r="Y116" s="37"/>
      <c r="Z116" s="37"/>
      <c r="AA116" s="37"/>
      <c r="AB116" s="37"/>
      <c r="AC116" s="37"/>
      <c r="AE116" s="38" t="s">
        <v>1797</v>
      </c>
      <c r="AF116" s="37"/>
      <c r="AG116" s="37"/>
      <c r="AH116" s="37"/>
      <c r="AI116" s="37"/>
      <c r="AJ116" s="37"/>
      <c r="AK116" s="37"/>
      <c r="AL116" s="37"/>
      <c r="AM116" s="37"/>
      <c r="AN116" s="37"/>
      <c r="AO116" s="37"/>
      <c r="AP116" s="37"/>
      <c r="AQ116" s="37"/>
      <c r="AR116" s="37"/>
    </row>
    <row r="117" spans="1:44" hidden="1" outlineLevel="1" x14ac:dyDescent="0.2">
      <c r="A117" s="38" t="s">
        <v>1798</v>
      </c>
      <c r="B117" s="37"/>
      <c r="C117" s="37"/>
      <c r="D117" s="37"/>
      <c r="E117" s="37"/>
      <c r="F117" s="37"/>
      <c r="G117" s="37"/>
      <c r="H117" s="37"/>
      <c r="I117" s="37"/>
      <c r="J117" s="37"/>
      <c r="K117" s="37"/>
      <c r="L117" s="37"/>
      <c r="M117" s="37"/>
      <c r="N117" s="37"/>
      <c r="P117" s="38" t="s">
        <v>1798</v>
      </c>
      <c r="Q117" s="37"/>
      <c r="R117" s="37"/>
      <c r="S117" s="37"/>
      <c r="T117" s="37"/>
      <c r="U117" s="37"/>
      <c r="V117" s="37"/>
      <c r="W117" s="37"/>
      <c r="X117" s="37"/>
      <c r="Y117" s="37"/>
      <c r="Z117" s="37"/>
      <c r="AA117" s="37"/>
      <c r="AB117" s="37"/>
      <c r="AC117" s="37"/>
      <c r="AE117" s="38" t="s">
        <v>1798</v>
      </c>
      <c r="AF117" s="37"/>
      <c r="AG117" s="37"/>
      <c r="AH117" s="37"/>
      <c r="AI117" s="37"/>
      <c r="AJ117" s="37"/>
      <c r="AK117" s="37"/>
      <c r="AL117" s="37"/>
      <c r="AM117" s="37"/>
      <c r="AN117" s="37"/>
      <c r="AO117" s="37"/>
      <c r="AP117" s="37"/>
      <c r="AQ117" s="37"/>
      <c r="AR117" s="37"/>
    </row>
    <row r="118" spans="1:44" hidden="1" outlineLevel="1" x14ac:dyDescent="0.2">
      <c r="A118" s="38" t="s">
        <v>1799</v>
      </c>
      <c r="B118" s="37"/>
      <c r="C118" s="37"/>
      <c r="D118" s="37"/>
      <c r="E118" s="37"/>
      <c r="F118" s="37"/>
      <c r="G118" s="37"/>
      <c r="H118" s="37"/>
      <c r="I118" s="37"/>
      <c r="J118" s="37"/>
      <c r="K118" s="37"/>
      <c r="L118" s="37"/>
      <c r="M118" s="37"/>
      <c r="N118" s="37"/>
      <c r="P118" s="38" t="s">
        <v>1799</v>
      </c>
      <c r="Q118" s="37"/>
      <c r="R118" s="37"/>
      <c r="S118" s="37"/>
      <c r="T118" s="37"/>
      <c r="U118" s="37"/>
      <c r="V118" s="37"/>
      <c r="W118" s="37"/>
      <c r="X118" s="37"/>
      <c r="Y118" s="37"/>
      <c r="Z118" s="37"/>
      <c r="AA118" s="37"/>
      <c r="AB118" s="37"/>
      <c r="AC118" s="37"/>
      <c r="AE118" s="38" t="s">
        <v>1799</v>
      </c>
      <c r="AF118" s="37"/>
      <c r="AG118" s="37"/>
      <c r="AH118" s="37"/>
      <c r="AI118" s="37"/>
      <c r="AJ118" s="37"/>
      <c r="AK118" s="37"/>
      <c r="AL118" s="37"/>
      <c r="AM118" s="37"/>
      <c r="AN118" s="37"/>
      <c r="AO118" s="37"/>
      <c r="AP118" s="37"/>
      <c r="AQ118" s="37"/>
      <c r="AR118" s="37"/>
    </row>
    <row r="119" spans="1:44" hidden="1" outlineLevel="1" x14ac:dyDescent="0.2">
      <c r="A119" s="38" t="s">
        <v>1800</v>
      </c>
      <c r="B119" s="37"/>
      <c r="C119" s="37"/>
      <c r="D119" s="37"/>
      <c r="E119" s="37"/>
      <c r="F119" s="37"/>
      <c r="G119" s="37"/>
      <c r="H119" s="37"/>
      <c r="I119" s="37"/>
      <c r="J119" s="37"/>
      <c r="K119" s="37"/>
      <c r="L119" s="37"/>
      <c r="M119" s="37"/>
      <c r="N119" s="37"/>
      <c r="P119" s="38" t="s">
        <v>1800</v>
      </c>
      <c r="Q119" s="37"/>
      <c r="R119" s="37"/>
      <c r="S119" s="37"/>
      <c r="T119" s="37"/>
      <c r="U119" s="37"/>
      <c r="V119" s="37"/>
      <c r="W119" s="37"/>
      <c r="X119" s="37"/>
      <c r="Y119" s="37"/>
      <c r="Z119" s="37"/>
      <c r="AA119" s="37"/>
      <c r="AB119" s="37"/>
      <c r="AC119" s="37"/>
      <c r="AE119" s="38" t="s">
        <v>1800</v>
      </c>
      <c r="AF119" s="37"/>
      <c r="AG119" s="37"/>
      <c r="AH119" s="37"/>
      <c r="AI119" s="37"/>
      <c r="AJ119" s="37"/>
      <c r="AK119" s="37"/>
      <c r="AL119" s="37"/>
      <c r="AM119" s="37"/>
      <c r="AN119" s="37"/>
      <c r="AO119" s="37"/>
      <c r="AP119" s="37"/>
      <c r="AQ119" s="37"/>
      <c r="AR119" s="37"/>
    </row>
    <row r="120" spans="1:44" hidden="1" outlineLevel="1" x14ac:dyDescent="0.2">
      <c r="A120" s="38" t="s">
        <v>1801</v>
      </c>
      <c r="B120" s="37"/>
      <c r="C120" s="37"/>
      <c r="D120" s="37"/>
      <c r="E120" s="37"/>
      <c r="F120" s="37"/>
      <c r="G120" s="37"/>
      <c r="H120" s="37"/>
      <c r="I120" s="37"/>
      <c r="J120" s="37"/>
      <c r="K120" s="37"/>
      <c r="L120" s="37"/>
      <c r="M120" s="37"/>
      <c r="N120" s="37"/>
      <c r="P120" s="38" t="s">
        <v>1801</v>
      </c>
      <c r="Q120" s="37"/>
      <c r="R120" s="37"/>
      <c r="S120" s="37"/>
      <c r="T120" s="37"/>
      <c r="U120" s="37"/>
      <c r="V120" s="37"/>
      <c r="W120" s="37"/>
      <c r="X120" s="37"/>
      <c r="Y120" s="37"/>
      <c r="Z120" s="37"/>
      <c r="AA120" s="37"/>
      <c r="AB120" s="37"/>
      <c r="AC120" s="37"/>
      <c r="AE120" s="38" t="s">
        <v>1801</v>
      </c>
      <c r="AF120" s="37"/>
      <c r="AG120" s="37"/>
      <c r="AH120" s="37"/>
      <c r="AI120" s="37"/>
      <c r="AJ120" s="37"/>
      <c r="AK120" s="37"/>
      <c r="AL120" s="37"/>
      <c r="AM120" s="37"/>
      <c r="AN120" s="37"/>
      <c r="AO120" s="37"/>
      <c r="AP120" s="37"/>
      <c r="AQ120" s="37"/>
      <c r="AR120" s="37"/>
    </row>
    <row r="121" spans="1:44" hidden="1" outlineLevel="1" x14ac:dyDescent="0.2">
      <c r="A121" s="38" t="s">
        <v>1802</v>
      </c>
      <c r="B121" s="37"/>
      <c r="C121" s="37"/>
      <c r="D121" s="37"/>
      <c r="E121" s="37"/>
      <c r="F121" s="37"/>
      <c r="G121" s="37"/>
      <c r="H121" s="37"/>
      <c r="I121" s="37"/>
      <c r="J121" s="37"/>
      <c r="K121" s="37"/>
      <c r="L121" s="37"/>
      <c r="M121" s="37"/>
      <c r="N121" s="37"/>
      <c r="P121" s="38" t="s">
        <v>1802</v>
      </c>
      <c r="Q121" s="37"/>
      <c r="R121" s="37"/>
      <c r="S121" s="37"/>
      <c r="T121" s="37"/>
      <c r="U121" s="37"/>
      <c r="V121" s="37"/>
      <c r="W121" s="37"/>
      <c r="X121" s="37"/>
      <c r="Y121" s="37"/>
      <c r="Z121" s="37"/>
      <c r="AA121" s="37"/>
      <c r="AB121" s="37"/>
      <c r="AC121" s="37"/>
      <c r="AE121" s="38" t="s">
        <v>1802</v>
      </c>
      <c r="AF121" s="37"/>
      <c r="AG121" s="37"/>
      <c r="AH121" s="37"/>
      <c r="AI121" s="37"/>
      <c r="AJ121" s="37"/>
      <c r="AK121" s="37"/>
      <c r="AL121" s="37"/>
      <c r="AM121" s="37"/>
      <c r="AN121" s="37"/>
      <c r="AO121" s="37"/>
      <c r="AP121" s="37"/>
      <c r="AQ121" s="37"/>
      <c r="AR121" s="37"/>
    </row>
    <row r="122" spans="1:44" hidden="1" outlineLevel="1" x14ac:dyDescent="0.2">
      <c r="A122" s="38" t="s">
        <v>1803</v>
      </c>
      <c r="B122" s="37"/>
      <c r="C122" s="37"/>
      <c r="D122" s="37"/>
      <c r="E122" s="37"/>
      <c r="F122" s="37"/>
      <c r="G122" s="37"/>
      <c r="H122" s="37"/>
      <c r="I122" s="37"/>
      <c r="J122" s="37"/>
      <c r="K122" s="37"/>
      <c r="L122" s="37"/>
      <c r="M122" s="37"/>
      <c r="N122" s="37"/>
      <c r="P122" s="38" t="s">
        <v>1803</v>
      </c>
      <c r="Q122" s="37"/>
      <c r="R122" s="37"/>
      <c r="S122" s="37"/>
      <c r="T122" s="37"/>
      <c r="U122" s="37"/>
      <c r="V122" s="37"/>
      <c r="W122" s="37"/>
      <c r="X122" s="37"/>
      <c r="Y122" s="37"/>
      <c r="Z122" s="37"/>
      <c r="AA122" s="37"/>
      <c r="AB122" s="37"/>
      <c r="AC122" s="37"/>
      <c r="AE122" s="38" t="s">
        <v>1803</v>
      </c>
      <c r="AF122" s="37"/>
      <c r="AG122" s="37"/>
      <c r="AH122" s="37"/>
      <c r="AI122" s="37"/>
      <c r="AJ122" s="37"/>
      <c r="AK122" s="37"/>
      <c r="AL122" s="37"/>
      <c r="AM122" s="37"/>
      <c r="AN122" s="37"/>
      <c r="AO122" s="37"/>
      <c r="AP122" s="37"/>
      <c r="AQ122" s="37"/>
      <c r="AR122" s="37"/>
    </row>
    <row r="123" spans="1:44" hidden="1" outlineLevel="1" x14ac:dyDescent="0.2">
      <c r="A123" s="38" t="s">
        <v>1804</v>
      </c>
      <c r="B123" s="37"/>
      <c r="C123" s="37"/>
      <c r="D123" s="37"/>
      <c r="E123" s="37"/>
      <c r="F123" s="37"/>
      <c r="G123" s="37"/>
      <c r="H123" s="37"/>
      <c r="I123" s="37"/>
      <c r="J123" s="37"/>
      <c r="K123" s="37"/>
      <c r="L123" s="37"/>
      <c r="M123" s="37"/>
      <c r="N123" s="37"/>
      <c r="P123" s="38" t="s">
        <v>1804</v>
      </c>
      <c r="Q123" s="37"/>
      <c r="R123" s="37"/>
      <c r="S123" s="37"/>
      <c r="T123" s="37"/>
      <c r="U123" s="37"/>
      <c r="V123" s="37"/>
      <c r="W123" s="37"/>
      <c r="X123" s="37"/>
      <c r="Y123" s="37"/>
      <c r="Z123" s="37"/>
      <c r="AA123" s="37"/>
      <c r="AB123" s="37"/>
      <c r="AC123" s="37"/>
      <c r="AE123" s="38" t="s">
        <v>1804</v>
      </c>
      <c r="AF123" s="37"/>
      <c r="AG123" s="37"/>
      <c r="AH123" s="37"/>
      <c r="AI123" s="37"/>
      <c r="AJ123" s="37"/>
      <c r="AK123" s="37"/>
      <c r="AL123" s="37"/>
      <c r="AM123" s="37"/>
      <c r="AN123" s="37"/>
      <c r="AO123" s="37"/>
      <c r="AP123" s="37"/>
      <c r="AQ123" s="37"/>
      <c r="AR123" s="37"/>
    </row>
    <row r="124" spans="1:44" hidden="1" outlineLevel="1" x14ac:dyDescent="0.2">
      <c r="A124" s="38" t="s">
        <v>1805</v>
      </c>
      <c r="B124" s="37"/>
      <c r="C124" s="37"/>
      <c r="D124" s="37"/>
      <c r="E124" s="37"/>
      <c r="F124" s="37"/>
      <c r="G124" s="37"/>
      <c r="H124" s="37"/>
      <c r="I124" s="37"/>
      <c r="J124" s="37"/>
      <c r="K124" s="37"/>
      <c r="L124" s="37"/>
      <c r="M124" s="37"/>
      <c r="N124" s="37"/>
      <c r="P124" s="38" t="s">
        <v>1805</v>
      </c>
      <c r="Q124" s="37"/>
      <c r="R124" s="37"/>
      <c r="S124" s="37"/>
      <c r="T124" s="37"/>
      <c r="U124" s="37"/>
      <c r="V124" s="37"/>
      <c r="W124" s="37"/>
      <c r="X124" s="37"/>
      <c r="Y124" s="37"/>
      <c r="Z124" s="37"/>
      <c r="AA124" s="37"/>
      <c r="AB124" s="37"/>
      <c r="AC124" s="37"/>
      <c r="AE124" s="38" t="s">
        <v>1805</v>
      </c>
      <c r="AF124" s="37"/>
      <c r="AG124" s="37"/>
      <c r="AH124" s="37"/>
      <c r="AI124" s="37"/>
      <c r="AJ124" s="37"/>
      <c r="AK124" s="37"/>
      <c r="AL124" s="37"/>
      <c r="AM124" s="37"/>
      <c r="AN124" s="37"/>
      <c r="AO124" s="37"/>
      <c r="AP124" s="37"/>
      <c r="AQ124" s="37"/>
      <c r="AR124" s="37"/>
    </row>
    <row r="125" spans="1:44" hidden="1" outlineLevel="1" x14ac:dyDescent="0.2">
      <c r="A125" s="38" t="s">
        <v>1806</v>
      </c>
      <c r="B125" s="37"/>
      <c r="C125" s="37"/>
      <c r="D125" s="37"/>
      <c r="E125" s="37"/>
      <c r="F125" s="37"/>
      <c r="G125" s="37"/>
      <c r="H125" s="37"/>
      <c r="I125" s="37"/>
      <c r="J125" s="37"/>
      <c r="K125" s="37"/>
      <c r="L125" s="37"/>
      <c r="M125" s="37"/>
      <c r="N125" s="37"/>
      <c r="P125" s="38" t="s">
        <v>1806</v>
      </c>
      <c r="Q125" s="37"/>
      <c r="R125" s="37"/>
      <c r="S125" s="37"/>
      <c r="T125" s="37"/>
      <c r="U125" s="37"/>
      <c r="V125" s="37"/>
      <c r="W125" s="37"/>
      <c r="X125" s="37"/>
      <c r="Y125" s="37"/>
      <c r="Z125" s="37"/>
      <c r="AA125" s="37"/>
      <c r="AB125" s="37"/>
      <c r="AC125" s="37"/>
      <c r="AE125" s="38" t="s">
        <v>1806</v>
      </c>
      <c r="AF125" s="37"/>
      <c r="AG125" s="37"/>
      <c r="AH125" s="37"/>
      <c r="AI125" s="37"/>
      <c r="AJ125" s="37"/>
      <c r="AK125" s="37"/>
      <c r="AL125" s="37"/>
      <c r="AM125" s="37"/>
      <c r="AN125" s="37"/>
      <c r="AO125" s="37"/>
      <c r="AP125" s="37"/>
      <c r="AQ125" s="37"/>
      <c r="AR125" s="37"/>
    </row>
    <row r="126" spans="1:44" hidden="1" outlineLevel="1" x14ac:dyDescent="0.2">
      <c r="A126" s="38" t="s">
        <v>1807</v>
      </c>
      <c r="B126" s="37"/>
      <c r="C126" s="37"/>
      <c r="D126" s="37"/>
      <c r="E126" s="37"/>
      <c r="F126" s="37"/>
      <c r="G126" s="37"/>
      <c r="H126" s="37"/>
      <c r="I126" s="37"/>
      <c r="J126" s="37"/>
      <c r="K126" s="37"/>
      <c r="L126" s="37"/>
      <c r="M126" s="37"/>
      <c r="N126" s="37"/>
      <c r="P126" s="38" t="s">
        <v>1807</v>
      </c>
      <c r="Q126" s="37"/>
      <c r="R126" s="37"/>
      <c r="S126" s="37"/>
      <c r="T126" s="37"/>
      <c r="U126" s="37"/>
      <c r="V126" s="37"/>
      <c r="W126" s="37"/>
      <c r="X126" s="37"/>
      <c r="Y126" s="37"/>
      <c r="Z126" s="37"/>
      <c r="AA126" s="37"/>
      <c r="AB126" s="37"/>
      <c r="AC126" s="37"/>
      <c r="AE126" s="38" t="s">
        <v>1807</v>
      </c>
      <c r="AF126" s="37"/>
      <c r="AG126" s="37"/>
      <c r="AH126" s="37"/>
      <c r="AI126" s="37"/>
      <c r="AJ126" s="37"/>
      <c r="AK126" s="37"/>
      <c r="AL126" s="37"/>
      <c r="AM126" s="37"/>
      <c r="AN126" s="37"/>
      <c r="AO126" s="37"/>
      <c r="AP126" s="37"/>
      <c r="AQ126" s="37"/>
      <c r="AR126" s="37"/>
    </row>
    <row r="127" spans="1:44" hidden="1" outlineLevel="1" x14ac:dyDescent="0.2">
      <c r="A127" s="38" t="s">
        <v>1808</v>
      </c>
      <c r="B127" s="37"/>
      <c r="C127" s="37"/>
      <c r="D127" s="37"/>
      <c r="E127" s="37"/>
      <c r="F127" s="37"/>
      <c r="G127" s="37"/>
      <c r="H127" s="37"/>
      <c r="I127" s="37"/>
      <c r="J127" s="37"/>
      <c r="K127" s="37"/>
      <c r="L127" s="37"/>
      <c r="M127" s="37"/>
      <c r="N127" s="37"/>
      <c r="P127" s="38" t="s">
        <v>1808</v>
      </c>
      <c r="Q127" s="37"/>
      <c r="R127" s="37"/>
      <c r="S127" s="37"/>
      <c r="T127" s="37"/>
      <c r="U127" s="37"/>
      <c r="V127" s="37"/>
      <c r="W127" s="37"/>
      <c r="X127" s="37"/>
      <c r="Y127" s="37"/>
      <c r="Z127" s="37"/>
      <c r="AA127" s="37"/>
      <c r="AB127" s="37"/>
      <c r="AC127" s="37"/>
      <c r="AE127" s="38" t="s">
        <v>1808</v>
      </c>
      <c r="AF127" s="37"/>
      <c r="AG127" s="37"/>
      <c r="AH127" s="37"/>
      <c r="AI127" s="37"/>
      <c r="AJ127" s="37"/>
      <c r="AK127" s="37"/>
      <c r="AL127" s="37"/>
      <c r="AM127" s="37"/>
      <c r="AN127" s="37"/>
      <c r="AO127" s="37"/>
      <c r="AP127" s="37"/>
      <c r="AQ127" s="37"/>
      <c r="AR127" s="37"/>
    </row>
    <row r="128" spans="1:44" hidden="1" outlineLevel="1" x14ac:dyDescent="0.2">
      <c r="A128" s="38" t="s">
        <v>1809</v>
      </c>
      <c r="B128" s="37"/>
      <c r="C128" s="37"/>
      <c r="D128" s="37"/>
      <c r="E128" s="37"/>
      <c r="F128" s="37"/>
      <c r="G128" s="37"/>
      <c r="H128" s="37"/>
      <c r="I128" s="37"/>
      <c r="J128" s="37"/>
      <c r="K128" s="37"/>
      <c r="L128" s="37"/>
      <c r="M128" s="37"/>
      <c r="N128" s="37"/>
      <c r="P128" s="38" t="s">
        <v>1809</v>
      </c>
      <c r="Q128" s="37"/>
      <c r="R128" s="37"/>
      <c r="S128" s="37"/>
      <c r="T128" s="37"/>
      <c r="U128" s="37"/>
      <c r="V128" s="37"/>
      <c r="W128" s="37"/>
      <c r="X128" s="37"/>
      <c r="Y128" s="37"/>
      <c r="Z128" s="37"/>
      <c r="AA128" s="37"/>
      <c r="AB128" s="37"/>
      <c r="AC128" s="37"/>
      <c r="AE128" s="38" t="s">
        <v>1809</v>
      </c>
      <c r="AF128" s="37"/>
      <c r="AG128" s="37"/>
      <c r="AH128" s="37"/>
      <c r="AI128" s="37"/>
      <c r="AJ128" s="37"/>
      <c r="AK128" s="37"/>
      <c r="AL128" s="37"/>
      <c r="AM128" s="37"/>
      <c r="AN128" s="37"/>
      <c r="AO128" s="37"/>
      <c r="AP128" s="37"/>
      <c r="AQ128" s="37"/>
      <c r="AR128" s="37"/>
    </row>
    <row r="129" spans="1:44" hidden="1" outlineLevel="1" x14ac:dyDescent="0.2">
      <c r="A129" s="38" t="s">
        <v>1810</v>
      </c>
      <c r="B129" s="37"/>
      <c r="C129" s="37"/>
      <c r="D129" s="37"/>
      <c r="E129" s="37"/>
      <c r="F129" s="37"/>
      <c r="G129" s="37"/>
      <c r="H129" s="37"/>
      <c r="I129" s="37"/>
      <c r="J129" s="37"/>
      <c r="K129" s="37"/>
      <c r="L129" s="37"/>
      <c r="M129" s="37"/>
      <c r="N129" s="37"/>
      <c r="P129" s="38" t="s">
        <v>1810</v>
      </c>
      <c r="Q129" s="37"/>
      <c r="R129" s="37"/>
      <c r="S129" s="37"/>
      <c r="T129" s="37"/>
      <c r="U129" s="37"/>
      <c r="V129" s="37"/>
      <c r="W129" s="37"/>
      <c r="X129" s="37"/>
      <c r="Y129" s="37"/>
      <c r="Z129" s="37"/>
      <c r="AA129" s="37"/>
      <c r="AB129" s="37"/>
      <c r="AC129" s="37"/>
      <c r="AE129" s="38" t="s">
        <v>1810</v>
      </c>
      <c r="AF129" s="37"/>
      <c r="AG129" s="37"/>
      <c r="AH129" s="37"/>
      <c r="AI129" s="37"/>
      <c r="AJ129" s="37"/>
      <c r="AK129" s="37"/>
      <c r="AL129" s="37"/>
      <c r="AM129" s="37"/>
      <c r="AN129" s="37"/>
      <c r="AO129" s="37"/>
      <c r="AP129" s="37"/>
      <c r="AQ129" s="37"/>
      <c r="AR129" s="37"/>
    </row>
    <row r="130" spans="1:44" hidden="1" outlineLevel="1" x14ac:dyDescent="0.2">
      <c r="A130" s="38" t="s">
        <v>1811</v>
      </c>
      <c r="B130" s="37"/>
      <c r="C130" s="37"/>
      <c r="D130" s="37"/>
      <c r="E130" s="37"/>
      <c r="F130" s="37"/>
      <c r="G130" s="37"/>
      <c r="H130" s="37"/>
      <c r="I130" s="37"/>
      <c r="J130" s="37"/>
      <c r="K130" s="37"/>
      <c r="L130" s="37"/>
      <c r="M130" s="37"/>
      <c r="N130" s="37"/>
      <c r="P130" s="38" t="s">
        <v>1811</v>
      </c>
      <c r="Q130" s="37"/>
      <c r="R130" s="37"/>
      <c r="S130" s="37"/>
      <c r="T130" s="37"/>
      <c r="U130" s="37"/>
      <c r="V130" s="37"/>
      <c r="W130" s="37"/>
      <c r="X130" s="37"/>
      <c r="Y130" s="37"/>
      <c r="Z130" s="37"/>
      <c r="AA130" s="37"/>
      <c r="AB130" s="37"/>
      <c r="AC130" s="37"/>
      <c r="AE130" s="38" t="s">
        <v>1811</v>
      </c>
      <c r="AF130" s="37"/>
      <c r="AG130" s="37"/>
      <c r="AH130" s="37"/>
      <c r="AI130" s="37"/>
      <c r="AJ130" s="37"/>
      <c r="AK130" s="37"/>
      <c r="AL130" s="37"/>
      <c r="AM130" s="37"/>
      <c r="AN130" s="37"/>
      <c r="AO130" s="37"/>
      <c r="AP130" s="37"/>
      <c r="AQ130" s="37"/>
      <c r="AR130" s="37"/>
    </row>
    <row r="131" spans="1:44" hidden="1" outlineLevel="1" x14ac:dyDescent="0.2">
      <c r="A131" s="38" t="s">
        <v>1812</v>
      </c>
      <c r="B131" s="37"/>
      <c r="C131" s="37"/>
      <c r="D131" s="37"/>
      <c r="E131" s="37"/>
      <c r="F131" s="37"/>
      <c r="G131" s="37"/>
      <c r="H131" s="37"/>
      <c r="I131" s="37"/>
      <c r="J131" s="37"/>
      <c r="K131" s="37"/>
      <c r="L131" s="37"/>
      <c r="M131" s="37"/>
      <c r="N131" s="37"/>
      <c r="P131" s="38" t="s">
        <v>1812</v>
      </c>
      <c r="Q131" s="37"/>
      <c r="R131" s="37"/>
      <c r="S131" s="37"/>
      <c r="T131" s="37"/>
      <c r="U131" s="37"/>
      <c r="V131" s="37"/>
      <c r="W131" s="37"/>
      <c r="X131" s="37"/>
      <c r="Y131" s="37"/>
      <c r="Z131" s="37"/>
      <c r="AA131" s="37"/>
      <c r="AB131" s="37"/>
      <c r="AC131" s="37"/>
      <c r="AE131" s="38" t="s">
        <v>1812</v>
      </c>
      <c r="AF131" s="37"/>
      <c r="AG131" s="37"/>
      <c r="AH131" s="37"/>
      <c r="AI131" s="37"/>
      <c r="AJ131" s="37"/>
      <c r="AK131" s="37"/>
      <c r="AL131" s="37"/>
      <c r="AM131" s="37"/>
      <c r="AN131" s="37"/>
      <c r="AO131" s="37"/>
      <c r="AP131" s="37"/>
      <c r="AQ131" s="37"/>
      <c r="AR131" s="37"/>
    </row>
    <row r="132" spans="1:44" s="721" customFormat="1" ht="19.5" customHeight="1" collapsed="1" x14ac:dyDescent="0.2">
      <c r="A132" s="719" t="s">
        <v>754</v>
      </c>
      <c r="B132" s="720">
        <f t="shared" ref="B132:N135" si="74">B74/B73-1</f>
        <v>1.953708949917754E-2</v>
      </c>
      <c r="C132" s="720">
        <f t="shared" si="74"/>
        <v>4.1086553676044746E-2</v>
      </c>
      <c r="D132" s="720">
        <f t="shared" si="74"/>
        <v>-9.2243117244650286E-4</v>
      </c>
      <c r="E132" s="720">
        <f t="shared" si="74"/>
        <v>1.1962025468413851E-2</v>
      </c>
      <c r="F132" s="720">
        <f t="shared" si="74"/>
        <v>2.4600072730960543E-2</v>
      </c>
      <c r="G132" s="720">
        <f t="shared" si="74"/>
        <v>-1.304102258583173E-2</v>
      </c>
      <c r="H132" s="720">
        <f t="shared" si="74"/>
        <v>1.3609644084438877E-2</v>
      </c>
      <c r="I132" s="720">
        <f t="shared" si="74"/>
        <v>4.4584388273621434E-2</v>
      </c>
      <c r="J132" s="720">
        <f t="shared" ref="J132:M133" si="75">J74/J73-1</f>
        <v>-3.1216105456403076E-3</v>
      </c>
      <c r="K132" s="720">
        <f t="shared" si="75"/>
        <v>-8.7666461838139531E-3</v>
      </c>
      <c r="L132" s="720">
        <f t="shared" si="75"/>
        <v>0</v>
      </c>
      <c r="M132" s="720">
        <f t="shared" si="75"/>
        <v>-1.4784585900206593E-2</v>
      </c>
      <c r="N132" s="720">
        <f>N74/N73-1</f>
        <v>-3.0860158693792883E-3</v>
      </c>
      <c r="P132" s="719" t="s">
        <v>754</v>
      </c>
      <c r="Q132" s="720">
        <f t="shared" ref="Q132:AC135" si="76">Q74/Q73-1</f>
        <v>6.1817504645367283E-3</v>
      </c>
      <c r="R132" s="720">
        <f t="shared" si="76"/>
        <v>-3.2349275259213606E-3</v>
      </c>
      <c r="S132" s="720">
        <f t="shared" si="76"/>
        <v>2.8731173859401826E-2</v>
      </c>
      <c r="T132" s="720">
        <f t="shared" si="76"/>
        <v>0.10714285714285698</v>
      </c>
      <c r="U132" s="720">
        <f t="shared" si="76"/>
        <v>2.7357211909524226E-2</v>
      </c>
      <c r="V132" s="720">
        <f t="shared" si="76"/>
        <v>0</v>
      </c>
      <c r="W132" s="720">
        <f t="shared" si="76"/>
        <v>1.3153357606217275E-2</v>
      </c>
      <c r="X132" s="720">
        <f t="shared" si="76"/>
        <v>-9.9636825196011913E-2</v>
      </c>
      <c r="Y132" s="720">
        <f t="shared" ref="Y132:AB133" si="77">Y74/Y73-1</f>
        <v>0</v>
      </c>
      <c r="Z132" s="720">
        <f t="shared" si="77"/>
        <v>3.5578340961188726E-3</v>
      </c>
      <c r="AA132" s="720">
        <f t="shared" si="77"/>
        <v>0</v>
      </c>
      <c r="AB132" s="720">
        <f t="shared" si="77"/>
        <v>-1.4784585900206593E-2</v>
      </c>
      <c r="AC132" s="720">
        <f>AC74/AC73-1</f>
        <v>-4.6545880795011429E-3</v>
      </c>
      <c r="AE132" s="719" t="s">
        <v>754</v>
      </c>
      <c r="AF132" s="720">
        <f t="shared" ref="AF132:AR135" si="78">AF74/AF73-1</f>
        <v>2.6876005749268073E-2</v>
      </c>
      <c r="AG132" s="720">
        <f t="shared" si="78"/>
        <v>4.8383432013560324E-2</v>
      </c>
      <c r="AH132" s="720">
        <f t="shared" si="78"/>
        <v>-3.0668683504693206E-3</v>
      </c>
      <c r="AI132" s="720">
        <f t="shared" si="78"/>
        <v>-2.4009618089303686E-2</v>
      </c>
      <c r="AJ132" s="720">
        <f t="shared" si="78"/>
        <v>1.4113671852887366E-2</v>
      </c>
      <c r="AK132" s="720">
        <f t="shared" si="78"/>
        <v>-1.8068293969894511E-2</v>
      </c>
      <c r="AL132" s="720">
        <f t="shared" si="78"/>
        <v>1.4956443085783588E-2</v>
      </c>
      <c r="AM132" s="720">
        <f t="shared" si="78"/>
        <v>6.7980436637415709E-2</v>
      </c>
      <c r="AN132" s="720">
        <f t="shared" ref="AN132:AO133" si="79">AN74/AN73-1</f>
        <v>-7.4882592458752062E-2</v>
      </c>
      <c r="AO132" s="720">
        <f t="shared" si="79"/>
        <v>-2.0229803735069218E-2</v>
      </c>
      <c r="AP132" s="720"/>
      <c r="AQ132" s="720"/>
      <c r="AR132" s="720">
        <f>AR74/AR73-1</f>
        <v>-2.1374961345220767E-3</v>
      </c>
    </row>
    <row r="133" spans="1:44" s="721" customFormat="1" x14ac:dyDescent="0.2">
      <c r="A133" s="719" t="s">
        <v>755</v>
      </c>
      <c r="B133" s="720">
        <f t="shared" si="74"/>
        <v>6.0906224671140041E-3</v>
      </c>
      <c r="C133" s="720">
        <f t="shared" si="74"/>
        <v>9.7689046046327555E-3</v>
      </c>
      <c r="D133" s="720">
        <f t="shared" si="74"/>
        <v>7.3217215910248434E-4</v>
      </c>
      <c r="E133" s="720">
        <f t="shared" si="74"/>
        <v>-8.1795576469196885E-3</v>
      </c>
      <c r="F133" s="720">
        <f t="shared" si="74"/>
        <v>6.585232102313654E-3</v>
      </c>
      <c r="G133" s="720">
        <f t="shared" si="74"/>
        <v>-3.8811050586184948E-3</v>
      </c>
      <c r="H133" s="720">
        <f t="shared" si="74"/>
        <v>1.2493905872597022E-2</v>
      </c>
      <c r="I133" s="720">
        <f t="shared" si="74"/>
        <v>2.1850260097600938E-2</v>
      </c>
      <c r="J133" s="720">
        <f t="shared" si="75"/>
        <v>-9.3439777148951464E-4</v>
      </c>
      <c r="K133" s="720">
        <f t="shared" si="75"/>
        <v>-1.7653501216809864E-2</v>
      </c>
      <c r="L133" s="720">
        <f t="shared" si="75"/>
        <v>0</v>
      </c>
      <c r="M133" s="720">
        <f t="shared" si="75"/>
        <v>2.0027843324307959E-2</v>
      </c>
      <c r="N133" s="720">
        <f>N75/N74-1</f>
        <v>-1.6815015276484657E-2</v>
      </c>
      <c r="P133" s="719" t="s">
        <v>755</v>
      </c>
      <c r="Q133" s="720">
        <f t="shared" si="76"/>
        <v>-2.5314664887432503E-4</v>
      </c>
      <c r="R133" s="720">
        <f t="shared" si="76"/>
        <v>1.3819078238052951E-2</v>
      </c>
      <c r="S133" s="720">
        <f t="shared" si="76"/>
        <v>-3.6924208347810739E-2</v>
      </c>
      <c r="T133" s="720">
        <f t="shared" si="76"/>
        <v>6.3566540273456207E-2</v>
      </c>
      <c r="U133" s="720">
        <f t="shared" si="76"/>
        <v>5.8884225494741926E-3</v>
      </c>
      <c r="V133" s="720">
        <f t="shared" si="76"/>
        <v>0</v>
      </c>
      <c r="W133" s="720">
        <f t="shared" si="76"/>
        <v>4.3275309729664535E-3</v>
      </c>
      <c r="X133" s="720">
        <f t="shared" si="76"/>
        <v>-8.0972239881569208E-2</v>
      </c>
      <c r="Y133" s="720">
        <f t="shared" si="77"/>
        <v>0</v>
      </c>
      <c r="Z133" s="720">
        <f t="shared" si="77"/>
        <v>1.1817402629064055E-3</v>
      </c>
      <c r="AA133" s="720">
        <f t="shared" si="77"/>
        <v>0</v>
      </c>
      <c r="AB133" s="720">
        <f t="shared" si="77"/>
        <v>2.0027843324307959E-2</v>
      </c>
      <c r="AC133" s="720">
        <f>AC75/AC74-1</f>
        <v>-4.3684874297838516E-2</v>
      </c>
      <c r="AE133" s="719" t="s">
        <v>755</v>
      </c>
      <c r="AF133" s="720">
        <f t="shared" si="78"/>
        <v>9.5063467918266031E-3</v>
      </c>
      <c r="AG133" s="720">
        <f t="shared" si="78"/>
        <v>9.1349339670621088E-3</v>
      </c>
      <c r="AH133" s="720">
        <f t="shared" si="78"/>
        <v>3.5421977441774111E-3</v>
      </c>
      <c r="AI133" s="720">
        <f t="shared" si="78"/>
        <v>-3.893820242872692E-2</v>
      </c>
      <c r="AJ133" s="720">
        <f t="shared" si="78"/>
        <v>9.2700615259344588E-3</v>
      </c>
      <c r="AK133" s="720">
        <f t="shared" si="78"/>
        <v>-5.4047886778906262E-3</v>
      </c>
      <c r="AL133" s="720">
        <f t="shared" si="78"/>
        <v>3.6555382911590995E-2</v>
      </c>
      <c r="AM133" s="720">
        <f t="shared" si="78"/>
        <v>3.5912546879120155E-2</v>
      </c>
      <c r="AN133" s="720">
        <f t="shared" si="79"/>
        <v>-2.4153455664555068E-2</v>
      </c>
      <c r="AO133" s="720">
        <f t="shared" si="79"/>
        <v>-3.5597739215504687E-2</v>
      </c>
      <c r="AP133" s="720"/>
      <c r="AQ133" s="720"/>
      <c r="AR133" s="720">
        <f>AR75/AR74-1</f>
        <v>-6.0772696827604555E-4</v>
      </c>
    </row>
    <row r="134" spans="1:44" s="721" customFormat="1" x14ac:dyDescent="0.2">
      <c r="A134" s="719" t="s">
        <v>756</v>
      </c>
      <c r="B134" s="720">
        <f t="shared" si="74"/>
        <v>7.0331736665980582E-3</v>
      </c>
      <c r="C134" s="720">
        <f t="shared" si="74"/>
        <v>2.4022754146221015E-2</v>
      </c>
      <c r="D134" s="720">
        <f t="shared" si="74"/>
        <v>3.4676623144278551E-3</v>
      </c>
      <c r="E134" s="720">
        <f t="shared" si="74"/>
        <v>3.5621855816614589E-2</v>
      </c>
      <c r="F134" s="720">
        <f t="shared" si="74"/>
        <v>5.5440993084177048E-3</v>
      </c>
      <c r="G134" s="720">
        <f t="shared" si="74"/>
        <v>1.2286817762814373E-3</v>
      </c>
      <c r="H134" s="720">
        <f t="shared" si="74"/>
        <v>-5.2800337764350447E-3</v>
      </c>
      <c r="I134" s="720">
        <f t="shared" si="74"/>
        <v>-8.6663361675932693E-3</v>
      </c>
      <c r="J134" s="720">
        <f t="shared" si="74"/>
        <v>1.9530976450976567E-4</v>
      </c>
      <c r="K134" s="720">
        <f t="shared" si="74"/>
        <v>-2.62154180008356E-3</v>
      </c>
      <c r="L134" s="720">
        <f t="shared" si="74"/>
        <v>7.1193415262869042E-3</v>
      </c>
      <c r="M134" s="720">
        <f t="shared" si="74"/>
        <v>1.1014638686618561E-2</v>
      </c>
      <c r="N134" s="720">
        <f t="shared" si="74"/>
        <v>-1.4343145230922172E-2</v>
      </c>
      <c r="P134" s="719" t="s">
        <v>756</v>
      </c>
      <c r="Q134" s="720">
        <f t="shared" si="76"/>
        <v>1.3784384632767877E-2</v>
      </c>
      <c r="R134" s="720">
        <f t="shared" si="76"/>
        <v>3.9450905899118371E-2</v>
      </c>
      <c r="S134" s="720">
        <f t="shared" si="76"/>
        <v>-6.8067967008890173E-3</v>
      </c>
      <c r="T134" s="720">
        <f t="shared" si="76"/>
        <v>5.9814397764102134E-2</v>
      </c>
      <c r="U134" s="720">
        <f t="shared" si="76"/>
        <v>1.096367613482796E-2</v>
      </c>
      <c r="V134" s="720">
        <f t="shared" si="76"/>
        <v>0</v>
      </c>
      <c r="W134" s="720">
        <f t="shared" si="76"/>
        <v>9.1422806846068738E-3</v>
      </c>
      <c r="X134" s="720">
        <f t="shared" si="76"/>
        <v>4.8037079436607177E-2</v>
      </c>
      <c r="Y134" s="720">
        <f t="shared" si="76"/>
        <v>0</v>
      </c>
      <c r="Z134" s="720">
        <f t="shared" si="76"/>
        <v>0</v>
      </c>
      <c r="AA134" s="720">
        <f t="shared" si="76"/>
        <v>7.1193415262869042E-3</v>
      </c>
      <c r="AB134" s="720">
        <f t="shared" si="76"/>
        <v>1.1014638686618561E-2</v>
      </c>
      <c r="AC134" s="720">
        <f t="shared" si="76"/>
        <v>0</v>
      </c>
      <c r="AE134" s="719" t="s">
        <v>756</v>
      </c>
      <c r="AF134" s="720">
        <f t="shared" si="78"/>
        <v>3.4332100152778544E-3</v>
      </c>
      <c r="AG134" s="720">
        <f t="shared" si="78"/>
        <v>2.1596587529303379E-2</v>
      </c>
      <c r="AH134" s="720">
        <f t="shared" si="78"/>
        <v>4.2034550437668461E-3</v>
      </c>
      <c r="AI134" s="720">
        <f t="shared" si="78"/>
        <v>2.4143920705923527E-2</v>
      </c>
      <c r="AJ134" s="720">
        <f t="shared" si="78"/>
        <v>-1.526773687100702E-2</v>
      </c>
      <c r="AK134" s="720">
        <f t="shared" si="78"/>
        <v>1.7136714062737646E-3</v>
      </c>
      <c r="AL134" s="720">
        <f t="shared" si="78"/>
        <v>-4.6452870223523735E-2</v>
      </c>
      <c r="AM134" s="720">
        <f t="shared" si="78"/>
        <v>-1.554624286040418E-2</v>
      </c>
      <c r="AN134" s="720">
        <f t="shared" si="78"/>
        <v>5.1687308151349143E-3</v>
      </c>
      <c r="AO134" s="720">
        <f t="shared" si="78"/>
        <v>-5.2143196961431659E-3</v>
      </c>
      <c r="AP134" s="720"/>
      <c r="AQ134" s="720"/>
      <c r="AR134" s="720">
        <f t="shared" si="78"/>
        <v>-2.2621697657406181E-2</v>
      </c>
    </row>
    <row r="135" spans="1:44" ht="20.100000000000001" customHeight="1" x14ac:dyDescent="0.2">
      <c r="A135" s="673" t="s">
        <v>757</v>
      </c>
      <c r="B135" s="669">
        <f t="shared" si="74"/>
        <v>4.5037612903344737E-3</v>
      </c>
      <c r="C135" s="669">
        <f t="shared" si="74"/>
        <v>1.1812977568108174E-2</v>
      </c>
      <c r="D135" s="669">
        <f t="shared" si="74"/>
        <v>5.1914977480627122E-3</v>
      </c>
      <c r="E135" s="669">
        <f t="shared" si="74"/>
        <v>6.3024319996280997E-3</v>
      </c>
      <c r="F135" s="669">
        <f t="shared" si="74"/>
        <v>-6.8693526826578477E-2</v>
      </c>
      <c r="G135" s="669">
        <f t="shared" si="74"/>
        <v>-2.030478047959472E-2</v>
      </c>
      <c r="H135" s="669">
        <f t="shared" si="74"/>
        <v>2.6038376224625237E-2</v>
      </c>
      <c r="I135" s="669">
        <f t="shared" si="74"/>
        <v>5.0451589391174778E-2</v>
      </c>
      <c r="J135" s="669">
        <f t="shared" si="74"/>
        <v>5.8581487816344868E-4</v>
      </c>
      <c r="K135" s="669">
        <f t="shared" si="74"/>
        <v>2.8991202173371589E-2</v>
      </c>
      <c r="L135" s="669">
        <f t="shared" si="74"/>
        <v>2.1830872180240712E-2</v>
      </c>
      <c r="M135" s="669">
        <f t="shared" si="74"/>
        <v>3.8262617844461388E-2</v>
      </c>
      <c r="N135" s="669">
        <f t="shared" si="74"/>
        <v>1.5428579902342365E-2</v>
      </c>
      <c r="P135" s="673" t="s">
        <v>757</v>
      </c>
      <c r="Q135" s="669">
        <f t="shared" si="76"/>
        <v>-2.2814408239285822E-2</v>
      </c>
      <c r="R135" s="669">
        <f t="shared" si="76"/>
        <v>1.0328924084804791E-2</v>
      </c>
      <c r="S135" s="669">
        <f t="shared" si="76"/>
        <v>4.5411174995400261E-2</v>
      </c>
      <c r="T135" s="669">
        <f t="shared" si="76"/>
        <v>8.8684841455877184E-4</v>
      </c>
      <c r="U135" s="669">
        <f t="shared" si="76"/>
        <v>-9.1484948678252187E-2</v>
      </c>
      <c r="V135" s="669">
        <f t="shared" si="76"/>
        <v>0</v>
      </c>
      <c r="W135" s="669">
        <f t="shared" si="76"/>
        <v>-9.0594565896147117E-3</v>
      </c>
      <c r="X135" s="669">
        <f t="shared" si="76"/>
        <v>1.1458821538649744E-2</v>
      </c>
      <c r="Y135" s="669">
        <f t="shared" si="76"/>
        <v>0</v>
      </c>
      <c r="Z135" s="669">
        <f t="shared" si="76"/>
        <v>0</v>
      </c>
      <c r="AA135" s="669">
        <f t="shared" si="76"/>
        <v>2.1830872180240712E-2</v>
      </c>
      <c r="AB135" s="669">
        <f t="shared" si="76"/>
        <v>3.8262617844461388E-2</v>
      </c>
      <c r="AC135" s="669">
        <f t="shared" si="76"/>
        <v>3.6801681760845417E-2</v>
      </c>
      <c r="AE135" s="673" t="s">
        <v>757</v>
      </c>
      <c r="AF135" s="669">
        <f t="shared" si="78"/>
        <v>1.9220960186856928E-2</v>
      </c>
      <c r="AG135" s="669">
        <f t="shared" si="78"/>
        <v>1.2050432296405234E-2</v>
      </c>
      <c r="AH135" s="669">
        <f t="shared" si="78"/>
        <v>2.342794985182195E-3</v>
      </c>
      <c r="AI135" s="669">
        <f t="shared" si="78"/>
        <v>8.9612973805144325E-3</v>
      </c>
      <c r="AJ135" s="669">
        <f t="shared" si="78"/>
        <v>2.1159730546383537E-2</v>
      </c>
      <c r="AK135" s="669">
        <f t="shared" si="78"/>
        <v>-2.830584427588545E-2</v>
      </c>
      <c r="AL135" s="669">
        <f t="shared" si="78"/>
        <v>0.13207755768476703</v>
      </c>
      <c r="AM135" s="669">
        <f t="shared" si="78"/>
        <v>5.5488203988436346E-2</v>
      </c>
      <c r="AN135" s="669">
        <f t="shared" si="78"/>
        <v>1.5426457240497626E-2</v>
      </c>
      <c r="AO135" s="669">
        <f t="shared" si="78"/>
        <v>5.7814603463789194E-2</v>
      </c>
      <c r="AP135" s="669"/>
      <c r="AQ135" s="669"/>
      <c r="AR135" s="669">
        <f t="shared" si="78"/>
        <v>2.8069666205685628E-3</v>
      </c>
    </row>
    <row r="136" spans="1:44" hidden="1" outlineLevel="1" x14ac:dyDescent="0.2">
      <c r="A136" s="261" t="s">
        <v>758</v>
      </c>
      <c r="B136" s="37"/>
      <c r="C136" s="37"/>
      <c r="D136" s="37"/>
      <c r="E136" s="37"/>
      <c r="F136" s="37"/>
      <c r="G136" s="37"/>
      <c r="H136" s="37"/>
      <c r="I136" s="37"/>
      <c r="J136" s="37"/>
      <c r="K136" s="37"/>
      <c r="L136" s="37"/>
      <c r="M136" s="37"/>
      <c r="N136" s="37"/>
      <c r="P136" s="261" t="s">
        <v>758</v>
      </c>
      <c r="Q136" s="37"/>
      <c r="R136" s="37"/>
      <c r="S136" s="37"/>
      <c r="T136" s="37"/>
      <c r="U136" s="37"/>
      <c r="V136" s="37"/>
      <c r="W136" s="37"/>
      <c r="X136" s="37"/>
      <c r="Y136" s="37"/>
      <c r="Z136" s="37"/>
      <c r="AA136" s="37"/>
      <c r="AB136" s="37"/>
      <c r="AC136" s="37"/>
      <c r="AE136" s="261" t="s">
        <v>758</v>
      </c>
      <c r="AF136" s="37"/>
      <c r="AG136" s="37"/>
      <c r="AH136" s="37"/>
      <c r="AI136" s="37"/>
      <c r="AJ136" s="37"/>
      <c r="AK136" s="37"/>
      <c r="AL136" s="37"/>
      <c r="AM136" s="37"/>
      <c r="AN136" s="37"/>
      <c r="AO136" s="37"/>
      <c r="AP136" s="37"/>
      <c r="AQ136" s="37"/>
      <c r="AR136" s="37"/>
    </row>
    <row r="137" spans="1:44" hidden="1" outlineLevel="1" x14ac:dyDescent="0.2">
      <c r="A137" s="261" t="s">
        <v>759</v>
      </c>
      <c r="B137" s="37"/>
      <c r="C137" s="37"/>
      <c r="D137" s="37"/>
      <c r="E137" s="37"/>
      <c r="F137" s="37"/>
      <c r="G137" s="37"/>
      <c r="H137" s="37"/>
      <c r="I137" s="37"/>
      <c r="J137" s="37"/>
      <c r="K137" s="37"/>
      <c r="L137" s="37"/>
      <c r="M137" s="37"/>
      <c r="N137" s="37"/>
      <c r="P137" s="261" t="s">
        <v>759</v>
      </c>
      <c r="Q137" s="37"/>
      <c r="R137" s="37"/>
      <c r="S137" s="37"/>
      <c r="T137" s="37"/>
      <c r="U137" s="37"/>
      <c r="V137" s="37"/>
      <c r="W137" s="37"/>
      <c r="X137" s="37"/>
      <c r="Y137" s="37"/>
      <c r="Z137" s="37"/>
      <c r="AA137" s="37"/>
      <c r="AB137" s="37"/>
      <c r="AC137" s="37"/>
      <c r="AE137" s="261" t="s">
        <v>759</v>
      </c>
      <c r="AF137" s="37"/>
      <c r="AG137" s="37"/>
      <c r="AH137" s="37"/>
      <c r="AI137" s="37"/>
      <c r="AJ137" s="37"/>
      <c r="AK137" s="37"/>
      <c r="AL137" s="37"/>
      <c r="AM137" s="37"/>
      <c r="AN137" s="37"/>
      <c r="AO137" s="37"/>
      <c r="AP137" s="37"/>
      <c r="AQ137" s="37"/>
      <c r="AR137" s="37"/>
    </row>
    <row r="138" spans="1:44" hidden="1" outlineLevel="1" x14ac:dyDescent="0.2">
      <c r="A138" s="261" t="s">
        <v>760</v>
      </c>
      <c r="B138" s="37"/>
      <c r="C138" s="37"/>
      <c r="D138" s="37"/>
      <c r="E138" s="37"/>
      <c r="F138" s="37"/>
      <c r="G138" s="37"/>
      <c r="H138" s="37"/>
      <c r="I138" s="37"/>
      <c r="J138" s="37"/>
      <c r="K138" s="37"/>
      <c r="L138" s="37"/>
      <c r="M138" s="37"/>
      <c r="N138" s="37"/>
      <c r="P138" s="261" t="s">
        <v>760</v>
      </c>
      <c r="Q138" s="37"/>
      <c r="R138" s="37"/>
      <c r="S138" s="37"/>
      <c r="T138" s="37"/>
      <c r="U138" s="37"/>
      <c r="V138" s="37"/>
      <c r="W138" s="37"/>
      <c r="X138" s="37"/>
      <c r="Y138" s="37"/>
      <c r="Z138" s="37"/>
      <c r="AA138" s="37"/>
      <c r="AB138" s="37"/>
      <c r="AC138" s="37"/>
      <c r="AE138" s="261" t="s">
        <v>760</v>
      </c>
      <c r="AF138" s="37"/>
      <c r="AG138" s="37"/>
      <c r="AH138" s="37"/>
      <c r="AI138" s="37"/>
      <c r="AJ138" s="37"/>
      <c r="AK138" s="37"/>
      <c r="AL138" s="37"/>
      <c r="AM138" s="37"/>
      <c r="AN138" s="37"/>
      <c r="AO138" s="37"/>
      <c r="AP138" s="37"/>
      <c r="AQ138" s="37"/>
      <c r="AR138" s="37"/>
    </row>
    <row r="139" spans="1:44" hidden="1" outlineLevel="1" x14ac:dyDescent="0.2">
      <c r="A139" s="261" t="s">
        <v>761</v>
      </c>
      <c r="B139" s="37"/>
      <c r="C139" s="37"/>
      <c r="D139" s="37"/>
      <c r="E139" s="37"/>
      <c r="F139" s="37"/>
      <c r="G139" s="37"/>
      <c r="H139" s="37"/>
      <c r="I139" s="37"/>
      <c r="J139" s="37"/>
      <c r="K139" s="37"/>
      <c r="L139" s="37"/>
      <c r="M139" s="37"/>
      <c r="N139" s="37"/>
      <c r="P139" s="261" t="s">
        <v>761</v>
      </c>
      <c r="Q139" s="37"/>
      <c r="R139" s="37"/>
      <c r="S139" s="37"/>
      <c r="T139" s="37"/>
      <c r="U139" s="37"/>
      <c r="V139" s="37"/>
      <c r="W139" s="37"/>
      <c r="X139" s="37"/>
      <c r="Y139" s="37"/>
      <c r="Z139" s="37"/>
      <c r="AA139" s="37"/>
      <c r="AB139" s="37"/>
      <c r="AC139" s="37"/>
      <c r="AE139" s="261" t="s">
        <v>761</v>
      </c>
      <c r="AF139" s="37"/>
      <c r="AG139" s="37"/>
      <c r="AH139" s="37"/>
      <c r="AI139" s="37"/>
      <c r="AJ139" s="37"/>
      <c r="AK139" s="37"/>
      <c r="AL139" s="37"/>
      <c r="AM139" s="37"/>
      <c r="AN139" s="37"/>
      <c r="AO139" s="37"/>
      <c r="AP139" s="37"/>
      <c r="AQ139" s="37"/>
      <c r="AR139" s="37"/>
    </row>
    <row r="140" spans="1:44" hidden="1" outlineLevel="1" x14ac:dyDescent="0.2">
      <c r="A140" s="261" t="s">
        <v>762</v>
      </c>
      <c r="B140" s="37"/>
      <c r="C140" s="37"/>
      <c r="D140" s="37"/>
      <c r="E140" s="37"/>
      <c r="F140" s="37"/>
      <c r="G140" s="37"/>
      <c r="H140" s="37"/>
      <c r="I140" s="37"/>
      <c r="J140" s="37"/>
      <c r="K140" s="37"/>
      <c r="L140" s="37"/>
      <c r="M140" s="37"/>
      <c r="N140" s="37"/>
      <c r="P140" s="261" t="s">
        <v>762</v>
      </c>
      <c r="Q140" s="37"/>
      <c r="R140" s="37"/>
      <c r="S140" s="37"/>
      <c r="T140" s="37"/>
      <c r="U140" s="37"/>
      <c r="V140" s="37"/>
      <c r="W140" s="37"/>
      <c r="X140" s="37"/>
      <c r="Y140" s="37"/>
      <c r="Z140" s="37"/>
      <c r="AA140" s="37"/>
      <c r="AB140" s="37"/>
      <c r="AC140" s="37"/>
      <c r="AE140" s="261" t="s">
        <v>762</v>
      </c>
      <c r="AF140" s="37"/>
      <c r="AG140" s="37"/>
      <c r="AH140" s="37"/>
      <c r="AI140" s="37"/>
      <c r="AJ140" s="37"/>
      <c r="AK140" s="37"/>
      <c r="AL140" s="37"/>
      <c r="AM140" s="37"/>
      <c r="AN140" s="37"/>
      <c r="AO140" s="37"/>
      <c r="AP140" s="37"/>
      <c r="AQ140" s="37"/>
      <c r="AR140" s="37"/>
    </row>
    <row r="141" spans="1:44" hidden="1" outlineLevel="1" x14ac:dyDescent="0.2">
      <c r="A141" s="261" t="s">
        <v>763</v>
      </c>
      <c r="B141" s="37"/>
      <c r="C141" s="37"/>
      <c r="D141" s="37"/>
      <c r="E141" s="37"/>
      <c r="F141" s="37"/>
      <c r="G141" s="37"/>
      <c r="H141" s="37"/>
      <c r="I141" s="37"/>
      <c r="J141" s="37"/>
      <c r="K141" s="37"/>
      <c r="L141" s="37"/>
      <c r="M141" s="37"/>
      <c r="N141" s="37"/>
      <c r="P141" s="261" t="s">
        <v>763</v>
      </c>
      <c r="Q141" s="37"/>
      <c r="R141" s="37"/>
      <c r="S141" s="37"/>
      <c r="T141" s="37"/>
      <c r="U141" s="37"/>
      <c r="V141" s="37"/>
      <c r="W141" s="37"/>
      <c r="X141" s="37"/>
      <c r="Y141" s="37"/>
      <c r="Z141" s="37"/>
      <c r="AA141" s="37"/>
      <c r="AB141" s="37"/>
      <c r="AC141" s="37"/>
      <c r="AE141" s="261" t="s">
        <v>763</v>
      </c>
      <c r="AF141" s="37"/>
      <c r="AG141" s="37"/>
      <c r="AH141" s="37"/>
      <c r="AI141" s="37"/>
      <c r="AJ141" s="37"/>
      <c r="AK141" s="37"/>
      <c r="AL141" s="37"/>
      <c r="AM141" s="37"/>
      <c r="AN141" s="37"/>
      <c r="AO141" s="37"/>
      <c r="AP141" s="37"/>
      <c r="AQ141" s="37"/>
      <c r="AR141" s="37"/>
    </row>
    <row r="142" spans="1:44" hidden="1" outlineLevel="1" x14ac:dyDescent="0.2">
      <c r="A142" s="261" t="s">
        <v>764</v>
      </c>
      <c r="B142" s="37"/>
      <c r="C142" s="37"/>
      <c r="D142" s="37"/>
      <c r="E142" s="37"/>
      <c r="F142" s="37"/>
      <c r="G142" s="37"/>
      <c r="H142" s="37"/>
      <c r="I142" s="37"/>
      <c r="J142" s="37"/>
      <c r="K142" s="37"/>
      <c r="L142" s="37"/>
      <c r="M142" s="37"/>
      <c r="N142" s="37"/>
      <c r="P142" s="261" t="s">
        <v>764</v>
      </c>
      <c r="Q142" s="37"/>
      <c r="R142" s="37"/>
      <c r="S142" s="37"/>
      <c r="T142" s="37"/>
      <c r="U142" s="37"/>
      <c r="V142" s="37"/>
      <c r="W142" s="37"/>
      <c r="X142" s="37"/>
      <c r="Y142" s="37"/>
      <c r="Z142" s="37"/>
      <c r="AA142" s="37"/>
      <c r="AB142" s="37"/>
      <c r="AC142" s="37"/>
      <c r="AE142" s="261" t="s">
        <v>764</v>
      </c>
      <c r="AF142" s="37"/>
      <c r="AG142" s="37"/>
      <c r="AH142" s="37"/>
      <c r="AI142" s="37"/>
      <c r="AJ142" s="37"/>
      <c r="AK142" s="37"/>
      <c r="AL142" s="37"/>
      <c r="AM142" s="37"/>
      <c r="AN142" s="37"/>
      <c r="AO142" s="37"/>
      <c r="AP142" s="37"/>
      <c r="AQ142" s="37"/>
      <c r="AR142" s="37"/>
    </row>
    <row r="143" spans="1:44" hidden="1" outlineLevel="1" x14ac:dyDescent="0.2">
      <c r="A143" s="261" t="s">
        <v>765</v>
      </c>
      <c r="B143" s="37"/>
      <c r="C143" s="37"/>
      <c r="D143" s="37"/>
      <c r="E143" s="37"/>
      <c r="F143" s="37"/>
      <c r="G143" s="37"/>
      <c r="H143" s="37"/>
      <c r="I143" s="37"/>
      <c r="J143" s="37"/>
      <c r="K143" s="37"/>
      <c r="L143" s="37"/>
      <c r="M143" s="37"/>
      <c r="N143" s="37"/>
      <c r="P143" s="261" t="s">
        <v>765</v>
      </c>
      <c r="Q143" s="37"/>
      <c r="R143" s="37"/>
      <c r="S143" s="37"/>
      <c r="T143" s="37"/>
      <c r="U143" s="37"/>
      <c r="V143" s="37"/>
      <c r="W143" s="37"/>
      <c r="X143" s="37"/>
      <c r="Y143" s="37"/>
      <c r="Z143" s="37"/>
      <c r="AA143" s="37"/>
      <c r="AB143" s="37"/>
      <c r="AC143" s="37"/>
      <c r="AE143" s="261" t="s">
        <v>765</v>
      </c>
      <c r="AF143" s="37"/>
      <c r="AG143" s="37"/>
      <c r="AH143" s="37"/>
      <c r="AI143" s="37"/>
      <c r="AJ143" s="37"/>
      <c r="AK143" s="37"/>
      <c r="AL143" s="37"/>
      <c r="AM143" s="37"/>
      <c r="AN143" s="37"/>
      <c r="AO143" s="37"/>
      <c r="AP143" s="37"/>
      <c r="AQ143" s="37"/>
      <c r="AR143" s="37"/>
    </row>
    <row r="144" spans="1:44" hidden="1" outlineLevel="1" x14ac:dyDescent="0.2">
      <c r="A144" s="261" t="s">
        <v>766</v>
      </c>
      <c r="B144" s="297"/>
      <c r="C144" s="297"/>
      <c r="D144" s="297"/>
      <c r="E144" s="297"/>
      <c r="F144" s="297"/>
      <c r="G144" s="297"/>
      <c r="H144" s="297"/>
      <c r="I144" s="297"/>
      <c r="J144" s="297"/>
      <c r="K144" s="297"/>
      <c r="L144" s="297"/>
      <c r="M144" s="297"/>
      <c r="N144" s="297"/>
      <c r="P144" s="261" t="s">
        <v>766</v>
      </c>
      <c r="Q144" s="297"/>
      <c r="R144" s="297"/>
      <c r="S144" s="297"/>
      <c r="T144" s="297"/>
      <c r="U144" s="297"/>
      <c r="V144" s="297"/>
      <c r="W144" s="297"/>
      <c r="X144" s="297"/>
      <c r="Y144" s="297"/>
      <c r="Z144" s="297"/>
      <c r="AA144" s="297"/>
      <c r="AB144" s="297"/>
      <c r="AC144" s="297"/>
      <c r="AE144" s="261" t="s">
        <v>766</v>
      </c>
      <c r="AF144" s="297"/>
      <c r="AG144" s="297"/>
      <c r="AH144" s="297"/>
      <c r="AI144" s="297"/>
      <c r="AJ144" s="297"/>
      <c r="AK144" s="297"/>
      <c r="AL144" s="297"/>
      <c r="AM144" s="297"/>
      <c r="AN144" s="297"/>
      <c r="AO144" s="297"/>
      <c r="AP144" s="297"/>
      <c r="AQ144" s="297"/>
      <c r="AR144" s="297"/>
    </row>
    <row r="145" spans="1:44" hidden="1" outlineLevel="1" x14ac:dyDescent="0.2">
      <c r="A145" s="261" t="s">
        <v>767</v>
      </c>
      <c r="B145" s="297"/>
      <c r="C145" s="297"/>
      <c r="D145" s="297"/>
      <c r="E145" s="297"/>
      <c r="F145" s="297"/>
      <c r="G145" s="297"/>
      <c r="H145" s="297"/>
      <c r="I145" s="297"/>
      <c r="J145" s="297"/>
      <c r="K145" s="297"/>
      <c r="L145" s="297"/>
      <c r="M145" s="297"/>
      <c r="N145" s="297"/>
      <c r="P145" s="261" t="s">
        <v>767</v>
      </c>
      <c r="Q145" s="297"/>
      <c r="R145" s="297"/>
      <c r="S145" s="297"/>
      <c r="T145" s="297"/>
      <c r="U145" s="297"/>
      <c r="V145" s="297"/>
      <c r="W145" s="297"/>
      <c r="X145" s="297"/>
      <c r="Y145" s="297"/>
      <c r="Z145" s="297"/>
      <c r="AA145" s="297"/>
      <c r="AB145" s="297"/>
      <c r="AC145" s="297"/>
      <c r="AE145" s="261" t="s">
        <v>767</v>
      </c>
      <c r="AF145" s="297"/>
      <c r="AG145" s="297"/>
      <c r="AH145" s="297"/>
      <c r="AI145" s="297"/>
      <c r="AJ145" s="297"/>
      <c r="AK145" s="297"/>
      <c r="AL145" s="297"/>
      <c r="AM145" s="297"/>
      <c r="AN145" s="297"/>
      <c r="AO145" s="297"/>
      <c r="AP145" s="297"/>
      <c r="AQ145" s="297"/>
      <c r="AR145" s="297"/>
    </row>
    <row r="146" spans="1:44" hidden="1" outlineLevel="1" x14ac:dyDescent="0.2">
      <c r="A146" s="261" t="s">
        <v>768</v>
      </c>
      <c r="B146" s="297"/>
      <c r="C146" s="297"/>
      <c r="D146" s="297"/>
      <c r="E146" s="297"/>
      <c r="F146" s="297"/>
      <c r="G146" s="297"/>
      <c r="H146" s="297"/>
      <c r="I146" s="297"/>
      <c r="J146" s="297"/>
      <c r="K146" s="297"/>
      <c r="L146" s="297"/>
      <c r="M146" s="297"/>
      <c r="N146" s="297"/>
      <c r="P146" s="261" t="s">
        <v>768</v>
      </c>
      <c r="Q146" s="297"/>
      <c r="R146" s="297"/>
      <c r="S146" s="297"/>
      <c r="T146" s="297"/>
      <c r="U146" s="297"/>
      <c r="V146" s="297"/>
      <c r="W146" s="297"/>
      <c r="X146" s="297"/>
      <c r="Y146" s="297"/>
      <c r="Z146" s="297"/>
      <c r="AA146" s="297"/>
      <c r="AB146" s="297"/>
      <c r="AC146" s="297"/>
      <c r="AE146" s="261" t="s">
        <v>768</v>
      </c>
      <c r="AF146" s="297"/>
      <c r="AG146" s="297"/>
      <c r="AH146" s="297"/>
      <c r="AI146" s="297"/>
      <c r="AJ146" s="297"/>
      <c r="AK146" s="297"/>
      <c r="AL146" s="297"/>
      <c r="AM146" s="297"/>
      <c r="AN146" s="297"/>
      <c r="AO146" s="297"/>
      <c r="AP146" s="297"/>
      <c r="AQ146" s="297"/>
      <c r="AR146" s="297"/>
    </row>
    <row r="147" spans="1:44" hidden="1" outlineLevel="1" x14ac:dyDescent="0.2">
      <c r="A147" s="261" t="s">
        <v>769</v>
      </c>
      <c r="B147" s="297"/>
      <c r="C147" s="297"/>
      <c r="D147" s="297"/>
      <c r="E147" s="297"/>
      <c r="F147" s="297"/>
      <c r="G147" s="297"/>
      <c r="H147" s="297"/>
      <c r="I147" s="297"/>
      <c r="J147" s="297"/>
      <c r="K147" s="297"/>
      <c r="L147" s="297"/>
      <c r="M147" s="297"/>
      <c r="N147" s="297"/>
      <c r="P147" s="261" t="s">
        <v>769</v>
      </c>
      <c r="Q147" s="297"/>
      <c r="R147" s="297"/>
      <c r="S147" s="297"/>
      <c r="T147" s="297"/>
      <c r="U147" s="297"/>
      <c r="V147" s="297"/>
      <c r="W147" s="297"/>
      <c r="X147" s="297"/>
      <c r="Y147" s="297"/>
      <c r="Z147" s="297"/>
      <c r="AA147" s="297"/>
      <c r="AB147" s="297"/>
      <c r="AC147" s="297"/>
      <c r="AE147" s="261" t="s">
        <v>769</v>
      </c>
      <c r="AF147" s="297"/>
      <c r="AG147" s="297"/>
      <c r="AH147" s="297"/>
      <c r="AI147" s="297"/>
      <c r="AJ147" s="297"/>
      <c r="AK147" s="297"/>
      <c r="AL147" s="297"/>
      <c r="AM147" s="297"/>
      <c r="AN147" s="297"/>
      <c r="AO147" s="297"/>
      <c r="AP147" s="297"/>
      <c r="AQ147" s="297"/>
      <c r="AR147" s="297"/>
    </row>
    <row r="148" spans="1:44" s="4" customFormat="1" ht="20.100000000000001" hidden="1" customHeight="1" outlineLevel="1" x14ac:dyDescent="0.2">
      <c r="A148" s="40" t="s">
        <v>770</v>
      </c>
      <c r="B148" s="131"/>
      <c r="C148" s="131"/>
      <c r="D148" s="131"/>
      <c r="E148" s="131"/>
      <c r="F148" s="131"/>
      <c r="G148" s="131"/>
      <c r="H148" s="131"/>
      <c r="I148" s="131"/>
      <c r="J148" s="669"/>
      <c r="K148" s="669"/>
      <c r="L148" s="669"/>
      <c r="M148" s="669"/>
      <c r="N148" s="131"/>
      <c r="P148" s="40" t="s">
        <v>770</v>
      </c>
      <c r="Q148" s="131"/>
      <c r="R148" s="131"/>
      <c r="S148" s="131"/>
      <c r="T148" s="131"/>
      <c r="U148" s="131"/>
      <c r="V148" s="131"/>
      <c r="W148" s="131"/>
      <c r="X148" s="131"/>
      <c r="Y148" s="669"/>
      <c r="Z148" s="669"/>
      <c r="AA148" s="669"/>
      <c r="AB148" s="669"/>
      <c r="AC148" s="131"/>
      <c r="AE148" s="40" t="s">
        <v>770</v>
      </c>
      <c r="AF148" s="131"/>
      <c r="AG148" s="131"/>
      <c r="AH148" s="131"/>
      <c r="AI148" s="131"/>
      <c r="AJ148" s="131"/>
      <c r="AK148" s="131"/>
      <c r="AL148" s="131"/>
      <c r="AM148" s="131"/>
      <c r="AN148" s="669"/>
      <c r="AO148" s="669"/>
      <c r="AP148" s="669"/>
      <c r="AQ148" s="669"/>
      <c r="AR148" s="131"/>
    </row>
    <row r="149" spans="1:44" collapsed="1" x14ac:dyDescent="0.2">
      <c r="A149" s="148" t="s">
        <v>291</v>
      </c>
      <c r="B149" s="97"/>
      <c r="C149" s="97"/>
      <c r="D149" s="97"/>
      <c r="E149" s="97"/>
      <c r="F149" s="97"/>
      <c r="G149" s="97"/>
      <c r="H149" s="49"/>
      <c r="I149" s="49"/>
      <c r="J149" s="49"/>
      <c r="K149" s="49"/>
      <c r="L149" s="49"/>
      <c r="M149" s="49"/>
      <c r="N149" s="49"/>
      <c r="O149" s="97"/>
      <c r="P149" s="148" t="s">
        <v>291</v>
      </c>
      <c r="Q149" s="97"/>
      <c r="R149" s="97"/>
      <c r="S149" s="97"/>
      <c r="T149" s="97"/>
      <c r="U149" s="97"/>
      <c r="V149" s="97"/>
      <c r="W149" s="49"/>
      <c r="X149" s="49"/>
      <c r="Y149" s="49"/>
      <c r="Z149" s="49"/>
      <c r="AA149" s="49"/>
      <c r="AB149" s="49"/>
      <c r="AC149" s="49"/>
      <c r="AD149" s="97"/>
      <c r="AE149" s="148" t="s">
        <v>291</v>
      </c>
      <c r="AF149" s="97"/>
      <c r="AG149" s="97"/>
      <c r="AH149" s="97"/>
      <c r="AI149" s="97"/>
      <c r="AJ149" s="97"/>
      <c r="AK149" s="97"/>
      <c r="AL149" s="49"/>
      <c r="AM149" s="49"/>
      <c r="AN149" s="49"/>
      <c r="AO149" s="49"/>
      <c r="AP149" s="49"/>
      <c r="AQ149" s="49"/>
      <c r="AR149" s="49"/>
    </row>
  </sheetData>
  <pageMargins left="0.74803149606299213" right="0.74803149606299213" top="0.98425196850393704" bottom="0.98425196850393704" header="0.51181102362204722" footer="0.51181102362204722"/>
  <pageSetup scale="56" fitToWidth="3" orientation="landscape" r:id="rId1"/>
  <headerFooter alignWithMargins="0"/>
  <colBreaks count="2" manualBreakCount="2">
    <brk id="15" max="1048575" man="1"/>
    <brk id="3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4" tint="0.59999389629810485"/>
  </sheetPr>
  <dimension ref="A1:Z168"/>
  <sheetViews>
    <sheetView showGridLines="0" view="pageBreakPreview" zoomScale="90" zoomScaleNormal="90" zoomScaleSheetLayoutView="90" workbookViewId="0">
      <pane xSplit="2" ySplit="2" topLeftCell="C3" activePane="bottomRight" state="frozen"/>
      <selection activeCell="D107" sqref="D107"/>
      <selection pane="topRight" activeCell="D107" sqref="D107"/>
      <selection pane="bottomLeft" activeCell="D107" sqref="D107"/>
      <selection pane="bottomRight" activeCell="A2" sqref="A2"/>
    </sheetView>
  </sheetViews>
  <sheetFormatPr defaultColWidth="9.140625" defaultRowHeight="12.75" outlineLevelRow="1" outlineLevelCol="1" x14ac:dyDescent="0.2"/>
  <cols>
    <col min="1" max="1" width="2.28515625" style="475" customWidth="1"/>
    <col min="2" max="2" width="48.140625" style="475" bestFit="1" customWidth="1"/>
    <col min="3" max="12" width="9.140625" style="475" hidden="1" customWidth="1" outlineLevel="1"/>
    <col min="13" max="13" width="9.140625" style="475" collapsed="1"/>
    <col min="14" max="16384" width="9.140625" style="475"/>
  </cols>
  <sheetData>
    <row r="1" spans="1:26" s="470" customFormat="1" ht="24.95" customHeight="1" x14ac:dyDescent="0.2">
      <c r="A1" s="48" t="str">
        <f>Index!A3</f>
        <v>Table S1    Palau summary economic indicators, FY2000-FY2021</v>
      </c>
      <c r="B1" s="469"/>
      <c r="C1" s="469"/>
      <c r="D1" s="469"/>
      <c r="E1" s="469"/>
      <c r="F1" s="469"/>
      <c r="G1" s="469"/>
      <c r="H1" s="469"/>
      <c r="I1" s="469"/>
      <c r="J1" s="469"/>
      <c r="K1" s="469"/>
      <c r="L1" s="469"/>
      <c r="M1" s="469"/>
      <c r="N1" s="469"/>
      <c r="O1" s="469"/>
      <c r="P1" s="469"/>
      <c r="Q1" s="469"/>
      <c r="R1" s="469"/>
      <c r="S1" s="469"/>
      <c r="T1" s="469"/>
      <c r="U1" s="469"/>
    </row>
    <row r="2" spans="1:26" s="470" customFormat="1" ht="24.95" customHeight="1" x14ac:dyDescent="0.2">
      <c r="A2" s="471"/>
      <c r="B2" s="472"/>
      <c r="C2" s="473" t="str">
        <f>NAgni!C2</f>
        <v>FY00</v>
      </c>
      <c r="D2" s="473" t="str">
        <f>NAgni!D2</f>
        <v>FY01</v>
      </c>
      <c r="E2" s="473" t="str">
        <f>NAgni!E2</f>
        <v>FY02</v>
      </c>
      <c r="F2" s="473" t="str">
        <f>NAgni!F2</f>
        <v>FY03</v>
      </c>
      <c r="G2" s="473" t="str">
        <f>NAgni!G2</f>
        <v>FY04</v>
      </c>
      <c r="H2" s="473" t="str">
        <f>NAgni!H2</f>
        <v>FY05</v>
      </c>
      <c r="I2" s="473" t="str">
        <f>NAgni!I2</f>
        <v>FY06</v>
      </c>
      <c r="J2" s="473" t="str">
        <f>NAgni!J2</f>
        <v>FY07</v>
      </c>
      <c r="K2" s="473" t="str">
        <f>NAgni!K2</f>
        <v>FY08</v>
      </c>
      <c r="L2" s="473" t="str">
        <f>NAgni!L2</f>
        <v>FY09</v>
      </c>
      <c r="M2" s="473" t="str">
        <f>NAgni!M2</f>
        <v>FY10</v>
      </c>
      <c r="N2" s="473" t="str">
        <f>NAgni!N2</f>
        <v>FY11</v>
      </c>
      <c r="O2" s="473" t="str">
        <f>NAgni!O2</f>
        <v>FY12</v>
      </c>
      <c r="P2" s="473" t="str">
        <f>NAgni!P2</f>
        <v>FY13</v>
      </c>
      <c r="Q2" s="473" t="str">
        <f>NAgni!Q2</f>
        <v>FY14</v>
      </c>
      <c r="R2" s="473" t="str">
        <f>NAgni!R2</f>
        <v>FY15</v>
      </c>
      <c r="S2" s="473" t="str">
        <f>NAgni!S2</f>
        <v>FY16</v>
      </c>
      <c r="T2" s="473" t="str">
        <f>NAgni!T2</f>
        <v>FY17</v>
      </c>
      <c r="U2" s="473" t="str">
        <f>NAgni!U2</f>
        <v>FY18</v>
      </c>
      <c r="V2" s="473" t="str">
        <f>NAgni!V2</f>
        <v>FY19</v>
      </c>
      <c r="W2" s="473" t="str">
        <f>NAgni!W2</f>
        <v>FY20</v>
      </c>
      <c r="X2" s="473" t="str">
        <f>NAgni!X2</f>
        <v>FY21</v>
      </c>
    </row>
    <row r="3" spans="1:26" ht="21" customHeight="1" x14ac:dyDescent="0.25">
      <c r="A3" s="514" t="s">
        <v>5058</v>
      </c>
      <c r="B3" s="515"/>
      <c r="C3" s="516"/>
      <c r="D3" s="516"/>
      <c r="E3" s="516"/>
      <c r="F3" s="516"/>
      <c r="G3" s="516"/>
      <c r="H3" s="516"/>
      <c r="I3" s="516"/>
      <c r="J3" s="516"/>
      <c r="K3" s="516"/>
      <c r="L3" s="516"/>
      <c r="M3" s="516"/>
      <c r="N3" s="516"/>
      <c r="O3" s="516"/>
      <c r="P3" s="516"/>
      <c r="Q3" s="516"/>
      <c r="R3" s="516"/>
      <c r="S3" s="516"/>
      <c r="T3" s="516"/>
      <c r="U3" s="516"/>
      <c r="V3" s="516"/>
      <c r="W3" s="516"/>
    </row>
    <row r="4" spans="1:26" ht="17.25" customHeight="1" x14ac:dyDescent="0.2">
      <c r="A4" s="476"/>
      <c r="B4" s="477" t="s">
        <v>969</v>
      </c>
      <c r="C4" s="576">
        <f>NAgni!C6</f>
        <v>149.52110290527344</v>
      </c>
      <c r="D4" s="576">
        <f>NAgni!D6</f>
        <v>159.43649291992188</v>
      </c>
      <c r="E4" s="576">
        <f>NAgni!E6</f>
        <v>162.64701843261719</v>
      </c>
      <c r="F4" s="576">
        <f>NAgni!F6</f>
        <v>154.56430053710938</v>
      </c>
      <c r="G4" s="576">
        <f>NAgni!G6</f>
        <v>166.39105224609375</v>
      </c>
      <c r="H4" s="576">
        <f>NAgni!H6</f>
        <v>191.01791381835938</v>
      </c>
      <c r="I4" s="576">
        <f>NAgni!I6</f>
        <v>193.68464660644531</v>
      </c>
      <c r="J4" s="576">
        <f>NAgni!J6</f>
        <v>200.93807983398438</v>
      </c>
      <c r="K4" s="576">
        <f>NAgni!K6</f>
        <v>201.30158996582031</v>
      </c>
      <c r="L4" s="576">
        <f>NAgni!L6</f>
        <v>190.12895202636719</v>
      </c>
      <c r="M4" s="576">
        <f>NAgni!M6</f>
        <v>188.17796325683594</v>
      </c>
      <c r="N4" s="576">
        <f>NAgni!N6</f>
        <v>198.85842895507813</v>
      </c>
      <c r="O4" s="576">
        <f>NAgni!O6</f>
        <v>215.62528991699219</v>
      </c>
      <c r="P4" s="576">
        <f>NAgni!P6</f>
        <v>224.04142761230469</v>
      </c>
      <c r="Q4" s="576">
        <f>NAgni!Q6</f>
        <v>245.63633728027344</v>
      </c>
      <c r="R4" s="576">
        <f>NAgni!R6</f>
        <v>287.86264038085938</v>
      </c>
      <c r="S4" s="576">
        <f>NAgni!S6</f>
        <v>303.67269897460938</v>
      </c>
      <c r="T4" s="576">
        <f>NAgni!T6</f>
        <v>288.41342163085938</v>
      </c>
      <c r="U4" s="576">
        <f>NAgni!U6</f>
        <v>286.87652587890625</v>
      </c>
      <c r="V4" s="576">
        <f>NAgni!V6</f>
        <v>281.47244262695313</v>
      </c>
      <c r="W4" s="576">
        <f>NAgni!W6</f>
        <v>256.6357421875</v>
      </c>
      <c r="X4" s="576">
        <f>NAgni!X6</f>
        <v>223.14820861816406</v>
      </c>
    </row>
    <row r="5" spans="1:26" s="470" customFormat="1" ht="12.75" customHeight="1" x14ac:dyDescent="0.2">
      <c r="A5" s="479"/>
      <c r="B5" s="470" t="s">
        <v>0</v>
      </c>
      <c r="C5" s="480">
        <f>NAgni!C39</f>
        <v>19129</v>
      </c>
      <c r="D5" s="480">
        <f>NAgni!D39</f>
        <v>19282.12890625</v>
      </c>
      <c r="E5" s="480">
        <f>NAgni!E39</f>
        <v>19436.482421875</v>
      </c>
      <c r="F5" s="480">
        <f>NAgni!F39</f>
        <v>19592.07421875</v>
      </c>
      <c r="G5" s="480">
        <f>NAgni!G39</f>
        <v>19748.908203125</v>
      </c>
      <c r="H5" s="480">
        <f>NAgni!H39</f>
        <v>19907</v>
      </c>
      <c r="I5" s="480">
        <f>NAgni!I39</f>
        <v>19535.076171875</v>
      </c>
      <c r="J5" s="480">
        <f>NAgni!J39</f>
        <v>19170.1015625</v>
      </c>
      <c r="K5" s="480">
        <f>NAgni!K39</f>
        <v>18811.947265625</v>
      </c>
      <c r="L5" s="480">
        <f>NAgni!L39</f>
        <v>18460.482421875</v>
      </c>
      <c r="M5" s="480">
        <f>NAgni!M39</f>
        <v>18115.583984375</v>
      </c>
      <c r="N5" s="480">
        <f>NAgni!N39</f>
        <v>17777.130859375</v>
      </c>
      <c r="O5" s="480">
        <f>NAgni!O39</f>
        <v>17445</v>
      </c>
      <c r="P5" s="480">
        <f>NAgni!P39</f>
        <v>17516.705078125</v>
      </c>
      <c r="Q5" s="480">
        <f>NAgni!Q39</f>
        <v>17588.705078125</v>
      </c>
      <c r="R5" s="480">
        <f>NAgni!R39</f>
        <v>17661</v>
      </c>
      <c r="S5" s="480">
        <f>NAgni!S39</f>
        <v>17653.158203125</v>
      </c>
      <c r="T5" s="480">
        <f>NAgni!T39</f>
        <v>17645.3203125</v>
      </c>
      <c r="U5" s="480">
        <f>NAgni!U39</f>
        <v>17637.484375</v>
      </c>
      <c r="V5" s="480">
        <f>NAgni!V39</f>
        <v>17629.65234375</v>
      </c>
      <c r="W5" s="480">
        <f>NAgni!W39</f>
        <v>17621.82421875</v>
      </c>
      <c r="X5" s="480">
        <f>NAgni!X39</f>
        <v>17614</v>
      </c>
      <c r="Y5" s="475"/>
    </row>
    <row r="6" spans="1:26" s="470" customFormat="1" ht="12.75" customHeight="1" x14ac:dyDescent="0.2">
      <c r="A6" s="479"/>
      <c r="B6" s="470" t="s">
        <v>970</v>
      </c>
      <c r="C6" s="480">
        <f>NAgni!C40</f>
        <v>7816.46240234375</v>
      </c>
      <c r="D6" s="480">
        <f>NAgni!D40</f>
        <v>8268.615234375</v>
      </c>
      <c r="E6" s="480">
        <f>NAgni!E40</f>
        <v>8368.1298828125</v>
      </c>
      <c r="F6" s="480">
        <f>NAgni!F40</f>
        <v>7889.12353515625</v>
      </c>
      <c r="G6" s="480">
        <f>NAgni!G40</f>
        <v>8425.3291015625</v>
      </c>
      <c r="H6" s="480">
        <f>NAgni!H40</f>
        <v>9595.5146484375</v>
      </c>
      <c r="I6" s="480">
        <f>NAgni!I40</f>
        <v>9914.7119140625</v>
      </c>
      <c r="J6" s="480">
        <f>NAgni!J40</f>
        <v>10481.84765625</v>
      </c>
      <c r="K6" s="480">
        <f>NAgni!K40</f>
        <v>10700.7314453125</v>
      </c>
      <c r="L6" s="480">
        <f>NAgni!L40</f>
        <v>10299.240234375</v>
      </c>
      <c r="M6" s="480">
        <f>NAgni!M40</f>
        <v>10387.62890625</v>
      </c>
      <c r="N6" s="480">
        <f>NAgni!N40</f>
        <v>11186.1943359375</v>
      </c>
      <c r="O6" s="480">
        <f>NAgni!O40</f>
        <v>12360.2919921875</v>
      </c>
      <c r="P6" s="480">
        <f>NAgni!P40</f>
        <v>12790.158203125</v>
      </c>
      <c r="Q6" s="480">
        <f>NAgni!Q40</f>
        <v>13965.5732421875</v>
      </c>
      <c r="R6" s="480">
        <f>NAgni!R40</f>
        <v>16299.3388671875</v>
      </c>
      <c r="S6" s="480">
        <f>NAgni!S40</f>
        <v>17202.173828125</v>
      </c>
      <c r="T6" s="480">
        <f>NAgni!T40</f>
        <v>16345.037109375</v>
      </c>
      <c r="U6" s="480">
        <f>NAgni!U40</f>
        <v>16265.1611328125</v>
      </c>
      <c r="V6" s="480">
        <f>NAgni!V40</f>
        <v>15965.853515625</v>
      </c>
      <c r="W6" s="480">
        <f>NAgni!W40</f>
        <v>14563.517578125</v>
      </c>
      <c r="X6" s="480">
        <f>NAgni!X40</f>
        <v>12668.7978515625</v>
      </c>
    </row>
    <row r="7" spans="1:26" s="482" customFormat="1" ht="12.75" customHeight="1" x14ac:dyDescent="0.2">
      <c r="A7" s="481"/>
      <c r="B7" s="482" t="s">
        <v>971</v>
      </c>
      <c r="C7" s="480">
        <f>NAgni!C41</f>
        <v>7259.8251953125</v>
      </c>
      <c r="D7" s="480">
        <f>NAgni!D41</f>
        <v>7684.89599609375</v>
      </c>
      <c r="E7" s="480">
        <f>NAgni!E41</f>
        <v>7726.1943359375</v>
      </c>
      <c r="F7" s="480">
        <f>NAgni!F41</f>
        <v>7453.21337890625</v>
      </c>
      <c r="G7" s="480">
        <f>NAgni!G41</f>
        <v>8082.94873046875</v>
      </c>
      <c r="H7" s="480">
        <f>NAgni!H41</f>
        <v>9162.267578125</v>
      </c>
      <c r="I7" s="480">
        <f>NAgni!I41</f>
        <v>9448.7041015625</v>
      </c>
      <c r="J7" s="480">
        <f>NAgni!J41</f>
        <v>9875.765625</v>
      </c>
      <c r="K7" s="480">
        <f>NAgni!K41</f>
        <v>10190.001953125</v>
      </c>
      <c r="L7" s="480">
        <f>NAgni!L41</f>
        <v>10201.1064453125</v>
      </c>
      <c r="M7" s="480">
        <f>NAgni!M41</f>
        <v>10261.5283203125</v>
      </c>
      <c r="N7" s="480">
        <f>NAgni!N41</f>
        <v>11011.7490234375</v>
      </c>
      <c r="O7" s="480">
        <f>NAgni!O41</f>
        <v>11894.5771484375</v>
      </c>
      <c r="P7" s="480">
        <f>NAgni!P41</f>
        <v>12483.3291015625</v>
      </c>
      <c r="Q7" s="480">
        <f>NAgni!Q41</f>
        <v>13431.443359375</v>
      </c>
      <c r="R7" s="480">
        <f>NAgni!R41</f>
        <v>15577.568359375</v>
      </c>
      <c r="S7" s="480">
        <f>NAgni!S41</f>
        <v>16300.310546875</v>
      </c>
      <c r="T7" s="480">
        <f>NAgni!T41</f>
        <v>15998.14453125</v>
      </c>
      <c r="U7" s="480">
        <f>NAgni!U41</f>
        <v>15838.0048828125</v>
      </c>
      <c r="V7" s="480">
        <f>NAgni!V41</f>
        <v>15855.369140625</v>
      </c>
      <c r="W7" s="480">
        <f>NAgni!W41</f>
        <v>14856.6279296875</v>
      </c>
      <c r="X7" s="480">
        <f>NAgni!X41</f>
        <v>13304.8525390625</v>
      </c>
    </row>
    <row r="8" spans="1:26" s="484" customFormat="1" ht="20.100000000000001" customHeight="1" x14ac:dyDescent="0.2">
      <c r="A8" s="483"/>
      <c r="B8" s="484" t="s">
        <v>972</v>
      </c>
      <c r="C8" s="556">
        <f>NAgni!C42</f>
        <v>9059.748046875</v>
      </c>
      <c r="D8" s="556">
        <f>NAgni!D42</f>
        <v>8944.203125</v>
      </c>
      <c r="E8" s="556">
        <f>NAgni!E42</f>
        <v>9126.267578125</v>
      </c>
      <c r="F8" s="556">
        <f>NAgni!F42</f>
        <v>8875.7431640625</v>
      </c>
      <c r="G8" s="556">
        <f>NAgni!G42</f>
        <v>9502.7822265625</v>
      </c>
      <c r="H8" s="556">
        <f>NAgni!H42</f>
        <v>10543.8486328125</v>
      </c>
      <c r="I8" s="556">
        <f>NAgni!I42</f>
        <v>10809.1103515625</v>
      </c>
      <c r="J8" s="556">
        <f>NAgni!J42</f>
        <v>11369.708984375</v>
      </c>
      <c r="K8" s="556">
        <f>NAgni!K42</f>
        <v>11855.048828125</v>
      </c>
      <c r="L8" s="556">
        <f>NAgni!L42</f>
        <v>11818.720703125</v>
      </c>
      <c r="M8" s="556">
        <f>NAgni!M42</f>
        <v>12213.8154296875</v>
      </c>
      <c r="N8" s="556">
        <f>NAgni!N42</f>
        <v>12991.6640625</v>
      </c>
      <c r="O8" s="556">
        <f>NAgni!O42</f>
        <v>13929.333984375</v>
      </c>
      <c r="P8" s="556">
        <f>NAgni!P42</f>
        <v>14542.9453125</v>
      </c>
      <c r="Q8" s="556">
        <f>NAgni!Q42</f>
        <v>15611.890625</v>
      </c>
      <c r="R8" s="556">
        <f>NAgni!R42</f>
        <v>17477.44140625</v>
      </c>
      <c r="S8" s="556">
        <f>NAgni!S42</f>
        <v>18113.17578125</v>
      </c>
      <c r="T8" s="556">
        <f>NAgni!T42</f>
        <v>17666.9921875</v>
      </c>
      <c r="U8" s="556">
        <f>NAgni!U42</f>
        <v>18439.98046875</v>
      </c>
      <c r="V8" s="556">
        <f>NAgni!V42</f>
        <v>17292.52734375</v>
      </c>
      <c r="W8" s="556">
        <f>NAgni!W42</f>
        <v>16851.478515625</v>
      </c>
      <c r="X8" s="556">
        <f>NAgni!X42</f>
        <v>15045.560546875</v>
      </c>
    </row>
    <row r="9" spans="1:26" ht="21" customHeight="1" x14ac:dyDescent="0.25">
      <c r="A9" s="514" t="s">
        <v>860</v>
      </c>
      <c r="B9" s="515"/>
      <c r="C9" s="516"/>
      <c r="D9" s="516"/>
      <c r="E9" s="516"/>
      <c r="F9" s="516"/>
      <c r="G9" s="516"/>
      <c r="H9" s="516"/>
      <c r="I9" s="516"/>
      <c r="J9" s="516"/>
      <c r="K9" s="516"/>
      <c r="L9" s="516"/>
      <c r="M9" s="516"/>
      <c r="N9" s="516"/>
      <c r="O9" s="516"/>
      <c r="P9" s="516"/>
      <c r="Q9" s="516"/>
      <c r="R9" s="516"/>
      <c r="S9" s="516"/>
      <c r="T9" s="516"/>
      <c r="U9" s="516"/>
      <c r="V9" s="516"/>
      <c r="W9" s="516"/>
      <c r="X9" s="516"/>
    </row>
    <row r="10" spans="1:26" s="485" customFormat="1" x14ac:dyDescent="0.2">
      <c r="B10" s="486" t="s">
        <v>3823</v>
      </c>
      <c r="C10" s="557">
        <f>NAgni!C20</f>
        <v>230.7293701171875</v>
      </c>
      <c r="D10" s="557">
        <f>NAgni!D20</f>
        <v>245.76589965820313</v>
      </c>
      <c r="E10" s="557">
        <f>NAgni!E20</f>
        <v>258.31182861328125</v>
      </c>
      <c r="F10" s="557">
        <f>NAgni!F20</f>
        <v>249.50285339355469</v>
      </c>
      <c r="G10" s="557">
        <f>NAgni!G20</f>
        <v>259.67230224609375</v>
      </c>
      <c r="H10" s="557">
        <f>NAgni!H20</f>
        <v>269.20742797851563</v>
      </c>
      <c r="I10" s="557">
        <f>NAgni!I20</f>
        <v>269.20382690429688</v>
      </c>
      <c r="J10" s="557">
        <f>NAgni!J20</f>
        <v>274.60003662109375</v>
      </c>
      <c r="K10" s="557">
        <f>NAgni!K20</f>
        <v>259.29263305664063</v>
      </c>
      <c r="L10" s="557">
        <f>NAgni!L20</f>
        <v>240.99729919433594</v>
      </c>
      <c r="M10" s="557">
        <f>NAgni!M20</f>
        <v>237.17619323730469</v>
      </c>
      <c r="N10" s="557">
        <f>NAgni!N20</f>
        <v>249.04377746582031</v>
      </c>
      <c r="O10" s="557">
        <f>NAgni!O20</f>
        <v>251.94351196289063</v>
      </c>
      <c r="P10" s="557">
        <f>NAgni!P20</f>
        <v>244.19802856445313</v>
      </c>
      <c r="Q10" s="557">
        <f>NAgni!Q20</f>
        <v>257.23004150390625</v>
      </c>
      <c r="R10" s="557">
        <f>NAgni!R20</f>
        <v>283.88095092773438</v>
      </c>
      <c r="S10" s="557">
        <f>NAgni!S20</f>
        <v>284.44229125976563</v>
      </c>
      <c r="T10" s="557">
        <f>NAgni!T20</f>
        <v>271.9915771484375</v>
      </c>
      <c r="U10" s="557">
        <f>NAgni!U20</f>
        <v>274.87994384765625</v>
      </c>
      <c r="V10" s="557">
        <f>NAgni!V20</f>
        <v>278.07305908203125</v>
      </c>
      <c r="W10" s="557">
        <f>NAgni!W20</f>
        <v>252.13758850097656</v>
      </c>
      <c r="X10" s="557">
        <f>NAgni!X20</f>
        <v>215.83309936523438</v>
      </c>
    </row>
    <row r="11" spans="1:26" s="508" customFormat="1" ht="20.100000000000001" customHeight="1" x14ac:dyDescent="0.2">
      <c r="A11" s="506"/>
      <c r="B11" s="558" t="s">
        <v>845</v>
      </c>
      <c r="C11" s="559"/>
      <c r="D11" s="560">
        <f t="shared" ref="D11:S11" si="0">(D10/C10-1)</f>
        <v>6.5169551381250468E-2</v>
      </c>
      <c r="E11" s="560">
        <f t="shared" si="0"/>
        <v>5.1048290151425757E-2</v>
      </c>
      <c r="F11" s="560">
        <f t="shared" si="0"/>
        <v>-3.4102097712739643E-2</v>
      </c>
      <c r="G11" s="560">
        <f t="shared" si="0"/>
        <v>4.075884790182438E-2</v>
      </c>
      <c r="H11" s="560">
        <f t="shared" si="0"/>
        <v>3.6719841315171697E-2</v>
      </c>
      <c r="I11" s="560">
        <f t="shared" si="0"/>
        <v>-1.3376578223645019E-5</v>
      </c>
      <c r="J11" s="560">
        <f t="shared" si="0"/>
        <v>2.0045070602637605E-2</v>
      </c>
      <c r="K11" s="560">
        <f t="shared" si="0"/>
        <v>-5.574436097244595E-2</v>
      </c>
      <c r="L11" s="560">
        <f t="shared" si="0"/>
        <v>-7.0558633489244627E-2</v>
      </c>
      <c r="M11" s="560">
        <f t="shared" si="0"/>
        <v>-1.5855389125958519E-2</v>
      </c>
      <c r="N11" s="560">
        <f t="shared" si="0"/>
        <v>5.0036995984000798E-2</v>
      </c>
      <c r="O11" s="560">
        <f t="shared" si="0"/>
        <v>1.1643472993290382E-2</v>
      </c>
      <c r="P11" s="560">
        <f t="shared" si="0"/>
        <v>-3.0742936534036813E-2</v>
      </c>
      <c r="Q11" s="560">
        <f t="shared" si="0"/>
        <v>5.3366577183539654E-2</v>
      </c>
      <c r="R11" s="560">
        <f t="shared" si="0"/>
        <v>0.10360729745255437</v>
      </c>
      <c r="S11" s="560">
        <f t="shared" si="0"/>
        <v>1.9773793563702124E-3</v>
      </c>
      <c r="T11" s="560">
        <f>(T10/S10-1)</f>
        <v>-4.3772373145305465E-2</v>
      </c>
      <c r="U11" s="560">
        <f>(U10/T10-1)</f>
        <v>1.0619324059591984E-2</v>
      </c>
      <c r="V11" s="560">
        <f>(V10/U10-1)</f>
        <v>1.1616399471271244E-2</v>
      </c>
      <c r="W11" s="560">
        <f>(W10/V10-1)</f>
        <v>-9.3268548440730958E-2</v>
      </c>
      <c r="X11" s="560">
        <f>(X10/W10-1)</f>
        <v>-0.14398681827482285</v>
      </c>
    </row>
    <row r="12" spans="1:26" s="520" customFormat="1" ht="20.100000000000001" hidden="1" customHeight="1" outlineLevel="1" x14ac:dyDescent="0.2">
      <c r="B12" s="486" t="s">
        <v>5055</v>
      </c>
      <c r="C12" s="531">
        <f>NAInd!C28</f>
        <v>229.34696875</v>
      </c>
      <c r="D12" s="531">
        <f>NAInd!D28</f>
        <v>244.29340625</v>
      </c>
      <c r="E12" s="531">
        <f>NAInd!E28</f>
        <v>256.76417187499999</v>
      </c>
      <c r="F12" s="531">
        <f>NAInd!F28</f>
        <v>248.00796875</v>
      </c>
      <c r="G12" s="531">
        <f>NAInd!G28</f>
        <v>258.11648437500003</v>
      </c>
      <c r="H12" s="531">
        <f>NAInd!H28</f>
        <v>267.59449999999998</v>
      </c>
      <c r="I12" s="531">
        <f>NAInd!I28</f>
        <v>267.59090624999999</v>
      </c>
      <c r="J12" s="531">
        <f>NAInd!J28</f>
        <v>270.12590625000001</v>
      </c>
      <c r="K12" s="531">
        <f>NAInd!K28</f>
        <v>255.89317187500001</v>
      </c>
      <c r="L12" s="531">
        <f>NAInd!L28</f>
        <v>238.3998125</v>
      </c>
      <c r="M12" s="531">
        <f>NAInd!M28</f>
        <v>234.248890625</v>
      </c>
      <c r="N12" s="531">
        <f>NAInd!N28</f>
        <v>243.90853125000001</v>
      </c>
      <c r="O12" s="531">
        <f>NAInd!O28</f>
        <v>248.45392187499999</v>
      </c>
      <c r="P12" s="531">
        <f>NAInd!P28</f>
        <v>244.44537500000001</v>
      </c>
      <c r="Q12" s="531">
        <f>NAInd!Q28</f>
        <v>255.293546875</v>
      </c>
      <c r="R12" s="531">
        <f>NAInd!R28</f>
        <v>279.87903125000003</v>
      </c>
      <c r="S12" s="531">
        <f>NAInd!S28</f>
        <v>283.98428124999998</v>
      </c>
      <c r="T12" s="531">
        <f>NAInd!T28</f>
        <v>274.0284375</v>
      </c>
      <c r="U12" s="531">
        <f>NAInd!U28</f>
        <v>277.65578125000002</v>
      </c>
      <c r="V12" s="531">
        <f>NAInd!V28</f>
        <v>281.45968749999997</v>
      </c>
      <c r="W12" s="531">
        <f>NAInd!W28</f>
        <v>260.75879687499997</v>
      </c>
      <c r="X12" s="531">
        <f>NAInd!X28</f>
        <v>228.09121875</v>
      </c>
      <c r="Y12" s="531"/>
      <c r="Z12" s="531"/>
    </row>
    <row r="13" spans="1:26" s="520" customFormat="1" hidden="1" outlineLevel="1" x14ac:dyDescent="0.2">
      <c r="B13" s="526" t="s">
        <v>879</v>
      </c>
      <c r="C13" s="532">
        <f>NAInd!C3+NAInd!C4</f>
        <v>9.7543564453124993</v>
      </c>
      <c r="D13" s="532">
        <f>NAInd!D3+NAInd!D4</f>
        <v>9.6673115234375011</v>
      </c>
      <c r="E13" s="532">
        <f>NAInd!E3+NAInd!E4</f>
        <v>10.034836914062501</v>
      </c>
      <c r="F13" s="532">
        <f>NAInd!F3+NAInd!F4</f>
        <v>10.196126953125001</v>
      </c>
      <c r="G13" s="532">
        <f>NAInd!G3+NAInd!G4</f>
        <v>10.5427138671875</v>
      </c>
      <c r="H13" s="532">
        <f>NAInd!H3+NAInd!H4</f>
        <v>11.80199560546875</v>
      </c>
      <c r="I13" s="532">
        <f>NAInd!I3+NAInd!I4</f>
        <v>12.70401416015625</v>
      </c>
      <c r="J13" s="532">
        <f>NAInd!J3+NAInd!J4</f>
        <v>11.502168457031249</v>
      </c>
      <c r="K13" s="532">
        <f>NAInd!K3+NAInd!K4</f>
        <v>11.78349951171875</v>
      </c>
      <c r="L13" s="532">
        <f>NAInd!L3+NAInd!L4</f>
        <v>10.772483886718749</v>
      </c>
      <c r="M13" s="532">
        <f>NAInd!M3+NAInd!M4</f>
        <v>10.1950234375</v>
      </c>
      <c r="N13" s="532">
        <f>NAInd!N3+NAInd!N4</f>
        <v>9.9110126953125004</v>
      </c>
      <c r="O13" s="532">
        <f>NAInd!O3+NAInd!O4</f>
        <v>9.5706679687500014</v>
      </c>
      <c r="P13" s="532">
        <f>NAInd!P3+NAInd!P4</f>
        <v>10.002279785156251</v>
      </c>
      <c r="Q13" s="532">
        <f>NAInd!Q3+NAInd!Q4</f>
        <v>9.3465004882812508</v>
      </c>
      <c r="R13" s="532">
        <f>NAInd!R3+NAInd!R4</f>
        <v>8.8015214843749998</v>
      </c>
      <c r="S13" s="532">
        <f>NAInd!S3+NAInd!S4</f>
        <v>9.4605986328124985</v>
      </c>
      <c r="T13" s="532">
        <f>NAInd!T3+NAInd!T4</f>
        <v>10.543653808593749</v>
      </c>
      <c r="U13" s="532">
        <f>NAInd!U3+NAInd!U4</f>
        <v>10.12874267578125</v>
      </c>
      <c r="V13" s="532">
        <f>NAInd!V3+NAInd!V4</f>
        <v>9.5669838867187487</v>
      </c>
      <c r="W13" s="532">
        <f>NAInd!W3+NAInd!W4</f>
        <v>8.5962846679687495</v>
      </c>
      <c r="X13" s="532">
        <f>NAInd!X3+NAInd!X4</f>
        <v>8.2704877929687495</v>
      </c>
      <c r="Y13" s="532"/>
      <c r="Z13" s="532"/>
    </row>
    <row r="14" spans="1:26" s="520" customFormat="1" hidden="1" outlineLevel="1" x14ac:dyDescent="0.2">
      <c r="B14" s="526" t="s">
        <v>883</v>
      </c>
      <c r="C14" s="532">
        <f>SUM(NAInd!C5:C9)</f>
        <v>31.806894287109376</v>
      </c>
      <c r="D14" s="532">
        <f>SUM(NAInd!D5:D9)</f>
        <v>42.385752197265624</v>
      </c>
      <c r="E14" s="532">
        <f>SUM(NAInd!E5:E9)</f>
        <v>51.310722167968748</v>
      </c>
      <c r="F14" s="532">
        <f>SUM(NAInd!F5:F9)</f>
        <v>39.922956787109378</v>
      </c>
      <c r="G14" s="532">
        <f>SUM(NAInd!G5:G9)</f>
        <v>37.144139038085939</v>
      </c>
      <c r="H14" s="532">
        <f>SUM(NAInd!H5:H9)</f>
        <v>36.862089111328125</v>
      </c>
      <c r="I14" s="532">
        <f>SUM(NAInd!I5:I9)</f>
        <v>33.955890747070313</v>
      </c>
      <c r="J14" s="532">
        <f>SUM(NAInd!J5:J9)</f>
        <v>31.011245727539063</v>
      </c>
      <c r="K14" s="532">
        <f>SUM(NAInd!K5:K9)</f>
        <v>25.769913452148437</v>
      </c>
      <c r="L14" s="532">
        <f>SUM(NAInd!L5:L9)</f>
        <v>18.909998901367189</v>
      </c>
      <c r="M14" s="532">
        <f>SUM(NAInd!M5:M9)</f>
        <v>19.906748474121095</v>
      </c>
      <c r="N14" s="532">
        <f>SUM(NAInd!N5:N9)</f>
        <v>20.0065244140625</v>
      </c>
      <c r="O14" s="532">
        <f>SUM(NAInd!O5:O9)</f>
        <v>19.182929016113281</v>
      </c>
      <c r="P14" s="532">
        <f>SUM(NAInd!P5:P9)</f>
        <v>17.621629577636718</v>
      </c>
      <c r="Q14" s="532">
        <f>SUM(NAInd!Q5:Q9)</f>
        <v>17.719578002929687</v>
      </c>
      <c r="R14" s="532">
        <f>SUM(NAInd!R5:R9)</f>
        <v>23.40368273925781</v>
      </c>
      <c r="S14" s="532">
        <f>SUM(NAInd!S5:S9)</f>
        <v>27.516331176757809</v>
      </c>
      <c r="T14" s="532">
        <f>SUM(NAInd!T5:T9)</f>
        <v>25.09279833984375</v>
      </c>
      <c r="U14" s="532">
        <f>SUM(NAInd!U5:U9)</f>
        <v>24.614184082031251</v>
      </c>
      <c r="V14" s="532">
        <f>SUM(NAInd!V5:V9)</f>
        <v>31.5676455078125</v>
      </c>
      <c r="W14" s="532">
        <f>SUM(NAInd!W5:W9)</f>
        <v>30.081466430664065</v>
      </c>
      <c r="X14" s="532">
        <f>SUM(NAInd!X5:X9)</f>
        <v>30.178238525390626</v>
      </c>
      <c r="Y14" s="532"/>
      <c r="Z14" s="532"/>
    </row>
    <row r="15" spans="1:26" s="520" customFormat="1" hidden="1" outlineLevel="1" x14ac:dyDescent="0.2">
      <c r="B15" s="526" t="s">
        <v>882</v>
      </c>
      <c r="C15" s="532">
        <f>NAInd!C10</f>
        <v>28.723859375</v>
      </c>
      <c r="D15" s="532">
        <f>NAInd!D10</f>
        <v>29.402490234375001</v>
      </c>
      <c r="E15" s="532">
        <f>NAInd!E10</f>
        <v>27.54054296875</v>
      </c>
      <c r="F15" s="532">
        <f>NAInd!F10</f>
        <v>27.810162109375</v>
      </c>
      <c r="G15" s="532">
        <f>NAInd!G10</f>
        <v>29.958160156249999</v>
      </c>
      <c r="H15" s="532">
        <f>NAInd!H10</f>
        <v>36.130125</v>
      </c>
      <c r="I15" s="532">
        <f>NAInd!I10</f>
        <v>36.053035156249997</v>
      </c>
      <c r="J15" s="532">
        <f>NAInd!J10</f>
        <v>36.895183593749998</v>
      </c>
      <c r="K15" s="532">
        <f>NAInd!K10</f>
        <v>32.182054687499999</v>
      </c>
      <c r="L15" s="532">
        <f>NAInd!L10</f>
        <v>34.510117187500001</v>
      </c>
      <c r="M15" s="532">
        <f>NAInd!M10</f>
        <v>32.917597656250003</v>
      </c>
      <c r="N15" s="532">
        <f>NAInd!N10</f>
        <v>34.307261718749999</v>
      </c>
      <c r="O15" s="532">
        <f>NAInd!O10</f>
        <v>37.059035156249998</v>
      </c>
      <c r="P15" s="532">
        <f>NAInd!P10</f>
        <v>37.808687499999998</v>
      </c>
      <c r="Q15" s="532">
        <f>NAInd!Q10</f>
        <v>38.783246093750002</v>
      </c>
      <c r="R15" s="532">
        <f>NAInd!R10</f>
        <v>43.163054687500001</v>
      </c>
      <c r="S15" s="532">
        <f>NAInd!S10</f>
        <v>42.898117187499999</v>
      </c>
      <c r="T15" s="532">
        <f>NAInd!T10</f>
        <v>42.970242187499998</v>
      </c>
      <c r="U15" s="532">
        <f>NAInd!U10</f>
        <v>43.690273437499997</v>
      </c>
      <c r="V15" s="532">
        <f>NAInd!V10</f>
        <v>41.032558593749997</v>
      </c>
      <c r="W15" s="532">
        <f>NAInd!W10</f>
        <v>38.873632812499999</v>
      </c>
      <c r="X15" s="532">
        <f>NAInd!X10</f>
        <v>36.472269531249999</v>
      </c>
      <c r="Y15" s="532"/>
      <c r="Z15" s="532"/>
    </row>
    <row r="16" spans="1:26" s="520" customFormat="1" hidden="1" outlineLevel="1" x14ac:dyDescent="0.2">
      <c r="B16" s="526" t="s">
        <v>881</v>
      </c>
      <c r="C16" s="532">
        <f>SUM(NAInd!C11:C12)</f>
        <v>27.121405273437503</v>
      </c>
      <c r="D16" s="532">
        <f>SUM(NAInd!D11:D12)</f>
        <v>27.480952148437499</v>
      </c>
      <c r="E16" s="532">
        <f>SUM(NAInd!E11:E12)</f>
        <v>28.670608398437501</v>
      </c>
      <c r="F16" s="532">
        <f>SUM(NAInd!F11:F12)</f>
        <v>31.321130859375003</v>
      </c>
      <c r="G16" s="532">
        <f>SUM(NAInd!G11:G12)</f>
        <v>35.947615234375</v>
      </c>
      <c r="H16" s="532">
        <f>SUM(NAInd!H11:H12)</f>
        <v>37.508392578124997</v>
      </c>
      <c r="I16" s="532">
        <f>SUM(NAInd!I11:I12)</f>
        <v>36.102584960937506</v>
      </c>
      <c r="J16" s="532">
        <f>SUM(NAInd!J11:J12)</f>
        <v>39.814714843750004</v>
      </c>
      <c r="K16" s="532">
        <f>SUM(NAInd!K11:K12)</f>
        <v>38.45487109375</v>
      </c>
      <c r="L16" s="532">
        <f>SUM(NAInd!L11:L12)</f>
        <v>35.369045898437506</v>
      </c>
      <c r="M16" s="532">
        <f>SUM(NAInd!M11:M12)</f>
        <v>36.968800781250003</v>
      </c>
      <c r="N16" s="532">
        <f>SUM(NAInd!N11:N12)</f>
        <v>44.421341796874998</v>
      </c>
      <c r="O16" s="532">
        <f>SUM(NAInd!O11:O12)</f>
        <v>47.804177734375003</v>
      </c>
      <c r="P16" s="532">
        <f>SUM(NAInd!P11:P12)</f>
        <v>46.500166015624998</v>
      </c>
      <c r="Q16" s="532">
        <f>SUM(NAInd!Q11:Q12)</f>
        <v>51.287800781249999</v>
      </c>
      <c r="R16" s="532">
        <f>SUM(NAInd!R11:R12)</f>
        <v>58.462986328124998</v>
      </c>
      <c r="S16" s="532">
        <f>SUM(NAInd!S11:S12)</f>
        <v>56.037789062499996</v>
      </c>
      <c r="T16" s="532">
        <f>SUM(NAInd!T11:T12)</f>
        <v>50.770033203124996</v>
      </c>
      <c r="U16" s="532">
        <f>SUM(NAInd!U11:U12)</f>
        <v>47.731115234374997</v>
      </c>
      <c r="V16" s="532">
        <f>SUM(NAInd!V11:V12)</f>
        <v>42.223295898437499</v>
      </c>
      <c r="W16" s="532">
        <f>SUM(NAInd!W11:W12)</f>
        <v>25.079011718749999</v>
      </c>
      <c r="X16" s="532">
        <f>SUM(NAInd!X11:X12)</f>
        <v>6.891237365722656</v>
      </c>
      <c r="Y16" s="532"/>
      <c r="Z16" s="532"/>
    </row>
    <row r="17" spans="2:26" s="520" customFormat="1" hidden="1" outlineLevel="1" x14ac:dyDescent="0.2">
      <c r="B17" s="526" t="s">
        <v>880</v>
      </c>
      <c r="C17" s="532">
        <f>SUM(NAInd!C18:C20)</f>
        <v>66.587652343749994</v>
      </c>
      <c r="D17" s="532">
        <f>SUM(NAInd!D18:D20)</f>
        <v>69.22288085937501</v>
      </c>
      <c r="E17" s="532">
        <f>SUM(NAInd!E18:E20)</f>
        <v>71.514387207031248</v>
      </c>
      <c r="F17" s="532">
        <f>SUM(NAInd!F18:F20)</f>
        <v>71.17459375</v>
      </c>
      <c r="G17" s="532">
        <f>SUM(NAInd!G18:G20)</f>
        <v>71.935830566406253</v>
      </c>
      <c r="H17" s="532">
        <f>SUM(NAInd!H18:H20)</f>
        <v>67.739571777343755</v>
      </c>
      <c r="I17" s="532">
        <f>SUM(NAInd!I18:I20)</f>
        <v>69.511375488281246</v>
      </c>
      <c r="J17" s="532">
        <f>SUM(NAInd!J18:J20)</f>
        <v>70.689336425781249</v>
      </c>
      <c r="K17" s="532">
        <f>SUM(NAInd!K18:K20)</f>
        <v>70.38529638671875</v>
      </c>
      <c r="L17" s="532">
        <f>SUM(NAInd!L18:L20)</f>
        <v>69.36094775390626</v>
      </c>
      <c r="M17" s="532">
        <f>SUM(NAInd!M18:M20)</f>
        <v>63.941533203124997</v>
      </c>
      <c r="N17" s="532">
        <f>SUM(NAInd!N18:N20)</f>
        <v>62.740993652343747</v>
      </c>
      <c r="O17" s="532">
        <f>SUM(NAInd!O18:O20)</f>
        <v>62.080570312499994</v>
      </c>
      <c r="P17" s="532">
        <f>SUM(NAInd!P18:P20)</f>
        <v>61.52389794921875</v>
      </c>
      <c r="Q17" s="532">
        <f>SUM(NAInd!Q18:Q20)</f>
        <v>62.485288085937498</v>
      </c>
      <c r="R17" s="532">
        <f>SUM(NAInd!R18:R20)</f>
        <v>60.393464843750003</v>
      </c>
      <c r="S17" s="532">
        <f>SUM(NAInd!S18:S20)</f>
        <v>62.265748046875004</v>
      </c>
      <c r="T17" s="532">
        <f>SUM(NAInd!T18:T20)</f>
        <v>63.446081054687497</v>
      </c>
      <c r="U17" s="532">
        <f>SUM(NAInd!U18:U20)</f>
        <v>65.231456054687499</v>
      </c>
      <c r="V17" s="532">
        <f>SUM(NAInd!V18:V20)</f>
        <v>65.434698242187494</v>
      </c>
      <c r="W17" s="532">
        <f>SUM(NAInd!W18:W20)</f>
        <v>66.133743164062508</v>
      </c>
      <c r="X17" s="532">
        <f>SUM(NAInd!X18:X20)</f>
        <v>66.514309570312491</v>
      </c>
      <c r="Y17" s="532"/>
      <c r="Z17" s="532"/>
    </row>
    <row r="18" spans="2:26" s="520" customFormat="1" hidden="1" outlineLevel="1" x14ac:dyDescent="0.2">
      <c r="B18" s="526" t="s">
        <v>627</v>
      </c>
      <c r="C18" s="532">
        <f>SUM(NAInd!C13:C17,NAInd!C21:C24)</f>
        <v>45.788001220703123</v>
      </c>
      <c r="D18" s="532">
        <f>SUM(NAInd!D13:D17,NAInd!D21:D24)</f>
        <v>47.483660400390619</v>
      </c>
      <c r="E18" s="532">
        <f>SUM(NAInd!E13:E17,NAInd!E21:E24)</f>
        <v>49.523360595703124</v>
      </c>
      <c r="F18" s="532">
        <f>SUM(NAInd!F13:F17,NAInd!F21:F24)</f>
        <v>53.016238281249997</v>
      </c>
      <c r="G18" s="532">
        <f>SUM(NAInd!G13:G17,NAInd!G21:G24)</f>
        <v>52.995174926757819</v>
      </c>
      <c r="H18" s="532">
        <f>SUM(NAInd!H13:H17,NAInd!H21:H24)</f>
        <v>54.121128906250007</v>
      </c>
      <c r="I18" s="532">
        <f>SUM(NAInd!I13:I17,NAInd!I21:I24)</f>
        <v>58.509502563476552</v>
      </c>
      <c r="J18" s="532">
        <f>SUM(NAInd!J13:J17,NAInd!J21:J24)</f>
        <v>60.170418090820306</v>
      </c>
      <c r="K18" s="532">
        <f>SUM(NAInd!K13:K17,NAInd!K21:K24)</f>
        <v>55.323366821289056</v>
      </c>
      <c r="L18" s="532">
        <f>SUM(NAInd!L13:L17,NAInd!L21:L24)</f>
        <v>50.717493774414073</v>
      </c>
      <c r="M18" s="532">
        <f>SUM(NAInd!M13:M17,NAInd!M21:M24)</f>
        <v>49.523093872070312</v>
      </c>
      <c r="N18" s="532">
        <f>SUM(NAInd!N13:N17,NAInd!N21:N24)</f>
        <v>49.643407836914065</v>
      </c>
      <c r="O18" s="532">
        <f>SUM(NAInd!O13:O17,NAInd!O21:O24)</f>
        <v>47.69633569335938</v>
      </c>
      <c r="P18" s="532">
        <f>SUM(NAInd!P13:P17,NAInd!P21:P24)</f>
        <v>47.253920166015625</v>
      </c>
      <c r="Q18" s="532">
        <f>SUM(NAInd!Q13:Q17,NAInd!Q21:Q24)</f>
        <v>49.526158569335941</v>
      </c>
      <c r="R18" s="532">
        <f>SUM(NAInd!R13:R17,NAInd!R21:R24)</f>
        <v>58.1237255859375</v>
      </c>
      <c r="S18" s="532">
        <f>SUM(NAInd!S13:S17,NAInd!S21:S24)</f>
        <v>58.787637207031253</v>
      </c>
      <c r="T18" s="532">
        <f>SUM(NAInd!T13:T17,NAInd!T21:T24)</f>
        <v>55.627720214843755</v>
      </c>
      <c r="U18" s="532">
        <f>SUM(NAInd!U13:U17,NAInd!U21:U24)</f>
        <v>58.112562988281255</v>
      </c>
      <c r="V18" s="532">
        <f>SUM(NAInd!V13:V17,NAInd!V21:V24)</f>
        <v>62.298255615234361</v>
      </c>
      <c r="W18" s="532">
        <f>SUM(NAInd!W13:W17,NAInd!W21:W24)</f>
        <v>63.796213623046874</v>
      </c>
      <c r="X18" s="532">
        <f>SUM(NAInd!X13:X17,NAInd!X21:X24)</f>
        <v>57.587116210937495</v>
      </c>
      <c r="Y18" s="532"/>
      <c r="Z18" s="532"/>
    </row>
    <row r="19" spans="2:26" s="520" customFormat="1" hidden="1" outlineLevel="1" x14ac:dyDescent="0.2">
      <c r="B19" s="526" t="s">
        <v>434</v>
      </c>
      <c r="C19" s="532">
        <f>SUM(NAInd!C26:C27)</f>
        <v>21.988334411621093</v>
      </c>
      <c r="D19" s="532">
        <f>SUM(NAInd!D26:D27)</f>
        <v>22.393246154785153</v>
      </c>
      <c r="E19" s="532">
        <f>SUM(NAInd!E26:E27)</f>
        <v>21.808641357421873</v>
      </c>
      <c r="F19" s="532">
        <f>SUM(NAInd!F26:F27)</f>
        <v>21.64482043457031</v>
      </c>
      <c r="G19" s="532">
        <f>SUM(NAInd!G26:G27)</f>
        <v>25.455521362304687</v>
      </c>
      <c r="H19" s="532">
        <f>SUM(NAInd!H26:H27)</f>
        <v>27.871295959472658</v>
      </c>
      <c r="I19" s="532">
        <f>SUM(NAInd!I26:I27)</f>
        <v>27.349009399414062</v>
      </c>
      <c r="J19" s="532">
        <f>SUM(NAInd!J26:J27)</f>
        <v>27.416820373535156</v>
      </c>
      <c r="K19" s="532">
        <f>SUM(NAInd!K26:K27)</f>
        <v>29.434856445312501</v>
      </c>
      <c r="L19" s="532">
        <f>SUM(NAInd!L26:L27)</f>
        <v>27.215746734619142</v>
      </c>
      <c r="M19" s="532">
        <f>SUM(NAInd!M26:M27)</f>
        <v>26.272466400146484</v>
      </c>
      <c r="N19" s="532">
        <f>SUM(NAInd!N26:N27)</f>
        <v>28.446088012695309</v>
      </c>
      <c r="O19" s="532">
        <f>SUM(NAInd!O26:O27)</f>
        <v>31.665565979003908</v>
      </c>
      <c r="P19" s="532">
        <f>SUM(NAInd!P26:P27)</f>
        <v>30.839035369873045</v>
      </c>
      <c r="Q19" s="532">
        <f>SUM(NAInd!Q26:Q27)</f>
        <v>33.636944030761718</v>
      </c>
      <c r="R19" s="532">
        <f>SUM(NAInd!R26:R27)</f>
        <v>33.663519287109381</v>
      </c>
      <c r="S19" s="532">
        <f>SUM(NAInd!S26:S27)</f>
        <v>33.438497802734375</v>
      </c>
      <c r="T19" s="532">
        <f>SUM(NAInd!T26:T27)</f>
        <v>31.854927978515622</v>
      </c>
      <c r="U19" s="532">
        <f>SUM(NAInd!U26:U27)</f>
        <v>30.897692626953123</v>
      </c>
      <c r="V19" s="532">
        <f>SUM(NAInd!V26:V27)</f>
        <v>29.336255126953127</v>
      </c>
      <c r="W19" s="532">
        <f>SUM(NAInd!W26:W27)</f>
        <v>28.198447998046877</v>
      </c>
      <c r="X19" s="532">
        <f>SUM(NAInd!X26:X27)</f>
        <v>22.625380981445311</v>
      </c>
      <c r="Y19" s="532"/>
      <c r="Z19" s="532"/>
    </row>
    <row r="20" spans="2:26" s="520" customFormat="1" hidden="1" outlineLevel="1" x14ac:dyDescent="0.2">
      <c r="C20" s="532"/>
      <c r="D20" s="532"/>
      <c r="E20" s="532"/>
      <c r="F20" s="532"/>
      <c r="G20" s="532"/>
      <c r="H20" s="532"/>
      <c r="I20" s="532"/>
      <c r="J20" s="532"/>
      <c r="K20" s="532"/>
      <c r="L20" s="532"/>
      <c r="M20" s="532"/>
      <c r="N20" s="532"/>
      <c r="O20" s="532"/>
      <c r="P20" s="532"/>
      <c r="Q20" s="532"/>
      <c r="R20" s="532"/>
      <c r="S20" s="532"/>
      <c r="T20" s="532"/>
      <c r="U20" s="532"/>
      <c r="V20" s="532"/>
      <c r="W20" s="532"/>
      <c r="X20" s="532"/>
      <c r="Y20" s="532"/>
      <c r="Z20" s="532"/>
    </row>
    <row r="21" spans="2:26" s="520" customFormat="1" hidden="1" outlineLevel="1" x14ac:dyDescent="0.2">
      <c r="B21" s="486" t="s">
        <v>5054</v>
      </c>
      <c r="C21" s="531"/>
      <c r="D21" s="531"/>
      <c r="E21" s="531"/>
      <c r="F21" s="531"/>
      <c r="G21" s="531"/>
      <c r="H21" s="531">
        <f>NAExp!B29</f>
        <v>292.01300048828125</v>
      </c>
      <c r="I21" s="531">
        <f>NAExp!C29</f>
        <v>283.40997314453125</v>
      </c>
      <c r="J21" s="531">
        <f>NAExp!D29</f>
        <v>290.92709350585938</v>
      </c>
      <c r="K21" s="531">
        <f>NAExp!E29</f>
        <v>276.98672485351563</v>
      </c>
      <c r="L21" s="531">
        <f>NAExp!F29</f>
        <v>258.7412109375</v>
      </c>
      <c r="M21" s="531">
        <f>NAExp!G29</f>
        <v>251.17227172851563</v>
      </c>
      <c r="N21" s="531">
        <f>NAExp!H29</f>
        <v>264.6856689453125</v>
      </c>
      <c r="O21" s="531">
        <f>NAExp!I29</f>
        <v>267.90863037109375</v>
      </c>
      <c r="P21" s="531">
        <f>NAExp!J29</f>
        <v>258.143798828125</v>
      </c>
      <c r="Q21" s="531">
        <f>NAExp!K29</f>
        <v>274.14385986328125</v>
      </c>
      <c r="R21" s="531">
        <f>NAExp!L29</f>
        <v>295.49893188476563</v>
      </c>
      <c r="S21" s="531">
        <f>NAExp!M29</f>
        <v>294.88388061523438</v>
      </c>
      <c r="T21" s="531">
        <f>NAExp!N29</f>
        <v>282.88677978515625</v>
      </c>
      <c r="U21" s="531">
        <f>NAExp!O29</f>
        <v>283.2666015625</v>
      </c>
      <c r="V21" s="531">
        <f>NAExp!P29</f>
        <v>281.48519897460938</v>
      </c>
      <c r="W21" s="531">
        <f>NAExp!Q29</f>
        <v>251.323486328125</v>
      </c>
      <c r="X21" s="531">
        <f>NAExp!R29</f>
        <v>210.45747375488281</v>
      </c>
      <c r="Y21" s="532"/>
      <c r="Z21" s="532"/>
    </row>
    <row r="22" spans="2:26" s="520" customFormat="1" hidden="1" outlineLevel="1" x14ac:dyDescent="0.2">
      <c r="B22" s="526" t="s">
        <v>599</v>
      </c>
      <c r="C22" s="532"/>
      <c r="D22" s="532"/>
      <c r="E22" s="532"/>
      <c r="F22" s="532"/>
      <c r="G22" s="532"/>
      <c r="H22" s="532">
        <f>NAExp!B3</f>
        <v>92.559349060058594</v>
      </c>
      <c r="I22" s="532">
        <f>NAExp!C3</f>
        <v>97.2669677734375</v>
      </c>
      <c r="J22" s="532">
        <f>NAExp!D3</f>
        <v>97.278579711914063</v>
      </c>
      <c r="K22" s="532">
        <f>NAExp!E3</f>
        <v>97.251083374023438</v>
      </c>
      <c r="L22" s="532">
        <f>NAExp!F3</f>
        <v>97.524284362792969</v>
      </c>
      <c r="M22" s="532">
        <f>NAExp!G3</f>
        <v>90.688064575195313</v>
      </c>
      <c r="N22" s="532">
        <f>NAExp!H3</f>
        <v>88.534820556640625</v>
      </c>
      <c r="O22" s="532">
        <f>NAExp!I3</f>
        <v>86.620948791503906</v>
      </c>
      <c r="P22" s="532">
        <f>NAExp!J3</f>
        <v>87.092140197753906</v>
      </c>
      <c r="Q22" s="532">
        <f>NAExp!K3</f>
        <v>87.538566589355469</v>
      </c>
      <c r="R22" s="532">
        <f>NAExp!L3</f>
        <v>87.270797729492188</v>
      </c>
      <c r="S22" s="532">
        <f>NAExp!M3</f>
        <v>90.709335327148438</v>
      </c>
      <c r="T22" s="532">
        <f>NAExp!N3</f>
        <v>90.273170471191406</v>
      </c>
      <c r="U22" s="532">
        <f>NAExp!O3</f>
        <v>94.652015686035156</v>
      </c>
      <c r="V22" s="532">
        <f>NAExp!P3</f>
        <v>95.227203369140625</v>
      </c>
      <c r="W22" s="532">
        <f>NAExp!Q3</f>
        <v>106.30113220214844</v>
      </c>
      <c r="X22" s="532">
        <f>NAExp!R3</f>
        <v>100.01371002197266</v>
      </c>
      <c r="Y22" s="532"/>
      <c r="Z22" s="532"/>
    </row>
    <row r="23" spans="2:26" s="520" customFormat="1" hidden="1" outlineLevel="1" x14ac:dyDescent="0.2">
      <c r="B23" s="526" t="s">
        <v>885</v>
      </c>
      <c r="C23" s="532"/>
      <c r="D23" s="532"/>
      <c r="E23" s="532"/>
      <c r="F23" s="532"/>
      <c r="G23" s="532"/>
      <c r="H23" s="532">
        <f>NAExp!B7</f>
        <v>174.2850341796875</v>
      </c>
      <c r="I23" s="532">
        <f>NAExp!C7</f>
        <v>177.09039306640625</v>
      </c>
      <c r="J23" s="532">
        <f>NAExp!D7</f>
        <v>181.25877380371094</v>
      </c>
      <c r="K23" s="532">
        <f>NAExp!E7</f>
        <v>180.53547668457031</v>
      </c>
      <c r="L23" s="532">
        <f>NAExp!F7</f>
        <v>169.29374694824219</v>
      </c>
      <c r="M23" s="532">
        <f>NAExp!G7</f>
        <v>163.50621032714844</v>
      </c>
      <c r="N23" s="532">
        <f>NAExp!H7</f>
        <v>165.76191711425781</v>
      </c>
      <c r="O23" s="532">
        <f>NAExp!I7</f>
        <v>176.46485900878906</v>
      </c>
      <c r="P23" s="532">
        <f>NAExp!J7</f>
        <v>182.66323852539063</v>
      </c>
      <c r="Q23" s="532">
        <f>NAExp!K7</f>
        <v>188.4937744140625</v>
      </c>
      <c r="R23" s="532">
        <f>NAExp!L7</f>
        <v>194.21934509277344</v>
      </c>
      <c r="S23" s="532">
        <f>NAExp!M7</f>
        <v>204.73495483398438</v>
      </c>
      <c r="T23" s="532">
        <f>NAExp!N7</f>
        <v>204.17564392089844</v>
      </c>
      <c r="U23" s="532">
        <f>NAExp!O7</f>
        <v>200.53184509277344</v>
      </c>
      <c r="V23" s="532">
        <f>NAExp!P7</f>
        <v>196.03218078613281</v>
      </c>
      <c r="W23" s="532">
        <f>NAExp!Q7</f>
        <v>200.93812561035156</v>
      </c>
      <c r="X23" s="532">
        <f>NAExp!R7</f>
        <v>192.32557678222656</v>
      </c>
      <c r="Y23" s="532"/>
      <c r="Z23" s="532"/>
    </row>
    <row r="24" spans="2:26" s="520" customFormat="1" hidden="1" outlineLevel="1" x14ac:dyDescent="0.2">
      <c r="B24" s="526" t="s">
        <v>604</v>
      </c>
      <c r="C24" s="532"/>
      <c r="D24" s="532"/>
      <c r="E24" s="532"/>
      <c r="F24" s="532"/>
      <c r="G24" s="532"/>
      <c r="H24" s="532">
        <f>NAExp!B13</f>
        <v>103.19386291503906</v>
      </c>
      <c r="I24" s="532">
        <f>NAExp!C13</f>
        <v>91.680122375488281</v>
      </c>
      <c r="J24" s="532">
        <f>NAExp!D13</f>
        <v>87.30914306640625</v>
      </c>
      <c r="K24" s="532">
        <f>NAExp!E13</f>
        <v>75.763427734375</v>
      </c>
      <c r="L24" s="532">
        <f>NAExp!F13</f>
        <v>56.076946258544922</v>
      </c>
      <c r="M24" s="532">
        <f>NAExp!G13</f>
        <v>53.826492309570313</v>
      </c>
      <c r="N24" s="532">
        <f>NAExp!H13</f>
        <v>65.329566955566406</v>
      </c>
      <c r="O24" s="532">
        <f>NAExp!I13</f>
        <v>65.35772705078125</v>
      </c>
      <c r="P24" s="532">
        <f>NAExp!J13</f>
        <v>58.1422119140625</v>
      </c>
      <c r="Q24" s="532">
        <f>NAExp!K13</f>
        <v>81.835830688476563</v>
      </c>
      <c r="R24" s="532">
        <f>NAExp!L13</f>
        <v>88.957191467285156</v>
      </c>
      <c r="S24" s="532">
        <f>NAExp!M13</f>
        <v>89.382827758789063</v>
      </c>
      <c r="T24" s="532">
        <f>NAExp!N13</f>
        <v>88.901458740234375</v>
      </c>
      <c r="U24" s="532">
        <f>NAExp!O13</f>
        <v>81.523117065429688</v>
      </c>
      <c r="V24" s="532">
        <f>NAExp!P13</f>
        <v>102.32470703125</v>
      </c>
      <c r="W24" s="532">
        <f>NAExp!Q13</f>
        <v>110.80271148681641</v>
      </c>
      <c r="X24" s="532">
        <f>NAExp!R13</f>
        <v>91.896240234375</v>
      </c>
      <c r="Y24" s="532"/>
      <c r="Z24" s="532"/>
    </row>
    <row r="25" spans="2:26" s="520" customFormat="1" hidden="1" outlineLevel="1" x14ac:dyDescent="0.2">
      <c r="B25" s="533" t="s">
        <v>606</v>
      </c>
      <c r="C25" s="531"/>
      <c r="D25" s="531"/>
      <c r="E25" s="531"/>
      <c r="F25" s="531"/>
      <c r="G25" s="531"/>
      <c r="H25" s="531">
        <f>NAExp!B17</f>
        <v>370.98428344726563</v>
      </c>
      <c r="I25" s="531">
        <f>NAExp!C17</f>
        <v>366.06689453125</v>
      </c>
      <c r="J25" s="531">
        <f>NAExp!D17</f>
        <v>366.4097900390625</v>
      </c>
      <c r="K25" s="531">
        <f>NAExp!E17</f>
        <v>353.07879638671875</v>
      </c>
      <c r="L25" s="531">
        <f>NAExp!F17</f>
        <v>322.52676391601563</v>
      </c>
      <c r="M25" s="531">
        <f>NAExp!G17</f>
        <v>309.56088256835938</v>
      </c>
      <c r="N25" s="531">
        <f>NAExp!H17</f>
        <v>320.17678833007813</v>
      </c>
      <c r="O25" s="531">
        <f>NAExp!I17</f>
        <v>329.03762817382813</v>
      </c>
      <c r="P25" s="531">
        <f>NAExp!J17</f>
        <v>328.81118774414063</v>
      </c>
      <c r="Q25" s="531">
        <f>NAExp!K17</f>
        <v>356.3702392578125</v>
      </c>
      <c r="R25" s="531">
        <f>NAExp!L17</f>
        <v>365.08380126953125</v>
      </c>
      <c r="S25" s="531">
        <f>NAExp!M17</f>
        <v>382.18746948242188</v>
      </c>
      <c r="T25" s="531">
        <f>NAExp!N17</f>
        <v>384.388916015625</v>
      </c>
      <c r="U25" s="531">
        <f>NAExp!O17</f>
        <v>376.79052734375</v>
      </c>
      <c r="V25" s="531">
        <f>NAExp!P17</f>
        <v>393.3905029296875</v>
      </c>
      <c r="W25" s="531">
        <f>NAExp!Q17</f>
        <v>415.26663208007813</v>
      </c>
      <c r="X25" s="531">
        <f>NAExp!R17</f>
        <v>382.56982421875</v>
      </c>
      <c r="Y25" s="532"/>
      <c r="Z25" s="532"/>
    </row>
    <row r="26" spans="2:26" s="520" customFormat="1" hidden="1" outlineLevel="1" x14ac:dyDescent="0.2">
      <c r="B26" s="526" t="s">
        <v>607</v>
      </c>
      <c r="C26" s="532"/>
      <c r="D26" s="532"/>
      <c r="E26" s="532"/>
      <c r="F26" s="532"/>
      <c r="G26" s="532"/>
      <c r="H26" s="532">
        <f>NAExp!B18</f>
        <v>114.46293640136719</v>
      </c>
      <c r="I26" s="532">
        <f>NAExp!C18</f>
        <v>114.82356262207031</v>
      </c>
      <c r="J26" s="532">
        <f>NAExp!D18</f>
        <v>111.87751007080078</v>
      </c>
      <c r="K26" s="532">
        <f>NAExp!E18</f>
        <v>105.29726409912109</v>
      </c>
      <c r="L26" s="532">
        <f>NAExp!F18</f>
        <v>95.63348388671875</v>
      </c>
      <c r="M26" s="532">
        <f>NAExp!G18</f>
        <v>101.21746826171875</v>
      </c>
      <c r="N26" s="532">
        <f>NAExp!H18</f>
        <v>115.58435821533203</v>
      </c>
      <c r="O26" s="532">
        <f>NAExp!I18</f>
        <v>125.56034851074219</v>
      </c>
      <c r="P26" s="532">
        <f>NAExp!J18</f>
        <v>120.60857391357422</v>
      </c>
      <c r="Q26" s="532">
        <f>NAExp!K18</f>
        <v>130.25062561035156</v>
      </c>
      <c r="R26" s="532">
        <f>NAExp!L18</f>
        <v>148.09213256835938</v>
      </c>
      <c r="S26" s="532">
        <f>NAExp!M18</f>
        <v>146.28912353515625</v>
      </c>
      <c r="T26" s="532">
        <f>NAExp!N18</f>
        <v>131.95074462890625</v>
      </c>
      <c r="U26" s="532">
        <f>NAExp!O18</f>
        <v>122.83094024658203</v>
      </c>
      <c r="V26" s="532">
        <f>NAExp!P18</f>
        <v>108.65049743652344</v>
      </c>
      <c r="W26" s="532">
        <f>NAExp!Q18</f>
        <v>54.670806884765625</v>
      </c>
      <c r="X26" s="532">
        <f>NAExp!R18</f>
        <v>11.531826972961426</v>
      </c>
      <c r="Y26" s="532"/>
      <c r="Z26" s="532"/>
    </row>
    <row r="27" spans="2:26" s="520" customFormat="1" hidden="1" outlineLevel="1" x14ac:dyDescent="0.2">
      <c r="B27" s="526" t="s">
        <v>608</v>
      </c>
      <c r="C27" s="532"/>
      <c r="D27" s="532"/>
      <c r="E27" s="532"/>
      <c r="F27" s="532"/>
      <c r="G27" s="532"/>
      <c r="H27" s="532">
        <f>NAExp!B24</f>
        <v>193.43421936035156</v>
      </c>
      <c r="I27" s="532">
        <f>NAExp!C24</f>
        <v>197.48046875</v>
      </c>
      <c r="J27" s="532">
        <f>NAExp!D24</f>
        <v>187.36019897460938</v>
      </c>
      <c r="K27" s="532">
        <f>NAExp!E24</f>
        <v>181.38932800292969</v>
      </c>
      <c r="L27" s="532">
        <f>NAExp!F24</f>
        <v>159.41903686523438</v>
      </c>
      <c r="M27" s="532">
        <f>NAExp!G24</f>
        <v>159.6060791015625</v>
      </c>
      <c r="N27" s="532">
        <f>NAExp!H24</f>
        <v>171.07548522949219</v>
      </c>
      <c r="O27" s="532">
        <f>NAExp!I24</f>
        <v>186.68934631347656</v>
      </c>
      <c r="P27" s="532">
        <f>NAExp!J24</f>
        <v>191.27597045898438</v>
      </c>
      <c r="Q27" s="532">
        <f>NAExp!K24</f>
        <v>212.47702026367188</v>
      </c>
      <c r="R27" s="532">
        <f>NAExp!L24</f>
        <v>217.677001953125</v>
      </c>
      <c r="S27" s="532">
        <f>NAExp!M24</f>
        <v>233.59271240234375</v>
      </c>
      <c r="T27" s="532">
        <f>NAExp!N24</f>
        <v>233.45286560058594</v>
      </c>
      <c r="U27" s="532">
        <f>NAExp!O24</f>
        <v>216.35487365722656</v>
      </c>
      <c r="V27" s="532">
        <f>NAExp!P24</f>
        <v>220.5557861328125</v>
      </c>
      <c r="W27" s="532">
        <f>NAExp!Q24</f>
        <v>218.61395263671875</v>
      </c>
      <c r="X27" s="532">
        <f>NAExp!R24</f>
        <v>183.64418029785156</v>
      </c>
      <c r="Y27" s="532"/>
      <c r="Z27" s="532"/>
    </row>
    <row r="28" spans="2:26" s="520" customFormat="1" hidden="1" outlineLevel="1" x14ac:dyDescent="0.2">
      <c r="B28" s="526"/>
      <c r="K28" s="532"/>
      <c r="L28" s="532"/>
      <c r="M28" s="532"/>
      <c r="N28" s="532"/>
      <c r="O28" s="532"/>
      <c r="P28" s="532"/>
      <c r="Q28" s="532"/>
      <c r="R28" s="532"/>
      <c r="S28" s="532"/>
      <c r="T28" s="532"/>
      <c r="U28" s="532"/>
      <c r="V28" s="532"/>
      <c r="W28" s="532"/>
      <c r="X28" s="532"/>
      <c r="Y28" s="532"/>
      <c r="Z28" s="532"/>
    </row>
    <row r="29" spans="2:26" s="521" customFormat="1" hidden="1" outlineLevel="1" x14ac:dyDescent="0.2">
      <c r="B29" s="533" t="s">
        <v>5057</v>
      </c>
      <c r="C29" s="531">
        <f>NAInc!C16</f>
        <v>149.52110937500001</v>
      </c>
      <c r="D29" s="531">
        <f>NAInc!D16</f>
        <v>159.4365</v>
      </c>
      <c r="E29" s="531">
        <f>NAInc!E16</f>
        <v>162.64701562499999</v>
      </c>
      <c r="F29" s="531">
        <f>NAInc!F16</f>
        <v>154.564296875</v>
      </c>
      <c r="G29" s="531">
        <f>NAInc!G16</f>
        <v>166.391046875</v>
      </c>
      <c r="H29" s="531">
        <f>NAInc!H16</f>
        <v>185.59810937500001</v>
      </c>
      <c r="I29" s="531">
        <f>NAInc!I16</f>
        <v>190.77865625000001</v>
      </c>
      <c r="J29" s="531">
        <f>NAInc!J16</f>
        <v>196.085078125</v>
      </c>
      <c r="K29" s="531">
        <f>NAInc!K16</f>
        <v>199.29153124999999</v>
      </c>
      <c r="L29" s="531">
        <f>NAInc!L16</f>
        <v>184.11198437499999</v>
      </c>
      <c r="M29" s="531">
        <f>NAInc!M16</f>
        <v>184.29290624999999</v>
      </c>
      <c r="N29" s="531">
        <f>NAInc!N16</f>
        <v>195.29403124999999</v>
      </c>
      <c r="O29" s="531">
        <f>NAInc!O16</f>
        <v>215.08373437500001</v>
      </c>
      <c r="P29" s="531">
        <f>NAInc!P16</f>
        <v>226.31609374999999</v>
      </c>
      <c r="Q29" s="531">
        <f>NAInc!Q16</f>
        <v>245.52775</v>
      </c>
      <c r="R29" s="531">
        <f>NAInc!R16</f>
        <v>283.54859375000001</v>
      </c>
      <c r="S29" s="531">
        <f>NAInc!S16</f>
        <v>303.04765624999999</v>
      </c>
      <c r="T29" s="531">
        <f>NAInc!T16</f>
        <v>289.73325</v>
      </c>
      <c r="U29" s="531">
        <f>NAInc!U16</f>
        <v>288.02056249999998</v>
      </c>
      <c r="V29" s="531">
        <f>NAInc!V16</f>
        <v>281.45968749999997</v>
      </c>
      <c r="W29" s="531">
        <f>NAInc!W16</f>
        <v>256.19682812500002</v>
      </c>
      <c r="X29" s="531">
        <f>NAInc!X16</f>
        <v>228.83754687499999</v>
      </c>
      <c r="Y29" s="531"/>
      <c r="Z29" s="532"/>
    </row>
    <row r="30" spans="2:26" s="520" customFormat="1" hidden="1" outlineLevel="1" x14ac:dyDescent="0.2">
      <c r="B30" s="525" t="s">
        <v>802</v>
      </c>
      <c r="K30" s="532"/>
      <c r="L30" s="532"/>
      <c r="M30" s="532"/>
      <c r="N30" s="532"/>
      <c r="O30" s="532"/>
      <c r="P30" s="532"/>
      <c r="Q30" s="532"/>
      <c r="R30" s="532"/>
      <c r="S30" s="532"/>
      <c r="T30" s="532"/>
      <c r="U30" s="532"/>
      <c r="V30" s="532"/>
      <c r="W30" s="532"/>
      <c r="X30" s="532"/>
    </row>
    <row r="31" spans="2:26" s="520" customFormat="1" hidden="1" outlineLevel="1" x14ac:dyDescent="0.2">
      <c r="B31" s="526" t="s">
        <v>62</v>
      </c>
      <c r="C31" s="532">
        <f>NAInc!C3</f>
        <v>85.766820312500002</v>
      </c>
      <c r="D31" s="532">
        <f>NAInc!D3</f>
        <v>91.495843750000006</v>
      </c>
      <c r="E31" s="532">
        <f>NAInc!E3</f>
        <v>96.548023437500007</v>
      </c>
      <c r="F31" s="532">
        <f>NAInc!F3</f>
        <v>96.715249999999997</v>
      </c>
      <c r="G31" s="532">
        <f>NAInc!G3</f>
        <v>100.29837499999999</v>
      </c>
      <c r="H31" s="532">
        <f>NAInc!H3</f>
        <v>103.5525390625</v>
      </c>
      <c r="I31" s="532">
        <f>NAInc!I3</f>
        <v>104.4541953125</v>
      </c>
      <c r="J31" s="532">
        <f>NAInc!J3</f>
        <v>104.5958359375</v>
      </c>
      <c r="K31" s="532">
        <f>NAInc!K3</f>
        <v>104.93285937500001</v>
      </c>
      <c r="L31" s="532">
        <f>NAInc!L3</f>
        <v>101.5555859375</v>
      </c>
      <c r="M31" s="532">
        <f>NAInc!M3</f>
        <v>100.282703125</v>
      </c>
      <c r="N31" s="532">
        <f>NAInc!N3</f>
        <v>104.97046874999999</v>
      </c>
      <c r="O31" s="532">
        <f>NAInc!O3</f>
        <v>108</v>
      </c>
      <c r="P31" s="532">
        <f>NAInc!P3</f>
        <v>111.892296875</v>
      </c>
      <c r="Q31" s="532">
        <f>NAInc!Q3</f>
        <v>119.0342421875</v>
      </c>
      <c r="R31" s="532">
        <f>NAInc!R3</f>
        <v>132.74185937499999</v>
      </c>
      <c r="S31" s="532">
        <f>NAInc!S3</f>
        <v>147.51246875000001</v>
      </c>
      <c r="T31" s="532">
        <f>NAInc!T3</f>
        <v>155.75282812500001</v>
      </c>
      <c r="U31" s="532">
        <f>NAInc!U3</f>
        <v>161.21415625</v>
      </c>
      <c r="V31" s="532">
        <f>NAInc!V3</f>
        <v>160.74520312499999</v>
      </c>
      <c r="W31" s="532">
        <f>NAInc!W3</f>
        <v>155.57567187500001</v>
      </c>
      <c r="X31" s="532">
        <f>NAInc!X3</f>
        <v>141.71073437499999</v>
      </c>
    </row>
    <row r="32" spans="2:26" s="520" customFormat="1" hidden="1" outlineLevel="1" x14ac:dyDescent="0.2">
      <c r="B32" s="526" t="s">
        <v>1005</v>
      </c>
      <c r="C32" s="532">
        <f>NAInc!C4+NAInc!C6</f>
        <v>47.143006591796876</v>
      </c>
      <c r="D32" s="532">
        <f>NAInc!D4+NAInc!D6</f>
        <v>49.630931396484371</v>
      </c>
      <c r="E32" s="532">
        <f>NAInc!E4+NAInc!E6</f>
        <v>47.722342041015622</v>
      </c>
      <c r="F32" s="532">
        <f>NAInc!F4+NAInc!F6</f>
        <v>39.630786376953125</v>
      </c>
      <c r="G32" s="532">
        <f>NAInc!G4+NAInc!G6</f>
        <v>41.30031689453125</v>
      </c>
      <c r="H32" s="532">
        <f>NAInc!H4+NAInc!H6</f>
        <v>50.248926757812498</v>
      </c>
      <c r="I32" s="532">
        <f>NAInc!I4+NAInc!I6</f>
        <v>54.614722900390625</v>
      </c>
      <c r="J32" s="532">
        <f>NAInc!J4+NAInc!J6</f>
        <v>61.731721435546874</v>
      </c>
      <c r="K32" s="532">
        <f>NAInc!K4+NAInc!K6</f>
        <v>63.738258056640625</v>
      </c>
      <c r="L32" s="532">
        <f>NAInc!L4+NAInc!L6</f>
        <v>55.411882080078122</v>
      </c>
      <c r="M32" s="532">
        <f>NAInc!M4+NAInc!M6</f>
        <v>55.664510742187503</v>
      </c>
      <c r="N32" s="532">
        <f>NAInc!N4+NAInc!N6</f>
        <v>59.079077148437506</v>
      </c>
      <c r="O32" s="532">
        <f>NAInc!O4+NAInc!O6</f>
        <v>70.542610351562487</v>
      </c>
      <c r="P32" s="532">
        <f>NAInc!P4+NAInc!P6</f>
        <v>77.321034179687501</v>
      </c>
      <c r="Q32" s="532">
        <f>NAInc!Q4+NAInc!Q6</f>
        <v>85.445763183593741</v>
      </c>
      <c r="R32" s="532">
        <f>NAInc!R4+NAInc!R6</f>
        <v>106.50101123046875</v>
      </c>
      <c r="S32" s="532">
        <f>NAInc!S4+NAInc!S6</f>
        <v>108.03769970703125</v>
      </c>
      <c r="T32" s="532">
        <f>NAInc!T4+NAInc!T6</f>
        <v>83.957785644531256</v>
      </c>
      <c r="U32" s="532">
        <f>NAInc!U4+NAInc!U6</f>
        <v>79.514797851562491</v>
      </c>
      <c r="V32" s="532">
        <f>NAInc!V4+NAInc!V6</f>
        <v>74.197924316406244</v>
      </c>
      <c r="W32" s="532">
        <f>NAInc!W4+NAInc!W6</f>
        <v>56.554633300781248</v>
      </c>
      <c r="X32" s="532">
        <f>NAInc!X4+NAInc!X6</f>
        <v>44.161497314453129</v>
      </c>
    </row>
    <row r="33" spans="1:24" s="520" customFormat="1" hidden="1" outlineLevel="1" x14ac:dyDescent="0.2">
      <c r="B33" s="526" t="s">
        <v>884</v>
      </c>
      <c r="C33" s="532">
        <f>NAInc!C8+NAInc!C9</f>
        <v>12.758788330078126</v>
      </c>
      <c r="D33" s="532">
        <f>NAInc!D8+NAInc!D9</f>
        <v>13.530896057128906</v>
      </c>
      <c r="E33" s="532">
        <f>NAInc!E8+NAInc!E9</f>
        <v>13.129587343215942</v>
      </c>
      <c r="F33" s="532">
        <f>NAInc!F8+NAInc!F9</f>
        <v>13.228266601562501</v>
      </c>
      <c r="G33" s="532">
        <f>NAInc!G8+NAInc!G9</f>
        <v>16.055470069885253</v>
      </c>
      <c r="H33" s="532">
        <f>NAInc!H8+NAInc!H9</f>
        <v>18.687091766357423</v>
      </c>
      <c r="I33" s="532">
        <f>NAInc!I8+NAInc!I9</f>
        <v>17.757044921875</v>
      </c>
      <c r="J33" s="532">
        <f>NAInc!J8+NAInc!J9</f>
        <v>18.022646713256837</v>
      </c>
      <c r="K33" s="532">
        <f>NAInc!K8+NAInc!K9</f>
        <v>19.238602844238279</v>
      </c>
      <c r="L33" s="532">
        <f>NAInc!L8+NAInc!L9</f>
        <v>15.982854614257811</v>
      </c>
      <c r="M33" s="532">
        <f>NAInc!M8+NAInc!M9</f>
        <v>17.381150329589843</v>
      </c>
      <c r="N33" s="532">
        <f>NAInc!N8+NAInc!N9</f>
        <v>19.943193420410157</v>
      </c>
      <c r="O33" s="532">
        <f>NAInc!O8+NAInc!O9</f>
        <v>24.33959765625</v>
      </c>
      <c r="P33" s="532">
        <f>NAInc!P8+NAInc!P9</f>
        <v>25.010386535644532</v>
      </c>
      <c r="Q33" s="532">
        <f>NAInc!Q8+NAInc!Q9</f>
        <v>28.620921508789063</v>
      </c>
      <c r="R33" s="532">
        <f>NAInc!R8+NAInc!R9</f>
        <v>30.71249658203125</v>
      </c>
      <c r="S33" s="532">
        <f>NAInc!S8+NAInc!S9</f>
        <v>31.487670410156252</v>
      </c>
      <c r="T33" s="532">
        <f>NAInc!T8+NAInc!T9</f>
        <v>33.920640624999997</v>
      </c>
      <c r="U33" s="532">
        <f>NAInc!U8+NAInc!U9</f>
        <v>31.241921874999999</v>
      </c>
      <c r="V33" s="532">
        <f>NAInc!V8+NAInc!V9</f>
        <v>29.336253173828126</v>
      </c>
      <c r="W33" s="532">
        <f>NAInc!W8+NAInc!W9</f>
        <v>27.073082031249999</v>
      </c>
      <c r="X33" s="532">
        <f>NAInc!X8+NAInc!X9</f>
        <v>26.078780822753906</v>
      </c>
    </row>
    <row r="34" spans="1:24" s="534" customFormat="1" ht="17.25" hidden="1" customHeight="1" outlineLevel="1" x14ac:dyDescent="0.2">
      <c r="B34" s="535" t="s">
        <v>1046</v>
      </c>
      <c r="C34" s="536">
        <f>NAInc!C10</f>
        <v>142.70895312499999</v>
      </c>
      <c r="D34" s="536">
        <f>NAInc!D10</f>
        <v>152.074078125</v>
      </c>
      <c r="E34" s="536">
        <f>NAInc!E10</f>
        <v>155.69153125</v>
      </c>
      <c r="F34" s="536">
        <f>NAInc!F10</f>
        <v>147.58534374999999</v>
      </c>
      <c r="G34" s="536">
        <f>NAInc!G10</f>
        <v>155.96829687499999</v>
      </c>
      <c r="H34" s="536">
        <f>NAInc!H10</f>
        <v>170.614125</v>
      </c>
      <c r="I34" s="536">
        <f>NAInc!I10</f>
        <v>174.38024999999999</v>
      </c>
      <c r="J34" s="536">
        <f>NAInc!J10</f>
        <v>180.55496875</v>
      </c>
      <c r="K34" s="536">
        <f>NAInc!K10</f>
        <v>184.46726562500001</v>
      </c>
      <c r="L34" s="536">
        <f>NAInc!L10</f>
        <v>169.90201562499999</v>
      </c>
      <c r="M34" s="536">
        <f>NAInc!M10</f>
        <v>171.067671875</v>
      </c>
      <c r="N34" s="536">
        <f>NAInc!N10</f>
        <v>182.03125</v>
      </c>
      <c r="O34" s="536">
        <f>NAInc!O10</f>
        <v>201.644515625</v>
      </c>
      <c r="P34" s="536">
        <f>NAInc!P10</f>
        <v>212.42195312499999</v>
      </c>
      <c r="Q34" s="536">
        <f>NAInc!Q10</f>
        <v>231.38775000000001</v>
      </c>
      <c r="R34" s="536">
        <f>NAInc!R10</f>
        <v>268.7025625</v>
      </c>
      <c r="S34" s="536">
        <f>NAInc!S10</f>
        <v>286.45509375</v>
      </c>
      <c r="T34" s="536">
        <f>NAInc!T10</f>
        <v>272.42212499999999</v>
      </c>
      <c r="U34" s="536">
        <f>NAInc!U10</f>
        <v>270.23853124999999</v>
      </c>
      <c r="V34" s="536">
        <f>NAInc!V10</f>
        <v>263.41531250000003</v>
      </c>
      <c r="W34" s="536">
        <f>NAInc!W10</f>
        <v>237.24074999999999</v>
      </c>
      <c r="X34" s="536">
        <f>NAInc!X10</f>
        <v>209.31868750000001</v>
      </c>
    </row>
    <row r="35" spans="1:24" s="555" customFormat="1" ht="20.100000000000001" hidden="1" customHeight="1" outlineLevel="1" x14ac:dyDescent="0.2">
      <c r="A35" s="552"/>
      <c r="B35" s="606" t="s">
        <v>1047</v>
      </c>
      <c r="C35" s="554">
        <f>NAInc!C14</f>
        <v>6.8121528320312503</v>
      </c>
      <c r="D35" s="554">
        <f>NAInc!D14</f>
        <v>7.3624174804687499</v>
      </c>
      <c r="E35" s="554">
        <f>NAInc!E14</f>
        <v>6.9554853515625004</v>
      </c>
      <c r="F35" s="554">
        <f>NAInc!F14</f>
        <v>6.9789545898437497</v>
      </c>
      <c r="G35" s="554">
        <f>NAInc!G14</f>
        <v>10.4227451171875</v>
      </c>
      <c r="H35" s="554">
        <f>NAInc!H14</f>
        <v>14.983990234375</v>
      </c>
      <c r="I35" s="554">
        <f>NAInc!I14</f>
        <v>16.398408203125001</v>
      </c>
      <c r="J35" s="554">
        <f>NAInc!J14</f>
        <v>15.530109375</v>
      </c>
      <c r="K35" s="554">
        <f>NAInc!K14</f>
        <v>14.824267578124999</v>
      </c>
      <c r="L35" s="554">
        <f>NAInc!L14</f>
        <v>14.209965820312499</v>
      </c>
      <c r="M35" s="554">
        <f>NAInc!M14</f>
        <v>13.22523046875</v>
      </c>
      <c r="N35" s="554">
        <f>NAInc!N14</f>
        <v>13.262791015625</v>
      </c>
      <c r="O35" s="554">
        <f>NAInc!O14</f>
        <v>13.4392177734375</v>
      </c>
      <c r="P35" s="554">
        <f>NAInc!P14</f>
        <v>13.894134765624999</v>
      </c>
      <c r="Q35" s="554">
        <f>NAInc!Q14</f>
        <v>14.1400048828125</v>
      </c>
      <c r="R35" s="554">
        <f>NAInc!R14</f>
        <v>14.846030273437499</v>
      </c>
      <c r="S35" s="554">
        <f>NAInc!S14</f>
        <v>16.592570312500001</v>
      </c>
      <c r="T35" s="554">
        <f>NAInc!T14</f>
        <v>17.31112109375</v>
      </c>
      <c r="U35" s="554">
        <f>NAInc!U14</f>
        <v>17.782017578125</v>
      </c>
      <c r="V35" s="554">
        <f>NAInc!V14</f>
        <v>18.044388671875002</v>
      </c>
      <c r="W35" s="554">
        <f>NAInc!W14</f>
        <v>18.956085937499999</v>
      </c>
      <c r="X35" s="554">
        <f>NAInc!X14</f>
        <v>19.518863281249999</v>
      </c>
    </row>
    <row r="36" spans="1:24" ht="21" customHeight="1" collapsed="1" x14ac:dyDescent="0.25">
      <c r="A36" s="514" t="s">
        <v>973</v>
      </c>
      <c r="B36" s="515"/>
      <c r="C36" s="516"/>
      <c r="D36" s="516"/>
      <c r="E36" s="516"/>
      <c r="F36" s="516"/>
      <c r="G36" s="516"/>
      <c r="H36" s="516"/>
      <c r="I36" s="516"/>
      <c r="J36" s="516"/>
      <c r="K36" s="516"/>
      <c r="L36" s="516"/>
      <c r="M36" s="516"/>
      <c r="N36" s="516"/>
      <c r="O36" s="516"/>
      <c r="P36" s="516"/>
      <c r="Q36" s="516"/>
      <c r="R36" s="516"/>
      <c r="S36" s="516"/>
      <c r="T36" s="516"/>
      <c r="U36" s="516"/>
      <c r="V36" s="516"/>
      <c r="W36" s="516"/>
      <c r="X36" s="516"/>
    </row>
    <row r="37" spans="1:24" s="1023" customFormat="1" ht="20.100000000000001" customHeight="1" x14ac:dyDescent="0.2">
      <c r="A37" s="1020"/>
      <c r="B37" s="1020" t="s">
        <v>863</v>
      </c>
      <c r="C37" s="1021"/>
      <c r="D37" s="1022">
        <f>(NAgni!D57/NAgni!C57-1)</f>
        <v>-7.2623310381223494E-3</v>
      </c>
      <c r="E37" s="1022">
        <f>(NAgni!E57/NAgni!D57-1)</f>
        <v>-2.7320064681520817E-3</v>
      </c>
      <c r="F37" s="1022">
        <f>(NAgni!F57/NAgni!E57-1)</f>
        <v>6.4674196814120677E-3</v>
      </c>
      <c r="G37" s="1022">
        <f>(NAgni!G57/NAgni!F57-1)</f>
        <v>5.3738564266367916E-3</v>
      </c>
      <c r="H37" s="1022">
        <f>(NAgni!H57/NAgni!G57-1)</f>
        <v>3.5575656969487834E-2</v>
      </c>
      <c r="I37" s="1022">
        <f>(NAgni!I57/NAgni!H57-1)</f>
        <v>4.2391293839589173E-2</v>
      </c>
      <c r="J37" s="1022">
        <f>(NAgni!J57/NAgni!I57-1)</f>
        <v>3.0201496781499193E-2</v>
      </c>
      <c r="K37" s="1022">
        <f>(NAgni!K57/NAgni!J57-1)</f>
        <v>9.9287438776075598E-2</v>
      </c>
      <c r="L37" s="1022">
        <f>(NAgni!L57/NAgni!K57-1)</f>
        <v>4.6810662125824853E-2</v>
      </c>
      <c r="M37" s="1022">
        <f>(NAgni!M57/NAgni!L57-1)</f>
        <v>1.0938532617968511E-2</v>
      </c>
      <c r="N37" s="1022">
        <f>(NAgni!N57/NAgni!M57-1)</f>
        <v>2.6331305398701099E-2</v>
      </c>
      <c r="O37" s="1022">
        <f>(NAgni!O57/NAgni!N57-1)</f>
        <v>5.4389548945603217E-2</v>
      </c>
      <c r="P37" s="1022">
        <f>(NAgni!P57/NAgni!O57-1)</f>
        <v>2.8454080247086955E-2</v>
      </c>
      <c r="Q37" s="1022">
        <f>(NAgni!Q57/NAgni!P57-1)</f>
        <v>3.9618217645410514E-2</v>
      </c>
      <c r="R37" s="1022">
        <f>(NAgni!R57/NAgni!Q57-1)</f>
        <v>2.198661854410755E-2</v>
      </c>
      <c r="S37" s="1022">
        <f>(NAgni!S57/NAgni!R57-1)</f>
        <v>-1.3207631546922616E-2</v>
      </c>
      <c r="T37" s="1022">
        <f>(NAgni!T57/NAgni!S57-1)</f>
        <v>8.8640141128184524E-3</v>
      </c>
      <c r="U37" s="1022">
        <f>(NAgni!U57/NAgni!T57-1)</f>
        <v>1.9537097665454306E-2</v>
      </c>
      <c r="V37" s="1022">
        <f>(NAgni!V57/NAgni!U57-1)</f>
        <v>6.0906433385949921E-3</v>
      </c>
      <c r="W37" s="1022">
        <f>(NAgni!W57/NAgni!V57-1)</f>
        <v>7.0331573486328569E-3</v>
      </c>
      <c r="X37" s="1022">
        <f>(NAgni!X57/NAgni!W57-1)</f>
        <v>4.5037704408197321E-3</v>
      </c>
    </row>
    <row r="38" spans="1:24" s="520" customFormat="1" hidden="1" outlineLevel="1" x14ac:dyDescent="0.2">
      <c r="B38" s="526" t="s">
        <v>864</v>
      </c>
      <c r="C38" s="527"/>
      <c r="D38" s="527">
        <f t="array" ref="D38:T38">TRANSPOSE(CpiOld!M151:M167)</f>
        <v>-1.9916844893593355E-2</v>
      </c>
      <c r="E38" s="527">
        <v>-2.2494993837108845E-3</v>
      </c>
      <c r="F38" s="527">
        <v>7.2756339125130687E-3</v>
      </c>
      <c r="G38" s="527">
        <v>3.3228074951377584E-2</v>
      </c>
      <c r="H38" s="527">
        <v>7.6392594124362834E-2</v>
      </c>
      <c r="I38" s="527">
        <v>0.10744600915976021</v>
      </c>
      <c r="J38" s="527">
        <v>5.1316936810182012E-2</v>
      </c>
      <c r="K38" s="527">
        <v>0.13003099923650718</v>
      </c>
      <c r="L38" s="527">
        <v>5.0115707298125312E-2</v>
      </c>
      <c r="M38" s="527">
        <v>-1.5138456527706845E-3</v>
      </c>
      <c r="N38" s="527">
        <v>2.1931697645950488E-2</v>
      </c>
      <c r="O38" s="527">
        <v>4.0635991210748124E-2</v>
      </c>
      <c r="P38" s="527">
        <v>2.7769211177527398E-2</v>
      </c>
      <c r="Q38" s="527">
        <v>3.4165598416525889E-2</v>
      </c>
      <c r="R38" s="527">
        <v>-1.6422302042984338E-2</v>
      </c>
      <c r="S38" s="527">
        <v>-1.3371070458813916E-2</v>
      </c>
      <c r="T38" s="527">
        <v>7.0808510479958287E-3</v>
      </c>
      <c r="U38" s="527">
        <f t="array" ref="U38:X38">TRANSPOSE(Cpi!Q132:Q135)</f>
        <v>6.1817504645367283E-3</v>
      </c>
      <c r="V38" s="527">
        <v>-2.5314664887432503E-4</v>
      </c>
      <c r="W38" s="527">
        <v>1.3784384632767877E-2</v>
      </c>
      <c r="X38" s="527">
        <v>-2.2814408239285822E-2</v>
      </c>
    </row>
    <row r="39" spans="1:24" s="520" customFormat="1" hidden="1" outlineLevel="1" x14ac:dyDescent="0.2">
      <c r="B39" s="526" t="s">
        <v>865</v>
      </c>
      <c r="C39" s="527"/>
      <c r="D39" s="527">
        <f t="array" ref="D39:T39">TRANSPOSE(CpiOld!X151:X167)</f>
        <v>-4.8396547663676071E-4</v>
      </c>
      <c r="E39" s="527">
        <v>-3.1137017493614305E-3</v>
      </c>
      <c r="F39" s="527">
        <v>2.2871548597105607E-2</v>
      </c>
      <c r="G39" s="527">
        <v>5.420199402904613E-3</v>
      </c>
      <c r="H39" s="527">
        <v>1.1118433139955419E-2</v>
      </c>
      <c r="I39" s="527">
        <v>2.4497938807036324E-2</v>
      </c>
      <c r="J39" s="527">
        <v>2.0535647523195921E-2</v>
      </c>
      <c r="K39" s="527">
        <v>8.51172610237938E-2</v>
      </c>
      <c r="L39" s="527">
        <v>5.0016827751112825E-2</v>
      </c>
      <c r="M39" s="527">
        <v>2.0147351396767599E-2</v>
      </c>
      <c r="N39" s="527">
        <v>2.9509430831506922E-2</v>
      </c>
      <c r="O39" s="527">
        <v>6.4254336874961737E-2</v>
      </c>
      <c r="P39" s="527">
        <v>2.8932990781892265E-2</v>
      </c>
      <c r="Q39" s="527">
        <v>3.9589579092452976E-2</v>
      </c>
      <c r="R39" s="527">
        <v>5.2562031791673069E-2</v>
      </c>
      <c r="S39" s="527">
        <v>-1.310022193141791E-2</v>
      </c>
      <c r="T39" s="527">
        <v>1.0027589291496053E-2</v>
      </c>
      <c r="U39" s="527">
        <f t="array" ref="U39:X39">TRANSPOSE(Cpi!AF132:AF135)</f>
        <v>2.6876005749268073E-2</v>
      </c>
      <c r="V39" s="527">
        <v>9.5063467918266031E-3</v>
      </c>
      <c r="W39" s="527">
        <v>3.4332100152778544E-3</v>
      </c>
      <c r="X39" s="527">
        <v>1.9220960186856928E-2</v>
      </c>
    </row>
    <row r="40" spans="1:24" s="537" customFormat="1" ht="20.100000000000001" hidden="1" customHeight="1" outlineLevel="1" x14ac:dyDescent="0.2">
      <c r="B40" s="537" t="s">
        <v>861</v>
      </c>
      <c r="C40" s="605"/>
      <c r="D40" s="605">
        <f>(NAgni!D6/NAgni!D20)/(NAgni!C6/NAgni!C20)-1</f>
        <v>1.0747274404887541E-3</v>
      </c>
      <c r="E40" s="605">
        <f>(NAgni!E6/NAgni!E20)/(NAgni!D6/NAgni!D20)-1</f>
        <v>-2.9410243221182464E-2</v>
      </c>
      <c r="F40" s="605">
        <f>(NAgni!F6/NAgni!F20)/(NAgni!E6/NAgni!E20)-1</f>
        <v>-1.6143263515316364E-2</v>
      </c>
      <c r="G40" s="605">
        <f>(NAgni!G6/NAgni!G20)/(NAgni!F6/NAgni!F20)-1</f>
        <v>3.4357490053184669E-2</v>
      </c>
      <c r="H40" s="605">
        <f>(NAgni!H6/NAgni!H20)/(NAgni!G6/NAgni!G20)-1</f>
        <v>0.10734441368512582</v>
      </c>
      <c r="I40" s="605">
        <f>(NAgni!I6/NAgni!I20)/(NAgni!H6/NAgni!H20)-1</f>
        <v>1.3974205911950532E-2</v>
      </c>
      <c r="J40" s="605">
        <f>(NAgni!J6/NAgni!J20)/(NAgni!I6/NAgni!I20)-1</f>
        <v>1.7062614879836735E-2</v>
      </c>
      <c r="K40" s="605">
        <f>(NAgni!K6/NAgni!K20)/(NAgni!J6/NAgni!J20)-1</f>
        <v>6.0951106897229712E-2</v>
      </c>
      <c r="L40" s="605">
        <f>(NAgni!L6/NAgni!L20)/(NAgni!K6/NAgni!K20)-1</f>
        <v>1.6199674849789014E-2</v>
      </c>
      <c r="M40" s="605">
        <f>(NAgni!M6/NAgni!M20)/(NAgni!L6/NAgni!L20)-1</f>
        <v>5.6841154005284888E-3</v>
      </c>
      <c r="N40" s="605">
        <f>(NAgni!N6/NAgni!N20)/(NAgni!M6/NAgni!M20)-1</f>
        <v>6.4000265073640428E-3</v>
      </c>
      <c r="O40" s="605">
        <f>(NAgni!O6/NAgni!O20)/(NAgni!N6/NAgni!N20)-1</f>
        <v>7.1835676104668345E-2</v>
      </c>
      <c r="P40" s="605">
        <f>(NAgni!P6/NAgni!P20)/(NAgni!O6/NAgni!O20)-1</f>
        <v>7.1987349805747058E-2</v>
      </c>
      <c r="Q40" s="605">
        <f>(NAgni!Q6/NAgni!Q20)/(NAgni!P6/NAgni!P20)-1</f>
        <v>4.0841853184873322E-2</v>
      </c>
      <c r="R40" s="605">
        <f>(NAgni!R6/NAgni!R20)/(NAgni!Q6/NAgni!Q20)-1</f>
        <v>6.1886569855289508E-2</v>
      </c>
      <c r="S40" s="605">
        <f>(NAgni!S6/NAgni!S20)/(NAgni!R6/NAgni!R20)-1</f>
        <v>5.2840366757664903E-2</v>
      </c>
      <c r="T40" s="605">
        <f>(NAgni!T6/NAgni!T20)/(NAgni!S6/NAgni!S20)-1</f>
        <v>-6.7731976413371031E-3</v>
      </c>
      <c r="U40" s="605">
        <f>(NAgni!U6/NAgni!U20)/(NAgni!T6/NAgni!T20)-1</f>
        <v>-1.5780539539401839E-2</v>
      </c>
      <c r="V40" s="605">
        <f>(NAgni!V6/NAgni!V20)/(NAgni!U6/NAgni!U20)-1</f>
        <v>-3.0104357995814013E-2</v>
      </c>
      <c r="W40" s="605">
        <f>(NAgni!W6/NAgni!W20)/(NAgni!V6/NAgni!V20)-1</f>
        <v>5.5474734494591615E-3</v>
      </c>
      <c r="X40" s="605">
        <f>(NAgni!X6/NAgni!X20)/(NAgni!W6/NAgni!W20)-1</f>
        <v>1.5771003149174234E-2</v>
      </c>
    </row>
    <row r="41" spans="1:24" s="520" customFormat="1" hidden="1" outlineLevel="1" x14ac:dyDescent="0.2">
      <c r="B41" s="537" t="s">
        <v>862</v>
      </c>
      <c r="C41" s="527"/>
      <c r="D41" s="527">
        <f t="shared" ref="D41:S41" si="1">(D55/C55-1)</f>
        <v>1.9357298918016852E-3</v>
      </c>
      <c r="E41" s="527">
        <f t="shared" si="1"/>
        <v>2.7391605539901942E-2</v>
      </c>
      <c r="F41" s="527">
        <f t="shared" si="1"/>
        <v>1.1804883608486083E-2</v>
      </c>
      <c r="G41" s="527">
        <f t="shared" si="1"/>
        <v>2.0615116614582707E-2</v>
      </c>
      <c r="H41" s="527">
        <f t="shared" si="1"/>
        <v>-3.615684585503276E-2</v>
      </c>
      <c r="I41" s="527">
        <f t="shared" si="1"/>
        <v>8.7165387357712731E-3</v>
      </c>
      <c r="J41" s="527">
        <f t="shared" si="1"/>
        <v>3.1565052611222999E-2</v>
      </c>
      <c r="K41" s="527">
        <f t="shared" si="1"/>
        <v>3.5944661711598824E-2</v>
      </c>
      <c r="L41" s="527">
        <f t="shared" si="1"/>
        <v>1.4875118686287214E-2</v>
      </c>
      <c r="M41" s="527">
        <f t="shared" si="1"/>
        <v>1.6991003389752679E-2</v>
      </c>
      <c r="N41" s="527">
        <f t="shared" si="1"/>
        <v>4.4026197622894836E-2</v>
      </c>
      <c r="O41" s="527">
        <f t="shared" si="1"/>
        <v>3.4148104601815055E-2</v>
      </c>
      <c r="P41" s="527">
        <f t="shared" si="1"/>
        <v>8.0508177758680244E-3</v>
      </c>
      <c r="Q41" s="527">
        <f t="shared" si="1"/>
        <v>7.8648530447934517E-2</v>
      </c>
      <c r="R41" s="527">
        <f t="shared" si="1"/>
        <v>4.1209387383409846E-2</v>
      </c>
      <c r="S41" s="527">
        <f t="shared" si="1"/>
        <v>5.2476417261698272E-2</v>
      </c>
      <c r="T41" s="527">
        <f>(T55/S55-1)</f>
        <v>2.5719734540596839E-2</v>
      </c>
      <c r="U41" s="527">
        <f>(U55/T55-1)</f>
        <v>2.4133217036620858E-2</v>
      </c>
      <c r="V41" s="527">
        <f>(V55/U55-1)</f>
        <v>1.8251495114796956E-2</v>
      </c>
      <c r="W41" s="527">
        <f>(W55/V55-1)</f>
        <v>4.8148624418198338E-3</v>
      </c>
      <c r="X41" s="527">
        <f>(X55/W55-1)</f>
        <v>7.7340760390078866E-3</v>
      </c>
    </row>
    <row r="42" spans="1:24" s="520" customFormat="1" ht="18" hidden="1" customHeight="1" outlineLevel="1" x14ac:dyDescent="0.2">
      <c r="B42" s="520" t="s">
        <v>1013</v>
      </c>
      <c r="C42" s="527"/>
      <c r="D42" s="527">
        <f>NAgni!D53/NAgni!C53-1</f>
        <v>4.5599991509770454E-3</v>
      </c>
      <c r="E42" s="527">
        <f>NAgni!E53/NAgni!D53-1</f>
        <v>-1.0619175605082187E-3</v>
      </c>
      <c r="F42" s="527">
        <f>NAgni!F53/NAgni!E53-1</f>
        <v>9.5602123350111423E-3</v>
      </c>
      <c r="G42" s="527">
        <f>NAgni!G53/NAgni!F53-1</f>
        <v>2.6666622154569053E-2</v>
      </c>
      <c r="H42" s="527">
        <f>NAgni!H53/NAgni!G53-1</f>
        <v>4.9698018394281229E-2</v>
      </c>
      <c r="I42" s="527">
        <f>NAgni!I53/NAgni!H53-1</f>
        <v>7.2530467913141772E-2</v>
      </c>
      <c r="J42" s="527">
        <f>NAgni!J53/NAgni!I53-1</f>
        <v>-2.0427946099542682E-3</v>
      </c>
      <c r="K42" s="527">
        <f>NAgni!K53/NAgni!J53-1</f>
        <v>0.15485393127006342</v>
      </c>
      <c r="L42" s="527">
        <f>NAgni!L53/NAgni!K53-1</f>
        <v>-6.1463272151578763E-2</v>
      </c>
      <c r="M42" s="527">
        <f>NAgni!M53/NAgni!L53-1</f>
        <v>1.8818635938244066E-2</v>
      </c>
      <c r="N42" s="527">
        <f>NAgni!N53/NAgni!M53-1</f>
        <v>4.418331948328702E-2</v>
      </c>
      <c r="O42" s="527">
        <f>NAgni!O53/NAgni!N53-1</f>
        <v>8.0058986495475049E-2</v>
      </c>
      <c r="P42" s="527">
        <f>NAgni!P53/NAgni!O53-1</f>
        <v>7.0721997009492554E-2</v>
      </c>
      <c r="Q42" s="527">
        <f>NAgni!Q53/NAgni!P53-1</f>
        <v>2.6911285734236623E-2</v>
      </c>
      <c r="R42" s="527">
        <f>NAgni!R53/NAgni!Q53-1</f>
        <v>-1.1762187614719921E-2</v>
      </c>
      <c r="S42" s="527">
        <f>NAgni!S53/NAgni!R53-1</f>
        <v>-2.7723160590607532E-2</v>
      </c>
      <c r="T42" s="527">
        <f>NAgni!T53/NAgni!S53-1</f>
        <v>4.1594051283047051E-3</v>
      </c>
      <c r="U42" s="527">
        <f>NAgni!U53/NAgni!T53-1</f>
        <v>6.3665298631592204E-3</v>
      </c>
      <c r="V42" s="527">
        <f>NAgni!V53/NAgni!U53-1</f>
        <v>-1.6177984475409857E-2</v>
      </c>
      <c r="W42" s="527">
        <f>NAgni!W53/NAgni!V53-1</f>
        <v>-2.3742065429687487E-2</v>
      </c>
      <c r="X42" s="527">
        <f>NAgni!X53/NAgni!W53-1</f>
        <v>-2.9911516154100593E-2</v>
      </c>
    </row>
    <row r="43" spans="1:24" s="520" customFormat="1" hidden="1" outlineLevel="1" x14ac:dyDescent="0.2">
      <c r="B43" s="537" t="s">
        <v>800</v>
      </c>
      <c r="C43" s="527"/>
      <c r="D43" s="527">
        <f>NAgni!D54/NAgni!C54-1</f>
        <v>1.4939987390534037E-2</v>
      </c>
      <c r="E43" s="527">
        <f>NAgni!E54/NAgni!D54-1</f>
        <v>4.7727071758187911E-3</v>
      </c>
      <c r="F43" s="527">
        <f>NAgni!F54/NAgni!E54-1</f>
        <v>2.2455138176591616E-2</v>
      </c>
      <c r="G43" s="527">
        <f>NAgni!G54/NAgni!F54-1</f>
        <v>3.3816921398599931E-2</v>
      </c>
      <c r="H43" s="527">
        <f>NAgni!H54/NAgni!G54-1</f>
        <v>2.0468070280183603E-2</v>
      </c>
      <c r="I43" s="527">
        <f>NAgni!I54/NAgni!H54-1</f>
        <v>5.8055785273176008E-2</v>
      </c>
      <c r="J43" s="527">
        <f>NAgni!J54/NAgni!I54-1</f>
        <v>-2.3795248517026746E-2</v>
      </c>
      <c r="K43" s="527">
        <f>NAgni!K54/NAgni!J54-1</f>
        <v>0.14693735544829933</v>
      </c>
      <c r="L43" s="527">
        <f>NAgni!L54/NAgni!K54-1</f>
        <v>-6.0506137059519904E-2</v>
      </c>
      <c r="M43" s="527">
        <f>NAgni!M54/NAgni!L54-1</f>
        <v>6.3049068080598181E-2</v>
      </c>
      <c r="N43" s="527">
        <f>NAgni!N54/NAgni!M54-1</f>
        <v>0.10395696688956768</v>
      </c>
      <c r="O43" s="527">
        <f>NAgni!O54/NAgni!N54-1</f>
        <v>3.8669707835944589E-2</v>
      </c>
      <c r="P43" s="527">
        <f>NAgni!P54/NAgni!O54-1</f>
        <v>5.6224169898577703E-3</v>
      </c>
      <c r="Q43" s="527">
        <f>NAgni!Q54/NAgni!P54-1</f>
        <v>2.3877977197065192E-2</v>
      </c>
      <c r="R43" s="527">
        <f>NAgni!R54/NAgni!Q54-1</f>
        <v>-7.2620251749544895E-2</v>
      </c>
      <c r="S43" s="527">
        <f>NAgni!S54/NAgni!R54-1</f>
        <v>-5.3384952259098561E-2</v>
      </c>
      <c r="T43" s="527">
        <f>NAgni!T54/NAgni!S54-1</f>
        <v>4.6607341084001552E-2</v>
      </c>
      <c r="U43" s="527">
        <f>NAgni!U54/NAgni!T54-1</f>
        <v>4.1818651083144864E-2</v>
      </c>
      <c r="V43" s="527">
        <f>NAgni!V54/NAgni!U54-1</f>
        <v>-1.4999744798653847E-3</v>
      </c>
      <c r="W43" s="527">
        <f>NAgni!W54/NAgni!V54-1</f>
        <v>-3.7297668457031197E-2</v>
      </c>
      <c r="X43" s="527">
        <f>NAgni!X54/NAgni!W54-1</f>
        <v>1.6010753243772546E-2</v>
      </c>
    </row>
    <row r="44" spans="1:24" s="537" customFormat="1" ht="20.100000000000001" hidden="1" customHeight="1" outlineLevel="1" x14ac:dyDescent="0.2">
      <c r="A44" s="528"/>
      <c r="B44" s="528" t="s">
        <v>801</v>
      </c>
      <c r="C44" s="529"/>
      <c r="D44" s="529">
        <f>NAgni!D55/NAgni!C55-1</f>
        <v>-1.0227125814334492E-2</v>
      </c>
      <c r="E44" s="529">
        <f>NAgni!E55/NAgni!D55-1</f>
        <v>-5.8068598692186946E-3</v>
      </c>
      <c r="F44" s="529">
        <f>NAgni!F55/NAgni!E55-1</f>
        <v>-1.2611799925948186E-2</v>
      </c>
      <c r="G44" s="529">
        <f>NAgni!G55/NAgni!F55-1</f>
        <v>-6.9163563220598911E-3</v>
      </c>
      <c r="H44" s="529">
        <f>NAgni!H55/NAgni!G55-1</f>
        <v>2.8643588257307284E-2</v>
      </c>
      <c r="I44" s="529">
        <f>NAgni!I55/NAgni!H55-1</f>
        <v>1.3680479962939529E-2</v>
      </c>
      <c r="J44" s="529">
        <f>NAgni!J55/NAgni!I55-1</f>
        <v>2.2282656311047422E-2</v>
      </c>
      <c r="K44" s="529">
        <f>NAgni!K55/NAgni!J55-1</f>
        <v>6.9023057022601364E-3</v>
      </c>
      <c r="L44" s="529">
        <f>NAgni!L55/NAgni!K55-1</f>
        <v>-1.0186980356649E-3</v>
      </c>
      <c r="M44" s="529">
        <f>NAgni!M55/NAgni!L55-1</f>
        <v>-4.1607182017691202E-2</v>
      </c>
      <c r="N44" s="529">
        <f>NAgni!N55/NAgni!M55-1</f>
        <v>-5.4144950695260818E-2</v>
      </c>
      <c r="O44" s="529">
        <f>NAgni!O55/NAgni!N55-1</f>
        <v>3.9848434017450307E-2</v>
      </c>
      <c r="P44" s="529">
        <f>NAgni!P55/NAgni!O55-1</f>
        <v>6.4735563856966882E-2</v>
      </c>
      <c r="Q44" s="529">
        <f>NAgni!Q55/NAgni!P55-1</f>
        <v>2.9625971063722556E-3</v>
      </c>
      <c r="R44" s="529">
        <f>NAgni!R55/NAgni!Q55-1</f>
        <v>6.5623696773752238E-2</v>
      </c>
      <c r="S44" s="529">
        <f>NAgni!S55/NAgni!R55-1</f>
        <v>2.7109020855140553E-2</v>
      </c>
      <c r="T44" s="529">
        <f>NAgni!T55/NAgni!S55-1</f>
        <v>-4.055770555021887E-2</v>
      </c>
      <c r="U44" s="529">
        <f>NAgni!U55/NAgni!T55-1</f>
        <v>-3.4028983882368191E-2</v>
      </c>
      <c r="V44" s="529">
        <f>NAgni!V55/NAgni!U55-1</f>
        <v>-1.4700116186485368E-2</v>
      </c>
      <c r="W44" s="529">
        <f>NAgni!W55/NAgni!V55-1</f>
        <v>1.4080810546875044E-2</v>
      </c>
      <c r="X44" s="529">
        <f>NAgni!X55/NAgni!W55-1</f>
        <v>-4.5198604248045449E-2</v>
      </c>
    </row>
    <row r="45" spans="1:24" ht="21" customHeight="1" collapsed="1" x14ac:dyDescent="0.25">
      <c r="A45" s="514" t="s">
        <v>974</v>
      </c>
      <c r="B45" s="515"/>
      <c r="C45" s="516"/>
      <c r="D45" s="516"/>
      <c r="E45" s="516"/>
      <c r="F45" s="516"/>
      <c r="G45" s="516"/>
      <c r="H45" s="516"/>
      <c r="I45" s="516"/>
      <c r="J45" s="516"/>
      <c r="K45" s="516"/>
      <c r="L45" s="516"/>
      <c r="M45" s="516"/>
      <c r="N45" s="516"/>
      <c r="O45" s="516"/>
      <c r="P45" s="516"/>
      <c r="Q45" s="516"/>
      <c r="R45" s="516"/>
      <c r="S45" s="516"/>
      <c r="T45" s="516"/>
      <c r="U45" s="516"/>
      <c r="V45" s="516"/>
      <c r="W45" s="516"/>
      <c r="X45" s="516"/>
    </row>
    <row r="46" spans="1:24" s="485" customFormat="1" x14ac:dyDescent="0.2">
      <c r="B46" s="485" t="s">
        <v>975</v>
      </c>
      <c r="C46" s="538">
        <f>EmpInst!C16</f>
        <v>9998.3671875</v>
      </c>
      <c r="D46" s="538">
        <f>EmpInst!D16</f>
        <v>10719.2421875</v>
      </c>
      <c r="E46" s="538">
        <f>EmpInst!E16</f>
        <v>10866.2421875</v>
      </c>
      <c r="F46" s="538">
        <f>EmpInst!F16</f>
        <v>10842.6171875</v>
      </c>
      <c r="G46" s="538">
        <f>EmpInst!G16</f>
        <v>11053.8671875</v>
      </c>
      <c r="H46" s="538">
        <f>EmpInst!H16</f>
        <v>11867.4921875</v>
      </c>
      <c r="I46" s="538">
        <f>EmpInst!I16</f>
        <v>11689.8671875</v>
      </c>
      <c r="J46" s="538">
        <f>EmpInst!J16</f>
        <v>11413.7421875</v>
      </c>
      <c r="K46" s="538">
        <f>EmpInst!K16</f>
        <v>10934.7421875</v>
      </c>
      <c r="L46" s="538">
        <f>EmpInst!L16</f>
        <v>10407.3671875</v>
      </c>
      <c r="M46" s="538">
        <f>EmpInst!M16</f>
        <v>10105.4921875</v>
      </c>
      <c r="N46" s="538">
        <f>EmpInst!N16</f>
        <v>9953.158203125</v>
      </c>
      <c r="O46" s="538">
        <f>EmpInst!O16</f>
        <v>9978.8671875</v>
      </c>
      <c r="P46" s="538">
        <f>EmpInst!P16</f>
        <v>10123.7421875</v>
      </c>
      <c r="Q46" s="538">
        <f>EmpInst!Q16</f>
        <v>10343.3671875</v>
      </c>
      <c r="R46" s="538">
        <f>EmpInst!R16</f>
        <v>10886.4501953125</v>
      </c>
      <c r="S46" s="538">
        <f>EmpInst!S16</f>
        <v>11349.408203125</v>
      </c>
      <c r="T46" s="538">
        <f>EmpInst!T16</f>
        <v>11735.408203125</v>
      </c>
      <c r="U46" s="538">
        <f>EmpInst!U16</f>
        <v>11765.533203125</v>
      </c>
      <c r="V46" s="538">
        <f>EmpInst!V16</f>
        <v>11439.5751953125</v>
      </c>
      <c r="W46" s="538">
        <f>EmpInst!W16</f>
        <v>10980.4921875</v>
      </c>
      <c r="X46" s="538">
        <f>EmpInst!X16</f>
        <v>9763.02734375</v>
      </c>
    </row>
    <row r="47" spans="1:24" s="487" customFormat="1" x14ac:dyDescent="0.2">
      <c r="B47" s="488" t="s">
        <v>851</v>
      </c>
      <c r="C47" s="489"/>
      <c r="D47" s="546">
        <f t="shared" ref="D47:S47" si="2">(D46/C46-1)</f>
        <v>7.2099272459331232E-2</v>
      </c>
      <c r="E47" s="546">
        <f t="shared" si="2"/>
        <v>1.371365600559149E-2</v>
      </c>
      <c r="F47" s="546">
        <f t="shared" si="2"/>
        <v>-2.1741646829092076E-3</v>
      </c>
      <c r="G47" s="546">
        <f t="shared" si="2"/>
        <v>1.9483303371029326E-2</v>
      </c>
      <c r="H47" s="546">
        <f t="shared" si="2"/>
        <v>7.3605461889398205E-2</v>
      </c>
      <c r="I47" s="546">
        <f t="shared" si="2"/>
        <v>-1.4967357651778479E-2</v>
      </c>
      <c r="J47" s="546">
        <f t="shared" si="2"/>
        <v>-2.3620884272770981E-2</v>
      </c>
      <c r="K47" s="546">
        <f t="shared" si="2"/>
        <v>-4.1966954582572158E-2</v>
      </c>
      <c r="L47" s="546">
        <f t="shared" si="2"/>
        <v>-4.8229303531533319E-2</v>
      </c>
      <c r="M47" s="546">
        <f t="shared" si="2"/>
        <v>-2.900589501277262E-2</v>
      </c>
      <c r="N47" s="546">
        <f t="shared" si="2"/>
        <v>-1.5074375552279307E-2</v>
      </c>
      <c r="O47" s="546">
        <f t="shared" si="2"/>
        <v>2.5829976626843276E-3</v>
      </c>
      <c r="P47" s="546">
        <f t="shared" si="2"/>
        <v>1.4518180999690822E-2</v>
      </c>
      <c r="Q47" s="546">
        <f t="shared" si="2"/>
        <v>2.169405304208305E-2</v>
      </c>
      <c r="R47" s="546">
        <f t="shared" si="2"/>
        <v>5.2505436379443049E-2</v>
      </c>
      <c r="S47" s="546">
        <f t="shared" si="2"/>
        <v>4.2526075948231545E-2</v>
      </c>
      <c r="T47" s="546">
        <f>(T46/S46-1)</f>
        <v>3.4010583908129943E-2</v>
      </c>
      <c r="U47" s="546">
        <f>(U46/T46-1)</f>
        <v>2.5670176510756981E-3</v>
      </c>
      <c r="V47" s="546">
        <f>(V46/U46-1)</f>
        <v>-2.7704482422090559E-2</v>
      </c>
      <c r="W47" s="546">
        <f>(W46/V46-1)</f>
        <v>-4.0131123750173359E-2</v>
      </c>
      <c r="X47" s="546">
        <f>(X46/W46-1)</f>
        <v>-0.11087525248967811</v>
      </c>
    </row>
    <row r="48" spans="1:24" ht="20.100000000000001" customHeight="1" x14ac:dyDescent="0.2">
      <c r="B48" s="490" t="s">
        <v>504</v>
      </c>
      <c r="C48" s="539">
        <f>EmpInst!C3+EmpInst!C4+EmpInst!C6+EmpInst!C7+EmpInst!C8</f>
        <v>5975.1160354614258</v>
      </c>
      <c r="D48" s="539">
        <f>EmpInst!D3+EmpInst!D4+EmpInst!D6+EmpInst!D7+EmpInst!D8</f>
        <v>6484.3660354614258</v>
      </c>
      <c r="E48" s="539">
        <f>EmpInst!E3+EmpInst!E4+EmpInst!E6+EmpInst!E7+EmpInst!E8</f>
        <v>6563.2410354614258</v>
      </c>
      <c r="F48" s="539">
        <f>EmpInst!F3+EmpInst!F4+EmpInst!F6+EmpInst!F7+EmpInst!F8</f>
        <v>6418.9910354614258</v>
      </c>
      <c r="G48" s="539">
        <f>EmpInst!G3+EmpInst!G4+EmpInst!G6+EmpInst!G7+EmpInst!G8</f>
        <v>6422.8660354614258</v>
      </c>
      <c r="H48" s="539">
        <f>EmpInst!H3+EmpInst!H4+EmpInst!H6+EmpInst!H7+EmpInst!H8</f>
        <v>7007.4910354614258</v>
      </c>
      <c r="I48" s="539">
        <f>EmpInst!I3+EmpInst!I4+EmpInst!I6+EmpInst!I7+EmpInst!I8</f>
        <v>6715.4910354614258</v>
      </c>
      <c r="J48" s="539">
        <f>EmpInst!J3+EmpInst!J4+EmpInst!J6+EmpInst!J7+EmpInst!J8</f>
        <v>6377.4910354614258</v>
      </c>
      <c r="K48" s="539">
        <f>EmpInst!K3+EmpInst!K4+EmpInst!K6+EmpInst!K7+EmpInst!K8</f>
        <v>5978.8660354614258</v>
      </c>
      <c r="L48" s="539">
        <f>EmpInst!L3+EmpInst!L4+EmpInst!L6+EmpInst!L7+EmpInst!L8</f>
        <v>5540.4910354614258</v>
      </c>
      <c r="M48" s="539">
        <f>EmpInst!M3+EmpInst!M4+EmpInst!M6+EmpInst!M7+EmpInst!M8</f>
        <v>5250.3660354614258</v>
      </c>
      <c r="N48" s="539">
        <f>EmpInst!N3+EmpInst!N4+EmpInst!N6+EmpInst!N7+EmpInst!N8</f>
        <v>5256.2410354614258</v>
      </c>
      <c r="O48" s="539">
        <f>EmpInst!O3+EmpInst!O4+EmpInst!O6+EmpInst!O7+EmpInst!O8</f>
        <v>5423.4910354614258</v>
      </c>
      <c r="P48" s="539">
        <f>EmpInst!P3+EmpInst!P4+EmpInst!P6+EmpInst!P7+EmpInst!P8</f>
        <v>5602.0745315551758</v>
      </c>
      <c r="Q48" s="539">
        <f>EmpInst!Q3+EmpInst!Q4+EmpInst!Q6+EmpInst!Q7+EmpInst!Q8</f>
        <v>5778.0742874145508</v>
      </c>
      <c r="R48" s="539">
        <f>EmpInst!R3+EmpInst!R4+EmpInst!R6+EmpInst!R7+EmpInst!R8</f>
        <v>6194.2827835083008</v>
      </c>
      <c r="S48" s="539">
        <f>EmpInst!S3+EmpInst!S4+EmpInst!S6+EmpInst!S7+EmpInst!S8</f>
        <v>6623.4075393676758</v>
      </c>
      <c r="T48" s="539">
        <f>EmpInst!T3+EmpInst!T4+EmpInst!T6+EmpInst!T7+EmpInst!T8</f>
        <v>6855.6577033996582</v>
      </c>
      <c r="U48" s="539">
        <f>EmpInst!U3+EmpInst!U4+EmpInst!U6+EmpInst!U7+EmpInst!U8</f>
        <v>6895.2827033996582</v>
      </c>
      <c r="V48" s="539">
        <f>EmpInst!V3+EmpInst!V4+EmpInst!V6+EmpInst!V7+EmpInst!V8</f>
        <v>6600.2409591674805</v>
      </c>
      <c r="W48" s="539">
        <f>EmpInst!W3+EmpInst!W4+EmpInst!W6+EmpInst!W7+EmpInst!W8</f>
        <v>6107.9911193847656</v>
      </c>
      <c r="X48" s="539">
        <f>EmpInst!X3+EmpInst!X4+EmpInst!X6+EmpInst!X7+EmpInst!X8</f>
        <v>5037.8243293762207</v>
      </c>
    </row>
    <row r="49" spans="2:24" s="487" customFormat="1" x14ac:dyDescent="0.2">
      <c r="B49" s="492" t="s">
        <v>851</v>
      </c>
      <c r="C49" s="489"/>
      <c r="D49" s="546">
        <f t="shared" ref="D49:S49" si="3">(D48/C48-1)</f>
        <v>8.5228470372403997E-2</v>
      </c>
      <c r="E49" s="546">
        <f t="shared" si="3"/>
        <v>1.2163872238033946E-2</v>
      </c>
      <c r="F49" s="546">
        <f t="shared" si="3"/>
        <v>-2.1978470578882026E-2</v>
      </c>
      <c r="G49" s="546">
        <f t="shared" si="3"/>
        <v>6.0367742821143544E-4</v>
      </c>
      <c r="H49" s="546">
        <f t="shared" si="3"/>
        <v>9.1022449599947208E-2</v>
      </c>
      <c r="I49" s="546">
        <f t="shared" si="3"/>
        <v>-4.1669692978889783E-2</v>
      </c>
      <c r="J49" s="546">
        <f t="shared" si="3"/>
        <v>-5.0331390246100671E-2</v>
      </c>
      <c r="K49" s="546">
        <f t="shared" si="3"/>
        <v>-6.2504987899392406E-2</v>
      </c>
      <c r="L49" s="546">
        <f t="shared" si="3"/>
        <v>-7.3320759722653284E-2</v>
      </c>
      <c r="M49" s="546">
        <f t="shared" si="3"/>
        <v>-5.2364492270284391E-2</v>
      </c>
      <c r="N49" s="546">
        <f t="shared" si="3"/>
        <v>1.1189696033229168E-3</v>
      </c>
      <c r="O49" s="546">
        <f t="shared" si="3"/>
        <v>3.1819317050272522E-2</v>
      </c>
      <c r="P49" s="546">
        <f t="shared" si="3"/>
        <v>3.2927775657060065E-2</v>
      </c>
      <c r="Q49" s="546">
        <f t="shared" si="3"/>
        <v>3.1416889380533775E-2</v>
      </c>
      <c r="R49" s="546">
        <f t="shared" si="3"/>
        <v>7.2032389233954719E-2</v>
      </c>
      <c r="S49" s="546">
        <f t="shared" si="3"/>
        <v>6.9277553327381058E-2</v>
      </c>
      <c r="T49" s="546">
        <f>(T48/S48-1)</f>
        <v>3.5065057170580616E-2</v>
      </c>
      <c r="U49" s="546">
        <f>(U48/T48-1)</f>
        <v>5.7798976720133677E-3</v>
      </c>
      <c r="V49" s="546">
        <f>(V48/U48-1)</f>
        <v>-4.2788926418739881E-2</v>
      </c>
      <c r="W49" s="546">
        <f>(W48/V48-1)</f>
        <v>-7.4580586197993126E-2</v>
      </c>
      <c r="X49" s="546">
        <f>(X48/W48-1)</f>
        <v>-0.17520765323515053</v>
      </c>
    </row>
    <row r="50" spans="2:24" x14ac:dyDescent="0.2">
      <c r="B50" s="490" t="s">
        <v>895</v>
      </c>
      <c r="C50" s="491">
        <f>SUM(EmpInst!C9:C12,EmpInst!C5)</f>
        <v>3429.5</v>
      </c>
      <c r="D50" s="491">
        <f>SUM(EmpInst!D9:D12,EmpInst!D5)</f>
        <v>3560.625</v>
      </c>
      <c r="E50" s="491">
        <f>SUM(EmpInst!E9:E12,EmpInst!E5)</f>
        <v>3577</v>
      </c>
      <c r="F50" s="491">
        <f>SUM(EmpInst!F9:F12,EmpInst!F5)</f>
        <v>3542.625</v>
      </c>
      <c r="G50" s="491">
        <f>SUM(EmpInst!G9:G12,EmpInst!G5)</f>
        <v>3597.375</v>
      </c>
      <c r="H50" s="491">
        <f>SUM(EmpInst!H9:H12,EmpInst!H5)</f>
        <v>3703.75</v>
      </c>
      <c r="I50" s="491">
        <f>SUM(EmpInst!I9:I12,EmpInst!I5)</f>
        <v>3721.875</v>
      </c>
      <c r="J50" s="491">
        <f>SUM(EmpInst!J9:J12,EmpInst!J5)</f>
        <v>3776.25</v>
      </c>
      <c r="K50" s="491">
        <f>SUM(EmpInst!K9:K12,EmpInst!K5)</f>
        <v>3767.875</v>
      </c>
      <c r="L50" s="491">
        <f>SUM(EmpInst!L9:L12,EmpInst!L5)</f>
        <v>3729.75</v>
      </c>
      <c r="M50" s="491">
        <f>SUM(EmpInst!M9:M12,EmpInst!M5)</f>
        <v>3756.125</v>
      </c>
      <c r="N50" s="491">
        <f>SUM(EmpInst!N9:N12,EmpInst!N5)</f>
        <v>3665.6667022705078</v>
      </c>
      <c r="O50" s="491">
        <f>SUM(EmpInst!O9:O12,EmpInst!O5)</f>
        <v>3625.1249847412109</v>
      </c>
      <c r="P50" s="491">
        <f>SUM(EmpInst!P9:P12,EmpInst!P5)</f>
        <v>3679.416690826416</v>
      </c>
      <c r="Q50" s="491">
        <f>SUM(EmpInst!Q9:Q12,EmpInst!Q5)</f>
        <v>3711.458324432373</v>
      </c>
      <c r="R50" s="491">
        <f>SUM(EmpInst!R9:R12,EmpInst!R5)</f>
        <v>3674.9166984558105</v>
      </c>
      <c r="S50" s="491">
        <f>SUM(EmpInst!S9:S12,EmpInst!S5)</f>
        <v>3769.5833015441895</v>
      </c>
      <c r="T50" s="491">
        <f>SUM(EmpInst!T9:T12,EmpInst!T5)</f>
        <v>3877.0832939147949</v>
      </c>
      <c r="U50" s="491">
        <f>SUM(EmpInst!U9:U12,EmpInst!U5)</f>
        <v>3899.7500419616699</v>
      </c>
      <c r="V50" s="491">
        <f>SUM(EmpInst!V9:V12,EmpInst!V5)</f>
        <v>3892.4166450500488</v>
      </c>
      <c r="W50" s="491">
        <f>SUM(EmpInst!W9:W12,EmpInst!W5)</f>
        <v>3954.166675567627</v>
      </c>
      <c r="X50" s="491">
        <f>SUM(EmpInst!X9:X12,EmpInst!X5)</f>
        <v>3869.4524345397949</v>
      </c>
    </row>
    <row r="51" spans="2:24" s="487" customFormat="1" x14ac:dyDescent="0.2">
      <c r="B51" s="492" t="s">
        <v>851</v>
      </c>
      <c r="C51" s="489"/>
      <c r="D51" s="546">
        <f t="shared" ref="D51:S51" si="4">(D50/C50-1)</f>
        <v>3.823443650677949E-2</v>
      </c>
      <c r="E51" s="546">
        <f t="shared" si="4"/>
        <v>4.5989117079163755E-3</v>
      </c>
      <c r="F51" s="546">
        <f t="shared" si="4"/>
        <v>-9.610008386916391E-3</v>
      </c>
      <c r="G51" s="546">
        <f t="shared" si="4"/>
        <v>1.5454641685191062E-2</v>
      </c>
      <c r="H51" s="546">
        <f t="shared" si="4"/>
        <v>2.9570172695368102E-2</v>
      </c>
      <c r="I51" s="546">
        <f t="shared" si="4"/>
        <v>4.8936888288897418E-3</v>
      </c>
      <c r="J51" s="546">
        <f t="shared" si="4"/>
        <v>1.4609571788413156E-2</v>
      </c>
      <c r="K51" s="546">
        <f t="shared" si="4"/>
        <v>-2.217808672624999E-3</v>
      </c>
      <c r="L51" s="546">
        <f t="shared" si="4"/>
        <v>-1.0118435457651898E-2</v>
      </c>
      <c r="M51" s="546">
        <f t="shared" si="4"/>
        <v>7.0715195388431074E-3</v>
      </c>
      <c r="N51" s="546">
        <f t="shared" si="4"/>
        <v>-2.4082877361507493E-2</v>
      </c>
      <c r="O51" s="546">
        <f t="shared" si="4"/>
        <v>-1.1059848268306971E-2</v>
      </c>
      <c r="P51" s="546">
        <f t="shared" si="4"/>
        <v>1.4976506000131895E-2</v>
      </c>
      <c r="Q51" s="546">
        <f t="shared" si="4"/>
        <v>8.7083459956693865E-3</v>
      </c>
      <c r="R51" s="546">
        <f t="shared" si="4"/>
        <v>-9.8456247604912228E-3</v>
      </c>
      <c r="S51" s="546">
        <f t="shared" si="4"/>
        <v>2.576020379677102E-2</v>
      </c>
      <c r="T51" s="546">
        <f>(T50/S50-1)</f>
        <v>2.8517738904076939E-2</v>
      </c>
      <c r="U51" s="546">
        <f>(U50/T50-1)</f>
        <v>5.8463402327340042E-3</v>
      </c>
      <c r="V51" s="546">
        <f>(V50/U50-1)</f>
        <v>-1.8804787057409289E-3</v>
      </c>
      <c r="W51" s="546">
        <f>(W50/V50-1)</f>
        <v>1.5864188279048896E-2</v>
      </c>
      <c r="X51" s="546">
        <f>(X50/W50-1)</f>
        <v>-2.1424044047326674E-2</v>
      </c>
    </row>
    <row r="52" spans="2:24" s="487" customFormat="1" x14ac:dyDescent="0.2">
      <c r="B52" s="353" t="s">
        <v>2</v>
      </c>
      <c r="C52" s="539">
        <f t="shared" ref="C52:S52" si="5">C46-C48-C50</f>
        <v>593.75115203857422</v>
      </c>
      <c r="D52" s="539">
        <f t="shared" si="5"/>
        <v>674.25115203857422</v>
      </c>
      <c r="E52" s="539">
        <f t="shared" si="5"/>
        <v>726.00115203857422</v>
      </c>
      <c r="F52" s="539">
        <f t="shared" si="5"/>
        <v>881.00115203857422</v>
      </c>
      <c r="G52" s="539">
        <f t="shared" si="5"/>
        <v>1033.6261520385742</v>
      </c>
      <c r="H52" s="539">
        <f t="shared" si="5"/>
        <v>1156.2511520385742</v>
      </c>
      <c r="I52" s="539">
        <f t="shared" si="5"/>
        <v>1252.5011520385742</v>
      </c>
      <c r="J52" s="539">
        <f t="shared" si="5"/>
        <v>1260.0011520385742</v>
      </c>
      <c r="K52" s="539">
        <f t="shared" si="5"/>
        <v>1188.0011520385742</v>
      </c>
      <c r="L52" s="539">
        <f t="shared" si="5"/>
        <v>1137.1261520385742</v>
      </c>
      <c r="M52" s="539">
        <f t="shared" si="5"/>
        <v>1099.0011520385742</v>
      </c>
      <c r="N52" s="539">
        <f t="shared" si="5"/>
        <v>1031.2504653930664</v>
      </c>
      <c r="O52" s="539">
        <f t="shared" si="5"/>
        <v>930.25116729736328</v>
      </c>
      <c r="P52" s="539">
        <f t="shared" si="5"/>
        <v>842.2509651184082</v>
      </c>
      <c r="Q52" s="539">
        <f t="shared" si="5"/>
        <v>853.83457565307617</v>
      </c>
      <c r="R52" s="539">
        <f t="shared" si="5"/>
        <v>1017.2507133483887</v>
      </c>
      <c r="S52" s="539">
        <f t="shared" si="5"/>
        <v>956.41736221313477</v>
      </c>
      <c r="T52" s="539">
        <f>T46-T48-T50</f>
        <v>1002.6672058105469</v>
      </c>
      <c r="U52" s="539">
        <f>U46-U48-U50</f>
        <v>970.50045776367188</v>
      </c>
      <c r="V52" s="539">
        <f>V46-V48-V50</f>
        <v>946.9175910949707</v>
      </c>
      <c r="W52" s="539">
        <f>W46-W48-W50</f>
        <v>918.33439254760742</v>
      </c>
      <c r="X52" s="539">
        <f>X46-X48-X50</f>
        <v>855.75057983398438</v>
      </c>
    </row>
    <row r="53" spans="2:24" s="487" customFormat="1" x14ac:dyDescent="0.2">
      <c r="B53" s="490" t="s">
        <v>857</v>
      </c>
      <c r="C53" s="539">
        <f>EmpInst!C85</f>
        <v>5305.3505859375</v>
      </c>
      <c r="D53" s="539">
        <f>EmpInst!D85</f>
        <v>5282.43017578125</v>
      </c>
      <c r="E53" s="539">
        <f>EmpInst!E85</f>
        <v>5271.6748046875</v>
      </c>
      <c r="F53" s="539">
        <f>EmpInst!F85</f>
        <v>5233.42626953125</v>
      </c>
      <c r="G53" s="539">
        <f>EmpInst!G85</f>
        <v>5239.68798828125</v>
      </c>
      <c r="H53" s="539">
        <f>EmpInst!H85</f>
        <v>5444.3603515625</v>
      </c>
      <c r="I53" s="539">
        <f>EmpInst!I85</f>
        <v>5405.615234375</v>
      </c>
      <c r="J53" s="539">
        <f>EmpInst!J85</f>
        <v>5456.64013671875</v>
      </c>
      <c r="K53" s="539">
        <f>EmpInst!K85</f>
        <v>5466.42138671875</v>
      </c>
      <c r="L53" s="539">
        <f>EmpInst!L85</f>
        <v>5312.93603515625</v>
      </c>
      <c r="M53" s="539">
        <f>EmpInst!M85</f>
        <v>5330.89697265625</v>
      </c>
      <c r="N53" s="539">
        <f>EmpInst!N85</f>
        <v>5312.37890625</v>
      </c>
      <c r="O53" s="539">
        <f>EmpInst!O85</f>
        <v>5356.59375</v>
      </c>
      <c r="P53" s="539">
        <f>EmpInst!P85</f>
        <v>5444.14697265625</v>
      </c>
      <c r="Q53" s="539">
        <f>EmpInst!Q85</f>
        <v>5457.455078125</v>
      </c>
      <c r="R53" s="539">
        <f>EmpInst!R85</f>
        <v>5457.40478515625</v>
      </c>
      <c r="S53" s="539">
        <f>EmpInst!S85</f>
        <v>5496.341796875</v>
      </c>
      <c r="T53" s="539">
        <f>EmpInst!T85</f>
        <v>5530.6630859375</v>
      </c>
      <c r="U53" s="539">
        <f>EmpInst!U85</f>
        <v>5658.884765625</v>
      </c>
      <c r="V53" s="539">
        <f>EmpInst!V85</f>
        <v>5543.75634765625</v>
      </c>
      <c r="W53" s="539">
        <f>EmpInst!W85</f>
        <v>5412.6650390625</v>
      </c>
      <c r="X53" s="539">
        <f>EmpInst!X85</f>
        <v>5119.943359375</v>
      </c>
    </row>
    <row r="54" spans="2:24" s="493" customFormat="1" x14ac:dyDescent="0.2">
      <c r="B54" s="494" t="s">
        <v>858</v>
      </c>
      <c r="C54" s="539">
        <f t="shared" ref="C54:S54" si="6">C46-C53</f>
        <v>4693.0166015625</v>
      </c>
      <c r="D54" s="539">
        <f t="shared" si="6"/>
        <v>5436.81201171875</v>
      </c>
      <c r="E54" s="539">
        <f t="shared" si="6"/>
        <v>5594.5673828125</v>
      </c>
      <c r="F54" s="539">
        <f t="shared" si="6"/>
        <v>5609.19091796875</v>
      </c>
      <c r="G54" s="539">
        <f t="shared" si="6"/>
        <v>5814.17919921875</v>
      </c>
      <c r="H54" s="539">
        <f t="shared" si="6"/>
        <v>6423.1318359375</v>
      </c>
      <c r="I54" s="539">
        <f t="shared" si="6"/>
        <v>6284.251953125</v>
      </c>
      <c r="J54" s="539">
        <f t="shared" si="6"/>
        <v>5957.10205078125</v>
      </c>
      <c r="K54" s="539">
        <f t="shared" si="6"/>
        <v>5468.32080078125</v>
      </c>
      <c r="L54" s="539">
        <f t="shared" si="6"/>
        <v>5094.43115234375</v>
      </c>
      <c r="M54" s="539">
        <f t="shared" si="6"/>
        <v>4774.59521484375</v>
      </c>
      <c r="N54" s="539">
        <f t="shared" si="6"/>
        <v>4640.779296875</v>
      </c>
      <c r="O54" s="539">
        <f t="shared" si="6"/>
        <v>4622.2734375</v>
      </c>
      <c r="P54" s="539">
        <f t="shared" si="6"/>
        <v>4679.59521484375</v>
      </c>
      <c r="Q54" s="539">
        <f t="shared" si="6"/>
        <v>4885.912109375</v>
      </c>
      <c r="R54" s="539">
        <f t="shared" si="6"/>
        <v>5429.04541015625</v>
      </c>
      <c r="S54" s="539">
        <f t="shared" si="6"/>
        <v>5853.06640625</v>
      </c>
      <c r="T54" s="539">
        <f>T46-T53</f>
        <v>6204.7451171875</v>
      </c>
      <c r="U54" s="539">
        <f>U46-U53</f>
        <v>6106.6484375</v>
      </c>
      <c r="V54" s="539">
        <f>V46-V53</f>
        <v>5895.81884765625</v>
      </c>
      <c r="W54" s="539">
        <f>W46-W53</f>
        <v>5567.8271484375</v>
      </c>
      <c r="X54" s="539">
        <f>X46-X53</f>
        <v>4643.083984375</v>
      </c>
    </row>
    <row r="55" spans="2:24" s="485" customFormat="1" ht="20.100000000000001" customHeight="1" x14ac:dyDescent="0.2">
      <c r="B55" s="485" t="s">
        <v>856</v>
      </c>
      <c r="C55" s="538">
        <f>EmpInst!C50</f>
        <v>7446.8589011799577</v>
      </c>
      <c r="D55" s="538">
        <f>EmpInst!D50</f>
        <v>7461.2740085550004</v>
      </c>
      <c r="E55" s="538">
        <f>EmpInst!E50</f>
        <v>7665.6502830224626</v>
      </c>
      <c r="F55" s="538">
        <f>EmpInst!F50</f>
        <v>7756.1423923969005</v>
      </c>
      <c r="G55" s="538">
        <f>EmpInst!G50</f>
        <v>7916.0361722954704</v>
      </c>
      <c r="H55" s="538">
        <f>EmpInst!H50</f>
        <v>7629.8172726309194</v>
      </c>
      <c r="I55" s="538">
        <f>EmpInst!I50</f>
        <v>7696.3228704346639</v>
      </c>
      <c r="J55" s="538">
        <f>EmpInst!J50</f>
        <v>7939.2577067528928</v>
      </c>
      <c r="K55" s="538">
        <f>EmpInst!K50</f>
        <v>8224.6316392633289</v>
      </c>
      <c r="L55" s="538">
        <f>EmpInst!L50</f>
        <v>8346.9740110483635</v>
      </c>
      <c r="M55" s="538">
        <f>EmpInst!M50</f>
        <v>8488.7974747642638</v>
      </c>
      <c r="N55" s="538">
        <f>EmpInst!N50</f>
        <v>8862.5269499689657</v>
      </c>
      <c r="O55" s="538">
        <f>EmpInst!O50</f>
        <v>9165.1654472929113</v>
      </c>
      <c r="P55" s="538">
        <f>EmpInst!P50</f>
        <v>9238.9525241947485</v>
      </c>
      <c r="Q55" s="538">
        <f>EmpInst!Q50</f>
        <v>9965.5825631009011</v>
      </c>
      <c r="R55" s="538">
        <f>EmpInst!R50</f>
        <v>10376.25811544508</v>
      </c>
      <c r="S55" s="538">
        <f>EmpInst!S50</f>
        <v>10920.766965926259</v>
      </c>
      <c r="T55" s="538">
        <f>EmpInst!T50</f>
        <v>11201.646193269602</v>
      </c>
      <c r="U55" s="538">
        <f>EmpInst!U50</f>
        <v>11471.977952019215</v>
      </c>
      <c r="V55" s="538">
        <f>EmpInst!V50</f>
        <v>11681.358701567551</v>
      </c>
      <c r="W55" s="538">
        <f>EmpInst!W50</f>
        <v>11737.602836849155</v>
      </c>
      <c r="X55" s="538">
        <f>EmpInst!X50</f>
        <v>11828.382349705022</v>
      </c>
    </row>
    <row r="56" spans="2:24" s="487" customFormat="1" x14ac:dyDescent="0.2">
      <c r="B56" s="488" t="s">
        <v>851</v>
      </c>
      <c r="C56" s="489"/>
      <c r="D56" s="546">
        <f t="shared" ref="D56:S56" si="7">(D55/C55-1)</f>
        <v>1.9357298918016852E-3</v>
      </c>
      <c r="E56" s="546">
        <f t="shared" si="7"/>
        <v>2.7391605539901942E-2</v>
      </c>
      <c r="F56" s="546">
        <f t="shared" si="7"/>
        <v>1.1804883608486083E-2</v>
      </c>
      <c r="G56" s="546">
        <f t="shared" si="7"/>
        <v>2.0615116614582707E-2</v>
      </c>
      <c r="H56" s="546">
        <f t="shared" si="7"/>
        <v>-3.615684585503276E-2</v>
      </c>
      <c r="I56" s="546">
        <f t="shared" si="7"/>
        <v>8.7165387357712731E-3</v>
      </c>
      <c r="J56" s="546">
        <f t="shared" si="7"/>
        <v>3.1565052611222999E-2</v>
      </c>
      <c r="K56" s="546">
        <f t="shared" si="7"/>
        <v>3.5944661711598824E-2</v>
      </c>
      <c r="L56" s="546">
        <f t="shared" si="7"/>
        <v>1.4875118686287214E-2</v>
      </c>
      <c r="M56" s="546">
        <f t="shared" si="7"/>
        <v>1.6991003389752679E-2</v>
      </c>
      <c r="N56" s="546">
        <f t="shared" si="7"/>
        <v>4.4026197622894836E-2</v>
      </c>
      <c r="O56" s="546">
        <f t="shared" si="7"/>
        <v>3.4148104601815055E-2</v>
      </c>
      <c r="P56" s="546">
        <f t="shared" si="7"/>
        <v>8.0508177758680244E-3</v>
      </c>
      <c r="Q56" s="546">
        <f t="shared" si="7"/>
        <v>7.8648530447934517E-2</v>
      </c>
      <c r="R56" s="546">
        <f t="shared" si="7"/>
        <v>4.1209387383409846E-2</v>
      </c>
      <c r="S56" s="546">
        <f t="shared" si="7"/>
        <v>5.2476417261698272E-2</v>
      </c>
      <c r="T56" s="546">
        <f>(T55/S55-1)</f>
        <v>2.5719734540596839E-2</v>
      </c>
      <c r="U56" s="546">
        <f>(U55/T55-1)</f>
        <v>2.4133217036620858E-2</v>
      </c>
      <c r="V56" s="546">
        <f>(V55/U55-1)</f>
        <v>1.8251495114796956E-2</v>
      </c>
      <c r="W56" s="546">
        <f>(W55/V55-1)</f>
        <v>4.8148624418198338E-3</v>
      </c>
      <c r="X56" s="546">
        <f>(X55/W55-1)</f>
        <v>7.7340760390078866E-3</v>
      </c>
    </row>
    <row r="57" spans="2:24" x14ac:dyDescent="0.2">
      <c r="B57" s="490" t="s">
        <v>504</v>
      </c>
      <c r="C57" s="539">
        <f>(EmpInst!C20+EmpInst!C21+EmpInst!C23+EmpInst!C24+EmpInst!C25)*1000/C48</f>
        <v>5839.5954538675633</v>
      </c>
      <c r="D57" s="539">
        <f>(EmpInst!D20+EmpInst!D21+EmpInst!D23+EmpInst!D24+EmpInst!D25)*1000/D48</f>
        <v>6018.0701492286635</v>
      </c>
      <c r="E57" s="539">
        <f>(EmpInst!E20+EmpInst!E21+EmpInst!E23+EmpInst!E24+EmpInst!E25)*1000/E48</f>
        <v>6274.0696032058104</v>
      </c>
      <c r="F57" s="539">
        <f>(EmpInst!F20+EmpInst!F21+EmpInst!F23+EmpInst!F24+EmpInst!F25)*1000/F48</f>
        <v>6163.8269604169354</v>
      </c>
      <c r="G57" s="539">
        <f>(EmpInst!G20+EmpInst!G21+EmpInst!G23+EmpInst!G24+EmpInst!G25)*1000/G48</f>
        <v>6547.5755726028428</v>
      </c>
      <c r="H57" s="539">
        <f>(EmpInst!H20+EmpInst!H21+EmpInst!H23+EmpInst!H24+EmpInst!H25)*1000/H48</f>
        <v>6257.3136800532038</v>
      </c>
      <c r="I57" s="539">
        <f>(EmpInst!I20+EmpInst!I21+EmpInst!I23+EmpInst!I24+EmpInst!I25)*1000/I48</f>
        <v>6296.2709629454266</v>
      </c>
      <c r="J57" s="539">
        <f>(EmpInst!J20+EmpInst!J21+EmpInst!J23+EmpInst!J24+EmpInst!J25)*1000/J48</f>
        <v>6446.4346742478128</v>
      </c>
      <c r="K57" s="539">
        <f>(EmpInst!K20+EmpInst!K21+EmpInst!K23+EmpInst!K24+EmpInst!K25)*1000/K48</f>
        <v>6606.4617565465533</v>
      </c>
      <c r="L57" s="539">
        <f>(EmpInst!L20+EmpInst!L21+EmpInst!L23+EmpInst!L24+EmpInst!L25)*1000/L48</f>
        <v>6586.3387299313908</v>
      </c>
      <c r="M57" s="539">
        <f>(EmpInst!M20+EmpInst!M21+EmpInst!M23+EmpInst!M24+EmpInst!M25)*1000/M48</f>
        <v>6808.5653155544542</v>
      </c>
      <c r="N57" s="539">
        <f>(EmpInst!N20+EmpInst!N21+EmpInst!N23+EmpInst!N24+EmpInst!N25)*1000/N48</f>
        <v>7200.8397000331051</v>
      </c>
      <c r="O57" s="539">
        <f>(EmpInst!O20+EmpInst!O21+EmpInst!O23+EmpInst!O24+EmpInst!O25)*1000/O48</f>
        <v>7411.0825979339561</v>
      </c>
      <c r="P57" s="539">
        <f>(EmpInst!P20+EmpInst!P21+EmpInst!P23+EmpInst!P24+EmpInst!P25)*1000/P48</f>
        <v>7461.9998458261789</v>
      </c>
      <c r="Q57" s="539">
        <f>(EmpInst!Q20+EmpInst!Q21+EmpInst!Q23+EmpInst!Q24+EmpInst!Q25)*1000/Q48</f>
        <v>7945.0242510946018</v>
      </c>
      <c r="R57" s="539">
        <f>(EmpInst!R20+EmpInst!R21+EmpInst!R23+EmpInst!R24+EmpInst!R25)*1000/R48</f>
        <v>8684.8536518792771</v>
      </c>
      <c r="S57" s="539">
        <f>(EmpInst!S20+EmpInst!S21+EmpInst!S23+EmpInst!S24+EmpInst!S25)*1000/S48</f>
        <v>9143.6561762081401</v>
      </c>
      <c r="T57" s="539">
        <f>(EmpInst!T20+EmpInst!T21+EmpInst!T23+EmpInst!T24+EmpInst!T25)*1000/T48</f>
        <v>9304.8098206325431</v>
      </c>
      <c r="U57" s="539">
        <f>(EmpInst!U20+EmpInst!U21+EmpInst!U23+EmpInst!U24+EmpInst!U25)*1000/U48</f>
        <v>9294.3443588433383</v>
      </c>
      <c r="V57" s="539">
        <f>(EmpInst!V20+EmpInst!V21+EmpInst!V23+EmpInst!V24+EmpInst!V25)*1000/V48</f>
        <v>9323.2567152348875</v>
      </c>
      <c r="W57" s="539">
        <f>(EmpInst!W20+EmpInst!W21+EmpInst!W23+EmpInst!W24+EmpInst!W25)*1000/W48</f>
        <v>8889.9064702321048</v>
      </c>
      <c r="X57" s="539">
        <f>(EmpInst!X20+EmpInst!X21+EmpInst!X23+EmpInst!X24+EmpInst!X25)*1000/X48</f>
        <v>8384.0753866922059</v>
      </c>
    </row>
    <row r="58" spans="2:24" s="487" customFormat="1" x14ac:dyDescent="0.2">
      <c r="B58" s="492" t="s">
        <v>851</v>
      </c>
      <c r="C58" s="489"/>
      <c r="D58" s="546">
        <f t="shared" ref="D58:S58" si="8">(D57/C57-1)</f>
        <v>3.0562852644680394E-2</v>
      </c>
      <c r="E58" s="546">
        <f t="shared" si="8"/>
        <v>4.2538462933995325E-2</v>
      </c>
      <c r="F58" s="546">
        <f t="shared" si="8"/>
        <v>-1.7571153933731543E-2</v>
      </c>
      <c r="G58" s="546">
        <f t="shared" si="8"/>
        <v>6.2258174126281762E-2</v>
      </c>
      <c r="H58" s="546">
        <f t="shared" si="8"/>
        <v>-4.4331201576990997E-2</v>
      </c>
      <c r="I58" s="546">
        <f t="shared" si="8"/>
        <v>6.2258798078813626E-3</v>
      </c>
      <c r="J58" s="546">
        <f t="shared" si="8"/>
        <v>2.3849626578354766E-2</v>
      </c>
      <c r="K58" s="546">
        <f t="shared" si="8"/>
        <v>2.4824122229612611E-2</v>
      </c>
      <c r="L58" s="546">
        <f t="shared" si="8"/>
        <v>-3.0459612659108348E-3</v>
      </c>
      <c r="M58" s="546">
        <f t="shared" si="8"/>
        <v>3.374053396512422E-2</v>
      </c>
      <c r="N58" s="546">
        <f t="shared" si="8"/>
        <v>5.7614837531555052E-2</v>
      </c>
      <c r="O58" s="546">
        <f t="shared" si="8"/>
        <v>2.9196997386274903E-2</v>
      </c>
      <c r="P58" s="546">
        <f t="shared" si="8"/>
        <v>6.8704197017608326E-3</v>
      </c>
      <c r="Q58" s="546">
        <f t="shared" si="8"/>
        <v>6.473122691614619E-2</v>
      </c>
      <c r="R58" s="546">
        <f t="shared" si="8"/>
        <v>9.3118583078301898E-2</v>
      </c>
      <c r="S58" s="546">
        <f t="shared" si="8"/>
        <v>5.2827893562672257E-2</v>
      </c>
      <c r="T58" s="546">
        <f>(T57/S57-1)</f>
        <v>1.7624639566361511E-2</v>
      </c>
      <c r="U58" s="546">
        <f>(U57/T57-1)</f>
        <v>-1.1247367749525061E-3</v>
      </c>
      <c r="V58" s="546">
        <f>(V57/U57-1)</f>
        <v>3.1107472754696719E-3</v>
      </c>
      <c r="W58" s="546">
        <f>(W57/V57-1)</f>
        <v>-4.648056556188751E-2</v>
      </c>
      <c r="X58" s="546">
        <f>(X57/W57-1)</f>
        <v>-5.689948316483151E-2</v>
      </c>
    </row>
    <row r="59" spans="2:24" x14ac:dyDescent="0.2">
      <c r="B59" s="490" t="s">
        <v>895</v>
      </c>
      <c r="C59" s="539">
        <f>SUM(EmpInst!C26:C29,EmpInst!C22)*1000/C50</f>
        <v>10835.681720071258</v>
      </c>
      <c r="D59" s="539">
        <f>SUM(EmpInst!D26:D29,EmpInst!D22)*1000/D50</f>
        <v>10752.103697669827</v>
      </c>
      <c r="E59" s="539">
        <f>SUM(EmpInst!E26:E29,EmpInst!E22)*1000/E50</f>
        <v>10980.298936783618</v>
      </c>
      <c r="F59" s="539">
        <f>SUM(EmpInst!F26:F29,EmpInst!F22)*1000/F50</f>
        <v>11670.484291750468</v>
      </c>
      <c r="G59" s="539">
        <f>SUM(EmpInst!G26:G29,EmpInst!G22)*1000/G50</f>
        <v>11721.824955371105</v>
      </c>
      <c r="H59" s="539">
        <f>SUM(EmpInst!H26:H29,EmpInst!H22)*1000/H50</f>
        <v>11686.266624303915</v>
      </c>
      <c r="I59" s="539">
        <f>SUM(EmpInst!I26:I29,EmpInst!I22)*1000/I50</f>
        <v>11822.385206759027</v>
      </c>
      <c r="J59" s="539">
        <f>SUM(EmpInst!J26:J29,EmpInst!J22)*1000/J50</f>
        <v>12086.877421202624</v>
      </c>
      <c r="K59" s="539">
        <f>SUM(EmpInst!K26:K29,EmpInst!K22)*1000/K50</f>
        <v>12364.460289741295</v>
      </c>
      <c r="L59" s="539">
        <f>SUM(EmpInst!L26:L29,EmpInst!L22)*1000/L50</f>
        <v>12467.926935660902</v>
      </c>
      <c r="M59" s="539">
        <f>SUM(EmpInst!M26:M29,EmpInst!M22)*1000/M50</f>
        <v>12316.9383561537</v>
      </c>
      <c r="N59" s="539">
        <f>SUM(EmpInst!N26:N29,EmpInst!N22)*1000/N50</f>
        <v>12734.812812019565</v>
      </c>
      <c r="O59" s="539">
        <f>SUM(EmpInst!O26:O29,EmpInst!O22)*1000/O50</f>
        <v>13126.606950273061</v>
      </c>
      <c r="P59" s="539">
        <f>SUM(EmpInst!P26:P29,EmpInst!P22)*1000/P50</f>
        <v>13076.377091094075</v>
      </c>
      <c r="Q59" s="539">
        <f>SUM(EmpInst!Q26:Q29,EmpInst!Q22)*1000/Q50</f>
        <v>14397.656268083945</v>
      </c>
      <c r="R59" s="539">
        <f>SUM(EmpInst!R26:R29,EmpInst!R22)*1000/R50</f>
        <v>14904.656460283888</v>
      </c>
      <c r="S59" s="539">
        <f>SUM(EmpInst!S26:S29,EmpInst!S22)*1000/S50</f>
        <v>15580.019076505527</v>
      </c>
      <c r="T59" s="539">
        <f>SUM(EmpInst!T26:T29,EmpInst!T22)*1000/T50</f>
        <v>16145.364089795698</v>
      </c>
      <c r="U59" s="539">
        <f>SUM(EmpInst!U26:U29,EmpInst!U22)*1000/U50</f>
        <v>16799.564044105326</v>
      </c>
      <c r="V59" s="539">
        <f>SUM(EmpInst!V26:V29,EmpInst!V22)*1000/V50</f>
        <v>17138.784556385883</v>
      </c>
      <c r="W59" s="539">
        <f>SUM(EmpInst!W26:W29,EmpInst!W22)*1000/W50</f>
        <v>17440.787523923493</v>
      </c>
      <c r="X59" s="539">
        <f>SUM(EmpInst!X26:X29,EmpInst!X22)*1000/X50</f>
        <v>17495.964279183281</v>
      </c>
    </row>
    <row r="60" spans="2:24" s="487" customFormat="1" x14ac:dyDescent="0.2">
      <c r="B60" s="492" t="s">
        <v>851</v>
      </c>
      <c r="C60" s="489"/>
      <c r="D60" s="546">
        <f t="shared" ref="D60:S60" si="9">(D59/C59-1)</f>
        <v>-7.7132223482180295E-3</v>
      </c>
      <c r="E60" s="546">
        <f t="shared" si="9"/>
        <v>2.1223310854344257E-2</v>
      </c>
      <c r="F60" s="546">
        <f t="shared" si="9"/>
        <v>6.2856699889540568E-2</v>
      </c>
      <c r="G60" s="546">
        <f t="shared" si="9"/>
        <v>4.3991887857581791E-3</v>
      </c>
      <c r="H60" s="546">
        <f t="shared" si="9"/>
        <v>-3.0335149349672852E-3</v>
      </c>
      <c r="I60" s="546">
        <f t="shared" si="9"/>
        <v>1.1647738908508787E-2</v>
      </c>
      <c r="J60" s="546">
        <f t="shared" si="9"/>
        <v>2.2372153319144328E-2</v>
      </c>
      <c r="K60" s="546">
        <f t="shared" si="9"/>
        <v>2.2965639417484196E-2</v>
      </c>
      <c r="L60" s="546">
        <f t="shared" si="9"/>
        <v>8.3680681157958237E-3</v>
      </c>
      <c r="M60" s="546">
        <f t="shared" si="9"/>
        <v>-1.2110159153671529E-2</v>
      </c>
      <c r="N60" s="546">
        <f t="shared" si="9"/>
        <v>3.3926812311851018E-2</v>
      </c>
      <c r="O60" s="546">
        <f t="shared" si="9"/>
        <v>3.076559852404781E-2</v>
      </c>
      <c r="P60" s="546">
        <f t="shared" si="9"/>
        <v>-3.8265683865806865E-3</v>
      </c>
      <c r="Q60" s="546">
        <f t="shared" si="9"/>
        <v>0.1010432146293605</v>
      </c>
      <c r="R60" s="546">
        <f t="shared" si="9"/>
        <v>3.5214078094351953E-2</v>
      </c>
      <c r="S60" s="546">
        <f t="shared" si="9"/>
        <v>4.5312189383315493E-2</v>
      </c>
      <c r="T60" s="546">
        <f>(T59/S59-1)</f>
        <v>3.6286541788816074E-2</v>
      </c>
      <c r="U60" s="546">
        <f>(U59/T59-1)</f>
        <v>4.0519368325865113E-2</v>
      </c>
      <c r="V60" s="546">
        <f>(V59/U59-1)</f>
        <v>2.0192221142761424E-2</v>
      </c>
      <c r="W60" s="546">
        <f>(W59/V59-1)</f>
        <v>1.7621025956889413E-2</v>
      </c>
      <c r="X60" s="546">
        <f>(X59/W59-1)</f>
        <v>3.1636619151573786E-3</v>
      </c>
    </row>
    <row r="61" spans="2:24" s="487" customFormat="1" x14ac:dyDescent="0.2">
      <c r="B61" s="490" t="s">
        <v>857</v>
      </c>
      <c r="C61" s="539">
        <f>EmpInst!C102*1000/C53</f>
        <v>8886.337661400572</v>
      </c>
      <c r="D61" s="539">
        <f>EmpInst!D102*1000/D53</f>
        <v>9221.4600343100101</v>
      </c>
      <c r="E61" s="539">
        <f>EmpInst!E102*1000/E53</f>
        <v>9402.3850564864733</v>
      </c>
      <c r="F61" s="539">
        <f>EmpInst!F102*1000/F53</f>
        <v>9711.7192043296654</v>
      </c>
      <c r="G61" s="539">
        <f>EmpInst!G102*1000/G53</f>
        <v>9825.342019914302</v>
      </c>
      <c r="H61" s="539">
        <f>EmpInst!H102*1000/H53</f>
        <v>9821.9541616405313</v>
      </c>
      <c r="I61" s="539">
        <f>EmpInst!I102*1000/I53</f>
        <v>10082.354322671556</v>
      </c>
      <c r="J61" s="539">
        <f>EmpInst!J102*1000/J53</f>
        <v>10360.191348717817</v>
      </c>
      <c r="K61" s="539">
        <f>EmpInst!K102*1000/K53</f>
        <v>10632.162212642152</v>
      </c>
      <c r="L61" s="539">
        <f>EmpInst!L102*1000/L53</f>
        <v>10731.949298646719</v>
      </c>
      <c r="M61" s="539">
        <f>EmpInst!M102*1000/M53</f>
        <v>10719.223878852617</v>
      </c>
      <c r="N61" s="539">
        <f>EmpInst!N102*1000/N53</f>
        <v>11064.084548986044</v>
      </c>
      <c r="O61" s="539">
        <f>EmpInst!O102*1000/O53</f>
        <v>11302.020436261384</v>
      </c>
      <c r="P61" s="539">
        <f>EmpInst!P102*1000/P53</f>
        <v>11210.2861328012</v>
      </c>
      <c r="Q61" s="539">
        <f>EmpInst!Q102*1000/Q53</f>
        <v>12107.456221188262</v>
      </c>
      <c r="R61" s="539">
        <f>EmpInst!R102*1000/R53</f>
        <v>12597.21359445242</v>
      </c>
      <c r="S61" s="539">
        <f>EmpInst!S102*1000/S53</f>
        <v>13327.816406295808</v>
      </c>
      <c r="T61" s="539">
        <f>EmpInst!T102*1000/T53</f>
        <v>13945.759428216164</v>
      </c>
      <c r="U61" s="539">
        <f>EmpInst!U102*1000/U53</f>
        <v>14107.261500081626</v>
      </c>
      <c r="V61" s="539">
        <f>EmpInst!V102*1000/V53</f>
        <v>14301.719813772057</v>
      </c>
      <c r="W61" s="539">
        <f>EmpInst!W102*1000/W53</f>
        <v>14561.490168187351</v>
      </c>
      <c r="X61" s="539">
        <f>EmpInst!X102*1000/X53</f>
        <v>14494.831981707561</v>
      </c>
    </row>
    <row r="62" spans="2:24" s="493" customFormat="1" x14ac:dyDescent="0.2">
      <c r="B62" s="494" t="s">
        <v>858</v>
      </c>
      <c r="C62" s="539">
        <f>(EmpInst!C33-EmpInst!C102)*1000/C54</f>
        <v>5819.5602716719432</v>
      </c>
      <c r="D62" s="539">
        <f>(EmpInst!D33-EmpInst!D102)*1000/D54</f>
        <v>5751.0696171956388</v>
      </c>
      <c r="E62" s="539">
        <f>(EmpInst!E33-EmpInst!E102)*1000/E54</f>
        <v>6029.1518156302927</v>
      </c>
      <c r="F62" s="539">
        <f>(EmpInst!F33-EmpInst!F102)*1000/F54</f>
        <v>5931.5713964499009</v>
      </c>
      <c r="G62" s="539">
        <f>(EmpInst!G33-EmpInst!G102)*1000/G54</f>
        <v>6195.3862623188752</v>
      </c>
      <c r="H62" s="539">
        <f>(EmpInst!H33-EmpInst!H102)*1000/H54</f>
        <v>5771.723204415438</v>
      </c>
      <c r="I62" s="539">
        <f>(EmpInst!I33-EmpInst!I102)*1000/I54</f>
        <v>5643.8959365502242</v>
      </c>
      <c r="J62" s="539">
        <f>(EmpInst!J33-EmpInst!J102)*1000/J54</f>
        <v>5721.7090452613475</v>
      </c>
      <c r="K62" s="539">
        <f>(EmpInst!K33-EmpInst!K102)*1000/K54</f>
        <v>5817.9373184734768</v>
      </c>
      <c r="L62" s="539">
        <f>(EmpInst!L33-EmpInst!L102)*1000/L54</f>
        <v>5859.7049186769982</v>
      </c>
      <c r="M62" s="539">
        <f>(EmpInst!M33-EmpInst!M102)*1000/M54</f>
        <v>5998.4977047812972</v>
      </c>
      <c r="N62" s="539">
        <f>(EmpInst!N33-EmpInst!N102)*1000/N54</f>
        <v>6342.3665627279224</v>
      </c>
      <c r="O62" s="539">
        <f>(EmpInst!O33-EmpInst!O102)*1000/O54</f>
        <v>6688.8376762652306</v>
      </c>
      <c r="P62" s="539">
        <f>(EmpInst!P33-EmpInst!P102)*1000/P54</f>
        <v>6945.5426447787841</v>
      </c>
      <c r="Q62" s="539">
        <f>(EmpInst!Q33-EmpInst!Q102)*1000/Q54</f>
        <v>7573.1573597080569</v>
      </c>
      <c r="R62" s="539">
        <f>(EmpInst!R33-EmpInst!R102)*1000/R54</f>
        <v>8143.7011661001279</v>
      </c>
      <c r="S62" s="539">
        <f>(EmpInst!S33-EmpInst!S102)*1000/S54</f>
        <v>8660.4190511784363</v>
      </c>
      <c r="T62" s="539">
        <f>(EmpInst!T33-EmpInst!T102)*1000/T54</f>
        <v>8755.6527663823326</v>
      </c>
      <c r="U62" s="539">
        <f>(EmpInst!U33-EmpInst!U102)*1000/U54</f>
        <v>9029.9238406910499</v>
      </c>
      <c r="V62" s="539">
        <f>(EmpInst!V33-EmpInst!V102)*1000/V54</f>
        <v>9217.4696431867887</v>
      </c>
      <c r="W62" s="539">
        <f>(EmpInst!W33-EmpInst!W102)*1000/W54</f>
        <v>8992.4105338023364</v>
      </c>
      <c r="X62" s="539">
        <f>(EmpInst!X33-EmpInst!X102)*1000/X54</f>
        <v>8888.0799273448956</v>
      </c>
    </row>
    <row r="63" spans="2:24" s="485" customFormat="1" x14ac:dyDescent="0.2">
      <c r="B63" s="485" t="s">
        <v>977</v>
      </c>
      <c r="C63" s="538">
        <f>EmpInst!C68</f>
        <v>11654.052636174938</v>
      </c>
      <c r="D63" s="538">
        <f>EmpInst!D68</f>
        <v>11762.031500662042</v>
      </c>
      <c r="E63" s="538">
        <f>EmpInst!E68</f>
        <v>12117.317016341371</v>
      </c>
      <c r="F63" s="538">
        <f>EmpInst!F68</f>
        <v>12181.577161481602</v>
      </c>
      <c r="G63" s="538">
        <f>EmpInst!G68</f>
        <v>12366.247357380244</v>
      </c>
      <c r="H63" s="538">
        <f>EmpInst!H68</f>
        <v>11509.65917135828</v>
      </c>
      <c r="I63" s="538">
        <f>EmpInst!I68</f>
        <v>11137.836271249193</v>
      </c>
      <c r="J63" s="538">
        <f>EmpInst!J68</f>
        <v>11152.578107312931</v>
      </c>
      <c r="K63" s="538">
        <f>EmpInst!K68</f>
        <v>10509.947941782961</v>
      </c>
      <c r="L63" s="538">
        <f>EmpInst!L68</f>
        <v>10189.31603461411</v>
      </c>
      <c r="M63" s="538">
        <f>EmpInst!M68</f>
        <v>10250.319286042532</v>
      </c>
      <c r="N63" s="538">
        <f>EmpInst!N68</f>
        <v>10427.044183817754</v>
      </c>
      <c r="O63" s="538">
        <f>EmpInst!O68</f>
        <v>10226.872971263507</v>
      </c>
      <c r="P63" s="538">
        <f>EmpInst!P68</f>
        <v>10023.98440530792</v>
      </c>
      <c r="Q63" s="538">
        <f>EmpInst!Q68</f>
        <v>10400.314138883474</v>
      </c>
      <c r="R63" s="538">
        <f>EmpInst!R68</f>
        <v>10595.935912124192</v>
      </c>
      <c r="S63" s="538">
        <f>EmpInst!S68</f>
        <v>11301.235217099591</v>
      </c>
      <c r="T63" s="538">
        <f>EmpInst!T68</f>
        <v>11490.052003746014</v>
      </c>
      <c r="U63" s="538">
        <f>EmpInst!U68</f>
        <v>11541.849678113187</v>
      </c>
      <c r="V63" s="538">
        <f>EmpInst!V68</f>
        <v>11681.358701567551</v>
      </c>
      <c r="W63" s="538">
        <f>EmpInst!W68</f>
        <v>11655.626978313705</v>
      </c>
      <c r="X63" s="538">
        <f>EmpInst!X68</f>
        <v>11693.109403155095</v>
      </c>
    </row>
    <row r="64" spans="2:24" s="1024" customFormat="1" ht="20.100000000000001" customHeight="1" x14ac:dyDescent="0.2">
      <c r="B64" s="1025" t="s">
        <v>851</v>
      </c>
      <c r="C64" s="1026"/>
      <c r="D64" s="1027">
        <f t="shared" ref="D64:S64" si="10">(D63/C63-1)</f>
        <v>9.265348961264408E-3</v>
      </c>
      <c r="E64" s="1027">
        <f t="shared" si="10"/>
        <v>3.0206135365249631E-2</v>
      </c>
      <c r="F64" s="1027">
        <f t="shared" si="10"/>
        <v>5.3031661260962704E-3</v>
      </c>
      <c r="G64" s="1027">
        <f t="shared" si="10"/>
        <v>1.515979363350195E-2</v>
      </c>
      <c r="H64" s="1027">
        <f t="shared" si="10"/>
        <v>-6.9268239690413957E-2</v>
      </c>
      <c r="I64" s="1027">
        <f t="shared" si="10"/>
        <v>-3.2305291978963813E-2</v>
      </c>
      <c r="J64" s="1027">
        <f t="shared" si="10"/>
        <v>1.3235816818202295E-3</v>
      </c>
      <c r="K64" s="1027">
        <f t="shared" si="10"/>
        <v>-5.7621669119590102E-2</v>
      </c>
      <c r="L64" s="1027">
        <f t="shared" si="10"/>
        <v>-3.0507468633042212E-2</v>
      </c>
      <c r="M64" s="1027">
        <f t="shared" si="10"/>
        <v>5.986981974176464E-3</v>
      </c>
      <c r="N64" s="1027">
        <f t="shared" si="10"/>
        <v>1.7240916389391181E-2</v>
      </c>
      <c r="O64" s="1027">
        <f t="shared" si="10"/>
        <v>-1.9197311244245285E-2</v>
      </c>
      <c r="P64" s="1027">
        <f t="shared" si="10"/>
        <v>-1.9838768558647746E-2</v>
      </c>
      <c r="Q64" s="1027">
        <f t="shared" si="10"/>
        <v>3.75429288752962E-2</v>
      </c>
      <c r="R64" s="1027">
        <f t="shared" si="10"/>
        <v>1.8809217743659401E-2</v>
      </c>
      <c r="S64" s="1027">
        <f t="shared" si="10"/>
        <v>6.6563190908730752E-2</v>
      </c>
      <c r="T64" s="1027">
        <f>(T63/S63-1)</f>
        <v>1.6707623814494976E-2</v>
      </c>
      <c r="U64" s="1027">
        <f>(U63/T63-1)</f>
        <v>4.5080452508210467E-3</v>
      </c>
      <c r="V64" s="1027">
        <f>(V63/U63-1)</f>
        <v>1.2087232752555632E-2</v>
      </c>
      <c r="W64" s="1027">
        <f>(W63/V63-1)</f>
        <v>-2.2028022519668955E-3</v>
      </c>
      <c r="X64" s="1027">
        <f>(X63/W63-1)</f>
        <v>3.2158222728926322E-3</v>
      </c>
    </row>
    <row r="65" spans="1:24" ht="20.100000000000001" hidden="1" customHeight="1" outlineLevel="1" x14ac:dyDescent="0.2">
      <c r="B65" s="490" t="s">
        <v>857</v>
      </c>
      <c r="C65" s="491">
        <f>EmpInst!C137</f>
        <v>13906.782473396475</v>
      </c>
      <c r="D65" s="491">
        <f>EmpInst!D137</f>
        <v>14536.807424749182</v>
      </c>
      <c r="E65" s="491">
        <f>EmpInst!E137</f>
        <v>14862.624334883649</v>
      </c>
      <c r="F65" s="491">
        <f>EmpInst!F137</f>
        <v>15252.950612943136</v>
      </c>
      <c r="G65" s="491">
        <f>EmpInst!G137</f>
        <v>15348.920488053975</v>
      </c>
      <c r="H65" s="491">
        <f>EmpInst!H137</f>
        <v>14816.520600395123</v>
      </c>
      <c r="I65" s="491">
        <f>EmpInst!I137</f>
        <v>14590.813504721797</v>
      </c>
      <c r="J65" s="491">
        <f>EmpInst!J137</f>
        <v>14553.35592961114</v>
      </c>
      <c r="K65" s="491">
        <f>EmpInst!K137</f>
        <v>13586.440860161081</v>
      </c>
      <c r="L65" s="491">
        <f>EmpInst!L137</f>
        <v>13100.702473330495</v>
      </c>
      <c r="M65" s="491">
        <f>EmpInst!M137</f>
        <v>12943.584481011769</v>
      </c>
      <c r="N65" s="491">
        <f>EmpInst!N137</f>
        <v>13017.246559253261</v>
      </c>
      <c r="O65" s="491">
        <f>EmpInst!O137</f>
        <v>12611.264683106092</v>
      </c>
      <c r="P65" s="491">
        <f>EmpInst!P137</f>
        <v>12162.821822058555</v>
      </c>
      <c r="Q65" s="491">
        <f>EmpInst!Q137</f>
        <v>12635.623389382179</v>
      </c>
      <c r="R65" s="491">
        <f>EmpInst!R137</f>
        <v>12863.911675392243</v>
      </c>
      <c r="S65" s="491">
        <f>EmpInst!S137</f>
        <v>13792.143775965351</v>
      </c>
      <c r="T65" s="491">
        <f>EmpInst!T137</f>
        <v>14304.817193584648</v>
      </c>
      <c r="U65" s="491">
        <f>EmpInst!U137</f>
        <v>14193.183798362916</v>
      </c>
      <c r="V65" s="491">
        <f>EmpInst!V137</f>
        <v>14301.719813772059</v>
      </c>
      <c r="W65" s="491">
        <f>EmpInst!W137</f>
        <v>14459.792174594895</v>
      </c>
      <c r="X65" s="491">
        <f>EmpInst!X137</f>
        <v>14329.064713289779</v>
      </c>
    </row>
    <row r="66" spans="1:24" s="487" customFormat="1" hidden="1" outlineLevel="1" x14ac:dyDescent="0.2">
      <c r="B66" s="492" t="s">
        <v>851</v>
      </c>
      <c r="C66" s="489"/>
      <c r="D66" s="489">
        <f t="shared" ref="D66" si="11">(D65/C65-1)*100</f>
        <v>4.5303430362698016</v>
      </c>
      <c r="E66" s="489">
        <f t="shared" ref="E66" si="12">(E65/D65-1)*100</f>
        <v>2.2413237006893016</v>
      </c>
      <c r="F66" s="489">
        <f t="shared" ref="F66" si="13">(F65/E65-1)*100</f>
        <v>2.6262271673203941</v>
      </c>
      <c r="G66" s="489">
        <f t="shared" ref="G66" si="14">(G65/F65-1)*100</f>
        <v>0.62918891922065789</v>
      </c>
      <c r="H66" s="489">
        <f t="shared" ref="H66" si="15">(H65/G65-1)*100</f>
        <v>-3.4686471147805986</v>
      </c>
      <c r="I66" s="489">
        <f t="shared" ref="I66" si="16">(I65/H65-1)*100</f>
        <v>-1.5233474967618732</v>
      </c>
      <c r="J66" s="489">
        <f t="shared" ref="J66" si="17">(J65/I65-1)*100</f>
        <v>-0.25672026510745738</v>
      </c>
      <c r="K66" s="489">
        <f t="shared" ref="K66" si="18">(K65/J65-1)*100</f>
        <v>-6.6439319846683276</v>
      </c>
      <c r="L66" s="489">
        <f t="shared" ref="L66" si="19">(L65/K65-1)*100</f>
        <v>-3.5751702144076192</v>
      </c>
      <c r="M66" s="489">
        <f t="shared" ref="M66" si="20">(M65/L65-1)*100</f>
        <v>-1.1993096754817301</v>
      </c>
      <c r="N66" s="489">
        <f t="shared" ref="N66" si="21">(N65/M65-1)*100</f>
        <v>0.56910107358247863</v>
      </c>
      <c r="O66" s="489">
        <f t="shared" ref="O66" si="22">(O65/N65-1)*100</f>
        <v>-3.1187999266909294</v>
      </c>
      <c r="P66" s="489">
        <f t="shared" ref="P66" si="23">(P65/O65-1)*100</f>
        <v>-3.5558912790742192</v>
      </c>
      <c r="Q66" s="489">
        <f t="shared" ref="Q66" si="24">(Q65/P65-1)*100</f>
        <v>3.8872687131381589</v>
      </c>
      <c r="R66" s="489">
        <f t="shared" ref="R66" si="25">(R65/Q65-1)*100</f>
        <v>1.8067037848080947</v>
      </c>
      <c r="S66" s="489">
        <f t="shared" ref="S66" si="26">(S65/R65-1)*100</f>
        <v>7.2157841564533642</v>
      </c>
      <c r="T66" s="489">
        <f t="shared" ref="T66:X66" si="27">(T65/S65-1)*100</f>
        <v>3.7171409024367774</v>
      </c>
      <c r="U66" s="489">
        <f t="shared" si="27"/>
        <v>-0.78039022597085062</v>
      </c>
      <c r="V66" s="489">
        <f t="shared" si="27"/>
        <v>0.76470520604166037</v>
      </c>
      <c r="W66" s="489">
        <f t="shared" si="27"/>
        <v>1.1052681976793988</v>
      </c>
      <c r="X66" s="489">
        <f t="shared" si="27"/>
        <v>-0.9040756583956755</v>
      </c>
    </row>
    <row r="67" spans="1:24" hidden="1" outlineLevel="1" x14ac:dyDescent="0.2">
      <c r="B67" s="490" t="s">
        <v>858</v>
      </c>
      <c r="C67" s="491">
        <f>EmpInst!C206</f>
        <v>9113.8192696286533</v>
      </c>
      <c r="D67" s="491">
        <f>EmpInst!D206</f>
        <v>9070.3080765711038</v>
      </c>
      <c r="E67" s="491">
        <f>EmpInst!E206</f>
        <v>9531.5651883889132</v>
      </c>
      <c r="F67" s="491">
        <f>EmpInst!F206</f>
        <v>9320.0694989959684</v>
      </c>
      <c r="G67" s="491">
        <f>EmpInst!G206</f>
        <v>9676.3616472792964</v>
      </c>
      <c r="H67" s="491">
        <f>EmpInst!H206</f>
        <v>8706.5220769267489</v>
      </c>
      <c r="I67" s="491">
        <f>EmpInst!I206</f>
        <v>8164.9848606009773</v>
      </c>
      <c r="J67" s="491">
        <f>EmpInst!J206</f>
        <v>8037.9224868918955</v>
      </c>
      <c r="K67" s="491">
        <f>EmpInst!K206</f>
        <v>7432.6273725964302</v>
      </c>
      <c r="L67" s="491">
        <f>EmpInst!L206</f>
        <v>7152.9768043420409</v>
      </c>
      <c r="M67" s="491">
        <f>EmpInst!M206</f>
        <v>7242.0335076099209</v>
      </c>
      <c r="N67" s="491">
        <f>EmpInst!N206</f>
        <v>7458.2938774179511</v>
      </c>
      <c r="O67" s="491">
        <f>EmpInst!O206</f>
        <v>7462.1153414805631</v>
      </c>
      <c r="P67" s="491">
        <f>EmpInst!P206</f>
        <v>7534.7442807338566</v>
      </c>
      <c r="Q67" s="491">
        <f>EmpInst!Q206</f>
        <v>7905.0459088551124</v>
      </c>
      <c r="R67" s="491">
        <f>EmpInst!R206</f>
        <v>8316.6484511403232</v>
      </c>
      <c r="S67" s="491">
        <f>EmpInst!S206</f>
        <v>8962.2394138677682</v>
      </c>
      <c r="T67" s="491">
        <f>EmpInst!T206</f>
        <v>8981.111094042064</v>
      </c>
      <c r="U67" s="491">
        <f>EmpInst!U206</f>
        <v>9085.6279338901822</v>
      </c>
      <c r="V67" s="491">
        <f>EmpInst!V206</f>
        <v>9216.5875169606516</v>
      </c>
      <c r="W67" s="491">
        <f>EmpInst!W206</f>
        <v>8929.2965534762225</v>
      </c>
      <c r="X67" s="491">
        <f>EmpInst!X206</f>
        <v>8788.2503547827728</v>
      </c>
    </row>
    <row r="68" spans="1:24" s="493" customFormat="1" ht="20.100000000000001" hidden="1" customHeight="1" outlineLevel="1" x14ac:dyDescent="0.2">
      <c r="A68" s="495"/>
      <c r="B68" s="540" t="s">
        <v>851</v>
      </c>
      <c r="C68" s="496"/>
      <c r="D68" s="496">
        <f t="shared" ref="D68" si="28">(D67/C67-1)*100</f>
        <v>-0.477419968185544</v>
      </c>
      <c r="E68" s="496">
        <f t="shared" ref="E68" si="29">(E67/D67-1)*100</f>
        <v>5.0853522055028133</v>
      </c>
      <c r="F68" s="496">
        <f t="shared" ref="F68" si="30">(F67/E67-1)*100</f>
        <v>-2.2188977907907859</v>
      </c>
      <c r="G68" s="496">
        <f t="shared" ref="G68" si="31">(G67/F67-1)*100</f>
        <v>3.8228486206214551</v>
      </c>
      <c r="H68" s="496">
        <f t="shared" ref="H68" si="32">(H67/G67-1)*100</f>
        <v>-10.022771013578613</v>
      </c>
      <c r="I68" s="496">
        <f t="shared" ref="I68" si="33">(I67/H67-1)*100</f>
        <v>-6.219902867540017</v>
      </c>
      <c r="J68" s="496">
        <f t="shared" ref="J68" si="34">(J67/I67-1)*100</f>
        <v>-1.5561862744192467</v>
      </c>
      <c r="K68" s="496">
        <f t="shared" ref="K68" si="35">(K67/J67-1)*100</f>
        <v>-7.5304920554107095</v>
      </c>
      <c r="L68" s="496">
        <f t="shared" ref="L68" si="36">(L67/K67-1)*100</f>
        <v>-3.7624725986592722</v>
      </c>
      <c r="M68" s="496">
        <f t="shared" ref="M68" si="37">(M67/L67-1)*100</f>
        <v>1.2450299463269587</v>
      </c>
      <c r="N68" s="496">
        <f t="shared" ref="N68" si="38">(N67/M67-1)*100</f>
        <v>2.9861829495926084</v>
      </c>
      <c r="O68" s="496">
        <f t="shared" ref="O68" si="39">(O67/N67-1)*100</f>
        <v>5.1237778041746118E-2</v>
      </c>
      <c r="P68" s="496">
        <f t="shared" ref="P68" si="40">(P67/O67-1)*100</f>
        <v>0.97330228667951157</v>
      </c>
      <c r="Q68" s="496">
        <f t="shared" ref="Q68" si="41">(Q67/P67-1)*100</f>
        <v>4.9145878655511455</v>
      </c>
      <c r="R68" s="496">
        <f t="shared" ref="R68" si="42">(R67/Q67-1)*100</f>
        <v>5.2068330409585695</v>
      </c>
      <c r="S68" s="496">
        <f t="shared" ref="S68" si="43">(S67/R67-1)*100</f>
        <v>7.7626337883612839</v>
      </c>
      <c r="T68" s="496">
        <f t="shared" ref="T68:X68" si="44">(T67/S67-1)*100</f>
        <v>0.21056880209084916</v>
      </c>
      <c r="U68" s="496">
        <f t="shared" si="44"/>
        <v>1.163740641371791</v>
      </c>
      <c r="V68" s="496">
        <f t="shared" si="44"/>
        <v>1.4413927581381492</v>
      </c>
      <c r="W68" s="496">
        <f t="shared" si="44"/>
        <v>-3.1171077468287178</v>
      </c>
      <c r="X68" s="496">
        <f t="shared" si="44"/>
        <v>-1.5795891406310103</v>
      </c>
    </row>
    <row r="69" spans="1:24" s="470" customFormat="1" ht="24.95" customHeight="1" collapsed="1" x14ac:dyDescent="0.2">
      <c r="A69" s="48" t="str">
        <f>CONCATENATE(A$1," (continued)")</f>
        <v>Table S1    Palau summary economic indicators, FY2000-FY2021 (continued)</v>
      </c>
      <c r="B69" s="563"/>
      <c r="C69" s="563"/>
      <c r="D69" s="563"/>
      <c r="E69" s="563"/>
      <c r="F69" s="563"/>
      <c r="G69" s="563"/>
      <c r="H69" s="563"/>
      <c r="I69" s="563"/>
      <c r="J69" s="563"/>
      <c r="K69" s="563"/>
      <c r="L69" s="563"/>
      <c r="M69" s="563"/>
      <c r="N69" s="563"/>
      <c r="O69" s="563"/>
      <c r="P69" s="563"/>
      <c r="Q69" s="563"/>
      <c r="R69" s="563"/>
      <c r="S69" s="563"/>
      <c r="T69" s="563"/>
      <c r="U69" s="563"/>
      <c r="V69" s="563"/>
      <c r="W69" s="563"/>
      <c r="X69" s="563"/>
    </row>
    <row r="70" spans="1:24" s="470" customFormat="1" ht="24.95" customHeight="1" x14ac:dyDescent="0.2">
      <c r="A70" s="471"/>
      <c r="B70" s="472"/>
      <c r="C70" s="473" t="str">
        <f>C2</f>
        <v>FY00</v>
      </c>
      <c r="D70" s="473" t="str">
        <f t="shared" ref="D70:T70" si="45">D2</f>
        <v>FY01</v>
      </c>
      <c r="E70" s="473" t="str">
        <f t="shared" si="45"/>
        <v>FY02</v>
      </c>
      <c r="F70" s="473" t="str">
        <f t="shared" si="45"/>
        <v>FY03</v>
      </c>
      <c r="G70" s="473" t="str">
        <f t="shared" si="45"/>
        <v>FY04</v>
      </c>
      <c r="H70" s="473" t="str">
        <f t="shared" si="45"/>
        <v>FY05</v>
      </c>
      <c r="I70" s="473" t="str">
        <f t="shared" si="45"/>
        <v>FY06</v>
      </c>
      <c r="J70" s="473" t="str">
        <f t="shared" si="45"/>
        <v>FY07</v>
      </c>
      <c r="K70" s="473" t="str">
        <f t="shared" si="45"/>
        <v>FY08</v>
      </c>
      <c r="L70" s="473" t="str">
        <f t="shared" si="45"/>
        <v>FY09</v>
      </c>
      <c r="M70" s="473" t="str">
        <f t="shared" si="45"/>
        <v>FY10</v>
      </c>
      <c r="N70" s="473" t="str">
        <f t="shared" si="45"/>
        <v>FY11</v>
      </c>
      <c r="O70" s="473" t="str">
        <f t="shared" si="45"/>
        <v>FY12</v>
      </c>
      <c r="P70" s="473" t="str">
        <f t="shared" si="45"/>
        <v>FY13</v>
      </c>
      <c r="Q70" s="473" t="str">
        <f t="shared" si="45"/>
        <v>FY14</v>
      </c>
      <c r="R70" s="473" t="str">
        <f t="shared" si="45"/>
        <v>FY15</v>
      </c>
      <c r="S70" s="473" t="str">
        <f t="shared" si="45"/>
        <v>FY16</v>
      </c>
      <c r="T70" s="473" t="str">
        <f t="shared" si="45"/>
        <v>FY17</v>
      </c>
      <c r="U70" s="473" t="str">
        <f t="shared" ref="U70:V70" si="46">U2</f>
        <v>FY18</v>
      </c>
      <c r="V70" s="473" t="str">
        <f t="shared" si="46"/>
        <v>FY19</v>
      </c>
      <c r="W70" s="473" t="str">
        <f t="shared" ref="W70:X70" si="47">W2</f>
        <v>FY20</v>
      </c>
      <c r="X70" s="473" t="str">
        <f t="shared" si="47"/>
        <v>FY21</v>
      </c>
    </row>
    <row r="71" spans="1:24" ht="21" customHeight="1" x14ac:dyDescent="0.25">
      <c r="A71" s="514" t="s">
        <v>1012</v>
      </c>
      <c r="B71" s="515"/>
      <c r="C71" s="516"/>
      <c r="D71" s="516"/>
      <c r="E71" s="516"/>
      <c r="F71" s="516"/>
      <c r="G71" s="516"/>
      <c r="H71" s="516"/>
      <c r="I71" s="516"/>
      <c r="J71" s="516"/>
      <c r="K71" s="516"/>
      <c r="L71" s="516"/>
      <c r="M71" s="516"/>
      <c r="N71" s="516"/>
      <c r="O71" s="516"/>
      <c r="P71" s="516"/>
      <c r="Q71" s="516"/>
      <c r="R71" s="516"/>
      <c r="S71" s="516"/>
      <c r="T71" s="516"/>
      <c r="U71" s="516"/>
      <c r="V71" s="516"/>
      <c r="W71" s="516"/>
      <c r="X71" s="516"/>
    </row>
    <row r="72" spans="1:24" x14ac:dyDescent="0.2">
      <c r="B72" s="497" t="s">
        <v>227</v>
      </c>
      <c r="C72" s="498">
        <f>GFSsum!B3</f>
        <v>64.545855522155762</v>
      </c>
      <c r="D72" s="498">
        <f>GFSsum!C3</f>
        <v>52.406909942626953</v>
      </c>
      <c r="E72" s="498">
        <f>GFSsum!D3</f>
        <v>58.325808525085449</v>
      </c>
      <c r="F72" s="498">
        <f>GFSsum!E3</f>
        <v>69.630992889404297</v>
      </c>
      <c r="G72" s="498">
        <f>GFSsum!F3</f>
        <v>72.742154598236084</v>
      </c>
      <c r="H72" s="498">
        <f>GFSsum!G3</f>
        <v>77.380530834197998</v>
      </c>
      <c r="I72" s="498">
        <f>GFSsum!H3</f>
        <v>87.139379978179932</v>
      </c>
      <c r="J72" s="498">
        <f>GFSsum!I3</f>
        <v>92.096800327301025</v>
      </c>
      <c r="K72" s="498">
        <f>GFSsum!J3</f>
        <v>84.83992338180542</v>
      </c>
      <c r="L72" s="498">
        <f>GFSsum!K3</f>
        <v>76.296056270599365</v>
      </c>
      <c r="M72" s="498">
        <f>GFSsum!L3</f>
        <v>85.708721160888672</v>
      </c>
      <c r="N72" s="498">
        <f>GFSsum!M3</f>
        <v>87.235591411590576</v>
      </c>
      <c r="O72" s="498">
        <f>GFSsum!N3</f>
        <v>95.035250186920166</v>
      </c>
      <c r="P72" s="498">
        <f>GFSsum!O3</f>
        <v>92.017569541931152</v>
      </c>
      <c r="Q72" s="498">
        <f>GFSsum!P3</f>
        <v>106.60631656646729</v>
      </c>
      <c r="R72" s="498">
        <f>GFSsum!Q3</f>
        <v>114.86372852325439</v>
      </c>
      <c r="S72" s="498">
        <f>GFSsum!R3</f>
        <v>124.70112800598145</v>
      </c>
      <c r="T72" s="498">
        <f>GFSsum!S3</f>
        <v>114.96192359924316</v>
      </c>
      <c r="U72" s="498">
        <f>GFSsum!T3</f>
        <v>126.73304557800293</v>
      </c>
      <c r="V72" s="498">
        <f>GFSsum!U3</f>
        <v>119.42132949829102</v>
      </c>
      <c r="W72" s="498">
        <f>GFSsum!V3</f>
        <v>127.75699996948242</v>
      </c>
      <c r="X72" s="498">
        <f>GFSsum!W3</f>
        <v>112.89400100708008</v>
      </c>
    </row>
    <row r="73" spans="1:24" x14ac:dyDescent="0.2">
      <c r="B73" s="499" t="s">
        <v>978</v>
      </c>
      <c r="C73" s="498">
        <f>GFSsum!B4</f>
        <v>23.792585372924805</v>
      </c>
      <c r="D73" s="498">
        <f>GFSsum!C4</f>
        <v>24.836740493774414</v>
      </c>
      <c r="E73" s="498">
        <f>GFSsum!D4</f>
        <v>23.583259582519531</v>
      </c>
      <c r="F73" s="498">
        <f>GFSsum!E4</f>
        <v>24.346830368041992</v>
      </c>
      <c r="G73" s="498">
        <f>GFSsum!F4</f>
        <v>27.951417922973633</v>
      </c>
      <c r="H73" s="498">
        <f>GFSsum!G4</f>
        <v>31.90900993347168</v>
      </c>
      <c r="I73" s="498">
        <f>GFSsum!H4</f>
        <v>31.336498260498047</v>
      </c>
      <c r="J73" s="498">
        <f>GFSsum!I4</f>
        <v>30.827644348144531</v>
      </c>
      <c r="K73" s="498">
        <f>GFSsum!J4</f>
        <v>32.904468536376953</v>
      </c>
      <c r="L73" s="498">
        <f>GFSsum!K4</f>
        <v>29.29925537109375</v>
      </c>
      <c r="M73" s="498">
        <f>GFSsum!L4</f>
        <v>31.233390808105469</v>
      </c>
      <c r="N73" s="498">
        <f>GFSsum!M4</f>
        <v>34.705303192138672</v>
      </c>
      <c r="O73" s="498">
        <f>GFSsum!N4</f>
        <v>38.986495971679688</v>
      </c>
      <c r="P73" s="498">
        <f>GFSsum!O4</f>
        <v>41.441249847412109</v>
      </c>
      <c r="Q73" s="498">
        <f>GFSsum!P4</f>
        <v>47.019981384277344</v>
      </c>
      <c r="R73" s="498">
        <f>GFSsum!Q4</f>
        <v>56.553775787353516</v>
      </c>
      <c r="S73" s="498">
        <f>GFSsum!R4</f>
        <v>59.113941192626953</v>
      </c>
      <c r="T73" s="498">
        <f>GFSsum!S4</f>
        <v>56.918537139892578</v>
      </c>
      <c r="U73" s="498">
        <f>GFSsum!T4</f>
        <v>60.462627410888672</v>
      </c>
      <c r="V73" s="498">
        <f>GFSsum!U4</f>
        <v>51.784511566162109</v>
      </c>
      <c r="W73" s="498">
        <f>GFSsum!V4</f>
        <v>46.827999114990234</v>
      </c>
      <c r="X73" s="498">
        <f>GFSsum!W4</f>
        <v>41.027999877929688</v>
      </c>
    </row>
    <row r="74" spans="1:24" x14ac:dyDescent="0.2">
      <c r="B74" s="499" t="s">
        <v>256</v>
      </c>
      <c r="C74" s="498">
        <f>GFSsum!B6</f>
        <v>31.450241088867188</v>
      </c>
      <c r="D74" s="498">
        <f>GFSsum!C6</f>
        <v>21.683942794799805</v>
      </c>
      <c r="E74" s="498">
        <f>GFSsum!D6</f>
        <v>29.393697738647461</v>
      </c>
      <c r="F74" s="498">
        <f>GFSsum!E6</f>
        <v>39.208137512207031</v>
      </c>
      <c r="G74" s="498">
        <f>GFSsum!F6</f>
        <v>41.053302764892578</v>
      </c>
      <c r="H74" s="498">
        <f>GFSsum!G6</f>
        <v>40.778511047363281</v>
      </c>
      <c r="I74" s="498">
        <f>GFSsum!H6</f>
        <v>50.501895904541016</v>
      </c>
      <c r="J74" s="498">
        <f>GFSsum!I6</f>
        <v>56.010208129882813</v>
      </c>
      <c r="K74" s="498">
        <f>GFSsum!J6</f>
        <v>46.255596160888672</v>
      </c>
      <c r="L74" s="498">
        <f>GFSsum!K6</f>
        <v>41.795051574707031</v>
      </c>
      <c r="M74" s="498">
        <f>GFSsum!L6</f>
        <v>49.631572723388672</v>
      </c>
      <c r="N74" s="498">
        <f>GFSsum!M6</f>
        <v>45.9505615234375</v>
      </c>
      <c r="O74" s="498">
        <f>GFSsum!N6</f>
        <v>48.171779632568359</v>
      </c>
      <c r="P74" s="498">
        <f>GFSsum!O6</f>
        <v>41.927101135253906</v>
      </c>
      <c r="Q74" s="498">
        <f>GFSsum!P6</f>
        <v>47.118198394775391</v>
      </c>
      <c r="R74" s="498">
        <f>GFSsum!Q6</f>
        <v>43.691055297851563</v>
      </c>
      <c r="S74" s="498">
        <f>GFSsum!R6</f>
        <v>49.251319885253906</v>
      </c>
      <c r="T74" s="498">
        <f>GFSsum!S6</f>
        <v>37.315204620361328</v>
      </c>
      <c r="U74" s="498">
        <f>GFSsum!T6</f>
        <v>49.388568878173828</v>
      </c>
      <c r="V74" s="498">
        <f>GFSsum!U6</f>
        <v>50.300212860107422</v>
      </c>
      <c r="W74" s="498">
        <f>GFSsum!V6</f>
        <v>65.040000915527344</v>
      </c>
      <c r="X74" s="498">
        <f>GFSsum!W6</f>
        <v>58.518001556396484</v>
      </c>
    </row>
    <row r="75" spans="1:24" x14ac:dyDescent="0.2">
      <c r="B75" s="499" t="s">
        <v>979</v>
      </c>
      <c r="C75" s="498">
        <f>GFSsum!B7</f>
        <v>9.3030290603637695</v>
      </c>
      <c r="D75" s="498">
        <f>GFSsum!C7</f>
        <v>5.8862266540527344</v>
      </c>
      <c r="E75" s="498">
        <f>GFSsum!D7</f>
        <v>5.348851203918457</v>
      </c>
      <c r="F75" s="498">
        <f>GFSsum!E7</f>
        <v>6.0760250091552734</v>
      </c>
      <c r="G75" s="498">
        <f>GFSsum!F7</f>
        <v>3.737433910369873</v>
      </c>
      <c r="H75" s="498">
        <f>GFSsum!G7</f>
        <v>4.6930098533630371</v>
      </c>
      <c r="I75" s="498">
        <f>GFSsum!H7</f>
        <v>5.3009858131408691</v>
      </c>
      <c r="J75" s="498">
        <f>GFSsum!I7</f>
        <v>5.2589478492736816</v>
      </c>
      <c r="K75" s="498">
        <f>GFSsum!J7</f>
        <v>5.6798586845397949</v>
      </c>
      <c r="L75" s="498">
        <f>GFSsum!K7</f>
        <v>5.201749324798584</v>
      </c>
      <c r="M75" s="498">
        <f>GFSsum!L7</f>
        <v>4.8437576293945313</v>
      </c>
      <c r="N75" s="498">
        <f>GFSsum!M7</f>
        <v>6.5797266960144043</v>
      </c>
      <c r="O75" s="498">
        <f>GFSsum!N7</f>
        <v>7.8769745826721191</v>
      </c>
      <c r="P75" s="498">
        <f>GFSsum!O7</f>
        <v>8.6492185592651367</v>
      </c>
      <c r="Q75" s="498">
        <f>GFSsum!P7</f>
        <v>12.468136787414551</v>
      </c>
      <c r="R75" s="498">
        <f>GFSsum!Q7</f>
        <v>14.618897438049316</v>
      </c>
      <c r="S75" s="498">
        <f>GFSsum!R7</f>
        <v>16.335866928100586</v>
      </c>
      <c r="T75" s="498">
        <f>GFSsum!S7</f>
        <v>20.728181838989258</v>
      </c>
      <c r="U75" s="498">
        <f>GFSsum!T7</f>
        <v>16.88184928894043</v>
      </c>
      <c r="V75" s="498">
        <f>GFSsum!U7</f>
        <v>17.336605072021484</v>
      </c>
      <c r="W75" s="498">
        <f>GFSsum!V7</f>
        <v>15.888999938964844</v>
      </c>
      <c r="X75" s="498">
        <f>GFSsum!W7</f>
        <v>13.347999572753906</v>
      </c>
    </row>
    <row r="76" spans="1:24" x14ac:dyDescent="0.2">
      <c r="B76" s="497" t="s">
        <v>232</v>
      </c>
      <c r="C76" s="498">
        <f>GFSsum!B9</f>
        <v>-71.156538859009743</v>
      </c>
      <c r="D76" s="498">
        <f>GFSsum!C9</f>
        <v>-64.414465010166168</v>
      </c>
      <c r="E76" s="498">
        <f>GFSsum!D9</f>
        <v>-58.979438960552216</v>
      </c>
      <c r="F76" s="498">
        <f>GFSsum!E9</f>
        <v>-60.417384505271912</v>
      </c>
      <c r="G76" s="498">
        <f>GFSsum!F9</f>
        <v>-62.73783016204834</v>
      </c>
      <c r="H76" s="498">
        <f>GFSsum!G9</f>
        <v>-61.373442411422729</v>
      </c>
      <c r="I76" s="498">
        <f>GFSsum!H9</f>
        <v>-66.637782990932465</v>
      </c>
      <c r="J76" s="498">
        <f>GFSsum!I9</f>
        <v>-71.766705930233002</v>
      </c>
      <c r="K76" s="498">
        <f>GFSsum!J9</f>
        <v>-73.291365087032318</v>
      </c>
      <c r="L76" s="498">
        <f>GFSsum!K9</f>
        <v>-67.163263559341431</v>
      </c>
      <c r="M76" s="498">
        <f>GFSsum!L9</f>
        <v>-67.960905611515045</v>
      </c>
      <c r="N76" s="498">
        <f>GFSsum!M9</f>
        <v>-70.190316200256348</v>
      </c>
      <c r="O76" s="498">
        <f>GFSsum!N9</f>
        <v>-75.484139204025269</v>
      </c>
      <c r="P76" s="498">
        <f>GFSsum!O9</f>
        <v>-81.052314281463623</v>
      </c>
      <c r="Q76" s="498">
        <f>GFSsum!P9</f>
        <v>-86.791069447994232</v>
      </c>
      <c r="R76" s="498">
        <f>GFSsum!Q9</f>
        <v>-86.953140616416931</v>
      </c>
      <c r="S76" s="498">
        <f>GFSsum!R9</f>
        <v>-97.222760558128357</v>
      </c>
      <c r="T76" s="498">
        <f>GFSsum!S9</f>
        <v>-92.750136703252792</v>
      </c>
      <c r="U76" s="498">
        <f>GFSsum!T9</f>
        <v>-102.29367998242378</v>
      </c>
      <c r="V76" s="498">
        <f>GFSsum!U9</f>
        <v>-103.57906365394592</v>
      </c>
      <c r="W76" s="498">
        <f>GFSsum!V9</f>
        <v>-135.84200203418732</v>
      </c>
      <c r="X76" s="498">
        <f>GFSsum!W9</f>
        <v>-131.15700161457062</v>
      </c>
    </row>
    <row r="77" spans="1:24" x14ac:dyDescent="0.2">
      <c r="B77" s="526" t="s">
        <v>62</v>
      </c>
      <c r="C77" s="498">
        <f>GFSsum!B10</f>
        <v>-29.652217864990234</v>
      </c>
      <c r="D77" s="498">
        <f>GFSsum!C10</f>
        <v>-30.128410339355469</v>
      </c>
      <c r="E77" s="498">
        <f>GFSsum!D10</f>
        <v>-30.844417572021484</v>
      </c>
      <c r="F77" s="498">
        <f>GFSsum!E10</f>
        <v>-32.006458282470703</v>
      </c>
      <c r="G77" s="498">
        <f>GFSsum!F10</f>
        <v>-31.481176376342773</v>
      </c>
      <c r="H77" s="498">
        <f>GFSsum!G10</f>
        <v>-31.625574111938477</v>
      </c>
      <c r="I77" s="498">
        <f>GFSsum!H10</f>
        <v>-32.655269622802734</v>
      </c>
      <c r="J77" s="498">
        <f>GFSsum!I10</f>
        <v>-33.786006927490234</v>
      </c>
      <c r="K77" s="498">
        <f>GFSsum!J10</f>
        <v>-34.819297790527344</v>
      </c>
      <c r="L77" s="498">
        <f>GFSsum!K10</f>
        <v>-34.217464447021484</v>
      </c>
      <c r="M77" s="498">
        <f>GFSsum!L10</f>
        <v>-33.386486053466797</v>
      </c>
      <c r="N77" s="498">
        <f>GFSsum!M10</f>
        <v>-34.338253021240234</v>
      </c>
      <c r="O77" s="498">
        <f>GFSsum!N10</f>
        <v>-34.772171020507813</v>
      </c>
      <c r="P77" s="498">
        <f>GFSsum!O10</f>
        <v>-35.919692993164063</v>
      </c>
      <c r="Q77" s="498">
        <f>GFSsum!P10</f>
        <v>-36.148105621337891</v>
      </c>
      <c r="R77" s="498">
        <f>GFSsum!Q10</f>
        <v>-37.582847595214844</v>
      </c>
      <c r="S77" s="498">
        <f>GFSsum!R10</f>
        <v>-40.967243194580078</v>
      </c>
      <c r="T77" s="498">
        <f>GFSsum!S10</f>
        <v>-42.857566833496094</v>
      </c>
      <c r="U77" s="498">
        <f>GFSsum!T10</f>
        <v>-44.574729919433594</v>
      </c>
      <c r="V77" s="498">
        <f>GFSsum!U10</f>
        <v>-45.540962219238281</v>
      </c>
      <c r="W77" s="498">
        <f>GFSsum!V10</f>
        <v>-47.372001647949219</v>
      </c>
      <c r="X77" s="498">
        <f>GFSsum!W10</f>
        <v>-46.428001403808594</v>
      </c>
    </row>
    <row r="78" spans="1:24" x14ac:dyDescent="0.2">
      <c r="B78" s="499" t="s">
        <v>258</v>
      </c>
      <c r="C78" s="498">
        <f>GFSsum!B11</f>
        <v>-15.49851131439209</v>
      </c>
      <c r="D78" s="498">
        <f>GFSsum!C11</f>
        <v>-15.461820602416992</v>
      </c>
      <c r="E78" s="498">
        <f>GFSsum!D11</f>
        <v>-14.124922752380371</v>
      </c>
      <c r="F78" s="498">
        <f>GFSsum!E11</f>
        <v>-15.984689712524414</v>
      </c>
      <c r="G78" s="498">
        <f>GFSsum!F11</f>
        <v>-16.133378982543945</v>
      </c>
      <c r="H78" s="498">
        <f>GFSsum!G11</f>
        <v>-14.617353439331055</v>
      </c>
      <c r="I78" s="498">
        <f>GFSsum!H11</f>
        <v>-18.934820175170898</v>
      </c>
      <c r="J78" s="498">
        <f>GFSsum!I11</f>
        <v>-18.254705429077148</v>
      </c>
      <c r="K78" s="498">
        <f>GFSsum!J11</f>
        <v>-20.393379211425781</v>
      </c>
      <c r="L78" s="498">
        <f>GFSsum!K11</f>
        <v>-19.041826248168945</v>
      </c>
      <c r="M78" s="498">
        <f>GFSsum!L11</f>
        <v>-19.043954849243164</v>
      </c>
      <c r="N78" s="498">
        <f>GFSsum!M11</f>
        <v>-20.158468246459961</v>
      </c>
      <c r="O78" s="498">
        <f>GFSsum!N11</f>
        <v>-21.938774108886719</v>
      </c>
      <c r="P78" s="498">
        <f>GFSsum!O11</f>
        <v>-22.573873519897461</v>
      </c>
      <c r="Q78" s="498">
        <f>GFSsum!P11</f>
        <v>-24.636985778808594</v>
      </c>
      <c r="R78" s="498">
        <f>GFSsum!Q11</f>
        <v>-24.44639778137207</v>
      </c>
      <c r="S78" s="498">
        <f>GFSsum!R11</f>
        <v>-25.865066528320313</v>
      </c>
      <c r="T78" s="498">
        <f>GFSsum!S11</f>
        <v>-25.096368789672852</v>
      </c>
      <c r="U78" s="498">
        <f>GFSsum!T11</f>
        <v>-26.582307815551758</v>
      </c>
      <c r="V78" s="498">
        <f>GFSsum!U11</f>
        <v>-27.132867813110352</v>
      </c>
      <c r="W78" s="498">
        <f>GFSsum!V11</f>
        <v>-28.063999176025391</v>
      </c>
      <c r="X78" s="498">
        <f>GFSsum!W11</f>
        <v>-26.645000457763672</v>
      </c>
    </row>
    <row r="79" spans="1:24" x14ac:dyDescent="0.2">
      <c r="B79" s="499" t="s">
        <v>980</v>
      </c>
      <c r="C79" s="498">
        <f>C76-C77-C78</f>
        <v>-26.005809679627419</v>
      </c>
      <c r="D79" s="498">
        <f t="shared" ref="D79:W79" si="48">D76-D77-D78</f>
        <v>-18.824234068393707</v>
      </c>
      <c r="E79" s="498">
        <f t="shared" si="48"/>
        <v>-14.01009863615036</v>
      </c>
      <c r="F79" s="498">
        <f t="shared" si="48"/>
        <v>-12.426236510276794</v>
      </c>
      <c r="G79" s="498">
        <f t="shared" si="48"/>
        <v>-15.123274803161621</v>
      </c>
      <c r="H79" s="498">
        <f t="shared" si="48"/>
        <v>-15.130514860153198</v>
      </c>
      <c r="I79" s="498">
        <f t="shared" si="48"/>
        <v>-15.047693192958832</v>
      </c>
      <c r="J79" s="498">
        <f t="shared" si="48"/>
        <v>-19.725993573665619</v>
      </c>
      <c r="K79" s="498">
        <f t="shared" si="48"/>
        <v>-18.078688085079193</v>
      </c>
      <c r="L79" s="498">
        <f t="shared" si="48"/>
        <v>-13.903972864151001</v>
      </c>
      <c r="M79" s="498">
        <f t="shared" si="48"/>
        <v>-15.530464708805084</v>
      </c>
      <c r="N79" s="498">
        <f t="shared" si="48"/>
        <v>-15.693594932556152</v>
      </c>
      <c r="O79" s="498">
        <f t="shared" si="48"/>
        <v>-18.773194074630737</v>
      </c>
      <c r="P79" s="498">
        <f t="shared" si="48"/>
        <v>-22.5587477684021</v>
      </c>
      <c r="Q79" s="498">
        <f t="shared" si="48"/>
        <v>-26.005978047847748</v>
      </c>
      <c r="R79" s="498">
        <f t="shared" si="48"/>
        <v>-24.923895239830017</v>
      </c>
      <c r="S79" s="498">
        <f t="shared" si="48"/>
        <v>-30.390450835227966</v>
      </c>
      <c r="T79" s="498">
        <f t="shared" si="48"/>
        <v>-24.796201080083847</v>
      </c>
      <c r="U79" s="498">
        <f t="shared" si="48"/>
        <v>-31.136642247438431</v>
      </c>
      <c r="V79" s="498">
        <f t="shared" si="48"/>
        <v>-30.90523362159729</v>
      </c>
      <c r="W79" s="498">
        <f t="shared" si="48"/>
        <v>-60.406001210212708</v>
      </c>
      <c r="X79" s="498">
        <f t="shared" ref="X79" si="49">X76-X77-X78</f>
        <v>-58.083999752998352</v>
      </c>
    </row>
    <row r="80" spans="1:24" x14ac:dyDescent="0.2">
      <c r="B80" s="482" t="s">
        <v>240</v>
      </c>
      <c r="C80" s="498">
        <f>GFSsum!B19</f>
        <v>6.6106820106506348</v>
      </c>
      <c r="D80" s="498">
        <f>GFSsum!C19</f>
        <v>12.007557392120361</v>
      </c>
      <c r="E80" s="498">
        <f>GFSsum!D19</f>
        <v>0.65336099080741405</v>
      </c>
      <c r="F80" s="498">
        <f>GFSsum!E19</f>
        <v>-8.5446728467941284</v>
      </c>
      <c r="G80" s="498">
        <f>GFSsum!F19</f>
        <v>-10.004321813583374</v>
      </c>
      <c r="H80" s="498">
        <f>GFSsum!G19</f>
        <v>-15.99408745765686</v>
      </c>
      <c r="I80" s="498">
        <f>GFSsum!H19</f>
        <v>-20.501595020294189</v>
      </c>
      <c r="J80" s="498">
        <f>GFSsum!I19</f>
        <v>-20.502999544143677</v>
      </c>
      <c r="K80" s="498">
        <f>GFSsum!J19</f>
        <v>-11.548560857772827</v>
      </c>
      <c r="L80" s="498">
        <f>GFSsum!K19</f>
        <v>-9.1327939033508301</v>
      </c>
      <c r="M80" s="498">
        <f>GFSsum!L19</f>
        <v>-17.747813701629639</v>
      </c>
      <c r="N80" s="498">
        <f>GFSsum!M19</f>
        <v>-17.045270442962646</v>
      </c>
      <c r="O80" s="498">
        <f>GFSsum!N19</f>
        <v>-19.550108909606934</v>
      </c>
      <c r="P80" s="498">
        <f>GFSsum!O19</f>
        <v>-10.96625804901123</v>
      </c>
      <c r="Q80" s="498">
        <f>GFSsum!P19</f>
        <v>-19.815249979496002</v>
      </c>
      <c r="R80" s="498">
        <f>GFSsum!Q19</f>
        <v>-27.909587860107422</v>
      </c>
      <c r="S80" s="498">
        <f>GFSsum!R19</f>
        <v>-27.47636604309082</v>
      </c>
      <c r="T80" s="498">
        <f>GFSsum!S19</f>
        <v>-22.21078634262085</v>
      </c>
      <c r="U80" s="498">
        <f>GFSsum!T19</f>
        <v>-24.440367221832275</v>
      </c>
      <c r="V80" s="498">
        <f>GFSsum!U19</f>
        <v>-15.842265129089355</v>
      </c>
      <c r="W80" s="498"/>
      <c r="X80" s="498"/>
    </row>
    <row r="81" spans="1:24" x14ac:dyDescent="0.2">
      <c r="B81" s="490" t="s">
        <v>981</v>
      </c>
      <c r="C81" s="498">
        <f>GFSsum!B20</f>
        <v>-13.841276168823242</v>
      </c>
      <c r="D81" s="498">
        <f>GFSsum!C20</f>
        <v>-14.706521034240723</v>
      </c>
      <c r="E81" s="498">
        <f>GFSsum!D20</f>
        <v>-20.092342376708984</v>
      </c>
      <c r="F81" s="498">
        <f>GFSsum!E20</f>
        <v>-14.10247802734375</v>
      </c>
      <c r="G81" s="498">
        <f>GFSsum!F20</f>
        <v>-18.079599380493164</v>
      </c>
      <c r="H81" s="498">
        <f>GFSsum!G20</f>
        <v>-13.573952674865723</v>
      </c>
      <c r="I81" s="498">
        <f>GFSsum!H20</f>
        <v>-20.233194351196289</v>
      </c>
      <c r="J81" s="498">
        <f>GFSsum!I20</f>
        <v>-24.404012680053711</v>
      </c>
      <c r="K81" s="498">
        <f>GFSsum!J20</f>
        <v>-14.943779945373535</v>
      </c>
      <c r="L81" s="498">
        <f>GFSsum!K20</f>
        <v>-10.740663528442383</v>
      </c>
      <c r="M81" s="498">
        <f>GFSsum!L20</f>
        <v>-20.095430374145508</v>
      </c>
      <c r="N81" s="498">
        <f>GFSsum!M20</f>
        <v>-14.53447151184082</v>
      </c>
      <c r="O81" s="498">
        <f>GFSsum!N20</f>
        <v>-17.438604354858398</v>
      </c>
      <c r="P81" s="498">
        <f>GFSsum!O20</f>
        <v>-9.7332372665405273</v>
      </c>
      <c r="Q81" s="498">
        <f>GFSsum!P20</f>
        <v>-10.996606826782227</v>
      </c>
      <c r="R81" s="498">
        <f>GFSsum!Q20</f>
        <v>-13.479606628417969</v>
      </c>
      <c r="S81" s="498">
        <f>GFSsum!R20</f>
        <v>-16.815061569213867</v>
      </c>
      <c r="T81" s="498">
        <f>GFSsum!S20</f>
        <v>-8.4212617874145508</v>
      </c>
      <c r="U81" s="498">
        <f>GFSsum!T20</f>
        <v>-6.6131510734558105</v>
      </c>
      <c r="V81" s="498">
        <f>GFSsum!U20</f>
        <v>-16.856752395629883</v>
      </c>
      <c r="W81" s="498"/>
      <c r="X81" s="498"/>
    </row>
    <row r="82" spans="1:24" x14ac:dyDescent="0.2">
      <c r="B82" s="490" t="s">
        <v>982</v>
      </c>
      <c r="C82" s="498">
        <f>GFSsum!B21</f>
        <v>-3.5810065269470215</v>
      </c>
      <c r="D82" s="498">
        <f>GFSsum!C21</f>
        <v>28.258329391479492</v>
      </c>
      <c r="E82" s="498">
        <f>GFSsum!D21</f>
        <v>20.762735366821289</v>
      </c>
      <c r="F82" s="498">
        <f>GFSsum!E21</f>
        <v>3.8586862087249756</v>
      </c>
      <c r="G82" s="498">
        <f>GFSsum!F21</f>
        <v>3.2858555316925049</v>
      </c>
      <c r="H82" s="498">
        <f>GFSsum!G21</f>
        <v>3.0257952213287354</v>
      </c>
      <c r="I82" s="498">
        <f>GFSsum!H21</f>
        <v>-2.6912596225738525</v>
      </c>
      <c r="J82" s="498">
        <f>GFSsum!I21</f>
        <v>-3.4000790119171143</v>
      </c>
      <c r="K82" s="498">
        <f>GFSsum!J21</f>
        <v>4.8706440925598145</v>
      </c>
      <c r="L82" s="498">
        <f>GFSsum!K21</f>
        <v>2.9755926132202148</v>
      </c>
      <c r="M82" s="498">
        <f>GFSsum!L21</f>
        <v>-6.5224785804748535</v>
      </c>
      <c r="N82" s="498">
        <f>GFSsum!M21</f>
        <v>3.7958469390869141</v>
      </c>
      <c r="O82" s="498">
        <f>GFSsum!N21</f>
        <v>-13.607491493225098</v>
      </c>
      <c r="P82" s="498">
        <f>GFSsum!O21</f>
        <v>6.5550270080566406</v>
      </c>
      <c r="Q82" s="498">
        <f>GFSsum!P21</f>
        <v>-9.7128591537475586</v>
      </c>
      <c r="R82" s="498">
        <f>GFSsum!Q21</f>
        <v>-9.4053401947021484</v>
      </c>
      <c r="S82" s="498">
        <f>GFSsum!R21</f>
        <v>-27.848194122314453</v>
      </c>
      <c r="T82" s="498">
        <f>GFSsum!S21</f>
        <v>-18.435268402099609</v>
      </c>
      <c r="U82" s="498">
        <f>GFSsum!T21</f>
        <v>-29.269563674926758</v>
      </c>
      <c r="V82" s="498">
        <f>GFSsum!U21</f>
        <v>-3.3457989692687988</v>
      </c>
      <c r="W82" s="498"/>
      <c r="X82" s="498"/>
    </row>
    <row r="83" spans="1:24" s="484" customFormat="1" ht="20.100000000000001" customHeight="1" x14ac:dyDescent="0.2">
      <c r="B83" s="500" t="s">
        <v>983</v>
      </c>
      <c r="C83" s="513">
        <f>GFSsum!B22</f>
        <v>24.032964706420898</v>
      </c>
      <c r="D83" s="513">
        <f>GFSsum!C22</f>
        <v>-1.5442509651184082</v>
      </c>
      <c r="E83" s="513">
        <f>GFSsum!D22</f>
        <v>-1.7031999304890633E-2</v>
      </c>
      <c r="F83" s="513">
        <f>GFSsum!E22</f>
        <v>1.699118971824646</v>
      </c>
      <c r="G83" s="513">
        <f>GFSsum!F22</f>
        <v>4.7894220352172852</v>
      </c>
      <c r="H83" s="513">
        <f>GFSsum!G22</f>
        <v>-5.445930004119873</v>
      </c>
      <c r="I83" s="513">
        <f>GFSsum!H22</f>
        <v>2.4228589534759521</v>
      </c>
      <c r="J83" s="513">
        <f>GFSsum!I22</f>
        <v>7.3010921478271484</v>
      </c>
      <c r="K83" s="513">
        <f>GFSsum!J22</f>
        <v>-1.4754250049591064</v>
      </c>
      <c r="L83" s="513">
        <f>GFSsum!K22</f>
        <v>-1.3677229881286621</v>
      </c>
      <c r="M83" s="513">
        <f>GFSsum!L22</f>
        <v>8.8700952529907227</v>
      </c>
      <c r="N83" s="513">
        <f>GFSsum!M22</f>
        <v>-6.3066458702087402</v>
      </c>
      <c r="O83" s="513">
        <f>GFSsum!N22</f>
        <v>11.495986938476563</v>
      </c>
      <c r="P83" s="513">
        <f>GFSsum!O22</f>
        <v>-7.7880477905273438</v>
      </c>
      <c r="Q83" s="513">
        <f>GFSsum!P22</f>
        <v>0.89421600103378296</v>
      </c>
      <c r="R83" s="513">
        <f>GFSsum!Q22</f>
        <v>-5.0246410369873047</v>
      </c>
      <c r="S83" s="513">
        <f>GFSsum!R22</f>
        <v>17.1868896484375</v>
      </c>
      <c r="T83" s="513">
        <f>GFSsum!S22</f>
        <v>4.6457438468933105</v>
      </c>
      <c r="U83" s="513">
        <f>GFSsum!T22</f>
        <v>11.442347526550293</v>
      </c>
      <c r="V83" s="513">
        <f>GFSsum!U22</f>
        <v>4.3602862358093262</v>
      </c>
      <c r="W83" s="513"/>
      <c r="X83" s="513"/>
    </row>
    <row r="84" spans="1:24" s="470" customFormat="1" ht="20.100000000000001" customHeight="1" x14ac:dyDescent="0.2">
      <c r="B84" s="501" t="s">
        <v>247</v>
      </c>
      <c r="C84" s="502">
        <f>GFSsum!B33</f>
        <v>-20.451957702636719</v>
      </c>
      <c r="D84" s="502">
        <f>GFSsum!C33</f>
        <v>-26.714078903198242</v>
      </c>
      <c r="E84" s="502">
        <f>GFSsum!D33</f>
        <v>-20.745973587036133</v>
      </c>
      <c r="F84" s="502">
        <f>GFSsum!E33</f>
        <v>-4.8888683319091797</v>
      </c>
      <c r="G84" s="502">
        <f>GFSsum!F33</f>
        <v>-8.0752773284912109</v>
      </c>
      <c r="H84" s="502">
        <f>GFSsum!G33</f>
        <v>2.4331347942352295</v>
      </c>
      <c r="I84" s="502">
        <f>GFSsum!H33</f>
        <v>0.26840066909790039</v>
      </c>
      <c r="J84" s="502">
        <f>GFSsum!I33</f>
        <v>-4.0739178657531738</v>
      </c>
      <c r="K84" s="502">
        <f>GFSsum!J33</f>
        <v>-3.3952188491821289</v>
      </c>
      <c r="L84" s="502">
        <f>GFSsum!K33</f>
        <v>-1.6078695058822632</v>
      </c>
      <c r="M84" s="502">
        <f>GFSsum!L33</f>
        <v>-2.3476161956787109</v>
      </c>
      <c r="N84" s="502">
        <f>GFSsum!M33</f>
        <v>2.5108015537261963</v>
      </c>
      <c r="O84" s="502">
        <f>GFSsum!N33</f>
        <v>2.1125054359436035</v>
      </c>
      <c r="P84" s="502">
        <f>GFSsum!O33</f>
        <v>1.2320190668106079</v>
      </c>
      <c r="Q84" s="502">
        <f>GFSsum!P33</f>
        <v>8.8186435699462891</v>
      </c>
      <c r="R84" s="502">
        <f>GFSsum!Q33</f>
        <v>14.430980682373047</v>
      </c>
      <c r="S84" s="502">
        <f>GFSsum!R33</f>
        <v>10.663305282592773</v>
      </c>
      <c r="T84" s="502">
        <f>GFSsum!S33</f>
        <v>13.790525436401367</v>
      </c>
      <c r="U84" s="502">
        <f>GFSsum!T33</f>
        <v>17.826215744018555</v>
      </c>
      <c r="V84" s="502">
        <f>GFSsum!U33</f>
        <v>-1.0144870281219482</v>
      </c>
      <c r="W84" s="502">
        <f>GFSsum!V33</f>
        <v>-24.641000747680664</v>
      </c>
      <c r="X84" s="502">
        <f>GFSsum!W33</f>
        <v>-36.722999572753906</v>
      </c>
    </row>
    <row r="85" spans="1:24" x14ac:dyDescent="0.2">
      <c r="B85" s="503" t="s">
        <v>254</v>
      </c>
      <c r="C85" s="478"/>
      <c r="D85" s="478"/>
      <c r="E85" s="478"/>
      <c r="F85" s="478"/>
      <c r="G85" s="478"/>
      <c r="H85" s="478"/>
      <c r="I85" s="478"/>
      <c r="J85" s="478"/>
      <c r="K85" s="478"/>
      <c r="L85" s="478"/>
      <c r="M85" s="478"/>
      <c r="N85" s="478"/>
      <c r="O85" s="478"/>
      <c r="P85" s="478"/>
      <c r="Q85" s="478"/>
      <c r="R85" s="478"/>
      <c r="S85" s="478"/>
      <c r="T85" s="478"/>
      <c r="U85" s="478"/>
      <c r="V85" s="478"/>
      <c r="W85" s="478"/>
      <c r="X85" s="478"/>
    </row>
    <row r="86" spans="1:24" s="485" customFormat="1" x14ac:dyDescent="0.2">
      <c r="B86" s="504" t="s">
        <v>227</v>
      </c>
      <c r="C86" s="548">
        <f t="shared" ref="C86" si="50">C72/C$4</f>
        <v>0.43168391797542915</v>
      </c>
      <c r="D86" s="548">
        <f t="shared" ref="D86:W87" si="51">D72/D$4</f>
        <v>0.32870084497498764</v>
      </c>
      <c r="E86" s="548">
        <f t="shared" si="51"/>
        <v>0.35860361343942598</v>
      </c>
      <c r="F86" s="548">
        <f t="shared" si="51"/>
        <v>0.45049854751347695</v>
      </c>
      <c r="G86" s="548">
        <f t="shared" si="51"/>
        <v>0.43717587944963432</v>
      </c>
      <c r="H86" s="548">
        <f t="shared" si="51"/>
        <v>0.40509567551753201</v>
      </c>
      <c r="I86" s="548">
        <f t="shared" si="51"/>
        <v>0.44990339453824402</v>
      </c>
      <c r="J86" s="548">
        <f t="shared" si="51"/>
        <v>0.45833423113922295</v>
      </c>
      <c r="K86" s="548">
        <f t="shared" si="51"/>
        <v>0.4214567972176011</v>
      </c>
      <c r="L86" s="548">
        <f t="shared" si="51"/>
        <v>0.40128584025445313</v>
      </c>
      <c r="M86" s="548">
        <f t="shared" si="51"/>
        <v>0.45546630262922211</v>
      </c>
      <c r="N86" s="548">
        <f t="shared" si="51"/>
        <v>0.43868188977444345</v>
      </c>
      <c r="O86" s="548">
        <f t="shared" si="51"/>
        <v>0.44074259667548848</v>
      </c>
      <c r="P86" s="548">
        <f t="shared" si="51"/>
        <v>0.41071676128204343</v>
      </c>
      <c r="Q86" s="548">
        <f t="shared" si="51"/>
        <v>0.43400059513519146</v>
      </c>
      <c r="R86" s="548">
        <f t="shared" si="51"/>
        <v>0.39902270183891475</v>
      </c>
      <c r="S86" s="548">
        <f t="shared" si="51"/>
        <v>0.41064319718911557</v>
      </c>
      <c r="T86" s="548">
        <f t="shared" si="51"/>
        <v>0.39860115714858457</v>
      </c>
      <c r="U86" s="548">
        <f t="shared" si="51"/>
        <v>0.44176861522471988</v>
      </c>
      <c r="V86" s="548">
        <f t="shared" si="51"/>
        <v>0.42427361053090712</v>
      </c>
      <c r="W86" s="548">
        <f t="shared" si="51"/>
        <v>0.49781452451055003</v>
      </c>
      <c r="X86" s="548">
        <f t="shared" ref="X86:X87" si="52">X72/X$4</f>
        <v>0.50591488816411057</v>
      </c>
    </row>
    <row r="87" spans="1:24" x14ac:dyDescent="0.2">
      <c r="B87" s="499" t="s">
        <v>978</v>
      </c>
      <c r="C87" s="548">
        <f t="shared" ref="C87:R89" si="53">C73/C$4</f>
        <v>0.15912526667221144</v>
      </c>
      <c r="D87" s="548">
        <f t="shared" si="53"/>
        <v>0.15577826656190213</v>
      </c>
      <c r="E87" s="548">
        <f t="shared" si="53"/>
        <v>0.14499656870310113</v>
      </c>
      <c r="F87" s="548">
        <f t="shared" si="53"/>
        <v>0.15751910553366466</v>
      </c>
      <c r="G87" s="548">
        <f t="shared" si="53"/>
        <v>0.16798630422526117</v>
      </c>
      <c r="H87" s="548">
        <f t="shared" si="53"/>
        <v>0.16704721193748479</v>
      </c>
      <c r="I87" s="548">
        <f t="shared" si="53"/>
        <v>0.16179133870209025</v>
      </c>
      <c r="J87" s="548">
        <f t="shared" si="53"/>
        <v>0.15341862713933777</v>
      </c>
      <c r="K87" s="548">
        <f t="shared" si="53"/>
        <v>0.1634585625576227</v>
      </c>
      <c r="L87" s="548">
        <f t="shared" si="53"/>
        <v>0.15410201896568868</v>
      </c>
      <c r="M87" s="548">
        <f t="shared" si="53"/>
        <v>0.16597794060230298</v>
      </c>
      <c r="N87" s="548">
        <f t="shared" si="53"/>
        <v>0.17452266607204545</v>
      </c>
      <c r="O87" s="548">
        <f t="shared" si="53"/>
        <v>0.18080669473737546</v>
      </c>
      <c r="P87" s="548">
        <f t="shared" si="53"/>
        <v>0.18497137020178536</v>
      </c>
      <c r="Q87" s="548">
        <f t="shared" si="53"/>
        <v>0.19142111425732217</v>
      </c>
      <c r="R87" s="548">
        <f t="shared" si="53"/>
        <v>0.19646097775150506</v>
      </c>
      <c r="S87" s="548">
        <f t="shared" si="51"/>
        <v>0.19466333783785278</v>
      </c>
      <c r="T87" s="548">
        <f t="shared" si="51"/>
        <v>0.19735051447343069</v>
      </c>
      <c r="U87" s="548">
        <f t="shared" si="51"/>
        <v>0.21076185033142311</v>
      </c>
      <c r="V87" s="548">
        <f t="shared" si="51"/>
        <v>0.18397719891461711</v>
      </c>
      <c r="W87" s="548">
        <f t="shared" si="51"/>
        <v>0.18246873454118229</v>
      </c>
      <c r="X87" s="548">
        <f t="shared" si="52"/>
        <v>0.18385986664196796</v>
      </c>
    </row>
    <row r="88" spans="1:24" x14ac:dyDescent="0.2">
      <c r="B88" s="499" t="s">
        <v>256</v>
      </c>
      <c r="C88" s="548">
        <f t="shared" si="53"/>
        <v>0.21033981476709648</v>
      </c>
      <c r="D88" s="548">
        <f t="shared" ref="D88:X88" si="54">D74/D$4</f>
        <v>0.13600363629229301</v>
      </c>
      <c r="E88" s="548">
        <f t="shared" si="54"/>
        <v>0.18072079046948492</v>
      </c>
      <c r="F88" s="548">
        <f t="shared" si="54"/>
        <v>0.25366877976323865</v>
      </c>
      <c r="G88" s="548">
        <f t="shared" si="54"/>
        <v>0.24672782707194135</v>
      </c>
      <c r="H88" s="548">
        <f t="shared" si="54"/>
        <v>0.21348003562712933</v>
      </c>
      <c r="I88" s="548">
        <f t="shared" si="54"/>
        <v>0.26074289722694233</v>
      </c>
      <c r="J88" s="548">
        <f t="shared" si="54"/>
        <v>0.27874362179711587</v>
      </c>
      <c r="K88" s="548">
        <f t="shared" si="54"/>
        <v>0.22978256738430416</v>
      </c>
      <c r="L88" s="548">
        <f t="shared" si="54"/>
        <v>0.21982476171704177</v>
      </c>
      <c r="M88" s="548">
        <f t="shared" si="54"/>
        <v>0.2637480598918413</v>
      </c>
      <c r="N88" s="548">
        <f t="shared" si="54"/>
        <v>0.23107173160770406</v>
      </c>
      <c r="O88" s="548">
        <f t="shared" si="54"/>
        <v>0.22340505444010172</v>
      </c>
      <c r="P88" s="548">
        <f t="shared" si="54"/>
        <v>0.18713994809838111</v>
      </c>
      <c r="Q88" s="548">
        <f t="shared" si="54"/>
        <v>0.19182096149322186</v>
      </c>
      <c r="R88" s="548">
        <f t="shared" si="54"/>
        <v>0.15177744232473411</v>
      </c>
      <c r="S88" s="548">
        <f t="shared" si="54"/>
        <v>0.16218553742749162</v>
      </c>
      <c r="T88" s="548">
        <f t="shared" si="54"/>
        <v>0.12938095740953795</v>
      </c>
      <c r="U88" s="548">
        <f t="shared" si="54"/>
        <v>0.17215967297031926</v>
      </c>
      <c r="V88" s="548">
        <f t="shared" si="54"/>
        <v>0.17870386312301392</v>
      </c>
      <c r="W88" s="548">
        <f t="shared" si="54"/>
        <v>0.25343313585684657</v>
      </c>
      <c r="X88" s="548">
        <f t="shared" si="54"/>
        <v>0.26223827616079359</v>
      </c>
    </row>
    <row r="89" spans="1:24" x14ac:dyDescent="0.2">
      <c r="B89" s="499" t="s">
        <v>979</v>
      </c>
      <c r="C89" s="548">
        <f t="shared" si="53"/>
        <v>6.221883653612123E-2</v>
      </c>
      <c r="D89" s="548">
        <f t="shared" ref="D89:X89" si="55">D75/D$4</f>
        <v>3.691894212079247E-2</v>
      </c>
      <c r="E89" s="548">
        <f t="shared" si="55"/>
        <v>3.2886254266839977E-2</v>
      </c>
      <c r="F89" s="548">
        <f t="shared" si="55"/>
        <v>3.9310662216573609E-2</v>
      </c>
      <c r="G89" s="548">
        <f t="shared" si="55"/>
        <v>2.2461748152431762E-2</v>
      </c>
      <c r="H89" s="548">
        <f t="shared" si="55"/>
        <v>2.456842795291787E-2</v>
      </c>
      <c r="I89" s="548">
        <f t="shared" si="55"/>
        <v>2.7369158609211446E-2</v>
      </c>
      <c r="J89" s="548">
        <f t="shared" si="55"/>
        <v>2.6171982202769329E-2</v>
      </c>
      <c r="K89" s="548">
        <f t="shared" si="55"/>
        <v>2.8215667275674264E-2</v>
      </c>
      <c r="L89" s="548">
        <f t="shared" si="55"/>
        <v>2.7359059571722681E-2</v>
      </c>
      <c r="M89" s="548">
        <f t="shared" si="55"/>
        <v>2.5740302135077827E-2</v>
      </c>
      <c r="N89" s="548">
        <f t="shared" si="55"/>
        <v>3.3087492094693943E-2</v>
      </c>
      <c r="O89" s="548">
        <f t="shared" si="55"/>
        <v>3.6530847498011318E-2</v>
      </c>
      <c r="P89" s="548">
        <f t="shared" si="55"/>
        <v>3.8605442981876931E-2</v>
      </c>
      <c r="Q89" s="548">
        <f t="shared" si="55"/>
        <v>5.075851938464742E-2</v>
      </c>
      <c r="R89" s="548">
        <f t="shared" si="55"/>
        <v>5.0784281762675583E-2</v>
      </c>
      <c r="S89" s="548">
        <f t="shared" si="55"/>
        <v>5.3794321923771149E-2</v>
      </c>
      <c r="T89" s="548">
        <f t="shared" si="55"/>
        <v>7.1869685265615962E-2</v>
      </c>
      <c r="U89" s="548">
        <f t="shared" si="55"/>
        <v>5.8847091922977497E-2</v>
      </c>
      <c r="V89" s="548">
        <f t="shared" si="55"/>
        <v>6.1592548493276097E-2</v>
      </c>
      <c r="W89" s="548">
        <f t="shared" si="55"/>
        <v>6.1912654112521164E-2</v>
      </c>
      <c r="X89" s="548">
        <f t="shared" si="55"/>
        <v>5.9816745361349011E-2</v>
      </c>
    </row>
    <row r="90" spans="1:24" x14ac:dyDescent="0.2">
      <c r="B90" s="1002" t="s">
        <v>568</v>
      </c>
      <c r="C90" s="548">
        <f>C87+C89</f>
        <v>0.22134410320833267</v>
      </c>
      <c r="D90" s="548">
        <f t="shared" ref="D90:X90" si="56">D87+D89</f>
        <v>0.1926972086826946</v>
      </c>
      <c r="E90" s="548">
        <f t="shared" si="56"/>
        <v>0.1778828229699411</v>
      </c>
      <c r="F90" s="548">
        <f t="shared" si="56"/>
        <v>0.19682976775023828</v>
      </c>
      <c r="G90" s="548">
        <f t="shared" si="56"/>
        <v>0.19044805237769294</v>
      </c>
      <c r="H90" s="548">
        <f t="shared" si="56"/>
        <v>0.19161563989040264</v>
      </c>
      <c r="I90" s="548">
        <f t="shared" si="56"/>
        <v>0.18916049731130169</v>
      </c>
      <c r="J90" s="548">
        <f t="shared" si="56"/>
        <v>0.1795906093421071</v>
      </c>
      <c r="K90" s="548">
        <f t="shared" si="56"/>
        <v>0.19167422983329696</v>
      </c>
      <c r="L90" s="548">
        <f t="shared" si="56"/>
        <v>0.18146107853741136</v>
      </c>
      <c r="M90" s="548">
        <f t="shared" si="56"/>
        <v>0.19171824273738081</v>
      </c>
      <c r="N90" s="548">
        <f t="shared" si="56"/>
        <v>0.20761015816673939</v>
      </c>
      <c r="O90" s="548">
        <f t="shared" si="56"/>
        <v>0.21733754223538676</v>
      </c>
      <c r="P90" s="548">
        <f t="shared" si="56"/>
        <v>0.22357681318366229</v>
      </c>
      <c r="Q90" s="548">
        <f t="shared" si="56"/>
        <v>0.24217963364196959</v>
      </c>
      <c r="R90" s="548">
        <f t="shared" si="56"/>
        <v>0.24724525951418064</v>
      </c>
      <c r="S90" s="548">
        <f t="shared" si="56"/>
        <v>0.24845765976162393</v>
      </c>
      <c r="T90" s="548">
        <f t="shared" si="56"/>
        <v>0.26922019973904665</v>
      </c>
      <c r="U90" s="548">
        <f t="shared" si="56"/>
        <v>0.26960894225440063</v>
      </c>
      <c r="V90" s="548">
        <f t="shared" si="56"/>
        <v>0.24556974740789322</v>
      </c>
      <c r="W90" s="548">
        <f t="shared" si="56"/>
        <v>0.24438138865370346</v>
      </c>
      <c r="X90" s="548">
        <f t="shared" si="56"/>
        <v>0.24367661200331697</v>
      </c>
    </row>
    <row r="91" spans="1:24" s="485" customFormat="1" x14ac:dyDescent="0.2">
      <c r="B91" s="504" t="s">
        <v>232</v>
      </c>
      <c r="C91" s="548">
        <f t="shared" ref="C91" si="57">C76/C$4</f>
        <v>-0.47589629474636608</v>
      </c>
      <c r="D91" s="548">
        <f t="shared" ref="D91:W91" si="58">D76/D$4</f>
        <v>-0.40401330856241802</v>
      </c>
      <c r="E91" s="548">
        <f t="shared" si="58"/>
        <v>-0.36262231874226902</v>
      </c>
      <c r="F91" s="548">
        <f t="shared" si="58"/>
        <v>-0.39088835064320876</v>
      </c>
      <c r="G91" s="548">
        <f t="shared" si="58"/>
        <v>-0.37705050430992265</v>
      </c>
      <c r="H91" s="548">
        <f t="shared" si="58"/>
        <v>-0.32129678931465705</v>
      </c>
      <c r="I91" s="548">
        <f t="shared" si="58"/>
        <v>-0.34405299624154584</v>
      </c>
      <c r="J91" s="548">
        <f t="shared" si="58"/>
        <v>-0.35715831458888658</v>
      </c>
      <c r="K91" s="548">
        <f t="shared" si="58"/>
        <v>-0.36408736314242085</v>
      </c>
      <c r="L91" s="548">
        <f t="shared" si="58"/>
        <v>-0.35325111111971624</v>
      </c>
      <c r="M91" s="548">
        <f t="shared" si="58"/>
        <v>-0.36115230729093478</v>
      </c>
      <c r="N91" s="548">
        <f t="shared" si="58"/>
        <v>-0.35296626132006831</v>
      </c>
      <c r="O91" s="548">
        <f t="shared" si="58"/>
        <v>-0.35007089953633863</v>
      </c>
      <c r="P91" s="548">
        <f t="shared" si="58"/>
        <v>-0.36177378061401044</v>
      </c>
      <c r="Q91" s="548">
        <f t="shared" si="58"/>
        <v>-0.35333155675971828</v>
      </c>
      <c r="R91" s="548">
        <f t="shared" si="58"/>
        <v>-0.30206469481893433</v>
      </c>
      <c r="S91" s="548">
        <f t="shared" si="58"/>
        <v>-0.32015640815395568</v>
      </c>
      <c r="T91" s="548">
        <f t="shared" si="58"/>
        <v>-0.32158744963666697</v>
      </c>
      <c r="U91" s="548">
        <f t="shared" si="58"/>
        <v>-0.35657738000355971</v>
      </c>
      <c r="V91" s="548">
        <f t="shared" si="58"/>
        <v>-0.36799006924888722</v>
      </c>
      <c r="W91" s="548">
        <f t="shared" si="58"/>
        <v>-0.5293183282901418</v>
      </c>
      <c r="X91" s="548">
        <f t="shared" ref="X91" si="59">X76/X$4</f>
        <v>-0.58775735833487019</v>
      </c>
    </row>
    <row r="92" spans="1:24" x14ac:dyDescent="0.2">
      <c r="B92" s="526" t="s">
        <v>62</v>
      </c>
      <c r="C92" s="548">
        <f t="shared" ref="C92" si="60">C77/C$4</f>
        <v>-0.19831460100836665</v>
      </c>
      <c r="D92" s="548">
        <f t="shared" ref="D92:W92" si="61">D77/D$4</f>
        <v>-0.18896809499245371</v>
      </c>
      <c r="E92" s="548">
        <f t="shared" si="61"/>
        <v>-0.18964022746472894</v>
      </c>
      <c r="F92" s="548">
        <f t="shared" si="61"/>
        <v>-0.20707536068321458</v>
      </c>
      <c r="G92" s="548">
        <f t="shared" si="61"/>
        <v>-0.18919993564186283</v>
      </c>
      <c r="H92" s="548">
        <f t="shared" si="61"/>
        <v>-0.16556339392341765</v>
      </c>
      <c r="I92" s="548">
        <f t="shared" si="61"/>
        <v>-0.16860019725340508</v>
      </c>
      <c r="J92" s="548">
        <f t="shared" si="61"/>
        <v>-0.1681413844275029</v>
      </c>
      <c r="K92" s="548">
        <f t="shared" si="61"/>
        <v>-0.17297080364064402</v>
      </c>
      <c r="L92" s="548">
        <f t="shared" si="61"/>
        <v>-0.17996977357912428</v>
      </c>
      <c r="M92" s="548">
        <f t="shared" si="61"/>
        <v>-0.17741974392558937</v>
      </c>
      <c r="N92" s="548">
        <f t="shared" si="61"/>
        <v>-0.17267687973637369</v>
      </c>
      <c r="O92" s="548">
        <f t="shared" si="61"/>
        <v>-0.16126202559029054</v>
      </c>
      <c r="P92" s="548">
        <f t="shared" si="61"/>
        <v>-0.16032612082494738</v>
      </c>
      <c r="Q92" s="548">
        <f t="shared" si="61"/>
        <v>-0.14716106754226901</v>
      </c>
      <c r="R92" s="548">
        <f t="shared" si="61"/>
        <v>-0.13055826746218441</v>
      </c>
      <c r="S92" s="548">
        <f t="shared" si="61"/>
        <v>-0.13490591460118523</v>
      </c>
      <c r="T92" s="548">
        <f t="shared" si="61"/>
        <v>-0.1485976851949336</v>
      </c>
      <c r="U92" s="548">
        <f t="shared" si="61"/>
        <v>-0.15537949570070114</v>
      </c>
      <c r="V92" s="548">
        <f t="shared" si="61"/>
        <v>-0.16179545604610243</v>
      </c>
      <c r="W92" s="548">
        <f t="shared" si="61"/>
        <v>-0.18458848032687075</v>
      </c>
      <c r="X92" s="548">
        <f t="shared" ref="X92" si="62">X77/X$4</f>
        <v>-0.20805903704677733</v>
      </c>
    </row>
    <row r="93" spans="1:24" x14ac:dyDescent="0.2">
      <c r="B93" s="499" t="s">
        <v>258</v>
      </c>
      <c r="C93" s="548">
        <f t="shared" ref="C93" si="63">C78/C$4</f>
        <v>-0.10365434051279644</v>
      </c>
      <c r="D93" s="548">
        <f t="shared" ref="D93:W93" si="64">D78/D$4</f>
        <v>-9.6977927193762359E-2</v>
      </c>
      <c r="E93" s="548">
        <f t="shared" si="64"/>
        <v>-8.6844031255526311E-2</v>
      </c>
      <c r="F93" s="548">
        <f t="shared" si="64"/>
        <v>-0.10341773395912109</v>
      </c>
      <c r="G93" s="548">
        <f t="shared" si="64"/>
        <v>-9.6960616359842142E-2</v>
      </c>
      <c r="H93" s="548">
        <f t="shared" si="64"/>
        <v>-7.6523469171749126E-2</v>
      </c>
      <c r="I93" s="548">
        <f t="shared" si="64"/>
        <v>-9.776107970832211E-2</v>
      </c>
      <c r="J93" s="548">
        <f t="shared" si="64"/>
        <v>-9.0847416498451863E-2</v>
      </c>
      <c r="K93" s="548">
        <f t="shared" si="64"/>
        <v>-0.10130759133541092</v>
      </c>
      <c r="L93" s="548">
        <f t="shared" si="64"/>
        <v>-0.10015216538682764</v>
      </c>
      <c r="M93" s="548">
        <f t="shared" si="64"/>
        <v>-0.10120183319898567</v>
      </c>
      <c r="N93" s="548">
        <f t="shared" si="64"/>
        <v>-0.10137095195001131</v>
      </c>
      <c r="O93" s="548">
        <f t="shared" si="64"/>
        <v>-0.10174490254520858</v>
      </c>
      <c r="P93" s="548">
        <f t="shared" si="64"/>
        <v>-0.10075758648958756</v>
      </c>
      <c r="Q93" s="548">
        <f t="shared" si="64"/>
        <v>-0.1002986205200477</v>
      </c>
      <c r="R93" s="548">
        <f t="shared" si="64"/>
        <v>-8.4923829466123271E-2</v>
      </c>
      <c r="S93" s="548">
        <f t="shared" si="64"/>
        <v>-8.5174158281785275E-2</v>
      </c>
      <c r="T93" s="548">
        <f t="shared" si="64"/>
        <v>-8.7015259719063001E-2</v>
      </c>
      <c r="U93" s="548">
        <f t="shared" si="64"/>
        <v>-9.2661146582528137E-2</v>
      </c>
      <c r="V93" s="548">
        <f t="shared" si="64"/>
        <v>-9.6396178467355847E-2</v>
      </c>
      <c r="W93" s="548">
        <f t="shared" si="64"/>
        <v>-0.10935343197644552</v>
      </c>
      <c r="X93" s="548">
        <f t="shared" ref="X93" si="65">X78/X$4</f>
        <v>-0.11940494894743597</v>
      </c>
    </row>
    <row r="94" spans="1:24" s="508" customFormat="1" ht="20.100000000000001" customHeight="1" x14ac:dyDescent="0.2">
      <c r="B94" s="561" t="s">
        <v>259</v>
      </c>
      <c r="C94" s="562">
        <f>C80/C$4</f>
        <v>4.4212367901263545E-2</v>
      </c>
      <c r="D94" s="562">
        <f t="shared" ref="D94:V94" si="66">D80/D$4</f>
        <v>7.5312478167412045E-2</v>
      </c>
      <c r="E94" s="562">
        <f t="shared" si="66"/>
        <v>4.0170486806562281E-3</v>
      </c>
      <c r="F94" s="562">
        <f t="shared" si="66"/>
        <v>-5.5282318213853245E-2</v>
      </c>
      <c r="G94" s="562">
        <f t="shared" si="66"/>
        <v>-6.0125359378020514E-2</v>
      </c>
      <c r="H94" s="562">
        <f t="shared" si="66"/>
        <v>-8.3730824706136089E-2</v>
      </c>
      <c r="I94" s="562">
        <f t="shared" si="66"/>
        <v>-0.10585038814125575</v>
      </c>
      <c r="J94" s="562">
        <f t="shared" si="66"/>
        <v>-0.10203640624556239</v>
      </c>
      <c r="K94" s="562">
        <f t="shared" si="66"/>
        <v>-5.7369446807318793E-2</v>
      </c>
      <c r="L94" s="562">
        <f t="shared" si="66"/>
        <v>-4.8034735404654673E-2</v>
      </c>
      <c r="M94" s="562">
        <f t="shared" si="66"/>
        <v>-9.4313985519156762E-2</v>
      </c>
      <c r="N94" s="562">
        <f t="shared" si="66"/>
        <v>-8.5715604475650117E-2</v>
      </c>
      <c r="O94" s="562">
        <f t="shared" si="66"/>
        <v>-9.0667049848990378E-2</v>
      </c>
      <c r="P94" s="562">
        <f t="shared" si="66"/>
        <v>-4.8947456574807806E-2</v>
      </c>
      <c r="Q94" s="562">
        <f t="shared" si="66"/>
        <v>-8.0669050022866159E-2</v>
      </c>
      <c r="R94" s="562">
        <f t="shared" si="66"/>
        <v>-9.6954532978580962E-2</v>
      </c>
      <c r="S94" s="562">
        <f t="shared" si="66"/>
        <v>-9.0480198371036866E-2</v>
      </c>
      <c r="T94" s="562">
        <f t="shared" si="66"/>
        <v>-7.7010238348229357E-2</v>
      </c>
      <c r="U94" s="562">
        <f t="shared" si="66"/>
        <v>-8.5194726710225238E-2</v>
      </c>
      <c r="V94" s="562">
        <f t="shared" si="66"/>
        <v>-5.6283538740898177E-2</v>
      </c>
      <c r="W94" s="562"/>
      <c r="X94" s="562"/>
    </row>
    <row r="95" spans="1:24" s="508" customFormat="1" ht="20.100000000000001" customHeight="1" x14ac:dyDescent="0.2">
      <c r="B95" s="507" t="s">
        <v>247</v>
      </c>
      <c r="C95" s="565">
        <f t="shared" ref="C95" si="67">C84/C$4</f>
        <v>-0.13678308483046511</v>
      </c>
      <c r="D95" s="565">
        <f t="shared" ref="D95:W95" si="68">D84/D$4</f>
        <v>-0.1675531016391309</v>
      </c>
      <c r="E95" s="565">
        <f t="shared" si="68"/>
        <v>-0.12755212967909987</v>
      </c>
      <c r="F95" s="565">
        <f t="shared" si="68"/>
        <v>-3.1629996803404226E-2</v>
      </c>
      <c r="G95" s="565">
        <f t="shared" si="68"/>
        <v>-4.853192055392383E-2</v>
      </c>
      <c r="H95" s="565">
        <f t="shared" si="68"/>
        <v>1.2737730957259427E-2</v>
      </c>
      <c r="I95" s="565">
        <f t="shared" si="68"/>
        <v>1.3857612041044906E-3</v>
      </c>
      <c r="J95" s="565">
        <f t="shared" si="68"/>
        <v>-2.0274493859596232E-2</v>
      </c>
      <c r="K95" s="565">
        <f t="shared" si="68"/>
        <v>-1.6866329022828953E-2</v>
      </c>
      <c r="L95" s="565">
        <f t="shared" si="68"/>
        <v>-8.4567315432280028E-3</v>
      </c>
      <c r="M95" s="565">
        <f t="shared" si="68"/>
        <v>-1.247551070831047E-2</v>
      </c>
      <c r="N95" s="565">
        <f t="shared" si="68"/>
        <v>1.2626075580097151E-2</v>
      </c>
      <c r="O95" s="565">
        <f t="shared" si="68"/>
        <v>9.7971134868124251E-3</v>
      </c>
      <c r="P95" s="565">
        <f t="shared" si="68"/>
        <v>5.4990680962030414E-3</v>
      </c>
      <c r="Q95" s="565">
        <f t="shared" si="68"/>
        <v>3.5901217497328712E-2</v>
      </c>
      <c r="R95" s="565">
        <f t="shared" si="68"/>
        <v>5.0131481679178663E-2</v>
      </c>
      <c r="S95" s="565">
        <f t="shared" si="68"/>
        <v>3.5114468039434625E-2</v>
      </c>
      <c r="T95" s="565">
        <f t="shared" si="68"/>
        <v>4.7815130649682021E-2</v>
      </c>
      <c r="U95" s="565">
        <f t="shared" si="68"/>
        <v>6.213898362511263E-2</v>
      </c>
      <c r="V95" s="565">
        <f t="shared" si="68"/>
        <v>-3.6042143900619399E-3</v>
      </c>
      <c r="W95" s="565">
        <f t="shared" si="68"/>
        <v>-9.6015467438973351E-2</v>
      </c>
      <c r="X95" s="565">
        <f t="shared" ref="X95" si="69">X84/X$4</f>
        <v>-0.16456775431969425</v>
      </c>
    </row>
    <row r="96" spans="1:24" ht="21" customHeight="1" x14ac:dyDescent="0.25">
      <c r="A96" s="514" t="s">
        <v>1868</v>
      </c>
      <c r="B96" s="515"/>
      <c r="C96" s="516"/>
      <c r="D96" s="516"/>
      <c r="E96" s="516"/>
      <c r="F96" s="516"/>
      <c r="G96" s="987"/>
      <c r="H96" s="516"/>
      <c r="I96" s="516"/>
      <c r="J96" s="516"/>
      <c r="K96" s="516"/>
      <c r="L96" s="516"/>
      <c r="M96" s="516"/>
      <c r="N96" s="516"/>
      <c r="O96" s="516"/>
      <c r="P96" s="516"/>
      <c r="Q96" s="516"/>
      <c r="R96" s="516"/>
      <c r="S96" s="516"/>
      <c r="T96" s="516"/>
      <c r="U96" s="516"/>
      <c r="V96" s="516"/>
      <c r="W96" s="516"/>
      <c r="X96" s="516"/>
    </row>
    <row r="97" spans="1:24" ht="18.75" customHeight="1" x14ac:dyDescent="0.2">
      <c r="B97" s="504" t="s">
        <v>1387</v>
      </c>
      <c r="C97" s="498"/>
      <c r="D97" s="498"/>
      <c r="E97" s="498"/>
      <c r="F97" s="498"/>
      <c r="G97" s="498"/>
      <c r="H97" s="498"/>
      <c r="I97" s="498"/>
      <c r="J97" s="498"/>
      <c r="K97" s="498"/>
      <c r="L97" s="524"/>
      <c r="M97" s="524">
        <f>MB!D3</f>
        <v>75.372001647949219</v>
      </c>
      <c r="N97" s="524">
        <f>MB!E3</f>
        <v>84.727996826171875</v>
      </c>
      <c r="O97" s="524">
        <f>MB!F3</f>
        <v>108.11699676513672</v>
      </c>
      <c r="P97" s="524">
        <f>MB!G3</f>
        <v>110.17800140380859</v>
      </c>
      <c r="Q97" s="524">
        <f>MB!H3</f>
        <v>143.927001953125</v>
      </c>
      <c r="R97" s="524">
        <f>MB!I3</f>
        <v>200.34199523925781</v>
      </c>
      <c r="S97" s="524">
        <f>MB!J3</f>
        <v>249.11799621582031</v>
      </c>
      <c r="T97" s="524">
        <f>MB!K3</f>
        <v>253.33999633789063</v>
      </c>
      <c r="U97" s="524">
        <f>MB!L3</f>
        <v>254.24099731445313</v>
      </c>
      <c r="V97" s="524">
        <f>MB!M3</f>
        <v>238.47700500488281</v>
      </c>
      <c r="W97" s="524">
        <f>MB!N3</f>
        <v>290.45999145507813</v>
      </c>
      <c r="X97" s="524">
        <f>MB!O3</f>
        <v>287.45599365234375</v>
      </c>
    </row>
    <row r="98" spans="1:24" x14ac:dyDescent="0.2">
      <c r="B98" s="684" t="s">
        <v>1400</v>
      </c>
      <c r="C98" s="498"/>
      <c r="D98" s="498"/>
      <c r="E98" s="498"/>
      <c r="F98" s="498"/>
      <c r="G98" s="498"/>
      <c r="H98" s="498"/>
      <c r="I98" s="498"/>
      <c r="J98" s="498"/>
      <c r="K98" s="498"/>
      <c r="L98" s="524"/>
      <c r="M98" s="524">
        <f>MB!D12</f>
        <v>17.968000411987305</v>
      </c>
      <c r="N98" s="524">
        <f>MB!E12</f>
        <v>19.694000244140625</v>
      </c>
      <c r="O98" s="524">
        <f>MB!F12</f>
        <v>13.817999839782715</v>
      </c>
      <c r="P98" s="524">
        <f>MB!G12</f>
        <v>20.995000839233398</v>
      </c>
      <c r="Q98" s="524">
        <f>MB!H12</f>
        <v>16.857000350952148</v>
      </c>
      <c r="R98" s="524">
        <f>MB!I12</f>
        <v>8.7440004348754883</v>
      </c>
      <c r="S98" s="524">
        <f>MB!J12</f>
        <v>-3.8440001010894775</v>
      </c>
      <c r="T98" s="524">
        <f>MB!K12</f>
        <v>-6.9270000457763672</v>
      </c>
      <c r="U98" s="524">
        <f>MB!L12</f>
        <v>-6.4060001373291016</v>
      </c>
      <c r="V98" s="524">
        <f>MB!M12</f>
        <v>2.6749999523162842</v>
      </c>
      <c r="W98" s="524">
        <f>MB!N12</f>
        <v>-27.902000427246094</v>
      </c>
      <c r="X98" s="524">
        <f>MB!O12</f>
        <v>-27.652000427246094</v>
      </c>
    </row>
    <row r="99" spans="1:24" x14ac:dyDescent="0.2">
      <c r="B99" s="505" t="s">
        <v>1401</v>
      </c>
      <c r="C99" s="498"/>
      <c r="D99" s="498"/>
      <c r="E99" s="498"/>
      <c r="F99" s="498"/>
      <c r="G99" s="498"/>
      <c r="H99" s="498"/>
      <c r="I99" s="498"/>
      <c r="J99" s="498"/>
      <c r="K99" s="498"/>
      <c r="L99" s="524"/>
      <c r="M99" s="524">
        <f>MB!D13</f>
        <v>-8.9399995803833008</v>
      </c>
      <c r="N99" s="524">
        <f>MB!E13</f>
        <v>-8.2370004653930664</v>
      </c>
      <c r="O99" s="524">
        <f>MB!F13</f>
        <v>-13.321999549865723</v>
      </c>
      <c r="P99" s="524">
        <f>MB!G13</f>
        <v>-9.0839996337890625</v>
      </c>
      <c r="Q99" s="524">
        <f>MB!H13</f>
        <v>-15.192999839782715</v>
      </c>
      <c r="R99" s="524">
        <f>MB!I13</f>
        <v>-22.268999099731445</v>
      </c>
      <c r="S99" s="524">
        <f>MB!J13</f>
        <v>-35.63800048828125</v>
      </c>
      <c r="T99" s="524">
        <f>MB!K13</f>
        <v>-43.213001251220703</v>
      </c>
      <c r="U99" s="524">
        <f>MB!L13</f>
        <v>-42.928001403808594</v>
      </c>
      <c r="V99" s="524">
        <f>MB!M13</f>
        <v>-30.978000640869141</v>
      </c>
      <c r="W99" s="524">
        <f>MB!N13</f>
        <v>-60.737998962402344</v>
      </c>
      <c r="X99" s="524">
        <f>MB!O13</f>
        <v>-57.484001159667969</v>
      </c>
    </row>
    <row r="100" spans="1:24" s="487" customFormat="1" x14ac:dyDescent="0.2">
      <c r="B100" s="505" t="s">
        <v>1411</v>
      </c>
      <c r="C100" s="498"/>
      <c r="D100" s="498"/>
      <c r="E100" s="498"/>
      <c r="F100" s="498"/>
      <c r="G100" s="498"/>
      <c r="H100" s="498"/>
      <c r="I100" s="498"/>
      <c r="J100" s="498"/>
      <c r="K100" s="498"/>
      <c r="L100" s="524"/>
      <c r="M100" s="524">
        <f>MB!D20</f>
        <v>26.908000946044922</v>
      </c>
      <c r="N100" s="524">
        <f>MB!E20</f>
        <v>27.930999755859375</v>
      </c>
      <c r="O100" s="524">
        <f>MB!F20</f>
        <v>27.139999389648438</v>
      </c>
      <c r="P100" s="524">
        <f>MB!G20</f>
        <v>30.079000473022461</v>
      </c>
      <c r="Q100" s="524">
        <f>MB!H20</f>
        <v>32.049999237060547</v>
      </c>
      <c r="R100" s="524">
        <f>MB!I20</f>
        <v>31.01300048828125</v>
      </c>
      <c r="S100" s="524">
        <f>MB!J20</f>
        <v>31.794000625610352</v>
      </c>
      <c r="T100" s="524">
        <f>MB!K20</f>
        <v>36.285999298095703</v>
      </c>
      <c r="U100" s="524">
        <f>MB!L20</f>
        <v>36.521999359130859</v>
      </c>
      <c r="V100" s="524">
        <f>MB!M20</f>
        <v>33.652999877929688</v>
      </c>
      <c r="W100" s="524">
        <f>MB!N20</f>
        <v>32.83599853515625</v>
      </c>
      <c r="X100" s="524">
        <f>MB!O20</f>
        <v>29.832000732421875</v>
      </c>
    </row>
    <row r="101" spans="1:24" s="487" customFormat="1" x14ac:dyDescent="0.2">
      <c r="B101" s="633" t="s">
        <v>1418</v>
      </c>
      <c r="C101" s="498"/>
      <c r="D101" s="498"/>
      <c r="E101" s="498"/>
      <c r="F101" s="498"/>
      <c r="G101" s="498"/>
      <c r="H101" s="498"/>
      <c r="I101" s="498"/>
      <c r="J101" s="498"/>
      <c r="K101" s="498"/>
      <c r="L101" s="524"/>
      <c r="M101" s="524">
        <f>MB!D24</f>
        <v>3.9890000820159912</v>
      </c>
      <c r="N101" s="524">
        <f>MB!E24</f>
        <v>7.8350000381469727</v>
      </c>
      <c r="O101" s="524">
        <f>MB!F24</f>
        <v>2.8870000839233398</v>
      </c>
      <c r="P101" s="524">
        <f>MB!G24</f>
        <v>2.6909999847412109</v>
      </c>
      <c r="Q101" s="524">
        <f>MB!H24</f>
        <v>2.8199999332427979</v>
      </c>
      <c r="R101" s="524">
        <f>MB!I24</f>
        <v>1.1809999942779541</v>
      </c>
      <c r="S101" s="524">
        <f>MB!J24</f>
        <v>1.1759999990463257</v>
      </c>
      <c r="T101" s="524">
        <f>MB!K24</f>
        <v>6.4600000381469727</v>
      </c>
      <c r="U101" s="524">
        <f>MB!L24</f>
        <v>8.4329996109008789</v>
      </c>
      <c r="V101" s="524">
        <f>MB!M24</f>
        <v>5.4109997749328613</v>
      </c>
      <c r="W101" s="524">
        <f>MB!N24</f>
        <v>5.2290000915527344</v>
      </c>
      <c r="X101" s="524">
        <f>MB!O24</f>
        <v>4.9369997978210449</v>
      </c>
    </row>
    <row r="102" spans="1:24" x14ac:dyDescent="0.2">
      <c r="B102" s="634" t="s">
        <v>514</v>
      </c>
      <c r="C102" s="498"/>
      <c r="D102" s="498"/>
      <c r="E102" s="498"/>
      <c r="F102" s="498"/>
      <c r="G102" s="498"/>
      <c r="H102" s="498"/>
      <c r="I102" s="498"/>
      <c r="J102" s="498"/>
      <c r="K102" s="498"/>
      <c r="L102" s="498"/>
      <c r="M102" s="498">
        <f>MB!D25</f>
        <v>22.919000625610352</v>
      </c>
      <c r="N102" s="498">
        <f>MB!E25</f>
        <v>20.030000686645508</v>
      </c>
      <c r="O102" s="498">
        <f>MB!F25</f>
        <v>24.186000823974609</v>
      </c>
      <c r="P102" s="498">
        <f>MB!G25</f>
        <v>27.381000518798828</v>
      </c>
      <c r="Q102" s="498">
        <f>MB!H25</f>
        <v>29.229999542236328</v>
      </c>
      <c r="R102" s="498">
        <f>MB!I25</f>
        <v>29.832000732421875</v>
      </c>
      <c r="S102" s="498">
        <f>MB!J25</f>
        <v>30.618000030517578</v>
      </c>
      <c r="T102" s="498">
        <f>MB!K25</f>
        <v>29.826000213623047</v>
      </c>
      <c r="U102" s="498">
        <f>MB!L25</f>
        <v>28.089000701904297</v>
      </c>
      <c r="V102" s="498">
        <f>MB!M25</f>
        <v>28.242000579833984</v>
      </c>
      <c r="W102" s="498">
        <f>MB!N25</f>
        <v>27.607000350952148</v>
      </c>
      <c r="X102" s="498">
        <f>MB!O25</f>
        <v>24.895000457763672</v>
      </c>
    </row>
    <row r="103" spans="1:24" ht="12.75" customHeight="1" x14ac:dyDescent="0.2">
      <c r="B103" s="135" t="s">
        <v>1422</v>
      </c>
      <c r="C103" s="498"/>
      <c r="D103" s="498"/>
      <c r="E103" s="498"/>
      <c r="F103" s="498"/>
      <c r="G103" s="498"/>
      <c r="H103" s="498"/>
      <c r="I103" s="498"/>
      <c r="J103" s="498"/>
      <c r="K103" s="498"/>
      <c r="L103" s="524"/>
      <c r="M103" s="524">
        <f>MB!D27</f>
        <v>84.784652709960938</v>
      </c>
      <c r="N103" s="524">
        <f>MB!E27</f>
        <v>94.950782775878906</v>
      </c>
      <c r="O103" s="524">
        <f>MB!F27</f>
        <v>115.52961730957031</v>
      </c>
      <c r="P103" s="524">
        <f>MB!G27</f>
        <v>124.84999847412109</v>
      </c>
      <c r="Q103" s="524">
        <f>MB!H27</f>
        <v>153.84599304199219</v>
      </c>
      <c r="R103" s="524">
        <f>MB!I27</f>
        <v>201.41299438476563</v>
      </c>
      <c r="S103" s="524">
        <f>MB!J27</f>
        <v>236.427001953125</v>
      </c>
      <c r="T103" s="524">
        <f>MB!K27</f>
        <v>237.12399291992188</v>
      </c>
      <c r="U103" s="524">
        <f>MB!L27</f>
        <v>237.85299682617188</v>
      </c>
      <c r="V103" s="524">
        <f>MB!M27</f>
        <v>230.32400512695313</v>
      </c>
      <c r="W103" s="524">
        <f>MB!N27</f>
        <v>254.08200073242188</v>
      </c>
      <c r="X103" s="524">
        <f>MB!O27</f>
        <v>251.25</v>
      </c>
    </row>
    <row r="104" spans="1:24" ht="12.75" customHeight="1" x14ac:dyDescent="0.2">
      <c r="B104" s="530" t="s">
        <v>550</v>
      </c>
      <c r="C104" s="498"/>
      <c r="D104" s="498"/>
      <c r="E104" s="498"/>
      <c r="F104" s="498"/>
      <c r="G104" s="498"/>
      <c r="H104" s="498"/>
      <c r="I104" s="498"/>
      <c r="J104" s="498"/>
      <c r="K104" s="498"/>
      <c r="L104" s="524"/>
      <c r="M104" s="524">
        <f>MB!D28</f>
        <v>31.135000228881836</v>
      </c>
      <c r="N104" s="524">
        <f>MB!E28</f>
        <v>37.143001556396484</v>
      </c>
      <c r="O104" s="524">
        <f>MB!F28</f>
        <v>54.731998443603516</v>
      </c>
      <c r="P104" s="524">
        <f>MB!G28</f>
        <v>62.958999633789063</v>
      </c>
      <c r="Q104" s="524">
        <f>MB!H28</f>
        <v>69.616996765136719</v>
      </c>
      <c r="R104" s="524">
        <f>MB!I28</f>
        <v>88.884002685546875</v>
      </c>
      <c r="S104" s="524">
        <f>MB!J28</f>
        <v>106.08100128173828</v>
      </c>
      <c r="T104" s="524">
        <f>MB!K28</f>
        <v>96.771003723144531</v>
      </c>
      <c r="U104" s="524">
        <f>MB!L28</f>
        <v>90.983001708984375</v>
      </c>
      <c r="V104" s="524">
        <f>MB!M28</f>
        <v>99.404998779296875</v>
      </c>
      <c r="W104" s="524">
        <f>MB!N28</f>
        <v>115.40000152587891</v>
      </c>
      <c r="X104" s="524">
        <f>MB!O28</f>
        <v>120.05999755859375</v>
      </c>
    </row>
    <row r="105" spans="1:24" ht="12.75" customHeight="1" x14ac:dyDescent="0.2">
      <c r="B105" s="530" t="s">
        <v>1435</v>
      </c>
      <c r="C105" s="498"/>
      <c r="D105" s="498"/>
      <c r="E105" s="498"/>
      <c r="F105" s="498"/>
      <c r="G105" s="498"/>
      <c r="H105" s="498"/>
      <c r="I105" s="498"/>
      <c r="J105" s="498"/>
      <c r="K105" s="498"/>
      <c r="L105" s="498"/>
      <c r="M105" s="498">
        <f>MB!D37</f>
        <v>53.649654388427734</v>
      </c>
      <c r="N105" s="498">
        <f>MB!E37</f>
        <v>57.807785034179688</v>
      </c>
      <c r="O105" s="498">
        <f>MB!F37</f>
        <v>60.797618865966797</v>
      </c>
      <c r="P105" s="498">
        <f>MB!G37</f>
        <v>61.890998840332031</v>
      </c>
      <c r="Q105" s="498">
        <f>MB!H37</f>
        <v>84.228996276855469</v>
      </c>
      <c r="R105" s="498">
        <f>MB!I37</f>
        <v>112.52899932861328</v>
      </c>
      <c r="S105" s="498">
        <f>MB!J37</f>
        <v>130.34599304199219</v>
      </c>
      <c r="T105" s="498">
        <f>MB!K37</f>
        <v>140.35299682617188</v>
      </c>
      <c r="U105" s="498">
        <f>MB!L37</f>
        <v>146.8699951171875</v>
      </c>
      <c r="V105" s="498">
        <f>MB!M37</f>
        <v>130.91900634765625</v>
      </c>
      <c r="W105" s="498">
        <f>MB!N37</f>
        <v>138.6820068359375</v>
      </c>
      <c r="X105" s="498">
        <f>MB!O37</f>
        <v>131.19000244140625</v>
      </c>
    </row>
    <row r="106" spans="1:24" ht="12.75" customHeight="1" x14ac:dyDescent="0.2">
      <c r="B106" s="504" t="s">
        <v>1869</v>
      </c>
      <c r="C106" s="498"/>
      <c r="D106" s="498"/>
      <c r="E106" s="498"/>
      <c r="F106" s="498"/>
      <c r="G106" s="498"/>
      <c r="H106" s="498"/>
      <c r="I106" s="498"/>
      <c r="J106" s="498"/>
      <c r="K106" s="498"/>
      <c r="L106" s="524"/>
      <c r="M106" s="524">
        <f>MB!D55+MB!D63+MB!D67+MB!D73+MB!D79</f>
        <v>8.7193472385406494</v>
      </c>
      <c r="N106" s="524">
        <f>MB!E55+MB!E63+MB!E67+MB!E73+MB!E79</f>
        <v>7.3272144198417664</v>
      </c>
      <c r="O106" s="524">
        <f>MB!F55+MB!F63+MB!F67+MB!F73+MB!F79</f>
        <v>6.2903809500858188</v>
      </c>
      <c r="P106" s="524">
        <f>MB!G55+MB!G63+MB!G67+MB!G73+MB!G79</f>
        <v>4.8529998622834682</v>
      </c>
      <c r="Q106" s="524">
        <f>MB!H55+MB!H63+MB!H67+MB!H73+MB!H79</f>
        <v>5.2700002044439316</v>
      </c>
      <c r="R106" s="524">
        <f>MB!I55+MB!I63+MB!I67+MB!I73+MB!I79</f>
        <v>5.9750001318752766</v>
      </c>
      <c r="S106" s="524">
        <f>MB!J55+MB!J63+MB!J67+MB!J73+MB!J79</f>
        <v>8.7690001726150513</v>
      </c>
      <c r="T106" s="524">
        <f>MB!K55+MB!K63+MB!K67+MB!K73+MB!K79</f>
        <v>9.6020000278949738</v>
      </c>
      <c r="U106" s="524">
        <f>MB!L55+MB!L63+MB!L67+MB!L73+MB!L79</f>
        <v>11.225000504404306</v>
      </c>
      <c r="V106" s="524">
        <f>MB!M55+MB!M63+MB!M67+MB!M73+MB!M79</f>
        <v>10.719999551773071</v>
      </c>
      <c r="W106" s="524">
        <f>MB!N55+MB!N63+MB!N67+MB!N73+MB!N79</f>
        <v>6.2669998109340668</v>
      </c>
      <c r="X106" s="524">
        <f>MB!O55+MB!O63+MB!O67+MB!O73+MB!O79</f>
        <v>6.5939999222755432</v>
      </c>
    </row>
    <row r="107" spans="1:24" s="484" customFormat="1" ht="12.75" customHeight="1" x14ac:dyDescent="0.2">
      <c r="B107" s="512" t="s">
        <v>987</v>
      </c>
      <c r="C107" s="513"/>
      <c r="D107" s="513"/>
      <c r="E107" s="513"/>
      <c r="F107" s="513"/>
      <c r="G107" s="513"/>
      <c r="H107" s="513"/>
      <c r="I107" s="513"/>
      <c r="J107" s="513"/>
      <c r="K107" s="513"/>
      <c r="L107" s="513"/>
      <c r="M107" s="562">
        <f>M100/M103</f>
        <v>0.31736877000716462</v>
      </c>
      <c r="N107" s="562">
        <f t="shared" ref="N107:U107" si="70">N100/N103</f>
        <v>0.29416292250889065</v>
      </c>
      <c r="O107" s="562">
        <f t="shared" si="70"/>
        <v>0.2349181103658014</v>
      </c>
      <c r="P107" s="562">
        <f t="shared" si="70"/>
        <v>0.24092111205958272</v>
      </c>
      <c r="Q107" s="562">
        <f t="shared" si="70"/>
        <v>0.20832521278804131</v>
      </c>
      <c r="R107" s="562">
        <f t="shared" si="70"/>
        <v>0.15397715814222063</v>
      </c>
      <c r="S107" s="562">
        <f t="shared" si="70"/>
        <v>0.13447702827071317</v>
      </c>
      <c r="T107" s="562">
        <f t="shared" si="70"/>
        <v>0.15302542290754059</v>
      </c>
      <c r="U107" s="562">
        <f t="shared" si="70"/>
        <v>0.15354861972086872</v>
      </c>
      <c r="V107" s="562">
        <f t="shared" ref="V107:W107" si="71">V100/V103</f>
        <v>0.14611156079619389</v>
      </c>
      <c r="W107" s="562">
        <f t="shared" si="71"/>
        <v>0.12923386324297881</v>
      </c>
      <c r="X107" s="562">
        <f t="shared" ref="X107" si="72">X100/X103</f>
        <v>0.11873433127332089</v>
      </c>
    </row>
    <row r="108" spans="1:24" s="484" customFormat="1" ht="20.100000000000001" customHeight="1" x14ac:dyDescent="0.2">
      <c r="B108" s="512" t="s">
        <v>1870</v>
      </c>
      <c r="C108" s="513"/>
      <c r="D108" s="513"/>
      <c r="E108" s="513"/>
      <c r="F108" s="513"/>
      <c r="G108" s="513"/>
      <c r="H108" s="513"/>
      <c r="I108" s="513"/>
      <c r="J108" s="513"/>
      <c r="K108" s="513"/>
      <c r="L108" s="513"/>
      <c r="M108" s="685">
        <f>MB!D112</f>
        <v>26.426723480224609</v>
      </c>
      <c r="N108" s="685">
        <f>MB!E112</f>
        <v>24.360746383666992</v>
      </c>
      <c r="O108" s="685">
        <f>MB!F112</f>
        <v>21.505634307861328</v>
      </c>
      <c r="P108" s="685">
        <f>MB!G112</f>
        <v>21.429758071899414</v>
      </c>
      <c r="Q108" s="685">
        <f>MB!H112</f>
        <v>19.387174606323242</v>
      </c>
      <c r="R108" s="685">
        <f>MB!I112</f>
        <v>18.31901741027832</v>
      </c>
      <c r="S108" s="685">
        <f>MB!J112</f>
        <v>18.210594177246094</v>
      </c>
      <c r="T108" s="685">
        <f>MB!K112</f>
        <v>19.252273559570313</v>
      </c>
      <c r="U108" s="685">
        <f>MB!L112</f>
        <v>22.193540573120117</v>
      </c>
      <c r="V108" s="685">
        <f>MB!M112</f>
        <v>24.474672317504883</v>
      </c>
      <c r="W108" s="685">
        <f>MB!N112</f>
        <v>26.740821838378906</v>
      </c>
      <c r="X108" s="685">
        <f>MB!O112</f>
        <v>0</v>
      </c>
    </row>
    <row r="109" spans="1:24" ht="21" customHeight="1" x14ac:dyDescent="0.25">
      <c r="A109" s="514" t="s">
        <v>988</v>
      </c>
      <c r="B109" s="515"/>
      <c r="C109" s="516"/>
      <c r="D109" s="516"/>
      <c r="E109" s="516"/>
      <c r="F109" s="516"/>
      <c r="G109" s="516"/>
      <c r="H109" s="516"/>
      <c r="I109" s="516"/>
      <c r="J109" s="516"/>
      <c r="K109" s="516"/>
      <c r="L109" s="516"/>
      <c r="M109" s="516"/>
      <c r="N109" s="516"/>
      <c r="O109" s="516"/>
      <c r="P109" s="516"/>
      <c r="Q109" s="516"/>
      <c r="R109" s="516"/>
      <c r="S109" s="516"/>
      <c r="T109" s="516"/>
      <c r="U109" s="516"/>
      <c r="V109" s="516"/>
      <c r="W109" s="516"/>
      <c r="X109" s="516"/>
    </row>
    <row r="110" spans="1:24" ht="15" customHeight="1" x14ac:dyDescent="0.2">
      <c r="B110" s="475" t="s">
        <v>989</v>
      </c>
      <c r="C110" s="498">
        <f t="shared" ref="C110:W110" si="73">C111+C112</f>
        <v>-115.63946437835693</v>
      </c>
      <c r="D110" s="498">
        <f t="shared" si="73"/>
        <v>-81.22260856628418</v>
      </c>
      <c r="E110" s="498">
        <f t="shared" si="73"/>
        <v>-72.498067855834961</v>
      </c>
      <c r="F110" s="498">
        <f t="shared" si="73"/>
        <v>-76.03494930267334</v>
      </c>
      <c r="G110" s="498">
        <f t="shared" si="73"/>
        <v>-96.534811019897461</v>
      </c>
      <c r="H110" s="498">
        <f t="shared" si="73"/>
        <v>-91.701961517333984</v>
      </c>
      <c r="I110" s="498">
        <f t="shared" si="73"/>
        <v>-93.881147384643555</v>
      </c>
      <c r="J110" s="498">
        <f t="shared" si="73"/>
        <v>-86.9810791015625</v>
      </c>
      <c r="K110" s="498">
        <f t="shared" si="73"/>
        <v>-94.946956634521484</v>
      </c>
      <c r="L110" s="498">
        <f t="shared" si="73"/>
        <v>-78.613548278808594</v>
      </c>
      <c r="M110" s="498">
        <f t="shared" si="73"/>
        <v>-83.972338676452637</v>
      </c>
      <c r="N110" s="498">
        <f t="shared" si="73"/>
        <v>-106.7929220199585</v>
      </c>
      <c r="O110" s="498">
        <f t="shared" si="73"/>
        <v>-117.53109741210938</v>
      </c>
      <c r="P110" s="498">
        <f t="shared" si="73"/>
        <v>-125.12919807434082</v>
      </c>
      <c r="Q110" s="498">
        <f t="shared" si="73"/>
        <v>-151.70565509796143</v>
      </c>
      <c r="R110" s="498">
        <f t="shared" si="73"/>
        <v>-136.8365592956543</v>
      </c>
      <c r="S110" s="498">
        <f t="shared" si="73"/>
        <v>-134.30320930480957</v>
      </c>
      <c r="T110" s="498">
        <f t="shared" si="73"/>
        <v>-139.46219348907471</v>
      </c>
      <c r="U110" s="498">
        <f t="shared" si="73"/>
        <v>-138.15465259552002</v>
      </c>
      <c r="V110" s="498">
        <f t="shared" si="73"/>
        <v>-145.44497108459473</v>
      </c>
      <c r="W110" s="498">
        <f t="shared" si="73"/>
        <v>-149.74272346496582</v>
      </c>
      <c r="X110" s="498">
        <f t="shared" ref="X110" si="74">X111+X112</f>
        <v>-132.06216013431549</v>
      </c>
    </row>
    <row r="111" spans="1:24" ht="12.75" hidden="1" customHeight="1" outlineLevel="1" x14ac:dyDescent="0.2">
      <c r="B111" s="526" t="s">
        <v>867</v>
      </c>
      <c r="C111" s="524">
        <f>BoPsum!C6</f>
        <v>11.306855201721191</v>
      </c>
      <c r="D111" s="524">
        <f>BoPsum!D6</f>
        <v>18.652261734008789</v>
      </c>
      <c r="E111" s="524">
        <f>BoPsum!E6</f>
        <v>24.725580215454102</v>
      </c>
      <c r="F111" s="524">
        <f>BoPsum!F6</f>
        <v>12.209382057189941</v>
      </c>
      <c r="G111" s="524">
        <f>BoPsum!G6</f>
        <v>10.744890213012695</v>
      </c>
      <c r="H111" s="524">
        <f>BoPsum!H6</f>
        <v>16.381275177001953</v>
      </c>
      <c r="I111" s="524">
        <f>BoPsum!I6</f>
        <v>21.398988723754883</v>
      </c>
      <c r="J111" s="524">
        <f>BoPsum!J6</f>
        <v>15.475204467773438</v>
      </c>
      <c r="K111" s="524">
        <f>BoPsum!K6</f>
        <v>18.120990753173828</v>
      </c>
      <c r="L111" s="524">
        <f>BoPsum!L6</f>
        <v>11.194160461425781</v>
      </c>
      <c r="M111" s="524">
        <f>BoPsum!M6</f>
        <v>14.23949146270752</v>
      </c>
      <c r="N111" s="524">
        <f>BoPsum!N6</f>
        <v>14.924363136291504</v>
      </c>
      <c r="O111" s="524">
        <f>BoPsum!O6</f>
        <v>17.679611206054688</v>
      </c>
      <c r="P111" s="524">
        <f>BoPsum!P6</f>
        <v>16.57923698425293</v>
      </c>
      <c r="Q111" s="524">
        <f>BoPsum!Q6</f>
        <v>15.903887748718262</v>
      </c>
      <c r="R111" s="524">
        <f>BoPsum!R6</f>
        <v>13.061191558837891</v>
      </c>
      <c r="S111" s="524">
        <f>BoPsum!S6</f>
        <v>13.324872970581055</v>
      </c>
      <c r="T111" s="524">
        <f>BoPsum!T6</f>
        <v>14.059443473815918</v>
      </c>
      <c r="U111" s="524">
        <f>BoPsum!U6</f>
        <v>13.786372184753418</v>
      </c>
      <c r="V111" s="524">
        <f>BoPsum!V6</f>
        <v>10.914327621459961</v>
      </c>
      <c r="W111" s="524">
        <f>BoPsum!W6</f>
        <v>4.3111705780029297</v>
      </c>
      <c r="X111" s="524">
        <f>BoPsum!X6</f>
        <v>1.0107921361923218</v>
      </c>
    </row>
    <row r="112" spans="1:24" ht="12.75" hidden="1" customHeight="1" outlineLevel="1" x14ac:dyDescent="0.2">
      <c r="B112" s="526" t="s">
        <v>866</v>
      </c>
      <c r="C112" s="524">
        <f>-BoPsum!C9</f>
        <v>-126.94631958007813</v>
      </c>
      <c r="D112" s="524">
        <f>-BoPsum!D9</f>
        <v>-99.874870300292969</v>
      </c>
      <c r="E112" s="524">
        <f>-BoPsum!E9</f>
        <v>-97.223648071289063</v>
      </c>
      <c r="F112" s="524">
        <f>-BoPsum!F9</f>
        <v>-88.244331359863281</v>
      </c>
      <c r="G112" s="524">
        <f>-BoPsum!G9</f>
        <v>-107.27970123291016</v>
      </c>
      <c r="H112" s="524">
        <f>-BoPsum!H9</f>
        <v>-108.08323669433594</v>
      </c>
      <c r="I112" s="524">
        <f>-BoPsum!I9</f>
        <v>-115.28013610839844</v>
      </c>
      <c r="J112" s="524">
        <f>-BoPsum!J9</f>
        <v>-102.45628356933594</v>
      </c>
      <c r="K112" s="524">
        <f>-BoPsum!K9</f>
        <v>-113.06794738769531</v>
      </c>
      <c r="L112" s="524">
        <f>-BoPsum!L9</f>
        <v>-89.807708740234375</v>
      </c>
      <c r="M112" s="524">
        <f>-BoPsum!M9</f>
        <v>-98.211830139160156</v>
      </c>
      <c r="N112" s="524">
        <f>-BoPsum!N9</f>
        <v>-121.71728515625</v>
      </c>
      <c r="O112" s="524">
        <f>-BoPsum!O9</f>
        <v>-135.21070861816406</v>
      </c>
      <c r="P112" s="524">
        <f>-BoPsum!P9</f>
        <v>-141.70843505859375</v>
      </c>
      <c r="Q112" s="524">
        <f>-BoPsum!Q9</f>
        <v>-167.60954284667969</v>
      </c>
      <c r="R112" s="524">
        <f>-BoPsum!R9</f>
        <v>-149.89775085449219</v>
      </c>
      <c r="S112" s="524">
        <f>-BoPsum!S9</f>
        <v>-147.62808227539063</v>
      </c>
      <c r="T112" s="524">
        <f>-BoPsum!T9</f>
        <v>-153.52163696289063</v>
      </c>
      <c r="U112" s="524">
        <f>-BoPsum!U9</f>
        <v>-151.94102478027344</v>
      </c>
      <c r="V112" s="524">
        <f>-BoPsum!V9</f>
        <v>-156.35929870605469</v>
      </c>
      <c r="W112" s="524">
        <f>-BoPsum!W9</f>
        <v>-154.05389404296875</v>
      </c>
      <c r="X112" s="524">
        <f>-BoPsum!X9</f>
        <v>-133.07295227050781</v>
      </c>
    </row>
    <row r="113" spans="1:25" ht="12.75" customHeight="1" collapsed="1" x14ac:dyDescent="0.2">
      <c r="B113" s="475" t="s">
        <v>990</v>
      </c>
      <c r="C113" s="498">
        <f t="shared" ref="C113:W113" si="75">C114+C115</f>
        <v>18.136833190917969</v>
      </c>
      <c r="D113" s="498">
        <f t="shared" si="75"/>
        <v>17.557521820068359</v>
      </c>
      <c r="E113" s="498">
        <f t="shared" si="75"/>
        <v>11.193099975585938</v>
      </c>
      <c r="F113" s="498">
        <f t="shared" si="75"/>
        <v>15.392585754394531</v>
      </c>
      <c r="G113" s="498">
        <f t="shared" si="75"/>
        <v>19.326889038085938</v>
      </c>
      <c r="H113" s="498">
        <f t="shared" si="75"/>
        <v>24.922878265380859</v>
      </c>
      <c r="I113" s="498">
        <f t="shared" si="75"/>
        <v>22.8233642578125</v>
      </c>
      <c r="J113" s="498">
        <f t="shared" si="75"/>
        <v>27.927986145019531</v>
      </c>
      <c r="K113" s="498">
        <f t="shared" si="75"/>
        <v>27.570640563964844</v>
      </c>
      <c r="L113" s="498">
        <f t="shared" si="75"/>
        <v>25.647563934326172</v>
      </c>
      <c r="M113" s="498">
        <f t="shared" si="75"/>
        <v>28.729812622070313</v>
      </c>
      <c r="N113" s="498">
        <f t="shared" si="75"/>
        <v>41.865398406982422</v>
      </c>
      <c r="O113" s="498">
        <f t="shared" si="75"/>
        <v>48.210647583007813</v>
      </c>
      <c r="P113" s="498">
        <f t="shared" si="75"/>
        <v>53.573432922363281</v>
      </c>
      <c r="Q113" s="498">
        <f t="shared" si="75"/>
        <v>67.174236297607422</v>
      </c>
      <c r="R113" s="498">
        <f t="shared" si="75"/>
        <v>80.281131744384766</v>
      </c>
      <c r="S113" s="498">
        <f t="shared" si="75"/>
        <v>70.228927612304688</v>
      </c>
      <c r="T113" s="498">
        <f t="shared" si="75"/>
        <v>49.901596069335938</v>
      </c>
      <c r="U113" s="498">
        <f t="shared" si="75"/>
        <v>47.645492553710938</v>
      </c>
      <c r="V113" s="498">
        <f t="shared" si="75"/>
        <v>34.712245941162109</v>
      </c>
      <c r="W113" s="498">
        <f t="shared" si="75"/>
        <v>-6.1338386535644531</v>
      </c>
      <c r="X113" s="498">
        <f t="shared" ref="X113" si="76">X114+X115</f>
        <v>-38.040688514709473</v>
      </c>
    </row>
    <row r="114" spans="1:25" ht="12.75" hidden="1" customHeight="1" outlineLevel="1" x14ac:dyDescent="0.2">
      <c r="B114" s="526" t="s">
        <v>868</v>
      </c>
      <c r="C114" s="524">
        <f>BoPsum!C14</f>
        <v>50.514987945556641</v>
      </c>
      <c r="D114" s="524">
        <f>BoPsum!D14</f>
        <v>49.772705078125</v>
      </c>
      <c r="E114" s="524">
        <f>BoPsum!E14</f>
        <v>46.484058380126953</v>
      </c>
      <c r="F114" s="524">
        <f>BoPsum!F14</f>
        <v>46.528713226318359</v>
      </c>
      <c r="G114" s="524">
        <f>BoPsum!G14</f>
        <v>52.754512786865234</v>
      </c>
      <c r="H114" s="524">
        <f>BoPsum!H14</f>
        <v>61.726547241210938</v>
      </c>
      <c r="I114" s="524">
        <f>BoPsum!I14</f>
        <v>64.04833984375</v>
      </c>
      <c r="J114" s="524">
        <f>BoPsum!J14</f>
        <v>69.748046875</v>
      </c>
      <c r="K114" s="524">
        <f>BoPsum!K14</f>
        <v>74.621658325195313</v>
      </c>
      <c r="L114" s="524">
        <f>BoPsum!L14</f>
        <v>68.05938720703125</v>
      </c>
      <c r="M114" s="524">
        <f>BoPsum!M14</f>
        <v>71.264633178710938</v>
      </c>
      <c r="N114" s="524">
        <f>BoPsum!N14</f>
        <v>86.767501831054688</v>
      </c>
      <c r="O114" s="524">
        <f>BoPsum!O14</f>
        <v>101.77040863037109</v>
      </c>
      <c r="P114" s="524">
        <f>BoPsum!P14</f>
        <v>106.42026519775391</v>
      </c>
      <c r="Q114" s="524">
        <f>BoPsum!Q14</f>
        <v>120.65258026123047</v>
      </c>
      <c r="R114" s="524">
        <f>BoPsum!R14</f>
        <v>140.49052429199219</v>
      </c>
      <c r="S114" s="524">
        <f>BoPsum!S14</f>
        <v>133.93553161621094</v>
      </c>
      <c r="T114" s="524">
        <f>BoPsum!T14</f>
        <v>119.28070831298828</v>
      </c>
      <c r="U114" s="524">
        <f>BoPsum!U14</f>
        <v>111.1160888671875</v>
      </c>
      <c r="V114" s="524">
        <f>BoPsum!V14</f>
        <v>97.695526123046875</v>
      </c>
      <c r="W114" s="524">
        <f>BoPsum!W14</f>
        <v>49.042682647705078</v>
      </c>
      <c r="X114" s="524">
        <f>BoPsum!X14</f>
        <v>10.00900936126709</v>
      </c>
    </row>
    <row r="115" spans="1:25" ht="12.75" hidden="1" customHeight="1" outlineLevel="1" x14ac:dyDescent="0.2">
      <c r="B115" s="526" t="s">
        <v>869</v>
      </c>
      <c r="C115" s="524">
        <f>-BoPsum!C18</f>
        <v>-32.378154754638672</v>
      </c>
      <c r="D115" s="524">
        <f>-BoPsum!D18</f>
        <v>-32.215183258056641</v>
      </c>
      <c r="E115" s="524">
        <f>-BoPsum!E18</f>
        <v>-35.290958404541016</v>
      </c>
      <c r="F115" s="524">
        <f>-BoPsum!F18</f>
        <v>-31.136127471923828</v>
      </c>
      <c r="G115" s="524">
        <f>-BoPsum!G18</f>
        <v>-33.427623748779297</v>
      </c>
      <c r="H115" s="524">
        <f>-BoPsum!H18</f>
        <v>-36.803668975830078</v>
      </c>
      <c r="I115" s="524">
        <f>-BoPsum!I18</f>
        <v>-41.2249755859375</v>
      </c>
      <c r="J115" s="524">
        <f>-BoPsum!J18</f>
        <v>-41.820060729980469</v>
      </c>
      <c r="K115" s="524">
        <f>-BoPsum!K18</f>
        <v>-47.051017761230469</v>
      </c>
      <c r="L115" s="524">
        <f>-BoPsum!L18</f>
        <v>-42.411823272705078</v>
      </c>
      <c r="M115" s="524">
        <f>-BoPsum!M18</f>
        <v>-42.534820556640625</v>
      </c>
      <c r="N115" s="524">
        <f>-BoPsum!N18</f>
        <v>-44.902103424072266</v>
      </c>
      <c r="O115" s="524">
        <f>-BoPsum!O18</f>
        <v>-53.559761047363281</v>
      </c>
      <c r="P115" s="524">
        <f>-BoPsum!P18</f>
        <v>-52.846832275390625</v>
      </c>
      <c r="Q115" s="524">
        <f>-BoPsum!Q18</f>
        <v>-53.478343963623047</v>
      </c>
      <c r="R115" s="524">
        <f>-BoPsum!R18</f>
        <v>-60.209392547607422</v>
      </c>
      <c r="S115" s="524">
        <f>-BoPsum!S18</f>
        <v>-63.70660400390625</v>
      </c>
      <c r="T115" s="524">
        <f>-BoPsum!T18</f>
        <v>-69.379112243652344</v>
      </c>
      <c r="U115" s="524">
        <f>-BoPsum!U18</f>
        <v>-63.470596313476563</v>
      </c>
      <c r="V115" s="524">
        <f>-BoPsum!V18</f>
        <v>-62.983280181884766</v>
      </c>
      <c r="W115" s="524">
        <f>-BoPsum!W18</f>
        <v>-55.176521301269531</v>
      </c>
      <c r="X115" s="524">
        <f>-BoPsum!X18</f>
        <v>-48.049697875976563</v>
      </c>
    </row>
    <row r="116" spans="1:25" ht="12.75" customHeight="1" collapsed="1" x14ac:dyDescent="0.2">
      <c r="B116" s="475" t="s">
        <v>991</v>
      </c>
      <c r="C116" s="498">
        <f t="shared" ref="C116:W116" si="77">C117+C118</f>
        <v>-10.647909164428711</v>
      </c>
      <c r="D116" s="498">
        <f t="shared" si="77"/>
        <v>-11.255341529846191</v>
      </c>
      <c r="E116" s="498">
        <f t="shared" si="77"/>
        <v>-12.476971626281738</v>
      </c>
      <c r="F116" s="498">
        <f t="shared" si="77"/>
        <v>-8.5403914451599121</v>
      </c>
      <c r="G116" s="498">
        <f t="shared" si="77"/>
        <v>-6.7616367340087891</v>
      </c>
      <c r="H116" s="498">
        <f t="shared" si="77"/>
        <v>-8.6246528625488281</v>
      </c>
      <c r="I116" s="498">
        <f t="shared" si="77"/>
        <v>-9.103485107421875</v>
      </c>
      <c r="J116" s="498">
        <f t="shared" si="77"/>
        <v>-11.618658065795898</v>
      </c>
      <c r="K116" s="498">
        <f t="shared" si="77"/>
        <v>-9.607818603515625</v>
      </c>
      <c r="L116" s="498">
        <f t="shared" si="77"/>
        <v>-1.8116006851196289</v>
      </c>
      <c r="M116" s="498">
        <f t="shared" si="77"/>
        <v>-2.284398078918457</v>
      </c>
      <c r="N116" s="498">
        <f t="shared" si="77"/>
        <v>-3.1011247634887695</v>
      </c>
      <c r="O116" s="498">
        <f t="shared" si="77"/>
        <v>-8.124384880065918</v>
      </c>
      <c r="P116" s="498">
        <f t="shared" si="77"/>
        <v>-5.3746299743652344</v>
      </c>
      <c r="Q116" s="498">
        <f t="shared" si="77"/>
        <v>-9.3946418762207031</v>
      </c>
      <c r="R116" s="498">
        <f t="shared" si="77"/>
        <v>-12.7471923828125</v>
      </c>
      <c r="S116" s="498">
        <f t="shared" si="77"/>
        <v>-15.920740127563477</v>
      </c>
      <c r="T116" s="498">
        <f t="shared" si="77"/>
        <v>-6.1210403442382813</v>
      </c>
      <c r="U116" s="498">
        <f t="shared" si="77"/>
        <v>-7.533966064453125</v>
      </c>
      <c r="V116" s="498">
        <f t="shared" si="77"/>
        <v>-1.9478015899658203</v>
      </c>
      <c r="W116" s="498">
        <f t="shared" si="77"/>
        <v>5.165135383605957</v>
      </c>
      <c r="X116" s="498">
        <f t="shared" ref="X116" si="78">X117+X118</f>
        <v>11.203461647033691</v>
      </c>
    </row>
    <row r="117" spans="1:25" ht="12.75" hidden="1" customHeight="1" outlineLevel="1" x14ac:dyDescent="0.2">
      <c r="B117" s="526" t="s">
        <v>870</v>
      </c>
      <c r="C117" s="498">
        <f>BoPsum!C23</f>
        <v>6.9056625366210938</v>
      </c>
      <c r="D117" s="498">
        <f>BoPsum!D23</f>
        <v>9.2285089492797852</v>
      </c>
      <c r="E117" s="498">
        <f>BoPsum!E23</f>
        <v>8.1758241653442383</v>
      </c>
      <c r="F117" s="498">
        <f>BoPsum!F23</f>
        <v>6.8367867469787598</v>
      </c>
      <c r="G117" s="498">
        <f>BoPsum!G23</f>
        <v>6.9248809814453125</v>
      </c>
      <c r="H117" s="498">
        <f>BoPsum!H23</f>
        <v>9.0805320739746094</v>
      </c>
      <c r="I117" s="498">
        <f>BoPsum!I23</f>
        <v>10.683017730712891</v>
      </c>
      <c r="J117" s="498">
        <f>BoPsum!J23</f>
        <v>11.430109024047852</v>
      </c>
      <c r="K117" s="498">
        <f>BoPsum!K23</f>
        <v>14.761920928955078</v>
      </c>
      <c r="L117" s="498">
        <f>BoPsum!L23</f>
        <v>14.29464054107666</v>
      </c>
      <c r="M117" s="498">
        <f>BoPsum!M23</f>
        <v>14.096415519714355</v>
      </c>
      <c r="N117" s="498">
        <f>BoPsum!N23</f>
        <v>14.966959953308105</v>
      </c>
      <c r="O117" s="498">
        <f>BoPsum!O23</f>
        <v>14.797530174255371</v>
      </c>
      <c r="P117" s="498">
        <f>BoPsum!P23</f>
        <v>17.770757675170898</v>
      </c>
      <c r="Q117" s="498">
        <f>BoPsum!Q23</f>
        <v>15.410623550415039</v>
      </c>
      <c r="R117" s="498">
        <f>BoPsum!R23</f>
        <v>18.807863235473633</v>
      </c>
      <c r="S117" s="498">
        <f>BoPsum!S23</f>
        <v>17.985342025756836</v>
      </c>
      <c r="T117" s="498">
        <f>BoPsum!T23</f>
        <v>22.903955459594727</v>
      </c>
      <c r="U117" s="498">
        <f>BoPsum!U23</f>
        <v>22.544475555419922</v>
      </c>
      <c r="V117" s="498">
        <f>BoPsum!V23</f>
        <v>23.931968688964844</v>
      </c>
      <c r="W117" s="498">
        <f>BoPsum!W23</f>
        <v>20.654747009277344</v>
      </c>
      <c r="X117" s="498">
        <f>BoPsum!X23</f>
        <v>21.287023544311523</v>
      </c>
    </row>
    <row r="118" spans="1:25" ht="12.75" hidden="1" customHeight="1" outlineLevel="1" x14ac:dyDescent="0.2">
      <c r="B118" s="526" t="s">
        <v>871</v>
      </c>
      <c r="C118" s="524">
        <f>-BoPsum!C29</f>
        <v>-17.553571701049805</v>
      </c>
      <c r="D118" s="524">
        <f>-BoPsum!D29</f>
        <v>-20.483850479125977</v>
      </c>
      <c r="E118" s="524">
        <f>-BoPsum!E29</f>
        <v>-20.652795791625977</v>
      </c>
      <c r="F118" s="524">
        <f>-BoPsum!F29</f>
        <v>-15.377178192138672</v>
      </c>
      <c r="G118" s="524">
        <f>-BoPsum!G29</f>
        <v>-13.686517715454102</v>
      </c>
      <c r="H118" s="524">
        <f>-BoPsum!H29</f>
        <v>-17.705184936523438</v>
      </c>
      <c r="I118" s="524">
        <f>-BoPsum!I29</f>
        <v>-19.786502838134766</v>
      </c>
      <c r="J118" s="524">
        <f>-BoPsum!J29</f>
        <v>-23.04876708984375</v>
      </c>
      <c r="K118" s="524">
        <f>-BoPsum!K29</f>
        <v>-24.369739532470703</v>
      </c>
      <c r="L118" s="524">
        <f>-BoPsum!L29</f>
        <v>-16.106241226196289</v>
      </c>
      <c r="M118" s="524">
        <f>-BoPsum!M29</f>
        <v>-16.380813598632813</v>
      </c>
      <c r="N118" s="524">
        <f>-BoPsum!N29</f>
        <v>-18.068084716796875</v>
      </c>
      <c r="O118" s="524">
        <f>-BoPsum!O29</f>
        <v>-22.921915054321289</v>
      </c>
      <c r="P118" s="524">
        <f>-BoPsum!P29</f>
        <v>-23.145387649536133</v>
      </c>
      <c r="Q118" s="524">
        <f>-BoPsum!Q29</f>
        <v>-24.805265426635742</v>
      </c>
      <c r="R118" s="524">
        <f>-BoPsum!R29</f>
        <v>-31.555055618286133</v>
      </c>
      <c r="S118" s="524">
        <f>-BoPsum!S29</f>
        <v>-33.906082153320313</v>
      </c>
      <c r="T118" s="524">
        <f>-BoPsum!T29</f>
        <v>-29.024995803833008</v>
      </c>
      <c r="U118" s="524">
        <f>-BoPsum!U29</f>
        <v>-30.078441619873047</v>
      </c>
      <c r="V118" s="524">
        <f>-BoPsum!V29</f>
        <v>-25.879770278930664</v>
      </c>
      <c r="W118" s="524">
        <f>-BoPsum!W29</f>
        <v>-15.489611625671387</v>
      </c>
      <c r="X118" s="524">
        <f>-BoPsum!X29</f>
        <v>-10.083561897277832</v>
      </c>
    </row>
    <row r="119" spans="1:25" ht="12.75" customHeight="1" collapsed="1" x14ac:dyDescent="0.2">
      <c r="B119" s="475" t="s">
        <v>992</v>
      </c>
      <c r="C119" s="498">
        <f t="shared" ref="C119:W119" si="79">C120+C121</f>
        <v>34.430712699890137</v>
      </c>
      <c r="D119" s="498">
        <f t="shared" si="79"/>
        <v>24.282127380371094</v>
      </c>
      <c r="E119" s="498">
        <f t="shared" si="79"/>
        <v>27.212496757507324</v>
      </c>
      <c r="F119" s="498">
        <f t="shared" si="79"/>
        <v>27.870308876037598</v>
      </c>
      <c r="G119" s="498">
        <f t="shared" si="79"/>
        <v>28.040172576904297</v>
      </c>
      <c r="H119" s="498">
        <f t="shared" si="79"/>
        <v>27.503124237060547</v>
      </c>
      <c r="I119" s="498">
        <f t="shared" si="79"/>
        <v>26.575623512268066</v>
      </c>
      <c r="J119" s="498">
        <f t="shared" si="79"/>
        <v>28.639042854309082</v>
      </c>
      <c r="K119" s="498">
        <f t="shared" si="79"/>
        <v>31.322775840759277</v>
      </c>
      <c r="L119" s="498">
        <f t="shared" si="79"/>
        <v>29.861950874328613</v>
      </c>
      <c r="M119" s="498">
        <f t="shared" si="79"/>
        <v>35.366827964782715</v>
      </c>
      <c r="N119" s="498">
        <f t="shared" si="79"/>
        <v>35.197197914123535</v>
      </c>
      <c r="O119" s="498">
        <f t="shared" si="79"/>
        <v>35.496331214904785</v>
      </c>
      <c r="P119" s="498">
        <f t="shared" si="79"/>
        <v>36.077689170837402</v>
      </c>
      <c r="Q119" s="498">
        <f t="shared" si="79"/>
        <v>38.351242065429688</v>
      </c>
      <c r="R119" s="498">
        <f t="shared" si="79"/>
        <v>33.553647994995117</v>
      </c>
      <c r="S119" s="498">
        <f t="shared" si="79"/>
        <v>32.00279426574707</v>
      </c>
      <c r="T119" s="498">
        <f t="shared" si="79"/>
        <v>29.447341918945313</v>
      </c>
      <c r="U119" s="498">
        <f t="shared" si="79"/>
        <v>45.892293930053711</v>
      </c>
      <c r="V119" s="498">
        <f t="shared" si="79"/>
        <v>25.336618423461914</v>
      </c>
      <c r="W119" s="498">
        <f t="shared" si="79"/>
        <v>35.152896881103516</v>
      </c>
      <c r="X119" s="498">
        <f t="shared" ref="X119" si="80">X120+X121</f>
        <v>30.660829544067383</v>
      </c>
    </row>
    <row r="120" spans="1:25" hidden="1" outlineLevel="1" x14ac:dyDescent="0.2">
      <c r="B120" s="526" t="s">
        <v>872</v>
      </c>
      <c r="C120" s="524">
        <f>BoPsum!C35</f>
        <v>46.459682464599609</v>
      </c>
      <c r="D120" s="524">
        <f>BoPsum!D35</f>
        <v>37.544578552246094</v>
      </c>
      <c r="E120" s="524">
        <f>BoPsum!E35</f>
        <v>41.41619873046875</v>
      </c>
      <c r="F120" s="524">
        <f>BoPsum!F35</f>
        <v>41.870948791503906</v>
      </c>
      <c r="G120" s="524">
        <f>BoPsum!G35</f>
        <v>43.088092803955078</v>
      </c>
      <c r="H120" s="524">
        <f>BoPsum!H35</f>
        <v>43.089210510253906</v>
      </c>
      <c r="I120" s="524">
        <f>BoPsum!I35</f>
        <v>42.393798828125</v>
      </c>
      <c r="J120" s="524">
        <f>BoPsum!J35</f>
        <v>43.9896240234375</v>
      </c>
      <c r="K120" s="524">
        <f>BoPsum!K35</f>
        <v>45.422889709472656</v>
      </c>
      <c r="L120" s="524">
        <f>BoPsum!L35</f>
        <v>42.315280914306641</v>
      </c>
      <c r="M120" s="524">
        <f>BoPsum!M35</f>
        <v>47.555644989013672</v>
      </c>
      <c r="N120" s="524">
        <f>BoPsum!N35</f>
        <v>47.976604461669922</v>
      </c>
      <c r="O120" s="524">
        <f>BoPsum!O35</f>
        <v>48.999973297119141</v>
      </c>
      <c r="P120" s="524">
        <f>BoPsum!P35</f>
        <v>50.218368530273438</v>
      </c>
      <c r="Q120" s="524">
        <f>BoPsum!Q35</f>
        <v>53.930843353271484</v>
      </c>
      <c r="R120" s="524">
        <f>BoPsum!R35</f>
        <v>52.241611480712891</v>
      </c>
      <c r="S120" s="524">
        <f>BoPsum!S35</f>
        <v>53.231037139892578</v>
      </c>
      <c r="T120" s="524">
        <f>BoPsum!T35</f>
        <v>52.063068389892578</v>
      </c>
      <c r="U120" s="524">
        <f>BoPsum!U35</f>
        <v>69.100364685058594</v>
      </c>
      <c r="V120" s="524">
        <f>BoPsum!V35</f>
        <v>48.084934234619141</v>
      </c>
      <c r="W120" s="524">
        <f>BoPsum!W35</f>
        <v>55.359596252441406</v>
      </c>
      <c r="X120" s="524">
        <f>BoPsum!X35</f>
        <v>47.384777069091797</v>
      </c>
    </row>
    <row r="121" spans="1:25" hidden="1" outlineLevel="1" x14ac:dyDescent="0.2">
      <c r="B121" s="526" t="s">
        <v>873</v>
      </c>
      <c r="C121" s="524">
        <f>-BoPsum!C42</f>
        <v>-12.028969764709473</v>
      </c>
      <c r="D121" s="524">
        <f>-BoPsum!D42</f>
        <v>-13.262451171875</v>
      </c>
      <c r="E121" s="524">
        <f>-BoPsum!E42</f>
        <v>-14.203701972961426</v>
      </c>
      <c r="F121" s="524">
        <f>-BoPsum!F42</f>
        <v>-14.000639915466309</v>
      </c>
      <c r="G121" s="524">
        <f>-BoPsum!G42</f>
        <v>-15.047920227050781</v>
      </c>
      <c r="H121" s="524">
        <f>-BoPsum!H42</f>
        <v>-15.586086273193359</v>
      </c>
      <c r="I121" s="524">
        <f>-BoPsum!I42</f>
        <v>-15.818175315856934</v>
      </c>
      <c r="J121" s="524">
        <f>-BoPsum!J42</f>
        <v>-15.350581169128418</v>
      </c>
      <c r="K121" s="524">
        <f>-BoPsum!K42</f>
        <v>-14.100113868713379</v>
      </c>
      <c r="L121" s="524">
        <f>-BoPsum!L42</f>
        <v>-12.453330039978027</v>
      </c>
      <c r="M121" s="524">
        <f>-BoPsum!M42</f>
        <v>-12.188817024230957</v>
      </c>
      <c r="N121" s="524">
        <f>-BoPsum!N42</f>
        <v>-12.779406547546387</v>
      </c>
      <c r="O121" s="524">
        <f>-BoPsum!O42</f>
        <v>-13.503642082214355</v>
      </c>
      <c r="P121" s="524">
        <f>-BoPsum!P42</f>
        <v>-14.140679359436035</v>
      </c>
      <c r="Q121" s="524">
        <f>-BoPsum!Q42</f>
        <v>-15.579601287841797</v>
      </c>
      <c r="R121" s="524">
        <f>-BoPsum!R42</f>
        <v>-18.687963485717773</v>
      </c>
      <c r="S121" s="524">
        <f>-BoPsum!S42</f>
        <v>-21.228242874145508</v>
      </c>
      <c r="T121" s="524">
        <f>-BoPsum!T42</f>
        <v>-22.615726470947266</v>
      </c>
      <c r="U121" s="524">
        <f>-BoPsum!U42</f>
        <v>-23.208070755004883</v>
      </c>
      <c r="V121" s="524">
        <f>-BoPsum!V42</f>
        <v>-22.748315811157227</v>
      </c>
      <c r="W121" s="524">
        <f>-BoPsum!W42</f>
        <v>-20.206699371337891</v>
      </c>
      <c r="X121" s="524">
        <f>-BoPsum!X42</f>
        <v>-16.723947525024414</v>
      </c>
    </row>
    <row r="122" spans="1:25" ht="20.100000000000001" customHeight="1" collapsed="1" x14ac:dyDescent="0.2">
      <c r="B122" s="475" t="s">
        <v>874</v>
      </c>
      <c r="C122" s="430">
        <f>BoPsum!C3</f>
        <v>-73.719825744628906</v>
      </c>
      <c r="D122" s="430">
        <f>BoPsum!D3</f>
        <v>-50.6383056640625</v>
      </c>
      <c r="E122" s="430">
        <f>BoPsum!E3</f>
        <v>-46.569446563720703</v>
      </c>
      <c r="F122" s="430">
        <f>BoPsum!F3</f>
        <v>-41.312446594238281</v>
      </c>
      <c r="G122" s="430">
        <f>BoPsum!G3</f>
        <v>-55.929386138916016</v>
      </c>
      <c r="H122" s="430">
        <f>BoPsum!H3</f>
        <v>-47.900611877441406</v>
      </c>
      <c r="I122" s="430">
        <f>BoPsum!I3</f>
        <v>-53.585647583007813</v>
      </c>
      <c r="J122" s="430">
        <f>BoPsum!J3</f>
        <v>-42.032703399658203</v>
      </c>
      <c r="K122" s="430">
        <f>BoPsum!K3</f>
        <v>-45.661354064941406</v>
      </c>
      <c r="L122" s="430">
        <f>BoPsum!L3</f>
        <v>-24.915639877319336</v>
      </c>
      <c r="M122" s="430">
        <f>BoPsum!M3</f>
        <v>-22.160099029541016</v>
      </c>
      <c r="N122" s="430">
        <f>BoPsum!N3</f>
        <v>-32.831455230712891</v>
      </c>
      <c r="O122" s="430">
        <f>BoPsum!O3</f>
        <v>-41.948509216308594</v>
      </c>
      <c r="P122" s="430">
        <f>BoPsum!P3</f>
        <v>-40.852714538574219</v>
      </c>
      <c r="Q122" s="430">
        <f>BoPsum!Q3</f>
        <v>-55.574817657470703</v>
      </c>
      <c r="R122" s="430">
        <f>BoPsum!R3</f>
        <v>-35.748970031738281</v>
      </c>
      <c r="S122" s="430">
        <f>BoPsum!S3</f>
        <v>-47.992221832275391</v>
      </c>
      <c r="T122" s="430">
        <f>BoPsum!T3</f>
        <v>-66.234291076660156</v>
      </c>
      <c r="U122" s="430">
        <f>BoPsum!U3</f>
        <v>-52.150836944580078</v>
      </c>
      <c r="V122" s="430">
        <f>BoPsum!V3</f>
        <v>-87.343902587890625</v>
      </c>
      <c r="W122" s="430">
        <f>BoPsum!W3</f>
        <v>-115.55853271484375</v>
      </c>
      <c r="X122" s="430">
        <f>BoPsum!X3</f>
        <v>-128.23857116699219</v>
      </c>
    </row>
    <row r="123" spans="1:25" ht="12.75" customHeight="1" x14ac:dyDescent="0.2">
      <c r="B123" s="475" t="s">
        <v>875</v>
      </c>
      <c r="C123" s="524">
        <f>BoPsum!C45</f>
        <v>28.146987915039063</v>
      </c>
      <c r="D123" s="524">
        <f>BoPsum!D45</f>
        <v>31.244377136230469</v>
      </c>
      <c r="E123" s="524">
        <f>BoPsum!E45</f>
        <v>33.077632904052734</v>
      </c>
      <c r="F123" s="524">
        <f>BoPsum!F45</f>
        <v>28.248764038085938</v>
      </c>
      <c r="G123" s="524">
        <f>BoPsum!G45</f>
        <v>39.298690795898438</v>
      </c>
      <c r="H123" s="524">
        <f>BoPsum!H45</f>
        <v>46.938518524169922</v>
      </c>
      <c r="I123" s="524">
        <f>BoPsum!I45</f>
        <v>46.313789367675781</v>
      </c>
      <c r="J123" s="524">
        <f>BoPsum!J45</f>
        <v>40.163799285888672</v>
      </c>
      <c r="K123" s="524">
        <f>BoPsum!K45</f>
        <v>26.980270385742188</v>
      </c>
      <c r="L123" s="524">
        <f>BoPsum!L45</f>
        <v>14.504214286804199</v>
      </c>
      <c r="M123" s="524">
        <f>BoPsum!M45</f>
        <v>26.092849731445313</v>
      </c>
      <c r="N123" s="524">
        <f>BoPsum!N45</f>
        <v>16.7725830078125</v>
      </c>
      <c r="O123" s="524">
        <f>BoPsum!O45</f>
        <v>22.872518539428711</v>
      </c>
      <c r="P123" s="524">
        <f>BoPsum!P45</f>
        <v>19.457359313964844</v>
      </c>
      <c r="Q123" s="524">
        <f>BoPsum!Q45</f>
        <v>32.640560150146484</v>
      </c>
      <c r="R123" s="524">
        <f>BoPsum!R45</f>
        <v>17.621007919311523</v>
      </c>
      <c r="S123" s="524">
        <f>BoPsum!S45</f>
        <v>24.400802612304688</v>
      </c>
      <c r="T123" s="524">
        <f>BoPsum!T45</f>
        <v>20.563739776611328</v>
      </c>
      <c r="U123" s="524">
        <f>BoPsum!U45</f>
        <v>82.618843078613281</v>
      </c>
      <c r="V123" s="524">
        <f>BoPsum!V45</f>
        <v>34.853675842285156</v>
      </c>
      <c r="W123" s="524">
        <f>BoPsum!W45</f>
        <v>29.533876419067383</v>
      </c>
      <c r="X123" s="524">
        <f>BoPsum!X45</f>
        <v>14.960877418518066</v>
      </c>
    </row>
    <row r="124" spans="1:25" s="484" customFormat="1" ht="20.100000000000001" customHeight="1" x14ac:dyDescent="0.2">
      <c r="A124" s="518"/>
      <c r="B124" s="518" t="s">
        <v>173</v>
      </c>
      <c r="C124" s="544">
        <f>BoPsum!C54</f>
        <v>-8.6564769744873047</v>
      </c>
      <c r="D124" s="544">
        <f>BoPsum!D54</f>
        <v>-5.3194403648376465</v>
      </c>
      <c r="E124" s="544">
        <f>BoPsum!E54</f>
        <v>-22.248256683349609</v>
      </c>
      <c r="F124" s="544">
        <f>BoPsum!F54</f>
        <v>-9.0633277893066406</v>
      </c>
      <c r="G124" s="544">
        <f>BoPsum!G54</f>
        <v>-15.890668869018555</v>
      </c>
      <c r="H124" s="544">
        <f>BoPsum!H54</f>
        <v>-15.570378303527832</v>
      </c>
      <c r="I124" s="544">
        <f>BoPsum!I54</f>
        <v>0.92366766929626465</v>
      </c>
      <c r="J124" s="544">
        <f>BoPsum!J54</f>
        <v>-17.508075714111328</v>
      </c>
      <c r="K124" s="544">
        <f>BoPsum!K54</f>
        <v>-33.264976501464844</v>
      </c>
      <c r="L124" s="544">
        <f>BoPsum!L54</f>
        <v>-21.830595016479492</v>
      </c>
      <c r="M124" s="544">
        <f>BoPsum!M54</f>
        <v>-16.139999389648438</v>
      </c>
      <c r="N124" s="544">
        <f>BoPsum!N54</f>
        <v>-20.560623168945313</v>
      </c>
      <c r="O124" s="544">
        <f>BoPsum!O54</f>
        <v>-14.265115737915039</v>
      </c>
      <c r="P124" s="544">
        <f>BoPsum!P54</f>
        <v>-21.756536483764648</v>
      </c>
      <c r="Q124" s="544">
        <f>BoPsum!Q54</f>
        <v>-22.914941787719727</v>
      </c>
      <c r="R124" s="544">
        <f>BoPsum!R54</f>
        <v>-0.47275745868682861</v>
      </c>
      <c r="S124" s="544">
        <f>BoPsum!S54</f>
        <v>-24.481290817260742</v>
      </c>
      <c r="T124" s="544">
        <f>BoPsum!T54</f>
        <v>-44.568500518798828</v>
      </c>
      <c r="U124" s="544">
        <f>BoPsum!U54</f>
        <v>11.753015518188477</v>
      </c>
      <c r="V124" s="544">
        <f>BoPsum!V54</f>
        <v>-80.651336669921875</v>
      </c>
      <c r="W124" s="544">
        <f>BoPsum!W54</f>
        <v>-50.737354278564453</v>
      </c>
      <c r="X124" s="544">
        <f>BoPsum!X54</f>
        <v>-71.292961120605469</v>
      </c>
    </row>
    <row r="125" spans="1:25" ht="20.100000000000001" customHeight="1" x14ac:dyDescent="0.25">
      <c r="A125" s="474" t="s">
        <v>1008</v>
      </c>
      <c r="C125" s="478"/>
      <c r="D125" s="478"/>
      <c r="E125" s="478"/>
      <c r="F125" s="478"/>
      <c r="G125" s="478"/>
      <c r="H125" s="478"/>
      <c r="I125" s="478"/>
      <c r="J125" s="478"/>
      <c r="K125" s="478"/>
      <c r="L125" s="478"/>
      <c r="M125" s="478"/>
      <c r="N125" s="478"/>
      <c r="O125" s="478"/>
      <c r="P125" s="478"/>
      <c r="Q125" s="478"/>
      <c r="R125" s="478"/>
      <c r="S125" s="478"/>
      <c r="T125" s="478"/>
      <c r="U125" s="478"/>
      <c r="V125" s="478"/>
      <c r="W125" s="478"/>
      <c r="X125" s="478"/>
    </row>
    <row r="126" spans="1:25" ht="15" customHeight="1" x14ac:dyDescent="0.2">
      <c r="B126" s="475" t="s">
        <v>877</v>
      </c>
      <c r="C126" s="517">
        <f>IIP!C3</f>
        <v>51.725448608398438</v>
      </c>
      <c r="D126" s="517">
        <f>IIP!D3</f>
        <v>-8.1399307250976563</v>
      </c>
      <c r="E126" s="517">
        <f>IIP!E3</f>
        <v>-46.678733825683594</v>
      </c>
      <c r="F126" s="517">
        <f>IIP!F3</f>
        <v>-29.703863143920898</v>
      </c>
      <c r="G126" s="517">
        <f>IIP!G3</f>
        <v>-12.300544738769531</v>
      </c>
      <c r="H126" s="517">
        <f>IIP!H3</f>
        <v>-0.86211669445037842</v>
      </c>
      <c r="I126" s="517">
        <f>IIP!I3</f>
        <v>9.8040666580200195</v>
      </c>
      <c r="J126" s="517">
        <f>IIP!J3</f>
        <v>25.672355651855469</v>
      </c>
      <c r="K126" s="517">
        <f>IIP!K3</f>
        <v>-56.611030578613281</v>
      </c>
      <c r="L126" s="517">
        <f>IIP!L3</f>
        <v>-78.562713623046875</v>
      </c>
      <c r="M126" s="517">
        <f>IIP!M3</f>
        <v>-88.196174621582031</v>
      </c>
      <c r="N126" s="517">
        <f>IIP!N3</f>
        <v>-121.80451965332031</v>
      </c>
      <c r="O126" s="517">
        <f>IIP!O3</f>
        <v>-97.276969909667969</v>
      </c>
      <c r="P126" s="517">
        <f>IIP!P3</f>
        <v>-95.775230407714844</v>
      </c>
      <c r="Q126" s="517">
        <f>IIP!Q3</f>
        <v>-94.995758056640625</v>
      </c>
      <c r="R126" s="517">
        <f>IIP!R3</f>
        <v>-107.23143768310547</v>
      </c>
      <c r="S126" s="517">
        <f>IIP!S3</f>
        <v>-99.203300476074219</v>
      </c>
      <c r="T126" s="517">
        <f>IIP!T3</f>
        <v>-105.21526336669922</v>
      </c>
      <c r="U126" s="517">
        <f>IIP!U3</f>
        <v>-57.73248291015625</v>
      </c>
      <c r="V126" s="517">
        <f>IIP!V3</f>
        <v>-132.43144226074219</v>
      </c>
      <c r="W126" s="517">
        <f>IIP!W3</f>
        <v>-172.0947265625</v>
      </c>
      <c r="X126" s="517">
        <f>IIP!X3</f>
        <v>-177.21611022949219</v>
      </c>
      <c r="Y126" s="176"/>
    </row>
    <row r="127" spans="1:25" x14ac:dyDescent="0.2">
      <c r="B127" s="490" t="s">
        <v>203</v>
      </c>
      <c r="C127" s="517">
        <f>IIP!C7</f>
        <v>-173.54667663574219</v>
      </c>
      <c r="D127" s="517">
        <f>IIP!D7</f>
        <v>-186.16636657714844</v>
      </c>
      <c r="E127" s="517">
        <f>IIP!E7</f>
        <v>-194.15534973144531</v>
      </c>
      <c r="F127" s="517">
        <f>IIP!F7</f>
        <v>-200.43080139160156</v>
      </c>
      <c r="G127" s="517">
        <f>IIP!G7</f>
        <v>-203.22622680664063</v>
      </c>
      <c r="H127" s="517">
        <f>IIP!H7</f>
        <v>-222.22108459472656</v>
      </c>
      <c r="I127" s="517">
        <f>IIP!I7</f>
        <v>-241.166015625</v>
      </c>
      <c r="J127" s="517">
        <f>IIP!J7</f>
        <v>-255.32598876953125</v>
      </c>
      <c r="K127" s="517">
        <f>IIP!K7</f>
        <v>-296.38351440429688</v>
      </c>
      <c r="L127" s="517">
        <f>IIP!L7</f>
        <v>-325.1739501953125</v>
      </c>
      <c r="M127" s="517">
        <f>IIP!M7</f>
        <v>-347.12814331054688</v>
      </c>
      <c r="N127" s="517">
        <f>IIP!N7</f>
        <v>-381.17819213867188</v>
      </c>
      <c r="O127" s="517">
        <f>IIP!O7</f>
        <v>-412.2510986328125</v>
      </c>
      <c r="P127" s="517">
        <f>IIP!P7</f>
        <v>-443.07394409179688</v>
      </c>
      <c r="Q127" s="517">
        <f>IIP!Q7</f>
        <v>-478.00799560546875</v>
      </c>
      <c r="R127" s="517">
        <f>IIP!R7</f>
        <v>-538.02728271484375</v>
      </c>
      <c r="S127" s="517">
        <f>IIP!S7</f>
        <v>-588.208251953125</v>
      </c>
      <c r="T127" s="517">
        <f>IIP!T7</f>
        <v>-627.37286376953125</v>
      </c>
      <c r="U127" s="517">
        <f>IIP!U7</f>
        <v>-658.6669921875</v>
      </c>
      <c r="V127" s="517">
        <f>IIP!V7</f>
        <v>-707.301025390625</v>
      </c>
      <c r="W127" s="517">
        <f>IIP!W7</f>
        <v>-751.157470703125</v>
      </c>
      <c r="X127" s="517">
        <f>IIP!X7</f>
        <v>-786.083740234375</v>
      </c>
      <c r="Y127" s="169"/>
    </row>
    <row r="128" spans="1:25" x14ac:dyDescent="0.2">
      <c r="B128" s="490" t="s">
        <v>204</v>
      </c>
      <c r="C128" s="517">
        <f>IIP!C16</f>
        <v>283.8944091796875</v>
      </c>
      <c r="D128" s="517">
        <f>IIP!D16</f>
        <v>236.39488220214844</v>
      </c>
      <c r="E128" s="517">
        <f>IIP!E16</f>
        <v>205.85395812988281</v>
      </c>
      <c r="F128" s="517">
        <f>IIP!F16</f>
        <v>227.72450256347656</v>
      </c>
      <c r="G128" s="517">
        <f>IIP!G16</f>
        <v>228.07525634765625</v>
      </c>
      <c r="H128" s="517">
        <f>IIP!H16</f>
        <v>252.82489013671875</v>
      </c>
      <c r="I128" s="517">
        <f>IIP!I16</f>
        <v>260.70498657226563</v>
      </c>
      <c r="J128" s="517">
        <f>IIP!J16</f>
        <v>292.28347778320313</v>
      </c>
      <c r="K128" s="517">
        <f>IIP!K16</f>
        <v>246.31094360351563</v>
      </c>
      <c r="L128" s="517">
        <f>IIP!L16</f>
        <v>246.43560791015625</v>
      </c>
      <c r="M128" s="517">
        <f>IIP!M16</f>
        <v>252.2679443359375</v>
      </c>
      <c r="N128" s="517">
        <f>IIP!N16</f>
        <v>239.92308044433594</v>
      </c>
      <c r="O128" s="517">
        <f>IIP!O16</f>
        <v>279.01409912109375</v>
      </c>
      <c r="P128" s="517">
        <f>IIP!P16</f>
        <v>305.67535400390625</v>
      </c>
      <c r="Q128" s="517">
        <f>IIP!Q16</f>
        <v>313.43368530273438</v>
      </c>
      <c r="R128" s="517">
        <f>IIP!R16</f>
        <v>298.92465209960938</v>
      </c>
      <c r="S128" s="517">
        <f>IIP!S16</f>
        <v>319.22274780273438</v>
      </c>
      <c r="T128" s="517">
        <f>IIP!T16</f>
        <v>354.38861083984375</v>
      </c>
      <c r="U128" s="517">
        <f>IIP!U16</f>
        <v>438.82034301757813</v>
      </c>
      <c r="V128" s="517">
        <f>IIP!V16</f>
        <v>428.2578125</v>
      </c>
      <c r="W128" s="517">
        <f>IIP!W16</f>
        <v>431.86770629882813</v>
      </c>
      <c r="X128" s="517">
        <f>IIP!X16</f>
        <v>493.05056762695313</v>
      </c>
      <c r="Y128" s="169"/>
    </row>
    <row r="129" spans="1:25" x14ac:dyDescent="0.2">
      <c r="B129" s="490" t="s">
        <v>206</v>
      </c>
      <c r="C129" s="517">
        <f>IIP!C29</f>
        <v>-58.622283935546875</v>
      </c>
      <c r="D129" s="517">
        <f>IIP!D29</f>
        <v>-58.368450164794922</v>
      </c>
      <c r="E129" s="517">
        <f>IIP!E29</f>
        <v>-58.377334594726563</v>
      </c>
      <c r="F129" s="517">
        <f>IIP!F29</f>
        <v>-56.997577667236328</v>
      </c>
      <c r="G129" s="517">
        <f>IIP!G29</f>
        <v>-37.149574279785156</v>
      </c>
      <c r="H129" s="517">
        <f>IIP!H29</f>
        <v>-31.465911865234375</v>
      </c>
      <c r="I129" s="517">
        <f>IIP!I29</f>
        <v>-9.7348871231079102</v>
      </c>
      <c r="J129" s="517">
        <f>IIP!J29</f>
        <v>-11.285131454467773</v>
      </c>
      <c r="K129" s="517">
        <f>IIP!K29</f>
        <v>-6.5384521484375</v>
      </c>
      <c r="L129" s="517">
        <f>IIP!L29</f>
        <v>0.17563928663730621</v>
      </c>
      <c r="M129" s="517">
        <f>IIP!M29</f>
        <v>6.6640267372131348</v>
      </c>
      <c r="N129" s="517">
        <f>IIP!N29</f>
        <v>19.450597763061523</v>
      </c>
      <c r="O129" s="517">
        <f>IIP!O29</f>
        <v>35.960010528564453</v>
      </c>
      <c r="P129" s="517">
        <f>IIP!P29</f>
        <v>41.623359680175781</v>
      </c>
      <c r="Q129" s="517">
        <f>IIP!Q29</f>
        <v>69.578536987304688</v>
      </c>
      <c r="R129" s="517">
        <f>IIP!R29</f>
        <v>131.87118530273438</v>
      </c>
      <c r="S129" s="517">
        <f>IIP!S29</f>
        <v>169.78221130371094</v>
      </c>
      <c r="T129" s="517">
        <f>IIP!T29</f>
        <v>167.76898193359375</v>
      </c>
      <c r="U129" s="517">
        <f>IIP!U29</f>
        <v>162.11416625976563</v>
      </c>
      <c r="V129" s="517">
        <f>IIP!V29</f>
        <v>146.61177062988281</v>
      </c>
      <c r="W129" s="517">
        <f>IIP!W29</f>
        <v>147.19503784179688</v>
      </c>
      <c r="X129" s="517">
        <f>IIP!X29</f>
        <v>115.81706237792969</v>
      </c>
      <c r="Y129" s="169"/>
    </row>
    <row r="130" spans="1:25" s="484" customFormat="1" ht="20.100000000000001" customHeight="1" x14ac:dyDescent="0.2">
      <c r="A130" s="518"/>
      <c r="B130" s="1028" t="s">
        <v>876</v>
      </c>
      <c r="C130" s="544">
        <f>IIP!C19</f>
        <v>161.83255004882813</v>
      </c>
      <c r="D130" s="544">
        <f>IIP!D19</f>
        <v>135.03871154785156</v>
      </c>
      <c r="E130" s="544">
        <f>IIP!E19</f>
        <v>124.49618530273438</v>
      </c>
      <c r="F130" s="544">
        <f>IIP!F19</f>
        <v>136.29545593261719</v>
      </c>
      <c r="G130" s="544">
        <f>IIP!G19</f>
        <v>141.61260986328125</v>
      </c>
      <c r="H130" s="544">
        <f>IIP!H19</f>
        <v>152.50895690917969</v>
      </c>
      <c r="I130" s="544">
        <f>IIP!I19</f>
        <v>156.96626281738281</v>
      </c>
      <c r="J130" s="544">
        <f>IIP!J19</f>
        <v>176.38995361328125</v>
      </c>
      <c r="K130" s="544">
        <f>IIP!K19</f>
        <v>147.05885314941406</v>
      </c>
      <c r="L130" s="544">
        <f>IIP!L19</f>
        <v>143.97578430175781</v>
      </c>
      <c r="M130" s="544">
        <f>IIP!M19</f>
        <v>151.08430480957031</v>
      </c>
      <c r="N130" s="544">
        <f>IIP!N19</f>
        <v>146.48545837402344</v>
      </c>
      <c r="O130" s="544">
        <f>IIP!O19</f>
        <v>171.79653930664063</v>
      </c>
      <c r="P130" s="544">
        <f>IIP!P19</f>
        <v>189.64802551269531</v>
      </c>
      <c r="Q130" s="544">
        <f>IIP!Q19</f>
        <v>199.1641845703125</v>
      </c>
      <c r="R130" s="544">
        <f>IIP!R19</f>
        <v>183.88272094726563</v>
      </c>
      <c r="S130" s="544">
        <f>IIP!S19</f>
        <v>196.76123046875</v>
      </c>
      <c r="T130" s="544">
        <f>IIP!T19</f>
        <v>219.47795104980469</v>
      </c>
      <c r="U130" s="544">
        <f>IIP!U19</f>
        <v>297.45263671875</v>
      </c>
      <c r="V130" s="544">
        <f>IIP!V19</f>
        <v>286.37130737304688</v>
      </c>
      <c r="W130" s="544">
        <f>IIP!W19</f>
        <v>280.03494262695313</v>
      </c>
      <c r="X130" s="544">
        <f>IIP!X19</f>
        <v>323.38546752929688</v>
      </c>
      <c r="Y130" s="169"/>
    </row>
    <row r="131" spans="1:25" ht="20.100000000000001" customHeight="1" x14ac:dyDescent="0.25">
      <c r="A131" s="474" t="s">
        <v>993</v>
      </c>
      <c r="C131" s="478"/>
      <c r="D131" s="478"/>
      <c r="E131" s="478"/>
      <c r="F131" s="478"/>
      <c r="G131" s="478"/>
      <c r="H131" s="478"/>
      <c r="I131" s="478"/>
      <c r="J131" s="478"/>
      <c r="K131" s="478"/>
      <c r="L131" s="478"/>
      <c r="M131" s="478"/>
      <c r="N131" s="478"/>
      <c r="O131" s="478"/>
      <c r="P131" s="478"/>
      <c r="Q131" s="478"/>
      <c r="R131" s="478"/>
      <c r="S131" s="478"/>
      <c r="T131" s="478"/>
      <c r="U131" s="478"/>
      <c r="V131" s="478"/>
      <c r="W131" s="478"/>
      <c r="X131" s="478"/>
    </row>
    <row r="132" spans="1:25" ht="15" customHeight="1" x14ac:dyDescent="0.2">
      <c r="B132" s="475" t="s">
        <v>1009</v>
      </c>
      <c r="C132" s="524">
        <f>ExtD!C8</f>
        <v>58.493911743164063</v>
      </c>
      <c r="D132" s="524">
        <f>ExtD!D8</f>
        <v>58.182178497314453</v>
      </c>
      <c r="E132" s="524">
        <f>ExtD!E8</f>
        <v>58.133808135986328</v>
      </c>
      <c r="F132" s="524">
        <f>ExtD!F8</f>
        <v>56.854145050048828</v>
      </c>
      <c r="G132" s="524">
        <f>ExtD!G8</f>
        <v>59.964210510253906</v>
      </c>
      <c r="H132" s="524">
        <f>ExtD!H8</f>
        <v>59.566402435302734</v>
      </c>
      <c r="I132" s="524">
        <f>ExtD!I8</f>
        <v>57.617710113525391</v>
      </c>
      <c r="J132" s="524">
        <f>ExtD!J8</f>
        <v>68.983261108398438</v>
      </c>
      <c r="K132" s="524">
        <f>ExtD!K8</f>
        <v>66.780609130859375</v>
      </c>
      <c r="L132" s="524">
        <f>ExtD!L8</f>
        <v>70.359970092773438</v>
      </c>
      <c r="M132" s="524">
        <f>ExtD!M8</f>
        <v>66.498062133789063</v>
      </c>
      <c r="N132" s="524">
        <f>ExtD!N8</f>
        <v>62.701091766357422</v>
      </c>
      <c r="O132" s="524">
        <f>ExtD!O8</f>
        <v>69.102081298828125</v>
      </c>
      <c r="P132" s="524">
        <f>ExtD!P8</f>
        <v>65.040870666503906</v>
      </c>
      <c r="Q132" s="524">
        <f>ExtD!Q8</f>
        <v>70.607192993164063</v>
      </c>
      <c r="R132" s="524">
        <f>ExtD!R8</f>
        <v>64.430793762207031</v>
      </c>
      <c r="S132" s="524">
        <f>ExtD!S8</f>
        <v>75.049331665039063</v>
      </c>
      <c r="T132" s="524">
        <f>ExtD!T8</f>
        <v>81.104995727539063</v>
      </c>
      <c r="U132" s="524">
        <f>ExtD!U8</f>
        <v>87.579147338867188</v>
      </c>
      <c r="V132" s="524">
        <f>ExtD!V8</f>
        <v>87.238502502441406</v>
      </c>
      <c r="W132" s="524">
        <f>ExtD!W8</f>
        <v>138.671142578125</v>
      </c>
      <c r="X132" s="524">
        <f>ExtD!X8</f>
        <v>167.16551208496094</v>
      </c>
    </row>
    <row r="133" spans="1:25" x14ac:dyDescent="0.2">
      <c r="B133" s="490" t="s">
        <v>301</v>
      </c>
      <c r="C133" s="524">
        <f>ExtD!C19</f>
        <v>23</v>
      </c>
      <c r="D133" s="524">
        <f>ExtD!D19</f>
        <v>23</v>
      </c>
      <c r="E133" s="524">
        <f>ExtD!E19</f>
        <v>23</v>
      </c>
      <c r="F133" s="524">
        <f>ExtD!F19</f>
        <v>22.429000854492188</v>
      </c>
      <c r="G133" s="524">
        <f>ExtD!G19</f>
        <v>21.285713195800781</v>
      </c>
      <c r="H133" s="524">
        <f>ExtD!H19</f>
        <v>21.64271354675293</v>
      </c>
      <c r="I133" s="524">
        <f>ExtD!I19</f>
        <v>20.499713897705078</v>
      </c>
      <c r="J133" s="524">
        <f>ExtD!J19</f>
        <v>25.857139587402344</v>
      </c>
      <c r="K133" s="524">
        <f>ExtD!K19</f>
        <v>24.828569412231445</v>
      </c>
      <c r="L133" s="524">
        <f>ExtD!L19</f>
        <v>22.657140731811523</v>
      </c>
      <c r="M133" s="524">
        <f>ExtD!M19</f>
        <v>21.05714225769043</v>
      </c>
      <c r="N133" s="524">
        <f>ExtD!N19</f>
        <v>19.457145690917969</v>
      </c>
      <c r="O133" s="524">
        <f>ExtD!O19</f>
        <v>27.729881286621094</v>
      </c>
      <c r="P133" s="524">
        <f>ExtD!P19</f>
        <v>26.1298828125</v>
      </c>
      <c r="Q133" s="524">
        <f>ExtD!Q19</f>
        <v>30.446731567382813</v>
      </c>
      <c r="R133" s="524">
        <f>ExtD!R19</f>
        <v>28.237310409545898</v>
      </c>
      <c r="S133" s="524">
        <f>ExtD!S19</f>
        <v>43.583587646484375</v>
      </c>
      <c r="T133" s="524">
        <f>ExtD!T19</f>
        <v>53.3922119140625</v>
      </c>
      <c r="U133" s="524">
        <f>ExtD!U19</f>
        <v>62.374191284179688</v>
      </c>
      <c r="V133" s="524">
        <f>ExtD!V19</f>
        <v>64.585960388183594</v>
      </c>
      <c r="W133" s="524">
        <f>ExtD!W19</f>
        <v>117.89940643310547</v>
      </c>
      <c r="X133" s="524">
        <f>ExtD!X19</f>
        <v>149.05917358398438</v>
      </c>
    </row>
    <row r="134" spans="1:25" x14ac:dyDescent="0.2">
      <c r="B134" s="490" t="s">
        <v>878</v>
      </c>
      <c r="C134" s="524">
        <f>ExtD!C25</f>
        <v>35.493911743164063</v>
      </c>
      <c r="D134" s="524">
        <f>ExtD!D25</f>
        <v>35.182178497314453</v>
      </c>
      <c r="E134" s="524">
        <f>ExtD!E25</f>
        <v>35.133808135986328</v>
      </c>
      <c r="F134" s="524">
        <f>ExtD!F25</f>
        <v>34.425144195556641</v>
      </c>
      <c r="G134" s="524">
        <f>ExtD!G25</f>
        <v>38.678497314453125</v>
      </c>
      <c r="H134" s="524">
        <f>ExtD!H25</f>
        <v>37.923686981201172</v>
      </c>
      <c r="I134" s="524">
        <f>ExtD!I25</f>
        <v>37.117996215820313</v>
      </c>
      <c r="J134" s="524">
        <f>ExtD!J25</f>
        <v>43.126121520996094</v>
      </c>
      <c r="K134" s="524">
        <f>ExtD!K25</f>
        <v>41.952041625976563</v>
      </c>
      <c r="L134" s="524">
        <f>ExtD!L25</f>
        <v>47.702827453613281</v>
      </c>
      <c r="M134" s="524">
        <f>ExtD!M25</f>
        <v>45.440914154052734</v>
      </c>
      <c r="N134" s="524">
        <f>ExtD!N25</f>
        <v>43.243949890136719</v>
      </c>
      <c r="O134" s="524">
        <f>ExtD!O25</f>
        <v>41.372203826904297</v>
      </c>
      <c r="P134" s="524">
        <f>ExtD!P25</f>
        <v>38.910984039306641</v>
      </c>
      <c r="Q134" s="524">
        <f>ExtD!Q25</f>
        <v>40.16046142578125</v>
      </c>
      <c r="R134" s="524">
        <f>ExtD!R25</f>
        <v>36.193477630615234</v>
      </c>
      <c r="S134" s="524">
        <f>ExtD!S25</f>
        <v>31.465740203857422</v>
      </c>
      <c r="T134" s="524">
        <f>ExtD!T25</f>
        <v>27.71278190612793</v>
      </c>
      <c r="U134" s="524">
        <f>ExtD!U25</f>
        <v>25.204952239990234</v>
      </c>
      <c r="V134" s="524">
        <f>ExtD!V25</f>
        <v>22.65254020690918</v>
      </c>
      <c r="W134" s="524">
        <f>ExtD!W25</f>
        <v>20.771732330322266</v>
      </c>
      <c r="X134" s="524">
        <f>ExtD!X25</f>
        <v>18.106332778930664</v>
      </c>
    </row>
    <row r="135" spans="1:25" ht="12.75" customHeight="1" x14ac:dyDescent="0.2">
      <c r="B135" s="1029" t="s">
        <v>994</v>
      </c>
      <c r="C135" s="331">
        <f t="shared" ref="C135:U135" si="81">C132/C4</f>
        <v>0.39120840206898344</v>
      </c>
      <c r="D135" s="331">
        <f t="shared" si="81"/>
        <v>0.36492384793321359</v>
      </c>
      <c r="E135" s="331">
        <f t="shared" si="81"/>
        <v>0.35742314059123381</v>
      </c>
      <c r="F135" s="331">
        <f t="shared" si="81"/>
        <v>0.36783490658891638</v>
      </c>
      <c r="G135" s="331">
        <f t="shared" si="81"/>
        <v>0.36038122062937822</v>
      </c>
      <c r="H135" s="331">
        <f t="shared" si="81"/>
        <v>0.31183673428631908</v>
      </c>
      <c r="I135" s="331">
        <f t="shared" si="81"/>
        <v>0.29748207265287713</v>
      </c>
      <c r="J135" s="331">
        <f t="shared" si="81"/>
        <v>0.34330606306874539</v>
      </c>
      <c r="K135" s="331">
        <f t="shared" si="81"/>
        <v>0.33174407187841032</v>
      </c>
      <c r="L135" s="331">
        <f t="shared" si="81"/>
        <v>0.37006447120697261</v>
      </c>
      <c r="M135" s="331">
        <f t="shared" si="81"/>
        <v>0.35337858367097291</v>
      </c>
      <c r="N135" s="331">
        <f t="shared" si="81"/>
        <v>0.31530517512295908</v>
      </c>
      <c r="O135" s="331">
        <f t="shared" si="81"/>
        <v>0.32047298962672649</v>
      </c>
      <c r="P135" s="331">
        <f t="shared" si="81"/>
        <v>0.29030733895810867</v>
      </c>
      <c r="Q135" s="331">
        <f t="shared" si="81"/>
        <v>0.28744604228730447</v>
      </c>
      <c r="R135" s="331">
        <f t="shared" si="81"/>
        <v>0.22382478558857538</v>
      </c>
      <c r="S135" s="331">
        <f t="shared" si="81"/>
        <v>0.24713888314113502</v>
      </c>
      <c r="T135" s="331">
        <f t="shared" si="81"/>
        <v>0.28121089257539972</v>
      </c>
      <c r="U135" s="331">
        <f t="shared" si="81"/>
        <v>0.30528516430736236</v>
      </c>
      <c r="V135" s="331">
        <f t="shared" ref="V135:W135" si="82">V132/V4</f>
        <v>0.30993621147510397</v>
      </c>
      <c r="W135" s="331">
        <f t="shared" si="82"/>
        <v>0.5403422820068875</v>
      </c>
      <c r="X135" s="331">
        <f t="shared" ref="X135" si="83">X132/X4</f>
        <v>0.74912325364441135</v>
      </c>
    </row>
    <row r="136" spans="1:25" ht="12.75" customHeight="1" x14ac:dyDescent="0.2">
      <c r="B136" s="490" t="s">
        <v>113</v>
      </c>
      <c r="C136" s="524">
        <f>ExtD!C5</f>
        <v>1.6567720174789429</v>
      </c>
      <c r="D136" s="524">
        <f>ExtD!D5</f>
        <v>2.5521140098571777</v>
      </c>
      <c r="E136" s="524">
        <f>ExtD!E5</f>
        <v>2.3967430591583252</v>
      </c>
      <c r="F136" s="524">
        <f>ExtD!F5</f>
        <v>3.5897960662841797</v>
      </c>
      <c r="G136" s="524">
        <f>ExtD!G5</f>
        <v>3.7107810974121094</v>
      </c>
      <c r="H136" s="524">
        <f>ExtD!H5</f>
        <v>4.0095500946044922</v>
      </c>
      <c r="I136" s="524">
        <f>ExtD!I5</f>
        <v>4.0549359321594238</v>
      </c>
      <c r="J136" s="524">
        <f>ExtD!J5</f>
        <v>4.4565777778625488</v>
      </c>
      <c r="K136" s="524">
        <f>ExtD!K5</f>
        <v>4.4113240242004395</v>
      </c>
      <c r="L136" s="524">
        <f>ExtD!L5</f>
        <v>5.5805239677429199</v>
      </c>
      <c r="M136" s="524">
        <f>ExtD!M5</f>
        <v>6.3866462707519531</v>
      </c>
      <c r="N136" s="524">
        <f>ExtD!N5</f>
        <v>6.2098798751831055</v>
      </c>
      <c r="O136" s="524">
        <f>ExtD!O5</f>
        <v>6.5116219520568848</v>
      </c>
      <c r="P136" s="524">
        <f>ExtD!P5</f>
        <v>6.4044342041015625</v>
      </c>
      <c r="Q136" s="524">
        <f>ExtD!Q5</f>
        <v>7.2762813568115234</v>
      </c>
      <c r="R136" s="524">
        <f>ExtD!R5</f>
        <v>7.5835909843444824</v>
      </c>
      <c r="S136" s="524">
        <f>ExtD!S5</f>
        <v>9.0993757247924805</v>
      </c>
      <c r="T136" s="524">
        <f>ExtD!T5</f>
        <v>7.3932371139526367</v>
      </c>
      <c r="U136" s="524">
        <f>ExtD!U5</f>
        <v>8.0544767379760742</v>
      </c>
      <c r="V136" s="524">
        <f>ExtD!V5</f>
        <v>9.3840417861938477</v>
      </c>
      <c r="W136" s="524">
        <f>ExtD!W5</f>
        <v>9.7817487716674805</v>
      </c>
      <c r="X136" s="524">
        <f>ExtD!X5</f>
        <v>10.88422679901123</v>
      </c>
    </row>
    <row r="137" spans="1:25" s="484" customFormat="1" ht="20.100000000000001" customHeight="1" x14ac:dyDescent="0.2">
      <c r="A137" s="518"/>
      <c r="B137" s="1028" t="s">
        <v>1007</v>
      </c>
      <c r="C137" s="551">
        <f t="shared" ref="C137:F137" si="84">C136/C72</f>
        <v>2.5668139403780089E-2</v>
      </c>
      <c r="D137" s="551">
        <f t="shared" si="84"/>
        <v>4.8698044068065313E-2</v>
      </c>
      <c r="E137" s="551">
        <f t="shared" si="84"/>
        <v>4.1092324646087086E-2</v>
      </c>
      <c r="F137" s="551">
        <f t="shared" si="84"/>
        <v>5.1554572429922028E-2</v>
      </c>
      <c r="G137" s="551">
        <f t="shared" ref="G137:U137" si="85">G136/G72</f>
        <v>5.1012801557875381E-2</v>
      </c>
      <c r="H137" s="551">
        <f t="shared" si="85"/>
        <v>5.1816006576585652E-2</v>
      </c>
      <c r="I137" s="551">
        <f t="shared" si="85"/>
        <v>4.6533908471402909E-2</v>
      </c>
      <c r="J137" s="551">
        <f t="shared" si="85"/>
        <v>4.8390147779558072E-2</v>
      </c>
      <c r="K137" s="551">
        <f t="shared" si="85"/>
        <v>5.199585110830595E-2</v>
      </c>
      <c r="L137" s="551">
        <f t="shared" si="85"/>
        <v>7.3143019974066095E-2</v>
      </c>
      <c r="M137" s="551">
        <f t="shared" si="85"/>
        <v>7.451571070303592E-2</v>
      </c>
      <c r="N137" s="551">
        <f t="shared" si="85"/>
        <v>7.1185163930212417E-2</v>
      </c>
      <c r="O137" s="551">
        <f t="shared" si="85"/>
        <v>6.8517965062958167E-2</v>
      </c>
      <c r="P137" s="551">
        <f t="shared" si="85"/>
        <v>6.9600123497971206E-2</v>
      </c>
      <c r="Q137" s="551">
        <f t="shared" si="85"/>
        <v>6.8253754478749692E-2</v>
      </c>
      <c r="R137" s="551">
        <f t="shared" si="85"/>
        <v>6.6022504073678656E-2</v>
      </c>
      <c r="S137" s="551">
        <f t="shared" si="85"/>
        <v>7.2969474056048769E-2</v>
      </c>
      <c r="T137" s="551">
        <f t="shared" si="85"/>
        <v>6.4310311470826054E-2</v>
      </c>
      <c r="U137" s="551">
        <f t="shared" si="85"/>
        <v>6.3554668801978909E-2</v>
      </c>
      <c r="V137" s="551">
        <f t="shared" ref="V137:W137" si="86">V136/V72</f>
        <v>7.8579277467582864E-2</v>
      </c>
      <c r="W137" s="551">
        <f t="shared" si="86"/>
        <v>7.6565266670351267E-2</v>
      </c>
      <c r="X137" s="551">
        <f t="shared" ref="X137" si="87">X136/X72</f>
        <v>9.6411028946778429E-2</v>
      </c>
    </row>
    <row r="138" spans="1:25" s="470" customFormat="1" ht="24.95" customHeight="1" x14ac:dyDescent="0.2">
      <c r="A138" s="48" t="str">
        <f>CONCATENATE(A$1," (continued)")</f>
        <v>Table S1    Palau summary economic indicators, FY2000-FY2021 (continued)</v>
      </c>
      <c r="B138" s="563"/>
      <c r="C138" s="563"/>
      <c r="D138" s="563"/>
      <c r="E138" s="563"/>
      <c r="F138" s="563"/>
      <c r="G138" s="563"/>
      <c r="H138" s="563"/>
      <c r="I138" s="563"/>
      <c r="J138" s="563"/>
      <c r="K138" s="563"/>
      <c r="L138" s="563"/>
      <c r="M138" s="563"/>
      <c r="N138" s="563"/>
      <c r="O138" s="563"/>
      <c r="P138" s="563"/>
      <c r="Q138" s="563"/>
      <c r="R138" s="563"/>
      <c r="S138" s="563"/>
      <c r="T138" s="563"/>
      <c r="U138" s="563"/>
      <c r="V138" s="563"/>
      <c r="W138" s="563"/>
    </row>
    <row r="139" spans="1:25" s="470" customFormat="1" ht="24.95" customHeight="1" x14ac:dyDescent="0.2">
      <c r="A139" s="471"/>
      <c r="B139" s="472"/>
      <c r="C139" s="509" t="str">
        <f t="shared" ref="C139:U139" si="88">C2</f>
        <v>FY00</v>
      </c>
      <c r="D139" s="509" t="str">
        <f t="shared" si="88"/>
        <v>FY01</v>
      </c>
      <c r="E139" s="509" t="str">
        <f t="shared" si="88"/>
        <v>FY02</v>
      </c>
      <c r="F139" s="509" t="str">
        <f t="shared" si="88"/>
        <v>FY03</v>
      </c>
      <c r="G139" s="509" t="str">
        <f t="shared" si="88"/>
        <v>FY04</v>
      </c>
      <c r="H139" s="509" t="str">
        <f t="shared" si="88"/>
        <v>FY05</v>
      </c>
      <c r="I139" s="509" t="str">
        <f t="shared" si="88"/>
        <v>FY06</v>
      </c>
      <c r="J139" s="509" t="str">
        <f t="shared" si="88"/>
        <v>FY07</v>
      </c>
      <c r="K139" s="509" t="str">
        <f t="shared" si="88"/>
        <v>FY08</v>
      </c>
      <c r="L139" s="509" t="str">
        <f t="shared" si="88"/>
        <v>FY09</v>
      </c>
      <c r="M139" s="509" t="str">
        <f t="shared" si="88"/>
        <v>FY10</v>
      </c>
      <c r="N139" s="509" t="str">
        <f t="shared" si="88"/>
        <v>FY11</v>
      </c>
      <c r="O139" s="509" t="str">
        <f t="shared" si="88"/>
        <v>FY12</v>
      </c>
      <c r="P139" s="509" t="str">
        <f t="shared" si="88"/>
        <v>FY13</v>
      </c>
      <c r="Q139" s="509" t="str">
        <f t="shared" si="88"/>
        <v>FY14</v>
      </c>
      <c r="R139" s="509" t="str">
        <f t="shared" si="88"/>
        <v>FY15</v>
      </c>
      <c r="S139" s="509" t="str">
        <f t="shared" si="88"/>
        <v>FY16</v>
      </c>
      <c r="T139" s="509" t="str">
        <f t="shared" si="88"/>
        <v>FY17</v>
      </c>
      <c r="U139" s="509" t="str">
        <f t="shared" si="88"/>
        <v>FY18</v>
      </c>
      <c r="V139" s="509" t="str">
        <f t="shared" ref="V139:W139" si="89">V2</f>
        <v>FY19</v>
      </c>
      <c r="W139" s="509" t="str">
        <f t="shared" si="89"/>
        <v>FY20</v>
      </c>
      <c r="X139" s="509" t="str">
        <f t="shared" ref="X139" si="90">X2</f>
        <v>FY21</v>
      </c>
    </row>
    <row r="140" spans="1:25" ht="20.100000000000001" customHeight="1" x14ac:dyDescent="0.25">
      <c r="A140" s="474" t="s">
        <v>544</v>
      </c>
      <c r="C140" s="478"/>
      <c r="D140" s="478"/>
      <c r="E140" s="478"/>
      <c r="F140" s="478"/>
      <c r="G140" s="478"/>
      <c r="H140" s="478"/>
      <c r="I140" s="478"/>
      <c r="J140" s="478"/>
      <c r="K140" s="478"/>
      <c r="L140" s="478"/>
      <c r="M140" s="478"/>
      <c r="N140" s="478"/>
      <c r="O140" s="478"/>
      <c r="P140" s="478"/>
      <c r="Q140" s="478"/>
      <c r="R140" s="478"/>
      <c r="S140" s="478"/>
      <c r="T140" s="478"/>
      <c r="U140" s="478"/>
      <c r="V140" s="478"/>
      <c r="W140" s="478"/>
      <c r="X140" s="478"/>
    </row>
    <row r="141" spans="1:25" s="65" customFormat="1" ht="15" customHeight="1" x14ac:dyDescent="0.2">
      <c r="B141" s="65" t="s">
        <v>1010</v>
      </c>
      <c r="C141" s="522">
        <f>Trsm!B52</f>
        <v>43.00396728515625</v>
      </c>
      <c r="D141" s="522">
        <f>Trsm!C52</f>
        <v>41.859752655029297</v>
      </c>
      <c r="E141" s="522">
        <f>Trsm!D52</f>
        <v>38.750568389892578</v>
      </c>
      <c r="F141" s="522">
        <f>Trsm!E52</f>
        <v>38.468723297119141</v>
      </c>
      <c r="G141" s="522">
        <f>Trsm!F52</f>
        <v>44.321197509765625</v>
      </c>
      <c r="H141" s="522">
        <f>Trsm!G52</f>
        <v>52.359699249267578</v>
      </c>
      <c r="I141" s="522">
        <f>Trsm!H52</f>
        <v>52.863513946533203</v>
      </c>
      <c r="J141" s="522">
        <f>Trsm!I52</f>
        <v>59.642097473144531</v>
      </c>
      <c r="K141" s="522">
        <f>Trsm!J52</f>
        <v>64.068290710449219</v>
      </c>
      <c r="L141" s="522">
        <f>Trsm!K52</f>
        <v>60.011180877685547</v>
      </c>
      <c r="M141" s="522">
        <f>Trsm!L52</f>
        <v>64.894737243652344</v>
      </c>
      <c r="N141" s="522">
        <f>Trsm!M52</f>
        <v>81.313095092773438</v>
      </c>
      <c r="O141" s="522">
        <f>Trsm!N52</f>
        <v>95.819664001464844</v>
      </c>
      <c r="P141" s="522">
        <f>Trsm!O52</f>
        <v>102.14024353027344</v>
      </c>
      <c r="Q141" s="522">
        <f>Trsm!P52</f>
        <v>115.60176849365234</v>
      </c>
      <c r="R141" s="522">
        <f>Trsm!Q52</f>
        <v>136.27047729492188</v>
      </c>
      <c r="S141" s="522">
        <f>Trsm!R52</f>
        <v>128.35049438476563</v>
      </c>
      <c r="T141" s="522">
        <f>Trsm!S52</f>
        <v>112.03677368164063</v>
      </c>
      <c r="U141" s="522">
        <f>Trsm!T52</f>
        <v>107.21772003173828</v>
      </c>
      <c r="V141" s="522">
        <f>Trsm!U52</f>
        <v>88.839561462402344</v>
      </c>
      <c r="W141" s="522">
        <f>Trsm!V52</f>
        <v>42.190452575683594</v>
      </c>
      <c r="X141" s="522">
        <f>Trsm!W52</f>
        <v>3.7457983493804932</v>
      </c>
    </row>
    <row r="142" spans="1:25" customFormat="1" hidden="1" outlineLevel="1" x14ac:dyDescent="0.2">
      <c r="B142" s="286" t="s">
        <v>802</v>
      </c>
      <c r="C142" s="542"/>
      <c r="D142" s="542"/>
      <c r="E142" s="542"/>
      <c r="F142" s="542"/>
      <c r="G142" s="542"/>
      <c r="H142" s="542"/>
      <c r="I142" s="542"/>
      <c r="J142" s="542"/>
      <c r="K142" s="542"/>
      <c r="L142" s="542"/>
      <c r="M142" s="542"/>
      <c r="N142" s="542"/>
      <c r="O142" s="542"/>
      <c r="P142" s="542"/>
      <c r="Q142" s="542"/>
      <c r="R142" s="542"/>
    </row>
    <row r="143" spans="1:25" customFormat="1" hidden="1" outlineLevel="1" x14ac:dyDescent="0.2">
      <c r="B143" s="427" t="s">
        <v>849</v>
      </c>
      <c r="C143" s="542"/>
      <c r="D143" s="542"/>
      <c r="E143" s="542"/>
      <c r="F143" s="542"/>
      <c r="G143" s="542"/>
      <c r="H143" s="430"/>
      <c r="I143" s="430"/>
      <c r="J143" s="430"/>
      <c r="K143" s="430">
        <f>Trsm!J40</f>
        <v>22.87468147277832</v>
      </c>
      <c r="L143" s="430">
        <f>Trsm!K40</f>
        <v>21.708763122558594</v>
      </c>
      <c r="M143" s="430">
        <f>Trsm!L40</f>
        <v>22.771188735961914</v>
      </c>
      <c r="N143" s="430">
        <f>Trsm!M40</f>
        <v>29.473791122436523</v>
      </c>
      <c r="O143" s="430">
        <f>Trsm!N40</f>
        <v>34.944499969482422</v>
      </c>
      <c r="P143" s="430">
        <f>Trsm!O40</f>
        <v>38.011905670166016</v>
      </c>
      <c r="Q143" s="430">
        <f>Trsm!P40</f>
        <v>42.677646636962891</v>
      </c>
      <c r="R143" s="430">
        <f>Trsm!Q40</f>
        <v>52.475727081298828</v>
      </c>
      <c r="S143" s="430">
        <f>Trsm!R40</f>
        <v>51.8358154296875</v>
      </c>
      <c r="T143" s="430">
        <f>Trsm!S40</f>
        <v>45.481922149658203</v>
      </c>
      <c r="U143" s="430">
        <f>Trsm!T40</f>
        <v>41.172962188720703</v>
      </c>
      <c r="V143" s="430">
        <f>Trsm!U40</f>
        <v>33.172218322753906</v>
      </c>
      <c r="W143" s="430">
        <f>Trsm!V40</f>
        <v>12.93454647064209</v>
      </c>
      <c r="X143" s="430">
        <f>Trsm!W40</f>
        <v>0.82523077726364136</v>
      </c>
    </row>
    <row r="144" spans="1:25" customFormat="1" hidden="1" outlineLevel="1" x14ac:dyDescent="0.2">
      <c r="B144" s="427" t="s">
        <v>859</v>
      </c>
      <c r="C144" s="542"/>
      <c r="D144" s="542"/>
      <c r="E144" s="542"/>
      <c r="F144" s="542"/>
      <c r="G144" s="542"/>
      <c r="H144" s="430"/>
      <c r="I144" s="430"/>
      <c r="J144" s="430"/>
      <c r="K144" s="430">
        <f>Trsm!J50-K143</f>
        <v>39.418142318725586</v>
      </c>
      <c r="L144" s="430">
        <f>Trsm!K50-L143</f>
        <v>36.776657104492188</v>
      </c>
      <c r="M144" s="430">
        <f>Trsm!L50-M143</f>
        <v>39.165090560913086</v>
      </c>
      <c r="N144" s="430">
        <f>Trsm!M50-N143</f>
        <v>48.010126113891602</v>
      </c>
      <c r="O144" s="430">
        <f>Trsm!N50-O143</f>
        <v>56.469112396240234</v>
      </c>
      <c r="P144" s="430">
        <f>Trsm!O50-P143</f>
        <v>58.337551116943359</v>
      </c>
      <c r="Q144" s="430">
        <f>Trsm!P50-Q143</f>
        <v>66.519771575927734</v>
      </c>
      <c r="R144" s="430">
        <f>Trsm!Q50-R143</f>
        <v>75.003513336181641</v>
      </c>
      <c r="S144" s="430">
        <f>Trsm!R50-S143</f>
        <v>68.708625793457031</v>
      </c>
      <c r="T144" s="430">
        <f>Trsm!S50-T143</f>
        <v>59.932361602783203</v>
      </c>
      <c r="U144" s="430">
        <f>Trsm!T50-U143</f>
        <v>56.168941497802734</v>
      </c>
      <c r="V144" s="430">
        <f>Trsm!U50-V143</f>
        <v>51.944770812988281</v>
      </c>
      <c r="W144" s="430">
        <f>Trsm!V50-W143</f>
        <v>27.594906806945801</v>
      </c>
      <c r="X144" s="430">
        <f>Trsm!W50-X143</f>
        <v>2.410567581653595</v>
      </c>
    </row>
    <row r="145" spans="2:24" customFormat="1" hidden="1" outlineLevel="1" x14ac:dyDescent="0.2">
      <c r="B145" s="427" t="s">
        <v>850</v>
      </c>
      <c r="C145" s="542"/>
      <c r="D145" s="542"/>
      <c r="E145" s="542"/>
      <c r="F145" s="542"/>
      <c r="G145" s="542"/>
      <c r="H145" s="430"/>
      <c r="I145" s="430"/>
      <c r="J145" s="430"/>
      <c r="K145" s="430">
        <f>Trsm!J51</f>
        <v>1.7754650115966797</v>
      </c>
      <c r="L145" s="430">
        <f>Trsm!K51</f>
        <v>1.5257610082626343</v>
      </c>
      <c r="M145" s="430">
        <f>Trsm!L51</f>
        <v>2.9584560394287109</v>
      </c>
      <c r="N145" s="430">
        <f>Trsm!M51</f>
        <v>3.8291819095611572</v>
      </c>
      <c r="O145" s="430">
        <f>Trsm!N51</f>
        <v>4.4060482978820801</v>
      </c>
      <c r="P145" s="430">
        <f>Trsm!O51</f>
        <v>5.7907876968383789</v>
      </c>
      <c r="Q145" s="430">
        <f>Trsm!P51</f>
        <v>6.4043478965759277</v>
      </c>
      <c r="R145" s="430">
        <f>Trsm!Q51</f>
        <v>8.791229248046875</v>
      </c>
      <c r="S145" s="430">
        <f>Trsm!R51</f>
        <v>7.8060503005981445</v>
      </c>
      <c r="T145" s="430">
        <f>Trsm!S51</f>
        <v>6.6224908828735352</v>
      </c>
      <c r="U145" s="430">
        <f>Trsm!T51</f>
        <v>9.8758163452148438</v>
      </c>
      <c r="V145" s="430">
        <f>Trsm!U51</f>
        <v>3.72257399559021</v>
      </c>
      <c r="W145" s="430">
        <f>Trsm!V51</f>
        <v>1.6610000133514404</v>
      </c>
      <c r="X145" s="430">
        <f>Trsm!W51</f>
        <v>0.50999999046325684</v>
      </c>
    </row>
    <row r="146" spans="2:24" s="65" customFormat="1" ht="15" customHeight="1" collapsed="1" x14ac:dyDescent="0.2">
      <c r="B146" s="65" t="s">
        <v>847</v>
      </c>
      <c r="C146" s="133"/>
      <c r="D146" s="133"/>
      <c r="E146" s="133"/>
      <c r="F146" s="133"/>
      <c r="G146" s="133"/>
      <c r="H146" s="133"/>
      <c r="I146" s="133"/>
      <c r="J146" s="133"/>
      <c r="K146" s="133">
        <f>Trsm!J35</f>
        <v>383190.30328039505</v>
      </c>
      <c r="L146" s="133">
        <f>Trsm!K35</f>
        <v>342018.89405395294</v>
      </c>
      <c r="M146" s="133">
        <f>Trsm!L35</f>
        <v>381844.38621238002</v>
      </c>
      <c r="N146" s="133">
        <f>Trsm!M35</f>
        <v>481390.7527094119</v>
      </c>
      <c r="O146" s="133">
        <f>Trsm!N35</f>
        <v>545474.59411771246</v>
      </c>
      <c r="P146" s="133">
        <f>Trsm!O35</f>
        <v>518339.39099393238</v>
      </c>
      <c r="Q146" s="133">
        <f>Trsm!P35</f>
        <v>601512.25886261789</v>
      </c>
      <c r="R146" s="133">
        <f>Trsm!Q35</f>
        <v>764123.46519896993</v>
      </c>
      <c r="S146" s="133">
        <f>Trsm!R35</f>
        <v>684908.26198745659</v>
      </c>
      <c r="T146" s="133">
        <f>Trsm!S35</f>
        <v>589514.19076789834</v>
      </c>
      <c r="U146" s="133">
        <f>Trsm!T35</f>
        <v>564474.13121873804</v>
      </c>
      <c r="V146" s="133">
        <f>Trsm!U35</f>
        <v>460611.87846278056</v>
      </c>
      <c r="W146" s="133">
        <f>Trsm!V35</f>
        <v>231014.03016438708</v>
      </c>
      <c r="X146" s="133">
        <f>Trsm!W35</f>
        <v>17807.43436174791</v>
      </c>
    </row>
    <row r="147" spans="2:24" s="255" customFormat="1" ht="17.25" customHeight="1" x14ac:dyDescent="0.2">
      <c r="B147" s="255" t="s">
        <v>999</v>
      </c>
      <c r="C147" s="354"/>
      <c r="D147" s="354"/>
      <c r="E147" s="354"/>
      <c r="F147" s="354"/>
      <c r="G147" s="354"/>
      <c r="H147" s="354"/>
      <c r="I147" s="354"/>
      <c r="J147" s="354"/>
      <c r="K147" s="354">
        <f t="shared" ref="K147:S147" si="91">K141/K151*1000000</f>
        <v>773.30465552744988</v>
      </c>
      <c r="L147" s="354">
        <f t="shared" si="91"/>
        <v>821.81204384489206</v>
      </c>
      <c r="M147" s="354">
        <f t="shared" si="91"/>
        <v>802.18966393874109</v>
      </c>
      <c r="N147" s="354">
        <f t="shared" si="91"/>
        <v>784.11856405760307</v>
      </c>
      <c r="O147" s="354">
        <f t="shared" si="91"/>
        <v>807.14032768786456</v>
      </c>
      <c r="P147" s="354">
        <f t="shared" si="91"/>
        <v>923.41849843391196</v>
      </c>
      <c r="Q147" s="354">
        <f t="shared" si="91"/>
        <v>921.68043447201399</v>
      </c>
      <c r="R147" s="354">
        <f t="shared" si="91"/>
        <v>809.09401702209743</v>
      </c>
      <c r="S147" s="354">
        <f t="shared" si="91"/>
        <v>877.50221774253862</v>
      </c>
      <c r="T147" s="354">
        <f>T141/T151*1000000</f>
        <v>920.82496656234594</v>
      </c>
      <c r="U147" s="354">
        <f>U141/U151*1000000</f>
        <v>927.77785496987201</v>
      </c>
      <c r="V147" s="354">
        <f>V141/V151*1000000</f>
        <v>993.96459417091637</v>
      </c>
      <c r="W147" s="354">
        <f t="shared" ref="W147:X147" si="92">W141/W151*1000000</f>
        <v>1013.5114003959737</v>
      </c>
      <c r="X147" s="354">
        <f t="shared" si="92"/>
        <v>1101.7053968766156</v>
      </c>
    </row>
    <row r="148" spans="2:24" s="65" customFormat="1" x14ac:dyDescent="0.2">
      <c r="B148" s="255" t="s">
        <v>1000</v>
      </c>
      <c r="C148" s="133"/>
      <c r="D148" s="133"/>
      <c r="E148" s="133"/>
      <c r="F148" s="133"/>
      <c r="G148" s="133"/>
      <c r="H148" s="354"/>
      <c r="I148" s="354"/>
      <c r="J148" s="354"/>
      <c r="K148" s="354">
        <f t="shared" ref="K148:S148" si="93">K141/K146*1000000</f>
        <v>167.19705629807649</v>
      </c>
      <c r="L148" s="354">
        <f t="shared" si="93"/>
        <v>175.46159560477051</v>
      </c>
      <c r="M148" s="354">
        <f t="shared" si="93"/>
        <v>169.9507432526668</v>
      </c>
      <c r="N148" s="354">
        <f t="shared" si="93"/>
        <v>168.9128730353022</v>
      </c>
      <c r="O148" s="354">
        <f t="shared" si="93"/>
        <v>175.6629273567728</v>
      </c>
      <c r="P148" s="354">
        <f t="shared" si="93"/>
        <v>197.05282929475271</v>
      </c>
      <c r="Q148" s="354">
        <f t="shared" si="93"/>
        <v>192.18522447446105</v>
      </c>
      <c r="R148" s="354">
        <f t="shared" si="93"/>
        <v>178.33567937798958</v>
      </c>
      <c r="S148" s="354">
        <f t="shared" si="93"/>
        <v>187.39808162383687</v>
      </c>
      <c r="T148" s="354">
        <f>T141/T146*1000000</f>
        <v>190.04932440337367</v>
      </c>
      <c r="U148" s="354">
        <f>U141/U146*1000000</f>
        <v>189.94266362613985</v>
      </c>
      <c r="V148" s="354">
        <f>V141/V146*1000000</f>
        <v>192.87292754778787</v>
      </c>
      <c r="W148" s="354">
        <f t="shared" ref="W148:X148" si="94">W141/W146*1000000</f>
        <v>182.63155941507677</v>
      </c>
      <c r="X148" s="354">
        <f t="shared" si="94"/>
        <v>210.35025446601281</v>
      </c>
    </row>
    <row r="149" spans="2:24" s="65" customFormat="1" x14ac:dyDescent="0.2">
      <c r="B149" s="255" t="s">
        <v>1001</v>
      </c>
      <c r="C149" s="133"/>
      <c r="D149" s="133"/>
      <c r="E149" s="133"/>
      <c r="F149" s="133"/>
      <c r="G149" s="133"/>
      <c r="H149" s="430"/>
      <c r="I149" s="430"/>
      <c r="J149" s="430"/>
      <c r="K149" s="430">
        <f t="shared" ref="K149:S149" si="95">K161/K146*1000000</f>
        <v>84.53277386901398</v>
      </c>
      <c r="L149" s="430">
        <f t="shared" si="95"/>
        <v>91.025555446374284</v>
      </c>
      <c r="M149" s="430">
        <f t="shared" si="95"/>
        <v>84.96352882412171</v>
      </c>
      <c r="N149" s="430">
        <f t="shared" si="95"/>
        <v>82.595941308912913</v>
      </c>
      <c r="O149" s="430">
        <f t="shared" si="95"/>
        <v>88.408165557603041</v>
      </c>
      <c r="P149" s="430">
        <f t="shared" si="95"/>
        <v>103.38891042367771</v>
      </c>
      <c r="Q149" s="430">
        <f t="shared" si="95"/>
        <v>100.47124650713417</v>
      </c>
      <c r="R149" s="430">
        <f t="shared" si="95"/>
        <v>97.330303134024092</v>
      </c>
      <c r="S149" s="430">
        <f t="shared" si="95"/>
        <v>104.60515944061508</v>
      </c>
      <c r="T149" s="430">
        <f>T161/T146*1000000</f>
        <v>102.77834384189505</v>
      </c>
      <c r="U149" s="430">
        <f>U161/U146*1000000</f>
        <v>96.745118218933897</v>
      </c>
      <c r="V149" s="430">
        <f>V161/V146*1000000</f>
        <v>101.57699341693318</v>
      </c>
      <c r="W149" s="430">
        <f t="shared" ref="W149:X149" si="96">W161/W146*1000000</f>
        <v>87.656963002325909</v>
      </c>
      <c r="X149" s="430">
        <f t="shared" si="96"/>
        <v>41.81340001807169</v>
      </c>
    </row>
    <row r="150" spans="2:24" s="65" customFormat="1" ht="15" customHeight="1" x14ac:dyDescent="0.2">
      <c r="B150" s="65" t="s">
        <v>1011</v>
      </c>
      <c r="C150" s="133"/>
      <c r="D150" s="133"/>
      <c r="E150" s="133"/>
      <c r="F150" s="133"/>
      <c r="G150" s="133"/>
      <c r="H150" s="429"/>
      <c r="I150" s="429"/>
      <c r="J150" s="429"/>
      <c r="K150" s="429">
        <f>Trsm!J23</f>
        <v>4.6251092731490049</v>
      </c>
      <c r="L150" s="429">
        <f>Trsm!K23</f>
        <v>4.6837146385926758</v>
      </c>
      <c r="M150" s="429">
        <f>Trsm!L23</f>
        <v>4.7201303659267957</v>
      </c>
      <c r="N150" s="429">
        <f>Trsm!M23</f>
        <v>4.6421480492710891</v>
      </c>
      <c r="O150" s="429">
        <f>Trsm!N23</f>
        <v>4.5948245303265169</v>
      </c>
      <c r="P150" s="429">
        <f>Trsm!O23</f>
        <v>4.6861468659892092</v>
      </c>
      <c r="Q150" s="429">
        <f>Trsm!P23</f>
        <v>4.7957923768197563</v>
      </c>
      <c r="R150" s="429">
        <f>Trsm!Q23</f>
        <v>4.5369161114820464</v>
      </c>
      <c r="S150" s="429">
        <f>Trsm!R23</f>
        <v>4.6825571005787774</v>
      </c>
      <c r="T150" s="429">
        <f>Trsm!S23</f>
        <v>4.8451893709862608</v>
      </c>
      <c r="U150" s="429">
        <f>Trsm!T23</f>
        <v>4.8845153440408611</v>
      </c>
      <c r="V150" s="429">
        <f>Trsm!U23</f>
        <v>5.1534686946909289</v>
      </c>
      <c r="W150" s="429">
        <f>Trsm!V23</f>
        <v>5.5494866475542199</v>
      </c>
      <c r="X150" s="429">
        <f>Trsm!W23</f>
        <v>5.2374806946317385</v>
      </c>
    </row>
    <row r="151" spans="2:24" s="65" customFormat="1" ht="15" customHeight="1" x14ac:dyDescent="0.2">
      <c r="B151" s="65" t="s">
        <v>846</v>
      </c>
      <c r="C151" s="133">
        <f>Trsm!B10</f>
        <v>56501</v>
      </c>
      <c r="D151" s="133">
        <f>Trsm!C10</f>
        <v>51164</v>
      </c>
      <c r="E151" s="133">
        <f>Trsm!D10</f>
        <v>48157</v>
      </c>
      <c r="F151" s="133">
        <f>Trsm!E10</f>
        <v>60738</v>
      </c>
      <c r="G151" s="133">
        <f>Trsm!F10</f>
        <v>85151</v>
      </c>
      <c r="H151" s="133">
        <f>Trsm!G10</f>
        <v>85004</v>
      </c>
      <c r="I151" s="133">
        <f>Trsm!H10</f>
        <v>79802</v>
      </c>
      <c r="J151" s="133">
        <f>Trsm!I10</f>
        <v>87141</v>
      </c>
      <c r="K151" s="133">
        <f>Trsm!J10</f>
        <v>82850</v>
      </c>
      <c r="L151" s="133">
        <f>Trsm!K10</f>
        <v>73023</v>
      </c>
      <c r="M151" s="133">
        <f>Trsm!L10</f>
        <v>80897</v>
      </c>
      <c r="N151" s="133">
        <f>Trsm!M10</f>
        <v>103700</v>
      </c>
      <c r="O151" s="133">
        <f>Trsm!N10</f>
        <v>118715</v>
      </c>
      <c r="P151" s="133">
        <f>Trsm!O10</f>
        <v>110611</v>
      </c>
      <c r="Q151" s="133">
        <f>Trsm!P10</f>
        <v>125425</v>
      </c>
      <c r="R151" s="133">
        <f>Trsm!Q10</f>
        <v>168423.53846153847</v>
      </c>
      <c r="S151" s="133">
        <f>Trsm!R10</f>
        <v>146268</v>
      </c>
      <c r="T151" s="133">
        <f>Trsm!S10</f>
        <v>121670</v>
      </c>
      <c r="U151" s="133">
        <f>Trsm!T10</f>
        <v>115564</v>
      </c>
      <c r="V151" s="133">
        <f>Trsm!U10</f>
        <v>89379</v>
      </c>
      <c r="W151" s="133">
        <f>Trsm!V10</f>
        <v>41628</v>
      </c>
      <c r="X151" s="133">
        <f>Trsm!W10</f>
        <v>3400</v>
      </c>
    </row>
    <row r="152" spans="2:24" customFormat="1" x14ac:dyDescent="0.2">
      <c r="B152" s="428" t="s">
        <v>79</v>
      </c>
      <c r="C152" s="2">
        <f>Trsm!B3</f>
        <v>20762</v>
      </c>
      <c r="D152" s="2">
        <f>Trsm!C3</f>
        <v>23043</v>
      </c>
      <c r="E152" s="2">
        <f>Trsm!D3</f>
        <v>21863</v>
      </c>
      <c r="F152" s="2">
        <f>Trsm!E3</f>
        <v>21237</v>
      </c>
      <c r="G152" s="2">
        <f>Trsm!F3</f>
        <v>23983</v>
      </c>
      <c r="H152" s="2">
        <f>Trsm!G3</f>
        <v>25574</v>
      </c>
      <c r="I152" s="2">
        <f>Trsm!H3</f>
        <v>26751</v>
      </c>
      <c r="J152" s="2">
        <f>Trsm!I3</f>
        <v>28467</v>
      </c>
      <c r="K152" s="2">
        <f>Trsm!J3</f>
        <v>29516</v>
      </c>
      <c r="L152" s="2">
        <f>Trsm!K3</f>
        <v>29304</v>
      </c>
      <c r="M152" s="2">
        <f>Trsm!L3</f>
        <v>27986</v>
      </c>
      <c r="N152" s="2">
        <f>Trsm!M3</f>
        <v>37700</v>
      </c>
      <c r="O152" s="2">
        <f>Trsm!N3</f>
        <v>38370</v>
      </c>
      <c r="P152" s="2">
        <f>Trsm!O3</f>
        <v>36428</v>
      </c>
      <c r="Q152" s="2">
        <f>Trsm!P3</f>
        <v>38145</v>
      </c>
      <c r="R152" s="2">
        <f>Trsm!Q3</f>
        <v>31733.153846153848</v>
      </c>
      <c r="S152" s="2">
        <f>Trsm!R3</f>
        <v>30546</v>
      </c>
      <c r="T152" s="2">
        <f>Trsm!S3</f>
        <v>25777</v>
      </c>
      <c r="U152" s="2">
        <f>Trsm!T3</f>
        <v>24384</v>
      </c>
      <c r="V152" s="2">
        <f>Trsm!U3</f>
        <v>19585</v>
      </c>
      <c r="W152" s="2">
        <f>Trsm!V3</f>
        <v>10623</v>
      </c>
      <c r="X152" s="2">
        <f>Trsm!W3</f>
        <v>80</v>
      </c>
    </row>
    <row r="153" spans="2:24" customFormat="1" x14ac:dyDescent="0.2">
      <c r="B153" s="428" t="s">
        <v>727</v>
      </c>
      <c r="C153" s="2">
        <f>Trsm!B4</f>
        <v>13412</v>
      </c>
      <c r="D153" s="2">
        <f>Trsm!C4</f>
        <v>2850</v>
      </c>
      <c r="E153" s="2">
        <f>Trsm!D4</f>
        <v>138</v>
      </c>
      <c r="F153" s="2">
        <f>Trsm!E4</f>
        <v>122</v>
      </c>
      <c r="G153" s="2">
        <f>Trsm!F4</f>
        <v>33272</v>
      </c>
      <c r="H153" s="2">
        <f>Trsm!G4</f>
        <v>36542</v>
      </c>
      <c r="I153" s="2">
        <f>Trsm!H4</f>
        <v>28759</v>
      </c>
      <c r="J153" s="2">
        <f>Trsm!I4</f>
        <v>29147</v>
      </c>
      <c r="K153" s="2">
        <f>Trsm!J4</f>
        <v>14502</v>
      </c>
      <c r="L153" s="2">
        <f>Trsm!K4</f>
        <v>14521</v>
      </c>
      <c r="M153" s="2">
        <f>Trsm!L4</f>
        <v>14081</v>
      </c>
      <c r="N153" s="2">
        <f>Trsm!M4</f>
        <v>14805</v>
      </c>
      <c r="O153" s="2">
        <f>Trsm!N4</f>
        <v>18634</v>
      </c>
      <c r="P153" s="2">
        <f>Trsm!O4</f>
        <v>18470</v>
      </c>
      <c r="Q153" s="2">
        <f>Trsm!P4</f>
        <v>15793</v>
      </c>
      <c r="R153" s="2">
        <f>Trsm!Q4</f>
        <v>12405.846153846154</v>
      </c>
      <c r="S153" s="2">
        <f>Trsm!R4</f>
        <v>12480</v>
      </c>
      <c r="T153" s="2">
        <f>Trsm!S4</f>
        <v>13419</v>
      </c>
      <c r="U153" s="2">
        <f>Trsm!T4</f>
        <v>12833</v>
      </c>
      <c r="V153" s="2">
        <f>Trsm!U4</f>
        <v>11541</v>
      </c>
      <c r="W153" s="2">
        <f>Trsm!V4</f>
        <v>6211</v>
      </c>
      <c r="X153" s="2">
        <f>Trsm!W4</f>
        <v>12</v>
      </c>
    </row>
    <row r="154" spans="2:24" customFormat="1" x14ac:dyDescent="0.2">
      <c r="B154" s="428" t="s">
        <v>726</v>
      </c>
      <c r="C154" s="2">
        <f>Trsm!B5</f>
        <v>577</v>
      </c>
      <c r="D154" s="2">
        <f>Trsm!C5</f>
        <v>355</v>
      </c>
      <c r="E154" s="2">
        <f>Trsm!D5</f>
        <v>317</v>
      </c>
      <c r="F154" s="2">
        <f>Trsm!E5</f>
        <v>306</v>
      </c>
      <c r="G154" s="2">
        <f>Trsm!F5</f>
        <v>2779</v>
      </c>
      <c r="H154" s="2">
        <f>Trsm!G5</f>
        <v>4922</v>
      </c>
      <c r="I154" s="2">
        <f>Trsm!H5</f>
        <v>8436</v>
      </c>
      <c r="J154" s="2">
        <f>Trsm!I5</f>
        <v>14197</v>
      </c>
      <c r="K154" s="2">
        <f>Trsm!J5</f>
        <v>22762</v>
      </c>
      <c r="L154" s="2">
        <f>Trsm!K5</f>
        <v>14553</v>
      </c>
      <c r="M154" s="2">
        <f>Trsm!L5</f>
        <v>22189</v>
      </c>
      <c r="N154" s="2">
        <f>Trsm!M5</f>
        <v>32649</v>
      </c>
      <c r="O154" s="2">
        <f>Trsm!N5</f>
        <v>40605</v>
      </c>
      <c r="P154" s="2">
        <f>Trsm!O5</f>
        <v>28115</v>
      </c>
      <c r="Q154" s="2">
        <f>Trsm!P5</f>
        <v>31135</v>
      </c>
      <c r="R154" s="2">
        <f>Trsm!Q5</f>
        <v>15195.923076923076</v>
      </c>
      <c r="S154" s="2">
        <f>Trsm!R5</f>
        <v>15436</v>
      </c>
      <c r="T154" s="2">
        <f>Trsm!S5</f>
        <v>9422</v>
      </c>
      <c r="U154" s="2">
        <f>Trsm!T5</f>
        <v>11296</v>
      </c>
      <c r="V154" s="2">
        <f>Trsm!U5</f>
        <v>14024</v>
      </c>
      <c r="W154" s="2">
        <f>Trsm!V5</f>
        <v>6258</v>
      </c>
      <c r="X154" s="2">
        <f>Trsm!W5</f>
        <v>1912</v>
      </c>
    </row>
    <row r="155" spans="2:24" customFormat="1" x14ac:dyDescent="0.2">
      <c r="B155" s="428" t="s">
        <v>728</v>
      </c>
      <c r="C155" s="2">
        <f>Trsm!B6</f>
        <v>1100</v>
      </c>
      <c r="D155" s="2">
        <f>Trsm!C6</f>
        <v>1126</v>
      </c>
      <c r="E155" s="2">
        <f>Trsm!D6</f>
        <v>800</v>
      </c>
      <c r="F155" s="2">
        <f>Trsm!E6</f>
        <v>780</v>
      </c>
      <c r="G155" s="2">
        <f>Trsm!F6</f>
        <v>652</v>
      </c>
      <c r="H155" s="2">
        <f>Trsm!G6</f>
        <v>1491</v>
      </c>
      <c r="I155" s="2">
        <f>Trsm!H6</f>
        <v>1020</v>
      </c>
      <c r="J155" s="2">
        <f>Trsm!I6</f>
        <v>947</v>
      </c>
      <c r="K155" s="2">
        <f>Trsm!J6</f>
        <v>623</v>
      </c>
      <c r="L155" s="2">
        <f>Trsm!K6</f>
        <v>636</v>
      </c>
      <c r="M155" s="2">
        <f>Trsm!L6</f>
        <v>949</v>
      </c>
      <c r="N155" s="2">
        <f>Trsm!M6</f>
        <v>1644</v>
      </c>
      <c r="O155" s="2">
        <f>Trsm!N6</f>
        <v>3698</v>
      </c>
      <c r="P155" s="2">
        <f>Trsm!O6</f>
        <v>9330</v>
      </c>
      <c r="Q155" s="2">
        <f>Trsm!P6</f>
        <v>21661</v>
      </c>
      <c r="R155" s="2">
        <f>Trsm!Q6</f>
        <v>91095.38461538461</v>
      </c>
      <c r="S155" s="2">
        <f>Trsm!R6</f>
        <v>70637</v>
      </c>
      <c r="T155" s="2">
        <f>Trsm!S6</f>
        <v>55358</v>
      </c>
      <c r="U155" s="2">
        <f>Trsm!T6</f>
        <v>50063</v>
      </c>
      <c r="V155" s="2">
        <f>Trsm!U6</f>
        <v>28368</v>
      </c>
      <c r="W155" s="2">
        <f>Trsm!V6</f>
        <v>9721</v>
      </c>
      <c r="X155" s="2">
        <f>Trsm!W6</f>
        <v>33</v>
      </c>
    </row>
    <row r="156" spans="2:24" customFormat="1" x14ac:dyDescent="0.2">
      <c r="B156" s="428" t="s">
        <v>729</v>
      </c>
      <c r="C156" s="2">
        <f>Trsm!B7</f>
        <v>11398</v>
      </c>
      <c r="D156" s="2">
        <f>Trsm!C7</f>
        <v>8398</v>
      </c>
      <c r="E156" s="2">
        <f>Trsm!D7</f>
        <v>7975</v>
      </c>
      <c r="F156" s="2">
        <f>Trsm!E7</f>
        <v>8022</v>
      </c>
      <c r="G156" s="2">
        <f>Trsm!F7</f>
        <v>8346</v>
      </c>
      <c r="H156" s="2">
        <f>Trsm!G7</f>
        <v>8616</v>
      </c>
      <c r="I156" s="2">
        <f>Trsm!H7</f>
        <v>8239</v>
      </c>
      <c r="J156" s="2">
        <f>Trsm!I7</f>
        <v>7521</v>
      </c>
      <c r="K156" s="2">
        <f>Trsm!J7</f>
        <v>7744</v>
      </c>
      <c r="L156" s="2">
        <f>Trsm!K7</f>
        <v>6946</v>
      </c>
      <c r="M156" s="2">
        <f>Trsm!L7</f>
        <v>7506</v>
      </c>
      <c r="N156" s="2">
        <f>Trsm!M7</f>
        <v>8399</v>
      </c>
      <c r="O156" s="2">
        <f>Trsm!N7</f>
        <v>8287</v>
      </c>
      <c r="P156" s="2">
        <f>Trsm!O7</f>
        <v>8407</v>
      </c>
      <c r="Q156" s="2">
        <f>Trsm!P7</f>
        <v>8608</v>
      </c>
      <c r="R156" s="2">
        <f>Trsm!Q7</f>
        <v>8822.461538461539</v>
      </c>
      <c r="S156" s="2">
        <f>Trsm!R7</f>
        <v>8459</v>
      </c>
      <c r="T156" s="2">
        <f>Trsm!S7</f>
        <v>8490</v>
      </c>
      <c r="U156" s="2">
        <f>Trsm!T7</f>
        <v>8378</v>
      </c>
      <c r="V156" s="2">
        <f>Trsm!U7</f>
        <v>7804</v>
      </c>
      <c r="W156" s="2">
        <f>Trsm!V7</f>
        <v>4009</v>
      </c>
      <c r="X156" s="2">
        <f>Trsm!W7</f>
        <v>1191</v>
      </c>
    </row>
    <row r="157" spans="2:24" customFormat="1" x14ac:dyDescent="0.2">
      <c r="B157" s="428" t="s">
        <v>720</v>
      </c>
      <c r="C157" s="2">
        <f>Trsm!B8</f>
        <v>993</v>
      </c>
      <c r="D157" s="2">
        <f>Trsm!C8</f>
        <v>877</v>
      </c>
      <c r="E157" s="2">
        <f>Trsm!D8</f>
        <v>750</v>
      </c>
      <c r="F157" s="2">
        <f>Trsm!E8</f>
        <v>730</v>
      </c>
      <c r="G157" s="2">
        <f>Trsm!F8</f>
        <v>1476</v>
      </c>
      <c r="H157" s="2">
        <f>Trsm!G8</f>
        <v>2203</v>
      </c>
      <c r="I157" s="2">
        <f>Trsm!H8</f>
        <v>2251</v>
      </c>
      <c r="J157" s="2">
        <f>Trsm!I8</f>
        <v>2533</v>
      </c>
      <c r="K157" s="2">
        <f>Trsm!J8</f>
        <v>3932</v>
      </c>
      <c r="L157" s="2">
        <f>Trsm!K8</f>
        <v>3514</v>
      </c>
      <c r="M157" s="2">
        <f>Trsm!L8</f>
        <v>3814</v>
      </c>
      <c r="N157" s="2">
        <f>Trsm!M8</f>
        <v>4290</v>
      </c>
      <c r="O157" s="2">
        <f>Trsm!N8</f>
        <v>5082</v>
      </c>
      <c r="P157" s="2">
        <f>Trsm!O8</f>
        <v>5493</v>
      </c>
      <c r="Q157" s="2">
        <f>Trsm!P8</f>
        <v>5363</v>
      </c>
      <c r="R157" s="2">
        <f>Trsm!Q8</f>
        <v>4610.6923076923076</v>
      </c>
      <c r="S157" s="2">
        <f>Trsm!R8</f>
        <v>4248</v>
      </c>
      <c r="T157" s="2">
        <f>Trsm!S8</f>
        <v>4962</v>
      </c>
      <c r="U157" s="2">
        <f>Trsm!T8</f>
        <v>4447</v>
      </c>
      <c r="V157" s="2">
        <f>Trsm!U8</f>
        <v>3753</v>
      </c>
      <c r="W157" s="2">
        <f>Trsm!V8</f>
        <v>2535</v>
      </c>
      <c r="X157" s="2">
        <f>Trsm!W8</f>
        <v>19</v>
      </c>
    </row>
    <row r="158" spans="2:24" customFormat="1" x14ac:dyDescent="0.2">
      <c r="B158" s="428" t="s">
        <v>2</v>
      </c>
      <c r="C158" s="2">
        <f>Trsm!B9</f>
        <v>8259</v>
      </c>
      <c r="D158" s="2">
        <f>Trsm!C9</f>
        <v>14515</v>
      </c>
      <c r="E158" s="2">
        <f>Trsm!D9</f>
        <v>16314</v>
      </c>
      <c r="F158" s="2">
        <f>Trsm!E9</f>
        <v>29541</v>
      </c>
      <c r="G158" s="2">
        <f>Trsm!F9</f>
        <v>14643</v>
      </c>
      <c r="H158" s="2">
        <f>Trsm!G9</f>
        <v>5656</v>
      </c>
      <c r="I158" s="2">
        <f>Trsm!H9</f>
        <v>4346</v>
      </c>
      <c r="J158" s="2">
        <f>Trsm!I9</f>
        <v>4329</v>
      </c>
      <c r="K158" s="2">
        <f>Trsm!J9</f>
        <v>3771</v>
      </c>
      <c r="L158" s="2">
        <f>Trsm!K9</f>
        <v>3549</v>
      </c>
      <c r="M158" s="2">
        <f>Trsm!L9</f>
        <v>4372</v>
      </c>
      <c r="N158" s="2">
        <f>Trsm!M9</f>
        <v>4213</v>
      </c>
      <c r="O158" s="2">
        <f>Trsm!N9</f>
        <v>4039</v>
      </c>
      <c r="P158" s="2">
        <f>Trsm!O9</f>
        <v>4368</v>
      </c>
      <c r="Q158" s="2">
        <f>Trsm!P9</f>
        <v>4720</v>
      </c>
      <c r="R158" s="2">
        <f>Trsm!Q9</f>
        <v>4560.0769230769229</v>
      </c>
      <c r="S158" s="2">
        <f>Trsm!R9</f>
        <v>4462</v>
      </c>
      <c r="T158" s="2">
        <f>Trsm!S9</f>
        <v>4242</v>
      </c>
      <c r="U158" s="2">
        <f>Trsm!T9</f>
        <v>4163</v>
      </c>
      <c r="V158" s="2">
        <f>Trsm!U9</f>
        <v>4304</v>
      </c>
      <c r="W158" s="2">
        <f>Trsm!V9</f>
        <v>2271</v>
      </c>
      <c r="X158" s="2">
        <f>Trsm!W9</f>
        <v>153</v>
      </c>
    </row>
    <row r="159" spans="2:24" s="255" customFormat="1" ht="17.25" customHeight="1" x14ac:dyDescent="0.2">
      <c r="B159" s="255" t="s">
        <v>848</v>
      </c>
      <c r="C159" s="354"/>
      <c r="D159" s="354"/>
      <c r="E159" s="354"/>
      <c r="F159" s="354"/>
      <c r="G159" s="354"/>
      <c r="H159" s="354"/>
      <c r="I159" s="354"/>
      <c r="J159" s="354"/>
      <c r="K159" s="523">
        <f>Trsm!J173</f>
        <v>0.42247875754742037</v>
      </c>
      <c r="L159" s="523">
        <f>Trsm!K173</f>
        <v>0.37709075457909769</v>
      </c>
      <c r="M159" s="523">
        <f>Trsm!L173</f>
        <v>0.40699687931063333</v>
      </c>
      <c r="N159" s="523">
        <f>Trsm!M173</f>
        <v>0.51262660574676511</v>
      </c>
      <c r="O159" s="523">
        <f>Trsm!N173</f>
        <v>0.5742179253825126</v>
      </c>
      <c r="P159" s="523">
        <f>Trsm!O173</f>
        <v>0.51105711076550886</v>
      </c>
      <c r="Q159" s="523">
        <f>Trsm!P173</f>
        <v>0.5535813139520348</v>
      </c>
      <c r="R159" s="523">
        <f>Trsm!Q173</f>
        <v>0.64528851216947591</v>
      </c>
      <c r="S159" s="523">
        <f>Trsm!R173</f>
        <v>0.54433330203519548</v>
      </c>
      <c r="T159" s="523">
        <f>Trsm!S173</f>
        <v>0.43278586235875477</v>
      </c>
      <c r="U159" s="523">
        <f>Trsm!T173</f>
        <v>0.40185905599129612</v>
      </c>
      <c r="V159" s="523">
        <f>Trsm!U173</f>
        <v>0.33718850629205571</v>
      </c>
      <c r="W159" s="523">
        <f>Trsm!V173</f>
        <v>0.15815373735332292</v>
      </c>
      <c r="X159" s="523">
        <f>Trsm!W173</f>
        <v>1.0200374567024321E-2</v>
      </c>
    </row>
    <row r="160" spans="2:24" s="65" customFormat="1" x14ac:dyDescent="0.2">
      <c r="B160" s="65" t="s">
        <v>1002</v>
      </c>
      <c r="C160" s="133"/>
      <c r="D160" s="133"/>
      <c r="E160" s="133"/>
      <c r="F160" s="133"/>
      <c r="G160" s="133"/>
      <c r="H160" s="133"/>
      <c r="I160" s="133"/>
      <c r="J160" s="133"/>
      <c r="K160" s="133">
        <f>Trsm!J204</f>
        <v>1262.2770843287151</v>
      </c>
      <c r="L160" s="133">
        <f>Trsm!K204</f>
        <v>1248.1291434411</v>
      </c>
      <c r="M160" s="133">
        <f>Trsm!L204</f>
        <v>1291.2919254658384</v>
      </c>
      <c r="N160" s="133">
        <f>Trsm!M204</f>
        <v>1331.0001028560812</v>
      </c>
      <c r="O160" s="133">
        <f>Trsm!N204</f>
        <v>1347.4589106545629</v>
      </c>
      <c r="P160" s="133">
        <f>Trsm!O204</f>
        <v>1409.5656586770717</v>
      </c>
      <c r="Q160" s="133">
        <f>Trsm!P204</f>
        <v>1534.1938737590913</v>
      </c>
      <c r="R160" s="133">
        <f>Trsm!Q204</f>
        <v>1673.5002010670489</v>
      </c>
      <c r="S160" s="133">
        <f>Trsm!R204</f>
        <v>1784.7012959866222</v>
      </c>
      <c r="T160" s="133">
        <f>Trsm!S204</f>
        <v>1911.2612750172532</v>
      </c>
      <c r="U160" s="133">
        <f>Trsm!T204</f>
        <v>1961.4977948983383</v>
      </c>
      <c r="V160" s="133">
        <f>Trsm!U204</f>
        <v>1876.397800870627</v>
      </c>
      <c r="W160" s="133">
        <f>Trsm!V204</f>
        <v>1934.7311342039604</v>
      </c>
      <c r="X160" s="133">
        <f>Trsm!W204</f>
        <v>1944</v>
      </c>
    </row>
    <row r="161" spans="1:24" customFormat="1" ht="15" customHeight="1" x14ac:dyDescent="0.2">
      <c r="B161" s="255" t="s">
        <v>1003</v>
      </c>
      <c r="I161" s="522"/>
      <c r="J161" s="429"/>
      <c r="K161" s="429">
        <f>Trsm!J94</f>
        <v>32.392139256000519</v>
      </c>
      <c r="L161" s="429">
        <f>Trsm!K94</f>
        <v>31.132459804415703</v>
      </c>
      <c r="M161" s="429">
        <f>Trsm!L94</f>
        <v>32.442846514284611</v>
      </c>
      <c r="N161" s="429">
        <f>Trsm!M94</f>
        <v>39.760922357439995</v>
      </c>
      <c r="O161" s="429">
        <f>Trsm!N94</f>
        <v>48.224408224225044</v>
      </c>
      <c r="P161" s="429">
        <f>Trsm!O94</f>
        <v>53.590544864535332</v>
      </c>
      <c r="Q161" s="429">
        <f>Trsm!P94</f>
        <v>60.434686437249184</v>
      </c>
      <c r="R161" s="429">
        <f>Trsm!Q94</f>
        <v>74.37236849963665</v>
      </c>
      <c r="S161" s="429">
        <f>Trsm!R94</f>
        <v>71.644937947392464</v>
      </c>
      <c r="T161" s="429">
        <f>Trsm!S94</f>
        <v>60.589292198419571</v>
      </c>
      <c r="U161" s="429">
        <f>Trsm!T94</f>
        <v>54.610116556286812</v>
      </c>
      <c r="V161" s="429">
        <f>Trsm!U94</f>
        <v>46.787569746375084</v>
      </c>
      <c r="W161" s="429">
        <f>Trsm!V94</f>
        <v>20.249988295137882</v>
      </c>
      <c r="X161" s="429">
        <f>Trsm!W94</f>
        <v>0.74458937626332045</v>
      </c>
    </row>
    <row r="162" spans="1:24" customFormat="1" x14ac:dyDescent="0.2">
      <c r="B162" t="s">
        <v>851</v>
      </c>
    </row>
    <row r="163" spans="1:24" customFormat="1" x14ac:dyDescent="0.2">
      <c r="B163" s="284" t="s">
        <v>852</v>
      </c>
      <c r="F163" s="3" t="s">
        <v>976</v>
      </c>
      <c r="G163" s="3">
        <f t="shared" ref="G163:V163" si="97">G141/F141-1</f>
        <v>0.15213590966988932</v>
      </c>
      <c r="H163" s="3">
        <f t="shared" si="97"/>
        <v>0.18136923619292489</v>
      </c>
      <c r="I163" s="3">
        <f t="shared" si="97"/>
        <v>9.6221847048265641E-3</v>
      </c>
      <c r="J163" s="3">
        <f t="shared" si="97"/>
        <v>0.12822801627351654</v>
      </c>
      <c r="K163" s="3">
        <f t="shared" si="97"/>
        <v>7.4212568384230737E-2</v>
      </c>
      <c r="L163" s="3">
        <f t="shared" si="97"/>
        <v>-6.3324770924503171E-2</v>
      </c>
      <c r="M163" s="3">
        <f t="shared" si="97"/>
        <v>8.1377441579102205E-2</v>
      </c>
      <c r="N163" s="3">
        <f t="shared" si="97"/>
        <v>0.25299983552560024</v>
      </c>
      <c r="O163" s="3">
        <f t="shared" si="97"/>
        <v>0.17840384617188998</v>
      </c>
      <c r="P163" s="3">
        <f t="shared" si="97"/>
        <v>6.5963282116205058E-2</v>
      </c>
      <c r="Q163" s="3">
        <f t="shared" si="97"/>
        <v>0.13179452582163687</v>
      </c>
      <c r="R163" s="3">
        <f t="shared" si="97"/>
        <v>0.17879232360017427</v>
      </c>
      <c r="S163" s="3">
        <f t="shared" si="97"/>
        <v>-5.8119580024773243E-2</v>
      </c>
      <c r="T163" s="3">
        <f t="shared" si="97"/>
        <v>-0.12710290506727751</v>
      </c>
      <c r="U163" s="3">
        <f t="shared" si="97"/>
        <v>-4.3013141949231559E-2</v>
      </c>
      <c r="V163" s="3">
        <f t="shared" si="97"/>
        <v>-0.17140971253535042</v>
      </c>
      <c r="W163" s="3">
        <f t="shared" ref="W163" si="98">W141/V141-1</f>
        <v>-0.52509386717831841</v>
      </c>
      <c r="X163" s="3">
        <f t="shared" ref="X163" si="99">X141/W141-1</f>
        <v>-0.91121691945207106</v>
      </c>
    </row>
    <row r="164" spans="1:24" customFormat="1" x14ac:dyDescent="0.2">
      <c r="B164" s="353" t="s">
        <v>846</v>
      </c>
      <c r="D164" s="527"/>
      <c r="E164" s="527"/>
      <c r="F164" s="527" t="s">
        <v>976</v>
      </c>
      <c r="G164" s="527">
        <f t="shared" ref="G164" si="100">G151/F151-1</f>
        <v>0.40193947775692318</v>
      </c>
      <c r="H164" s="527">
        <f t="shared" ref="H164" si="101">H151/G151-1</f>
        <v>-1.7263449636527595E-3</v>
      </c>
      <c r="I164" s="527">
        <f t="shared" ref="I164" si="102">I151/H151-1</f>
        <v>-6.1197120135523031E-2</v>
      </c>
      <c r="J164" s="527">
        <f t="shared" ref="J164" si="103">J151/I151-1</f>
        <v>9.1965113656299335E-2</v>
      </c>
      <c r="K164" s="527">
        <f t="shared" ref="K164" si="104">K151/J151-1</f>
        <v>-4.9242033026933307E-2</v>
      </c>
      <c r="L164" s="527">
        <f t="shared" ref="L164" si="105">L151/K151-1</f>
        <v>-0.11861194930597463</v>
      </c>
      <c r="M164" s="527">
        <f>M151/L151-1</f>
        <v>0.10782904016542738</v>
      </c>
      <c r="N164" s="527">
        <f t="shared" ref="N164" si="106">N151/M151-1</f>
        <v>0.28187695464603135</v>
      </c>
      <c r="O164" s="527">
        <f t="shared" ref="O164" si="107">O151/N151-1</f>
        <v>0.14479267116682748</v>
      </c>
      <c r="P164" s="527">
        <f t="shared" ref="P164" si="108">P151/O151-1</f>
        <v>-6.8264330539527407E-2</v>
      </c>
      <c r="Q164" s="527">
        <f t="shared" ref="Q164" si="109">Q151/P151-1</f>
        <v>0.13392881358996855</v>
      </c>
      <c r="R164" s="527">
        <f t="shared" ref="R164" si="110">R151/Q151-1</f>
        <v>0.342822710476687</v>
      </c>
      <c r="S164" s="527">
        <f t="shared" ref="S164" si="111">S151/R151-1</f>
        <v>-0.13154656803863518</v>
      </c>
      <c r="T164" s="527">
        <f t="shared" ref="T164:V164" si="112">T151/S151-1</f>
        <v>-0.16817075505236967</v>
      </c>
      <c r="U164" s="527">
        <f t="shared" si="112"/>
        <v>-5.0184926440371536E-2</v>
      </c>
      <c r="V164" s="527">
        <f t="shared" si="112"/>
        <v>-0.22658440344744035</v>
      </c>
      <c r="W164" s="527">
        <f t="shared" ref="W164" si="113">W151/V151-1</f>
        <v>-0.53425301245258949</v>
      </c>
      <c r="X164" s="527">
        <f t="shared" ref="X164" si="114">X151/W151-1</f>
        <v>-0.91832420486211208</v>
      </c>
    </row>
    <row r="165" spans="1:24" customFormat="1" x14ac:dyDescent="0.2">
      <c r="B165" s="353" t="s">
        <v>853</v>
      </c>
      <c r="D165" s="527"/>
      <c r="E165" s="527"/>
      <c r="F165" s="527" t="s">
        <v>976</v>
      </c>
      <c r="G165" s="527"/>
      <c r="H165" s="527"/>
      <c r="I165" s="527"/>
      <c r="J165" s="527"/>
      <c r="K165" s="527"/>
      <c r="L165" s="527">
        <f>L146/K146-1</f>
        <v>-0.10744376586250781</v>
      </c>
      <c r="M165" s="527">
        <f t="shared" ref="M165:V167" si="115">M146/L146-1</f>
        <v>0.11644237453193051</v>
      </c>
      <c r="N165" s="527">
        <f t="shared" si="115"/>
        <v>0.26069878225645748</v>
      </c>
      <c r="O165" s="527">
        <f t="shared" si="115"/>
        <v>0.13312229420199162</v>
      </c>
      <c r="P165" s="527">
        <f t="shared" si="115"/>
        <v>-4.9746043933852513E-2</v>
      </c>
      <c r="Q165" s="527">
        <f t="shared" si="115"/>
        <v>0.16046024923785729</v>
      </c>
      <c r="R165" s="527">
        <f t="shared" si="115"/>
        <v>0.27033731057090815</v>
      </c>
      <c r="S165" s="527">
        <f t="shared" si="115"/>
        <v>-0.10366806781792326</v>
      </c>
      <c r="T165" s="527">
        <f t="shared" si="115"/>
        <v>-0.13928007079772287</v>
      </c>
      <c r="U165" s="527">
        <f t="shared" si="115"/>
        <v>-4.2475753665137783E-2</v>
      </c>
      <c r="V165" s="527">
        <f t="shared" si="115"/>
        <v>-0.18399825078203635</v>
      </c>
      <c r="W165" s="527">
        <f t="shared" ref="W165:W167" si="116">W146/V146-1</f>
        <v>-0.49846271673374998</v>
      </c>
      <c r="X165" s="527">
        <f t="shared" ref="X165:X167" si="117">X146/W146-1</f>
        <v>-0.92291622136942797</v>
      </c>
    </row>
    <row r="166" spans="1:24" customFormat="1" x14ac:dyDescent="0.2">
      <c r="B166" s="353" t="s">
        <v>854</v>
      </c>
      <c r="F166" t="s">
        <v>976</v>
      </c>
      <c r="H166" s="527"/>
      <c r="I166" s="527"/>
      <c r="J166" s="527"/>
      <c r="K166" s="527"/>
      <c r="L166" s="527">
        <f>L147/K147-1</f>
        <v>6.2727397243401484E-2</v>
      </c>
      <c r="M166" s="527">
        <f t="shared" si="115"/>
        <v>-2.3876968040461688E-2</v>
      </c>
      <c r="N166" s="527">
        <f t="shared" si="115"/>
        <v>-2.2527216060612365E-2</v>
      </c>
      <c r="O166" s="527">
        <f t="shared" si="115"/>
        <v>2.9360054315166417E-2</v>
      </c>
      <c r="P166" s="527">
        <f t="shared" si="115"/>
        <v>0.14406190194849766</v>
      </c>
      <c r="Q166" s="527">
        <f t="shared" si="115"/>
        <v>-1.8822061338880092E-3</v>
      </c>
      <c r="R166" s="527">
        <f t="shared" si="115"/>
        <v>-0.12215342025179454</v>
      </c>
      <c r="S166" s="527">
        <f t="shared" si="115"/>
        <v>8.4549136789096924E-2</v>
      </c>
      <c r="T166" s="527">
        <f t="shared" si="115"/>
        <v>4.9370529149498132E-2</v>
      </c>
      <c r="U166" s="527">
        <f t="shared" si="115"/>
        <v>7.5507166508341772E-3</v>
      </c>
      <c r="V166" s="527">
        <f t="shared" si="115"/>
        <v>7.133899440097502E-2</v>
      </c>
      <c r="W166" s="527">
        <f t="shared" si="116"/>
        <v>1.9665495471055117E-2</v>
      </c>
      <c r="X166" s="527">
        <f t="shared" si="117"/>
        <v>8.7018257955643108E-2</v>
      </c>
    </row>
    <row r="167" spans="1:24" s="4" customFormat="1" ht="20.100000000000001" customHeight="1" x14ac:dyDescent="0.2">
      <c r="A167" s="543"/>
      <c r="B167" s="564" t="s">
        <v>855</v>
      </c>
      <c r="C167" s="543"/>
      <c r="D167" s="543"/>
      <c r="E167" s="543"/>
      <c r="F167" s="543" t="s">
        <v>976</v>
      </c>
      <c r="G167" s="543"/>
      <c r="H167" s="529"/>
      <c r="I167" s="529"/>
      <c r="J167" s="529"/>
      <c r="K167" s="529"/>
      <c r="L167" s="529">
        <f>L148/K148-1</f>
        <v>4.9429933096191148E-2</v>
      </c>
      <c r="M167" s="529">
        <f t="shared" si="115"/>
        <v>-3.1407741010841872E-2</v>
      </c>
      <c r="N167" s="529">
        <f t="shared" si="115"/>
        <v>-6.106888369541208E-3</v>
      </c>
      <c r="O167" s="529">
        <f t="shared" si="115"/>
        <v>3.9961751879383778E-2</v>
      </c>
      <c r="P167" s="529">
        <f t="shared" si="115"/>
        <v>0.12176673962934048</v>
      </c>
      <c r="Q167" s="529">
        <f t="shared" si="115"/>
        <v>-2.4702029591316732E-2</v>
      </c>
      <c r="R167" s="529">
        <f t="shared" si="115"/>
        <v>-7.2063526914431963E-2</v>
      </c>
      <c r="S167" s="529">
        <f t="shared" si="115"/>
        <v>5.0816540343781469E-2</v>
      </c>
      <c r="T167" s="529">
        <f t="shared" si="115"/>
        <v>1.4147651654506488E-2</v>
      </c>
      <c r="U167" s="529">
        <f t="shared" si="115"/>
        <v>-5.6122681608405944E-4</v>
      </c>
      <c r="V167" s="529">
        <f t="shared" si="115"/>
        <v>1.5427097133983603E-2</v>
      </c>
      <c r="W167" s="529">
        <f t="shared" si="116"/>
        <v>-5.3099044344487423E-2</v>
      </c>
      <c r="X167" s="529">
        <f t="shared" si="117"/>
        <v>0.15177385080493266</v>
      </c>
    </row>
    <row r="168" spans="1:24" x14ac:dyDescent="0.2">
      <c r="V168" s="532"/>
      <c r="W168" s="532"/>
    </row>
  </sheetData>
  <pageMargins left="0.70866141732283505" right="0.70866141732283505" top="0.74803149606299202" bottom="0.74803149606299202" header="0.31496062992126" footer="0.31496062992126"/>
  <pageSetup scale="48" orientation="landscape" r:id="rId1"/>
  <rowBreaks count="2" manualBreakCount="2">
    <brk id="68" max="8" man="1"/>
    <brk id="137" max="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rgb="FFFFC000"/>
  </sheetPr>
  <dimension ref="A1:AK168"/>
  <sheetViews>
    <sheetView view="pageBreakPreview" zoomScale="70" zoomScaleNormal="80" zoomScaleSheetLayoutView="70" workbookViewId="0">
      <pane xSplit="1" ySplit="3" topLeftCell="B58" activePane="bottomRight" state="frozen"/>
      <selection activeCell="D107" sqref="D107"/>
      <selection pane="topRight" activeCell="D107" sqref="D107"/>
      <selection pane="bottomLeft" activeCell="D107" sqref="D107"/>
      <selection pane="bottomRight" activeCell="A2" sqref="A2"/>
    </sheetView>
  </sheetViews>
  <sheetFormatPr defaultRowHeight="12.75" outlineLevelRow="1" x14ac:dyDescent="0.2"/>
  <cols>
    <col min="1" max="1" width="9.85546875" customWidth="1"/>
    <col min="2" max="7" width="12.7109375" customWidth="1"/>
    <col min="8" max="8" width="13.85546875" bestFit="1" customWidth="1"/>
    <col min="9" max="9" width="15.42578125" customWidth="1"/>
    <col min="10" max="10" width="14.5703125" customWidth="1"/>
    <col min="11" max="11" width="2.5703125" customWidth="1"/>
    <col min="12" max="12" width="9.85546875" customWidth="1"/>
    <col min="13" max="18" width="12.7109375" customWidth="1"/>
    <col min="19" max="19" width="13.85546875" bestFit="1" customWidth="1"/>
    <col min="20" max="20" width="13.5703125" bestFit="1" customWidth="1"/>
    <col min="21" max="21" width="13.140625" bestFit="1" customWidth="1"/>
    <col min="22" max="22" width="2.85546875" customWidth="1"/>
    <col min="23" max="23" width="9.85546875" customWidth="1"/>
    <col min="24" max="29" width="12.7109375" customWidth="1"/>
    <col min="30" max="30" width="13.7109375" customWidth="1"/>
    <col min="31" max="31" width="12.7109375" customWidth="1"/>
    <col min="32" max="32" width="14.42578125" customWidth="1"/>
  </cols>
  <sheetData>
    <row r="1" spans="1:32" s="22" customFormat="1" ht="24.95" customHeight="1" x14ac:dyDescent="0.2">
      <c r="A1" s="104" t="str">
        <f>Index!A91</f>
        <v>Table 7d    Palau Consumer Price Index (CPI), Old format, all items by major groups, FY2000-FY2017</v>
      </c>
      <c r="L1" s="104" t="str">
        <f>Index!A92</f>
        <v>Table 7e    Palau Consumer Price Index (CPI), Old format, domestic items by major groups, FY2000-FY2017</v>
      </c>
      <c r="W1" s="104" t="str">
        <f>Index!A93</f>
        <v>Table 7f    Palau Consumer Price Index (CPI), Old format, imported items by major groups, FY2000-FY2017</v>
      </c>
    </row>
    <row r="2" spans="1:32" ht="44.25" customHeight="1" x14ac:dyDescent="0.2">
      <c r="A2" s="155" t="s">
        <v>422</v>
      </c>
      <c r="B2" s="39" t="s">
        <v>378</v>
      </c>
      <c r="C2" s="39" t="s">
        <v>379</v>
      </c>
      <c r="D2" s="39" t="s">
        <v>380</v>
      </c>
      <c r="E2" s="103" t="s">
        <v>381</v>
      </c>
      <c r="F2" s="39" t="s">
        <v>382</v>
      </c>
      <c r="G2" s="39" t="s">
        <v>383</v>
      </c>
      <c r="H2" s="39" t="s">
        <v>384</v>
      </c>
      <c r="I2" s="39" t="s">
        <v>385</v>
      </c>
      <c r="J2" s="39" t="s">
        <v>386</v>
      </c>
      <c r="L2" s="155" t="s">
        <v>422</v>
      </c>
      <c r="M2" s="39" t="s">
        <v>378</v>
      </c>
      <c r="N2" s="39" t="s">
        <v>379</v>
      </c>
      <c r="O2" s="39" t="s">
        <v>380</v>
      </c>
      <c r="P2" s="103" t="s">
        <v>381</v>
      </c>
      <c r="Q2" s="39" t="s">
        <v>382</v>
      </c>
      <c r="R2" s="39" t="s">
        <v>383</v>
      </c>
      <c r="S2" s="39" t="s">
        <v>384</v>
      </c>
      <c r="T2" s="39" t="s">
        <v>385</v>
      </c>
      <c r="U2" s="39" t="s">
        <v>386</v>
      </c>
      <c r="W2" s="155" t="s">
        <v>422</v>
      </c>
      <c r="X2" s="39" t="s">
        <v>378</v>
      </c>
      <c r="Y2" s="39" t="s">
        <v>379</v>
      </c>
      <c r="Z2" s="39" t="s">
        <v>380</v>
      </c>
      <c r="AA2" s="103" t="s">
        <v>381</v>
      </c>
      <c r="AB2" s="39" t="s">
        <v>382</v>
      </c>
      <c r="AC2" s="39" t="s">
        <v>383</v>
      </c>
      <c r="AD2" s="39" t="s">
        <v>384</v>
      </c>
      <c r="AE2" s="39" t="s">
        <v>385</v>
      </c>
      <c r="AF2" s="39" t="s">
        <v>386</v>
      </c>
    </row>
    <row r="3" spans="1:32" s="4" customFormat="1" x14ac:dyDescent="0.2">
      <c r="A3" s="40" t="s">
        <v>55</v>
      </c>
      <c r="B3" s="35">
        <f>SUM(C3:J3)</f>
        <v>100.00431680116914</v>
      </c>
      <c r="C3" s="35">
        <v>25.35</v>
      </c>
      <c r="D3" s="35">
        <v>17.520000000000003</v>
      </c>
      <c r="E3" s="35">
        <v>1.6199999999999999</v>
      </c>
      <c r="F3" s="35">
        <v>6.9043168011691431</v>
      </c>
      <c r="G3" s="35">
        <v>19.03</v>
      </c>
      <c r="H3" s="35">
        <v>16.77</v>
      </c>
      <c r="I3" s="35">
        <v>9.2899999999999991</v>
      </c>
      <c r="J3" s="35">
        <v>3.5199999999999996</v>
      </c>
      <c r="L3" s="40" t="s">
        <v>55</v>
      </c>
      <c r="M3" s="35">
        <v>43.03</v>
      </c>
      <c r="N3" s="35">
        <v>7.7799999999999994</v>
      </c>
      <c r="O3" s="35">
        <v>2.4700000000000002</v>
      </c>
      <c r="P3" s="35">
        <v>0</v>
      </c>
      <c r="Q3" s="35">
        <v>2.4099999999999997</v>
      </c>
      <c r="R3" s="35">
        <v>11.96</v>
      </c>
      <c r="S3" s="35">
        <v>8.9</v>
      </c>
      <c r="T3" s="35">
        <v>6.1</v>
      </c>
      <c r="U3" s="35">
        <v>3.4099999999999997</v>
      </c>
      <c r="W3" s="40" t="s">
        <v>55</v>
      </c>
      <c r="X3" s="35">
        <v>56.974316801169131</v>
      </c>
      <c r="Y3" s="35">
        <v>17.569999999999997</v>
      </c>
      <c r="Z3" s="35">
        <v>15.05</v>
      </c>
      <c r="AA3" s="35">
        <v>1.62</v>
      </c>
      <c r="AB3" s="35">
        <v>4.494316801169143</v>
      </c>
      <c r="AC3" s="35">
        <v>7.07</v>
      </c>
      <c r="AD3" s="35">
        <v>7.87</v>
      </c>
      <c r="AE3" s="35">
        <v>3.1900000000000004</v>
      </c>
      <c r="AF3" s="35">
        <v>0.11</v>
      </c>
    </row>
    <row r="4" spans="1:32" ht="20.100000000000001" hidden="1" customHeight="1" outlineLevel="1" x14ac:dyDescent="0.2">
      <c r="A4" s="111" t="s">
        <v>387</v>
      </c>
      <c r="B4" s="34">
        <v>79.471342882640769</v>
      </c>
      <c r="C4" s="34">
        <v>84.946115513211893</v>
      </c>
      <c r="D4" s="34">
        <v>73.725228224071628</v>
      </c>
      <c r="E4" s="34">
        <v>110.11691104546395</v>
      </c>
      <c r="F4" s="34">
        <v>86.123478588761742</v>
      </c>
      <c r="G4" s="34">
        <v>65.025829762246971</v>
      </c>
      <c r="H4" s="34">
        <v>70.829144931789955</v>
      </c>
      <c r="I4" s="34">
        <v>87.285212431294141</v>
      </c>
      <c r="J4" s="34">
        <v>105.95854910480058</v>
      </c>
      <c r="L4" s="111" t="s">
        <v>387</v>
      </c>
      <c r="M4" s="34">
        <v>65.765003279074207</v>
      </c>
      <c r="N4" s="34">
        <v>72.156654855139635</v>
      </c>
      <c r="O4" s="34">
        <v>121.70461292038355</v>
      </c>
      <c r="P4" s="34" t="s">
        <v>423</v>
      </c>
      <c r="Q4" s="34">
        <v>52.413654204106422</v>
      </c>
      <c r="R4" s="34">
        <v>68.235700082097566</v>
      </c>
      <c r="S4" s="34">
        <v>76.209294899303259</v>
      </c>
      <c r="T4" s="34">
        <v>82.40683016870679</v>
      </c>
      <c r="U4" s="34">
        <v>96.881707662838224</v>
      </c>
      <c r="W4" s="111" t="s">
        <v>387</v>
      </c>
      <c r="X4" s="34">
        <v>83.731338036532421</v>
      </c>
      <c r="Y4" s="34">
        <v>90.885126894243768</v>
      </c>
      <c r="Z4" s="34">
        <v>68.364363102866307</v>
      </c>
      <c r="AA4" s="34">
        <v>108.57552634576379</v>
      </c>
      <c r="AB4" s="34">
        <v>116.07252721147118</v>
      </c>
      <c r="AC4" s="34">
        <v>82.081142713617822</v>
      </c>
      <c r="AD4" s="34">
        <v>57.640643810452374</v>
      </c>
      <c r="AE4" s="34">
        <v>89.816035890028417</v>
      </c>
      <c r="AF4" s="34">
        <v>123.55599204601207</v>
      </c>
    </row>
    <row r="5" spans="1:32" ht="12.75" hidden="1" customHeight="1" outlineLevel="1" x14ac:dyDescent="0.2">
      <c r="A5" s="38" t="s">
        <v>390</v>
      </c>
      <c r="B5" s="34">
        <v>79.471342882640769</v>
      </c>
      <c r="C5" s="34">
        <v>84.946115513211893</v>
      </c>
      <c r="D5" s="34">
        <v>73.725228224071628</v>
      </c>
      <c r="E5" s="34">
        <v>110.11691104546395</v>
      </c>
      <c r="F5" s="34">
        <v>86.123478588761742</v>
      </c>
      <c r="G5" s="34">
        <v>65.025829762246971</v>
      </c>
      <c r="H5" s="34">
        <v>70.829144931789955</v>
      </c>
      <c r="I5" s="34">
        <v>87.285212431294141</v>
      </c>
      <c r="J5" s="34">
        <v>105.95854910480058</v>
      </c>
      <c r="L5" s="38" t="s">
        <v>390</v>
      </c>
      <c r="M5" s="34">
        <v>65.765003279074207</v>
      </c>
      <c r="N5" s="34">
        <v>72.156654855139635</v>
      </c>
      <c r="O5" s="34">
        <v>121.70461292038355</v>
      </c>
      <c r="P5" s="34" t="s">
        <v>423</v>
      </c>
      <c r="Q5" s="34">
        <v>52.413654204106422</v>
      </c>
      <c r="R5" s="34">
        <v>68.235700082097566</v>
      </c>
      <c r="S5" s="34">
        <v>76.209294899303259</v>
      </c>
      <c r="T5" s="34">
        <v>82.40683016870679</v>
      </c>
      <c r="U5" s="34">
        <v>96.881707662838224</v>
      </c>
      <c r="W5" s="38" t="s">
        <v>390</v>
      </c>
      <c r="X5" s="34">
        <v>83.731338036532421</v>
      </c>
      <c r="Y5" s="34">
        <v>90.885126894243768</v>
      </c>
      <c r="Z5" s="34">
        <v>68.364363102866307</v>
      </c>
      <c r="AA5" s="34">
        <v>108.57552634576379</v>
      </c>
      <c r="AB5" s="34">
        <v>116.07252721147118</v>
      </c>
      <c r="AC5" s="34">
        <v>82.081142713617822</v>
      </c>
      <c r="AD5" s="34">
        <v>57.640643810452374</v>
      </c>
      <c r="AE5" s="34">
        <v>89.816035890028417</v>
      </c>
      <c r="AF5" s="34">
        <v>123.55599204601207</v>
      </c>
    </row>
    <row r="6" spans="1:32" ht="12.75" hidden="1" customHeight="1" outlineLevel="1" x14ac:dyDescent="0.2">
      <c r="A6" s="38" t="s">
        <v>391</v>
      </c>
      <c r="B6" s="34">
        <v>80.972059503354288</v>
      </c>
      <c r="C6" s="34">
        <v>87.739521886757132</v>
      </c>
      <c r="D6" s="34">
        <v>72.750214572880552</v>
      </c>
      <c r="E6" s="34">
        <v>111.81345256334262</v>
      </c>
      <c r="F6" s="34">
        <v>86.762663356041216</v>
      </c>
      <c r="G6" s="34">
        <v>66.296875229079703</v>
      </c>
      <c r="H6" s="34">
        <v>71.021863032161605</v>
      </c>
      <c r="I6" s="34">
        <v>89.716201841201709</v>
      </c>
      <c r="J6" s="34">
        <v>108.85426021835754</v>
      </c>
      <c r="L6" s="38" t="s">
        <v>391</v>
      </c>
      <c r="M6" s="34">
        <v>69.256360069832326</v>
      </c>
      <c r="N6" s="34">
        <v>77.448847523621993</v>
      </c>
      <c r="O6" s="34">
        <v>130.4603404686126</v>
      </c>
      <c r="P6" s="34" t="s">
        <v>423</v>
      </c>
      <c r="Q6" s="34">
        <v>51.751357549708835</v>
      </c>
      <c r="R6" s="34">
        <v>72.604693881663451</v>
      </c>
      <c r="S6" s="34">
        <v>78.030552485260088</v>
      </c>
      <c r="T6" s="34">
        <v>86.457973764904395</v>
      </c>
      <c r="U6" s="34">
        <v>100.5313963458144</v>
      </c>
      <c r="W6" s="38" t="s">
        <v>391</v>
      </c>
      <c r="X6" s="34">
        <v>83.97828073098988</v>
      </c>
      <c r="Y6" s="34">
        <v>92.100265744106437</v>
      </c>
      <c r="Z6" s="34">
        <v>66.004642737950491</v>
      </c>
      <c r="AA6" s="34">
        <v>110.24832016573454</v>
      </c>
      <c r="AB6" s="34">
        <v>118.22522609156225</v>
      </c>
      <c r="AC6" s="34">
        <v>81.9853006111138</v>
      </c>
      <c r="AD6" s="34">
        <v>57.280951784915032</v>
      </c>
      <c r="AE6" s="34">
        <v>91.124426854057646</v>
      </c>
      <c r="AF6" s="34">
        <v>122.65434820707939</v>
      </c>
    </row>
    <row r="7" spans="1:32" ht="12.75" hidden="1" customHeight="1" outlineLevel="1" x14ac:dyDescent="0.2">
      <c r="A7" s="38" t="s">
        <v>392</v>
      </c>
      <c r="B7" s="34">
        <v>79.156453824643918</v>
      </c>
      <c r="C7" s="34">
        <v>83.113068467093541</v>
      </c>
      <c r="D7" s="34">
        <v>73.568043124134491</v>
      </c>
      <c r="E7" s="34">
        <v>109.35427372399444</v>
      </c>
      <c r="F7" s="34">
        <v>87.318251095508316</v>
      </c>
      <c r="G7" s="34">
        <v>65.423753070634945</v>
      </c>
      <c r="H7" s="34">
        <v>71.671811690239423</v>
      </c>
      <c r="I7" s="34">
        <v>87.499932579742122</v>
      </c>
      <c r="J7" s="34">
        <v>105.83119563179305</v>
      </c>
      <c r="L7" s="38" t="s">
        <v>392</v>
      </c>
      <c r="M7" s="34">
        <v>64.021610764715788</v>
      </c>
      <c r="N7" s="34">
        <v>67.573683940715185</v>
      </c>
      <c r="O7" s="34">
        <v>120.88780343769642</v>
      </c>
      <c r="P7" s="34" t="s">
        <v>423</v>
      </c>
      <c r="Q7" s="34">
        <v>51.912745911574916</v>
      </c>
      <c r="R7" s="34">
        <v>68.235700082097566</v>
      </c>
      <c r="S7" s="34">
        <v>75.891038272471789</v>
      </c>
      <c r="T7" s="34">
        <v>82.40683016870679</v>
      </c>
      <c r="U7" s="34">
        <v>95.430673709470469</v>
      </c>
      <c r="W7" s="38" t="s">
        <v>392</v>
      </c>
      <c r="X7" s="34">
        <v>84.348526288722127</v>
      </c>
      <c r="Y7" s="34">
        <v>90.888158867421609</v>
      </c>
      <c r="Z7" s="34">
        <v>68.307110525237832</v>
      </c>
      <c r="AA7" s="34">
        <v>107.78495277331709</v>
      </c>
      <c r="AB7" s="34">
        <v>119.37453276925898</v>
      </c>
      <c r="AC7" s="34">
        <v>82.871201884872391</v>
      </c>
      <c r="AD7" s="34">
        <v>58.758378880339251</v>
      </c>
      <c r="AE7" s="34">
        <v>90.094502000655723</v>
      </c>
      <c r="AF7" s="34">
        <v>130.09169943383637</v>
      </c>
    </row>
    <row r="8" spans="1:32" ht="12.75" hidden="1" customHeight="1" outlineLevel="1" x14ac:dyDescent="0.2">
      <c r="A8" s="111" t="s">
        <v>388</v>
      </c>
      <c r="B8" s="34">
        <v>79.961405700932531</v>
      </c>
      <c r="C8" s="34">
        <v>86.580434533740501</v>
      </c>
      <c r="D8" s="34">
        <v>72.627769897580947</v>
      </c>
      <c r="E8" s="34">
        <v>112.04123921901027</v>
      </c>
      <c r="F8" s="34">
        <v>89.996338794862424</v>
      </c>
      <c r="G8" s="34">
        <v>63.885917493598527</v>
      </c>
      <c r="H8" s="34">
        <v>71.258129605359898</v>
      </c>
      <c r="I8" s="34">
        <v>87.312570612994321</v>
      </c>
      <c r="J8" s="34">
        <v>107.21142034464985</v>
      </c>
      <c r="L8" s="111" t="s">
        <v>388</v>
      </c>
      <c r="M8" s="34">
        <v>66.96465038535996</v>
      </c>
      <c r="N8" s="34">
        <v>76.725650001297524</v>
      </c>
      <c r="O8" s="34">
        <v>110.19201440088779</v>
      </c>
      <c r="P8" s="34" t="s">
        <v>423</v>
      </c>
      <c r="Q8" s="34">
        <v>59.117967321016963</v>
      </c>
      <c r="R8" s="34">
        <v>64.151379142948485</v>
      </c>
      <c r="S8" s="34">
        <v>77.089631866391187</v>
      </c>
      <c r="T8" s="34">
        <v>82.40683016870679</v>
      </c>
      <c r="U8" s="34">
        <v>97.270493066351804</v>
      </c>
      <c r="W8" s="111" t="s">
        <v>388</v>
      </c>
      <c r="X8" s="34">
        <v>83.993497731999199</v>
      </c>
      <c r="Y8" s="34">
        <v>90.899287844677744</v>
      </c>
      <c r="Z8" s="34">
        <v>68.662080715164976</v>
      </c>
      <c r="AA8" s="34">
        <v>110.60686833372078</v>
      </c>
      <c r="AB8" s="34">
        <v>115.96876297837829</v>
      </c>
      <c r="AC8" s="34">
        <v>82.388829564939613</v>
      </c>
      <c r="AD8" s="34">
        <v>57.854079446002579</v>
      </c>
      <c r="AE8" s="34">
        <v>89.980989781271234</v>
      </c>
      <c r="AF8" s="34">
        <v>128.25822688542183</v>
      </c>
    </row>
    <row r="9" spans="1:32" ht="12.75" hidden="1" customHeight="1" outlineLevel="1" x14ac:dyDescent="0.2">
      <c r="A9" s="38" t="s">
        <v>395</v>
      </c>
      <c r="B9" s="34">
        <v>79.395264713709622</v>
      </c>
      <c r="C9" s="34">
        <v>84.957844395401565</v>
      </c>
      <c r="D9" s="34">
        <v>75.437684512292392</v>
      </c>
      <c r="E9" s="34">
        <v>109.91892638539451</v>
      </c>
      <c r="F9" s="34">
        <v>86.385330387524505</v>
      </c>
      <c r="G9" s="34">
        <v>64.600642586827377</v>
      </c>
      <c r="H9" s="34">
        <v>70.356843579740968</v>
      </c>
      <c r="I9" s="34">
        <v>86.981192562319094</v>
      </c>
      <c r="J9" s="34">
        <v>104.21465497063105</v>
      </c>
      <c r="L9" s="38" t="s">
        <v>395</v>
      </c>
      <c r="M9" s="34">
        <v>66.050793619777281</v>
      </c>
      <c r="N9" s="34">
        <v>72.10032289743036</v>
      </c>
      <c r="O9" s="34">
        <v>126.24582982039783</v>
      </c>
      <c r="P9" s="34" t="s">
        <v>423</v>
      </c>
      <c r="Q9" s="34">
        <v>53.374600047056013</v>
      </c>
      <c r="R9" s="34">
        <v>68.435375365209438</v>
      </c>
      <c r="S9" s="34">
        <v>76.530631485204012</v>
      </c>
      <c r="T9" s="34">
        <v>82.40683016870679</v>
      </c>
      <c r="U9" s="34">
        <v>96.881707662838224</v>
      </c>
      <c r="W9" s="38" t="s">
        <v>395</v>
      </c>
      <c r="X9" s="34">
        <v>83.403142349148439</v>
      </c>
      <c r="Y9" s="34">
        <v>90.886952076136652</v>
      </c>
      <c r="Z9" s="34">
        <v>69.674516750109888</v>
      </c>
      <c r="AA9" s="34">
        <v>108.38822867729738</v>
      </c>
      <c r="AB9" s="34">
        <v>115.48132895313677</v>
      </c>
      <c r="AC9" s="34">
        <v>81.168988677421353</v>
      </c>
      <c r="AD9" s="34">
        <v>56.90028798334837</v>
      </c>
      <c r="AE9" s="34">
        <v>89.472105139896399</v>
      </c>
      <c r="AF9" s="34">
        <v>115.16082536556448</v>
      </c>
    </row>
    <row r="10" spans="1:32" ht="12.75" hidden="1" customHeight="1" outlineLevel="1" x14ac:dyDescent="0.2">
      <c r="A10" s="38" t="s">
        <v>396</v>
      </c>
      <c r="B10" s="34">
        <v>79.050092017875173</v>
      </c>
      <c r="C10" s="34">
        <v>83.669586835943008</v>
      </c>
      <c r="D10" s="34">
        <v>74.468271829250611</v>
      </c>
      <c r="E10" s="34">
        <v>110.41640210682219</v>
      </c>
      <c r="F10" s="34">
        <v>85.5683090822792</v>
      </c>
      <c r="G10" s="34">
        <v>64.802777865358408</v>
      </c>
      <c r="H10" s="34">
        <v>70.71462965772109</v>
      </c>
      <c r="I10" s="34">
        <v>88.400845735296798</v>
      </c>
      <c r="J10" s="34">
        <v>105.46703051856575</v>
      </c>
      <c r="L10" s="38" t="s">
        <v>396</v>
      </c>
      <c r="M10" s="34">
        <v>65.346059506284405</v>
      </c>
      <c r="N10" s="34">
        <v>70.579963285746445</v>
      </c>
      <c r="O10" s="34">
        <v>121.70461292038355</v>
      </c>
      <c r="P10" s="34" t="s">
        <v>423</v>
      </c>
      <c r="Q10" s="34">
        <v>52.413654204106422</v>
      </c>
      <c r="R10" s="34">
        <v>68.235700082097566</v>
      </c>
      <c r="S10" s="34">
        <v>77.178206914076696</v>
      </c>
      <c r="T10" s="34">
        <v>82.40683016870679</v>
      </c>
      <c r="U10" s="34">
        <v>96.881707662838224</v>
      </c>
      <c r="W10" s="38" t="s">
        <v>396</v>
      </c>
      <c r="X10" s="34">
        <v>83.347191045528987</v>
      </c>
      <c r="Y10" s="34">
        <v>89.930789813501931</v>
      </c>
      <c r="Z10" s="34">
        <v>69.300871097518836</v>
      </c>
      <c r="AA10" s="34">
        <v>108.6976695860445</v>
      </c>
      <c r="AB10" s="34">
        <v>114.86173388277223</v>
      </c>
      <c r="AC10" s="34">
        <v>81.751609986660711</v>
      </c>
      <c r="AD10" s="34">
        <v>57.18032949307149</v>
      </c>
      <c r="AE10" s="34">
        <v>91.626576611022173</v>
      </c>
      <c r="AF10" s="34">
        <v>121.049058874064</v>
      </c>
    </row>
    <row r="11" spans="1:32" ht="12.75" hidden="1" customHeight="1" outlineLevel="1" x14ac:dyDescent="0.2">
      <c r="A11" s="38" t="s">
        <v>397</v>
      </c>
      <c r="B11" s="34">
        <v>78.784740173279559</v>
      </c>
      <c r="C11" s="34">
        <v>85.020648109399929</v>
      </c>
      <c r="D11" s="34">
        <v>72.15623474754959</v>
      </c>
      <c r="E11" s="34">
        <v>109.68725198249872</v>
      </c>
      <c r="F11" s="34">
        <v>83.241303195910703</v>
      </c>
      <c r="G11" s="34">
        <v>63.591897916293149</v>
      </c>
      <c r="H11" s="34">
        <v>71.034499231197842</v>
      </c>
      <c r="I11" s="34">
        <v>86.86685107029696</v>
      </c>
      <c r="J11" s="34">
        <v>105.99612557912521</v>
      </c>
      <c r="L11" s="38" t="s">
        <v>397</v>
      </c>
      <c r="M11" s="34">
        <v>65.375838896188611</v>
      </c>
      <c r="N11" s="34">
        <v>72.898834074156511</v>
      </c>
      <c r="O11" s="34">
        <v>121.70461292038355</v>
      </c>
      <c r="P11" s="34" t="s">
        <v>423</v>
      </c>
      <c r="Q11" s="34">
        <v>51.646567714853077</v>
      </c>
      <c r="R11" s="34">
        <v>63.769087255232563</v>
      </c>
      <c r="S11" s="34">
        <v>79.390032695706068</v>
      </c>
      <c r="T11" s="34">
        <v>82.40683016870679</v>
      </c>
      <c r="U11" s="34">
        <v>96.881707662838224</v>
      </c>
      <c r="W11" s="38" t="s">
        <v>397</v>
      </c>
      <c r="X11" s="34">
        <v>82.965375743387298</v>
      </c>
      <c r="Y11" s="34">
        <v>90.585117275446692</v>
      </c>
      <c r="Z11" s="34">
        <v>66.66349844949724</v>
      </c>
      <c r="AA11" s="34">
        <v>108.16052194501555</v>
      </c>
      <c r="AB11" s="34">
        <v>111.00454418193161</v>
      </c>
      <c r="AC11" s="34">
        <v>81.867583550235807</v>
      </c>
      <c r="AD11" s="34">
        <v>57.083127768720679</v>
      </c>
      <c r="AE11" s="34">
        <v>89.118884751835651</v>
      </c>
      <c r="AF11" s="34">
        <v>123.75588040523712</v>
      </c>
    </row>
    <row r="12" spans="1:32" ht="12.75" hidden="1" customHeight="1" outlineLevel="1" x14ac:dyDescent="0.2">
      <c r="A12" s="111" t="s">
        <v>389</v>
      </c>
      <c r="B12" s="34">
        <v>79.527305956224367</v>
      </c>
      <c r="C12" s="34">
        <v>85.775377208670179</v>
      </c>
      <c r="D12" s="34">
        <v>72.972435277807804</v>
      </c>
      <c r="E12" s="34">
        <v>109.98250513363219</v>
      </c>
      <c r="F12" s="34">
        <v>86.625324267308343</v>
      </c>
      <c r="G12" s="34">
        <v>64.735399442995075</v>
      </c>
      <c r="H12" s="34">
        <v>70.216504239855581</v>
      </c>
      <c r="I12" s="34">
        <v>87.019542834296558</v>
      </c>
      <c r="J12" s="34">
        <v>105.62945963793709</v>
      </c>
      <c r="L12" s="111" t="s">
        <v>389</v>
      </c>
      <c r="M12" s="34">
        <v>66.130442955602689</v>
      </c>
      <c r="N12" s="34">
        <v>73.231055961525627</v>
      </c>
      <c r="O12" s="34">
        <v>121.70461292038355</v>
      </c>
      <c r="P12" s="34" t="s">
        <v>423</v>
      </c>
      <c r="Q12" s="34">
        <v>52.413654204106422</v>
      </c>
      <c r="R12" s="34">
        <v>68.235700082097566</v>
      </c>
      <c r="S12" s="34">
        <v>76.209294899303259</v>
      </c>
      <c r="T12" s="34">
        <v>82.40683016870679</v>
      </c>
      <c r="U12" s="34">
        <v>96.881707662838224</v>
      </c>
      <c r="W12" s="111" t="s">
        <v>389</v>
      </c>
      <c r="X12" s="34">
        <v>83.63569564891074</v>
      </c>
      <c r="Y12" s="34">
        <v>91.637164740038514</v>
      </c>
      <c r="Z12" s="34">
        <v>67.452968927326381</v>
      </c>
      <c r="AA12" s="34">
        <v>108.44880420950589</v>
      </c>
      <c r="AB12" s="34">
        <v>117.24700603091537</v>
      </c>
      <c r="AC12" s="34">
        <v>81.627493111570743</v>
      </c>
      <c r="AD12" s="34">
        <v>56.903678185918253</v>
      </c>
      <c r="AE12" s="34">
        <v>89.428452305923003</v>
      </c>
      <c r="AF12" s="34">
        <v>121.84671942877473</v>
      </c>
    </row>
    <row r="13" spans="1:32" ht="12.75" hidden="1" customHeight="1" outlineLevel="1" x14ac:dyDescent="0.2">
      <c r="A13" s="38" t="s">
        <v>398</v>
      </c>
      <c r="B13" s="34">
        <v>79.059821164437182</v>
      </c>
      <c r="C13" s="34">
        <v>84.311298052465006</v>
      </c>
      <c r="D13" s="34">
        <v>74.233441973314768</v>
      </c>
      <c r="E13" s="34">
        <v>109.16286862836459</v>
      </c>
      <c r="F13" s="34">
        <v>83.388800745147407</v>
      </c>
      <c r="G13" s="34">
        <v>64.628232738479142</v>
      </c>
      <c r="H13" s="34">
        <v>70.294947967815929</v>
      </c>
      <c r="I13" s="34">
        <v>85.914844688476833</v>
      </c>
      <c r="J13" s="34">
        <v>104.52858003990916</v>
      </c>
      <c r="L13" s="38" t="s">
        <v>398</v>
      </c>
      <c r="M13" s="34">
        <v>65.274454197022465</v>
      </c>
      <c r="N13" s="34">
        <v>68.966324104496792</v>
      </c>
      <c r="O13" s="34">
        <v>134.42002024042361</v>
      </c>
      <c r="P13" s="34" t="s">
        <v>423</v>
      </c>
      <c r="Q13" s="34">
        <v>46.6989681095042</v>
      </c>
      <c r="R13" s="34">
        <v>72.774665835078423</v>
      </c>
      <c r="S13" s="34">
        <v>75.390122783526678</v>
      </c>
      <c r="T13" s="34">
        <v>82.40683016870679</v>
      </c>
      <c r="U13" s="34">
        <v>96.503241050000085</v>
      </c>
      <c r="W13" s="38" t="s">
        <v>398</v>
      </c>
      <c r="X13" s="34">
        <v>83.467313977467867</v>
      </c>
      <c r="Y13" s="34">
        <v>91.72067278922475</v>
      </c>
      <c r="Z13" s="34">
        <v>67.180526647350405</v>
      </c>
      <c r="AA13" s="34">
        <v>106.58314676616087</v>
      </c>
      <c r="AB13" s="34">
        <v>117.45270319599825</v>
      </c>
      <c r="AC13" s="34">
        <v>81.434422812386813</v>
      </c>
      <c r="AD13" s="34">
        <v>56.715744921965033</v>
      </c>
      <c r="AE13" s="34">
        <v>89.602672219275831</v>
      </c>
      <c r="AF13" s="34">
        <v>117.39031138804795</v>
      </c>
    </row>
    <row r="14" spans="1:32" ht="12.75" hidden="1" customHeight="1" outlineLevel="1" x14ac:dyDescent="0.2">
      <c r="A14" s="38" t="s">
        <v>399</v>
      </c>
      <c r="B14" s="34">
        <v>79.323759371661438</v>
      </c>
      <c r="C14" s="34">
        <v>84.653337837645111</v>
      </c>
      <c r="D14" s="34">
        <v>72.253659002715054</v>
      </c>
      <c r="E14" s="34">
        <v>109.02219497157789</v>
      </c>
      <c r="F14" s="34">
        <v>83.302221224380617</v>
      </c>
      <c r="G14" s="34">
        <v>64.678864481341378</v>
      </c>
      <c r="H14" s="34">
        <v>71.399187247384774</v>
      </c>
      <c r="I14" s="34">
        <v>85.616206576052505</v>
      </c>
      <c r="J14" s="34">
        <v>105.8546750136581</v>
      </c>
      <c r="L14" s="38" t="s">
        <v>399</v>
      </c>
      <c r="M14" s="34">
        <v>65.012147573463338</v>
      </c>
      <c r="N14" s="34">
        <v>69.038286702799539</v>
      </c>
      <c r="O14" s="34">
        <v>129.58476771378969</v>
      </c>
      <c r="P14" s="34" t="s">
        <v>423</v>
      </c>
      <c r="Q14" s="34">
        <v>45.899706639627261</v>
      </c>
      <c r="R14" s="34">
        <v>72.598951585939972</v>
      </c>
      <c r="S14" s="34">
        <v>75.103751193341736</v>
      </c>
      <c r="T14" s="34">
        <v>82.40683016870679</v>
      </c>
      <c r="U14" s="34">
        <v>96.503241050000085</v>
      </c>
      <c r="W14" s="38" t="s">
        <v>399</v>
      </c>
      <c r="X14" s="34">
        <v>83.980594386150884</v>
      </c>
      <c r="Y14" s="34">
        <v>91.903928814007017</v>
      </c>
      <c r="Z14" s="34">
        <v>65.928978697954207</v>
      </c>
      <c r="AA14" s="34">
        <v>106.80025957893874</v>
      </c>
      <c r="AB14" s="34">
        <v>118.06680835830737</v>
      </c>
      <c r="AC14" s="34">
        <v>82.556440985473202</v>
      </c>
      <c r="AD14" s="34">
        <v>57.692559034617453</v>
      </c>
      <c r="AE14" s="34">
        <v>90.262461203492975</v>
      </c>
      <c r="AF14" s="34">
        <v>125.96163498879052</v>
      </c>
    </row>
    <row r="15" spans="1:32" ht="12.75" hidden="1" customHeight="1" outlineLevel="1" x14ac:dyDescent="0.2">
      <c r="A15" s="38" t="s">
        <v>400</v>
      </c>
      <c r="B15" s="34">
        <v>79.563211548012774</v>
      </c>
      <c r="C15" s="34">
        <v>84.956787486230581</v>
      </c>
      <c r="D15" s="34">
        <v>71.615712770866466</v>
      </c>
      <c r="E15" s="34">
        <v>108.0225019948091</v>
      </c>
      <c r="F15" s="34">
        <v>84.140703858654348</v>
      </c>
      <c r="G15" s="34">
        <v>65.259638046900776</v>
      </c>
      <c r="H15" s="34">
        <v>72.429414527384523</v>
      </c>
      <c r="I15" s="34">
        <v>85.188061234045477</v>
      </c>
      <c r="J15" s="34">
        <v>106.21677975499627</v>
      </c>
      <c r="L15" s="38" t="s">
        <v>400</v>
      </c>
      <c r="M15" s="34">
        <v>65.48915325108004</v>
      </c>
      <c r="N15" s="34">
        <v>70.723494976486975</v>
      </c>
      <c r="O15" s="34">
        <v>129.58476771378969</v>
      </c>
      <c r="P15" s="34" t="s">
        <v>423</v>
      </c>
      <c r="Q15" s="34">
        <v>45.899706639627261</v>
      </c>
      <c r="R15" s="34">
        <v>72.598951585939972</v>
      </c>
      <c r="S15" s="34">
        <v>74.309493152629713</v>
      </c>
      <c r="T15" s="34">
        <v>82.40683016870679</v>
      </c>
      <c r="U15" s="34">
        <v>96.503241050000085</v>
      </c>
      <c r="W15" s="38" t="s">
        <v>400</v>
      </c>
      <c r="X15" s="34">
        <v>84.528211276753837</v>
      </c>
      <c r="Y15" s="34">
        <v>93.231197895710423</v>
      </c>
      <c r="Z15" s="34">
        <v>65.038067593821751</v>
      </c>
      <c r="AA15" s="34">
        <v>106.77970249303937</v>
      </c>
      <c r="AB15" s="34">
        <v>119.40610099412051</v>
      </c>
      <c r="AC15" s="34">
        <v>82.907790766742806</v>
      </c>
      <c r="AD15" s="34">
        <v>58.156201585348228</v>
      </c>
      <c r="AE15" s="34">
        <v>88.877114819226449</v>
      </c>
      <c r="AF15" s="34">
        <v>128.58021761789146</v>
      </c>
    </row>
    <row r="16" spans="1:32" ht="12.75" hidden="1" customHeight="1" outlineLevel="1" x14ac:dyDescent="0.2">
      <c r="A16" s="111" t="s">
        <v>42</v>
      </c>
      <c r="B16" s="34">
        <v>79.695471151109786</v>
      </c>
      <c r="C16" s="34">
        <v>85.399755937053087</v>
      </c>
      <c r="D16" s="34">
        <v>71.893397165730349</v>
      </c>
      <c r="E16" s="34">
        <v>108.47928510923198</v>
      </c>
      <c r="F16" s="34">
        <v>87.371415949191928</v>
      </c>
      <c r="G16" s="34">
        <v>65.84202490441325</v>
      </c>
      <c r="H16" s="34">
        <v>71.337701816265422</v>
      </c>
      <c r="I16" s="34">
        <v>86.025784560536565</v>
      </c>
      <c r="J16" s="34">
        <v>105.94934797212525</v>
      </c>
      <c r="L16" s="111" t="s">
        <v>42</v>
      </c>
      <c r="M16" s="34">
        <v>66.177597144961069</v>
      </c>
      <c r="N16" s="34">
        <v>69.981737351548134</v>
      </c>
      <c r="O16" s="34">
        <v>129.58476771378969</v>
      </c>
      <c r="P16" s="34" t="s">
        <v>423</v>
      </c>
      <c r="Q16" s="34">
        <v>46.550623833883904</v>
      </c>
      <c r="R16" s="34">
        <v>78.224054345506559</v>
      </c>
      <c r="S16" s="34">
        <v>71.670933859766791</v>
      </c>
      <c r="T16" s="34">
        <v>82.40683016870679</v>
      </c>
      <c r="U16" s="34">
        <v>96.503241050000085</v>
      </c>
      <c r="W16" s="111" t="s">
        <v>42</v>
      </c>
      <c r="X16" s="34">
        <v>85.562037375202991</v>
      </c>
      <c r="Y16" s="34">
        <v>94.062532461267935</v>
      </c>
      <c r="Z16" s="34">
        <v>66.991423060520006</v>
      </c>
      <c r="AA16" s="34">
        <v>107.18039639721009</v>
      </c>
      <c r="AB16" s="34">
        <v>125.3669728897861</v>
      </c>
      <c r="AC16" s="34">
        <v>83.163943432531212</v>
      </c>
      <c r="AD16" s="34">
        <v>58.747233267499773</v>
      </c>
      <c r="AE16" s="34">
        <v>89.595030605300423</v>
      </c>
      <c r="AF16" s="34">
        <v>128.38398018760199</v>
      </c>
    </row>
    <row r="17" spans="1:32" ht="12.75" hidden="1" customHeight="1" outlineLevel="1" x14ac:dyDescent="0.2">
      <c r="A17" s="38" t="s">
        <v>46</v>
      </c>
      <c r="B17" s="34">
        <v>79.613296047395451</v>
      </c>
      <c r="C17" s="34">
        <v>84.708614643461146</v>
      </c>
      <c r="D17" s="34">
        <v>72.61472293182004</v>
      </c>
      <c r="E17" s="34">
        <v>108.71056254085413</v>
      </c>
      <c r="F17" s="34">
        <v>86.999696993505722</v>
      </c>
      <c r="G17" s="34">
        <v>66.731790530637923</v>
      </c>
      <c r="H17" s="34">
        <v>71.498241547347021</v>
      </c>
      <c r="I17" s="34">
        <v>86.310413635834905</v>
      </c>
      <c r="J17" s="34">
        <v>106.18430336868322</v>
      </c>
      <c r="L17" s="38" t="s">
        <v>46</v>
      </c>
      <c r="M17" s="34">
        <v>65.83602371267375</v>
      </c>
      <c r="N17" s="34">
        <v>68.977503555569101</v>
      </c>
      <c r="O17" s="34">
        <v>129.58476771378969</v>
      </c>
      <c r="P17" s="34" t="s">
        <v>423</v>
      </c>
      <c r="Q17" s="34">
        <v>46.550623833883904</v>
      </c>
      <c r="R17" s="34">
        <v>78.224054345506559</v>
      </c>
      <c r="S17" s="34">
        <v>71.670933859766791</v>
      </c>
      <c r="T17" s="34">
        <v>82.40683016870679</v>
      </c>
      <c r="U17" s="34">
        <v>96.503241050000085</v>
      </c>
      <c r="W17" s="38" t="s">
        <v>46</v>
      </c>
      <c r="X17" s="34">
        <v>85.648495991174002</v>
      </c>
      <c r="Y17" s="34">
        <v>93.286374241378809</v>
      </c>
      <c r="Z17" s="34">
        <v>68.02823845287736</v>
      </c>
      <c r="AA17" s="34">
        <v>107.29873250974505</v>
      </c>
      <c r="AB17" s="34">
        <v>124.00437167264994</v>
      </c>
      <c r="AC17" s="34">
        <v>83.597823604246983</v>
      </c>
      <c r="AD17" s="34">
        <v>59.48316431851346</v>
      </c>
      <c r="AE17" s="34">
        <v>89.938459097545731</v>
      </c>
      <c r="AF17" s="34">
        <v>130.19684508467185</v>
      </c>
    </row>
    <row r="18" spans="1:32" ht="12.75" hidden="1" customHeight="1" outlineLevel="1" x14ac:dyDescent="0.2">
      <c r="A18" s="38" t="s">
        <v>47</v>
      </c>
      <c r="B18" s="34">
        <v>79.871856098579599</v>
      </c>
      <c r="C18" s="34">
        <v>85.205437658819946</v>
      </c>
      <c r="D18" s="34">
        <v>72.231929172655867</v>
      </c>
      <c r="E18" s="34">
        <v>109.56618267988125</v>
      </c>
      <c r="F18" s="34">
        <v>89.576820737118638</v>
      </c>
      <c r="G18" s="34">
        <v>66.930204558002401</v>
      </c>
      <c r="H18" s="34">
        <v>71.912957946324966</v>
      </c>
      <c r="I18" s="34">
        <v>87.491509496224879</v>
      </c>
      <c r="J18" s="34">
        <v>107.61995820046121</v>
      </c>
      <c r="L18" s="38" t="s">
        <v>47</v>
      </c>
      <c r="M18" s="34">
        <v>66.19481869569907</v>
      </c>
      <c r="N18" s="34">
        <v>72.144844967200811</v>
      </c>
      <c r="O18" s="34">
        <v>117.32674914626905</v>
      </c>
      <c r="P18" s="34" t="s">
        <v>423</v>
      </c>
      <c r="Q18" s="34">
        <v>52.239620765279561</v>
      </c>
      <c r="R18" s="34">
        <v>73.117000086437685</v>
      </c>
      <c r="S18" s="34">
        <v>72.3805015387737</v>
      </c>
      <c r="T18" s="34">
        <v>82.40683016870679</v>
      </c>
      <c r="U18" s="34">
        <v>96.881707662838224</v>
      </c>
      <c r="W18" s="38" t="s">
        <v>47</v>
      </c>
      <c r="X18" s="34">
        <v>85.950452587086929</v>
      </c>
      <c r="Y18" s="34">
        <v>92.369934784887931</v>
      </c>
      <c r="Z18" s="34">
        <v>69.411157834112572</v>
      </c>
      <c r="AA18" s="34">
        <v>109.48435760219675</v>
      </c>
      <c r="AB18" s="34">
        <v>122.61152532022079</v>
      </c>
      <c r="AC18" s="34">
        <v>84.276780040805335</v>
      </c>
      <c r="AD18" s="34">
        <v>60.542696134419884</v>
      </c>
      <c r="AE18" s="34">
        <v>89.991385790173723</v>
      </c>
      <c r="AF18" s="34">
        <v>137.08859652160163</v>
      </c>
    </row>
    <row r="19" spans="1:32" ht="12.75" hidden="1" customHeight="1" outlineLevel="1" x14ac:dyDescent="0.2">
      <c r="A19" s="38" t="s">
        <v>48</v>
      </c>
      <c r="B19" s="34">
        <v>79.876995405476123</v>
      </c>
      <c r="C19" s="34">
        <v>85.512564746912645</v>
      </c>
      <c r="D19" s="34">
        <v>73.911774168013878</v>
      </c>
      <c r="E19" s="34">
        <v>110.70560541998393</v>
      </c>
      <c r="F19" s="34">
        <v>93.135134210319194</v>
      </c>
      <c r="G19" s="34">
        <v>67.144997816933255</v>
      </c>
      <c r="H19" s="34">
        <v>71.144058637404058</v>
      </c>
      <c r="I19" s="34">
        <v>88.813003005033963</v>
      </c>
      <c r="J19" s="34">
        <v>107.77474490941403</v>
      </c>
      <c r="L19" s="38" t="s">
        <v>48</v>
      </c>
      <c r="M19" s="34">
        <v>67.157220297838364</v>
      </c>
      <c r="N19" s="34">
        <v>75.480603318081677</v>
      </c>
      <c r="O19" s="34">
        <v>110.19201440088779</v>
      </c>
      <c r="P19" s="34" t="s">
        <v>423</v>
      </c>
      <c r="Q19" s="34">
        <v>60.036083600885668</v>
      </c>
      <c r="R19" s="34">
        <v>68.697113740947799</v>
      </c>
      <c r="S19" s="34">
        <v>73.429421861331392</v>
      </c>
      <c r="T19" s="34">
        <v>82.40683016870679</v>
      </c>
      <c r="U19" s="34">
        <v>97.270493066351804</v>
      </c>
      <c r="W19" s="38" t="s">
        <v>48</v>
      </c>
      <c r="X19" s="34">
        <v>85.943485346130529</v>
      </c>
      <c r="Y19" s="34">
        <v>91.417116139896109</v>
      </c>
      <c r="Z19" s="34">
        <v>72.153403278802472</v>
      </c>
      <c r="AA19" s="34">
        <v>111.42450381201992</v>
      </c>
      <c r="AB19" s="34">
        <v>120.65757197319262</v>
      </c>
      <c r="AC19" s="34">
        <v>84.195020870742795</v>
      </c>
      <c r="AD19" s="34">
        <v>60.837763423384686</v>
      </c>
      <c r="AE19" s="34">
        <v>89.844634304524561</v>
      </c>
      <c r="AF19" s="34">
        <v>134.44932355541164</v>
      </c>
    </row>
    <row r="20" spans="1:32" ht="12.75" hidden="1" customHeight="1" outlineLevel="1" x14ac:dyDescent="0.2">
      <c r="A20" s="38" t="s">
        <v>43</v>
      </c>
      <c r="B20" s="34">
        <v>80.024710451118551</v>
      </c>
      <c r="C20" s="34">
        <v>85.576037502025329</v>
      </c>
      <c r="D20" s="34">
        <v>76.601573422786274</v>
      </c>
      <c r="E20" s="34">
        <v>112.90980597996304</v>
      </c>
      <c r="F20" s="34">
        <v>96.78934037657109</v>
      </c>
      <c r="G20" s="34">
        <v>67.330829594930023</v>
      </c>
      <c r="H20" s="34">
        <v>70.04230211680084</v>
      </c>
      <c r="I20" s="34">
        <v>91.037687144038486</v>
      </c>
      <c r="J20" s="34">
        <v>107.47670231737396</v>
      </c>
      <c r="L20" s="38" t="s">
        <v>43</v>
      </c>
      <c r="M20" s="34">
        <v>68.005106314619837</v>
      </c>
      <c r="N20" s="34">
        <v>77.333970710823323</v>
      </c>
      <c r="O20" s="34">
        <v>103.49114866029328</v>
      </c>
      <c r="P20" s="34" t="s">
        <v>423</v>
      </c>
      <c r="Q20" s="34">
        <v>69.409710172350671</v>
      </c>
      <c r="R20" s="34">
        <v>64.761519401322815</v>
      </c>
      <c r="S20" s="34">
        <v>75.389232426436138</v>
      </c>
      <c r="T20" s="34">
        <v>82.40683016870679</v>
      </c>
      <c r="U20" s="34">
        <v>97.669878599600594</v>
      </c>
      <c r="W20" s="38" t="s">
        <v>43</v>
      </c>
      <c r="X20" s="34">
        <v>85.76138678295591</v>
      </c>
      <c r="Y20" s="34">
        <v>89.647318611472414</v>
      </c>
      <c r="Z20" s="34">
        <v>76.066779274471557</v>
      </c>
      <c r="AA20" s="34">
        <v>113.30495331479158</v>
      </c>
      <c r="AB20" s="34">
        <v>117.37557336538676</v>
      </c>
      <c r="AC20" s="34">
        <v>84.006837401589422</v>
      </c>
      <c r="AD20" s="34">
        <v>60.949782805890266</v>
      </c>
      <c r="AE20" s="34">
        <v>92.397300898441387</v>
      </c>
      <c r="AF20" s="34">
        <v>129.1721819788032</v>
      </c>
    </row>
    <row r="21" spans="1:32" ht="12.75" hidden="1" customHeight="1" outlineLevel="1" x14ac:dyDescent="0.2">
      <c r="A21" s="38" t="s">
        <v>49</v>
      </c>
      <c r="B21" s="34">
        <v>80.024710451118551</v>
      </c>
      <c r="C21" s="34">
        <v>85.576037502025329</v>
      </c>
      <c r="D21" s="34">
        <v>76.601573422786274</v>
      </c>
      <c r="E21" s="34">
        <v>112.90980597996304</v>
      </c>
      <c r="F21" s="34">
        <v>96.78934037657109</v>
      </c>
      <c r="G21" s="34">
        <v>67.330829594930023</v>
      </c>
      <c r="H21" s="34">
        <v>70.04230211680084</v>
      </c>
      <c r="I21" s="34">
        <v>91.037687144038486</v>
      </c>
      <c r="J21" s="34">
        <v>107.47670231737396</v>
      </c>
      <c r="L21" s="38" t="s">
        <v>49</v>
      </c>
      <c r="M21" s="34">
        <v>68.005106314619837</v>
      </c>
      <c r="N21" s="34">
        <v>77.333970710823323</v>
      </c>
      <c r="O21" s="34">
        <v>103.49114866029328</v>
      </c>
      <c r="P21" s="34" t="s">
        <v>423</v>
      </c>
      <c r="Q21" s="34">
        <v>69.409710172350671</v>
      </c>
      <c r="R21" s="34">
        <v>64.761519401322815</v>
      </c>
      <c r="S21" s="34">
        <v>75.389232426436138</v>
      </c>
      <c r="T21" s="34">
        <v>82.40683016870679</v>
      </c>
      <c r="U21" s="34">
        <v>97.669878599600594</v>
      </c>
      <c r="W21" s="38" t="s">
        <v>49</v>
      </c>
      <c r="X21" s="34">
        <v>85.76138678295591</v>
      </c>
      <c r="Y21" s="34">
        <v>89.647318611472414</v>
      </c>
      <c r="Z21" s="34">
        <v>76.066779274471557</v>
      </c>
      <c r="AA21" s="34">
        <v>113.30495331479158</v>
      </c>
      <c r="AB21" s="34">
        <v>117.37557336538676</v>
      </c>
      <c r="AC21" s="34">
        <v>84.006837401589422</v>
      </c>
      <c r="AD21" s="34">
        <v>60.949782805890266</v>
      </c>
      <c r="AE21" s="34">
        <v>92.397300898441387</v>
      </c>
      <c r="AF21" s="34">
        <v>129.1721819788032</v>
      </c>
    </row>
    <row r="22" spans="1:32" ht="12.75" hidden="1" customHeight="1" outlineLevel="1" x14ac:dyDescent="0.2">
      <c r="A22" s="38" t="s">
        <v>50</v>
      </c>
      <c r="B22" s="34">
        <v>80.53028617826331</v>
      </c>
      <c r="C22" s="34">
        <v>85.988169098739831</v>
      </c>
      <c r="D22" s="34">
        <v>79.577360984156883</v>
      </c>
      <c r="E22" s="34">
        <v>115.15304263880815</v>
      </c>
      <c r="F22" s="34">
        <v>101.59317280630685</v>
      </c>
      <c r="G22" s="34">
        <v>67.826062097009114</v>
      </c>
      <c r="H22" s="34">
        <v>69.387648226793516</v>
      </c>
      <c r="I22" s="34">
        <v>94.245130212201104</v>
      </c>
      <c r="J22" s="34">
        <v>107.19330906404768</v>
      </c>
      <c r="L22" s="38" t="s">
        <v>50</v>
      </c>
      <c r="M22" s="34">
        <v>69.29232325553879</v>
      </c>
      <c r="N22" s="34">
        <v>79.511206044422906</v>
      </c>
      <c r="O22" s="34">
        <v>97.197767998518671</v>
      </c>
      <c r="P22" s="34" t="s">
        <v>423</v>
      </c>
      <c r="Q22" s="34">
        <v>80.679548425154238</v>
      </c>
      <c r="R22" s="34">
        <v>61.267474745079888</v>
      </c>
      <c r="S22" s="34">
        <v>77.566221303462484</v>
      </c>
      <c r="T22" s="34">
        <v>82.40683016870679</v>
      </c>
      <c r="U22" s="34">
        <v>98.080153272278309</v>
      </c>
      <c r="W22" s="38" t="s">
        <v>50</v>
      </c>
      <c r="X22" s="34">
        <v>86.074961900981563</v>
      </c>
      <c r="Y22" s="34">
        <v>88.557208332996851</v>
      </c>
      <c r="Z22" s="34">
        <v>80.25504559143225</v>
      </c>
      <c r="AA22" s="34">
        <v>115.3679052568759</v>
      </c>
      <c r="AB22" s="34">
        <v>114.34620108109316</v>
      </c>
      <c r="AC22" s="34">
        <v>84.193875112522434</v>
      </c>
      <c r="AD22" s="34">
        <v>61.383556767370834</v>
      </c>
      <c r="AE22" s="34">
        <v>96.403868332753504</v>
      </c>
      <c r="AF22" s="34">
        <v>124.12004380128532</v>
      </c>
    </row>
    <row r="23" spans="1:32" ht="12.75" hidden="1" customHeight="1" outlineLevel="1" x14ac:dyDescent="0.2">
      <c r="A23" s="38" t="s">
        <v>51</v>
      </c>
      <c r="B23" s="34">
        <v>81.515421335888604</v>
      </c>
      <c r="C23" s="34">
        <v>87.303584003594864</v>
      </c>
      <c r="D23" s="34">
        <v>81.339343812782886</v>
      </c>
      <c r="E23" s="34">
        <v>116.94253671584968</v>
      </c>
      <c r="F23" s="34">
        <v>104.81795629280255</v>
      </c>
      <c r="G23" s="34">
        <v>67.13076982142897</v>
      </c>
      <c r="H23" s="34">
        <v>70.325410152994877</v>
      </c>
      <c r="I23" s="34">
        <v>97.49863307919685</v>
      </c>
      <c r="J23" s="34">
        <v>106.98502063625037</v>
      </c>
      <c r="L23" s="38" t="s">
        <v>51</v>
      </c>
      <c r="M23" s="34">
        <v>71.141505371472917</v>
      </c>
      <c r="N23" s="34">
        <v>83.775563801275894</v>
      </c>
      <c r="O23" s="34">
        <v>91.287092917527673</v>
      </c>
      <c r="P23" s="34" t="s">
        <v>423</v>
      </c>
      <c r="Q23" s="34">
        <v>92.633573385390207</v>
      </c>
      <c r="R23" s="34">
        <v>54.878561169396811</v>
      </c>
      <c r="S23" s="34">
        <v>82.909496807806462</v>
      </c>
      <c r="T23" s="34">
        <v>82.40683016870679</v>
      </c>
      <c r="U23" s="34">
        <v>98.501613973850496</v>
      </c>
      <c r="W23" s="38" t="s">
        <v>51</v>
      </c>
      <c r="X23" s="34">
        <v>85.400582664019723</v>
      </c>
      <c r="Y23" s="34">
        <v>88.217333808349395</v>
      </c>
      <c r="Z23" s="34">
        <v>80.368476515586948</v>
      </c>
      <c r="AA23" s="34">
        <v>116.94253671584968</v>
      </c>
      <c r="AB23" s="34">
        <v>107.52499796171311</v>
      </c>
      <c r="AC23" s="34">
        <v>83.609223464997925</v>
      </c>
      <c r="AD23" s="34">
        <v>60.120556035088647</v>
      </c>
      <c r="AE23" s="34">
        <v>100.45409987419305</v>
      </c>
      <c r="AF23" s="34">
        <v>117.83655266583999</v>
      </c>
    </row>
    <row r="24" spans="1:32" hidden="1" outlineLevel="1" x14ac:dyDescent="0.2">
      <c r="A24" s="38" t="s">
        <v>44</v>
      </c>
      <c r="B24" s="34">
        <v>82.382916686842663</v>
      </c>
      <c r="C24" s="34">
        <v>87.156078761100417</v>
      </c>
      <c r="D24" s="34">
        <v>83.432671193083408</v>
      </c>
      <c r="E24" s="34">
        <v>116.94253671584968</v>
      </c>
      <c r="F24" s="34">
        <v>104.81795629280255</v>
      </c>
      <c r="G24" s="34">
        <v>67.949565805071046</v>
      </c>
      <c r="H24" s="34">
        <v>72.277017889038262</v>
      </c>
      <c r="I24" s="34">
        <v>97.49863307919685</v>
      </c>
      <c r="J24" s="34">
        <v>107.69885243315215</v>
      </c>
      <c r="L24" s="38" t="s">
        <v>44</v>
      </c>
      <c r="M24" s="34">
        <v>71.157988704431503</v>
      </c>
      <c r="N24" s="34">
        <v>83.775563801275894</v>
      </c>
      <c r="O24" s="34">
        <v>91.287092917527673</v>
      </c>
      <c r="P24" s="34" t="s">
        <v>423</v>
      </c>
      <c r="Q24" s="34">
        <v>92.633573385390207</v>
      </c>
      <c r="R24" s="34">
        <v>54.878561169396811</v>
      </c>
      <c r="S24" s="34">
        <v>82.909496807806462</v>
      </c>
      <c r="T24" s="34">
        <v>82.40683016870679</v>
      </c>
      <c r="U24" s="34">
        <v>99.773498348504177</v>
      </c>
      <c r="W24" s="38" t="s">
        <v>44</v>
      </c>
      <c r="X24" s="34">
        <v>86.661833062205247</v>
      </c>
      <c r="Y24" s="34">
        <v>88.031625018596088</v>
      </c>
      <c r="Z24" s="34">
        <v>82.666105700693677</v>
      </c>
      <c r="AA24" s="34">
        <v>116.94253671584968</v>
      </c>
      <c r="AB24" s="34">
        <v>107.52499796171311</v>
      </c>
      <c r="AC24" s="34">
        <v>85.56616505465405</v>
      </c>
      <c r="AD24" s="34">
        <v>63.687940905581584</v>
      </c>
      <c r="AE24" s="34">
        <v>100.45409987419305</v>
      </c>
      <c r="AF24" s="34">
        <v>117.83655266583999</v>
      </c>
    </row>
    <row r="25" spans="1:32" hidden="1" outlineLevel="1" x14ac:dyDescent="0.2">
      <c r="A25" s="38" t="s">
        <v>52</v>
      </c>
      <c r="B25" s="34">
        <v>83.229735605664175</v>
      </c>
      <c r="C25" s="34">
        <v>85.103910206494476</v>
      </c>
      <c r="D25" s="34">
        <v>84.519461304605457</v>
      </c>
      <c r="E25" s="34">
        <v>118.10672615151991</v>
      </c>
      <c r="F25" s="34">
        <v>102.72121239198349</v>
      </c>
      <c r="G25" s="34">
        <v>70.987147405020252</v>
      </c>
      <c r="H25" s="34">
        <v>75.200104316852773</v>
      </c>
      <c r="I25" s="34">
        <v>100.35614188918609</v>
      </c>
      <c r="J25" s="34">
        <v>107.82597411505228</v>
      </c>
      <c r="L25" s="38" t="s">
        <v>52</v>
      </c>
      <c r="M25" s="34">
        <v>73.372180773802725</v>
      </c>
      <c r="N25" s="34">
        <v>81.99777764538868</v>
      </c>
      <c r="O25" s="34">
        <v>91.287092917527673</v>
      </c>
      <c r="P25" s="34" t="s">
        <v>423</v>
      </c>
      <c r="Q25" s="34">
        <v>92.633573385390207</v>
      </c>
      <c r="R25" s="34">
        <v>59.588113290982648</v>
      </c>
      <c r="S25" s="34">
        <v>83.068372420754628</v>
      </c>
      <c r="T25" s="34">
        <v>85.688457137881585</v>
      </c>
      <c r="U25" s="34">
        <v>100</v>
      </c>
      <c r="W25" s="38" t="s">
        <v>52</v>
      </c>
      <c r="X25" s="34">
        <v>87.250280580512111</v>
      </c>
      <c r="Y25" s="34">
        <v>85.908392000387352</v>
      </c>
      <c r="Z25" s="34">
        <v>83.858962920169787</v>
      </c>
      <c r="AA25" s="34">
        <v>118.10672615151991</v>
      </c>
      <c r="AB25" s="34">
        <v>104.96241404653451</v>
      </c>
      <c r="AC25" s="34">
        <v>86.232262444786613</v>
      </c>
      <c r="AD25" s="34">
        <v>68.931883467980782</v>
      </c>
      <c r="AE25" s="34">
        <v>105.23159098724815</v>
      </c>
      <c r="AF25" s="34">
        <v>117.83655266583999</v>
      </c>
    </row>
    <row r="26" spans="1:32" hidden="1" outlineLevel="1" x14ac:dyDescent="0.2">
      <c r="A26" s="38" t="s">
        <v>53</v>
      </c>
      <c r="B26" s="34">
        <v>84.72910766608706</v>
      </c>
      <c r="C26" s="34">
        <v>84.480543886591093</v>
      </c>
      <c r="D26" s="34">
        <v>84.997910527464057</v>
      </c>
      <c r="E26" s="34">
        <v>119.75904319258051</v>
      </c>
      <c r="F26" s="34">
        <v>107.13351649071896</v>
      </c>
      <c r="G26" s="34">
        <v>72.751787012417822</v>
      </c>
      <c r="H26" s="34">
        <v>79.036557574542329</v>
      </c>
      <c r="I26" s="34">
        <v>111.71160168378394</v>
      </c>
      <c r="J26" s="34">
        <v>104.12791970310218</v>
      </c>
      <c r="L26" s="38" t="s">
        <v>53</v>
      </c>
      <c r="M26" s="34">
        <v>77.601988902191252</v>
      </c>
      <c r="N26" s="34">
        <v>82.17036485604487</v>
      </c>
      <c r="O26" s="34">
        <v>91.287092917527673</v>
      </c>
      <c r="P26" s="34" t="s">
        <v>423</v>
      </c>
      <c r="Q26" s="34">
        <v>114.73285322921967</v>
      </c>
      <c r="R26" s="34">
        <v>64.297665412568477</v>
      </c>
      <c r="S26" s="34">
        <v>92.572185302150842</v>
      </c>
      <c r="T26" s="34">
        <v>83.70327612651522</v>
      </c>
      <c r="U26" s="34">
        <v>100</v>
      </c>
      <c r="W26" s="38" t="s">
        <v>53</v>
      </c>
      <c r="X26" s="34">
        <v>88.048164600715182</v>
      </c>
      <c r="Y26" s="34">
        <v>85.078875391813796</v>
      </c>
      <c r="Z26" s="34">
        <v>84.38410719926182</v>
      </c>
      <c r="AA26" s="34">
        <v>119.75904319258051</v>
      </c>
      <c r="AB26" s="34">
        <v>105.445148572251</v>
      </c>
      <c r="AC26" s="34">
        <v>83.855998640908965</v>
      </c>
      <c r="AD26" s="34">
        <v>68.106978062074262</v>
      </c>
      <c r="AE26" s="34">
        <v>125.72381332864815</v>
      </c>
      <c r="AF26" s="34">
        <v>109.40813962611078</v>
      </c>
    </row>
    <row r="27" spans="1:32" hidden="1" outlineLevel="1" x14ac:dyDescent="0.2">
      <c r="A27" s="38" t="s">
        <v>54</v>
      </c>
      <c r="B27" s="34">
        <v>84.908695258767565</v>
      </c>
      <c r="C27" s="34">
        <v>84.610358571321882</v>
      </c>
      <c r="D27" s="34">
        <v>84.997910527464057</v>
      </c>
      <c r="E27" s="34">
        <v>119.75904319258051</v>
      </c>
      <c r="F27" s="34">
        <v>107.13351649071896</v>
      </c>
      <c r="G27" s="34">
        <v>72.751787012417822</v>
      </c>
      <c r="H27" s="34">
        <v>80.198728370246968</v>
      </c>
      <c r="I27" s="34">
        <v>111.71160168378394</v>
      </c>
      <c r="J27" s="34">
        <v>104.12791970310218</v>
      </c>
      <c r="L27" s="38" t="s">
        <v>54</v>
      </c>
      <c r="M27" s="34">
        <v>77.601988902191252</v>
      </c>
      <c r="N27" s="34">
        <v>82.17036485604487</v>
      </c>
      <c r="O27" s="34">
        <v>91.287092917527673</v>
      </c>
      <c r="P27" s="34" t="s">
        <v>423</v>
      </c>
      <c r="Q27" s="34">
        <v>114.73285322921967</v>
      </c>
      <c r="R27" s="34">
        <v>64.297665412568477</v>
      </c>
      <c r="S27" s="34">
        <v>92.572185302150842</v>
      </c>
      <c r="T27" s="34">
        <v>83.70327612651522</v>
      </c>
      <c r="U27" s="34">
        <v>100</v>
      </c>
      <c r="W27" s="38" t="s">
        <v>54</v>
      </c>
      <c r="X27" s="34">
        <v>88.325767113796488</v>
      </c>
      <c r="Y27" s="34">
        <v>85.242311806587139</v>
      </c>
      <c r="Z27" s="34">
        <v>84.38410719926182</v>
      </c>
      <c r="AA27" s="34">
        <v>119.75904319258051</v>
      </c>
      <c r="AB27" s="34">
        <v>105.445148572251</v>
      </c>
      <c r="AC27" s="34">
        <v>83.855998640908965</v>
      </c>
      <c r="AD27" s="34">
        <v>70.205856821525302</v>
      </c>
      <c r="AE27" s="34">
        <v>125.72381332864815</v>
      </c>
      <c r="AF27" s="34">
        <v>109.40813962611078</v>
      </c>
    </row>
    <row r="28" spans="1:32" hidden="1" outlineLevel="1" x14ac:dyDescent="0.2">
      <c r="A28" s="38" t="s">
        <v>45</v>
      </c>
      <c r="B28" s="34">
        <v>86.21505299689845</v>
      </c>
      <c r="C28" s="34">
        <v>84.203971190359709</v>
      </c>
      <c r="D28" s="34">
        <v>85.291376002040138</v>
      </c>
      <c r="E28" s="34">
        <v>128.411242099802</v>
      </c>
      <c r="F28" s="34">
        <v>105.86736845787352</v>
      </c>
      <c r="G28" s="34">
        <v>72.389072844153617</v>
      </c>
      <c r="H28" s="34">
        <v>83.430229878501962</v>
      </c>
      <c r="I28" s="34">
        <v>121.5481838265019</v>
      </c>
      <c r="J28" s="34">
        <v>104.12791970310218</v>
      </c>
      <c r="L28" s="38" t="s">
        <v>45</v>
      </c>
      <c r="M28" s="34">
        <v>79.544630327114234</v>
      </c>
      <c r="N28" s="34">
        <v>83.193141565784487</v>
      </c>
      <c r="O28" s="34">
        <v>91.287092917527673</v>
      </c>
      <c r="P28" s="34" t="s">
        <v>423</v>
      </c>
      <c r="Q28" s="34">
        <v>107.36642661460979</v>
      </c>
      <c r="R28" s="34">
        <v>64.297665412568477</v>
      </c>
      <c r="S28" s="34">
        <v>99.160228902988223</v>
      </c>
      <c r="T28" s="34">
        <v>90.607628577887098</v>
      </c>
      <c r="U28" s="34">
        <v>100</v>
      </c>
      <c r="W28" s="38" t="s">
        <v>45</v>
      </c>
      <c r="X28" s="34">
        <v>89.354184066790793</v>
      </c>
      <c r="Y28" s="34">
        <v>84.465773934994957</v>
      </c>
      <c r="Z28" s="34">
        <v>84.70621393017862</v>
      </c>
      <c r="AA28" s="34">
        <v>128.411242099802</v>
      </c>
      <c r="AB28" s="34">
        <v>105.53431811587085</v>
      </c>
      <c r="AC28" s="34">
        <v>82.989103278432395</v>
      </c>
      <c r="AD28" s="34">
        <v>70.687697063781243</v>
      </c>
      <c r="AE28" s="34">
        <v>139.41967808744224</v>
      </c>
      <c r="AF28" s="34">
        <v>109.40813962611078</v>
      </c>
    </row>
    <row r="29" spans="1:32" hidden="1" outlineLevel="1" x14ac:dyDescent="0.2">
      <c r="A29" s="38" t="s">
        <v>88</v>
      </c>
      <c r="B29" s="34">
        <v>86.763983411300202</v>
      </c>
      <c r="C29" s="34">
        <v>82.867443259073511</v>
      </c>
      <c r="D29" s="34">
        <v>90.0999278220538</v>
      </c>
      <c r="E29" s="34">
        <v>99.567464571365761</v>
      </c>
      <c r="F29" s="34">
        <v>106.07698329764881</v>
      </c>
      <c r="G29" s="34">
        <v>76.962887712130836</v>
      </c>
      <c r="H29" s="34">
        <v>85.413683127887268</v>
      </c>
      <c r="I29" s="34">
        <v>111.3633282065622</v>
      </c>
      <c r="J29" s="34">
        <v>104.12791970310218</v>
      </c>
      <c r="L29" s="38" t="s">
        <v>88</v>
      </c>
      <c r="M29" s="34">
        <v>83.445301247039339</v>
      </c>
      <c r="N29" s="34">
        <v>88.852326491087766</v>
      </c>
      <c r="O29" s="34">
        <v>99.999999999999986</v>
      </c>
      <c r="P29" s="34" t="s">
        <v>423</v>
      </c>
      <c r="Q29" s="34">
        <v>107.36642661460979</v>
      </c>
      <c r="R29" s="34">
        <v>69.007217534154279</v>
      </c>
      <c r="S29" s="34">
        <v>99.160228902988223</v>
      </c>
      <c r="T29" s="34">
        <v>93.889255547061907</v>
      </c>
      <c r="U29" s="34">
        <v>100</v>
      </c>
      <c r="W29" s="38" t="s">
        <v>88</v>
      </c>
      <c r="X29" s="34">
        <v>88.326539681820108</v>
      </c>
      <c r="Y29" s="34">
        <v>81.317371102134871</v>
      </c>
      <c r="Z29" s="34">
        <v>89.133713634679197</v>
      </c>
      <c r="AA29" s="34">
        <v>99.567464571365761</v>
      </c>
      <c r="AB29" s="34">
        <v>105.79050372660805</v>
      </c>
      <c r="AC29" s="34">
        <v>87.326834181280773</v>
      </c>
      <c r="AD29" s="34">
        <v>74.268148854220641</v>
      </c>
      <c r="AE29" s="34">
        <v>122.3915390868158</v>
      </c>
      <c r="AF29" s="34">
        <v>109.40813962611078</v>
      </c>
    </row>
    <row r="30" spans="1:32" hidden="1" outlineLevel="1" x14ac:dyDescent="0.2">
      <c r="A30" s="38" t="s">
        <v>92</v>
      </c>
      <c r="B30" s="34">
        <v>88.037303565943631</v>
      </c>
      <c r="C30" s="34">
        <v>84.463581222688333</v>
      </c>
      <c r="D30" s="34">
        <v>91.880405064945464</v>
      </c>
      <c r="E30" s="34">
        <v>99.226407003571012</v>
      </c>
      <c r="F30" s="34">
        <v>101.6680582438096</v>
      </c>
      <c r="G30" s="34">
        <v>78.402418157887212</v>
      </c>
      <c r="H30" s="34">
        <v>87.786876918621857</v>
      </c>
      <c r="I30" s="34">
        <v>111.56666734762962</v>
      </c>
      <c r="J30" s="34">
        <v>104.12791970310218</v>
      </c>
      <c r="L30" s="38" t="s">
        <v>92</v>
      </c>
      <c r="M30" s="34">
        <v>84.192828037356449</v>
      </c>
      <c r="N30" s="34">
        <v>89.600965740439534</v>
      </c>
      <c r="O30" s="34">
        <v>91.287092917527673</v>
      </c>
      <c r="P30" s="34" t="s">
        <v>423</v>
      </c>
      <c r="Q30" s="34">
        <v>107.36642661460979</v>
      </c>
      <c r="R30" s="34">
        <v>71.361993594947236</v>
      </c>
      <c r="S30" s="34">
        <v>99.160228902988223</v>
      </c>
      <c r="T30" s="34">
        <v>94.295038082980057</v>
      </c>
      <c r="U30" s="34">
        <v>100</v>
      </c>
      <c r="W30" s="38" t="s">
        <v>92</v>
      </c>
      <c r="X30" s="34">
        <v>89.863995159515028</v>
      </c>
      <c r="Y30" s="34">
        <v>83.133009448479527</v>
      </c>
      <c r="Z30" s="34">
        <v>91.938310361399161</v>
      </c>
      <c r="AA30" s="34">
        <v>99.226407003571012</v>
      </c>
      <c r="AB30" s="34">
        <v>100.40203428988627</v>
      </c>
      <c r="AC30" s="34">
        <v>87.470448772273073</v>
      </c>
      <c r="AD30" s="34">
        <v>78.552010297954325</v>
      </c>
      <c r="AE30" s="34">
        <v>122.3915390868158</v>
      </c>
      <c r="AF30" s="34">
        <v>109.40813962611078</v>
      </c>
    </row>
    <row r="31" spans="1:32" hidden="1" outlineLevel="1" x14ac:dyDescent="0.2">
      <c r="A31" s="38" t="s">
        <v>93</v>
      </c>
      <c r="B31" s="34">
        <v>87.920648391116458</v>
      </c>
      <c r="C31" s="34">
        <v>85.459433653714086</v>
      </c>
      <c r="D31" s="34">
        <v>95.362629875573532</v>
      </c>
      <c r="E31" s="34">
        <v>99.226407003571012</v>
      </c>
      <c r="F31" s="34">
        <v>95.309228299604015</v>
      </c>
      <c r="G31" s="34">
        <v>76.756333086553667</v>
      </c>
      <c r="H31" s="34">
        <v>84.383408856968103</v>
      </c>
      <c r="I31" s="34">
        <v>111.56666734762962</v>
      </c>
      <c r="J31" s="34">
        <v>104.12791970310218</v>
      </c>
      <c r="L31" s="38" t="s">
        <v>93</v>
      </c>
      <c r="M31" s="34">
        <v>83.937724322914903</v>
      </c>
      <c r="N31" s="34">
        <v>88.059427935923438</v>
      </c>
      <c r="O31" s="34">
        <v>91.287092917527673</v>
      </c>
      <c r="P31" s="34" t="s">
        <v>423</v>
      </c>
      <c r="Q31" s="34">
        <v>107.36642661460979</v>
      </c>
      <c r="R31" s="34">
        <v>71.361993594947236</v>
      </c>
      <c r="S31" s="34">
        <v>99.160228902988223</v>
      </c>
      <c r="T31" s="34">
        <v>94.295038082980057</v>
      </c>
      <c r="U31" s="34">
        <v>100</v>
      </c>
      <c r="W31" s="38" t="s">
        <v>93</v>
      </c>
      <c r="X31" s="34">
        <v>89.771225273581592</v>
      </c>
      <c r="Y31" s="34">
        <v>84.786040608467346</v>
      </c>
      <c r="Z31" s="34">
        <v>95.760388756443689</v>
      </c>
      <c r="AA31" s="34">
        <v>99.226407003571012</v>
      </c>
      <c r="AB31" s="34">
        <v>92.630443621129842</v>
      </c>
      <c r="AC31" s="34">
        <v>83.536266875244152</v>
      </c>
      <c r="AD31" s="34">
        <v>72.415127376857015</v>
      </c>
      <c r="AE31" s="34">
        <v>122.3915390868158</v>
      </c>
      <c r="AF31" s="34">
        <v>109.40813962611078</v>
      </c>
    </row>
    <row r="32" spans="1:32" hidden="1" outlineLevel="1" x14ac:dyDescent="0.2">
      <c r="A32" s="38" t="s">
        <v>91</v>
      </c>
      <c r="B32" s="34">
        <v>88.48874859470962</v>
      </c>
      <c r="C32" s="34">
        <v>87.067193273603422</v>
      </c>
      <c r="D32" s="34">
        <v>93.957481210346231</v>
      </c>
      <c r="E32" s="34">
        <v>100.45266105117767</v>
      </c>
      <c r="F32" s="34">
        <v>96.197934421444614</v>
      </c>
      <c r="G32" s="34">
        <v>80.054737626777495</v>
      </c>
      <c r="H32" s="34">
        <v>80.320754555635716</v>
      </c>
      <c r="I32" s="34">
        <v>111.35579254242754</v>
      </c>
      <c r="J32" s="34">
        <v>104.12791970310218</v>
      </c>
      <c r="L32" s="38" t="s">
        <v>91</v>
      </c>
      <c r="M32" s="34">
        <v>85.160900683795305</v>
      </c>
      <c r="N32" s="34">
        <v>87.768072379266897</v>
      </c>
      <c r="O32" s="34">
        <v>91.287092917527673</v>
      </c>
      <c r="P32" s="34" t="s">
        <v>423</v>
      </c>
      <c r="Q32" s="34">
        <v>107.36642661460979</v>
      </c>
      <c r="R32" s="34">
        <v>73.716769655740137</v>
      </c>
      <c r="S32" s="34">
        <v>99.477980128884568</v>
      </c>
      <c r="T32" s="34">
        <v>95.681760285822619</v>
      </c>
      <c r="U32" s="34">
        <v>100</v>
      </c>
      <c r="W32" s="38" t="s">
        <v>91</v>
      </c>
      <c r="X32" s="34">
        <v>89.967702911996909</v>
      </c>
      <c r="Y32" s="34">
        <v>86.885667060818264</v>
      </c>
      <c r="Z32" s="34">
        <v>94.218102245015871</v>
      </c>
      <c r="AA32" s="34">
        <v>100.45266105117767</v>
      </c>
      <c r="AB32" s="34">
        <v>93.716596303991977</v>
      </c>
      <c r="AC32" s="34">
        <v>88.122634115335856</v>
      </c>
      <c r="AD32" s="34">
        <v>64.735229471487727</v>
      </c>
      <c r="AE32" s="34">
        <v>122.3915390868158</v>
      </c>
      <c r="AF32" s="34">
        <v>109.40813962611078</v>
      </c>
    </row>
    <row r="33" spans="1:37" hidden="1" outlineLevel="1" x14ac:dyDescent="0.2">
      <c r="A33" s="38" t="s">
        <v>95</v>
      </c>
      <c r="B33" s="34">
        <v>89.618182888821309</v>
      </c>
      <c r="C33" s="34">
        <v>88.715808214302996</v>
      </c>
      <c r="D33" s="34">
        <v>92.671154844254957</v>
      </c>
      <c r="E33" s="34">
        <v>100.16945023769156</v>
      </c>
      <c r="F33" s="34">
        <v>96.227936238410024</v>
      </c>
      <c r="G33" s="34">
        <v>82.357119749709256</v>
      </c>
      <c r="H33" s="34">
        <v>84.648151155276182</v>
      </c>
      <c r="I33" s="34">
        <v>109.64598732481325</v>
      </c>
      <c r="J33" s="34">
        <v>100</v>
      </c>
      <c r="L33" s="38" t="s">
        <v>95</v>
      </c>
      <c r="M33" s="34">
        <v>86.026331839103179</v>
      </c>
      <c r="N33" s="34">
        <v>86.30712373410627</v>
      </c>
      <c r="O33" s="34">
        <v>91.287092917527673</v>
      </c>
      <c r="P33" s="34" t="s">
        <v>423</v>
      </c>
      <c r="Q33" s="34">
        <v>100</v>
      </c>
      <c r="R33" s="34">
        <v>73.716769655740137</v>
      </c>
      <c r="S33" s="34">
        <v>103.91213534368633</v>
      </c>
      <c r="T33" s="34">
        <v>100</v>
      </c>
      <c r="U33" s="34">
        <v>100</v>
      </c>
      <c r="W33" s="38" t="s">
        <v>95</v>
      </c>
      <c r="X33" s="34">
        <v>91.264308069632023</v>
      </c>
      <c r="Y33" s="34">
        <v>89.339652423598665</v>
      </c>
      <c r="Z33" s="34">
        <v>92.806234694762324</v>
      </c>
      <c r="AA33" s="34">
        <v>100.16945023769156</v>
      </c>
      <c r="AB33" s="34">
        <v>95.389885279407451</v>
      </c>
      <c r="AC33" s="34">
        <v>93.625381346220536</v>
      </c>
      <c r="AD33" s="34">
        <v>69.019268840632407</v>
      </c>
      <c r="AE33" s="34">
        <v>116.12720092404938</v>
      </c>
      <c r="AF33" s="34">
        <v>100</v>
      </c>
    </row>
    <row r="34" spans="1:37" hidden="1" outlineLevel="1" x14ac:dyDescent="0.2">
      <c r="A34" s="38" t="s">
        <v>108</v>
      </c>
      <c r="B34" s="34">
        <v>90.344886265114937</v>
      </c>
      <c r="C34" s="34">
        <v>88.801213746430932</v>
      </c>
      <c r="D34" s="34">
        <v>94.775104094198298</v>
      </c>
      <c r="E34" s="34">
        <v>100.16945023769156</v>
      </c>
      <c r="F34" s="34">
        <v>96.227936238410024</v>
      </c>
      <c r="G34" s="34">
        <v>83.795074784003333</v>
      </c>
      <c r="H34" s="34">
        <v>83.986473188418671</v>
      </c>
      <c r="I34" s="34">
        <v>109.64598732481325</v>
      </c>
      <c r="J34" s="34">
        <v>100</v>
      </c>
      <c r="L34" s="38" t="s">
        <v>108</v>
      </c>
      <c r="M34" s="34">
        <v>86.326750084276355</v>
      </c>
      <c r="N34" s="34">
        <v>87.02090268242361</v>
      </c>
      <c r="O34" s="34">
        <v>91.287092917527673</v>
      </c>
      <c r="P34" s="34" t="s">
        <v>423</v>
      </c>
      <c r="Q34" s="34">
        <v>100</v>
      </c>
      <c r="R34" s="34">
        <v>76.071545716533052</v>
      </c>
      <c r="S34" s="34">
        <v>99.160228902988223</v>
      </c>
      <c r="T34" s="34">
        <v>100</v>
      </c>
      <c r="U34" s="34">
        <v>100</v>
      </c>
      <c r="W34" s="38" t="s">
        <v>108</v>
      </c>
      <c r="X34" s="34">
        <v>92.175280631566508</v>
      </c>
      <c r="Y34" s="34">
        <v>89.262310563866848</v>
      </c>
      <c r="Z34" s="34">
        <v>95.115522408736254</v>
      </c>
      <c r="AA34" s="34">
        <v>100.16945023769156</v>
      </c>
      <c r="AB34" s="34">
        <v>95.389885279407451</v>
      </c>
      <c r="AC34" s="34">
        <v>93.765230666897736</v>
      </c>
      <c r="AD34" s="34">
        <v>71.614026935765423</v>
      </c>
      <c r="AE34" s="34">
        <v>116.12720092404938</v>
      </c>
      <c r="AF34" s="34">
        <v>100</v>
      </c>
      <c r="AH34" s="34"/>
      <c r="AI34" s="34"/>
      <c r="AJ34" s="34"/>
      <c r="AK34" s="34"/>
    </row>
    <row r="35" spans="1:37" hidden="1" outlineLevel="1" x14ac:dyDescent="0.2">
      <c r="A35" s="38" t="s">
        <v>107</v>
      </c>
      <c r="B35" s="34">
        <v>91.978776347397257</v>
      </c>
      <c r="C35" s="34">
        <v>90.426937245054276</v>
      </c>
      <c r="D35" s="34">
        <v>95.401155265725905</v>
      </c>
      <c r="E35" s="34">
        <v>100.16945023769156</v>
      </c>
      <c r="F35" s="34">
        <v>97.491873833916614</v>
      </c>
      <c r="G35" s="34">
        <v>86.114178731637608</v>
      </c>
      <c r="H35" s="34">
        <v>87.469119362496514</v>
      </c>
      <c r="I35" s="34">
        <v>109.64598732481325</v>
      </c>
      <c r="J35" s="34">
        <v>100</v>
      </c>
      <c r="L35" s="38" t="s">
        <v>107</v>
      </c>
      <c r="M35" s="34">
        <v>88.51810856269492</v>
      </c>
      <c r="N35" s="34">
        <v>87.475796354625089</v>
      </c>
      <c r="O35" s="34">
        <v>91.287092917527673</v>
      </c>
      <c r="P35" s="34" t="s">
        <v>423</v>
      </c>
      <c r="Q35" s="34">
        <v>100</v>
      </c>
      <c r="R35" s="34">
        <v>78.426321777325981</v>
      </c>
      <c r="S35" s="34">
        <v>104.75190644069809</v>
      </c>
      <c r="T35" s="34">
        <v>100</v>
      </c>
      <c r="U35" s="34">
        <v>100</v>
      </c>
      <c r="W35" s="38" t="s">
        <v>107</v>
      </c>
      <c r="X35" s="34">
        <v>93.568301030680573</v>
      </c>
      <c r="Y35" s="34">
        <v>91.191276522550567</v>
      </c>
      <c r="Z35" s="34">
        <v>95.802674096813604</v>
      </c>
      <c r="AA35" s="34">
        <v>100.16945023769156</v>
      </c>
      <c r="AB35" s="34">
        <v>96.934635761700221</v>
      </c>
      <c r="AC35" s="34">
        <v>96.011046540470886</v>
      </c>
      <c r="AD35" s="34">
        <v>73.447051314167851</v>
      </c>
      <c r="AE35" s="34">
        <v>116.12720092404938</v>
      </c>
      <c r="AF35" s="34">
        <v>100</v>
      </c>
      <c r="AH35" s="34"/>
      <c r="AI35" s="34"/>
      <c r="AJ35" s="34"/>
      <c r="AK35" s="34"/>
    </row>
    <row r="36" spans="1:37" hidden="1" outlineLevel="1" x14ac:dyDescent="0.2">
      <c r="A36" s="38" t="s">
        <v>106</v>
      </c>
      <c r="B36" s="34">
        <v>94.290233577514144</v>
      </c>
      <c r="C36" s="34">
        <v>95.303987295882891</v>
      </c>
      <c r="D36" s="34">
        <v>99.225261128472667</v>
      </c>
      <c r="E36" s="34">
        <v>100.02116976399589</v>
      </c>
      <c r="F36" s="34">
        <v>97.491873833916614</v>
      </c>
      <c r="G36" s="34">
        <v>87.314144307619515</v>
      </c>
      <c r="H36" s="34">
        <v>92.780441659865005</v>
      </c>
      <c r="I36" s="34">
        <v>99.848638051662746</v>
      </c>
      <c r="J36" s="34">
        <v>100</v>
      </c>
      <c r="L36" s="38" t="s">
        <v>106</v>
      </c>
      <c r="M36" s="34">
        <v>90.414726594871269</v>
      </c>
      <c r="N36" s="34">
        <v>98.936658081893128</v>
      </c>
      <c r="O36" s="34">
        <v>91.287092917527673</v>
      </c>
      <c r="P36" s="34" t="s">
        <v>423</v>
      </c>
      <c r="Q36" s="34">
        <v>100</v>
      </c>
      <c r="R36" s="34">
        <v>78.426321777325981</v>
      </c>
      <c r="S36" s="34">
        <v>104.75190644069809</v>
      </c>
      <c r="T36" s="34">
        <v>100</v>
      </c>
      <c r="U36" s="34">
        <v>100</v>
      </c>
      <c r="W36" s="38" t="s">
        <v>106</v>
      </c>
      <c r="X36" s="34">
        <v>96.11558209540766</v>
      </c>
      <c r="Y36" s="34">
        <v>94.363133210276331</v>
      </c>
      <c r="Z36" s="34">
        <v>100</v>
      </c>
      <c r="AA36" s="34">
        <v>100.02116976399589</v>
      </c>
      <c r="AB36" s="34">
        <v>96.934635761700221</v>
      </c>
      <c r="AC36" s="34">
        <v>98.878992388653202</v>
      </c>
      <c r="AD36" s="34">
        <v>83.073928015732008</v>
      </c>
      <c r="AE36" s="34">
        <v>99.746936786158614</v>
      </c>
      <c r="AF36" s="34">
        <v>100</v>
      </c>
      <c r="AH36" s="34"/>
      <c r="AI36" s="34"/>
      <c r="AJ36" s="34"/>
      <c r="AK36" s="34"/>
    </row>
    <row r="37" spans="1:37" hidden="1" outlineLevel="1" x14ac:dyDescent="0.2">
      <c r="A37" s="38" t="s">
        <v>105</v>
      </c>
      <c r="B37" s="34">
        <v>99.999999999999986</v>
      </c>
      <c r="C37" s="34">
        <v>99.999999999999986</v>
      </c>
      <c r="D37" s="34">
        <v>100</v>
      </c>
      <c r="E37" s="34">
        <v>99.999999999999972</v>
      </c>
      <c r="F37" s="34">
        <v>100.00000000000003</v>
      </c>
      <c r="G37" s="34">
        <v>100</v>
      </c>
      <c r="H37" s="34">
        <v>100</v>
      </c>
      <c r="I37" s="34">
        <v>100.00000000000001</v>
      </c>
      <c r="J37" s="34">
        <v>100</v>
      </c>
      <c r="L37" s="38" t="s">
        <v>105</v>
      </c>
      <c r="M37" s="34">
        <v>100</v>
      </c>
      <c r="N37" s="34">
        <v>99.999999999999986</v>
      </c>
      <c r="O37" s="34">
        <v>100.00000000000001</v>
      </c>
      <c r="P37" s="34" t="s">
        <v>423</v>
      </c>
      <c r="Q37" s="34">
        <v>100</v>
      </c>
      <c r="R37" s="34">
        <v>100.00000000000001</v>
      </c>
      <c r="S37" s="34">
        <v>100.00000000000001</v>
      </c>
      <c r="T37" s="34">
        <v>100</v>
      </c>
      <c r="U37" s="34">
        <v>100</v>
      </c>
      <c r="W37" s="38" t="s">
        <v>105</v>
      </c>
      <c r="X37" s="34">
        <v>99.999999999999972</v>
      </c>
      <c r="Y37" s="34">
        <v>100.00000000000001</v>
      </c>
      <c r="Z37" s="34">
        <v>100</v>
      </c>
      <c r="AA37" s="34">
        <v>99.999999999999972</v>
      </c>
      <c r="AB37" s="34">
        <v>100</v>
      </c>
      <c r="AC37" s="34">
        <v>100.00000000000001</v>
      </c>
      <c r="AD37" s="34">
        <v>99.999999999999986</v>
      </c>
      <c r="AE37" s="34">
        <v>99.999999999999986</v>
      </c>
      <c r="AF37" s="34">
        <v>100</v>
      </c>
      <c r="AH37" s="34"/>
      <c r="AI37" s="34"/>
      <c r="AJ37" s="34"/>
      <c r="AK37" s="34"/>
    </row>
    <row r="38" spans="1:37" hidden="1" outlineLevel="1" x14ac:dyDescent="0.2">
      <c r="A38" s="38" t="s">
        <v>110</v>
      </c>
      <c r="B38" s="34">
        <v>105.48676023083111</v>
      </c>
      <c r="C38" s="34">
        <v>108.6862001437219</v>
      </c>
      <c r="D38" s="34">
        <v>98.476164488677171</v>
      </c>
      <c r="E38" s="34">
        <v>100.66456256698517</v>
      </c>
      <c r="F38" s="34">
        <v>101.28616032050553</v>
      </c>
      <c r="G38" s="34">
        <v>113.22718864518866</v>
      </c>
      <c r="H38" s="34">
        <v>105.84187195460667</v>
      </c>
      <c r="I38" s="34">
        <v>99.451163547329003</v>
      </c>
      <c r="J38" s="34">
        <v>100.16713967643246</v>
      </c>
      <c r="L38" s="38" t="s">
        <v>110</v>
      </c>
      <c r="M38" s="34">
        <v>106.91817841565417</v>
      </c>
      <c r="N38" s="34">
        <v>104.89828620709302</v>
      </c>
      <c r="O38" s="34">
        <v>100.00000000000001</v>
      </c>
      <c r="P38" s="34" t="s">
        <v>423</v>
      </c>
      <c r="Q38" s="34">
        <v>96.603213750084862</v>
      </c>
      <c r="R38" s="34">
        <v>116.9496735485905</v>
      </c>
      <c r="S38" s="34">
        <v>105.62113634991219</v>
      </c>
      <c r="T38" s="34">
        <v>102.4316756804284</v>
      </c>
      <c r="U38" s="34">
        <v>100</v>
      </c>
      <c r="W38" s="38" t="s">
        <v>110</v>
      </c>
      <c r="X38" s="34">
        <v>104.40739438077499</v>
      </c>
      <c r="Y38" s="34">
        <v>110.35639170892516</v>
      </c>
      <c r="Z38" s="34">
        <v>98.225995849114042</v>
      </c>
      <c r="AA38" s="34">
        <v>100.66456256698517</v>
      </c>
      <c r="AB38" s="34">
        <v>103.80275543328823</v>
      </c>
      <c r="AC38" s="34">
        <v>106.9234119391437</v>
      </c>
      <c r="AD38" s="34">
        <v>106.09151013095624</v>
      </c>
      <c r="AE38" s="34">
        <v>93.766335823711913</v>
      </c>
      <c r="AF38" s="34">
        <v>105.28846153846152</v>
      </c>
      <c r="AH38" s="34"/>
      <c r="AI38" s="34"/>
      <c r="AJ38" s="34"/>
      <c r="AK38" s="34"/>
    </row>
    <row r="39" spans="1:37" hidden="1" outlineLevel="1" x14ac:dyDescent="0.2">
      <c r="A39" s="38" t="s">
        <v>111</v>
      </c>
      <c r="B39" s="34">
        <v>103.52800482527338</v>
      </c>
      <c r="C39" s="34">
        <v>112.78324158336456</v>
      </c>
      <c r="D39" s="34">
        <v>97.692926170650296</v>
      </c>
      <c r="E39" s="34">
        <v>100.66456256698517</v>
      </c>
      <c r="F39" s="34">
        <v>102.22297976444948</v>
      </c>
      <c r="G39" s="34">
        <v>103.90712108764322</v>
      </c>
      <c r="H39" s="34">
        <v>99.020529515689518</v>
      </c>
      <c r="I39" s="34">
        <v>99.451163547329003</v>
      </c>
      <c r="J39" s="34">
        <v>99.958276918709387</v>
      </c>
      <c r="L39" s="38" t="s">
        <v>111</v>
      </c>
      <c r="M39" s="34">
        <v>102.5875170977974</v>
      </c>
      <c r="N39" s="34">
        <v>105.6131193993009</v>
      </c>
      <c r="O39" s="34">
        <v>94.445874471960167</v>
      </c>
      <c r="P39" s="34" t="s">
        <v>423</v>
      </c>
      <c r="Q39" s="34">
        <v>93.061690571828521</v>
      </c>
      <c r="R39" s="34">
        <v>102.85013454092635</v>
      </c>
      <c r="S39" s="34">
        <v>105.62113634991219</v>
      </c>
      <c r="T39" s="34">
        <v>102.4316756804284</v>
      </c>
      <c r="U39" s="34">
        <v>99.784320788500921</v>
      </c>
      <c r="W39" s="38" t="s">
        <v>111</v>
      </c>
      <c r="X39" s="34">
        <v>104.23945865089539</v>
      </c>
      <c r="Y39" s="34">
        <v>115.94473833161373</v>
      </c>
      <c r="Z39" s="34">
        <v>98.225995849114042</v>
      </c>
      <c r="AA39" s="34">
        <v>100.66456256698517</v>
      </c>
      <c r="AB39" s="34">
        <v>107.14621671841451</v>
      </c>
      <c r="AC39" s="34">
        <v>105.71263553501582</v>
      </c>
      <c r="AD39" s="34">
        <v>91.555655621981103</v>
      </c>
      <c r="AE39" s="34">
        <v>93.766335823711913</v>
      </c>
      <c r="AF39" s="34">
        <v>105.28846153846152</v>
      </c>
      <c r="AH39" s="34"/>
      <c r="AI39" s="34"/>
      <c r="AJ39" s="34"/>
      <c r="AK39" s="34"/>
    </row>
    <row r="40" spans="1:37" hidden="1" outlineLevel="1" x14ac:dyDescent="0.2">
      <c r="A40" s="38" t="s">
        <v>109</v>
      </c>
      <c r="B40" s="34">
        <v>101.76846049597395</v>
      </c>
      <c r="C40" s="34">
        <v>112.57762762962618</v>
      </c>
      <c r="D40" s="34">
        <v>97.660380722624552</v>
      </c>
      <c r="E40" s="34">
        <v>100.66456256698517</v>
      </c>
      <c r="F40" s="34">
        <v>104.92218550096308</v>
      </c>
      <c r="G40" s="34">
        <v>100.42434531061627</v>
      </c>
      <c r="H40" s="34">
        <v>91.714697230379372</v>
      </c>
      <c r="I40" s="34">
        <v>99.446585149203628</v>
      </c>
      <c r="J40" s="34">
        <v>99.958276918709387</v>
      </c>
      <c r="L40" s="38" t="s">
        <v>109</v>
      </c>
      <c r="M40" s="34">
        <v>101.55162032294778</v>
      </c>
      <c r="N40" s="34">
        <v>105.6131193993009</v>
      </c>
      <c r="O40" s="34">
        <v>94.445874471960167</v>
      </c>
      <c r="P40" s="34" t="s">
        <v>423</v>
      </c>
      <c r="Q40" s="34">
        <v>100.52479070515314</v>
      </c>
      <c r="R40" s="34">
        <v>97.623123335003001</v>
      </c>
      <c r="S40" s="34">
        <v>105.62113634991219</v>
      </c>
      <c r="T40" s="34">
        <v>102.4316756804284</v>
      </c>
      <c r="U40" s="34">
        <v>99.784320788500921</v>
      </c>
      <c r="W40" s="38" t="s">
        <v>109</v>
      </c>
      <c r="X40" s="34">
        <v>101.93328867714079</v>
      </c>
      <c r="Y40" s="34">
        <v>115.64846374065731</v>
      </c>
      <c r="Z40" s="34">
        <v>98.18810740284728</v>
      </c>
      <c r="AA40" s="34">
        <v>100.66456256698517</v>
      </c>
      <c r="AB40" s="34">
        <v>107.28532633242409</v>
      </c>
      <c r="AC40" s="34">
        <v>105.18310888880816</v>
      </c>
      <c r="AD40" s="34">
        <v>75.987383523461503</v>
      </c>
      <c r="AE40" s="34">
        <v>93.753024897943433</v>
      </c>
      <c r="AF40" s="34">
        <v>105.28846153846152</v>
      </c>
      <c r="AH40" s="34"/>
      <c r="AI40" s="34"/>
      <c r="AJ40" s="34"/>
      <c r="AK40" s="34"/>
    </row>
    <row r="41" spans="1:37" hidden="1" outlineLevel="1" x14ac:dyDescent="0.2">
      <c r="A41" s="38" t="s">
        <v>179</v>
      </c>
      <c r="B41" s="34">
        <v>101.91408601765039</v>
      </c>
      <c r="C41" s="34">
        <v>113.32479283189511</v>
      </c>
      <c r="D41" s="34">
        <v>98.625786123218376</v>
      </c>
      <c r="E41" s="34">
        <v>104.87590949661097</v>
      </c>
      <c r="F41" s="34">
        <v>104.06858429740413</v>
      </c>
      <c r="G41" s="34">
        <v>98.655066608180547</v>
      </c>
      <c r="H41" s="34">
        <v>91.401627369986855</v>
      </c>
      <c r="I41" s="34">
        <v>101.24502935339709</v>
      </c>
      <c r="J41" s="34">
        <v>99.958276918709387</v>
      </c>
      <c r="L41" s="38" t="s">
        <v>179</v>
      </c>
      <c r="M41" s="34">
        <v>100.75423787009015</v>
      </c>
      <c r="N41" s="34">
        <v>106.38379985465247</v>
      </c>
      <c r="O41" s="34">
        <v>94.445874471960167</v>
      </c>
      <c r="P41" s="34" t="s">
        <v>423</v>
      </c>
      <c r="Q41" s="34">
        <v>100.52479070515314</v>
      </c>
      <c r="R41" s="34">
        <v>94.64036009479122</v>
      </c>
      <c r="S41" s="34">
        <v>103.25975626908011</v>
      </c>
      <c r="T41" s="34">
        <v>105.13122748388594</v>
      </c>
      <c r="U41" s="34">
        <v>99.784320788500921</v>
      </c>
      <c r="W41" s="38" t="s">
        <v>179</v>
      </c>
      <c r="X41" s="34">
        <v>102.79059897956566</v>
      </c>
      <c r="Y41" s="34">
        <v>116.38526044511732</v>
      </c>
      <c r="Z41" s="34">
        <v>99.312003765161649</v>
      </c>
      <c r="AA41" s="34">
        <v>104.87590949661097</v>
      </c>
      <c r="AB41" s="34">
        <v>105.97300355584728</v>
      </c>
      <c r="AC41" s="34">
        <v>105.47120150430726</v>
      </c>
      <c r="AD41" s="34">
        <v>77.990824534690418</v>
      </c>
      <c r="AE41" s="34">
        <v>93.832757272256998</v>
      </c>
      <c r="AF41" s="34">
        <v>105.28846153846152</v>
      </c>
      <c r="AH41" s="34"/>
      <c r="AI41" s="34"/>
      <c r="AJ41" s="34"/>
      <c r="AK41" s="34"/>
    </row>
    <row r="42" spans="1:37" hidden="1" outlineLevel="1" x14ac:dyDescent="0.2">
      <c r="A42" s="38" t="s">
        <v>180</v>
      </c>
      <c r="B42" s="34">
        <v>102.88359604760964</v>
      </c>
      <c r="C42" s="34">
        <v>113.97976789184462</v>
      </c>
      <c r="D42" s="34">
        <v>98.625786123218376</v>
      </c>
      <c r="E42" s="34">
        <v>104.87590949661097</v>
      </c>
      <c r="F42" s="34">
        <v>101.59451094760112</v>
      </c>
      <c r="G42" s="34">
        <v>99.583495166824505</v>
      </c>
      <c r="H42" s="34">
        <v>95.67212960308089</v>
      </c>
      <c r="I42" s="34">
        <v>101.8325830757539</v>
      </c>
      <c r="J42" s="34">
        <v>100.73015833350648</v>
      </c>
      <c r="L42" s="38" t="s">
        <v>180</v>
      </c>
      <c r="M42" s="34">
        <v>100.29483473930544</v>
      </c>
      <c r="N42" s="34">
        <v>106.38379985465247</v>
      </c>
      <c r="O42" s="34">
        <v>94.445874471960167</v>
      </c>
      <c r="P42" s="34" t="s">
        <v>423</v>
      </c>
      <c r="Q42" s="34">
        <v>89.87997389955882</v>
      </c>
      <c r="R42" s="34">
        <v>95.137330770445146</v>
      </c>
      <c r="S42" s="34">
        <v>103.25975626908011</v>
      </c>
      <c r="T42" s="34">
        <v>105.13122748388594</v>
      </c>
      <c r="U42" s="34">
        <v>99.784320788500921</v>
      </c>
      <c r="W42" s="38" t="s">
        <v>180</v>
      </c>
      <c r="X42" s="34">
        <v>104.83912674453815</v>
      </c>
      <c r="Y42" s="34">
        <v>117.32903135387637</v>
      </c>
      <c r="Z42" s="34">
        <v>99.312003765161649</v>
      </c>
      <c r="AA42" s="34">
        <v>104.87590949661097</v>
      </c>
      <c r="AB42" s="34">
        <v>107.88985219061833</v>
      </c>
      <c r="AC42" s="34">
        <v>107.13614941494342</v>
      </c>
      <c r="AD42" s="34">
        <v>87.090997953100768</v>
      </c>
      <c r="AE42" s="34">
        <v>95.540971317675499</v>
      </c>
      <c r="AF42" s="34">
        <v>129.71153846153845</v>
      </c>
      <c r="AH42" s="34"/>
      <c r="AI42" s="34"/>
      <c r="AJ42" s="34"/>
      <c r="AK42" s="34"/>
    </row>
    <row r="43" spans="1:37" hidden="1" outlineLevel="1" x14ac:dyDescent="0.2">
      <c r="A43" s="38" t="s">
        <v>181</v>
      </c>
      <c r="B43" s="34">
        <v>102.48135000939472</v>
      </c>
      <c r="C43" s="34">
        <v>115.13965986586142</v>
      </c>
      <c r="D43" s="34">
        <v>98.238919163957846</v>
      </c>
      <c r="E43" s="34">
        <v>104.87590949661097</v>
      </c>
      <c r="F43" s="34">
        <v>103.47236246527416</v>
      </c>
      <c r="G43" s="34">
        <v>98.61306450028745</v>
      </c>
      <c r="H43" s="34">
        <v>92.528563549857225</v>
      </c>
      <c r="I43" s="34">
        <v>101.33164399552723</v>
      </c>
      <c r="J43" s="34">
        <v>100.73015833350648</v>
      </c>
      <c r="L43" s="38" t="s">
        <v>181</v>
      </c>
      <c r="M43" s="34">
        <v>99.550984009161127</v>
      </c>
      <c r="N43" s="34">
        <v>106.38379985465247</v>
      </c>
      <c r="O43" s="34">
        <v>94.445874471960167</v>
      </c>
      <c r="P43" s="34" t="s">
        <v>423</v>
      </c>
      <c r="Q43" s="34">
        <v>89.87997389955882</v>
      </c>
      <c r="R43" s="34">
        <v>95.137330770445146</v>
      </c>
      <c r="S43" s="34">
        <v>99.664250838292304</v>
      </c>
      <c r="T43" s="34">
        <v>105.13122748388594</v>
      </c>
      <c r="U43" s="34">
        <v>99.784320788500921</v>
      </c>
      <c r="W43" s="38" t="s">
        <v>181</v>
      </c>
      <c r="X43" s="34">
        <v>104.69468890659178</v>
      </c>
      <c r="Y43" s="34">
        <v>119.00035041519224</v>
      </c>
      <c r="Z43" s="34">
        <v>98.861624714096592</v>
      </c>
      <c r="AA43" s="34">
        <v>104.87590949661097</v>
      </c>
      <c r="AB43" s="34">
        <v>110.77685294389391</v>
      </c>
      <c r="AC43" s="34">
        <v>104.52044163665832</v>
      </c>
      <c r="AD43" s="34">
        <v>84.458547096683816</v>
      </c>
      <c r="AE43" s="34">
        <v>94.084574838201632</v>
      </c>
      <c r="AF43" s="34">
        <v>129.71153846153845</v>
      </c>
      <c r="AH43" s="34"/>
      <c r="AI43" s="34"/>
      <c r="AJ43" s="34"/>
      <c r="AK43" s="34"/>
    </row>
    <row r="44" spans="1:37" hidden="1" outlineLevel="1" x14ac:dyDescent="0.2">
      <c r="A44" s="38" t="s">
        <v>184</v>
      </c>
      <c r="B44" s="34">
        <v>103.59279470854368</v>
      </c>
      <c r="C44" s="34">
        <v>115.85035439648566</v>
      </c>
      <c r="D44" s="34">
        <v>98.37785750841617</v>
      </c>
      <c r="E44" s="34">
        <v>102.67187759540549</v>
      </c>
      <c r="F44" s="34">
        <v>103.615303769646</v>
      </c>
      <c r="G44" s="34">
        <v>102.08816566851584</v>
      </c>
      <c r="H44" s="34">
        <v>94.627114822158617</v>
      </c>
      <c r="I44" s="34">
        <v>100.46530491989641</v>
      </c>
      <c r="J44" s="34">
        <v>100.73015833350648</v>
      </c>
      <c r="L44" s="38" t="s">
        <v>184</v>
      </c>
      <c r="M44" s="34">
        <v>100.93656490511302</v>
      </c>
      <c r="N44" s="34">
        <v>106.38379985465247</v>
      </c>
      <c r="O44" s="34">
        <v>94.445874471960167</v>
      </c>
      <c r="P44" s="34" t="s">
        <v>423</v>
      </c>
      <c r="Q44" s="34">
        <v>89.87997389955882</v>
      </c>
      <c r="R44" s="34">
        <v>100.11505318304286</v>
      </c>
      <c r="S44" s="34">
        <v>99.664250838292304</v>
      </c>
      <c r="T44" s="34">
        <v>105.13122748388594</v>
      </c>
      <c r="U44" s="34">
        <v>99.784320788500921</v>
      </c>
      <c r="W44" s="38" t="s">
        <v>184</v>
      </c>
      <c r="X44" s="34">
        <v>105.5997341653545</v>
      </c>
      <c r="Y44" s="34">
        <v>120.02440898479493</v>
      </c>
      <c r="Z44" s="34">
        <v>99.023372617958188</v>
      </c>
      <c r="AA44" s="34">
        <v>102.67187759540549</v>
      </c>
      <c r="AB44" s="34">
        <v>110.99661028333844</v>
      </c>
      <c r="AC44" s="34">
        <v>105.45191724104139</v>
      </c>
      <c r="AD44" s="34">
        <v>88.930428730974</v>
      </c>
      <c r="AE44" s="34">
        <v>91.565839068557906</v>
      </c>
      <c r="AF44" s="34">
        <v>129.71153846153845</v>
      </c>
      <c r="AH44" s="34"/>
      <c r="AI44" s="34"/>
      <c r="AJ44" s="34"/>
      <c r="AK44" s="34"/>
    </row>
    <row r="45" spans="1:37" hidden="1" outlineLevel="1" x14ac:dyDescent="0.2">
      <c r="A45" s="38" t="s">
        <v>185</v>
      </c>
      <c r="B45" s="34">
        <v>104.31095488497704</v>
      </c>
      <c r="C45" s="34">
        <v>116.42950032544992</v>
      </c>
      <c r="D45" s="34">
        <v>98.37785750841617</v>
      </c>
      <c r="E45" s="34">
        <v>102.67187759540549</v>
      </c>
      <c r="F45" s="34">
        <v>103.23492320189639</v>
      </c>
      <c r="G45" s="34">
        <v>103.08551291594533</v>
      </c>
      <c r="H45" s="34">
        <v>95.971361783828016</v>
      </c>
      <c r="I45" s="34">
        <v>102.42946605917247</v>
      </c>
      <c r="J45" s="34">
        <v>100.73015833350648</v>
      </c>
      <c r="L45" s="38" t="s">
        <v>185</v>
      </c>
      <c r="M45" s="34">
        <v>101.80972564775293</v>
      </c>
      <c r="N45" s="34">
        <v>106.56631662083066</v>
      </c>
      <c r="O45" s="34">
        <v>94.445874471960167</v>
      </c>
      <c r="P45" s="34" t="s">
        <v>423</v>
      </c>
      <c r="Q45" s="34">
        <v>89.87997389955882</v>
      </c>
      <c r="R45" s="34">
        <v>101.60997303803397</v>
      </c>
      <c r="S45" s="34">
        <v>99.664250838292304</v>
      </c>
      <c r="T45" s="34">
        <v>108.12518343693512</v>
      </c>
      <c r="U45" s="34">
        <v>99.784320788500921</v>
      </c>
      <c r="W45" s="38" t="s">
        <v>185</v>
      </c>
      <c r="X45" s="34">
        <v>106.2009153949565</v>
      </c>
      <c r="Y45" s="34">
        <v>120.77843921506104</v>
      </c>
      <c r="Z45" s="34">
        <v>99.023372617958188</v>
      </c>
      <c r="AA45" s="34">
        <v>102.67187759540549</v>
      </c>
      <c r="AB45" s="34">
        <v>110.41181485340725</v>
      </c>
      <c r="AC45" s="34">
        <v>105.60566605938685</v>
      </c>
      <c r="AD45" s="34">
        <v>91.794935011655568</v>
      </c>
      <c r="AE45" s="34">
        <v>91.565839068557906</v>
      </c>
      <c r="AF45" s="34">
        <v>129.71153846153845</v>
      </c>
      <c r="AH45" s="34"/>
      <c r="AI45" s="34"/>
      <c r="AJ45" s="34"/>
      <c r="AK45" s="34"/>
    </row>
    <row r="46" spans="1:37" hidden="1" outlineLevel="1" x14ac:dyDescent="0.2">
      <c r="A46" s="38" t="s">
        <v>210</v>
      </c>
      <c r="B46" s="34">
        <v>104.19486822435174</v>
      </c>
      <c r="C46" s="34">
        <v>117.01585969908669</v>
      </c>
      <c r="D46" s="34">
        <v>95.853165446526177</v>
      </c>
      <c r="E46" s="34">
        <v>102.67187759540549</v>
      </c>
      <c r="F46" s="34">
        <v>103.03565902795596</v>
      </c>
      <c r="G46" s="34">
        <v>103.48929140350226</v>
      </c>
      <c r="H46" s="34">
        <v>97.03655943802157</v>
      </c>
      <c r="I46" s="34">
        <v>101.62298636054895</v>
      </c>
      <c r="J46" s="34">
        <v>101.03404865429275</v>
      </c>
      <c r="L46" s="38" t="s">
        <v>210</v>
      </c>
      <c r="M46" s="34">
        <v>102.27754305780566</v>
      </c>
      <c r="N46" s="34">
        <v>106.56631662083066</v>
      </c>
      <c r="O46" s="34">
        <v>94.445874471960167</v>
      </c>
      <c r="P46" s="34" t="s">
        <v>423</v>
      </c>
      <c r="Q46" s="34">
        <v>89.87997389955882</v>
      </c>
      <c r="R46" s="34">
        <v>102.01776635791738</v>
      </c>
      <c r="S46" s="34">
        <v>101.37683563883401</v>
      </c>
      <c r="T46" s="34">
        <v>108.12518343693512</v>
      </c>
      <c r="U46" s="34">
        <v>99.784320788500921</v>
      </c>
      <c r="W46" s="38" t="s">
        <v>210</v>
      </c>
      <c r="X46" s="34">
        <v>105.64415841867002</v>
      </c>
      <c r="Y46" s="34">
        <v>121.62333996434946</v>
      </c>
      <c r="Z46" s="34">
        <v>96.08420092637995</v>
      </c>
      <c r="AA46" s="34">
        <v>102.67187759540549</v>
      </c>
      <c r="AB46" s="34">
        <v>110.10546697933268</v>
      </c>
      <c r="AC46" s="34">
        <v>106.00263524362046</v>
      </c>
      <c r="AD46" s="34">
        <v>92.127978255009126</v>
      </c>
      <c r="AE46" s="34">
        <v>89.221134412432903</v>
      </c>
      <c r="AF46" s="34">
        <v>139.32692307692307</v>
      </c>
      <c r="AH46" s="34"/>
      <c r="AI46" s="34"/>
      <c r="AJ46" s="34"/>
      <c r="AK46" s="34"/>
    </row>
    <row r="47" spans="1:37" hidden="1" outlineLevel="1" x14ac:dyDescent="0.2">
      <c r="A47" s="38" t="s">
        <v>222</v>
      </c>
      <c r="B47" s="34">
        <v>102.87350235087938</v>
      </c>
      <c r="C47" s="34">
        <v>114.37650440346376</v>
      </c>
      <c r="D47" s="34">
        <v>97.086307098485548</v>
      </c>
      <c r="E47" s="34">
        <v>102.31744422634671</v>
      </c>
      <c r="F47" s="34">
        <v>102.50208724375007</v>
      </c>
      <c r="G47" s="34">
        <v>101.29154491878289</v>
      </c>
      <c r="H47" s="34">
        <v>95.123047336438304</v>
      </c>
      <c r="I47" s="34">
        <v>100.69162760209943</v>
      </c>
      <c r="J47" s="34">
        <v>101.03404865429275</v>
      </c>
      <c r="L47" s="111" t="s">
        <v>222</v>
      </c>
      <c r="M47" s="34">
        <v>100.2591839556856</v>
      </c>
      <c r="N47" s="34">
        <v>106.68663223757538</v>
      </c>
      <c r="O47" s="34">
        <v>94.445874471960167</v>
      </c>
      <c r="P47" s="34" t="s">
        <v>423</v>
      </c>
      <c r="Q47" s="34">
        <v>89.87997389955882</v>
      </c>
      <c r="R47" s="34">
        <v>98.533360669098911</v>
      </c>
      <c r="S47" s="34">
        <v>97.176185272317696</v>
      </c>
      <c r="T47" s="34">
        <v>106.70552033316747</v>
      </c>
      <c r="U47" s="34">
        <v>99.784320788500921</v>
      </c>
      <c r="W47" s="111" t="s">
        <v>222</v>
      </c>
      <c r="X47" s="34">
        <v>104.84848354703119</v>
      </c>
      <c r="Y47" s="34">
        <v>117.76717268258217</v>
      </c>
      <c r="Z47" s="34">
        <v>97.519787899482623</v>
      </c>
      <c r="AA47" s="34">
        <v>102.31744422634671</v>
      </c>
      <c r="AB47" s="34">
        <v>109.28515603971279</v>
      </c>
      <c r="AC47" s="34">
        <v>105.9836736958399</v>
      </c>
      <c r="AD47" s="34">
        <v>92.80107662031196</v>
      </c>
      <c r="AE47" s="34">
        <v>89.221134412432903</v>
      </c>
      <c r="AF47" s="34">
        <v>139.32692307692307</v>
      </c>
      <c r="AH47" s="34"/>
      <c r="AI47" s="34"/>
      <c r="AJ47" s="34"/>
      <c r="AK47" s="34"/>
    </row>
    <row r="48" spans="1:37" hidden="1" outlineLevel="1" x14ac:dyDescent="0.2">
      <c r="A48" s="38" t="s">
        <v>221</v>
      </c>
      <c r="B48" s="34">
        <v>103.86275659228389</v>
      </c>
      <c r="C48" s="34">
        <v>115.69481217146637</v>
      </c>
      <c r="D48" s="34">
        <v>97.678306882777051</v>
      </c>
      <c r="E48" s="34">
        <v>102.62757342427315</v>
      </c>
      <c r="F48" s="34">
        <v>101.0922372712288</v>
      </c>
      <c r="G48" s="34">
        <v>102.10091507118577</v>
      </c>
      <c r="H48" s="34">
        <v>98.310435377457154</v>
      </c>
      <c r="I48" s="34">
        <v>100.15416305196599</v>
      </c>
      <c r="J48" s="34">
        <v>101.18213334785857</v>
      </c>
      <c r="L48" s="111" t="s">
        <v>221</v>
      </c>
      <c r="M48" s="34">
        <v>100.19736281595678</v>
      </c>
      <c r="N48" s="34">
        <v>106.68663223757538</v>
      </c>
      <c r="O48" s="34">
        <v>94.445874471960167</v>
      </c>
      <c r="P48" s="34" t="s">
        <v>423</v>
      </c>
      <c r="Q48" s="34">
        <v>89.87997389955882</v>
      </c>
      <c r="R48" s="34">
        <v>98.666862128027276</v>
      </c>
      <c r="S48" s="34">
        <v>97.176185272317696</v>
      </c>
      <c r="T48" s="34">
        <v>105.88626718878544</v>
      </c>
      <c r="U48" s="34">
        <v>100</v>
      </c>
      <c r="W48" s="111" t="s">
        <v>221</v>
      </c>
      <c r="X48" s="34">
        <v>106.63098002538777</v>
      </c>
      <c r="Y48" s="34">
        <v>119.66675725657775</v>
      </c>
      <c r="Z48" s="34">
        <v>98.208976507342939</v>
      </c>
      <c r="AA48" s="34">
        <v>102.62757342427315</v>
      </c>
      <c r="AB48" s="34">
        <v>107.11765882581264</v>
      </c>
      <c r="AC48" s="34">
        <v>107.93891704642488</v>
      </c>
      <c r="AD48" s="34">
        <v>99.593201373288323</v>
      </c>
      <c r="AE48" s="34">
        <v>89.221134412432903</v>
      </c>
      <c r="AF48" s="34">
        <v>137.40384615384616</v>
      </c>
      <c r="AH48" s="34"/>
      <c r="AI48" s="34"/>
      <c r="AJ48" s="34"/>
      <c r="AK48" s="34"/>
    </row>
    <row r="49" spans="1:37" hidden="1" outlineLevel="1" x14ac:dyDescent="0.2">
      <c r="A49" s="38" t="s">
        <v>220</v>
      </c>
      <c r="B49" s="34">
        <v>108.23383013809061</v>
      </c>
      <c r="C49" s="34">
        <v>119.69894426813839</v>
      </c>
      <c r="D49" s="34">
        <v>104.72677024412889</v>
      </c>
      <c r="E49" s="34">
        <v>102.53896508200845</v>
      </c>
      <c r="F49" s="34">
        <v>105.64828719144995</v>
      </c>
      <c r="G49" s="34">
        <v>107.74885970515795</v>
      </c>
      <c r="H49" s="34">
        <v>102.63379418569136</v>
      </c>
      <c r="I49" s="34">
        <v>100.21984116716393</v>
      </c>
      <c r="J49" s="34">
        <v>101.24291141201581</v>
      </c>
      <c r="L49" s="111" t="s">
        <v>220</v>
      </c>
      <c r="M49" s="34">
        <v>103.92581097576127</v>
      </c>
      <c r="N49" s="34">
        <v>109.6814566466138</v>
      </c>
      <c r="O49" s="34">
        <v>107.93210128706981</v>
      </c>
      <c r="P49" s="34" t="s">
        <v>423</v>
      </c>
      <c r="Q49" s="34">
        <v>89.87997389955882</v>
      </c>
      <c r="R49" s="34">
        <v>107.33853544914814</v>
      </c>
      <c r="S49" s="34">
        <v>97.176185272317682</v>
      </c>
      <c r="T49" s="34">
        <v>105.88626718878544</v>
      </c>
      <c r="U49" s="34">
        <v>100</v>
      </c>
      <c r="W49" s="111" t="s">
        <v>220</v>
      </c>
      <c r="X49" s="34">
        <v>111.48670526012805</v>
      </c>
      <c r="Y49" s="34">
        <v>124.11591984094899</v>
      </c>
      <c r="Z49" s="34">
        <v>104.20054986115207</v>
      </c>
      <c r="AA49" s="34">
        <v>102.53896508200845</v>
      </c>
      <c r="AB49" s="34">
        <v>114.12211015109033</v>
      </c>
      <c r="AC49" s="34">
        <v>108.45766997975834</v>
      </c>
      <c r="AD49" s="34">
        <v>108.80600885060429</v>
      </c>
      <c r="AE49" s="34">
        <v>89.412082532730267</v>
      </c>
      <c r="AF49" s="34">
        <v>139.32692307692307</v>
      </c>
      <c r="AH49" s="34"/>
      <c r="AI49" s="34"/>
      <c r="AJ49" s="34"/>
      <c r="AK49" s="34"/>
    </row>
    <row r="50" spans="1:37" ht="20.100000000000001" customHeight="1" collapsed="1" x14ac:dyDescent="0.2">
      <c r="A50" s="38" t="s">
        <v>224</v>
      </c>
      <c r="B50" s="34">
        <v>110.52630953899475</v>
      </c>
      <c r="C50" s="34">
        <v>123.79387604186502</v>
      </c>
      <c r="D50" s="34">
        <v>108.27317821542398</v>
      </c>
      <c r="E50" s="34">
        <v>100.08227270600992</v>
      </c>
      <c r="F50" s="34">
        <v>105.87393385594513</v>
      </c>
      <c r="G50" s="34">
        <v>115.78488487025101</v>
      </c>
      <c r="H50" s="34">
        <v>97.400550238826511</v>
      </c>
      <c r="I50" s="34">
        <v>100.21984116716393</v>
      </c>
      <c r="J50" s="34">
        <v>101.39485657240894</v>
      </c>
      <c r="L50" s="111" t="s">
        <v>224</v>
      </c>
      <c r="M50" s="34">
        <v>109.0654724476329</v>
      </c>
      <c r="N50" s="34">
        <v>110.37618599888226</v>
      </c>
      <c r="O50" s="34">
        <v>133.08050706966085</v>
      </c>
      <c r="P50" s="34" t="s">
        <v>423</v>
      </c>
      <c r="Q50" s="34">
        <v>89.87997389955882</v>
      </c>
      <c r="R50" s="34">
        <v>120.16440795249534</v>
      </c>
      <c r="S50" s="34">
        <v>97.176185272317682</v>
      </c>
      <c r="T50" s="34">
        <v>105.88626718878544</v>
      </c>
      <c r="U50" s="34">
        <v>100</v>
      </c>
      <c r="W50" s="111" t="s">
        <v>224</v>
      </c>
      <c r="X50" s="34">
        <v>111.63042433761774</v>
      </c>
      <c r="Y50" s="34">
        <v>129.71009090556538</v>
      </c>
      <c r="Z50" s="34">
        <v>104.20054986115207</v>
      </c>
      <c r="AA50" s="34">
        <v>100.08227270600992</v>
      </c>
      <c r="AB50" s="34">
        <v>114.46901835136109</v>
      </c>
      <c r="AC50" s="34">
        <v>108.37286450035521</v>
      </c>
      <c r="AD50" s="34">
        <v>97.654292996609158</v>
      </c>
      <c r="AE50" s="34">
        <v>89.412082532730267</v>
      </c>
      <c r="AF50" s="34">
        <v>144.13461538461542</v>
      </c>
      <c r="AH50" s="34"/>
      <c r="AI50" s="34"/>
      <c r="AJ50" s="34"/>
      <c r="AK50" s="34"/>
    </row>
    <row r="51" spans="1:37" x14ac:dyDescent="0.2">
      <c r="A51" s="111" t="s">
        <v>225</v>
      </c>
      <c r="B51" s="34">
        <v>111.805741972958</v>
      </c>
      <c r="C51" s="34">
        <v>126.70608232450734</v>
      </c>
      <c r="D51" s="34">
        <v>110.07674292957039</v>
      </c>
      <c r="E51" s="34">
        <v>102.53896508200845</v>
      </c>
      <c r="F51" s="34">
        <v>105.70226642916553</v>
      </c>
      <c r="G51" s="34">
        <v>112.16729009642248</v>
      </c>
      <c r="H51" s="34">
        <v>102.62013345429497</v>
      </c>
      <c r="I51" s="34">
        <v>100.33518261478279</v>
      </c>
      <c r="J51" s="34">
        <v>101.39485657240894</v>
      </c>
      <c r="L51" s="111" t="s">
        <v>225</v>
      </c>
      <c r="M51" s="34">
        <v>108.00205874818226</v>
      </c>
      <c r="N51" s="34">
        <v>110.39340045254123</v>
      </c>
      <c r="O51" s="34">
        <v>141.80489040035329</v>
      </c>
      <c r="P51" s="34" t="s">
        <v>423</v>
      </c>
      <c r="Q51" s="34">
        <v>89.87997389955882</v>
      </c>
      <c r="R51" s="34">
        <v>114.40435750854563</v>
      </c>
      <c r="S51" s="34">
        <v>97.176185272317682</v>
      </c>
      <c r="T51" s="34">
        <v>106.13909093479552</v>
      </c>
      <c r="U51" s="34">
        <v>100</v>
      </c>
      <c r="W51" s="111" t="s">
        <v>225</v>
      </c>
      <c r="X51" s="34">
        <v>114.67751311540715</v>
      </c>
      <c r="Y51" s="34">
        <v>133.89877575002095</v>
      </c>
      <c r="Z51" s="34">
        <v>104.86792122299789</v>
      </c>
      <c r="AA51" s="34">
        <v>102.53896508200845</v>
      </c>
      <c r="AB51" s="34">
        <v>114.20509759630603</v>
      </c>
      <c r="AC51" s="34">
        <v>108.38376542747115</v>
      </c>
      <c r="AD51" s="34">
        <v>108.77689868558292</v>
      </c>
      <c r="AE51" s="34">
        <v>89.265199521431029</v>
      </c>
      <c r="AF51" s="34">
        <v>144.13461538461542</v>
      </c>
      <c r="AH51" s="34"/>
      <c r="AI51" s="34"/>
      <c r="AJ51" s="34"/>
      <c r="AK51" s="34"/>
    </row>
    <row r="52" spans="1:37" x14ac:dyDescent="0.2">
      <c r="A52" s="111" t="s">
        <v>223</v>
      </c>
      <c r="B52" s="34">
        <v>112.10898246872372</v>
      </c>
      <c r="C52" s="34">
        <v>126.61784324798762</v>
      </c>
      <c r="D52" s="34">
        <v>110.07674292957039</v>
      </c>
      <c r="E52" s="34">
        <v>103.52425181508799</v>
      </c>
      <c r="F52" s="34">
        <v>106.26451546111039</v>
      </c>
      <c r="G52" s="34">
        <v>112.74433142172239</v>
      </c>
      <c r="H52" s="34">
        <v>103.58009479557342</v>
      </c>
      <c r="I52" s="34">
        <v>100.33518261478279</v>
      </c>
      <c r="J52" s="34">
        <v>101.39485657240894</v>
      </c>
      <c r="L52" s="111" t="s">
        <v>223</v>
      </c>
      <c r="M52" s="34">
        <v>108.16899804550133</v>
      </c>
      <c r="N52" s="34">
        <v>111.31896455392717</v>
      </c>
      <c r="O52" s="34">
        <v>141.80489040035329</v>
      </c>
      <c r="P52" s="34" t="s">
        <v>423</v>
      </c>
      <c r="Q52" s="34">
        <v>89.87997389955882</v>
      </c>
      <c r="R52" s="34">
        <v>114.40435750854563</v>
      </c>
      <c r="S52" s="34">
        <v>97.176185272317682</v>
      </c>
      <c r="T52" s="34">
        <v>106.13909093479552</v>
      </c>
      <c r="U52" s="34">
        <v>100</v>
      </c>
      <c r="W52" s="111" t="s">
        <v>223</v>
      </c>
      <c r="X52" s="34">
        <v>115.08312716755238</v>
      </c>
      <c r="Y52" s="34">
        <v>133.36352400509267</v>
      </c>
      <c r="Z52" s="34">
        <v>104.86792122299789</v>
      </c>
      <c r="AA52" s="34">
        <v>103.52425181508799</v>
      </c>
      <c r="AB52" s="34">
        <v>115.0694968118333</v>
      </c>
      <c r="AC52" s="34">
        <v>109.93515514280956</v>
      </c>
      <c r="AD52" s="34">
        <v>110.82251632111675</v>
      </c>
      <c r="AE52" s="34">
        <v>89.265199521431029</v>
      </c>
      <c r="AF52" s="34">
        <v>144.13461538461542</v>
      </c>
      <c r="AH52" s="34"/>
      <c r="AI52" s="34"/>
      <c r="AJ52" s="34"/>
      <c r="AK52" s="34"/>
    </row>
    <row r="53" spans="1:37" x14ac:dyDescent="0.2">
      <c r="A53" s="111" t="s">
        <v>393</v>
      </c>
      <c r="B53" s="34">
        <v>112.35731354191003</v>
      </c>
      <c r="C53" s="34">
        <v>126.01536645556192</v>
      </c>
      <c r="D53" s="34">
        <v>108.44838475519579</v>
      </c>
      <c r="E53" s="34">
        <v>102.5832692531408</v>
      </c>
      <c r="F53" s="34">
        <v>107.90323436139565</v>
      </c>
      <c r="G53" s="34">
        <v>114.48464024876559</v>
      </c>
      <c r="H53" s="34">
        <v>105.42872643641735</v>
      </c>
      <c r="I53" s="34">
        <v>99.535810960570089</v>
      </c>
      <c r="J53" s="34">
        <v>102.00263721398147</v>
      </c>
      <c r="L53" s="111" t="s">
        <v>393</v>
      </c>
      <c r="M53" s="34">
        <v>107.1003032908807</v>
      </c>
      <c r="N53" s="34">
        <v>112.46999643058975</v>
      </c>
      <c r="O53" s="34">
        <v>103.20931284398758</v>
      </c>
      <c r="P53" s="34" t="s">
        <v>423</v>
      </c>
      <c r="Q53" s="34">
        <v>91.897686789993486</v>
      </c>
      <c r="R53" s="34">
        <v>115.21022176432795</v>
      </c>
      <c r="S53" s="34">
        <v>98.189000731879872</v>
      </c>
      <c r="T53" s="34">
        <v>108.91313326239117</v>
      </c>
      <c r="U53" s="34">
        <v>100</v>
      </c>
      <c r="W53" s="111" t="s">
        <v>393</v>
      </c>
      <c r="X53" s="34">
        <v>116.32552668601032</v>
      </c>
      <c r="Y53" s="34">
        <v>131.98787880450922</v>
      </c>
      <c r="Z53" s="34">
        <v>109.3084851288002</v>
      </c>
      <c r="AA53" s="34">
        <v>102.5832692531408</v>
      </c>
      <c r="AB53" s="34">
        <v>116.50454599070672</v>
      </c>
      <c r="AC53" s="34">
        <v>113.26064295891834</v>
      </c>
      <c r="AD53" s="34">
        <v>113.61640383741138</v>
      </c>
      <c r="AE53" s="34">
        <v>81.650139165216459</v>
      </c>
      <c r="AF53" s="34">
        <v>163.36538461538461</v>
      </c>
      <c r="AH53" s="34"/>
      <c r="AI53" s="34"/>
      <c r="AJ53" s="34"/>
      <c r="AK53" s="34"/>
    </row>
    <row r="54" spans="1:37" x14ac:dyDescent="0.2">
      <c r="A54" s="111" t="s">
        <v>394</v>
      </c>
      <c r="B54" s="34">
        <v>112.36691033161485</v>
      </c>
      <c r="C54" s="34">
        <v>127.29149051255435</v>
      </c>
      <c r="D54" s="34">
        <v>108.22817451520217</v>
      </c>
      <c r="E54" s="34">
        <v>102.58326925314081</v>
      </c>
      <c r="F54" s="34">
        <v>108.4510467080169</v>
      </c>
      <c r="G54" s="34">
        <v>115.2871828010484</v>
      </c>
      <c r="H54" s="34">
        <v>102.88413218192838</v>
      </c>
      <c r="I54" s="34">
        <v>99.116998709582816</v>
      </c>
      <c r="J54" s="34">
        <v>101.99048160115004</v>
      </c>
      <c r="L54" s="111" t="s">
        <v>394</v>
      </c>
      <c r="M54" s="34">
        <v>106.97733250438054</v>
      </c>
      <c r="N54" s="34">
        <v>112.44162730816295</v>
      </c>
      <c r="O54" s="34">
        <v>101.16095160268875</v>
      </c>
      <c r="P54" s="34" t="s">
        <v>423</v>
      </c>
      <c r="Q54" s="34">
        <v>91.897686789993486</v>
      </c>
      <c r="R54" s="34">
        <v>115.2094201987221</v>
      </c>
      <c r="S54" s="34">
        <v>98.189000731879887</v>
      </c>
      <c r="T54" s="34">
        <v>108.91313326239117</v>
      </c>
      <c r="U54" s="34">
        <v>100.00000000000003</v>
      </c>
      <c r="W54" s="111" t="s">
        <v>394</v>
      </c>
      <c r="X54" s="34">
        <v>116.43514210346136</v>
      </c>
      <c r="Y54" s="34">
        <v>133.83918844955389</v>
      </c>
      <c r="Z54" s="34">
        <v>109.38840311492693</v>
      </c>
      <c r="AA54" s="34">
        <v>102.58326925314081</v>
      </c>
      <c r="AB54" s="34">
        <v>117.34675030902739</v>
      </c>
      <c r="AC54" s="34">
        <v>115.42494316929094</v>
      </c>
      <c r="AD54" s="34">
        <v>108.1940324788643</v>
      </c>
      <c r="AE54" s="34">
        <v>80.432512687317427</v>
      </c>
      <c r="AF54" s="34">
        <v>162.98076923076925</v>
      </c>
      <c r="AH54" s="34"/>
      <c r="AI54" s="34"/>
      <c r="AJ54" s="34"/>
      <c r="AK54" s="34"/>
    </row>
    <row r="55" spans="1:37" x14ac:dyDescent="0.2">
      <c r="A55" s="111" t="s">
        <v>403</v>
      </c>
      <c r="B55" s="34">
        <v>113.17628592899121</v>
      </c>
      <c r="C55" s="34">
        <v>127.84872287665776</v>
      </c>
      <c r="D55" s="34">
        <v>108.22817451520217</v>
      </c>
      <c r="E55" s="34">
        <v>103.61782032287434</v>
      </c>
      <c r="F55" s="34">
        <v>108.85545129680888</v>
      </c>
      <c r="G55" s="34">
        <v>115.03508997136014</v>
      </c>
      <c r="H55" s="34">
        <v>106.80587641587366</v>
      </c>
      <c r="I55" s="34">
        <v>99.266125580501694</v>
      </c>
      <c r="J55" s="34">
        <v>101.99048160115002</v>
      </c>
      <c r="L55" s="111" t="s">
        <v>403</v>
      </c>
      <c r="M55" s="34">
        <v>108.00771575779183</v>
      </c>
      <c r="N55" s="34">
        <v>111.96549813899506</v>
      </c>
      <c r="O55" s="34">
        <v>101.16095160268875</v>
      </c>
      <c r="P55" s="34" t="s">
        <v>423</v>
      </c>
      <c r="Q55" s="34">
        <v>91.897686789993486</v>
      </c>
      <c r="R55" s="34">
        <v>114.80863739577539</v>
      </c>
      <c r="S55" s="34">
        <v>104.046340461383</v>
      </c>
      <c r="T55" s="34">
        <v>109.02631918721299</v>
      </c>
      <c r="U55" s="34">
        <v>100.00000000000001</v>
      </c>
      <c r="W55" s="111" t="s">
        <v>403</v>
      </c>
      <c r="X55" s="34">
        <v>117.0777233593009</v>
      </c>
      <c r="Y55" s="34">
        <v>134.85205727888578</v>
      </c>
      <c r="Z55" s="34">
        <v>109.38840311492693</v>
      </c>
      <c r="AA55" s="34">
        <v>103.61782032287434</v>
      </c>
      <c r="AB55" s="34">
        <v>117.96848016438744</v>
      </c>
      <c r="AC55" s="34">
        <v>115.42494316929094</v>
      </c>
      <c r="AD55" s="34">
        <v>109.92673915210314</v>
      </c>
      <c r="AE55" s="34">
        <v>80.650190893597937</v>
      </c>
      <c r="AF55" s="34">
        <v>162.98076923076923</v>
      </c>
      <c r="AH55" s="34"/>
      <c r="AI55" s="34"/>
      <c r="AJ55" s="34"/>
      <c r="AK55" s="34"/>
    </row>
    <row r="56" spans="1:37" x14ac:dyDescent="0.2">
      <c r="A56" s="111" t="s">
        <v>404</v>
      </c>
      <c r="B56" s="34">
        <v>114.47209263912137</v>
      </c>
      <c r="C56" s="34">
        <v>128.79338105040588</v>
      </c>
      <c r="D56" s="34">
        <v>110.31144663711584</v>
      </c>
      <c r="E56" s="34">
        <v>102.58326925314081</v>
      </c>
      <c r="F56" s="34">
        <v>110.50597594632694</v>
      </c>
      <c r="G56" s="34">
        <v>117.59789747786471</v>
      </c>
      <c r="H56" s="34">
        <v>107.44044700120403</v>
      </c>
      <c r="I56" s="34">
        <v>99.266125580501694</v>
      </c>
      <c r="J56" s="34">
        <v>101.99048160115002</v>
      </c>
      <c r="L56" s="111" t="s">
        <v>404</v>
      </c>
      <c r="M56" s="34">
        <v>109.78479933250721</v>
      </c>
      <c r="N56" s="34">
        <v>112.51125705568536</v>
      </c>
      <c r="O56" s="34">
        <v>112.34088522317424</v>
      </c>
      <c r="P56" s="34" t="s">
        <v>423</v>
      </c>
      <c r="Q56" s="34">
        <v>91.897686789993486</v>
      </c>
      <c r="R56" s="34">
        <v>118.53271120075597</v>
      </c>
      <c r="S56" s="34">
        <v>104.046340461383</v>
      </c>
      <c r="T56" s="34">
        <v>109.02631918721299</v>
      </c>
      <c r="U56" s="34">
        <v>100.00000000000001</v>
      </c>
      <c r="W56" s="111" t="s">
        <v>404</v>
      </c>
      <c r="X56" s="34">
        <v>118.01031107422472</v>
      </c>
      <c r="Y56" s="34">
        <v>135.97260069861622</v>
      </c>
      <c r="Z56" s="34">
        <v>109.97827295374996</v>
      </c>
      <c r="AA56" s="34">
        <v>102.58326925314081</v>
      </c>
      <c r="AB56" s="34">
        <v>120.50598957959575</v>
      </c>
      <c r="AC56" s="34">
        <v>116.01890606273803</v>
      </c>
      <c r="AD56" s="34">
        <v>111.27896941859915</v>
      </c>
      <c r="AE56" s="34">
        <v>80.650190893597937</v>
      </c>
      <c r="AF56" s="34">
        <v>162.98076923076923</v>
      </c>
      <c r="AH56" s="34"/>
      <c r="AI56" s="34"/>
      <c r="AJ56" s="34"/>
      <c r="AK56" s="34"/>
    </row>
    <row r="57" spans="1:37" x14ac:dyDescent="0.2">
      <c r="A57" s="111" t="s">
        <v>405</v>
      </c>
      <c r="B57" s="34">
        <v>117.22818469283186</v>
      </c>
      <c r="C57" s="34">
        <v>132.49458467829871</v>
      </c>
      <c r="D57" s="34">
        <v>112.55787115329485</v>
      </c>
      <c r="E57" s="34">
        <v>104.58620872867394</v>
      </c>
      <c r="F57" s="34">
        <v>117.41163990897152</v>
      </c>
      <c r="G57" s="34">
        <v>121.51177600409184</v>
      </c>
      <c r="H57" s="34">
        <v>107.6490116155654</v>
      </c>
      <c r="I57" s="34">
        <v>100.71746675676232</v>
      </c>
      <c r="J57" s="34">
        <v>101.99048160115002</v>
      </c>
      <c r="L57" s="111" t="s">
        <v>405</v>
      </c>
      <c r="M57" s="34">
        <v>112.25378305331284</v>
      </c>
      <c r="N57" s="34">
        <v>114.46739224502041</v>
      </c>
      <c r="O57" s="34">
        <v>117.13713298570998</v>
      </c>
      <c r="P57" s="34" t="s">
        <v>423</v>
      </c>
      <c r="Q57" s="34">
        <v>95.70267640953648</v>
      </c>
      <c r="R57" s="34">
        <v>124.34005401545335</v>
      </c>
      <c r="S57" s="34">
        <v>104.046340461383</v>
      </c>
      <c r="T57" s="34">
        <v>109.10086284138568</v>
      </c>
      <c r="U57" s="34">
        <v>100.00000000000001</v>
      </c>
      <c r="W57" s="111" t="s">
        <v>405</v>
      </c>
      <c r="X57" s="34">
        <v>120.98317162527493</v>
      </c>
      <c r="Y57" s="34">
        <v>140.44325121351397</v>
      </c>
      <c r="Z57" s="34">
        <v>111.80609204439077</v>
      </c>
      <c r="AA57" s="34">
        <v>104.58620872867394</v>
      </c>
      <c r="AB57" s="34">
        <v>129.07794244407575</v>
      </c>
      <c r="AC57" s="34">
        <v>116.72328573165531</v>
      </c>
      <c r="AD57" s="34">
        <v>111.72340757974192</v>
      </c>
      <c r="AE57" s="34">
        <v>84.727542759918649</v>
      </c>
      <c r="AF57" s="34">
        <v>162.98076923076923</v>
      </c>
      <c r="AH57" s="34"/>
      <c r="AI57" s="34"/>
      <c r="AJ57" s="34"/>
      <c r="AK57" s="34"/>
    </row>
    <row r="58" spans="1:37" x14ac:dyDescent="0.2">
      <c r="A58" s="111" t="s">
        <v>401</v>
      </c>
      <c r="B58" s="34">
        <v>116.52797776896413</v>
      </c>
      <c r="C58" s="34">
        <v>131.66313567427167</v>
      </c>
      <c r="D58" s="34">
        <v>110.30492289496732</v>
      </c>
      <c r="E58" s="34">
        <v>104.58620872867394</v>
      </c>
      <c r="F58" s="34">
        <v>115.33331319332646</v>
      </c>
      <c r="G58" s="34">
        <v>121.4217848570263</v>
      </c>
      <c r="H58" s="34">
        <v>108.30426454865122</v>
      </c>
      <c r="I58" s="34">
        <v>100.24416249168232</v>
      </c>
      <c r="J58" s="34">
        <v>101.99048160115002</v>
      </c>
      <c r="L58" s="111" t="s">
        <v>401</v>
      </c>
      <c r="M58" s="34">
        <v>112.15006124869042</v>
      </c>
      <c r="N58" s="34">
        <v>117.05162573068556</v>
      </c>
      <c r="O58" s="34">
        <v>101.16095160268875</v>
      </c>
      <c r="P58" s="34" t="s">
        <v>423</v>
      </c>
      <c r="Q58" s="34">
        <v>95.70267640953648</v>
      </c>
      <c r="R58" s="34">
        <v>124.28423597911122</v>
      </c>
      <c r="S58" s="34">
        <v>104.046340461383</v>
      </c>
      <c r="T58" s="34">
        <v>111.66456780896095</v>
      </c>
      <c r="U58" s="34">
        <v>100.00000000000001</v>
      </c>
      <c r="W58" s="111" t="s">
        <v>401</v>
      </c>
      <c r="X58" s="34">
        <v>119.83222778545206</v>
      </c>
      <c r="Y58" s="34">
        <v>138.10573734657362</v>
      </c>
      <c r="Z58" s="34">
        <v>111.80609204439077</v>
      </c>
      <c r="AA58" s="34">
        <v>104.58620872867394</v>
      </c>
      <c r="AB58" s="34">
        <v>125.88273199364824</v>
      </c>
      <c r="AC58" s="34">
        <v>116.57073977632503</v>
      </c>
      <c r="AD58" s="34">
        <v>113.11971063697804</v>
      </c>
      <c r="AE58" s="34">
        <v>78.461652015841125</v>
      </c>
      <c r="AF58" s="34">
        <v>162.98076923076923</v>
      </c>
      <c r="AH58" s="34"/>
      <c r="AI58" s="34"/>
      <c r="AJ58" s="34"/>
      <c r="AK58" s="34"/>
    </row>
    <row r="59" spans="1:37" x14ac:dyDescent="0.2">
      <c r="A59" s="111" t="s">
        <v>402</v>
      </c>
      <c r="B59" s="34">
        <v>117.12946482593615</v>
      </c>
      <c r="C59" s="34">
        <v>131.07853077471319</v>
      </c>
      <c r="D59" s="34">
        <v>112.25806768612756</v>
      </c>
      <c r="E59" s="34">
        <v>102.53896508200846</v>
      </c>
      <c r="F59" s="34">
        <v>116.24990768446654</v>
      </c>
      <c r="G59" s="34">
        <v>121.39533510358584</v>
      </c>
      <c r="H59" s="34">
        <v>109.86870962278169</v>
      </c>
      <c r="I59" s="34">
        <v>101.61772946381001</v>
      </c>
      <c r="J59" s="34">
        <v>101.78161884342698</v>
      </c>
      <c r="L59" s="111" t="s">
        <v>402</v>
      </c>
      <c r="M59" s="34">
        <v>112.2369840288064</v>
      </c>
      <c r="N59" s="34">
        <v>114.56622693962726</v>
      </c>
      <c r="O59" s="34">
        <v>101.16095160268875</v>
      </c>
      <c r="P59" s="34" t="s">
        <v>423</v>
      </c>
      <c r="Q59" s="34">
        <v>95.70267640953648</v>
      </c>
      <c r="R59" s="34">
        <v>124.28423597911122</v>
      </c>
      <c r="S59" s="34">
        <v>106.92274480601323</v>
      </c>
      <c r="T59" s="34">
        <v>111.36238678418401</v>
      </c>
      <c r="U59" s="34">
        <v>99.784320788500949</v>
      </c>
      <c r="W59" s="111" t="s">
        <v>402</v>
      </c>
      <c r="X59" s="34">
        <v>120.82180911078441</v>
      </c>
      <c r="Y59" s="34">
        <v>138.35924281010278</v>
      </c>
      <c r="Z59" s="34">
        <v>114.07988533838726</v>
      </c>
      <c r="AA59" s="34">
        <v>102.53896508200846</v>
      </c>
      <c r="AB59" s="34">
        <v>127.29190037648647</v>
      </c>
      <c r="AC59" s="34">
        <v>116.49746820847167</v>
      </c>
      <c r="AD59" s="34">
        <v>113.20041175332807</v>
      </c>
      <c r="AE59" s="34">
        <v>83.031427641108152</v>
      </c>
      <c r="AF59" s="34">
        <v>162.98076923076923</v>
      </c>
      <c r="AH59" s="34"/>
      <c r="AI59" s="34"/>
      <c r="AJ59" s="34"/>
      <c r="AK59" s="34"/>
    </row>
    <row r="60" spans="1:37" x14ac:dyDescent="0.2">
      <c r="A60" s="111" t="s">
        <v>406</v>
      </c>
      <c r="B60" s="34">
        <v>120.57316797022047</v>
      </c>
      <c r="C60" s="34">
        <v>131.07289367328409</v>
      </c>
      <c r="D60" s="34">
        <v>123.53836264190012</v>
      </c>
      <c r="E60" s="34">
        <v>102.53896508200846</v>
      </c>
      <c r="F60" s="34">
        <v>116.87569734681895</v>
      </c>
      <c r="G60" s="34">
        <v>121.37903797704433</v>
      </c>
      <c r="H60" s="34">
        <v>109.79678138367954</v>
      </c>
      <c r="I60" s="34">
        <v>117.13729162693558</v>
      </c>
      <c r="J60" s="34">
        <v>101.78161884342698</v>
      </c>
      <c r="L60" s="111" t="s">
        <v>406</v>
      </c>
      <c r="M60" s="34">
        <v>114.87003954808732</v>
      </c>
      <c r="N60" s="34">
        <v>114.36174144321626</v>
      </c>
      <c r="O60" s="34">
        <v>101.16095160268875</v>
      </c>
      <c r="P60" s="34" t="s">
        <v>423</v>
      </c>
      <c r="Q60" s="34">
        <v>95.70267640953648</v>
      </c>
      <c r="R60" s="34">
        <v>122.12802449925809</v>
      </c>
      <c r="S60" s="34">
        <v>106.92274480601323</v>
      </c>
      <c r="T60" s="34">
        <v>134.4469371053068</v>
      </c>
      <c r="U60" s="34">
        <v>99.784320788500949</v>
      </c>
      <c r="W60" s="111" t="s">
        <v>406</v>
      </c>
      <c r="X60" s="34">
        <v>124.87743934464154</v>
      </c>
      <c r="Y60" s="34">
        <v>138.44128323187223</v>
      </c>
      <c r="Z60" s="34">
        <v>127.2120704896487</v>
      </c>
      <c r="AA60" s="34">
        <v>102.53896508200846</v>
      </c>
      <c r="AB60" s="34">
        <v>128.25398668075522</v>
      </c>
      <c r="AC60" s="34">
        <v>120.1103184942656</v>
      </c>
      <c r="AD60" s="34">
        <v>113.04713717020343</v>
      </c>
      <c r="AE60" s="34">
        <v>84.122041862090484</v>
      </c>
      <c r="AF60" s="34">
        <v>162.98076923076923</v>
      </c>
      <c r="AH60" s="34"/>
      <c r="AI60" s="34"/>
      <c r="AJ60" s="34"/>
      <c r="AK60" s="34"/>
    </row>
    <row r="61" spans="1:37" x14ac:dyDescent="0.2">
      <c r="A61" s="111" t="s">
        <v>407</v>
      </c>
      <c r="B61" s="34">
        <v>120.98111013002816</v>
      </c>
      <c r="C61" s="34">
        <v>131.84060775763729</v>
      </c>
      <c r="D61" s="34">
        <v>123.67524717404932</v>
      </c>
      <c r="E61" s="34">
        <v>102.53896508200846</v>
      </c>
      <c r="F61" s="34">
        <v>117.01305763762973</v>
      </c>
      <c r="G61" s="34">
        <v>121.425285499213</v>
      </c>
      <c r="H61" s="34">
        <v>109.79678138367954</v>
      </c>
      <c r="I61" s="34">
        <v>118.97907349808295</v>
      </c>
      <c r="J61" s="34">
        <v>101.78161884342698</v>
      </c>
      <c r="L61" s="111" t="s">
        <v>407</v>
      </c>
      <c r="M61" s="34">
        <v>115.18051444279017</v>
      </c>
      <c r="N61" s="34">
        <v>114.44216508343183</v>
      </c>
      <c r="O61" s="34">
        <v>101.16095160268875</v>
      </c>
      <c r="P61" s="34" t="s">
        <v>423</v>
      </c>
      <c r="Q61" s="34">
        <v>95.70267640953648</v>
      </c>
      <c r="R61" s="34">
        <v>122.12802449925809</v>
      </c>
      <c r="S61" s="34">
        <v>106.92274480601323</v>
      </c>
      <c r="T61" s="34">
        <v>136.53624613856792</v>
      </c>
      <c r="U61" s="34">
        <v>99.784320788500949</v>
      </c>
      <c r="W61" s="111" t="s">
        <v>407</v>
      </c>
      <c r="X61" s="34">
        <v>125.35893940367374</v>
      </c>
      <c r="Y61" s="34">
        <v>139.51204187369106</v>
      </c>
      <c r="Z61" s="34">
        <v>127.37142740607463</v>
      </c>
      <c r="AA61" s="34">
        <v>102.53896508200846</v>
      </c>
      <c r="AB61" s="34">
        <v>128.46516379423235</v>
      </c>
      <c r="AC61" s="34">
        <v>120.2349744925088</v>
      </c>
      <c r="AD61" s="34">
        <v>113.04713717020344</v>
      </c>
      <c r="AE61" s="34">
        <v>85.491707126864796</v>
      </c>
      <c r="AF61" s="34">
        <v>162.98076923076923</v>
      </c>
      <c r="AH61" s="34"/>
      <c r="AI61" s="34"/>
      <c r="AJ61" s="34"/>
      <c r="AK61" s="34"/>
    </row>
    <row r="62" spans="1:37" x14ac:dyDescent="0.2">
      <c r="A62" s="111" t="s">
        <v>408</v>
      </c>
      <c r="B62" s="34">
        <v>121.00084997958798</v>
      </c>
      <c r="C62" s="34">
        <v>132.27341560017146</v>
      </c>
      <c r="D62" s="34">
        <v>124.20553906406973</v>
      </c>
      <c r="E62" s="34">
        <v>101.79787043273997</v>
      </c>
      <c r="F62" s="34">
        <v>117.15516940555091</v>
      </c>
      <c r="G62" s="34">
        <v>121.70219895836661</v>
      </c>
      <c r="H62" s="34">
        <v>110.50579657450258</v>
      </c>
      <c r="I62" s="34">
        <v>115.18633081477374</v>
      </c>
      <c r="J62" s="34">
        <v>101.78161884342698</v>
      </c>
      <c r="L62" s="111" t="s">
        <v>408</v>
      </c>
      <c r="M62" s="34">
        <v>115.01672460886557</v>
      </c>
      <c r="N62" s="34">
        <v>115.17500967092715</v>
      </c>
      <c r="O62" s="34">
        <v>101.16095160268875</v>
      </c>
      <c r="P62" s="34" t="s">
        <v>423</v>
      </c>
      <c r="Q62" s="34">
        <v>95.70267640953648</v>
      </c>
      <c r="R62" s="34">
        <v>122.12802449925809</v>
      </c>
      <c r="S62" s="34">
        <v>106.92274480601323</v>
      </c>
      <c r="T62" s="34">
        <v>134.44693710530677</v>
      </c>
      <c r="U62" s="34">
        <v>99.784320788500949</v>
      </c>
      <c r="W62" s="111" t="s">
        <v>408</v>
      </c>
      <c r="X62" s="34">
        <v>125.51718846236936</v>
      </c>
      <c r="Y62" s="34">
        <v>139.81255556987747</v>
      </c>
      <c r="Z62" s="34">
        <v>127.98877751183556</v>
      </c>
      <c r="AA62" s="34">
        <v>101.79787043273997</v>
      </c>
      <c r="AB62" s="34">
        <v>128.6836458079467</v>
      </c>
      <c r="AC62" s="34">
        <v>120.98136958697197</v>
      </c>
      <c r="AD62" s="34">
        <v>114.5580042393683</v>
      </c>
      <c r="AE62" s="34">
        <v>78.449950043783431</v>
      </c>
      <c r="AF62" s="34">
        <v>162.98076923076923</v>
      </c>
      <c r="AH62" s="34"/>
      <c r="AI62" s="34"/>
      <c r="AJ62" s="34"/>
      <c r="AK62" s="34"/>
    </row>
    <row r="63" spans="1:37" x14ac:dyDescent="0.2">
      <c r="A63" s="111" t="s">
        <v>409</v>
      </c>
      <c r="B63" s="34">
        <v>122.09181178870072</v>
      </c>
      <c r="C63" s="34">
        <v>136.06564182071531</v>
      </c>
      <c r="D63" s="34">
        <v>125.03785397443315</v>
      </c>
      <c r="E63" s="34">
        <v>101.79787043273997</v>
      </c>
      <c r="F63" s="34">
        <v>116.98123583761131</v>
      </c>
      <c r="G63" s="34">
        <v>121.72636170627325</v>
      </c>
      <c r="H63" s="34">
        <v>109.11181706781727</v>
      </c>
      <c r="I63" s="34">
        <v>117.60839882035746</v>
      </c>
      <c r="J63" s="34">
        <v>101.78161884342698</v>
      </c>
      <c r="L63" s="111" t="s">
        <v>409</v>
      </c>
      <c r="M63" s="34">
        <v>115.55034254152332</v>
      </c>
      <c r="N63" s="34">
        <v>116.25435955125074</v>
      </c>
      <c r="O63" s="34">
        <v>107.06309068937617</v>
      </c>
      <c r="P63" s="34" t="s">
        <v>423</v>
      </c>
      <c r="Q63" s="34">
        <v>95.70267640953648</v>
      </c>
      <c r="R63" s="34">
        <v>122.12802449925809</v>
      </c>
      <c r="S63" s="34">
        <v>106.92274480601323</v>
      </c>
      <c r="T63" s="34">
        <v>134.44693710530677</v>
      </c>
      <c r="U63" s="34">
        <v>99.784320788500949</v>
      </c>
      <c r="W63" s="111" t="s">
        <v>409</v>
      </c>
      <c r="X63" s="34">
        <v>127.02863687521379</v>
      </c>
      <c r="Y63" s="34">
        <v>144.80096081050431</v>
      </c>
      <c r="Z63" s="34">
        <v>127.98877751183556</v>
      </c>
      <c r="AA63" s="34">
        <v>101.79787043273997</v>
      </c>
      <c r="AB63" s="34">
        <v>128.41624109733158</v>
      </c>
      <c r="AC63" s="34">
        <v>121.04538371775946</v>
      </c>
      <c r="AD63" s="34">
        <v>111.58752101277234</v>
      </c>
      <c r="AE63" s="34">
        <v>85.491707126864796</v>
      </c>
      <c r="AF63" s="34">
        <v>162.98076923076923</v>
      </c>
      <c r="AH63" s="34"/>
      <c r="AI63" s="34"/>
      <c r="AJ63" s="34"/>
      <c r="AK63" s="34"/>
    </row>
    <row r="64" spans="1:37" x14ac:dyDescent="0.2">
      <c r="A64" s="111" t="s">
        <v>410</v>
      </c>
      <c r="B64" s="34">
        <v>125.29147577408635</v>
      </c>
      <c r="C64" s="34">
        <v>138.65147660868507</v>
      </c>
      <c r="D64" s="34">
        <v>143.59613823261878</v>
      </c>
      <c r="E64" s="34">
        <v>101.79787043273997</v>
      </c>
      <c r="F64" s="34">
        <v>118.63463526798115</v>
      </c>
      <c r="G64" s="34">
        <v>122.20449303986167</v>
      </c>
      <c r="H64" s="34">
        <v>103.61468179593861</v>
      </c>
      <c r="I64" s="34">
        <v>117.71679983750022</v>
      </c>
      <c r="J64" s="34">
        <v>101.78161884342701</v>
      </c>
      <c r="L64" s="111" t="s">
        <v>410</v>
      </c>
      <c r="M64" s="34">
        <v>115.5657061708541</v>
      </c>
      <c r="N64" s="34">
        <v>116.25435955125074</v>
      </c>
      <c r="O64" s="34">
        <v>107.06309068937617</v>
      </c>
      <c r="P64" s="34" t="s">
        <v>423</v>
      </c>
      <c r="Q64" s="34">
        <v>95.702676409536465</v>
      </c>
      <c r="R64" s="34">
        <v>122.12802449925805</v>
      </c>
      <c r="S64" s="34">
        <v>106.92274480601326</v>
      </c>
      <c r="T64" s="34">
        <v>134.55539217315433</v>
      </c>
      <c r="U64" s="34">
        <v>99.784320788500978</v>
      </c>
      <c r="W64" s="111" t="s">
        <v>410</v>
      </c>
      <c r="X64" s="34">
        <v>132.63147899590422</v>
      </c>
      <c r="Y64" s="34">
        <v>148.52695863388868</v>
      </c>
      <c r="Z64" s="34">
        <v>149.59378216142747</v>
      </c>
      <c r="AA64" s="34">
        <v>101.79787043273997</v>
      </c>
      <c r="AB64" s="34">
        <v>130.95817018811411</v>
      </c>
      <c r="AC64" s="34">
        <v>122.33414332875984</v>
      </c>
      <c r="AD64" s="34">
        <v>99.873469234297445</v>
      </c>
      <c r="AE64" s="34">
        <v>85.600005051340474</v>
      </c>
      <c r="AF64" s="34">
        <v>162.98076923076925</v>
      </c>
      <c r="AH64" s="34"/>
      <c r="AI64" s="34"/>
      <c r="AJ64" s="34"/>
      <c r="AK64" s="34"/>
    </row>
    <row r="65" spans="1:37" x14ac:dyDescent="0.2">
      <c r="A65" s="111" t="s">
        <v>411</v>
      </c>
      <c r="B65" s="34">
        <v>121.48590835472983</v>
      </c>
      <c r="C65" s="34">
        <v>136.42354836322127</v>
      </c>
      <c r="D65" s="34">
        <v>141.78366790687198</v>
      </c>
      <c r="E65" s="34">
        <v>101.70926209047528</v>
      </c>
      <c r="F65" s="34">
        <v>118.41534335247511</v>
      </c>
      <c r="G65" s="34">
        <v>106.34469416039369</v>
      </c>
      <c r="H65" s="34">
        <v>104.09053549804412</v>
      </c>
      <c r="I65" s="34">
        <v>118.06335187535919</v>
      </c>
      <c r="J65" s="34">
        <v>101.78161884342701</v>
      </c>
      <c r="L65" s="111" t="s">
        <v>411</v>
      </c>
      <c r="M65" s="34">
        <v>108.55923417361676</v>
      </c>
      <c r="N65" s="34">
        <v>116.17393591103517</v>
      </c>
      <c r="O65" s="34">
        <v>107.06309068937617</v>
      </c>
      <c r="P65" s="34" t="s">
        <v>423</v>
      </c>
      <c r="Q65" s="34">
        <v>95.702676409536465</v>
      </c>
      <c r="R65" s="34">
        <v>96.740437846600713</v>
      </c>
      <c r="S65" s="34">
        <v>106.92274480601326</v>
      </c>
      <c r="T65" s="34">
        <v>135.08363882056111</v>
      </c>
      <c r="U65" s="34">
        <v>99.784320788500978</v>
      </c>
      <c r="W65" s="111" t="s">
        <v>411</v>
      </c>
      <c r="X65" s="34">
        <v>131.24162622415386</v>
      </c>
      <c r="Y65" s="34">
        <v>145.35213873831714</v>
      </c>
      <c r="Z65" s="34">
        <v>147.48375791186709</v>
      </c>
      <c r="AA65" s="34">
        <v>101.70926209047528</v>
      </c>
      <c r="AB65" s="34">
        <v>130.62103175129153</v>
      </c>
      <c r="AC65" s="34">
        <v>122.62800066306801</v>
      </c>
      <c r="AD65" s="34">
        <v>100.88748373999064</v>
      </c>
      <c r="AE65" s="34">
        <v>85.600005051340474</v>
      </c>
      <c r="AF65" s="34">
        <v>162.98076923076925</v>
      </c>
      <c r="AH65" s="34"/>
      <c r="AI65" s="34"/>
      <c r="AJ65" s="34"/>
      <c r="AK65" s="34"/>
    </row>
    <row r="66" spans="1:37" x14ac:dyDescent="0.2">
      <c r="A66" s="111" t="s">
        <v>412</v>
      </c>
      <c r="B66" s="34">
        <v>121.36204141347933</v>
      </c>
      <c r="C66" s="34">
        <v>132.56518766888581</v>
      </c>
      <c r="D66" s="34">
        <v>141.78366790687198</v>
      </c>
      <c r="E66" s="34">
        <v>101.70926209047528</v>
      </c>
      <c r="F66" s="34">
        <v>120.18216578425051</v>
      </c>
      <c r="G66" s="34">
        <v>110.13411093729557</v>
      </c>
      <c r="H66" s="34">
        <v>103.72651488809377</v>
      </c>
      <c r="I66" s="34">
        <v>118.8382720877524</v>
      </c>
      <c r="J66" s="34">
        <v>101.78161884342701</v>
      </c>
      <c r="L66" s="111" t="s">
        <v>412</v>
      </c>
      <c r="M66" s="34">
        <v>110.11899101612499</v>
      </c>
      <c r="N66" s="34">
        <v>115.79844520108277</v>
      </c>
      <c r="O66" s="34">
        <v>107.06309068937617</v>
      </c>
      <c r="P66" s="34" t="s">
        <v>423</v>
      </c>
      <c r="Q66" s="34">
        <v>95.702676409536465</v>
      </c>
      <c r="R66" s="34">
        <v>102.58719470010789</v>
      </c>
      <c r="S66" s="34">
        <v>106.92274480601326</v>
      </c>
      <c r="T66" s="34">
        <v>135.08363882056111</v>
      </c>
      <c r="U66" s="34">
        <v>99.784320788500978</v>
      </c>
      <c r="W66" s="111" t="s">
        <v>412</v>
      </c>
      <c r="X66" s="34">
        <v>129.84727140594185</v>
      </c>
      <c r="Y66" s="34">
        <v>139.95808843541752</v>
      </c>
      <c r="Z66" s="34">
        <v>147.48375791186709</v>
      </c>
      <c r="AA66" s="34">
        <v>101.70926209047528</v>
      </c>
      <c r="AB66" s="34">
        <v>133.3373368709639</v>
      </c>
      <c r="AC66" s="34">
        <v>122.93045473237116</v>
      </c>
      <c r="AD66" s="34">
        <v>100.11177856584217</v>
      </c>
      <c r="AE66" s="34">
        <v>87.852955786771062</v>
      </c>
      <c r="AF66" s="34">
        <v>162.98076923076925</v>
      </c>
      <c r="AH66" s="34"/>
      <c r="AI66" s="34"/>
      <c r="AJ66" s="34"/>
      <c r="AK66" s="34"/>
    </row>
    <row r="67" spans="1:37" x14ac:dyDescent="0.2">
      <c r="A67" s="111" t="s">
        <v>413</v>
      </c>
      <c r="B67" s="34">
        <v>121.11585257975382</v>
      </c>
      <c r="C67" s="34">
        <v>132.24768367049231</v>
      </c>
      <c r="D67" s="34">
        <v>141.78366790687198</v>
      </c>
      <c r="E67" s="34">
        <v>103.75650573714073</v>
      </c>
      <c r="F67" s="34">
        <v>122.02814072766111</v>
      </c>
      <c r="G67" s="34">
        <v>110.17462698957364</v>
      </c>
      <c r="H67" s="34">
        <v>102.5776360692097</v>
      </c>
      <c r="I67" s="34">
        <v>117.3141741068972</v>
      </c>
      <c r="J67" s="34">
        <v>101.78161884342701</v>
      </c>
      <c r="L67" s="111" t="s">
        <v>413</v>
      </c>
      <c r="M67" s="34">
        <v>110.17564909533395</v>
      </c>
      <c r="N67" s="34">
        <v>116.11257545687893</v>
      </c>
      <c r="O67" s="34">
        <v>107.06309068937617</v>
      </c>
      <c r="P67" s="34" t="s">
        <v>423</v>
      </c>
      <c r="Q67" s="34">
        <v>95.702676409536465</v>
      </c>
      <c r="R67" s="34">
        <v>102.58719470010789</v>
      </c>
      <c r="S67" s="34">
        <v>106.92274480601326</v>
      </c>
      <c r="T67" s="34">
        <v>135.08363882056111</v>
      </c>
      <c r="U67" s="34">
        <v>99.784320788500978</v>
      </c>
      <c r="W67" s="111" t="s">
        <v>413</v>
      </c>
      <c r="X67" s="34">
        <v>129.37252523157312</v>
      </c>
      <c r="Y67" s="34">
        <v>139.36208016757911</v>
      </c>
      <c r="Z67" s="34">
        <v>147.48375791186709</v>
      </c>
      <c r="AA67" s="34">
        <v>103.75650573714073</v>
      </c>
      <c r="AB67" s="34">
        <v>136.17533071765425</v>
      </c>
      <c r="AC67" s="34">
        <v>123.03966207375433</v>
      </c>
      <c r="AD67" s="34">
        <v>97.663589589950064</v>
      </c>
      <c r="AE67" s="34">
        <v>83.42189616034635</v>
      </c>
      <c r="AF67" s="34">
        <v>162.98076923076925</v>
      </c>
      <c r="AH67" s="34"/>
      <c r="AI67" s="34"/>
      <c r="AJ67" s="34"/>
      <c r="AK67" s="34"/>
    </row>
    <row r="68" spans="1:37" x14ac:dyDescent="0.2">
      <c r="A68" s="111" t="s">
        <v>414</v>
      </c>
      <c r="B68" s="34">
        <v>120.40186125811438</v>
      </c>
      <c r="C68" s="34">
        <v>129.62936650443217</v>
      </c>
      <c r="D68" s="34">
        <v>141.27698023367671</v>
      </c>
      <c r="E68" s="34">
        <v>108.82406500471316</v>
      </c>
      <c r="F68" s="34">
        <v>126.73245813727492</v>
      </c>
      <c r="G68" s="34">
        <v>110.55020170076166</v>
      </c>
      <c r="H68" s="34">
        <v>99.952059277949346</v>
      </c>
      <c r="I68" s="34">
        <v>117.3141741068972</v>
      </c>
      <c r="J68" s="34">
        <v>101.78161884342701</v>
      </c>
      <c r="L68" s="111" t="s">
        <v>414</v>
      </c>
      <c r="M68" s="34">
        <v>111.06804499685641</v>
      </c>
      <c r="N68" s="34">
        <v>116.11257545687893</v>
      </c>
      <c r="O68" s="34">
        <v>107.06309068937617</v>
      </c>
      <c r="P68" s="34" t="s">
        <v>423</v>
      </c>
      <c r="Q68" s="34">
        <v>109.41811463761219</v>
      </c>
      <c r="R68" s="34">
        <v>103.02631980384047</v>
      </c>
      <c r="S68" s="34">
        <v>106.92274480601326</v>
      </c>
      <c r="T68" s="34">
        <v>135.08363882056111</v>
      </c>
      <c r="U68" s="34">
        <v>99.784320788500978</v>
      </c>
      <c r="W68" s="111" t="s">
        <v>414</v>
      </c>
      <c r="X68" s="34">
        <v>127.44619951486469</v>
      </c>
      <c r="Y68" s="34">
        <v>135.5892776254145</v>
      </c>
      <c r="Z68" s="34">
        <v>146.89388713593874</v>
      </c>
      <c r="AA68" s="34">
        <v>108.82406500471316</v>
      </c>
      <c r="AB68" s="34">
        <v>136.03711100423641</v>
      </c>
      <c r="AC68" s="34">
        <v>123.30749014956919</v>
      </c>
      <c r="AD68" s="34">
        <v>92.06864950569873</v>
      </c>
      <c r="AE68" s="34">
        <v>83.42189616034635</v>
      </c>
      <c r="AF68" s="34">
        <v>162.98076923076925</v>
      </c>
      <c r="AH68" s="34"/>
      <c r="AI68" s="34"/>
      <c r="AJ68" s="34"/>
      <c r="AK68" s="34"/>
    </row>
    <row r="69" spans="1:37" x14ac:dyDescent="0.2">
      <c r="A69" s="111" t="s">
        <v>415</v>
      </c>
      <c r="B69" s="34">
        <v>120.61237917341153</v>
      </c>
      <c r="C69" s="34">
        <v>129.2941057952961</v>
      </c>
      <c r="D69" s="34">
        <v>141.78366790687195</v>
      </c>
      <c r="E69" s="34">
        <v>103.88343400958989</v>
      </c>
      <c r="F69" s="34">
        <v>128.01765781035473</v>
      </c>
      <c r="G69" s="34">
        <v>110.58531130782482</v>
      </c>
      <c r="H69" s="34">
        <v>101.09386867617312</v>
      </c>
      <c r="I69" s="34">
        <v>117.3141741068972</v>
      </c>
      <c r="J69" s="34">
        <v>101.78161884342698</v>
      </c>
      <c r="L69" s="111" t="s">
        <v>415</v>
      </c>
      <c r="M69" s="34">
        <v>111.08358230456352</v>
      </c>
      <c r="N69" s="34">
        <v>116.11257545687893</v>
      </c>
      <c r="O69" s="34">
        <v>107.06309068937617</v>
      </c>
      <c r="P69" s="34" t="s">
        <v>423</v>
      </c>
      <c r="Q69" s="34">
        <v>109.41811463761218</v>
      </c>
      <c r="R69" s="34">
        <v>103.08213784018261</v>
      </c>
      <c r="S69" s="34">
        <v>106.92274480601323</v>
      </c>
      <c r="T69" s="34">
        <v>135.08363882056111</v>
      </c>
      <c r="U69" s="34">
        <v>99.784320788500949</v>
      </c>
      <c r="W69" s="111" t="s">
        <v>415</v>
      </c>
      <c r="X69" s="34">
        <v>127.80386846649387</v>
      </c>
      <c r="Y69" s="34">
        <v>135.10619159133412</v>
      </c>
      <c r="Z69" s="34">
        <v>147.48375791186706</v>
      </c>
      <c r="AA69" s="34">
        <v>103.88343400958989</v>
      </c>
      <c r="AB69" s="34">
        <v>138.01297139009307</v>
      </c>
      <c r="AC69" s="34">
        <v>123.30749014956919</v>
      </c>
      <c r="AD69" s="34">
        <v>94.501773987893188</v>
      </c>
      <c r="AE69" s="34">
        <v>83.42189616034635</v>
      </c>
      <c r="AF69" s="34">
        <v>162.98076923076923</v>
      </c>
      <c r="AH69" s="34"/>
      <c r="AI69" s="34"/>
      <c r="AJ69" s="34"/>
      <c r="AK69" s="34"/>
    </row>
    <row r="70" spans="1:37" x14ac:dyDescent="0.2">
      <c r="A70" s="111" t="s">
        <v>416</v>
      </c>
      <c r="B70" s="34">
        <v>121.62637046937796</v>
      </c>
      <c r="C70" s="34">
        <v>132.50490852320539</v>
      </c>
      <c r="D70" s="34">
        <v>141.48112234800598</v>
      </c>
      <c r="E70" s="34">
        <v>103.88343400958988</v>
      </c>
      <c r="F70" s="34">
        <v>129.9614881356197</v>
      </c>
      <c r="G70" s="34">
        <v>110.35877264602148</v>
      </c>
      <c r="H70" s="34">
        <v>100.99372696576235</v>
      </c>
      <c r="I70" s="34">
        <v>119.23734676421179</v>
      </c>
      <c r="J70" s="34">
        <v>101.78161884342701</v>
      </c>
      <c r="L70" s="111" t="s">
        <v>416</v>
      </c>
      <c r="M70" s="34">
        <v>111.45276657704902</v>
      </c>
      <c r="N70" s="34">
        <v>118.24559320269005</v>
      </c>
      <c r="O70" s="34">
        <v>107.06309068937617</v>
      </c>
      <c r="P70" s="34" t="s">
        <v>423</v>
      </c>
      <c r="Q70" s="34">
        <v>109.41811463761219</v>
      </c>
      <c r="R70" s="34">
        <v>103.02631980384047</v>
      </c>
      <c r="S70" s="34">
        <v>106.92274480601326</v>
      </c>
      <c r="T70" s="34">
        <v>135.08363882056111</v>
      </c>
      <c r="U70" s="34">
        <v>99.784320788500978</v>
      </c>
      <c r="W70" s="111" t="s">
        <v>416</v>
      </c>
      <c r="X70" s="34">
        <v>129.30449264084925</v>
      </c>
      <c r="Y70" s="34">
        <v>138.79221825946976</v>
      </c>
      <c r="Z70" s="34">
        <v>147.1315433366899</v>
      </c>
      <c r="AA70" s="34">
        <v>103.88343400958988</v>
      </c>
      <c r="AB70" s="34">
        <v>141.00140767510558</v>
      </c>
      <c r="AC70" s="34">
        <v>122.79151050801431</v>
      </c>
      <c r="AD70" s="34">
        <v>94.288378260315241</v>
      </c>
      <c r="AE70" s="34">
        <v>89.01319857234013</v>
      </c>
      <c r="AF70" s="34">
        <v>162.98076923076925</v>
      </c>
      <c r="AH70" s="34"/>
      <c r="AI70" s="34"/>
      <c r="AJ70" s="34"/>
      <c r="AK70" s="34"/>
    </row>
    <row r="71" spans="1:37" x14ac:dyDescent="0.2">
      <c r="A71" s="111" t="s">
        <v>417</v>
      </c>
      <c r="B71" s="34">
        <v>121.57487227488502</v>
      </c>
      <c r="C71" s="34">
        <v>132.48027775331661</v>
      </c>
      <c r="D71" s="34">
        <v>141.48112234800598</v>
      </c>
      <c r="E71" s="34">
        <v>101.07319296980145</v>
      </c>
      <c r="F71" s="34">
        <v>130.41080725402583</v>
      </c>
      <c r="G71" s="34">
        <v>110.50753383712349</v>
      </c>
      <c r="H71" s="34">
        <v>100.99685804709699</v>
      </c>
      <c r="I71" s="34">
        <v>119.17134647665694</v>
      </c>
      <c r="J71" s="34">
        <v>100.26216723949571</v>
      </c>
      <c r="L71" s="111" t="s">
        <v>417</v>
      </c>
      <c r="M71" s="34">
        <v>111.37603152927043</v>
      </c>
      <c r="N71" s="34">
        <v>117.82014990274446</v>
      </c>
      <c r="O71" s="34">
        <v>107.06309068937617</v>
      </c>
      <c r="P71" s="34" t="s">
        <v>423</v>
      </c>
      <c r="Q71" s="34">
        <v>109.41811463761219</v>
      </c>
      <c r="R71" s="34">
        <v>103.02631980384047</v>
      </c>
      <c r="S71" s="34">
        <v>106.92274480601326</v>
      </c>
      <c r="T71" s="34">
        <v>135.08363882056111</v>
      </c>
      <c r="U71" s="34">
        <v>99.784320788500978</v>
      </c>
      <c r="W71" s="111" t="s">
        <v>417</v>
      </c>
      <c r="X71" s="34">
        <v>129.27204065261728</v>
      </c>
      <c r="Y71" s="34">
        <v>138.94431634829536</v>
      </c>
      <c r="Z71" s="34">
        <v>147.1315433366899</v>
      </c>
      <c r="AA71" s="34">
        <v>101.07319296980145</v>
      </c>
      <c r="AB71" s="34">
        <v>141.69218893288414</v>
      </c>
      <c r="AC71" s="34">
        <v>123.19248279597905</v>
      </c>
      <c r="AD71" s="34">
        <v>94.295050398995244</v>
      </c>
      <c r="AE71" s="34">
        <v>88.821313789871894</v>
      </c>
      <c r="AF71" s="34">
        <v>114.90384615384616</v>
      </c>
      <c r="AH71" s="34"/>
      <c r="AI71" s="34"/>
      <c r="AJ71" s="34"/>
      <c r="AK71" s="34"/>
    </row>
    <row r="72" spans="1:37" x14ac:dyDescent="0.2">
      <c r="A72" s="261" t="s">
        <v>907</v>
      </c>
      <c r="B72" s="34">
        <v>122.18237401337453</v>
      </c>
      <c r="C72" s="34">
        <v>133.09176162237421</v>
      </c>
      <c r="D72" s="34">
        <v>141.48112234800598</v>
      </c>
      <c r="E72" s="34">
        <v>103.88343400958988</v>
      </c>
      <c r="F72" s="34">
        <v>133.18373636445725</v>
      </c>
      <c r="G72" s="34">
        <v>110.62680733719222</v>
      </c>
      <c r="H72" s="34">
        <v>101.64307953531116</v>
      </c>
      <c r="I72" s="34">
        <v>119.50338474049263</v>
      </c>
      <c r="J72" s="34">
        <v>101.78161884342701</v>
      </c>
      <c r="L72" s="261" t="s">
        <v>907</v>
      </c>
      <c r="M72" s="34">
        <v>111.84878394230107</v>
      </c>
      <c r="N72" s="34">
        <v>118.23968966583539</v>
      </c>
      <c r="O72" s="34">
        <v>107.06309068937617</v>
      </c>
      <c r="P72" s="34" t="s">
        <v>423</v>
      </c>
      <c r="Q72" s="34">
        <v>115.58416823134748</v>
      </c>
      <c r="R72" s="34">
        <v>103.02631980384047</v>
      </c>
      <c r="S72" s="34">
        <v>106.92274480601326</v>
      </c>
      <c r="T72" s="34">
        <v>135.44252844512735</v>
      </c>
      <c r="U72" s="34">
        <v>99.784320788500978</v>
      </c>
      <c r="W72" s="261" t="s">
        <v>907</v>
      </c>
      <c r="X72" s="34">
        <v>129.98128107501614</v>
      </c>
      <c r="Y72" s="34">
        <v>139.64043345668713</v>
      </c>
      <c r="Z72" s="34">
        <v>147.1315433366899</v>
      </c>
      <c r="AA72" s="34">
        <v>103.88343400958988</v>
      </c>
      <c r="AB72" s="34">
        <v>142.64166770850238</v>
      </c>
      <c r="AC72" s="34">
        <v>123.51433116618303</v>
      </c>
      <c r="AD72" s="34">
        <v>95.672108011535428</v>
      </c>
      <c r="AE72" s="34">
        <v>89.102137580126794</v>
      </c>
      <c r="AF72" s="34">
        <v>162.98076923076923</v>
      </c>
      <c r="AH72" s="34"/>
      <c r="AI72" s="34"/>
      <c r="AJ72" s="34"/>
      <c r="AK72" s="34"/>
    </row>
    <row r="73" spans="1:37" x14ac:dyDescent="0.2">
      <c r="A73" s="261" t="s">
        <v>908</v>
      </c>
      <c r="B73" s="34">
        <v>122.11308784872701</v>
      </c>
      <c r="C73" s="34">
        <v>133.03917147191683</v>
      </c>
      <c r="D73" s="34">
        <v>141.50085421887644</v>
      </c>
      <c r="E73" s="34">
        <v>103.88343400958988</v>
      </c>
      <c r="F73" s="34">
        <v>132.8742608066897</v>
      </c>
      <c r="G73" s="34">
        <v>110.681458703975</v>
      </c>
      <c r="H73" s="34">
        <v>102.61345585168</v>
      </c>
      <c r="I73" s="34">
        <v>117.23011263520536</v>
      </c>
      <c r="J73" s="34">
        <v>101.78161884342701</v>
      </c>
      <c r="L73" s="261" t="s">
        <v>908</v>
      </c>
      <c r="M73" s="34">
        <v>111.84878394230107</v>
      </c>
      <c r="N73" s="34">
        <v>118.23968966583539</v>
      </c>
      <c r="O73" s="34">
        <v>107.06309068937617</v>
      </c>
      <c r="P73" s="34" t="s">
        <v>423</v>
      </c>
      <c r="Q73" s="34">
        <v>115.58416823134748</v>
      </c>
      <c r="R73" s="34">
        <v>103.02631980384047</v>
      </c>
      <c r="S73" s="34">
        <v>106.92274480601326</v>
      </c>
      <c r="T73" s="34">
        <v>135.44252844512735</v>
      </c>
      <c r="U73" s="34">
        <v>99.784320788500978</v>
      </c>
      <c r="W73" s="261" t="s">
        <v>908</v>
      </c>
      <c r="X73" s="34">
        <v>129.86033690170382</v>
      </c>
      <c r="Y73" s="34">
        <v>139.56465491621449</v>
      </c>
      <c r="Z73" s="34">
        <v>147.15451459610006</v>
      </c>
      <c r="AA73" s="34">
        <v>103.88343400958988</v>
      </c>
      <c r="AB73" s="34">
        <v>142.16588133243022</v>
      </c>
      <c r="AC73" s="34">
        <v>123.66673930092828</v>
      </c>
      <c r="AD73" s="34">
        <v>97.739919308212095</v>
      </c>
      <c r="AE73" s="34">
        <v>82.492979657114645</v>
      </c>
      <c r="AF73" s="34">
        <v>162.98076923076923</v>
      </c>
      <c r="AH73" s="34"/>
      <c r="AI73" s="34"/>
      <c r="AJ73" s="34"/>
      <c r="AK73" s="34"/>
    </row>
    <row r="74" spans="1:37" x14ac:dyDescent="0.2">
      <c r="A74" s="261" t="s">
        <v>905</v>
      </c>
      <c r="B74" s="34">
        <v>122.17416512318097</v>
      </c>
      <c r="C74" s="34">
        <v>133.57202794951422</v>
      </c>
      <c r="D74" s="34">
        <v>141.48112234800598</v>
      </c>
      <c r="E74" s="34">
        <v>103.88343400958988</v>
      </c>
      <c r="F74" s="34">
        <v>133.20071430701552</v>
      </c>
      <c r="G74" s="34">
        <v>110.69846362505133</v>
      </c>
      <c r="H74" s="34">
        <v>102.26521682547308</v>
      </c>
      <c r="I74" s="34">
        <v>116.82138850881358</v>
      </c>
      <c r="J74" s="34">
        <v>101.78161884342701</v>
      </c>
      <c r="L74" s="261" t="s">
        <v>905</v>
      </c>
      <c r="M74" s="34">
        <v>111.84878394230107</v>
      </c>
      <c r="N74" s="34">
        <v>118.23968966583539</v>
      </c>
      <c r="O74" s="34">
        <v>107.06309068937617</v>
      </c>
      <c r="P74" s="34" t="s">
        <v>423</v>
      </c>
      <c r="Q74" s="34">
        <v>115.58416823134748</v>
      </c>
      <c r="R74" s="34">
        <v>103.02631980384047</v>
      </c>
      <c r="S74" s="34">
        <v>106.92274480601326</v>
      </c>
      <c r="T74" s="34">
        <v>135.44252844512735</v>
      </c>
      <c r="U74" s="34">
        <v>99.784320788500978</v>
      </c>
      <c r="W74" s="261" t="s">
        <v>905</v>
      </c>
      <c r="X74" s="34">
        <v>129.9668769671608</v>
      </c>
      <c r="Y74" s="34">
        <v>140.3324619257501</v>
      </c>
      <c r="Z74" s="34">
        <v>147.1315433366899</v>
      </c>
      <c r="AA74" s="34">
        <v>103.88343400958988</v>
      </c>
      <c r="AB74" s="34">
        <v>142.66776949054648</v>
      </c>
      <c r="AC74" s="34">
        <v>123.70747418605993</v>
      </c>
      <c r="AD74" s="34">
        <v>96.997843702916015</v>
      </c>
      <c r="AE74" s="34">
        <v>81.304682711937929</v>
      </c>
      <c r="AF74" s="34">
        <v>162.98076923076923</v>
      </c>
      <c r="AH74" s="34"/>
      <c r="AI74" s="34"/>
      <c r="AJ74" s="34"/>
      <c r="AK74" s="34"/>
    </row>
    <row r="75" spans="1:37" x14ac:dyDescent="0.2">
      <c r="A75" s="261" t="s">
        <v>906</v>
      </c>
      <c r="B75" s="34">
        <v>123.93738411110897</v>
      </c>
      <c r="C75" s="34">
        <v>134.22693817463497</v>
      </c>
      <c r="D75" s="34">
        <v>141.50085421887644</v>
      </c>
      <c r="E75" s="34">
        <v>103.88343400958988</v>
      </c>
      <c r="F75" s="34">
        <v>135.47015241906419</v>
      </c>
      <c r="G75" s="34">
        <v>117.9009206392651</v>
      </c>
      <c r="H75" s="34">
        <v>102.26530664759326</v>
      </c>
      <c r="I75" s="34">
        <v>117.24331619031625</v>
      </c>
      <c r="J75" s="34">
        <v>102.54528688454296</v>
      </c>
      <c r="L75" s="261" t="s">
        <v>906</v>
      </c>
      <c r="M75" s="34">
        <v>114.59251663247183</v>
      </c>
      <c r="N75" s="34">
        <v>118.23968966583539</v>
      </c>
      <c r="O75" s="34">
        <v>107.06309068937617</v>
      </c>
      <c r="P75" s="34" t="s">
        <v>423</v>
      </c>
      <c r="Q75" s="34">
        <v>109.41811463761219</v>
      </c>
      <c r="R75" s="34">
        <v>114.12710611064617</v>
      </c>
      <c r="S75" s="34">
        <v>106.92274480601326</v>
      </c>
      <c r="T75" s="34">
        <v>135.44252844512735</v>
      </c>
      <c r="U75" s="34">
        <v>99.784320788500978</v>
      </c>
      <c r="W75" s="261" t="s">
        <v>906</v>
      </c>
      <c r="X75" s="34">
        <v>130.99010427122442</v>
      </c>
      <c r="Y75" s="34">
        <v>141.27613941228742</v>
      </c>
      <c r="Z75" s="34">
        <v>147.15451459610006</v>
      </c>
      <c r="AA75" s="34">
        <v>103.88343400958988</v>
      </c>
      <c r="AB75" s="34">
        <v>149.4704041778501</v>
      </c>
      <c r="AC75" s="34">
        <v>124.30059913987007</v>
      </c>
      <c r="AD75" s="34">
        <v>96.99803510824168</v>
      </c>
      <c r="AE75" s="34">
        <v>82.531366782294285</v>
      </c>
      <c r="AF75" s="34">
        <v>187.14396704111306</v>
      </c>
      <c r="AH75" s="34"/>
      <c r="AI75" s="34"/>
      <c r="AJ75" s="34"/>
      <c r="AK75" s="34"/>
    </row>
    <row r="76" spans="1:37" s="4" customFormat="1" ht="19.5" customHeight="1" x14ac:dyDescent="0.2">
      <c r="A76" s="111" t="s">
        <v>112</v>
      </c>
      <c r="B76" s="34">
        <f t="shared" ref="B76:J76" si="0">AVERAGE(B4:B6)</f>
        <v>79.971581756211947</v>
      </c>
      <c r="C76" s="34">
        <f t="shared" si="0"/>
        <v>85.877250971060292</v>
      </c>
      <c r="D76" s="34">
        <f t="shared" si="0"/>
        <v>73.400223673674603</v>
      </c>
      <c r="E76" s="34">
        <f t="shared" si="0"/>
        <v>110.68242488475683</v>
      </c>
      <c r="F76" s="34">
        <f t="shared" si="0"/>
        <v>86.3365401778549</v>
      </c>
      <c r="G76" s="34">
        <f t="shared" si="0"/>
        <v>65.449511584524544</v>
      </c>
      <c r="H76" s="34">
        <f t="shared" si="0"/>
        <v>70.8933842985805</v>
      </c>
      <c r="I76" s="34">
        <f t="shared" si="0"/>
        <v>88.095542234596664</v>
      </c>
      <c r="J76" s="34">
        <f t="shared" si="0"/>
        <v>106.9237861426529</v>
      </c>
      <c r="L76" s="111" t="s">
        <v>112</v>
      </c>
      <c r="M76" s="34">
        <f>AVERAGE(M4:M6)</f>
        <v>66.928788875993575</v>
      </c>
      <c r="N76" s="34">
        <f>AVERAGE(N4:N6)</f>
        <v>73.920719077967092</v>
      </c>
      <c r="O76" s="34">
        <f>AVERAGE(O4:O6)</f>
        <v>124.62318876979323</v>
      </c>
      <c r="P76" s="34"/>
      <c r="Q76" s="34">
        <f>AVERAGE(Q4:Q6)</f>
        <v>52.192888652640562</v>
      </c>
      <c r="R76" s="34">
        <f>AVERAGE(R4:R6)</f>
        <v>69.692031348619523</v>
      </c>
      <c r="S76" s="34">
        <f>AVERAGE(S4:S6)</f>
        <v>76.816380761288869</v>
      </c>
      <c r="T76" s="34">
        <f>AVERAGE(T4:T6)</f>
        <v>83.757211367439325</v>
      </c>
      <c r="U76" s="34">
        <f>AVERAGE(U4:U6)</f>
        <v>98.098270557163616</v>
      </c>
      <c r="V76"/>
      <c r="W76" s="111" t="s">
        <v>112</v>
      </c>
      <c r="X76" s="34">
        <f t="shared" ref="X76:AF76" si="1">AVERAGE(X4:X6)</f>
        <v>83.813652268018245</v>
      </c>
      <c r="Y76" s="34">
        <f t="shared" si="1"/>
        <v>91.290173177531315</v>
      </c>
      <c r="Z76" s="34">
        <f t="shared" si="1"/>
        <v>67.577789647894363</v>
      </c>
      <c r="AA76" s="34">
        <f t="shared" si="1"/>
        <v>109.13312428575404</v>
      </c>
      <c r="AB76" s="34">
        <f t="shared" si="1"/>
        <v>116.79009350483487</v>
      </c>
      <c r="AC76" s="34">
        <f t="shared" si="1"/>
        <v>82.049195346116491</v>
      </c>
      <c r="AD76" s="34">
        <f t="shared" si="1"/>
        <v>57.520746468606596</v>
      </c>
      <c r="AE76" s="34">
        <f t="shared" si="1"/>
        <v>90.252166211371488</v>
      </c>
      <c r="AF76" s="34">
        <f t="shared" si="1"/>
        <v>123.25544409970117</v>
      </c>
    </row>
    <row r="77" spans="1:37" x14ac:dyDescent="0.2">
      <c r="A77" s="111" t="s">
        <v>96</v>
      </c>
      <c r="B77" s="34">
        <f t="shared" ref="B77:J77" si="2">AVERAGE(B7:B10)</f>
        <v>79.390804064290307</v>
      </c>
      <c r="C77" s="34">
        <f t="shared" si="2"/>
        <v>84.580233558044654</v>
      </c>
      <c r="D77" s="34">
        <f t="shared" si="2"/>
        <v>74.025442340814607</v>
      </c>
      <c r="E77" s="34">
        <f t="shared" si="2"/>
        <v>110.43271035880535</v>
      </c>
      <c r="F77" s="34">
        <f t="shared" si="2"/>
        <v>87.317057340043604</v>
      </c>
      <c r="G77" s="34">
        <f t="shared" si="2"/>
        <v>64.67827275410481</v>
      </c>
      <c r="H77" s="34">
        <f t="shared" si="2"/>
        <v>71.000353633265348</v>
      </c>
      <c r="I77" s="34">
        <f t="shared" si="2"/>
        <v>87.54863537258808</v>
      </c>
      <c r="J77" s="34">
        <f t="shared" si="2"/>
        <v>105.68107536640993</v>
      </c>
      <c r="L77" s="111" t="s">
        <v>96</v>
      </c>
      <c r="M77" s="34">
        <f>AVERAGE(M7:M10)</f>
        <v>65.595778569034351</v>
      </c>
      <c r="N77" s="34">
        <f>AVERAGE(N7:N10)</f>
        <v>71.744905031297378</v>
      </c>
      <c r="O77" s="34">
        <f>AVERAGE(O7:O10)</f>
        <v>119.75756514484139</v>
      </c>
      <c r="P77" s="34"/>
      <c r="Q77" s="34">
        <f>AVERAGE(Q7:Q10)</f>
        <v>54.204741870938577</v>
      </c>
      <c r="R77" s="34">
        <f>AVERAGE(R7:R10)</f>
        <v>67.264538668088264</v>
      </c>
      <c r="S77" s="34">
        <f>AVERAGE(S7:S10)</f>
        <v>76.672377134535935</v>
      </c>
      <c r="T77" s="34">
        <f>AVERAGE(T7:T10)</f>
        <v>82.40683016870679</v>
      </c>
      <c r="U77" s="34">
        <f>AVERAGE(U7:U10)</f>
        <v>96.616145525374677</v>
      </c>
      <c r="W77" s="111" t="s">
        <v>96</v>
      </c>
      <c r="X77" s="34">
        <f t="shared" ref="X77:AF77" si="3">AVERAGE(X7:X10)</f>
        <v>83.773089353849684</v>
      </c>
      <c r="Y77" s="34">
        <f t="shared" si="3"/>
        <v>90.651297150434473</v>
      </c>
      <c r="Z77" s="34">
        <f t="shared" si="3"/>
        <v>68.98614477200789</v>
      </c>
      <c r="AA77" s="34">
        <f t="shared" si="3"/>
        <v>108.86942984259494</v>
      </c>
      <c r="AB77" s="34">
        <f t="shared" si="3"/>
        <v>116.42158964588657</v>
      </c>
      <c r="AC77" s="34">
        <f t="shared" si="3"/>
        <v>82.04515752847351</v>
      </c>
      <c r="AD77" s="34">
        <f t="shared" si="3"/>
        <v>57.673268950690421</v>
      </c>
      <c r="AE77" s="34">
        <f t="shared" si="3"/>
        <v>90.293543383211386</v>
      </c>
      <c r="AF77" s="34">
        <f t="shared" si="3"/>
        <v>123.63995263972168</v>
      </c>
    </row>
    <row r="78" spans="1:37" x14ac:dyDescent="0.2">
      <c r="A78" s="38" t="s">
        <v>97</v>
      </c>
      <c r="B78" s="34">
        <f t="shared" ref="B78:J78" si="4">AVERAGE(B11:B14)</f>
        <v>79.17390666640064</v>
      </c>
      <c r="C78" s="34">
        <f t="shared" si="4"/>
        <v>84.94016530204506</v>
      </c>
      <c r="D78" s="34">
        <f t="shared" si="4"/>
        <v>72.9039427503468</v>
      </c>
      <c r="E78" s="34">
        <f t="shared" si="4"/>
        <v>109.46370517901835</v>
      </c>
      <c r="F78" s="34">
        <f t="shared" si="4"/>
        <v>84.139412358186775</v>
      </c>
      <c r="G78" s="34">
        <f t="shared" si="4"/>
        <v>64.408598644777186</v>
      </c>
      <c r="H78" s="34">
        <f t="shared" si="4"/>
        <v>70.736284671563524</v>
      </c>
      <c r="I78" s="34">
        <f t="shared" si="4"/>
        <v>86.354361292280714</v>
      </c>
      <c r="J78" s="34">
        <f t="shared" si="4"/>
        <v>105.50221006765739</v>
      </c>
      <c r="L78" s="38" t="s">
        <v>97</v>
      </c>
      <c r="M78" s="34">
        <f>AVERAGE(M11:M14)</f>
        <v>65.448220905569272</v>
      </c>
      <c r="N78" s="34">
        <f>AVERAGE(N11:N14)</f>
        <v>71.033625210744617</v>
      </c>
      <c r="O78" s="34">
        <f>AVERAGE(O11:O14)</f>
        <v>126.8535034487451</v>
      </c>
      <c r="P78" s="34"/>
      <c r="Q78" s="34">
        <f>AVERAGE(Q11:Q14)</f>
        <v>49.16472416702274</v>
      </c>
      <c r="R78" s="34">
        <f>AVERAGE(R11:R14)</f>
        <v>69.344601189587138</v>
      </c>
      <c r="S78" s="34">
        <f>AVERAGE(S11:S14)</f>
        <v>76.523300392969432</v>
      </c>
      <c r="T78" s="34">
        <f>AVERAGE(T11:T14)</f>
        <v>82.40683016870679</v>
      </c>
      <c r="U78" s="34">
        <f>AVERAGE(U11:U14)</f>
        <v>96.692474356419154</v>
      </c>
      <c r="W78" s="38" t="s">
        <v>97</v>
      </c>
      <c r="X78" s="34">
        <f t="shared" ref="X78:AF78" si="5">AVERAGE(X11:X14)</f>
        <v>83.512244938979194</v>
      </c>
      <c r="Y78" s="34">
        <f t="shared" si="5"/>
        <v>91.461720904679254</v>
      </c>
      <c r="Z78" s="34">
        <f t="shared" si="5"/>
        <v>66.806493180532058</v>
      </c>
      <c r="AA78" s="34">
        <f t="shared" si="5"/>
        <v>107.49818312490527</v>
      </c>
      <c r="AB78" s="34">
        <f t="shared" si="5"/>
        <v>115.94276544178815</v>
      </c>
      <c r="AC78" s="34">
        <f t="shared" si="5"/>
        <v>81.871485114916638</v>
      </c>
      <c r="AD78" s="34">
        <f t="shared" si="5"/>
        <v>57.098777477805356</v>
      </c>
      <c r="AE78" s="34">
        <f t="shared" si="5"/>
        <v>89.603117620131869</v>
      </c>
      <c r="AF78" s="34">
        <f t="shared" si="5"/>
        <v>122.23863655271259</v>
      </c>
    </row>
    <row r="79" spans="1:37" x14ac:dyDescent="0.2">
      <c r="A79" s="38" t="s">
        <v>98</v>
      </c>
      <c r="B79" s="34">
        <f t="shared" ref="B79:J79" si="6">AVERAGE(B15:B18)</f>
        <v>79.685958711274409</v>
      </c>
      <c r="C79" s="34">
        <f t="shared" si="6"/>
        <v>85.06764893139119</v>
      </c>
      <c r="D79" s="34">
        <f t="shared" si="6"/>
        <v>72.088940510268174</v>
      </c>
      <c r="E79" s="34">
        <f t="shared" si="6"/>
        <v>108.69463308119411</v>
      </c>
      <c r="F79" s="34">
        <f t="shared" si="6"/>
        <v>87.022159384617652</v>
      </c>
      <c r="G79" s="34">
        <f t="shared" si="6"/>
        <v>66.190914509988588</v>
      </c>
      <c r="H79" s="34">
        <f t="shared" si="6"/>
        <v>71.79457895933048</v>
      </c>
      <c r="I79" s="34">
        <f t="shared" si="6"/>
        <v>86.253942231660446</v>
      </c>
      <c r="J79" s="34">
        <f t="shared" si="6"/>
        <v>106.49259732406649</v>
      </c>
      <c r="L79" s="38" t="s">
        <v>98</v>
      </c>
      <c r="M79" s="34">
        <f>AVERAGE(M15:M18)</f>
        <v>65.924398201103486</v>
      </c>
      <c r="N79" s="34">
        <f>AVERAGE(N15:N18)</f>
        <v>70.456895212701255</v>
      </c>
      <c r="O79" s="34">
        <f>AVERAGE(O15:O18)</f>
        <v>126.52026307190953</v>
      </c>
      <c r="P79" s="34"/>
      <c r="Q79" s="34">
        <f>AVERAGE(Q15:Q18)</f>
        <v>47.810143768168665</v>
      </c>
      <c r="R79" s="34">
        <f>AVERAGE(R15:R18)</f>
        <v>75.541015090847679</v>
      </c>
      <c r="S79" s="34">
        <f>AVERAGE(S15:S18)</f>
        <v>72.507965602734245</v>
      </c>
      <c r="T79" s="34">
        <f>AVERAGE(T15:T18)</f>
        <v>82.40683016870679</v>
      </c>
      <c r="U79" s="34">
        <f>AVERAGE(U15:U18)</f>
        <v>96.597857703209613</v>
      </c>
      <c r="W79" s="38" t="s">
        <v>98</v>
      </c>
      <c r="X79" s="34">
        <f t="shared" ref="X79:AF79" si="7">AVERAGE(X15:X18)</f>
        <v>85.422299307554439</v>
      </c>
      <c r="Y79" s="34">
        <f t="shared" si="7"/>
        <v>93.237509845811275</v>
      </c>
      <c r="Z79" s="34">
        <f t="shared" si="7"/>
        <v>67.367221735332919</v>
      </c>
      <c r="AA79" s="34">
        <f t="shared" si="7"/>
        <v>107.68579725054781</v>
      </c>
      <c r="AB79" s="34">
        <f t="shared" si="7"/>
        <v>122.84724271919433</v>
      </c>
      <c r="AC79" s="34">
        <f t="shared" si="7"/>
        <v>83.486584461081577</v>
      </c>
      <c r="AD79" s="34">
        <f t="shared" si="7"/>
        <v>59.232323826445338</v>
      </c>
      <c r="AE79" s="34">
        <f t="shared" si="7"/>
        <v>89.600497578061578</v>
      </c>
      <c r="AF79" s="34">
        <f t="shared" si="7"/>
        <v>131.06240985294173</v>
      </c>
    </row>
    <row r="80" spans="1:37" x14ac:dyDescent="0.2">
      <c r="A80" s="38" t="s">
        <v>99</v>
      </c>
      <c r="B80" s="34">
        <f t="shared" ref="B80:J80" si="8">AVERAGE(B19:B22)</f>
        <v>80.114175621494127</v>
      </c>
      <c r="C80" s="34">
        <f t="shared" si="8"/>
        <v>85.663202212425787</v>
      </c>
      <c r="D80" s="34">
        <f t="shared" si="8"/>
        <v>76.673070499435823</v>
      </c>
      <c r="E80" s="34">
        <f t="shared" si="8"/>
        <v>112.91956500467954</v>
      </c>
      <c r="F80" s="34">
        <f t="shared" si="8"/>
        <v>97.076746942442043</v>
      </c>
      <c r="G80" s="34">
        <f t="shared" si="8"/>
        <v>67.408179775950614</v>
      </c>
      <c r="H80" s="34">
        <f t="shared" si="8"/>
        <v>70.154077774449803</v>
      </c>
      <c r="I80" s="34">
        <f t="shared" si="8"/>
        <v>91.283376876328006</v>
      </c>
      <c r="J80" s="34">
        <f t="shared" si="8"/>
        <v>107.48036465205242</v>
      </c>
      <c r="L80" s="38" t="s">
        <v>99</v>
      </c>
      <c r="M80" s="34">
        <f>AVERAGE(M19:M22)</f>
        <v>68.114939045654211</v>
      </c>
      <c r="N80" s="34">
        <f>AVERAGE(N19:N22)</f>
        <v>77.414937696037811</v>
      </c>
      <c r="O80" s="34">
        <f>AVERAGE(O19:O22)</f>
        <v>103.59301992999825</v>
      </c>
      <c r="P80" s="34"/>
      <c r="Q80" s="34">
        <f>AVERAGE(Q19:Q22)</f>
        <v>69.883763092685314</v>
      </c>
      <c r="R80" s="34">
        <f>AVERAGE(R19:R22)</f>
        <v>64.871906822168327</v>
      </c>
      <c r="S80" s="34">
        <f>AVERAGE(S19:S22)</f>
        <v>75.443527004416538</v>
      </c>
      <c r="T80" s="34">
        <f>AVERAGE(T19:T22)</f>
        <v>82.40683016870679</v>
      </c>
      <c r="U80" s="34">
        <f>AVERAGE(U19:U22)</f>
        <v>97.672600884457822</v>
      </c>
      <c r="W80" s="38" t="s">
        <v>99</v>
      </c>
      <c r="X80" s="34">
        <f t="shared" ref="X80:AF80" si="9">AVERAGE(X19:X22)</f>
        <v>85.885305203255982</v>
      </c>
      <c r="Y80" s="34">
        <f t="shared" si="9"/>
        <v>89.817240423959447</v>
      </c>
      <c r="Z80" s="34">
        <f t="shared" si="9"/>
        <v>76.135501854794455</v>
      </c>
      <c r="AA80" s="34">
        <f t="shared" si="9"/>
        <v>113.35057892461975</v>
      </c>
      <c r="AB80" s="34">
        <f t="shared" si="9"/>
        <v>117.43872994626483</v>
      </c>
      <c r="AC80" s="34">
        <f t="shared" si="9"/>
        <v>84.100642696611018</v>
      </c>
      <c r="AD80" s="34">
        <f t="shared" si="9"/>
        <v>61.030221450634009</v>
      </c>
      <c r="AE80" s="34">
        <f t="shared" si="9"/>
        <v>92.760776108540213</v>
      </c>
      <c r="AF80" s="34">
        <f t="shared" si="9"/>
        <v>129.22843282857585</v>
      </c>
    </row>
    <row r="81" spans="1:32" x14ac:dyDescent="0.2">
      <c r="A81" s="38" t="s">
        <v>100</v>
      </c>
      <c r="B81" s="34">
        <f t="shared" ref="B81:J81" si="10">AVERAGE(B23:B26)</f>
        <v>82.964295323620632</v>
      </c>
      <c r="C81" s="34">
        <f t="shared" si="10"/>
        <v>86.011029214445202</v>
      </c>
      <c r="D81" s="34">
        <f t="shared" si="10"/>
        <v>83.572346709483952</v>
      </c>
      <c r="E81" s="34">
        <f t="shared" si="10"/>
        <v>117.93771069394995</v>
      </c>
      <c r="F81" s="34">
        <f t="shared" si="10"/>
        <v>104.87266036707689</v>
      </c>
      <c r="G81" s="34">
        <f t="shared" si="10"/>
        <v>69.704817510984526</v>
      </c>
      <c r="H81" s="34">
        <f t="shared" si="10"/>
        <v>74.209772483357057</v>
      </c>
      <c r="I81" s="34">
        <f t="shared" si="10"/>
        <v>101.76625243284094</v>
      </c>
      <c r="J81" s="34">
        <f t="shared" si="10"/>
        <v>106.65944172188924</v>
      </c>
      <c r="L81" s="38" t="s">
        <v>100</v>
      </c>
      <c r="M81" s="34">
        <f>AVERAGE(M23:M26)</f>
        <v>73.318415937974592</v>
      </c>
      <c r="N81" s="34">
        <f>AVERAGE(N23:N26)</f>
        <v>82.929817525996327</v>
      </c>
      <c r="O81" s="34">
        <f>AVERAGE(O23:O26)</f>
        <v>91.287092917527673</v>
      </c>
      <c r="P81" s="34"/>
      <c r="Q81" s="34">
        <f>AVERAGE(Q23:Q26)</f>
        <v>98.158393346347566</v>
      </c>
      <c r="R81" s="34">
        <f>AVERAGE(R23:R26)</f>
        <v>58.410725260586183</v>
      </c>
      <c r="S81" s="34">
        <f>AVERAGE(S23:S26)</f>
        <v>85.364887834629599</v>
      </c>
      <c r="T81" s="34">
        <f>AVERAGE(T23:T26)</f>
        <v>83.551348400452596</v>
      </c>
      <c r="U81" s="34">
        <f>AVERAGE(U23:U26)</f>
        <v>99.568778080588672</v>
      </c>
      <c r="W81" s="38" t="s">
        <v>100</v>
      </c>
      <c r="X81" s="34">
        <f t="shared" ref="X81:AF81" si="11">AVERAGE(X23:X26)</f>
        <v>86.840215226863052</v>
      </c>
      <c r="Y81" s="34">
        <f t="shared" si="11"/>
        <v>86.80905655478665</v>
      </c>
      <c r="Z81" s="34">
        <f t="shared" si="11"/>
        <v>82.819413083928055</v>
      </c>
      <c r="AA81" s="34">
        <f t="shared" si="11"/>
        <v>117.93771069394995</v>
      </c>
      <c r="AB81" s="34">
        <f t="shared" si="11"/>
        <v>106.36438963555294</v>
      </c>
      <c r="AC81" s="34">
        <f t="shared" si="11"/>
        <v>84.815912401336888</v>
      </c>
      <c r="AD81" s="34">
        <f t="shared" si="11"/>
        <v>65.211839617681321</v>
      </c>
      <c r="AE81" s="34">
        <f t="shared" si="11"/>
        <v>107.9659010160706</v>
      </c>
      <c r="AF81" s="34">
        <f t="shared" si="11"/>
        <v>115.72944940590769</v>
      </c>
    </row>
    <row r="82" spans="1:32" x14ac:dyDescent="0.2">
      <c r="A82" s="38" t="s">
        <v>101</v>
      </c>
      <c r="B82" s="34">
        <f t="shared" ref="B82:J82" si="12">AVERAGE(B27:B30)</f>
        <v>86.481258808227466</v>
      </c>
      <c r="C82" s="34">
        <f t="shared" si="12"/>
        <v>84.036338560860855</v>
      </c>
      <c r="D82" s="34">
        <f t="shared" si="12"/>
        <v>88.067404854125868</v>
      </c>
      <c r="E82" s="34">
        <f t="shared" si="12"/>
        <v>111.74103921682982</v>
      </c>
      <c r="F82" s="34">
        <f t="shared" si="12"/>
        <v>105.18648162251273</v>
      </c>
      <c r="G82" s="34">
        <f t="shared" si="12"/>
        <v>75.126541431647368</v>
      </c>
      <c r="H82" s="34">
        <f t="shared" si="12"/>
        <v>84.207379573814507</v>
      </c>
      <c r="I82" s="34">
        <f t="shared" si="12"/>
        <v>114.04744526611941</v>
      </c>
      <c r="J82" s="34">
        <f t="shared" si="12"/>
        <v>104.12791970310218</v>
      </c>
      <c r="L82" s="38" t="s">
        <v>101</v>
      </c>
      <c r="M82" s="34">
        <f>AVERAGE(M27:M30)</f>
        <v>81.196187128425322</v>
      </c>
      <c r="N82" s="34">
        <f>AVERAGE(N27:N30)</f>
        <v>85.954199663339153</v>
      </c>
      <c r="O82" s="34">
        <f>AVERAGE(O27:O30)</f>
        <v>93.465319688145755</v>
      </c>
      <c r="P82" s="34"/>
      <c r="Q82" s="34">
        <f>AVERAGE(Q27:Q30)</f>
        <v>109.20803326826227</v>
      </c>
      <c r="R82" s="34">
        <f>AVERAGE(R27:R30)</f>
        <v>67.241135488559621</v>
      </c>
      <c r="S82" s="34">
        <f>AVERAGE(S27:S30)</f>
        <v>97.513218002778871</v>
      </c>
      <c r="T82" s="34">
        <f>AVERAGE(T27:T30)</f>
        <v>90.623799583611074</v>
      </c>
      <c r="U82" s="34">
        <f>AVERAGE(U27:U30)</f>
        <v>100</v>
      </c>
      <c r="W82" s="38" t="s">
        <v>101</v>
      </c>
      <c r="X82" s="34">
        <f t="shared" ref="X82:AF82" si="13">AVERAGE(X27:X30)</f>
        <v>88.967621505480608</v>
      </c>
      <c r="Y82" s="34">
        <f t="shared" si="13"/>
        <v>83.53961657304913</v>
      </c>
      <c r="Z82" s="34">
        <f t="shared" si="13"/>
        <v>87.540586281379703</v>
      </c>
      <c r="AA82" s="34">
        <f t="shared" si="13"/>
        <v>111.74103921682982</v>
      </c>
      <c r="AB82" s="34">
        <f t="shared" si="13"/>
        <v>104.29300117615404</v>
      </c>
      <c r="AC82" s="34">
        <f t="shared" si="13"/>
        <v>85.410596218223802</v>
      </c>
      <c r="AD82" s="34">
        <f t="shared" si="13"/>
        <v>73.428428259370378</v>
      </c>
      <c r="AE82" s="34">
        <f t="shared" si="13"/>
        <v>127.48164239743049</v>
      </c>
      <c r="AF82" s="34">
        <f t="shared" si="13"/>
        <v>109.40813962611078</v>
      </c>
    </row>
    <row r="83" spans="1:32" x14ac:dyDescent="0.2">
      <c r="A83" s="38" t="s">
        <v>102</v>
      </c>
      <c r="B83" s="34">
        <f t="shared" ref="B83:J83" si="14">AVERAGE(B31:B34)</f>
        <v>89.093116534940577</v>
      </c>
      <c r="C83" s="34">
        <f t="shared" si="14"/>
        <v>87.510912222012848</v>
      </c>
      <c r="D83" s="34">
        <f t="shared" si="14"/>
        <v>94.191592506093258</v>
      </c>
      <c r="E83" s="34">
        <f t="shared" si="14"/>
        <v>100.00449213253296</v>
      </c>
      <c r="F83" s="34">
        <f t="shared" si="14"/>
        <v>95.990758799467187</v>
      </c>
      <c r="G83" s="34">
        <f t="shared" si="14"/>
        <v>80.740816311760938</v>
      </c>
      <c r="H83" s="34">
        <f t="shared" si="14"/>
        <v>83.334696939074661</v>
      </c>
      <c r="I83" s="34">
        <f t="shared" si="14"/>
        <v>110.55360863492091</v>
      </c>
      <c r="J83" s="34">
        <f t="shared" si="14"/>
        <v>102.06395985155109</v>
      </c>
      <c r="L83" s="38" t="s">
        <v>102</v>
      </c>
      <c r="M83" s="34">
        <f>AVERAGE(M31:M34)</f>
        <v>85.362926732522439</v>
      </c>
      <c r="N83" s="34">
        <f>AVERAGE(N31:N34)</f>
        <v>87.288881682930054</v>
      </c>
      <c r="O83" s="34">
        <f>AVERAGE(O31:O34)</f>
        <v>91.287092917527673</v>
      </c>
      <c r="P83" s="34"/>
      <c r="Q83" s="34">
        <f>AVERAGE(Q31:Q34)</f>
        <v>103.6832133073049</v>
      </c>
      <c r="R83" s="34">
        <f>AVERAGE(R31:R34)</f>
        <v>73.716769655740137</v>
      </c>
      <c r="S83" s="34">
        <f>AVERAGE(S31:S34)</f>
        <v>100.42764331963684</v>
      </c>
      <c r="T83" s="34">
        <f>AVERAGE(T31:T34)</f>
        <v>97.494199592200673</v>
      </c>
      <c r="U83" s="34">
        <f>AVERAGE(U31:U34)</f>
        <v>100</v>
      </c>
      <c r="W83" s="38" t="s">
        <v>102</v>
      </c>
      <c r="X83" s="34">
        <f t="shared" ref="X83:AF83" si="15">AVERAGE(X31:X34)</f>
        <v>90.794629221694265</v>
      </c>
      <c r="Y83" s="34">
        <f t="shared" si="15"/>
        <v>87.568417664187777</v>
      </c>
      <c r="Z83" s="34">
        <f t="shared" si="15"/>
        <v>94.475062026239527</v>
      </c>
      <c r="AA83" s="34">
        <f t="shared" si="15"/>
        <v>100.00449213253296</v>
      </c>
      <c r="AB83" s="34">
        <f t="shared" si="15"/>
        <v>94.281702620984177</v>
      </c>
      <c r="AC83" s="34">
        <f t="shared" si="15"/>
        <v>89.76237825092457</v>
      </c>
      <c r="AD83" s="34">
        <f t="shared" si="15"/>
        <v>69.44591315618564</v>
      </c>
      <c r="AE83" s="34">
        <f t="shared" si="15"/>
        <v>119.25937000543259</v>
      </c>
      <c r="AF83" s="34">
        <f t="shared" si="15"/>
        <v>104.70406981305538</v>
      </c>
    </row>
    <row r="84" spans="1:32" x14ac:dyDescent="0.2">
      <c r="A84" s="38" t="s">
        <v>103</v>
      </c>
      <c r="B84" s="34">
        <f t="shared" ref="B84:J84" si="16">AVERAGE(B35:B38)</f>
        <v>97.938942538935635</v>
      </c>
      <c r="C84" s="34">
        <f t="shared" si="16"/>
        <v>98.604281171164772</v>
      </c>
      <c r="D84" s="34">
        <f t="shared" si="16"/>
        <v>98.275645220718943</v>
      </c>
      <c r="E84" s="34">
        <f t="shared" si="16"/>
        <v>100.21379564216815</v>
      </c>
      <c r="F84" s="34">
        <f t="shared" si="16"/>
        <v>99.067476997084697</v>
      </c>
      <c r="G84" s="34">
        <f t="shared" si="16"/>
        <v>96.66387792111145</v>
      </c>
      <c r="H84" s="34">
        <f t="shared" si="16"/>
        <v>96.522858244242045</v>
      </c>
      <c r="I84" s="34">
        <f t="shared" si="16"/>
        <v>102.23644723095126</v>
      </c>
      <c r="J84" s="34">
        <f t="shared" si="16"/>
        <v>100.04178491910811</v>
      </c>
      <c r="L84" s="38" t="s">
        <v>103</v>
      </c>
      <c r="M84" s="34">
        <f>AVERAGE(M35:M38)</f>
        <v>96.462753393305078</v>
      </c>
      <c r="N84" s="34">
        <f>AVERAGE(N35:N38)</f>
        <v>97.827685160902803</v>
      </c>
      <c r="O84" s="34">
        <f>AVERAGE(O35:O38)</f>
        <v>95.643546458763836</v>
      </c>
      <c r="P84" s="34"/>
      <c r="Q84" s="34">
        <f>AVERAGE(Q35:Q38)</f>
        <v>99.150803437521219</v>
      </c>
      <c r="R84" s="34">
        <f>AVERAGE(R35:R38)</f>
        <v>93.450579275810625</v>
      </c>
      <c r="S84" s="34">
        <f>AVERAGE(S35:S38)</f>
        <v>103.7812373078271</v>
      </c>
      <c r="T84" s="34">
        <f>AVERAGE(T35:T38)</f>
        <v>100.6079189201071</v>
      </c>
      <c r="U84" s="34">
        <f>AVERAGE(U35:U38)</f>
        <v>100</v>
      </c>
      <c r="W84" s="38" t="s">
        <v>103</v>
      </c>
      <c r="X84" s="34">
        <f t="shared" ref="X84:AF84" si="17">AVERAGE(X35:X38)</f>
        <v>98.522819376715788</v>
      </c>
      <c r="Y84" s="34">
        <f t="shared" si="17"/>
        <v>98.977700360438021</v>
      </c>
      <c r="Z84" s="34">
        <f t="shared" si="17"/>
        <v>98.507167486481904</v>
      </c>
      <c r="AA84" s="34">
        <f t="shared" si="17"/>
        <v>100.21379564216815</v>
      </c>
      <c r="AB84" s="34">
        <f t="shared" si="17"/>
        <v>99.418006739172171</v>
      </c>
      <c r="AC84" s="34">
        <f t="shared" si="17"/>
        <v>100.45336271706695</v>
      </c>
      <c r="AD84" s="34">
        <f t="shared" si="17"/>
        <v>90.653122365214017</v>
      </c>
      <c r="AE84" s="34">
        <f t="shared" si="17"/>
        <v>102.41011838347998</v>
      </c>
      <c r="AF84" s="34">
        <f t="shared" si="17"/>
        <v>101.32211538461539</v>
      </c>
    </row>
    <row r="85" spans="1:32" x14ac:dyDescent="0.2">
      <c r="A85" s="38" t="s">
        <v>177</v>
      </c>
      <c r="B85" s="34">
        <f t="shared" ref="B85:J85" si="18">AVERAGE(B39:B42)</f>
        <v>102.52353684662685</v>
      </c>
      <c r="C85" s="34">
        <f t="shared" si="18"/>
        <v>113.16635748418261</v>
      </c>
      <c r="D85" s="34">
        <f t="shared" si="18"/>
        <v>98.151219784927918</v>
      </c>
      <c r="E85" s="34">
        <f t="shared" si="18"/>
        <v>102.77023603179806</v>
      </c>
      <c r="F85" s="34">
        <f t="shared" si="18"/>
        <v>103.20206512760446</v>
      </c>
      <c r="G85" s="34">
        <f t="shared" si="18"/>
        <v>100.64250704331613</v>
      </c>
      <c r="H85" s="34">
        <f t="shared" si="18"/>
        <v>94.452245929784169</v>
      </c>
      <c r="I85" s="34">
        <f t="shared" si="18"/>
        <v>100.4938402814209</v>
      </c>
      <c r="J85" s="34">
        <f t="shared" si="18"/>
        <v>100.15124727240867</v>
      </c>
      <c r="L85" s="38" t="s">
        <v>177</v>
      </c>
      <c r="M85" s="34">
        <f>AVERAGE(M39:M42)</f>
        <v>101.2970525075352</v>
      </c>
      <c r="N85" s="34">
        <f>AVERAGE(N39:N42)</f>
        <v>105.99845962697668</v>
      </c>
      <c r="O85" s="34">
        <f>AVERAGE(O39:O42)</f>
        <v>94.445874471960167</v>
      </c>
      <c r="P85" s="34"/>
      <c r="Q85" s="34">
        <f>AVERAGE(Q39:Q42)</f>
        <v>95.9978114704234</v>
      </c>
      <c r="R85" s="34">
        <f>AVERAGE(R39:R42)</f>
        <v>97.562737185291425</v>
      </c>
      <c r="S85" s="34">
        <f>AVERAGE(S39:S42)</f>
        <v>104.44044630949615</v>
      </c>
      <c r="T85" s="34">
        <f>AVERAGE(T39:T42)</f>
        <v>103.78145158215716</v>
      </c>
      <c r="U85" s="34">
        <f>AVERAGE(U39:U42)</f>
        <v>99.784320788500921</v>
      </c>
      <c r="W85" s="38" t="s">
        <v>177</v>
      </c>
      <c r="X85" s="34">
        <f t="shared" ref="X85:AF85" si="19">AVERAGE(X39:X42)</f>
        <v>103.45061826303498</v>
      </c>
      <c r="Y85" s="34">
        <f t="shared" si="19"/>
        <v>116.32687346781618</v>
      </c>
      <c r="Z85" s="34">
        <f t="shared" si="19"/>
        <v>98.759527695571151</v>
      </c>
      <c r="AA85" s="34">
        <f t="shared" si="19"/>
        <v>102.77023603179806</v>
      </c>
      <c r="AB85" s="34">
        <f t="shared" si="19"/>
        <v>107.07359969932605</v>
      </c>
      <c r="AC85" s="34">
        <f t="shared" si="19"/>
        <v>105.87577383576867</v>
      </c>
      <c r="AD85" s="34">
        <f t="shared" si="19"/>
        <v>83.156215408308455</v>
      </c>
      <c r="AE85" s="34">
        <f t="shared" si="19"/>
        <v>94.22327232789695</v>
      </c>
      <c r="AF85" s="34">
        <f t="shared" si="19"/>
        <v>111.39423076923075</v>
      </c>
    </row>
    <row r="86" spans="1:32" x14ac:dyDescent="0.2">
      <c r="A86" s="38" t="s">
        <v>182</v>
      </c>
      <c r="B86" s="34">
        <f t="shared" ref="B86:J86" si="20">AVERAGE(B43:B46)</f>
        <v>103.6449919568168</v>
      </c>
      <c r="C86" s="34">
        <f t="shared" si="20"/>
        <v>116.10884357172091</v>
      </c>
      <c r="D86" s="34">
        <f t="shared" si="20"/>
        <v>97.711949906829091</v>
      </c>
      <c r="E86" s="34">
        <f t="shared" si="20"/>
        <v>103.22288557070685</v>
      </c>
      <c r="F86" s="34">
        <f t="shared" si="20"/>
        <v>103.33956211619312</v>
      </c>
      <c r="G86" s="34">
        <f t="shared" si="20"/>
        <v>101.81900862206273</v>
      </c>
      <c r="H86" s="34">
        <f t="shared" si="20"/>
        <v>95.040899898466364</v>
      </c>
      <c r="I86" s="34">
        <f t="shared" si="20"/>
        <v>101.46235033378626</v>
      </c>
      <c r="J86" s="34">
        <f t="shared" si="20"/>
        <v>100.80613091370304</v>
      </c>
      <c r="L86" s="38" t="s">
        <v>182</v>
      </c>
      <c r="M86" s="34">
        <f>AVERAGE(M43:M46)</f>
        <v>101.14370440495819</v>
      </c>
      <c r="N86" s="34">
        <f>AVERAGE(N43:N46)</f>
        <v>106.47505823774156</v>
      </c>
      <c r="O86" s="34">
        <f>AVERAGE(O43:O46)</f>
        <v>94.445874471960167</v>
      </c>
      <c r="P86" s="34"/>
      <c r="Q86" s="34">
        <f>AVERAGE(Q43:Q46)</f>
        <v>89.87997389955882</v>
      </c>
      <c r="R86" s="34">
        <f>AVERAGE(R43:R46)</f>
        <v>99.720030837359829</v>
      </c>
      <c r="S86" s="34">
        <f>AVERAGE(S43:S46)</f>
        <v>100.09239703842772</v>
      </c>
      <c r="T86" s="34">
        <f>AVERAGE(T43:T46)</f>
        <v>106.62820546041053</v>
      </c>
      <c r="U86" s="34">
        <f>AVERAGE(U43:U46)</f>
        <v>99.784320788500921</v>
      </c>
      <c r="W86" s="38" t="s">
        <v>182</v>
      </c>
      <c r="X86" s="34">
        <f t="shared" ref="X86:AF86" si="21">AVERAGE(X43:X46)</f>
        <v>105.53487422139321</v>
      </c>
      <c r="Y86" s="34">
        <f t="shared" si="21"/>
        <v>120.35663464484942</v>
      </c>
      <c r="Z86" s="34">
        <f t="shared" si="21"/>
        <v>98.248142719098226</v>
      </c>
      <c r="AA86" s="34">
        <f t="shared" si="21"/>
        <v>103.22288557070685</v>
      </c>
      <c r="AB86" s="34">
        <f t="shared" si="21"/>
        <v>110.57268626499307</v>
      </c>
      <c r="AC86" s="34">
        <f t="shared" si="21"/>
        <v>105.39516504517675</v>
      </c>
      <c r="AD86" s="34">
        <f t="shared" si="21"/>
        <v>89.327972273580627</v>
      </c>
      <c r="AE86" s="34">
        <f t="shared" si="21"/>
        <v>91.609346846937584</v>
      </c>
      <c r="AF86" s="34">
        <f t="shared" si="21"/>
        <v>132.11538461538461</v>
      </c>
    </row>
    <row r="87" spans="1:32" x14ac:dyDescent="0.2">
      <c r="A87" s="38" t="s">
        <v>211</v>
      </c>
      <c r="B87" s="34">
        <f t="shared" ref="B87:J87" si="22">AVERAGE(B47:B50)</f>
        <v>106.37409965506214</v>
      </c>
      <c r="C87" s="34">
        <f t="shared" si="22"/>
        <v>118.39103422123338</v>
      </c>
      <c r="D87" s="34">
        <f t="shared" si="22"/>
        <v>101.94114061020386</v>
      </c>
      <c r="E87" s="34">
        <f t="shared" si="22"/>
        <v>101.89156385965956</v>
      </c>
      <c r="F87" s="34">
        <f t="shared" si="22"/>
        <v>103.77913639059349</v>
      </c>
      <c r="G87" s="34">
        <f t="shared" si="22"/>
        <v>106.7315511413444</v>
      </c>
      <c r="H87" s="34">
        <f t="shared" si="22"/>
        <v>98.366956784603317</v>
      </c>
      <c r="I87" s="34">
        <f t="shared" si="22"/>
        <v>100.32136824709832</v>
      </c>
      <c r="J87" s="34">
        <f t="shared" si="22"/>
        <v>101.21348749664401</v>
      </c>
      <c r="L87" s="38" t="s">
        <v>211</v>
      </c>
      <c r="M87" s="34">
        <f>AVERAGE(M47:M50)</f>
        <v>103.36195754875912</v>
      </c>
      <c r="N87" s="34">
        <f>AVERAGE(N47:N50)</f>
        <v>108.3577267801617</v>
      </c>
      <c r="O87" s="34">
        <f>AVERAGE(O47:O50)</f>
        <v>107.47608932516275</v>
      </c>
      <c r="P87" s="34"/>
      <c r="Q87" s="34">
        <f>AVERAGE(Q47:Q50)</f>
        <v>89.87997389955882</v>
      </c>
      <c r="R87" s="34">
        <f>AVERAGE(R47:R50)</f>
        <v>106.17579154969241</v>
      </c>
      <c r="S87" s="34">
        <f>AVERAGE(S47:S50)</f>
        <v>97.176185272317696</v>
      </c>
      <c r="T87" s="34">
        <f>AVERAGE(T47:T50)</f>
        <v>106.09108047488094</v>
      </c>
      <c r="U87" s="34">
        <f>AVERAGE(U47:U50)</f>
        <v>99.946080197125227</v>
      </c>
      <c r="W87" s="38" t="s">
        <v>211</v>
      </c>
      <c r="X87" s="34">
        <f t="shared" ref="X87:AF87" si="23">AVERAGE(X47:X50)</f>
        <v>108.6491482925412</v>
      </c>
      <c r="Y87" s="34">
        <f t="shared" si="23"/>
        <v>122.81498517141857</v>
      </c>
      <c r="Z87" s="34">
        <f t="shared" si="23"/>
        <v>101.03246603228243</v>
      </c>
      <c r="AA87" s="34">
        <f t="shared" si="23"/>
        <v>101.89156385965956</v>
      </c>
      <c r="AB87" s="34">
        <f t="shared" si="23"/>
        <v>111.24848584199421</v>
      </c>
      <c r="AC87" s="34">
        <f t="shared" si="23"/>
        <v>107.68828130559459</v>
      </c>
      <c r="AD87" s="34">
        <f t="shared" si="23"/>
        <v>99.713644960203439</v>
      </c>
      <c r="AE87" s="34">
        <f t="shared" si="23"/>
        <v>89.316608472581592</v>
      </c>
      <c r="AF87" s="34">
        <f t="shared" si="23"/>
        <v>140.04807692307691</v>
      </c>
    </row>
    <row r="88" spans="1:32" x14ac:dyDescent="0.2">
      <c r="A88" s="38" t="s">
        <v>226</v>
      </c>
      <c r="B88" s="34">
        <f t="shared" ref="B88:J88" si="24">AVERAGE(B51:B54)</f>
        <v>112.15973707880165</v>
      </c>
      <c r="C88" s="34">
        <f t="shared" si="24"/>
        <v>126.65769563515281</v>
      </c>
      <c r="D88" s="34">
        <f t="shared" si="24"/>
        <v>109.20751128238469</v>
      </c>
      <c r="E88" s="34">
        <f t="shared" si="24"/>
        <v>102.80743885084452</v>
      </c>
      <c r="F88" s="34">
        <f t="shared" si="24"/>
        <v>107.08026573992213</v>
      </c>
      <c r="G88" s="34">
        <f t="shared" si="24"/>
        <v>113.67086114198972</v>
      </c>
      <c r="H88" s="34">
        <f t="shared" si="24"/>
        <v>103.62827171705354</v>
      </c>
      <c r="I88" s="34">
        <f t="shared" si="24"/>
        <v>99.830793724929634</v>
      </c>
      <c r="J88" s="34">
        <f t="shared" si="24"/>
        <v>101.69570798998734</v>
      </c>
      <c r="L88" s="38" t="s">
        <v>226</v>
      </c>
      <c r="M88" s="34">
        <f>AVERAGE(M51:M54)</f>
        <v>107.56217314723622</v>
      </c>
      <c r="N88" s="34">
        <f>AVERAGE(N51:N54)</f>
        <v>111.65599718630527</v>
      </c>
      <c r="O88" s="34">
        <f>AVERAGE(O51:O54)</f>
        <v>121.99501131184573</v>
      </c>
      <c r="P88" s="34"/>
      <c r="Q88" s="34">
        <f>AVERAGE(Q51:Q54)</f>
        <v>90.888830344776153</v>
      </c>
      <c r="R88" s="34">
        <f>AVERAGE(R51:R54)</f>
        <v>114.80708924503533</v>
      </c>
      <c r="S88" s="34">
        <f>AVERAGE(S51:S54)</f>
        <v>97.682593002098784</v>
      </c>
      <c r="T88" s="34">
        <f>AVERAGE(T51:T54)</f>
        <v>107.52611209859334</v>
      </c>
      <c r="U88" s="34">
        <f>AVERAGE(U51:U54)</f>
        <v>100</v>
      </c>
      <c r="W88" s="38" t="s">
        <v>226</v>
      </c>
      <c r="X88" s="34">
        <f t="shared" ref="X88:AF88" si="25">AVERAGE(X51:X54)</f>
        <v>115.63032726810781</v>
      </c>
      <c r="Y88" s="34">
        <f t="shared" si="25"/>
        <v>133.27234175229421</v>
      </c>
      <c r="Z88" s="34">
        <f t="shared" si="25"/>
        <v>107.10818267243073</v>
      </c>
      <c r="AA88" s="34">
        <f t="shared" si="25"/>
        <v>102.80743885084452</v>
      </c>
      <c r="AB88" s="34">
        <f t="shared" si="25"/>
        <v>115.78147267696835</v>
      </c>
      <c r="AC88" s="34">
        <f t="shared" si="25"/>
        <v>111.7511266746225</v>
      </c>
      <c r="AD88" s="34">
        <f t="shared" si="25"/>
        <v>110.35246283074383</v>
      </c>
      <c r="AE88" s="34">
        <f t="shared" si="25"/>
        <v>85.153262723848997</v>
      </c>
      <c r="AF88" s="34">
        <f t="shared" si="25"/>
        <v>153.65384615384619</v>
      </c>
    </row>
    <row r="89" spans="1:32" x14ac:dyDescent="0.2">
      <c r="A89" s="38" t="s">
        <v>418</v>
      </c>
      <c r="B89" s="34">
        <f t="shared" ref="B89:J89" si="26">AVERAGE(B55:B58)</f>
        <v>115.35113525747714</v>
      </c>
      <c r="C89" s="34">
        <f t="shared" si="26"/>
        <v>130.1999560699085</v>
      </c>
      <c r="D89" s="34">
        <f t="shared" si="26"/>
        <v>110.35060380014504</v>
      </c>
      <c r="E89" s="34">
        <f t="shared" si="26"/>
        <v>103.84337675834075</v>
      </c>
      <c r="F89" s="34">
        <f t="shared" si="26"/>
        <v>113.02659508635847</v>
      </c>
      <c r="G89" s="34">
        <f t="shared" si="26"/>
        <v>118.89163707758576</v>
      </c>
      <c r="H89" s="34">
        <f t="shared" si="26"/>
        <v>107.54989989532356</v>
      </c>
      <c r="I89" s="34">
        <f t="shared" si="26"/>
        <v>99.873470102362006</v>
      </c>
      <c r="J89" s="34">
        <f t="shared" si="26"/>
        <v>101.99048160115002</v>
      </c>
      <c r="L89" s="38" t="s">
        <v>418</v>
      </c>
      <c r="M89" s="34">
        <f>AVERAGE(M55:M58)</f>
        <v>110.54908984807558</v>
      </c>
      <c r="N89" s="34">
        <f>AVERAGE(N55:N58)</f>
        <v>113.99894329259659</v>
      </c>
      <c r="O89" s="34">
        <f>AVERAGE(O55:O58)</f>
        <v>107.94998035356542</v>
      </c>
      <c r="P89" s="34"/>
      <c r="Q89" s="34">
        <f>AVERAGE(Q55:Q58)</f>
        <v>93.800181599764983</v>
      </c>
      <c r="R89" s="34">
        <f>AVERAGE(R55:R58)</f>
        <v>120.49140964777398</v>
      </c>
      <c r="S89" s="34">
        <f>AVERAGE(S55:S58)</f>
        <v>104.046340461383</v>
      </c>
      <c r="T89" s="34">
        <f>AVERAGE(T55:T58)</f>
        <v>109.70451725619316</v>
      </c>
      <c r="U89" s="34">
        <f>AVERAGE(U55:U58)</f>
        <v>100.00000000000001</v>
      </c>
      <c r="W89" s="38" t="s">
        <v>418</v>
      </c>
      <c r="X89" s="34">
        <f t="shared" ref="X89:AF89" si="27">AVERAGE(X55:X58)</f>
        <v>118.97585846106315</v>
      </c>
      <c r="Y89" s="34">
        <f t="shared" si="27"/>
        <v>137.3434116343974</v>
      </c>
      <c r="Z89" s="34">
        <f t="shared" si="27"/>
        <v>110.74471503936461</v>
      </c>
      <c r="AA89" s="34">
        <f t="shared" si="27"/>
        <v>103.84337675834075</v>
      </c>
      <c r="AB89" s="34">
        <f t="shared" si="27"/>
        <v>123.3587860454268</v>
      </c>
      <c r="AC89" s="34">
        <f t="shared" si="27"/>
        <v>116.18446868500233</v>
      </c>
      <c r="AD89" s="34">
        <f t="shared" si="27"/>
        <v>111.51220669685556</v>
      </c>
      <c r="AE89" s="34">
        <f t="shared" si="27"/>
        <v>81.122394140738919</v>
      </c>
      <c r="AF89" s="34">
        <f t="shared" si="27"/>
        <v>162.98076923076923</v>
      </c>
    </row>
    <row r="90" spans="1:32" x14ac:dyDescent="0.2">
      <c r="A90" s="38" t="s">
        <v>419</v>
      </c>
      <c r="B90" s="34">
        <f t="shared" ref="B90:J90" si="28">AVERAGE(B59:B62)</f>
        <v>119.92114822644319</v>
      </c>
      <c r="C90" s="34">
        <f t="shared" si="28"/>
        <v>131.56636195145151</v>
      </c>
      <c r="D90" s="34">
        <f t="shared" si="28"/>
        <v>120.91930414153668</v>
      </c>
      <c r="E90" s="34">
        <f t="shared" si="28"/>
        <v>102.35369141969133</v>
      </c>
      <c r="F90" s="34">
        <f t="shared" si="28"/>
        <v>116.82345801861653</v>
      </c>
      <c r="G90" s="34">
        <f t="shared" si="28"/>
        <v>121.47546438455245</v>
      </c>
      <c r="H90" s="34">
        <f t="shared" si="28"/>
        <v>109.99201724116085</v>
      </c>
      <c r="I90" s="34">
        <f t="shared" si="28"/>
        <v>113.23010635090056</v>
      </c>
      <c r="J90" s="34">
        <f t="shared" si="28"/>
        <v>101.78161884342698</v>
      </c>
      <c r="L90" s="38" t="s">
        <v>419</v>
      </c>
      <c r="M90" s="296">
        <f>AVERAGE(M59:M62)</f>
        <v>114.32606565713736</v>
      </c>
      <c r="N90" s="296">
        <f>AVERAGE(N59:N62)</f>
        <v>114.63628578430061</v>
      </c>
      <c r="O90" s="296">
        <f>AVERAGE(O59:O62)</f>
        <v>101.16095160268875</v>
      </c>
      <c r="P90" s="296"/>
      <c r="Q90" s="296">
        <f>AVERAGE(Q59:Q62)</f>
        <v>95.70267640953648</v>
      </c>
      <c r="R90" s="296">
        <f>AVERAGE(R59:R62)</f>
        <v>122.66707736922137</v>
      </c>
      <c r="S90" s="296">
        <f>AVERAGE(S59:S62)</f>
        <v>106.92274480601323</v>
      </c>
      <c r="T90" s="296">
        <f>AVERAGE(T59:T62)</f>
        <v>129.19812678334139</v>
      </c>
      <c r="U90" s="296">
        <f>AVERAGE(U59:U62)</f>
        <v>99.784320788500949</v>
      </c>
      <c r="W90" s="38" t="s">
        <v>419</v>
      </c>
      <c r="X90" s="34">
        <f t="shared" ref="X90:AF90" si="29">AVERAGE(X59:X61)</f>
        <v>123.6860626196999</v>
      </c>
      <c r="Y90" s="34">
        <f t="shared" si="29"/>
        <v>138.77085597188866</v>
      </c>
      <c r="Z90" s="34">
        <f t="shared" si="29"/>
        <v>122.88779441137019</v>
      </c>
      <c r="AA90" s="34">
        <f t="shared" si="29"/>
        <v>102.53896508200846</v>
      </c>
      <c r="AB90" s="34">
        <f t="shared" si="29"/>
        <v>128.003683617158</v>
      </c>
      <c r="AC90" s="34">
        <f t="shared" si="29"/>
        <v>118.94758706508202</v>
      </c>
      <c r="AD90" s="34">
        <f t="shared" si="29"/>
        <v>113.09822869791164</v>
      </c>
      <c r="AE90" s="34">
        <f t="shared" si="29"/>
        <v>84.215058876687806</v>
      </c>
      <c r="AF90" s="34">
        <f t="shared" si="29"/>
        <v>162.98076923076923</v>
      </c>
    </row>
    <row r="91" spans="1:32" x14ac:dyDescent="0.2">
      <c r="A91" s="38" t="s">
        <v>420</v>
      </c>
      <c r="B91" s="34">
        <f t="shared" ref="B91:J91" si="30">AVERAGE(B63:B66)</f>
        <v>122.55780933274906</v>
      </c>
      <c r="C91" s="34">
        <f t="shared" si="30"/>
        <v>135.92646361537686</v>
      </c>
      <c r="D91" s="34">
        <f t="shared" si="30"/>
        <v>138.05033200519898</v>
      </c>
      <c r="E91" s="34">
        <f t="shared" si="30"/>
        <v>101.75356626160763</v>
      </c>
      <c r="F91" s="34">
        <f t="shared" si="30"/>
        <v>118.55334506057952</v>
      </c>
      <c r="G91" s="34">
        <f t="shared" si="30"/>
        <v>115.10241496095604</v>
      </c>
      <c r="H91" s="34">
        <f t="shared" si="30"/>
        <v>105.13588731247344</v>
      </c>
      <c r="I91" s="34">
        <f t="shared" si="30"/>
        <v>118.05670565524231</v>
      </c>
      <c r="J91" s="34">
        <f t="shared" si="30"/>
        <v>101.781618843427</v>
      </c>
      <c r="L91" s="38" t="s">
        <v>420</v>
      </c>
      <c r="M91" s="296">
        <f>AVERAGE(M63:M66)</f>
        <v>112.4485684755298</v>
      </c>
      <c r="N91" s="296">
        <f>AVERAGE(N63:N66)</f>
        <v>116.12027505365485</v>
      </c>
      <c r="O91" s="296">
        <f>AVERAGE(O63:O66)</f>
        <v>107.06309068937617</v>
      </c>
      <c r="P91" s="296"/>
      <c r="Q91" s="296">
        <f>AVERAGE(Q63:Q66)</f>
        <v>95.70267640953648</v>
      </c>
      <c r="R91" s="296">
        <f>AVERAGE(R63:R66)</f>
        <v>110.89592038630617</v>
      </c>
      <c r="S91" s="296">
        <f>AVERAGE(S63:S66)</f>
        <v>106.92274480601326</v>
      </c>
      <c r="T91" s="296">
        <f>AVERAGE(T63:T66)</f>
        <v>134.79240172989583</v>
      </c>
      <c r="U91" s="296">
        <f>AVERAGE(U63:U66)</f>
        <v>99.784320788500963</v>
      </c>
      <c r="W91" s="38" t="s">
        <v>420</v>
      </c>
      <c r="X91" s="34">
        <f t="shared" ref="X91:AF91" si="31">AVERAGE(X63:X66)</f>
        <v>130.18725337530344</v>
      </c>
      <c r="Y91" s="34">
        <f t="shared" si="31"/>
        <v>144.65953665453191</v>
      </c>
      <c r="Z91" s="34">
        <f t="shared" si="31"/>
        <v>143.13751887424931</v>
      </c>
      <c r="AA91" s="34">
        <f t="shared" si="31"/>
        <v>101.75356626160763</v>
      </c>
      <c r="AB91" s="34">
        <f t="shared" si="31"/>
        <v>130.83319497692528</v>
      </c>
      <c r="AC91" s="34">
        <f t="shared" si="31"/>
        <v>122.23449561048962</v>
      </c>
      <c r="AD91" s="34">
        <f t="shared" si="31"/>
        <v>103.11506313822565</v>
      </c>
      <c r="AE91" s="34">
        <f t="shared" si="31"/>
        <v>86.136168254079209</v>
      </c>
      <c r="AF91" s="34">
        <f t="shared" si="31"/>
        <v>162.98076923076925</v>
      </c>
    </row>
    <row r="92" spans="1:32" x14ac:dyDescent="0.2">
      <c r="A92" s="38" t="s">
        <v>421</v>
      </c>
      <c r="B92" s="34">
        <f t="shared" ref="B92:J92" si="32">AVERAGE(B67:B70)</f>
        <v>120.93911587016441</v>
      </c>
      <c r="C92" s="34">
        <f t="shared" si="32"/>
        <v>130.9190161233565</v>
      </c>
      <c r="D92" s="34">
        <f t="shared" si="32"/>
        <v>141.58135959885666</v>
      </c>
      <c r="E92" s="34">
        <f t="shared" si="32"/>
        <v>105.08685969025842</v>
      </c>
      <c r="F92" s="34">
        <f t="shared" si="32"/>
        <v>126.68493620272761</v>
      </c>
      <c r="G92" s="34">
        <f t="shared" si="32"/>
        <v>110.4172281610454</v>
      </c>
      <c r="H92" s="34">
        <f t="shared" si="32"/>
        <v>101.15432274727362</v>
      </c>
      <c r="I92" s="34">
        <f t="shared" si="32"/>
        <v>117.79496727122584</v>
      </c>
      <c r="J92" s="34">
        <f t="shared" si="32"/>
        <v>101.781618843427</v>
      </c>
      <c r="L92" s="38" t="s">
        <v>421</v>
      </c>
      <c r="M92" s="296">
        <f>AVERAGE(M67:M70)</f>
        <v>110.94501074345072</v>
      </c>
      <c r="N92" s="296">
        <f>AVERAGE(N67:N70)</f>
        <v>116.64582989333171</v>
      </c>
      <c r="O92" s="296">
        <f>AVERAGE(O67:O70)</f>
        <v>107.06309068937617</v>
      </c>
      <c r="P92" s="296"/>
      <c r="Q92" s="296">
        <f>AVERAGE(Q67:Q70)</f>
        <v>105.98925508059325</v>
      </c>
      <c r="R92" s="296">
        <f>AVERAGE(R67:R70)</f>
        <v>102.93049303699286</v>
      </c>
      <c r="S92" s="296">
        <f>AVERAGE(S67:S70)</f>
        <v>106.92274480601326</v>
      </c>
      <c r="T92" s="296">
        <f>AVERAGE(T67:T70)</f>
        <v>135.08363882056111</v>
      </c>
      <c r="U92" s="296">
        <f>AVERAGE(U67:U70)</f>
        <v>99.784320788500963</v>
      </c>
      <c r="W92" s="38" t="s">
        <v>421</v>
      </c>
      <c r="X92" s="34">
        <f t="shared" ref="X92:AF92" si="33">AVERAGE(X67:X70)</f>
        <v>128.48177146344523</v>
      </c>
      <c r="Y92" s="34">
        <f t="shared" si="33"/>
        <v>137.21244191094937</v>
      </c>
      <c r="Z92" s="34">
        <f t="shared" si="33"/>
        <v>147.2482365740907</v>
      </c>
      <c r="AA92" s="34">
        <f t="shared" si="33"/>
        <v>105.08685969025842</v>
      </c>
      <c r="AB92" s="34">
        <f t="shared" si="33"/>
        <v>137.80670519677233</v>
      </c>
      <c r="AC92" s="34">
        <f t="shared" si="33"/>
        <v>123.11153822022675</v>
      </c>
      <c r="AD92" s="34">
        <f t="shared" si="33"/>
        <v>94.630597835964309</v>
      </c>
      <c r="AE92" s="34">
        <f t="shared" si="33"/>
        <v>84.819721763344788</v>
      </c>
      <c r="AF92" s="34">
        <f t="shared" si="33"/>
        <v>162.98076923076925</v>
      </c>
    </row>
    <row r="93" spans="1:32" ht="21.75" customHeight="1" x14ac:dyDescent="0.2">
      <c r="A93" s="342" t="s">
        <v>796</v>
      </c>
      <c r="B93" s="296">
        <f t="shared" ref="B93:J93" si="34">AVERAGE(B71:B74)</f>
        <v>122.01112481504188</v>
      </c>
      <c r="C93" s="296">
        <f t="shared" si="34"/>
        <v>133.04580969928045</v>
      </c>
      <c r="D93" s="296">
        <f t="shared" si="34"/>
        <v>141.4860553157236</v>
      </c>
      <c r="E93" s="296">
        <f t="shared" si="34"/>
        <v>103.18087374964279</v>
      </c>
      <c r="F93" s="296">
        <f t="shared" si="34"/>
        <v>132.41737968304705</v>
      </c>
      <c r="G93" s="296">
        <f t="shared" si="34"/>
        <v>110.62856587583551</v>
      </c>
      <c r="H93" s="296">
        <f t="shared" si="34"/>
        <v>101.87965256489031</v>
      </c>
      <c r="I93" s="296">
        <f t="shared" si="34"/>
        <v>118.18155809029213</v>
      </c>
      <c r="J93" s="296">
        <f t="shared" si="34"/>
        <v>101.40175594244418</v>
      </c>
      <c r="L93" s="328" t="s">
        <v>796</v>
      </c>
      <c r="M93" s="296">
        <f>AVERAGE(M71:M74)</f>
        <v>111.7305958390434</v>
      </c>
      <c r="N93" s="296">
        <f>AVERAGE(N71:N74)</f>
        <v>118.13480472506265</v>
      </c>
      <c r="O93" s="296">
        <f>AVERAGE(O71:O74)</f>
        <v>107.06309068937617</v>
      </c>
      <c r="P93" s="296"/>
      <c r="Q93" s="296">
        <f>AVERAGE(Q71:Q74)</f>
        <v>114.04265483291366</v>
      </c>
      <c r="R93" s="296">
        <f>AVERAGE(R71:R74)</f>
        <v>103.02631980384047</v>
      </c>
      <c r="S93" s="296">
        <f>AVERAGE(S71:S74)</f>
        <v>106.92274480601326</v>
      </c>
      <c r="T93" s="296">
        <f>AVERAGE(T71:T74)</f>
        <v>135.35280603898579</v>
      </c>
      <c r="U93" s="296">
        <f>AVERAGE(U71:U74)</f>
        <v>99.784320788500978</v>
      </c>
      <c r="W93" s="342" t="s">
        <v>796</v>
      </c>
      <c r="X93" s="296">
        <f t="shared" ref="X93:AF93" si="35">AVERAGE(X71:X74)</f>
        <v>129.77013389912452</v>
      </c>
      <c r="Y93" s="296">
        <f t="shared" si="35"/>
        <v>139.62046666173677</v>
      </c>
      <c r="Z93" s="296">
        <f t="shared" si="35"/>
        <v>147.13728615154244</v>
      </c>
      <c r="AA93" s="296">
        <f t="shared" si="35"/>
        <v>103.18087374964279</v>
      </c>
      <c r="AB93" s="296">
        <f t="shared" si="35"/>
        <v>142.2918768660908</v>
      </c>
      <c r="AC93" s="296">
        <f t="shared" si="35"/>
        <v>123.52025686228757</v>
      </c>
      <c r="AD93" s="296">
        <f t="shared" si="35"/>
        <v>96.176230355414702</v>
      </c>
      <c r="AE93" s="296">
        <f t="shared" si="35"/>
        <v>85.430278434762812</v>
      </c>
      <c r="AF93" s="296">
        <f t="shared" si="35"/>
        <v>150.96153846153845</v>
      </c>
    </row>
    <row r="94" spans="1:32" s="22" customFormat="1" ht="20.100000000000001" customHeight="1" x14ac:dyDescent="0.2">
      <c r="A94" s="11" t="s">
        <v>41</v>
      </c>
      <c r="B94" s="11"/>
      <c r="C94" s="11"/>
      <c r="D94" s="11"/>
      <c r="E94" s="11"/>
      <c r="F94" s="11"/>
      <c r="G94" s="11"/>
      <c r="H94" s="11"/>
      <c r="I94" s="11"/>
      <c r="J94" s="11"/>
      <c r="L94" s="11" t="s">
        <v>41</v>
      </c>
      <c r="M94" s="11"/>
      <c r="N94" s="11"/>
      <c r="O94" s="11"/>
      <c r="P94" s="11"/>
      <c r="Q94" s="11"/>
      <c r="R94" s="11"/>
      <c r="S94" s="11"/>
      <c r="T94" s="11"/>
      <c r="U94" s="11"/>
      <c r="W94" s="11" t="s">
        <v>41</v>
      </c>
      <c r="X94" s="11"/>
      <c r="Y94" s="11"/>
      <c r="Z94" s="11"/>
      <c r="AA94" s="11"/>
      <c r="AB94" s="11"/>
      <c r="AC94" s="11"/>
      <c r="AD94" s="11"/>
      <c r="AE94" s="11"/>
      <c r="AF94" s="11"/>
    </row>
    <row r="95" spans="1:32" hidden="1" outlineLevel="1" x14ac:dyDescent="0.2">
      <c r="A95" s="38" t="s">
        <v>43</v>
      </c>
      <c r="B95" s="36">
        <f t="shared" ref="B95:J95" si="36">B20/B16-1</f>
        <v>4.1312171852838642E-3</v>
      </c>
      <c r="C95" s="36">
        <f t="shared" si="36"/>
        <v>2.0641928426841094E-3</v>
      </c>
      <c r="D95" s="36">
        <f t="shared" si="36"/>
        <v>6.5488298545727686E-2</v>
      </c>
      <c r="E95" s="36">
        <f t="shared" si="36"/>
        <v>4.0842091338173958E-2</v>
      </c>
      <c r="F95" s="36">
        <f t="shared" si="36"/>
        <v>0.1077918255651924</v>
      </c>
      <c r="G95" s="36">
        <f t="shared" si="36"/>
        <v>2.2611769499467194E-2</v>
      </c>
      <c r="H95" s="36">
        <f t="shared" si="36"/>
        <v>-1.815869682487059E-2</v>
      </c>
      <c r="I95" s="36">
        <f t="shared" si="36"/>
        <v>5.8260469336086418E-2</v>
      </c>
      <c r="J95" s="36">
        <f t="shared" si="36"/>
        <v>1.4415891881189857E-2</v>
      </c>
      <c r="L95" s="38" t="s">
        <v>43</v>
      </c>
      <c r="M95" s="37">
        <f t="shared" ref="M95:U95" si="37">M20/M16-1</f>
        <v>2.761522401086336E-2</v>
      </c>
      <c r="N95" s="37">
        <f t="shared" si="37"/>
        <v>0.10505931458005646</v>
      </c>
      <c r="O95" s="37">
        <f t="shared" si="37"/>
        <v>-0.20136332004027413</v>
      </c>
      <c r="P95" s="37" t="e">
        <f t="shared" si="37"/>
        <v>#VALUE!</v>
      </c>
      <c r="Q95" s="37">
        <f t="shared" si="37"/>
        <v>0.49105864660459786</v>
      </c>
      <c r="R95" s="37">
        <f t="shared" si="37"/>
        <v>-0.17210223960933158</v>
      </c>
      <c r="S95" s="37">
        <f t="shared" si="37"/>
        <v>5.1880146754396561E-2</v>
      </c>
      <c r="T95" s="37">
        <f t="shared" si="37"/>
        <v>0</v>
      </c>
      <c r="U95" s="37">
        <f t="shared" si="37"/>
        <v>1.2089102261301887E-2</v>
      </c>
      <c r="W95" s="38" t="s">
        <v>43</v>
      </c>
      <c r="X95" s="37">
        <f t="shared" ref="X95:AF95" si="38">X20/X16-1</f>
        <v>2.3298814973133908E-3</v>
      </c>
      <c r="Y95" s="37">
        <f t="shared" si="38"/>
        <v>-4.6939134363765622E-2</v>
      </c>
      <c r="Z95" s="37">
        <f t="shared" si="38"/>
        <v>0.13547041993350217</v>
      </c>
      <c r="AA95" s="37">
        <f t="shared" si="38"/>
        <v>5.71425104165868E-2</v>
      </c>
      <c r="AB95" s="37">
        <f t="shared" si="38"/>
        <v>-6.3744057467390758E-2</v>
      </c>
      <c r="AC95" s="37">
        <f t="shared" si="38"/>
        <v>1.0135329498198065E-2</v>
      </c>
      <c r="AD95" s="37">
        <f t="shared" si="38"/>
        <v>3.7491970530108221E-2</v>
      </c>
      <c r="AE95" s="37">
        <f t="shared" si="38"/>
        <v>3.1277072781927151E-2</v>
      </c>
      <c r="AF95" s="37">
        <f t="shared" si="38"/>
        <v>6.1394092163946645E-3</v>
      </c>
    </row>
    <row r="96" spans="1:32" hidden="1" outlineLevel="1" x14ac:dyDescent="0.2">
      <c r="A96" s="38" t="s">
        <v>49</v>
      </c>
      <c r="B96" s="37">
        <f t="shared" ref="B96:J96" si="39">B21/B17-1</f>
        <v>5.167659475851627E-3</v>
      </c>
      <c r="C96" s="37">
        <f t="shared" si="39"/>
        <v>1.0240078440842959E-2</v>
      </c>
      <c r="D96" s="37">
        <f t="shared" si="39"/>
        <v>5.4904161718135169E-2</v>
      </c>
      <c r="E96" s="37">
        <f t="shared" si="39"/>
        <v>3.862774086493026E-2</v>
      </c>
      <c r="F96" s="37">
        <f t="shared" si="39"/>
        <v>0.11252502849287094</v>
      </c>
      <c r="G96" s="37">
        <f t="shared" si="39"/>
        <v>8.9768168893515909E-3</v>
      </c>
      <c r="H96" s="37">
        <f t="shared" si="39"/>
        <v>-2.0363290047938354E-2</v>
      </c>
      <c r="I96" s="37">
        <f t="shared" si="39"/>
        <v>5.4770604253492783E-2</v>
      </c>
      <c r="J96" s="37">
        <f t="shared" si="39"/>
        <v>1.2171280572453425E-2</v>
      </c>
      <c r="L96" s="38" t="s">
        <v>49</v>
      </c>
      <c r="M96" s="37">
        <f t="shared" ref="M96:U96" si="40">M21/M17-1</f>
        <v>3.2946743737327644E-2</v>
      </c>
      <c r="N96" s="37">
        <f t="shared" si="40"/>
        <v>0.12114771808930658</v>
      </c>
      <c r="O96" s="37">
        <f t="shared" si="40"/>
        <v>-0.20136332004027413</v>
      </c>
      <c r="P96" s="37" t="e">
        <f t="shared" si="40"/>
        <v>#VALUE!</v>
      </c>
      <c r="Q96" s="37">
        <f t="shared" si="40"/>
        <v>0.49105864660459786</v>
      </c>
      <c r="R96" s="37">
        <f t="shared" si="40"/>
        <v>-0.17210223960933158</v>
      </c>
      <c r="S96" s="37">
        <f t="shared" si="40"/>
        <v>5.1880146754396561E-2</v>
      </c>
      <c r="T96" s="37">
        <f t="shared" si="40"/>
        <v>0</v>
      </c>
      <c r="U96" s="37">
        <f t="shared" si="40"/>
        <v>1.2089102261301887E-2</v>
      </c>
      <c r="W96" s="38" t="s">
        <v>49</v>
      </c>
      <c r="X96" s="37">
        <f t="shared" ref="X96:AF96" si="41">X21/X17-1</f>
        <v>1.3180709185312001E-3</v>
      </c>
      <c r="Y96" s="37">
        <f t="shared" si="41"/>
        <v>-3.9009508725146969E-2</v>
      </c>
      <c r="Z96" s="37">
        <f t="shared" si="41"/>
        <v>0.11816476516825336</v>
      </c>
      <c r="AA96" s="37">
        <f t="shared" si="41"/>
        <v>5.5976623996942587E-2</v>
      </c>
      <c r="AB96" s="37">
        <f t="shared" si="41"/>
        <v>-5.3456166245187342E-2</v>
      </c>
      <c r="AC96" s="37">
        <f t="shared" si="41"/>
        <v>4.8926369097683775E-3</v>
      </c>
      <c r="AD96" s="37">
        <f t="shared" si="41"/>
        <v>2.4656026695613065E-2</v>
      </c>
      <c r="AE96" s="37">
        <f t="shared" si="41"/>
        <v>2.7339158637672778E-2</v>
      </c>
      <c r="AF96" s="37">
        <f t="shared" si="41"/>
        <v>-7.8701070306448351E-3</v>
      </c>
    </row>
    <row r="97" spans="1:32" hidden="1" outlineLevel="1" x14ac:dyDescent="0.2">
      <c r="A97" s="38" t="s">
        <v>50</v>
      </c>
      <c r="B97" s="37">
        <f t="shared" ref="B97:J97" si="42">B22/B18-1</f>
        <v>8.2435805532183881E-3</v>
      </c>
      <c r="C97" s="37">
        <f t="shared" si="42"/>
        <v>9.1864024342449557E-3</v>
      </c>
      <c r="D97" s="37">
        <f t="shared" si="42"/>
        <v>0.1016923110823087</v>
      </c>
      <c r="E97" s="37">
        <f t="shared" si="42"/>
        <v>5.0990732927604032E-2</v>
      </c>
      <c r="F97" s="37">
        <f t="shared" si="42"/>
        <v>0.13414577532789029</v>
      </c>
      <c r="G97" s="37">
        <f t="shared" si="42"/>
        <v>1.3384951456862026E-2</v>
      </c>
      <c r="H97" s="37">
        <f t="shared" si="42"/>
        <v>-3.5116198688646794E-2</v>
      </c>
      <c r="I97" s="37">
        <f t="shared" si="42"/>
        <v>7.719172700143706E-2</v>
      </c>
      <c r="J97" s="37">
        <f t="shared" si="42"/>
        <v>-3.9644053347318575E-3</v>
      </c>
      <c r="L97" s="38" t="s">
        <v>50</v>
      </c>
      <c r="M97" s="37">
        <f t="shared" ref="M97:U97" si="43">M22/M18-1</f>
        <v>4.6793761518995947E-2</v>
      </c>
      <c r="N97" s="37">
        <f t="shared" si="43"/>
        <v>0.10210516192211738</v>
      </c>
      <c r="O97" s="37">
        <f t="shared" si="43"/>
        <v>-0.1715634439223741</v>
      </c>
      <c r="P97" s="37" t="e">
        <f t="shared" si="43"/>
        <v>#VALUE!</v>
      </c>
      <c r="Q97" s="37">
        <f t="shared" si="43"/>
        <v>0.54441298086101209</v>
      </c>
      <c r="R97" s="37">
        <f t="shared" si="43"/>
        <v>-0.16206252071815708</v>
      </c>
      <c r="S97" s="37">
        <f t="shared" si="43"/>
        <v>7.164525879819772E-2</v>
      </c>
      <c r="T97" s="37">
        <f t="shared" si="43"/>
        <v>0</v>
      </c>
      <c r="U97" s="37">
        <f t="shared" si="43"/>
        <v>1.2370194935155787E-2</v>
      </c>
      <c r="W97" s="38" t="s">
        <v>50</v>
      </c>
      <c r="X97" s="37">
        <f t="shared" ref="X97:AF97" si="44">X22/X18-1</f>
        <v>1.4486173155223714E-3</v>
      </c>
      <c r="Y97" s="37">
        <f t="shared" si="44"/>
        <v>-4.1276703948857407E-2</v>
      </c>
      <c r="Z97" s="37">
        <f t="shared" si="44"/>
        <v>0.15622686749060932</v>
      </c>
      <c r="AA97" s="37">
        <f t="shared" si="44"/>
        <v>5.3738705542362375E-2</v>
      </c>
      <c r="AB97" s="37">
        <f t="shared" si="44"/>
        <v>-6.7410663210830668E-2</v>
      </c>
      <c r="AC97" s="37">
        <f t="shared" si="44"/>
        <v>-9.8372206724983702E-4</v>
      </c>
      <c r="AD97" s="37">
        <f t="shared" si="44"/>
        <v>1.3888721293218165E-2</v>
      </c>
      <c r="AE97" s="37">
        <f t="shared" si="44"/>
        <v>7.1256626245664201E-2</v>
      </c>
      <c r="AF97" s="37">
        <f t="shared" si="44"/>
        <v>-9.4599792027725615E-2</v>
      </c>
    </row>
    <row r="98" spans="1:32" hidden="1" outlineLevel="1" x14ac:dyDescent="0.2">
      <c r="A98" s="38" t="s">
        <v>51</v>
      </c>
      <c r="B98" s="37">
        <f t="shared" ref="B98:J98" si="45">B23/B19-1</f>
        <v>2.0511862296464844E-2</v>
      </c>
      <c r="C98" s="37">
        <f t="shared" si="45"/>
        <v>2.0944515720970447E-2</v>
      </c>
      <c r="D98" s="37">
        <f t="shared" si="45"/>
        <v>0.10049237389275611</v>
      </c>
      <c r="E98" s="37">
        <f t="shared" si="45"/>
        <v>5.6337990043094033E-2</v>
      </c>
      <c r="F98" s="37">
        <f t="shared" si="45"/>
        <v>0.12543947224149621</v>
      </c>
      <c r="G98" s="37">
        <f t="shared" si="45"/>
        <v>-2.1189956015899014E-4</v>
      </c>
      <c r="H98" s="37">
        <f t="shared" si="45"/>
        <v>-1.1506912876330877E-2</v>
      </c>
      <c r="I98" s="37">
        <f t="shared" si="45"/>
        <v>9.7796829070970315E-2</v>
      </c>
      <c r="J98" s="37">
        <f t="shared" si="45"/>
        <v>-7.3275448142088306E-3</v>
      </c>
      <c r="L98" s="38" t="s">
        <v>51</v>
      </c>
      <c r="M98" s="37">
        <f t="shared" ref="M98:U98" si="46">M23/M19-1</f>
        <v>5.9327724643224888E-2</v>
      </c>
      <c r="N98" s="37">
        <f t="shared" si="46"/>
        <v>0.10989525942497513</v>
      </c>
      <c r="O98" s="37">
        <f t="shared" si="46"/>
        <v>-0.17156344392237377</v>
      </c>
      <c r="P98" s="37" t="e">
        <f t="shared" si="46"/>
        <v>#VALUE!</v>
      </c>
      <c r="Q98" s="37">
        <f t="shared" si="46"/>
        <v>0.54296496089267965</v>
      </c>
      <c r="R98" s="37">
        <f t="shared" si="46"/>
        <v>-0.2011518653266835</v>
      </c>
      <c r="S98" s="37">
        <f t="shared" si="46"/>
        <v>0.12910458377811862</v>
      </c>
      <c r="T98" s="37">
        <f t="shared" si="46"/>
        <v>0</v>
      </c>
      <c r="U98" s="37">
        <f t="shared" si="46"/>
        <v>1.2656673865721002E-2</v>
      </c>
      <c r="W98" s="38" t="s">
        <v>51</v>
      </c>
      <c r="X98" s="37">
        <f t="shared" ref="X98:AF98" si="47">X23/X19-1</f>
        <v>-6.3169730657804957E-3</v>
      </c>
      <c r="Y98" s="37">
        <f t="shared" si="47"/>
        <v>-3.5002004730165348E-2</v>
      </c>
      <c r="Z98" s="37">
        <f t="shared" si="47"/>
        <v>0.11385565840936485</v>
      </c>
      <c r="AA98" s="37">
        <f t="shared" si="47"/>
        <v>4.9522615897298783E-2</v>
      </c>
      <c r="AB98" s="37">
        <f t="shared" si="47"/>
        <v>-0.10884168972335417</v>
      </c>
      <c r="AC98" s="37">
        <f t="shared" si="47"/>
        <v>-6.957625281003188E-3</v>
      </c>
      <c r="AD98" s="37">
        <f t="shared" si="47"/>
        <v>-1.1788851988276061E-2</v>
      </c>
      <c r="AE98" s="37">
        <f t="shared" si="47"/>
        <v>0.11808680230928603</v>
      </c>
      <c r="AF98" s="37">
        <f t="shared" si="47"/>
        <v>-0.12356158030594255</v>
      </c>
    </row>
    <row r="99" spans="1:32" hidden="1" outlineLevel="1" x14ac:dyDescent="0.2">
      <c r="A99" s="38" t="s">
        <v>44</v>
      </c>
      <c r="B99" s="37">
        <f t="shared" ref="B99:J99" si="48">B24/B20-1</f>
        <v>2.9468475704945929E-2</v>
      </c>
      <c r="C99" s="37">
        <f t="shared" si="48"/>
        <v>1.8463594543480566E-2</v>
      </c>
      <c r="D99" s="37">
        <f t="shared" si="48"/>
        <v>8.917699030272308E-2</v>
      </c>
      <c r="E99" s="37">
        <f t="shared" si="48"/>
        <v>3.5716390626003625E-2</v>
      </c>
      <c r="F99" s="37">
        <f t="shared" si="48"/>
        <v>8.2949381460759142E-2</v>
      </c>
      <c r="G99" s="37">
        <f t="shared" si="48"/>
        <v>9.1894933400258338E-3</v>
      </c>
      <c r="H99" s="37">
        <f t="shared" si="48"/>
        <v>3.1905230192332379E-2</v>
      </c>
      <c r="I99" s="37">
        <f t="shared" si="48"/>
        <v>7.0970014044139162E-2</v>
      </c>
      <c r="J99" s="37">
        <f t="shared" si="48"/>
        <v>2.0669606620622449E-3</v>
      </c>
      <c r="L99" s="38" t="s">
        <v>44</v>
      </c>
      <c r="M99" s="37">
        <f t="shared" ref="M99:U99" si="49">M24/M20-1</f>
        <v>4.6362436009218522E-2</v>
      </c>
      <c r="N99" s="37">
        <f t="shared" si="49"/>
        <v>8.3295775856896848E-2</v>
      </c>
      <c r="O99" s="37">
        <f t="shared" si="49"/>
        <v>-0.11792366691015355</v>
      </c>
      <c r="P99" s="37" t="e">
        <f t="shared" si="49"/>
        <v>#VALUE!</v>
      </c>
      <c r="Q99" s="37">
        <f t="shared" si="49"/>
        <v>0.33459098381728669</v>
      </c>
      <c r="R99" s="37">
        <f t="shared" si="49"/>
        <v>-0.15260541017702145</v>
      </c>
      <c r="S99" s="37">
        <f t="shared" si="49"/>
        <v>9.9752499651836857E-2</v>
      </c>
      <c r="T99" s="37">
        <f t="shared" si="49"/>
        <v>0</v>
      </c>
      <c r="U99" s="37">
        <f t="shared" si="49"/>
        <v>2.1538060444688423E-2</v>
      </c>
      <c r="W99" s="38" t="s">
        <v>44</v>
      </c>
      <c r="X99" s="37">
        <f t="shared" ref="X99:AF99" si="50">X24/X20-1</f>
        <v>1.0499437019694913E-2</v>
      </c>
      <c r="Y99" s="37">
        <f t="shared" si="50"/>
        <v>-1.8022776563777376E-2</v>
      </c>
      <c r="Z99" s="37">
        <f t="shared" si="50"/>
        <v>8.6757011262561745E-2</v>
      </c>
      <c r="AA99" s="37">
        <f t="shared" si="50"/>
        <v>3.2104363442540196E-2</v>
      </c>
      <c r="AB99" s="37">
        <f t="shared" si="50"/>
        <v>-8.3923555142168205E-2</v>
      </c>
      <c r="AC99" s="37">
        <f t="shared" si="50"/>
        <v>1.8561913545326769E-2</v>
      </c>
      <c r="AD99" s="37">
        <f t="shared" si="50"/>
        <v>4.4924821281343341E-2</v>
      </c>
      <c r="AE99" s="37">
        <f t="shared" si="50"/>
        <v>8.7197341236269432E-2</v>
      </c>
      <c r="AF99" s="37">
        <f t="shared" si="50"/>
        <v>-8.7755963701405593E-2</v>
      </c>
    </row>
    <row r="100" spans="1:32" hidden="1" outlineLevel="1" x14ac:dyDescent="0.2">
      <c r="A100" s="38" t="s">
        <v>52</v>
      </c>
      <c r="B100" s="37">
        <f t="shared" ref="B100:J100" si="51">B25/B21-1</f>
        <v>4.0050443625201826E-2</v>
      </c>
      <c r="C100" s="37">
        <f t="shared" si="51"/>
        <v>-5.5170502083562445E-3</v>
      </c>
      <c r="D100" s="37">
        <f t="shared" si="51"/>
        <v>0.10336455934290112</v>
      </c>
      <c r="E100" s="37">
        <f t="shared" si="51"/>
        <v>4.6027181841753473E-2</v>
      </c>
      <c r="F100" s="37">
        <f t="shared" si="51"/>
        <v>6.1286418445809288E-2</v>
      </c>
      <c r="G100" s="37">
        <f t="shared" si="51"/>
        <v>5.4303768898839699E-2</v>
      </c>
      <c r="H100" s="37">
        <f t="shared" si="51"/>
        <v>7.3638387719622722E-2</v>
      </c>
      <c r="I100" s="37">
        <f t="shared" si="51"/>
        <v>0.10235821051125882</v>
      </c>
      <c r="J100" s="37">
        <f t="shared" si="51"/>
        <v>3.2497442715253566E-3</v>
      </c>
      <c r="L100" s="38" t="s">
        <v>52</v>
      </c>
      <c r="M100" s="37">
        <f t="shared" ref="M100:U100" si="52">M25/M21-1</f>
        <v>7.8921639124458931E-2</v>
      </c>
      <c r="N100" s="37">
        <f t="shared" si="52"/>
        <v>6.0307351241601692E-2</v>
      </c>
      <c r="O100" s="37">
        <f t="shared" si="52"/>
        <v>-0.11792366691015355</v>
      </c>
      <c r="P100" s="37" t="e">
        <f t="shared" si="52"/>
        <v>#VALUE!</v>
      </c>
      <c r="Q100" s="37">
        <f t="shared" si="52"/>
        <v>0.33459098381728669</v>
      </c>
      <c r="R100" s="37">
        <f t="shared" si="52"/>
        <v>-7.9883952046907902E-2</v>
      </c>
      <c r="S100" s="37">
        <f t="shared" si="52"/>
        <v>0.10185990422188862</v>
      </c>
      <c r="T100" s="37">
        <f t="shared" si="52"/>
        <v>3.9822269130562526E-2</v>
      </c>
      <c r="U100" s="37">
        <f t="shared" si="52"/>
        <v>2.385711371621313E-2</v>
      </c>
      <c r="W100" s="38" t="s">
        <v>52</v>
      </c>
      <c r="X100" s="37">
        <f t="shared" ref="X100:AF100" si="53">X25/X21-1</f>
        <v>1.7360887613959486E-2</v>
      </c>
      <c r="Y100" s="37">
        <f t="shared" si="53"/>
        <v>-4.1707065743811111E-2</v>
      </c>
      <c r="Z100" s="37">
        <f t="shared" si="53"/>
        <v>0.10243872187070946</v>
      </c>
      <c r="AA100" s="37">
        <f t="shared" si="53"/>
        <v>4.237919610970331E-2</v>
      </c>
      <c r="AB100" s="37">
        <f t="shared" si="53"/>
        <v>-0.10575589931484675</v>
      </c>
      <c r="AC100" s="37">
        <f t="shared" si="53"/>
        <v>2.6490998971413271E-2</v>
      </c>
      <c r="AD100" s="37">
        <f t="shared" si="53"/>
        <v>0.13096192134944107</v>
      </c>
      <c r="AE100" s="37">
        <f t="shared" si="53"/>
        <v>0.13890330089743208</v>
      </c>
      <c r="AF100" s="37">
        <f t="shared" si="53"/>
        <v>-8.7755963701405593E-2</v>
      </c>
    </row>
    <row r="101" spans="1:32" hidden="1" outlineLevel="1" x14ac:dyDescent="0.2">
      <c r="A101" s="38" t="s">
        <v>53</v>
      </c>
      <c r="B101" s="37">
        <f t="shared" ref="B101:J101" si="54">B26/B22-1</f>
        <v>5.2139656855672456E-2</v>
      </c>
      <c r="C101" s="37">
        <f t="shared" si="54"/>
        <v>-1.7532937704692109E-2</v>
      </c>
      <c r="D101" s="37">
        <f t="shared" si="54"/>
        <v>6.8116729133381959E-2</v>
      </c>
      <c r="E101" s="37">
        <f t="shared" si="54"/>
        <v>3.9998947906393134E-2</v>
      </c>
      <c r="F101" s="37">
        <f t="shared" si="54"/>
        <v>5.453460632610696E-2</v>
      </c>
      <c r="G101" s="37">
        <f t="shared" si="54"/>
        <v>7.2622893960195167E-2</v>
      </c>
      <c r="H101" s="37">
        <f t="shared" si="54"/>
        <v>0.13905802537378631</v>
      </c>
      <c r="I101" s="37">
        <f t="shared" si="54"/>
        <v>0.18533022801555421</v>
      </c>
      <c r="J101" s="37">
        <f t="shared" si="54"/>
        <v>-2.859683489306164E-2</v>
      </c>
      <c r="L101" s="38" t="s">
        <v>53</v>
      </c>
      <c r="M101" s="37">
        <f t="shared" ref="M101:U101" si="55">M26/M22-1</f>
        <v>0.11992187959996325</v>
      </c>
      <c r="N101" s="37">
        <f t="shared" si="55"/>
        <v>3.3443824385411602E-2</v>
      </c>
      <c r="O101" s="37">
        <f t="shared" si="55"/>
        <v>-6.0810810810810745E-2</v>
      </c>
      <c r="P101" s="37" t="e">
        <f t="shared" si="55"/>
        <v>#VALUE!</v>
      </c>
      <c r="Q101" s="37">
        <f t="shared" si="55"/>
        <v>0.42208100403110715</v>
      </c>
      <c r="R101" s="37">
        <f t="shared" si="55"/>
        <v>4.9458390118028106E-2</v>
      </c>
      <c r="S101" s="37">
        <f t="shared" si="55"/>
        <v>0.19346003642462484</v>
      </c>
      <c r="T101" s="37">
        <f t="shared" si="55"/>
        <v>1.5732263395574098E-2</v>
      </c>
      <c r="U101" s="37">
        <f t="shared" si="55"/>
        <v>1.9574263127342784E-2</v>
      </c>
      <c r="W101" s="38" t="s">
        <v>53</v>
      </c>
      <c r="X101" s="37">
        <f t="shared" ref="X101:AF101" si="56">X26/X22-1</f>
        <v>2.2924235528602788E-2</v>
      </c>
      <c r="Y101" s="37">
        <f t="shared" si="56"/>
        <v>-3.9277807043145097E-2</v>
      </c>
      <c r="Z101" s="37">
        <f t="shared" si="56"/>
        <v>5.1449246304712926E-2</v>
      </c>
      <c r="AA101" s="37">
        <f t="shared" si="56"/>
        <v>3.8062040963016353E-2</v>
      </c>
      <c r="AB101" s="37">
        <f t="shared" si="56"/>
        <v>-7.7843010302805049E-2</v>
      </c>
      <c r="AC101" s="37">
        <f t="shared" si="56"/>
        <v>-4.013076618244571E-3</v>
      </c>
      <c r="AD101" s="37">
        <f t="shared" si="56"/>
        <v>0.10953130852589088</v>
      </c>
      <c r="AE101" s="37">
        <f t="shared" si="56"/>
        <v>0.30413660263810294</v>
      </c>
      <c r="AF101" s="37">
        <f t="shared" si="56"/>
        <v>-0.11852964053677029</v>
      </c>
    </row>
    <row r="102" spans="1:32" hidden="1" outlineLevel="1" x14ac:dyDescent="0.2">
      <c r="A102" s="38" t="s">
        <v>54</v>
      </c>
      <c r="B102" s="37">
        <f t="shared" ref="B102:J102" si="57">B27/B23-1</f>
        <v>4.1627386171467995E-2</v>
      </c>
      <c r="C102" s="37">
        <f t="shared" si="57"/>
        <v>-3.0848967576887598E-2</v>
      </c>
      <c r="D102" s="37">
        <f t="shared" si="57"/>
        <v>4.497905371725186E-2</v>
      </c>
      <c r="E102" s="37">
        <f t="shared" si="57"/>
        <v>2.4084533787516849E-2</v>
      </c>
      <c r="F102" s="37">
        <f t="shared" si="57"/>
        <v>2.2091254970169727E-2</v>
      </c>
      <c r="G102" s="37">
        <f t="shared" si="57"/>
        <v>8.3732351140036521E-2</v>
      </c>
      <c r="H102" s="37">
        <f t="shared" si="57"/>
        <v>0.1403947477273495</v>
      </c>
      <c r="I102" s="37">
        <f t="shared" si="57"/>
        <v>0.14577608070712222</v>
      </c>
      <c r="J102" s="37">
        <f t="shared" si="57"/>
        <v>-2.6705616507401997E-2</v>
      </c>
      <c r="L102" s="38" t="s">
        <v>54</v>
      </c>
      <c r="M102" s="37">
        <f t="shared" ref="M102:U102" si="58">M27/M23-1</f>
        <v>9.0811734963777369E-2</v>
      </c>
      <c r="N102" s="37">
        <f t="shared" si="58"/>
        <v>-1.9160705967180558E-2</v>
      </c>
      <c r="O102" s="37">
        <f t="shared" si="58"/>
        <v>0</v>
      </c>
      <c r="P102" s="37" t="e">
        <f t="shared" si="58"/>
        <v>#VALUE!</v>
      </c>
      <c r="Q102" s="37">
        <f t="shared" si="58"/>
        <v>0.2385666344953381</v>
      </c>
      <c r="R102" s="37">
        <f t="shared" si="58"/>
        <v>0.17163540811679034</v>
      </c>
      <c r="S102" s="37">
        <f t="shared" si="58"/>
        <v>0.11654501433947395</v>
      </c>
      <c r="T102" s="37">
        <f t="shared" si="58"/>
        <v>1.5732263395574098E-2</v>
      </c>
      <c r="U102" s="37">
        <f t="shared" si="58"/>
        <v>1.5211791621478232E-2</v>
      </c>
      <c r="W102" s="38" t="s">
        <v>54</v>
      </c>
      <c r="X102" s="37">
        <f t="shared" ref="X102:AF102" si="59">X27/X23-1</f>
        <v>3.4252511616752468E-2</v>
      </c>
      <c r="Y102" s="37">
        <f t="shared" si="59"/>
        <v>-3.3723780501295098E-2</v>
      </c>
      <c r="Z102" s="37">
        <f t="shared" si="59"/>
        <v>4.9965245800025482E-2</v>
      </c>
      <c r="AA102" s="37">
        <f t="shared" si="59"/>
        <v>2.4084533787516849E-2</v>
      </c>
      <c r="AB102" s="37">
        <f t="shared" si="59"/>
        <v>-1.9342938190082037E-2</v>
      </c>
      <c r="AC102" s="37">
        <f t="shared" si="59"/>
        <v>2.9515305331635489E-3</v>
      </c>
      <c r="AD102" s="37">
        <f t="shared" si="59"/>
        <v>0.16775128926869032</v>
      </c>
      <c r="AE102" s="37">
        <f t="shared" si="59"/>
        <v>0.25155482440340848</v>
      </c>
      <c r="AF102" s="37">
        <f t="shared" si="59"/>
        <v>-7.152630358790657E-2</v>
      </c>
    </row>
    <row r="103" spans="1:32" hidden="1" outlineLevel="1" x14ac:dyDescent="0.2">
      <c r="A103" s="38" t="s">
        <v>45</v>
      </c>
      <c r="B103" s="37">
        <f t="shared" ref="B103:J103" si="60">B28/B24-1</f>
        <v>4.6516152427847013E-2</v>
      </c>
      <c r="C103" s="37">
        <f t="shared" si="60"/>
        <v>-3.3871505151494952E-2</v>
      </c>
      <c r="D103" s="37">
        <f t="shared" si="60"/>
        <v>2.2277901239134978E-2</v>
      </c>
      <c r="E103" s="37">
        <f t="shared" si="60"/>
        <v>9.8071289592591038E-2</v>
      </c>
      <c r="F103" s="37">
        <f t="shared" si="60"/>
        <v>1.0011759455980096E-2</v>
      </c>
      <c r="G103" s="37">
        <f t="shared" si="60"/>
        <v>6.5335326083147072E-2</v>
      </c>
      <c r="H103" s="37">
        <f t="shared" si="60"/>
        <v>0.15431201113729442</v>
      </c>
      <c r="I103" s="37">
        <f t="shared" si="60"/>
        <v>0.24666551712340334</v>
      </c>
      <c r="J103" s="37">
        <f t="shared" si="60"/>
        <v>-3.3156646049375738E-2</v>
      </c>
      <c r="L103" s="38" t="s">
        <v>45</v>
      </c>
      <c r="M103" s="37">
        <f t="shared" ref="M103:U103" si="61">M28/M24-1</f>
        <v>0.11785945296343714</v>
      </c>
      <c r="N103" s="37">
        <f t="shared" si="61"/>
        <v>-6.9521732718262896E-3</v>
      </c>
      <c r="O103" s="37">
        <f t="shared" si="61"/>
        <v>0</v>
      </c>
      <c r="P103" s="37" t="e">
        <f t="shared" si="61"/>
        <v>#VALUE!</v>
      </c>
      <c r="Q103" s="37">
        <f t="shared" si="61"/>
        <v>0.15904442299689148</v>
      </c>
      <c r="R103" s="37">
        <f t="shared" si="61"/>
        <v>0.17163540811679034</v>
      </c>
      <c r="S103" s="37">
        <f t="shared" si="61"/>
        <v>0.1960056775263368</v>
      </c>
      <c r="T103" s="37">
        <f t="shared" si="61"/>
        <v>9.9516003617555526E-2</v>
      </c>
      <c r="U103" s="37">
        <f t="shared" si="61"/>
        <v>2.2701584613646908E-3</v>
      </c>
      <c r="W103" s="38" t="s">
        <v>45</v>
      </c>
      <c r="X103" s="37">
        <f t="shared" ref="X103:AF103" si="62">X28/X24-1</f>
        <v>3.1067321212245647E-2</v>
      </c>
      <c r="Y103" s="37">
        <f t="shared" si="62"/>
        <v>-4.0506478016824832E-2</v>
      </c>
      <c r="Z103" s="37">
        <f t="shared" si="62"/>
        <v>2.4678896050474242E-2</v>
      </c>
      <c r="AA103" s="37">
        <f t="shared" si="62"/>
        <v>9.8071289592591038E-2</v>
      </c>
      <c r="AB103" s="37">
        <f t="shared" si="62"/>
        <v>-1.8513646906099912E-2</v>
      </c>
      <c r="AC103" s="37">
        <f t="shared" si="62"/>
        <v>-3.0117766462661955E-2</v>
      </c>
      <c r="AD103" s="37">
        <f t="shared" si="62"/>
        <v>0.10990708851110309</v>
      </c>
      <c r="AE103" s="37">
        <f t="shared" si="62"/>
        <v>0.3878943543573532</v>
      </c>
      <c r="AF103" s="37">
        <f t="shared" si="62"/>
        <v>-7.152630358790657E-2</v>
      </c>
    </row>
    <row r="104" spans="1:32" hidden="1" outlineLevel="1" x14ac:dyDescent="0.2">
      <c r="A104" s="38" t="s">
        <v>88</v>
      </c>
      <c r="B104" s="37">
        <f t="shared" ref="B104:J104" si="63">B29/B25-1</f>
        <v>4.2463763460465653E-2</v>
      </c>
      <c r="C104" s="37">
        <f t="shared" si="63"/>
        <v>-2.6279250177746794E-2</v>
      </c>
      <c r="D104" s="37">
        <f t="shared" si="63"/>
        <v>6.6025817383484231E-2</v>
      </c>
      <c r="E104" s="37">
        <f t="shared" si="63"/>
        <v>-0.1569704129836772</v>
      </c>
      <c r="F104" s="37">
        <f t="shared" si="63"/>
        <v>3.2668723699051716E-2</v>
      </c>
      <c r="G104" s="37">
        <f t="shared" si="63"/>
        <v>8.4180595016950521E-2</v>
      </c>
      <c r="H104" s="37">
        <f t="shared" si="63"/>
        <v>0.1358186787614013</v>
      </c>
      <c r="I104" s="37">
        <f t="shared" si="63"/>
        <v>0.10968124232526111</v>
      </c>
      <c r="J104" s="37">
        <f t="shared" si="63"/>
        <v>-3.4296508260655334E-2</v>
      </c>
      <c r="L104" s="38" t="s">
        <v>88</v>
      </c>
      <c r="M104" s="37">
        <f t="shared" ref="M104:U104" si="64">M29/M25-1</f>
        <v>0.13728800707574429</v>
      </c>
      <c r="N104" s="37">
        <f t="shared" si="64"/>
        <v>8.3594324657706887E-2</v>
      </c>
      <c r="O104" s="37">
        <f t="shared" si="64"/>
        <v>9.5445115010332149E-2</v>
      </c>
      <c r="P104" s="37" t="e">
        <f t="shared" si="64"/>
        <v>#VALUE!</v>
      </c>
      <c r="Q104" s="37">
        <f t="shared" si="64"/>
        <v>0.15904442299689148</v>
      </c>
      <c r="R104" s="37">
        <f t="shared" si="64"/>
        <v>0.15807018754186686</v>
      </c>
      <c r="S104" s="37">
        <f t="shared" si="64"/>
        <v>0.19371821083391105</v>
      </c>
      <c r="T104" s="37">
        <f t="shared" si="64"/>
        <v>9.5704820498569543E-2</v>
      </c>
      <c r="U104" s="37">
        <f t="shared" si="64"/>
        <v>0</v>
      </c>
      <c r="W104" s="38" t="s">
        <v>88</v>
      </c>
      <c r="X104" s="37">
        <f t="shared" ref="X104:AF104" si="65">X29/X25-1</f>
        <v>1.2335308197832795E-2</v>
      </c>
      <c r="Y104" s="37">
        <f t="shared" si="65"/>
        <v>-5.3440889665724134E-2</v>
      </c>
      <c r="Z104" s="37">
        <f t="shared" si="65"/>
        <v>6.2900261711210881E-2</v>
      </c>
      <c r="AA104" s="37">
        <f t="shared" si="65"/>
        <v>-0.1569704129836772</v>
      </c>
      <c r="AB104" s="37">
        <f t="shared" si="65"/>
        <v>7.8893924801159976E-3</v>
      </c>
      <c r="AC104" s="37">
        <f t="shared" si="65"/>
        <v>1.2693297212223786E-2</v>
      </c>
      <c r="AD104" s="37">
        <f t="shared" si="65"/>
        <v>7.7413601917878605E-2</v>
      </c>
      <c r="AE104" s="37">
        <f t="shared" si="65"/>
        <v>0.16306840881695939</v>
      </c>
      <c r="AF104" s="37">
        <f t="shared" si="65"/>
        <v>-7.152630358790657E-2</v>
      </c>
    </row>
    <row r="105" spans="1:32" hidden="1" outlineLevel="1" x14ac:dyDescent="0.2">
      <c r="A105" s="38" t="s">
        <v>92</v>
      </c>
      <c r="B105" s="37">
        <f t="shared" ref="B105:J105" si="66">B30/B26-1</f>
        <v>3.9044384993336623E-2</v>
      </c>
      <c r="C105" s="37">
        <f t="shared" si="66"/>
        <v>-2.0078781601517992E-4</v>
      </c>
      <c r="D105" s="37">
        <f t="shared" si="66"/>
        <v>8.0972514439135113E-2</v>
      </c>
      <c r="E105" s="37">
        <f t="shared" si="66"/>
        <v>-0.17144956774572462</v>
      </c>
      <c r="F105" s="37">
        <f t="shared" si="66"/>
        <v>-5.1015391130028287E-2</v>
      </c>
      <c r="G105" s="37">
        <f t="shared" si="66"/>
        <v>7.766999791365814E-2</v>
      </c>
      <c r="H105" s="37">
        <f t="shared" si="66"/>
        <v>0.11071230342777483</v>
      </c>
      <c r="I105" s="37">
        <f t="shared" si="66"/>
        <v>-1.2973973514817105E-3</v>
      </c>
      <c r="J105" s="37">
        <f t="shared" si="66"/>
        <v>0</v>
      </c>
      <c r="L105" s="38" t="s">
        <v>92</v>
      </c>
      <c r="M105" s="37">
        <f t="shared" ref="M105:U105" si="67">M30/M26-1</f>
        <v>8.4931317204668844E-2</v>
      </c>
      <c r="N105" s="37">
        <f t="shared" si="67"/>
        <v>9.0429206410515661E-2</v>
      </c>
      <c r="O105" s="37">
        <f t="shared" si="67"/>
        <v>0</v>
      </c>
      <c r="P105" s="37" t="e">
        <f t="shared" si="67"/>
        <v>#VALUE!</v>
      </c>
      <c r="Q105" s="37">
        <f t="shared" si="67"/>
        <v>-6.4205032885330748E-2</v>
      </c>
      <c r="R105" s="37">
        <f t="shared" si="67"/>
        <v>0.10986912412838357</v>
      </c>
      <c r="S105" s="37">
        <f t="shared" si="67"/>
        <v>7.1166555908066087E-2</v>
      </c>
      <c r="T105" s="37">
        <f t="shared" si="67"/>
        <v>0.12653939542886805</v>
      </c>
      <c r="U105" s="37">
        <f t="shared" si="67"/>
        <v>0</v>
      </c>
      <c r="W105" s="38" t="s">
        <v>92</v>
      </c>
      <c r="X105" s="37">
        <f t="shared" ref="X105:AF105" si="68">X30/X26-1</f>
        <v>2.0623150602109064E-2</v>
      </c>
      <c r="Y105" s="37">
        <f t="shared" si="68"/>
        <v>-2.2871317167428074E-2</v>
      </c>
      <c r="Z105" s="37">
        <f t="shared" si="68"/>
        <v>8.9521634024036123E-2</v>
      </c>
      <c r="AA105" s="37">
        <f t="shared" si="68"/>
        <v>-0.17144956774572462</v>
      </c>
      <c r="AB105" s="37">
        <f t="shared" si="68"/>
        <v>-4.7826897212906672E-2</v>
      </c>
      <c r="AC105" s="37">
        <f t="shared" si="68"/>
        <v>4.3103059887725337E-2</v>
      </c>
      <c r="AD105" s="37">
        <f t="shared" si="68"/>
        <v>0.15336214486510058</v>
      </c>
      <c r="AE105" s="37">
        <f t="shared" si="68"/>
        <v>-2.6504718188284815E-2</v>
      </c>
      <c r="AF105" s="37">
        <f t="shared" si="68"/>
        <v>0</v>
      </c>
    </row>
    <row r="106" spans="1:32" hidden="1" outlineLevel="1" x14ac:dyDescent="0.2">
      <c r="A106" s="38" t="s">
        <v>93</v>
      </c>
      <c r="B106" s="37">
        <f t="shared" ref="B106:J106" si="69">B31/B27-1</f>
        <v>3.5472846722820028E-2</v>
      </c>
      <c r="C106" s="37">
        <f t="shared" si="69"/>
        <v>1.0035119774093326E-2</v>
      </c>
      <c r="D106" s="37">
        <f t="shared" si="69"/>
        <v>0.12194087223780037</v>
      </c>
      <c r="E106" s="37">
        <f t="shared" si="69"/>
        <v>-0.17144956774572462</v>
      </c>
      <c r="F106" s="37">
        <f t="shared" si="69"/>
        <v>-0.11036964507871161</v>
      </c>
      <c r="G106" s="37">
        <f t="shared" si="69"/>
        <v>5.5043954775328308E-2</v>
      </c>
      <c r="H106" s="37">
        <f t="shared" si="69"/>
        <v>5.2178888266183776E-2</v>
      </c>
      <c r="I106" s="37">
        <f t="shared" si="69"/>
        <v>-1.2973973514817105E-3</v>
      </c>
      <c r="J106" s="37">
        <f t="shared" si="69"/>
        <v>0</v>
      </c>
      <c r="L106" s="38" t="s">
        <v>93</v>
      </c>
      <c r="M106" s="37">
        <f t="shared" ref="M106:U106" si="70">M31/M27-1</f>
        <v>8.1643982459124187E-2</v>
      </c>
      <c r="N106" s="37">
        <f t="shared" si="70"/>
        <v>7.1668941597079261E-2</v>
      </c>
      <c r="O106" s="37">
        <f t="shared" si="70"/>
        <v>0</v>
      </c>
      <c r="P106" s="37" t="e">
        <f t="shared" si="70"/>
        <v>#VALUE!</v>
      </c>
      <c r="Q106" s="37">
        <f t="shared" si="70"/>
        <v>-6.4205032885330748E-2</v>
      </c>
      <c r="R106" s="37">
        <f t="shared" si="70"/>
        <v>0.10986912412838357</v>
      </c>
      <c r="S106" s="37">
        <f t="shared" si="70"/>
        <v>7.1166555908066087E-2</v>
      </c>
      <c r="T106" s="37">
        <f t="shared" si="70"/>
        <v>0.12653939542886805</v>
      </c>
      <c r="U106" s="37">
        <f t="shared" si="70"/>
        <v>0</v>
      </c>
      <c r="W106" s="38" t="s">
        <v>93</v>
      </c>
      <c r="X106" s="37">
        <f t="shared" ref="X106:AF106" si="71">X31/X27-1</f>
        <v>1.6365079036594343E-2</v>
      </c>
      <c r="Y106" s="37">
        <f t="shared" si="71"/>
        <v>-5.3526375393837533E-3</v>
      </c>
      <c r="Z106" s="37">
        <f t="shared" si="71"/>
        <v>0.13481545204144063</v>
      </c>
      <c r="AA106" s="37">
        <f t="shared" si="71"/>
        <v>-0.17144956774572462</v>
      </c>
      <c r="AB106" s="37">
        <f t="shared" si="71"/>
        <v>-0.12152958314948481</v>
      </c>
      <c r="AC106" s="37">
        <f t="shared" si="71"/>
        <v>-3.8128669486601208E-3</v>
      </c>
      <c r="AD106" s="37">
        <f t="shared" si="71"/>
        <v>3.146846510182244E-2</v>
      </c>
      <c r="AE106" s="37">
        <f t="shared" si="71"/>
        <v>-2.6504718188284815E-2</v>
      </c>
      <c r="AF106" s="37">
        <f t="shared" si="71"/>
        <v>0</v>
      </c>
    </row>
    <row r="107" spans="1:32" hidden="1" outlineLevel="1" x14ac:dyDescent="0.2">
      <c r="A107" s="38" t="s">
        <v>91</v>
      </c>
      <c r="B107" s="37">
        <f t="shared" ref="B107:J107" si="72">B32/B28-1</f>
        <v>2.6372373718693387E-2</v>
      </c>
      <c r="C107" s="37">
        <f t="shared" si="72"/>
        <v>3.40034091357857E-2</v>
      </c>
      <c r="D107" s="37">
        <f t="shared" si="72"/>
        <v>0.1016058787479146</v>
      </c>
      <c r="E107" s="37">
        <f t="shared" si="72"/>
        <v>-0.21772689518021127</v>
      </c>
      <c r="F107" s="37">
        <f t="shared" si="72"/>
        <v>-9.1335358357155561E-2</v>
      </c>
      <c r="G107" s="37">
        <f t="shared" si="72"/>
        <v>0.10589533035085674</v>
      </c>
      <c r="H107" s="37">
        <f t="shared" si="72"/>
        <v>-3.7270367436294083E-2</v>
      </c>
      <c r="I107" s="37">
        <f t="shared" si="72"/>
        <v>-8.3854739439159331E-2</v>
      </c>
      <c r="J107" s="37">
        <f t="shared" si="72"/>
        <v>0</v>
      </c>
      <c r="L107" s="38" t="s">
        <v>91</v>
      </c>
      <c r="M107" s="37">
        <f t="shared" ref="M107:U107" si="73">M32/M28-1</f>
        <v>7.0605273210587294E-2</v>
      </c>
      <c r="N107" s="37">
        <f t="shared" si="73"/>
        <v>5.4991682335554293E-2</v>
      </c>
      <c r="O107" s="37">
        <f t="shared" si="73"/>
        <v>0</v>
      </c>
      <c r="P107" s="37" t="e">
        <f t="shared" si="73"/>
        <v>#VALUE!</v>
      </c>
      <c r="Q107" s="37">
        <f t="shared" si="73"/>
        <v>0</v>
      </c>
      <c r="R107" s="37">
        <f t="shared" si="73"/>
        <v>0.14649216550451105</v>
      </c>
      <c r="S107" s="37">
        <f t="shared" si="73"/>
        <v>3.2044220693279168E-3</v>
      </c>
      <c r="T107" s="37">
        <f t="shared" si="73"/>
        <v>5.6001153408112403E-2</v>
      </c>
      <c r="U107" s="37">
        <f t="shared" si="73"/>
        <v>0</v>
      </c>
      <c r="W107" s="38" t="s">
        <v>91</v>
      </c>
      <c r="X107" s="37">
        <f t="shared" ref="X107:AF107" si="74">X32/X28-1</f>
        <v>6.8661456832006529E-3</v>
      </c>
      <c r="Y107" s="37">
        <f t="shared" si="74"/>
        <v>2.864939268401967E-2</v>
      </c>
      <c r="Z107" s="37">
        <f t="shared" si="74"/>
        <v>0.11229268637455192</v>
      </c>
      <c r="AA107" s="37">
        <f t="shared" si="74"/>
        <v>-0.21772689518021127</v>
      </c>
      <c r="AB107" s="37">
        <f t="shared" si="74"/>
        <v>-0.11197989452969848</v>
      </c>
      <c r="AC107" s="37">
        <f t="shared" si="74"/>
        <v>6.1857890182042574E-2</v>
      </c>
      <c r="AD107" s="37">
        <f t="shared" si="74"/>
        <v>-8.4207971677484839E-2</v>
      </c>
      <c r="AE107" s="37">
        <f t="shared" si="74"/>
        <v>-0.12213583644875869</v>
      </c>
      <c r="AF107" s="37">
        <f t="shared" si="74"/>
        <v>0</v>
      </c>
    </row>
    <row r="108" spans="1:32" hidden="1" outlineLevel="1" x14ac:dyDescent="0.2">
      <c r="A108" s="38" t="s">
        <v>95</v>
      </c>
      <c r="B108" s="37">
        <f t="shared" ref="B108:J108" si="75">B33/B29-1</f>
        <v>3.289613230401045E-2</v>
      </c>
      <c r="C108" s="37">
        <f t="shared" si="75"/>
        <v>7.0574941439250027E-2</v>
      </c>
      <c r="D108" s="37">
        <f t="shared" si="75"/>
        <v>2.8537503684567866E-2</v>
      </c>
      <c r="E108" s="37">
        <f t="shared" si="75"/>
        <v>6.046007788963248E-3</v>
      </c>
      <c r="F108" s="37">
        <f t="shared" si="75"/>
        <v>-9.28481066585638E-2</v>
      </c>
      <c r="G108" s="37">
        <f t="shared" si="75"/>
        <v>7.0088742742538512E-2</v>
      </c>
      <c r="H108" s="37">
        <f t="shared" si="75"/>
        <v>-8.9626385911127926E-3</v>
      </c>
      <c r="I108" s="37">
        <f t="shared" si="75"/>
        <v>-1.542106283464828E-2</v>
      </c>
      <c r="J108" s="37">
        <f t="shared" si="75"/>
        <v>-3.9642775106542349E-2</v>
      </c>
      <c r="L108" s="38" t="s">
        <v>95</v>
      </c>
      <c r="M108" s="37">
        <f t="shared" ref="M108:U108" si="76">M33/M29-1</f>
        <v>3.0930808008262867E-2</v>
      </c>
      <c r="N108" s="37">
        <f t="shared" si="76"/>
        <v>-2.8645313606242895E-2</v>
      </c>
      <c r="O108" s="37">
        <f t="shared" si="76"/>
        <v>-8.7129070824723098E-2</v>
      </c>
      <c r="P108" s="37" t="e">
        <f t="shared" si="76"/>
        <v>#VALUE!</v>
      </c>
      <c r="Q108" s="37">
        <f t="shared" si="76"/>
        <v>-6.8610149810158783E-2</v>
      </c>
      <c r="R108" s="37">
        <f t="shared" si="76"/>
        <v>6.8247239779736457E-2</v>
      </c>
      <c r="S108" s="37">
        <f t="shared" si="76"/>
        <v>4.7921495273544057E-2</v>
      </c>
      <c r="T108" s="37">
        <f t="shared" si="76"/>
        <v>6.5084597990822113E-2</v>
      </c>
      <c r="U108" s="37">
        <f t="shared" si="76"/>
        <v>0</v>
      </c>
      <c r="W108" s="38" t="s">
        <v>95</v>
      </c>
      <c r="X108" s="37">
        <f t="shared" ref="X108:AF108" si="77">X33/X29-1</f>
        <v>3.3260313359887883E-2</v>
      </c>
      <c r="Y108" s="37">
        <f t="shared" si="77"/>
        <v>9.8653967937401443E-2</v>
      </c>
      <c r="Z108" s="37">
        <f t="shared" si="77"/>
        <v>4.1202379103547848E-2</v>
      </c>
      <c r="AA108" s="37">
        <f t="shared" si="77"/>
        <v>6.046007788963248E-3</v>
      </c>
      <c r="AB108" s="37">
        <f t="shared" si="77"/>
        <v>-9.8313346480310537E-2</v>
      </c>
      <c r="AC108" s="37">
        <f t="shared" si="77"/>
        <v>7.2126136530550111E-2</v>
      </c>
      <c r="AD108" s="37">
        <f t="shared" si="77"/>
        <v>-7.0674711764947107E-2</v>
      </c>
      <c r="AE108" s="37">
        <f t="shared" si="77"/>
        <v>-5.1182771370518854E-2</v>
      </c>
      <c r="AF108" s="37">
        <f t="shared" si="77"/>
        <v>-8.5991222026642333E-2</v>
      </c>
    </row>
    <row r="109" spans="1:32" hidden="1" outlineLevel="1" x14ac:dyDescent="0.2">
      <c r="A109" s="38" t="s">
        <v>108</v>
      </c>
      <c r="B109" s="37">
        <f t="shared" ref="B109:J109" si="78">B34/B30-1</f>
        <v>2.6211419542658154E-2</v>
      </c>
      <c r="C109" s="37">
        <f t="shared" si="78"/>
        <v>5.1355062867940893E-2</v>
      </c>
      <c r="D109" s="37">
        <f t="shared" si="78"/>
        <v>3.1505074745880046E-2</v>
      </c>
      <c r="E109" s="37">
        <f t="shared" si="78"/>
        <v>9.5039542657895382E-3</v>
      </c>
      <c r="F109" s="37">
        <f t="shared" si="78"/>
        <v>-5.3508664366871739E-2</v>
      </c>
      <c r="G109" s="37">
        <f t="shared" si="78"/>
        <v>6.8781764042741056E-2</v>
      </c>
      <c r="H109" s="37">
        <f t="shared" si="78"/>
        <v>-4.329125107988685E-2</v>
      </c>
      <c r="I109" s="37">
        <f t="shared" si="78"/>
        <v>-1.7215536400596587E-2</v>
      </c>
      <c r="J109" s="37">
        <f t="shared" si="78"/>
        <v>-3.9642775106542349E-2</v>
      </c>
      <c r="L109" s="38" t="s">
        <v>108</v>
      </c>
      <c r="M109" s="37">
        <f t="shared" ref="M109:U109" si="79">M34/M30-1</f>
        <v>2.5345651128063862E-2</v>
      </c>
      <c r="N109" s="37">
        <f t="shared" si="79"/>
        <v>-2.8795036266572982E-2</v>
      </c>
      <c r="O109" s="37">
        <f t="shared" si="79"/>
        <v>0</v>
      </c>
      <c r="P109" s="37" t="e">
        <f t="shared" si="79"/>
        <v>#VALUE!</v>
      </c>
      <c r="Q109" s="37">
        <f t="shared" si="79"/>
        <v>-6.8610149810158783E-2</v>
      </c>
      <c r="R109" s="37">
        <f t="shared" si="79"/>
        <v>6.5995243186693697E-2</v>
      </c>
      <c r="S109" s="37">
        <f t="shared" si="79"/>
        <v>0</v>
      </c>
      <c r="T109" s="37">
        <f t="shared" si="79"/>
        <v>6.0501188959694252E-2</v>
      </c>
      <c r="U109" s="37">
        <f t="shared" si="79"/>
        <v>0</v>
      </c>
      <c r="W109" s="38" t="s">
        <v>108</v>
      </c>
      <c r="X109" s="37">
        <f t="shared" ref="X109:AF109" si="80">X34/X30-1</f>
        <v>2.5719816573353871E-2</v>
      </c>
      <c r="Y109" s="37">
        <f t="shared" si="80"/>
        <v>7.3728849178566813E-2</v>
      </c>
      <c r="Z109" s="37">
        <f t="shared" si="80"/>
        <v>3.4558086121528886E-2</v>
      </c>
      <c r="AA109" s="37">
        <f t="shared" si="80"/>
        <v>9.5039542657895382E-3</v>
      </c>
      <c r="AB109" s="37">
        <f t="shared" si="80"/>
        <v>-4.9920791405555276E-2</v>
      </c>
      <c r="AC109" s="37">
        <f t="shared" si="80"/>
        <v>7.1964669016537863E-2</v>
      </c>
      <c r="AD109" s="37">
        <f t="shared" si="80"/>
        <v>-8.8323434828371017E-2</v>
      </c>
      <c r="AE109" s="37">
        <f t="shared" si="80"/>
        <v>-5.1182771370518854E-2</v>
      </c>
      <c r="AF109" s="37">
        <f t="shared" si="80"/>
        <v>-8.5991222026642333E-2</v>
      </c>
    </row>
    <row r="110" spans="1:32" hidden="1" outlineLevel="1" x14ac:dyDescent="0.2">
      <c r="A110" s="38" t="s">
        <v>107</v>
      </c>
      <c r="B110" s="37">
        <f t="shared" ref="B110:J110" si="81">B35/B31-1</f>
        <v>4.6156710972241166E-2</v>
      </c>
      <c r="C110" s="37">
        <f t="shared" si="81"/>
        <v>5.8127036173311941E-2</v>
      </c>
      <c r="D110" s="37">
        <f t="shared" si="81"/>
        <v>4.0398833591992478E-4</v>
      </c>
      <c r="E110" s="37">
        <f t="shared" si="81"/>
        <v>9.5039542657895382E-3</v>
      </c>
      <c r="F110" s="37">
        <f t="shared" si="81"/>
        <v>2.2900673662485937E-2</v>
      </c>
      <c r="G110" s="37">
        <f t="shared" si="81"/>
        <v>0.12191626760663055</v>
      </c>
      <c r="H110" s="37">
        <f t="shared" si="81"/>
        <v>3.6567739409043787E-2</v>
      </c>
      <c r="I110" s="37">
        <f t="shared" si="81"/>
        <v>-1.7215536400596587E-2</v>
      </c>
      <c r="J110" s="37">
        <f t="shared" si="81"/>
        <v>-3.9642775106542349E-2</v>
      </c>
      <c r="L110" s="38" t="s">
        <v>107</v>
      </c>
      <c r="M110" s="37">
        <f t="shared" ref="M110:U110" si="82">M35/M31-1</f>
        <v>5.4568839895622112E-2</v>
      </c>
      <c r="N110" s="37">
        <f t="shared" si="82"/>
        <v>-6.6277012578712657E-3</v>
      </c>
      <c r="O110" s="37">
        <f t="shared" si="82"/>
        <v>0</v>
      </c>
      <c r="P110" s="37" t="e">
        <f t="shared" si="82"/>
        <v>#VALUE!</v>
      </c>
      <c r="Q110" s="37">
        <f t="shared" si="82"/>
        <v>-6.8610149810158783E-2</v>
      </c>
      <c r="R110" s="37">
        <f t="shared" si="82"/>
        <v>9.8992864780040657E-2</v>
      </c>
      <c r="S110" s="37">
        <f t="shared" si="82"/>
        <v>5.639032502819652E-2</v>
      </c>
      <c r="T110" s="37">
        <f t="shared" si="82"/>
        <v>6.0501188959694252E-2</v>
      </c>
      <c r="U110" s="37">
        <f t="shared" si="82"/>
        <v>0</v>
      </c>
      <c r="W110" s="38" t="s">
        <v>107</v>
      </c>
      <c r="X110" s="37">
        <f t="shared" ref="X110:AF110" si="83">X35/X31-1</f>
        <v>4.229724775981647E-2</v>
      </c>
      <c r="Y110" s="37">
        <f t="shared" si="83"/>
        <v>7.5545878403048716E-2</v>
      </c>
      <c r="Z110" s="37">
        <f t="shared" si="83"/>
        <v>4.4157444345249708E-4</v>
      </c>
      <c r="AA110" s="37">
        <f t="shared" si="83"/>
        <v>9.5039542657895382E-3</v>
      </c>
      <c r="AB110" s="37">
        <f t="shared" si="83"/>
        <v>4.6466280116017389E-2</v>
      </c>
      <c r="AC110" s="37">
        <f t="shared" si="83"/>
        <v>0.14933369818712383</v>
      </c>
      <c r="AD110" s="37">
        <f t="shared" si="83"/>
        <v>1.425011561383549E-2</v>
      </c>
      <c r="AE110" s="37">
        <f t="shared" si="83"/>
        <v>-5.1182771370518854E-2</v>
      </c>
      <c r="AF110" s="37">
        <f t="shared" si="83"/>
        <v>-8.5991222026642333E-2</v>
      </c>
    </row>
    <row r="111" spans="1:32" hidden="1" outlineLevel="1" x14ac:dyDescent="0.2">
      <c r="A111" s="38" t="s">
        <v>106</v>
      </c>
      <c r="B111" s="37">
        <f t="shared" ref="B111:J111" si="84">B36/B32-1</f>
        <v>6.5561837803539413E-2</v>
      </c>
      <c r="C111" s="37">
        <f t="shared" si="84"/>
        <v>9.4602728221591326E-2</v>
      </c>
      <c r="D111" s="37">
        <f t="shared" si="84"/>
        <v>5.6065571897710331E-2</v>
      </c>
      <c r="E111" s="37">
        <f t="shared" si="84"/>
        <v>-4.2954689568845961E-3</v>
      </c>
      <c r="F111" s="37">
        <f t="shared" si="84"/>
        <v>1.3450802454897159E-2</v>
      </c>
      <c r="G111" s="37">
        <f t="shared" si="84"/>
        <v>9.0680538042433367E-2</v>
      </c>
      <c r="H111" s="37">
        <f t="shared" si="84"/>
        <v>0.15512412916388696</v>
      </c>
      <c r="I111" s="37">
        <f t="shared" si="84"/>
        <v>-0.10333682898786301</v>
      </c>
      <c r="J111" s="37">
        <f t="shared" si="84"/>
        <v>-3.9642775106542349E-2</v>
      </c>
      <c r="L111" s="38" t="s">
        <v>106</v>
      </c>
      <c r="M111" s="37">
        <f t="shared" ref="M111:U111" si="85">M36/M32-1</f>
        <v>6.1692935007622296E-2</v>
      </c>
      <c r="N111" s="37">
        <f t="shared" si="85"/>
        <v>0.12725112218899026</v>
      </c>
      <c r="O111" s="37">
        <f t="shared" si="85"/>
        <v>0</v>
      </c>
      <c r="P111" s="37" t="e">
        <f t="shared" si="85"/>
        <v>#VALUE!</v>
      </c>
      <c r="Q111" s="37">
        <f t="shared" si="85"/>
        <v>-6.8610149810158783E-2</v>
      </c>
      <c r="R111" s="37">
        <f t="shared" si="85"/>
        <v>6.3887120170615486E-2</v>
      </c>
      <c r="S111" s="37">
        <f t="shared" si="85"/>
        <v>5.3016017263122661E-2</v>
      </c>
      <c r="T111" s="37">
        <f t="shared" si="85"/>
        <v>4.5131273727383903E-2</v>
      </c>
      <c r="U111" s="37">
        <f t="shared" si="85"/>
        <v>0</v>
      </c>
      <c r="W111" s="38" t="s">
        <v>106</v>
      </c>
      <c r="X111" s="37">
        <f t="shared" ref="X111:AF111" si="86">X36/X32-1</f>
        <v>6.8334290911310491E-2</v>
      </c>
      <c r="Y111" s="37">
        <f t="shared" si="86"/>
        <v>8.6060985688513947E-2</v>
      </c>
      <c r="Z111" s="37">
        <f t="shared" si="86"/>
        <v>6.1367164241412864E-2</v>
      </c>
      <c r="AA111" s="37">
        <f t="shared" si="86"/>
        <v>-4.2954689568845961E-3</v>
      </c>
      <c r="AB111" s="37">
        <f t="shared" si="86"/>
        <v>3.4337989050197359E-2</v>
      </c>
      <c r="AC111" s="37">
        <f t="shared" si="86"/>
        <v>0.12206124319024902</v>
      </c>
      <c r="AD111" s="37">
        <f t="shared" si="86"/>
        <v>0.28328776608911932</v>
      </c>
      <c r="AE111" s="37">
        <f t="shared" si="86"/>
        <v>-0.18501771012614465</v>
      </c>
      <c r="AF111" s="37">
        <f t="shared" si="86"/>
        <v>-8.5991222026642333E-2</v>
      </c>
    </row>
    <row r="112" spans="1:32" hidden="1" outlineLevel="1" x14ac:dyDescent="0.2">
      <c r="A112" s="38" t="s">
        <v>105</v>
      </c>
      <c r="B112" s="37">
        <f t="shared" ref="B112:J112" si="87">B37/B33-1</f>
        <v>0.11584498565495549</v>
      </c>
      <c r="C112" s="37">
        <f t="shared" si="87"/>
        <v>0.12719482595975173</v>
      </c>
      <c r="D112" s="37">
        <f t="shared" si="87"/>
        <v>7.9084426735180458E-2</v>
      </c>
      <c r="E112" s="37">
        <f t="shared" si="87"/>
        <v>-1.6916358958695143E-3</v>
      </c>
      <c r="F112" s="37">
        <f t="shared" si="87"/>
        <v>3.9199258646101631E-2</v>
      </c>
      <c r="G112" s="37">
        <f t="shared" si="87"/>
        <v>0.21422410477575049</v>
      </c>
      <c r="H112" s="37">
        <f t="shared" si="87"/>
        <v>0.18136071060267844</v>
      </c>
      <c r="I112" s="37">
        <f t="shared" si="87"/>
        <v>-8.7973920069123412E-2</v>
      </c>
      <c r="J112" s="37">
        <f t="shared" si="87"/>
        <v>0</v>
      </c>
      <c r="L112" s="38" t="s">
        <v>105</v>
      </c>
      <c r="M112" s="37">
        <f t="shared" ref="M112:U112" si="88">M37/M33-1</f>
        <v>0.16243477854004129</v>
      </c>
      <c r="N112" s="37">
        <f t="shared" si="88"/>
        <v>0.15865290920919262</v>
      </c>
      <c r="O112" s="37">
        <f t="shared" si="88"/>
        <v>9.5445115010332593E-2</v>
      </c>
      <c r="P112" s="37" t="e">
        <f t="shared" si="88"/>
        <v>#VALUE!</v>
      </c>
      <c r="Q112" s="37">
        <f t="shared" si="88"/>
        <v>0</v>
      </c>
      <c r="R112" s="37">
        <f t="shared" si="88"/>
        <v>0.35654343600517868</v>
      </c>
      <c r="S112" s="37">
        <f t="shared" si="88"/>
        <v>-3.7648493419435991E-2</v>
      </c>
      <c r="T112" s="37">
        <f t="shared" si="88"/>
        <v>0</v>
      </c>
      <c r="U112" s="37">
        <f t="shared" si="88"/>
        <v>0</v>
      </c>
      <c r="W112" s="38" t="s">
        <v>105</v>
      </c>
      <c r="X112" s="37">
        <f t="shared" ref="X112:AF112" si="89">X37/X33-1</f>
        <v>9.5718601446064477E-2</v>
      </c>
      <c r="Y112" s="37">
        <f t="shared" si="89"/>
        <v>0.11932380849050039</v>
      </c>
      <c r="Z112" s="37">
        <f t="shared" si="89"/>
        <v>7.7513814981265083E-2</v>
      </c>
      <c r="AA112" s="37">
        <f t="shared" si="89"/>
        <v>-1.6916358958695143E-3</v>
      </c>
      <c r="AB112" s="37">
        <f t="shared" si="89"/>
        <v>4.8329177743416052E-2</v>
      </c>
      <c r="AC112" s="37">
        <f t="shared" si="89"/>
        <v>6.8086437268613631E-2</v>
      </c>
      <c r="AD112" s="37">
        <f t="shared" si="89"/>
        <v>0.44887075275895816</v>
      </c>
      <c r="AE112" s="37">
        <f t="shared" si="89"/>
        <v>-0.13887530910692536</v>
      </c>
      <c r="AF112" s="37">
        <f t="shared" si="89"/>
        <v>0</v>
      </c>
    </row>
    <row r="113" spans="1:32" hidden="1" outlineLevel="1" x14ac:dyDescent="0.2">
      <c r="A113" s="38" t="s">
        <v>110</v>
      </c>
      <c r="B113" s="37">
        <f t="shared" ref="B113:J113" si="90">B38/B34-1</f>
        <v>0.16760078618376584</v>
      </c>
      <c r="C113" s="37">
        <f t="shared" si="90"/>
        <v>0.2239269662920591</v>
      </c>
      <c r="D113" s="37">
        <f t="shared" si="90"/>
        <v>3.9050976834595019E-2</v>
      </c>
      <c r="E113" s="37">
        <f t="shared" si="90"/>
        <v>4.9427477950487742E-3</v>
      </c>
      <c r="F113" s="37">
        <f t="shared" si="90"/>
        <v>5.2565027161795008E-2</v>
      </c>
      <c r="G113" s="37">
        <f t="shared" si="90"/>
        <v>0.35123918603870008</v>
      </c>
      <c r="H113" s="37">
        <f t="shared" si="90"/>
        <v>0.26022522361614953</v>
      </c>
      <c r="I113" s="37">
        <f t="shared" si="90"/>
        <v>-9.2979451653650513E-2</v>
      </c>
      <c r="J113" s="37">
        <f t="shared" si="90"/>
        <v>1.6713967643244843E-3</v>
      </c>
      <c r="L113" s="38" t="s">
        <v>110</v>
      </c>
      <c r="M113" s="37">
        <f t="shared" ref="M113:U113" si="91">M38/M34-1</f>
        <v>0.23852894162325655</v>
      </c>
      <c r="N113" s="37">
        <f t="shared" si="91"/>
        <v>0.20543780831499303</v>
      </c>
      <c r="O113" s="37">
        <f t="shared" si="91"/>
        <v>9.5445115010332593E-2</v>
      </c>
      <c r="P113" s="37" t="e">
        <f t="shared" si="91"/>
        <v>#VALUE!</v>
      </c>
      <c r="Q113" s="37">
        <f t="shared" si="91"/>
        <v>-3.3967862499151402E-2</v>
      </c>
      <c r="R113" s="37">
        <f t="shared" si="91"/>
        <v>0.53736423319676518</v>
      </c>
      <c r="S113" s="37">
        <f t="shared" si="91"/>
        <v>6.5156237721525345E-2</v>
      </c>
      <c r="T113" s="37">
        <f t="shared" si="91"/>
        <v>2.4316756804283912E-2</v>
      </c>
      <c r="U113" s="37">
        <f t="shared" si="91"/>
        <v>0</v>
      </c>
      <c r="W113" s="38" t="s">
        <v>110</v>
      </c>
      <c r="X113" s="37">
        <f t="shared" ref="X113:AF113" si="92">X38/X34-1</f>
        <v>0.13270492550059521</v>
      </c>
      <c r="Y113" s="37">
        <f t="shared" si="92"/>
        <v>0.23631565228154816</v>
      </c>
      <c r="Z113" s="37">
        <f t="shared" si="92"/>
        <v>3.2702059155090168E-2</v>
      </c>
      <c r="AA113" s="37">
        <f t="shared" si="92"/>
        <v>4.9427477950487742E-3</v>
      </c>
      <c r="AB113" s="37">
        <f t="shared" si="92"/>
        <v>8.8194572508799585E-2</v>
      </c>
      <c r="AC113" s="37">
        <f t="shared" si="92"/>
        <v>0.14033113531166563</v>
      </c>
      <c r="AD113" s="37">
        <f t="shared" si="92"/>
        <v>0.48143477849829019</v>
      </c>
      <c r="AE113" s="37">
        <f t="shared" si="92"/>
        <v>-0.19255493047629846</v>
      </c>
      <c r="AF113" s="37">
        <f t="shared" si="92"/>
        <v>5.2884615384615197E-2</v>
      </c>
    </row>
    <row r="114" spans="1:32" hidden="1" outlineLevel="1" x14ac:dyDescent="0.2">
      <c r="A114" s="38" t="s">
        <v>111</v>
      </c>
      <c r="B114" s="37">
        <f t="shared" ref="B114:J114" si="93">B39/B35-1</f>
        <v>0.12556405875911536</v>
      </c>
      <c r="C114" s="37">
        <f t="shared" si="93"/>
        <v>0.24723058216298277</v>
      </c>
      <c r="D114" s="37">
        <f t="shared" si="93"/>
        <v>2.4022464911886976E-2</v>
      </c>
      <c r="E114" s="37">
        <f t="shared" si="93"/>
        <v>4.9427477950487742E-3</v>
      </c>
      <c r="F114" s="37">
        <f t="shared" si="93"/>
        <v>4.8528207987801997E-2</v>
      </c>
      <c r="G114" s="37">
        <f t="shared" si="93"/>
        <v>0.20662035704311532</v>
      </c>
      <c r="H114" s="37">
        <f t="shared" si="93"/>
        <v>0.13206272382051454</v>
      </c>
      <c r="I114" s="37">
        <f t="shared" si="93"/>
        <v>-9.2979451653650513E-2</v>
      </c>
      <c r="J114" s="37">
        <f t="shared" si="93"/>
        <v>-4.1723081290612196E-4</v>
      </c>
      <c r="L114" s="38" t="s">
        <v>111</v>
      </c>
      <c r="M114" s="37">
        <f t="shared" ref="M114:U114" si="94">M39/M35-1</f>
        <v>0.15894384509060666</v>
      </c>
      <c r="N114" s="37">
        <f t="shared" si="94"/>
        <v>0.20734104518634466</v>
      </c>
      <c r="O114" s="37">
        <f t="shared" si="94"/>
        <v>3.4602718231878216E-2</v>
      </c>
      <c r="P114" s="37" t="e">
        <f t="shared" si="94"/>
        <v>#VALUE!</v>
      </c>
      <c r="Q114" s="37">
        <f t="shared" si="94"/>
        <v>-6.9383094281714741E-2</v>
      </c>
      <c r="R114" s="37">
        <f t="shared" si="94"/>
        <v>0.31142366759142837</v>
      </c>
      <c r="S114" s="37">
        <f t="shared" si="94"/>
        <v>8.2979865355117255E-3</v>
      </c>
      <c r="T114" s="37">
        <f t="shared" si="94"/>
        <v>2.4316756804283912E-2</v>
      </c>
      <c r="U114" s="37">
        <f t="shared" si="94"/>
        <v>-2.1567921149907576E-3</v>
      </c>
      <c r="W114" s="38" t="s">
        <v>111</v>
      </c>
      <c r="X114" s="37">
        <f t="shared" ref="X114:AF114" si="95">X39/X35-1</f>
        <v>0.11404671777374475</v>
      </c>
      <c r="Y114" s="37">
        <f t="shared" si="95"/>
        <v>0.27144550173000281</v>
      </c>
      <c r="Z114" s="37">
        <f t="shared" si="95"/>
        <v>2.5294928092002289E-2</v>
      </c>
      <c r="AA114" s="37">
        <f t="shared" si="95"/>
        <v>4.9427477950487742E-3</v>
      </c>
      <c r="AB114" s="37">
        <f t="shared" si="95"/>
        <v>0.10534501807814056</v>
      </c>
      <c r="AC114" s="37">
        <f t="shared" si="95"/>
        <v>0.10104659145086492</v>
      </c>
      <c r="AD114" s="37">
        <f t="shared" si="95"/>
        <v>0.24655318333140652</v>
      </c>
      <c r="AE114" s="37">
        <f t="shared" si="95"/>
        <v>-0.19255493047629846</v>
      </c>
      <c r="AF114" s="37">
        <f t="shared" si="95"/>
        <v>5.2884615384615197E-2</v>
      </c>
    </row>
    <row r="115" spans="1:32" hidden="1" outlineLevel="1" x14ac:dyDescent="0.2">
      <c r="A115" s="38" t="s">
        <v>109</v>
      </c>
      <c r="B115" s="37">
        <f t="shared" ref="B115:J115" si="96">B40/B36-1</f>
        <v>7.9310726410621424E-2</v>
      </c>
      <c r="C115" s="37">
        <f t="shared" si="96"/>
        <v>0.18124782418719954</v>
      </c>
      <c r="D115" s="37">
        <f t="shared" si="96"/>
        <v>-1.5770988033198208E-2</v>
      </c>
      <c r="E115" s="37">
        <f t="shared" si="96"/>
        <v>6.4325662707944709E-3</v>
      </c>
      <c r="F115" s="37">
        <f t="shared" si="96"/>
        <v>7.6214676924811764E-2</v>
      </c>
      <c r="G115" s="37">
        <f t="shared" si="96"/>
        <v>0.1501497965416434</v>
      </c>
      <c r="H115" s="37">
        <f t="shared" si="96"/>
        <v>-1.1486735894108757E-2</v>
      </c>
      <c r="I115" s="37">
        <f t="shared" si="96"/>
        <v>-4.0266238008282995E-3</v>
      </c>
      <c r="J115" s="37">
        <f t="shared" si="96"/>
        <v>-4.1723081290612196E-4</v>
      </c>
      <c r="L115" s="38" t="s">
        <v>109</v>
      </c>
      <c r="M115" s="37">
        <f t="shared" ref="M115:U115" si="97">M40/M36-1</f>
        <v>0.12317566117274814</v>
      </c>
      <c r="N115" s="37">
        <f t="shared" si="97"/>
        <v>6.7482179475694792E-2</v>
      </c>
      <c r="O115" s="37">
        <f t="shared" si="97"/>
        <v>3.4602718231878216E-2</v>
      </c>
      <c r="P115" s="37" t="e">
        <f t="shared" si="97"/>
        <v>#VALUE!</v>
      </c>
      <c r="Q115" s="37">
        <f t="shared" si="97"/>
        <v>5.2479070515314419E-3</v>
      </c>
      <c r="R115" s="37">
        <f t="shared" si="97"/>
        <v>0.24477498271794573</v>
      </c>
      <c r="S115" s="37">
        <f t="shared" si="97"/>
        <v>8.2979865355117255E-3</v>
      </c>
      <c r="T115" s="37">
        <f t="shared" si="97"/>
        <v>2.4316756804283912E-2</v>
      </c>
      <c r="U115" s="37">
        <f t="shared" si="97"/>
        <v>-2.1567921149907576E-3</v>
      </c>
      <c r="W115" s="38" t="s">
        <v>109</v>
      </c>
      <c r="X115" s="37">
        <f t="shared" ref="X115:AF115" si="98">X40/X36-1</f>
        <v>6.05282354317771E-2</v>
      </c>
      <c r="Y115" s="37">
        <f t="shared" si="98"/>
        <v>0.22556828929100203</v>
      </c>
      <c r="Z115" s="37">
        <f t="shared" si="98"/>
        <v>-1.81189259715272E-2</v>
      </c>
      <c r="AA115" s="37">
        <f t="shared" si="98"/>
        <v>6.4325662707944709E-3</v>
      </c>
      <c r="AB115" s="37">
        <f t="shared" si="98"/>
        <v>0.1067801048550856</v>
      </c>
      <c r="AC115" s="37">
        <f t="shared" si="98"/>
        <v>6.375587319272058E-2</v>
      </c>
      <c r="AD115" s="37">
        <f t="shared" si="98"/>
        <v>-8.5304073871750763E-2</v>
      </c>
      <c r="AE115" s="37">
        <f t="shared" si="98"/>
        <v>-6.0091187572658633E-2</v>
      </c>
      <c r="AF115" s="37">
        <f t="shared" si="98"/>
        <v>5.2884615384615197E-2</v>
      </c>
    </row>
    <row r="116" spans="1:32" hidden="1" outlineLevel="1" x14ac:dyDescent="0.2">
      <c r="A116" s="38" t="s">
        <v>179</v>
      </c>
      <c r="B116" s="37">
        <f t="shared" ref="B116:J116" si="99">B41/B37-1</f>
        <v>1.914086017650396E-2</v>
      </c>
      <c r="C116" s="37">
        <f t="shared" si="99"/>
        <v>0.13324792831895116</v>
      </c>
      <c r="D116" s="37">
        <f t="shared" si="99"/>
        <v>-1.374213876781627E-2</v>
      </c>
      <c r="E116" s="37">
        <f t="shared" si="99"/>
        <v>4.8759094966110084E-2</v>
      </c>
      <c r="F116" s="37">
        <f t="shared" si="99"/>
        <v>4.0685842974041098E-2</v>
      </c>
      <c r="G116" s="37">
        <f t="shared" si="99"/>
        <v>-1.3449333918194473E-2</v>
      </c>
      <c r="H116" s="37">
        <f t="shared" si="99"/>
        <v>-8.5983726300131402E-2</v>
      </c>
      <c r="I116" s="37">
        <f t="shared" si="99"/>
        <v>1.2450293533970758E-2</v>
      </c>
      <c r="J116" s="37">
        <f t="shared" si="99"/>
        <v>-4.1723081290612196E-4</v>
      </c>
      <c r="L116" s="38" t="s">
        <v>179</v>
      </c>
      <c r="M116" s="37">
        <f t="shared" ref="M116:U116" si="100">M41/M37-1</f>
        <v>7.5423787009014642E-3</v>
      </c>
      <c r="N116" s="37">
        <f t="shared" si="100"/>
        <v>6.3837998546524721E-2</v>
      </c>
      <c r="O116" s="37">
        <f t="shared" si="100"/>
        <v>-5.5541255280398438E-2</v>
      </c>
      <c r="P116" s="37" t="e">
        <f t="shared" si="100"/>
        <v>#VALUE!</v>
      </c>
      <c r="Q116" s="37">
        <f t="shared" si="100"/>
        <v>5.2479070515314419E-3</v>
      </c>
      <c r="R116" s="37">
        <f t="shared" si="100"/>
        <v>-5.3596399052087906E-2</v>
      </c>
      <c r="S116" s="37">
        <f t="shared" si="100"/>
        <v>3.2597562690801052E-2</v>
      </c>
      <c r="T116" s="37">
        <f t="shared" si="100"/>
        <v>5.1312274838859473E-2</v>
      </c>
      <c r="U116" s="37">
        <f t="shared" si="100"/>
        <v>-2.1567921149907576E-3</v>
      </c>
      <c r="W116" s="38" t="s">
        <v>179</v>
      </c>
      <c r="X116" s="37">
        <f t="shared" ref="X116:AF116" si="101">X41/X37-1</f>
        <v>2.7905989795656838E-2</v>
      </c>
      <c r="Y116" s="37">
        <f t="shared" si="101"/>
        <v>0.163852604451173</v>
      </c>
      <c r="Z116" s="37">
        <f t="shared" si="101"/>
        <v>-6.879962348383506E-3</v>
      </c>
      <c r="AA116" s="37">
        <f t="shared" si="101"/>
        <v>4.8759094966110084E-2</v>
      </c>
      <c r="AB116" s="37">
        <f t="shared" si="101"/>
        <v>5.9730035558472894E-2</v>
      </c>
      <c r="AC116" s="37">
        <f t="shared" si="101"/>
        <v>5.4712015043072437E-2</v>
      </c>
      <c r="AD116" s="37">
        <f t="shared" si="101"/>
        <v>-0.22009175465309572</v>
      </c>
      <c r="AE116" s="37">
        <f t="shared" si="101"/>
        <v>-6.1672427277429831E-2</v>
      </c>
      <c r="AF116" s="37">
        <f t="shared" si="101"/>
        <v>5.2884615384615197E-2</v>
      </c>
    </row>
    <row r="117" spans="1:32" hidden="1" outlineLevel="1" x14ac:dyDescent="0.2">
      <c r="A117" s="38" t="s">
        <v>180</v>
      </c>
      <c r="B117" s="37">
        <f t="shared" ref="B117:J117" si="102">B42/B38-1</f>
        <v>-2.4677638952273262E-2</v>
      </c>
      <c r="C117" s="37">
        <f t="shared" si="102"/>
        <v>4.8705058610225782E-2</v>
      </c>
      <c r="D117" s="37">
        <f t="shared" si="102"/>
        <v>1.5193690302428564E-3</v>
      </c>
      <c r="E117" s="37">
        <f t="shared" si="102"/>
        <v>4.1835446578565749E-2</v>
      </c>
      <c r="F117" s="37">
        <f t="shared" si="102"/>
        <v>3.0443510359150494E-3</v>
      </c>
      <c r="G117" s="37">
        <f t="shared" si="102"/>
        <v>-0.12049838595850282</v>
      </c>
      <c r="H117" s="37">
        <f t="shared" si="102"/>
        <v>-9.6084301644696612E-2</v>
      </c>
      <c r="I117" s="37">
        <f t="shared" si="102"/>
        <v>2.394561756224789E-2</v>
      </c>
      <c r="J117" s="37">
        <f t="shared" si="102"/>
        <v>5.6207919971831277E-3</v>
      </c>
      <c r="L117" s="38" t="s">
        <v>180</v>
      </c>
      <c r="M117" s="37">
        <f t="shared" ref="M117:U117" si="103">M42/M38-1</f>
        <v>-6.1947778894996475E-2</v>
      </c>
      <c r="N117" s="37">
        <f t="shared" si="103"/>
        <v>1.4161467277231887E-2</v>
      </c>
      <c r="O117" s="37">
        <f t="shared" si="103"/>
        <v>-5.5541255280398438E-2</v>
      </c>
      <c r="P117" s="37" t="e">
        <f t="shared" si="103"/>
        <v>#VALUE!</v>
      </c>
      <c r="Q117" s="37">
        <f t="shared" si="103"/>
        <v>-6.9596440838078588E-2</v>
      </c>
      <c r="R117" s="37">
        <f t="shared" si="103"/>
        <v>-0.18651050589792972</v>
      </c>
      <c r="S117" s="37">
        <f t="shared" si="103"/>
        <v>-2.2357078918456841E-2</v>
      </c>
      <c r="T117" s="37">
        <f t="shared" si="103"/>
        <v>2.6354658219980065E-2</v>
      </c>
      <c r="U117" s="37">
        <f t="shared" si="103"/>
        <v>-2.1567921149907576E-3</v>
      </c>
      <c r="W117" s="38" t="s">
        <v>180</v>
      </c>
      <c r="X117" s="37">
        <f t="shared" ref="X117:AF117" si="104">X42/X38-1</f>
        <v>4.1350745924051413E-3</v>
      </c>
      <c r="Y117" s="37">
        <f t="shared" si="104"/>
        <v>6.3182925220518049E-2</v>
      </c>
      <c r="Z117" s="37">
        <f t="shared" si="104"/>
        <v>1.1056216907343375E-2</v>
      </c>
      <c r="AA117" s="37">
        <f t="shared" si="104"/>
        <v>4.1835446578565749E-2</v>
      </c>
      <c r="AB117" s="37">
        <f t="shared" si="104"/>
        <v>3.9373682714586522E-2</v>
      </c>
      <c r="AC117" s="37">
        <f t="shared" si="104"/>
        <v>1.9896248346507051E-3</v>
      </c>
      <c r="AD117" s="37">
        <f t="shared" si="104"/>
        <v>-0.17909550118008311</v>
      </c>
      <c r="AE117" s="37">
        <f t="shared" si="104"/>
        <v>1.8926147410730065E-2</v>
      </c>
      <c r="AF117" s="37">
        <f t="shared" si="104"/>
        <v>0.23196347031963493</v>
      </c>
    </row>
    <row r="118" spans="1:32" hidden="1" outlineLevel="1" x14ac:dyDescent="0.2">
      <c r="A118" s="38" t="s">
        <v>181</v>
      </c>
      <c r="B118" s="37">
        <f t="shared" ref="B118:J118" si="105">B43/B39-1</f>
        <v>-1.010987140769426E-2</v>
      </c>
      <c r="C118" s="37">
        <f t="shared" si="105"/>
        <v>2.0893337072202423E-2</v>
      </c>
      <c r="D118" s="37">
        <f t="shared" si="105"/>
        <v>5.5888692734396006E-3</v>
      </c>
      <c r="E118" s="37">
        <f t="shared" si="105"/>
        <v>4.1835446578565749E-2</v>
      </c>
      <c r="F118" s="37">
        <f t="shared" si="105"/>
        <v>1.2222131498256239E-2</v>
      </c>
      <c r="G118" s="37">
        <f t="shared" si="105"/>
        <v>-5.0949891902888456E-2</v>
      </c>
      <c r="H118" s="37">
        <f t="shared" si="105"/>
        <v>-6.5561818317722231E-2</v>
      </c>
      <c r="I118" s="37">
        <f t="shared" si="105"/>
        <v>1.8908581670875169E-2</v>
      </c>
      <c r="J118" s="37">
        <f t="shared" si="105"/>
        <v>7.7220360193366311E-3</v>
      </c>
      <c r="L118" s="38" t="s">
        <v>181</v>
      </c>
      <c r="M118" s="37">
        <f t="shared" ref="M118:U118" si="106">M43/M39-1</f>
        <v>-2.959944030755246E-2</v>
      </c>
      <c r="N118" s="37">
        <f t="shared" si="106"/>
        <v>7.2972037918677124E-3</v>
      </c>
      <c r="O118" s="37">
        <f t="shared" si="106"/>
        <v>0</v>
      </c>
      <c r="P118" s="37" t="e">
        <f t="shared" si="106"/>
        <v>#VALUE!</v>
      </c>
      <c r="Q118" s="37">
        <f t="shared" si="106"/>
        <v>-3.4189328097515403E-2</v>
      </c>
      <c r="R118" s="37">
        <f t="shared" si="106"/>
        <v>-7.4990701810040972E-2</v>
      </c>
      <c r="S118" s="37">
        <f t="shared" si="106"/>
        <v>-5.639861222364928E-2</v>
      </c>
      <c r="T118" s="37">
        <f t="shared" si="106"/>
        <v>2.6354658219980065E-2</v>
      </c>
      <c r="U118" s="37">
        <f t="shared" si="106"/>
        <v>0</v>
      </c>
      <c r="W118" s="38" t="s">
        <v>181</v>
      </c>
      <c r="X118" s="37">
        <f t="shared" ref="X118:AF118" si="107">X43/X39-1</f>
        <v>4.3671586708924348E-3</v>
      </c>
      <c r="Y118" s="37">
        <f t="shared" si="107"/>
        <v>2.6354038376792399E-2</v>
      </c>
      <c r="Z118" s="37">
        <f t="shared" si="107"/>
        <v>6.4710859837853185E-3</v>
      </c>
      <c r="AA118" s="37">
        <f t="shared" si="107"/>
        <v>4.1835446578565749E-2</v>
      </c>
      <c r="AB118" s="37">
        <f t="shared" si="107"/>
        <v>3.3884875609009102E-2</v>
      </c>
      <c r="AC118" s="37">
        <f t="shared" si="107"/>
        <v>-1.127768589179301E-2</v>
      </c>
      <c r="AD118" s="37">
        <f t="shared" si="107"/>
        <v>-7.7516877325417566E-2</v>
      </c>
      <c r="AE118" s="37">
        <f t="shared" si="107"/>
        <v>3.3939580948116888E-3</v>
      </c>
      <c r="AF118" s="37">
        <f t="shared" si="107"/>
        <v>0.23196347031963493</v>
      </c>
    </row>
    <row r="119" spans="1:32" hidden="1" outlineLevel="1" x14ac:dyDescent="0.2">
      <c r="A119" s="38" t="s">
        <v>184</v>
      </c>
      <c r="B119" s="37">
        <f t="shared" ref="B119:J119" si="108">B44/B40-1</f>
        <v>1.7926322199222966E-2</v>
      </c>
      <c r="C119" s="37">
        <f t="shared" si="108"/>
        <v>2.9070845031719417E-2</v>
      </c>
      <c r="D119" s="37">
        <f t="shared" si="108"/>
        <v>7.3466515334339455E-3</v>
      </c>
      <c r="E119" s="37">
        <f t="shared" si="108"/>
        <v>1.994063230627563E-2</v>
      </c>
      <c r="F119" s="37">
        <f t="shared" si="108"/>
        <v>-1.2455723497153848E-2</v>
      </c>
      <c r="G119" s="37">
        <f t="shared" si="108"/>
        <v>1.6567898478733412E-2</v>
      </c>
      <c r="H119" s="37">
        <f t="shared" si="108"/>
        <v>3.1755189514102611E-2</v>
      </c>
      <c r="I119" s="37">
        <f t="shared" si="108"/>
        <v>1.0243888909451826E-2</v>
      </c>
      <c r="J119" s="37">
        <f t="shared" si="108"/>
        <v>7.7220360193366311E-3</v>
      </c>
      <c r="L119" s="38" t="s">
        <v>184</v>
      </c>
      <c r="M119" s="37">
        <f t="shared" ref="M119:U119" si="109">M44/M40-1</f>
        <v>-6.056579066673784E-3</v>
      </c>
      <c r="N119" s="37">
        <f t="shared" si="109"/>
        <v>7.2972037918677124E-3</v>
      </c>
      <c r="O119" s="37">
        <f t="shared" si="109"/>
        <v>0</v>
      </c>
      <c r="P119" s="37" t="e">
        <f t="shared" si="109"/>
        <v>#VALUE!</v>
      </c>
      <c r="Q119" s="37">
        <f t="shared" si="109"/>
        <v>-0.10589245429832705</v>
      </c>
      <c r="R119" s="37">
        <f t="shared" si="109"/>
        <v>2.552602050529118E-2</v>
      </c>
      <c r="S119" s="37">
        <f t="shared" si="109"/>
        <v>-5.639861222364928E-2</v>
      </c>
      <c r="T119" s="37">
        <f t="shared" si="109"/>
        <v>2.6354658219980065E-2</v>
      </c>
      <c r="U119" s="37">
        <f t="shared" si="109"/>
        <v>0</v>
      </c>
      <c r="W119" s="38" t="s">
        <v>184</v>
      </c>
      <c r="X119" s="37">
        <f t="shared" ref="X119:AF119" si="110">X44/X40-1</f>
        <v>3.5969068944951443E-2</v>
      </c>
      <c r="Y119" s="37">
        <f t="shared" si="110"/>
        <v>3.7838334402354956E-2</v>
      </c>
      <c r="Z119" s="37">
        <f t="shared" si="110"/>
        <v>8.5067859764724751E-3</v>
      </c>
      <c r="AA119" s="37">
        <f t="shared" si="110"/>
        <v>1.994063230627563E-2</v>
      </c>
      <c r="AB119" s="37">
        <f t="shared" si="110"/>
        <v>3.4592651929071128E-2</v>
      </c>
      <c r="AC119" s="37">
        <f t="shared" si="110"/>
        <v>2.555622809337077E-3</v>
      </c>
      <c r="AD119" s="37">
        <f t="shared" si="110"/>
        <v>0.17033150251207507</v>
      </c>
      <c r="AE119" s="37">
        <f t="shared" si="110"/>
        <v>-2.3329229449038369E-2</v>
      </c>
      <c r="AF119" s="37">
        <f t="shared" si="110"/>
        <v>0.23196347031963493</v>
      </c>
    </row>
    <row r="120" spans="1:32" hidden="1" outlineLevel="1" x14ac:dyDescent="0.2">
      <c r="A120" s="38" t="s">
        <v>185</v>
      </c>
      <c r="B120" s="37">
        <f t="shared" ref="B120:J120" si="111">B45/B41-1</f>
        <v>2.3518523895818877E-2</v>
      </c>
      <c r="C120" s="37">
        <f t="shared" si="111"/>
        <v>2.7396542415571101E-2</v>
      </c>
      <c r="D120" s="37">
        <f t="shared" si="111"/>
        <v>-2.5138315703000513E-3</v>
      </c>
      <c r="E120" s="37">
        <f t="shared" si="111"/>
        <v>-2.1015616568042295E-2</v>
      </c>
      <c r="F120" s="37">
        <f t="shared" si="111"/>
        <v>-8.0106893077869223E-3</v>
      </c>
      <c r="G120" s="37">
        <f t="shared" si="111"/>
        <v>4.490845184222314E-2</v>
      </c>
      <c r="H120" s="37">
        <f t="shared" si="111"/>
        <v>4.9996204064761685E-2</v>
      </c>
      <c r="I120" s="37">
        <f t="shared" si="111"/>
        <v>1.1698714626681594E-2</v>
      </c>
      <c r="J120" s="37">
        <f t="shared" si="111"/>
        <v>7.7220360193366311E-3</v>
      </c>
      <c r="L120" s="38" t="s">
        <v>185</v>
      </c>
      <c r="M120" s="37">
        <f t="shared" ref="M120:U120" si="112">M45/M41-1</f>
        <v>1.0475864836809068E-2</v>
      </c>
      <c r="N120" s="37">
        <f t="shared" si="112"/>
        <v>1.7156443596446636E-3</v>
      </c>
      <c r="O120" s="37">
        <f t="shared" si="112"/>
        <v>0</v>
      </c>
      <c r="P120" s="37" t="e">
        <f t="shared" si="112"/>
        <v>#VALUE!</v>
      </c>
      <c r="Q120" s="37">
        <f t="shared" si="112"/>
        <v>-0.10589245429832705</v>
      </c>
      <c r="R120" s="37">
        <f t="shared" si="112"/>
        <v>7.3643136356011718E-2</v>
      </c>
      <c r="S120" s="37">
        <f t="shared" si="112"/>
        <v>-3.4820006948480864E-2</v>
      </c>
      <c r="T120" s="37">
        <f t="shared" si="112"/>
        <v>2.8478274483269894E-2</v>
      </c>
      <c r="U120" s="37">
        <f t="shared" si="112"/>
        <v>0</v>
      </c>
      <c r="W120" s="38" t="s">
        <v>185</v>
      </c>
      <c r="X120" s="37">
        <f t="shared" ref="X120:AF120" si="113">X45/X41-1</f>
        <v>3.3177318249393517E-2</v>
      </c>
      <c r="Y120" s="37">
        <f t="shared" si="113"/>
        <v>3.7746865480576597E-2</v>
      </c>
      <c r="Z120" s="37">
        <f t="shared" si="113"/>
        <v>-2.9063067530685771E-3</v>
      </c>
      <c r="AA120" s="37">
        <f t="shared" si="113"/>
        <v>-2.1015616568042295E-2</v>
      </c>
      <c r="AB120" s="37">
        <f t="shared" si="113"/>
        <v>4.1886246011898054E-2</v>
      </c>
      <c r="AC120" s="37">
        <f t="shared" si="113"/>
        <v>1.2748935554138807E-3</v>
      </c>
      <c r="AD120" s="37">
        <f t="shared" si="113"/>
        <v>0.17699659619350561</v>
      </c>
      <c r="AE120" s="37">
        <f t="shared" si="113"/>
        <v>-2.4159134502693913E-2</v>
      </c>
      <c r="AF120" s="37">
        <f t="shared" si="113"/>
        <v>0.23196347031963493</v>
      </c>
    </row>
    <row r="121" spans="1:32" hidden="1" outlineLevel="1" x14ac:dyDescent="0.2">
      <c r="A121" s="38" t="s">
        <v>210</v>
      </c>
      <c r="B121" s="37">
        <f t="shared" ref="B121:J121" si="114">B46/B42-1</f>
        <v>1.2745201636763293E-2</v>
      </c>
      <c r="C121" s="37">
        <f t="shared" si="114"/>
        <v>2.6637111685672288E-2</v>
      </c>
      <c r="D121" s="37">
        <f t="shared" si="114"/>
        <v>-2.8112533097867765E-2</v>
      </c>
      <c r="E121" s="37">
        <f t="shared" si="114"/>
        <v>-2.1015616568042295E-2</v>
      </c>
      <c r="F121" s="37">
        <f t="shared" si="114"/>
        <v>1.418529472618979E-2</v>
      </c>
      <c r="G121" s="37">
        <f t="shared" si="114"/>
        <v>3.9221321064647041E-2</v>
      </c>
      <c r="H121" s="37">
        <f t="shared" si="114"/>
        <v>1.4261518381595062E-2</v>
      </c>
      <c r="I121" s="37">
        <f t="shared" si="114"/>
        <v>-2.0582480466888597E-3</v>
      </c>
      <c r="J121" s="37">
        <f t="shared" si="114"/>
        <v>3.016875241872663E-3</v>
      </c>
      <c r="L121" s="38" t="s">
        <v>210</v>
      </c>
      <c r="M121" s="37">
        <f t="shared" ref="M121:O150" si="115">M46/M42-1</f>
        <v>1.9768797901246193E-2</v>
      </c>
      <c r="N121" s="37">
        <f t="shared" si="115"/>
        <v>1.7156443596446636E-3</v>
      </c>
      <c r="O121" s="37">
        <f t="shared" si="115"/>
        <v>0</v>
      </c>
      <c r="P121" s="37"/>
      <c r="Q121" s="37">
        <f t="shared" ref="Q121:U130" si="116">Q46/Q42-1</f>
        <v>0</v>
      </c>
      <c r="R121" s="37">
        <f t="shared" si="116"/>
        <v>7.2321091329268894E-2</v>
      </c>
      <c r="S121" s="37">
        <f t="shared" si="116"/>
        <v>-1.8234796384173912E-2</v>
      </c>
      <c r="T121" s="37">
        <f t="shared" si="116"/>
        <v>2.8478274483269894E-2</v>
      </c>
      <c r="U121" s="37">
        <f t="shared" si="116"/>
        <v>0</v>
      </c>
      <c r="W121" s="38" t="s">
        <v>210</v>
      </c>
      <c r="X121" s="37">
        <f t="shared" ref="X121:AF121" si="117">X46/X42-1</f>
        <v>7.678733113577918E-3</v>
      </c>
      <c r="Y121" s="37">
        <f t="shared" si="117"/>
        <v>3.6600563056904623E-2</v>
      </c>
      <c r="Z121" s="37">
        <f t="shared" si="117"/>
        <v>-3.2501638436520985E-2</v>
      </c>
      <c r="AA121" s="37">
        <f t="shared" si="117"/>
        <v>-2.1015616568042295E-2</v>
      </c>
      <c r="AB121" s="37">
        <f t="shared" si="117"/>
        <v>2.0535896043307522E-2</v>
      </c>
      <c r="AC121" s="37">
        <f t="shared" si="117"/>
        <v>-1.0580127972798503E-2</v>
      </c>
      <c r="AD121" s="37">
        <f t="shared" si="117"/>
        <v>5.7835831719609043E-2</v>
      </c>
      <c r="AE121" s="37">
        <f t="shared" si="117"/>
        <v>-6.6147923954310905E-2</v>
      </c>
      <c r="AF121" s="37">
        <f t="shared" si="117"/>
        <v>7.4128984432913159E-2</v>
      </c>
    </row>
    <row r="122" spans="1:32" hidden="1" outlineLevel="1" x14ac:dyDescent="0.2">
      <c r="A122" s="38" t="s">
        <v>222</v>
      </c>
      <c r="B122" s="37">
        <f t="shared" ref="B122:J122" si="118">B47/B43-1</f>
        <v>3.8265727515174319E-3</v>
      </c>
      <c r="C122" s="37">
        <f t="shared" si="118"/>
        <v>-6.6280850862920904E-3</v>
      </c>
      <c r="D122" s="37">
        <f t="shared" si="118"/>
        <v>-1.1732743756561748E-2</v>
      </c>
      <c r="E122" s="37">
        <f t="shared" si="118"/>
        <v>-2.4395166464295959E-2</v>
      </c>
      <c r="F122" s="37">
        <f t="shared" si="118"/>
        <v>-9.3771437938291458E-3</v>
      </c>
      <c r="G122" s="37">
        <f t="shared" si="118"/>
        <v>2.7161516905172656E-2</v>
      </c>
      <c r="H122" s="37">
        <f t="shared" si="118"/>
        <v>2.8039814810083996E-2</v>
      </c>
      <c r="I122" s="37">
        <f t="shared" si="118"/>
        <v>-6.3160565465221197E-3</v>
      </c>
      <c r="J122" s="37">
        <f t="shared" si="118"/>
        <v>3.016875241872663E-3</v>
      </c>
      <c r="L122" s="111" t="s">
        <v>222</v>
      </c>
      <c r="M122" s="37">
        <f t="shared" si="115"/>
        <v>7.1139422033166255E-3</v>
      </c>
      <c r="N122" s="37">
        <f t="shared" si="115"/>
        <v>2.8466024275939361E-3</v>
      </c>
      <c r="O122" s="37">
        <f t="shared" si="115"/>
        <v>0</v>
      </c>
      <c r="P122" s="37"/>
      <c r="Q122" s="37">
        <f t="shared" si="116"/>
        <v>0</v>
      </c>
      <c r="R122" s="37">
        <f t="shared" si="116"/>
        <v>3.5696081350526487E-2</v>
      </c>
      <c r="S122" s="37">
        <f t="shared" si="116"/>
        <v>-2.4964473670820553E-2</v>
      </c>
      <c r="T122" s="37">
        <f t="shared" si="116"/>
        <v>1.4974550254564845E-2</v>
      </c>
      <c r="U122" s="37">
        <f t="shared" si="116"/>
        <v>0</v>
      </c>
      <c r="W122" s="111" t="s">
        <v>222</v>
      </c>
      <c r="X122" s="37">
        <f t="shared" ref="X122:AF122" si="119">X47/X43-1</f>
        <v>1.4689822573199507E-3</v>
      </c>
      <c r="Y122" s="37">
        <f t="shared" si="119"/>
        <v>-1.0362807574158528E-2</v>
      </c>
      <c r="Z122" s="37">
        <f t="shared" si="119"/>
        <v>-1.3572878439885083E-2</v>
      </c>
      <c r="AA122" s="37">
        <f t="shared" si="119"/>
        <v>-2.4395166464295959E-2</v>
      </c>
      <c r="AB122" s="37">
        <f t="shared" si="119"/>
        <v>-1.3465781564824142E-2</v>
      </c>
      <c r="AC122" s="37">
        <f t="shared" si="119"/>
        <v>1.3999482170848232E-2</v>
      </c>
      <c r="AD122" s="37">
        <f t="shared" si="119"/>
        <v>9.8776616581836896E-2</v>
      </c>
      <c r="AE122" s="37">
        <f t="shared" si="119"/>
        <v>-5.1692218773719767E-2</v>
      </c>
      <c r="AF122" s="37">
        <f t="shared" si="119"/>
        <v>7.4128984432913159E-2</v>
      </c>
    </row>
    <row r="123" spans="1:32" hidden="1" outlineLevel="1" x14ac:dyDescent="0.2">
      <c r="A123" s="38" t="s">
        <v>221</v>
      </c>
      <c r="B123" s="37">
        <f t="shared" ref="B123:J123" si="120">B48/B44-1</f>
        <v>2.6059909330542474E-3</v>
      </c>
      <c r="C123" s="37">
        <f t="shared" si="120"/>
        <v>-1.34261328616192E-3</v>
      </c>
      <c r="D123" s="37">
        <f t="shared" si="120"/>
        <v>-7.1108544479053792E-3</v>
      </c>
      <c r="E123" s="37">
        <f t="shared" si="120"/>
        <v>-4.3151223265758265E-4</v>
      </c>
      <c r="F123" s="37">
        <f t="shared" si="120"/>
        <v>-2.4350326704889125E-2</v>
      </c>
      <c r="G123" s="37">
        <f t="shared" si="120"/>
        <v>1.2488619602901707E-4</v>
      </c>
      <c r="H123" s="37">
        <f t="shared" si="120"/>
        <v>3.8924578459577308E-2</v>
      </c>
      <c r="I123" s="37">
        <f t="shared" si="120"/>
        <v>-3.0970081480218292E-3</v>
      </c>
      <c r="J123" s="37">
        <f t="shared" si="120"/>
        <v>4.4869880265216988E-3</v>
      </c>
      <c r="L123" s="111" t="s">
        <v>221</v>
      </c>
      <c r="M123" s="37">
        <f t="shared" si="115"/>
        <v>-7.3234321957670323E-3</v>
      </c>
      <c r="N123" s="37">
        <f t="shared" si="115"/>
        <v>2.8466024275939361E-3</v>
      </c>
      <c r="O123" s="37">
        <f t="shared" si="115"/>
        <v>0</v>
      </c>
      <c r="P123" s="37"/>
      <c r="Q123" s="37">
        <f t="shared" si="116"/>
        <v>0</v>
      </c>
      <c r="R123" s="37">
        <f t="shared" si="116"/>
        <v>-1.4465267799117276E-2</v>
      </c>
      <c r="S123" s="37">
        <f t="shared" si="116"/>
        <v>-2.4964473670820553E-2</v>
      </c>
      <c r="T123" s="37">
        <f t="shared" si="116"/>
        <v>7.1818785242969696E-3</v>
      </c>
      <c r="U123" s="37">
        <f t="shared" si="116"/>
        <v>2.1614539217662543E-3</v>
      </c>
      <c r="W123" s="111" t="s">
        <v>221</v>
      </c>
      <c r="X123" s="37">
        <f t="shared" ref="X123:AF123" si="121">X48/X44-1</f>
        <v>9.7656103794587779E-3</v>
      </c>
      <c r="Y123" s="37">
        <f t="shared" si="121"/>
        <v>-2.9798249476278293E-3</v>
      </c>
      <c r="Z123" s="37">
        <f t="shared" si="121"/>
        <v>-8.2242816931439311E-3</v>
      </c>
      <c r="AA123" s="37">
        <f t="shared" si="121"/>
        <v>-4.3151223265758265E-4</v>
      </c>
      <c r="AB123" s="37">
        <f t="shared" si="121"/>
        <v>-3.4946575824469694E-2</v>
      </c>
      <c r="AC123" s="37">
        <f t="shared" si="121"/>
        <v>2.3584206626596549E-2</v>
      </c>
      <c r="AD123" s="37">
        <f t="shared" si="121"/>
        <v>0.11990016009672666</v>
      </c>
      <c r="AE123" s="37">
        <f t="shared" si="121"/>
        <v>-2.5606762084814827E-2</v>
      </c>
      <c r="AF123" s="37">
        <f t="shared" si="121"/>
        <v>5.9303187546330793E-2</v>
      </c>
    </row>
    <row r="124" spans="1:32" hidden="1" outlineLevel="1" x14ac:dyDescent="0.2">
      <c r="A124" s="38" t="s">
        <v>220</v>
      </c>
      <c r="B124" s="37">
        <f t="shared" ref="B124:J124" si="122">B49/B45-1</f>
        <v>3.7607509752348722E-2</v>
      </c>
      <c r="C124" s="37">
        <f t="shared" si="122"/>
        <v>2.8080889581674207E-2</v>
      </c>
      <c r="D124" s="37">
        <f t="shared" si="122"/>
        <v>6.4535993123956414E-2</v>
      </c>
      <c r="E124" s="37">
        <f t="shared" si="122"/>
        <v>-1.29453669797297E-3</v>
      </c>
      <c r="F124" s="37">
        <f t="shared" si="122"/>
        <v>2.3377398991557774E-2</v>
      </c>
      <c r="G124" s="37">
        <f t="shared" si="122"/>
        <v>4.523765422804904E-2</v>
      </c>
      <c r="H124" s="37">
        <f t="shared" si="122"/>
        <v>6.9421046841767531E-2</v>
      </c>
      <c r="I124" s="37">
        <f t="shared" si="122"/>
        <v>-2.1572160600076273E-2</v>
      </c>
      <c r="J124" s="37">
        <f t="shared" si="122"/>
        <v>5.090363074896187E-3</v>
      </c>
      <c r="L124" s="111" t="s">
        <v>220</v>
      </c>
      <c r="M124" s="37">
        <f t="shared" si="115"/>
        <v>2.0784707104797517E-2</v>
      </c>
      <c r="N124" s="37">
        <f t="shared" si="115"/>
        <v>2.9231938614027397E-2</v>
      </c>
      <c r="O124" s="37">
        <f t="shared" si="115"/>
        <v>0.14279318064987101</v>
      </c>
      <c r="P124" s="37"/>
      <c r="Q124" s="37">
        <f t="shared" si="116"/>
        <v>0</v>
      </c>
      <c r="R124" s="37">
        <f t="shared" si="116"/>
        <v>5.6377954248348239E-2</v>
      </c>
      <c r="S124" s="37">
        <f t="shared" si="116"/>
        <v>-2.4964473670820775E-2</v>
      </c>
      <c r="T124" s="37">
        <f t="shared" si="116"/>
        <v>-2.0706704737805559E-2</v>
      </c>
      <c r="U124" s="37">
        <f t="shared" si="116"/>
        <v>2.1614539217662543E-3</v>
      </c>
      <c r="W124" s="111" t="s">
        <v>220</v>
      </c>
      <c r="X124" s="37">
        <f t="shared" ref="X124:AF124" si="123">X49/X45-1</f>
        <v>4.9771603620495597E-2</v>
      </c>
      <c r="Y124" s="37">
        <f t="shared" si="123"/>
        <v>2.7633082920910601E-2</v>
      </c>
      <c r="Z124" s="37">
        <f t="shared" si="123"/>
        <v>5.228237643619682E-2</v>
      </c>
      <c r="AA124" s="37">
        <f t="shared" si="123"/>
        <v>-1.29453669797297E-3</v>
      </c>
      <c r="AB124" s="37">
        <f t="shared" si="123"/>
        <v>3.360415099243852E-2</v>
      </c>
      <c r="AC124" s="37">
        <f t="shared" si="123"/>
        <v>2.7006163843213526E-2</v>
      </c>
      <c r="AD124" s="37">
        <f t="shared" si="123"/>
        <v>0.18531603989685008</v>
      </c>
      <c r="AE124" s="37">
        <f t="shared" si="123"/>
        <v>-2.3521397911453246E-2</v>
      </c>
      <c r="AF124" s="37">
        <f t="shared" si="123"/>
        <v>7.4128984432913159E-2</v>
      </c>
    </row>
    <row r="125" spans="1:32" hidden="1" outlineLevel="1" x14ac:dyDescent="0.2">
      <c r="A125" s="38" t="s">
        <v>224</v>
      </c>
      <c r="B125" s="37">
        <f t="shared" ref="B125:J125" si="124">B50/B46-1</f>
        <v>6.0765385306790654E-2</v>
      </c>
      <c r="C125" s="37">
        <f t="shared" si="124"/>
        <v>5.7923911854413701E-2</v>
      </c>
      <c r="D125" s="37">
        <f t="shared" si="124"/>
        <v>0.12957331884700851</v>
      </c>
      <c r="E125" s="37">
        <f t="shared" si="124"/>
        <v>-2.5222144077274189E-2</v>
      </c>
      <c r="F125" s="37">
        <f t="shared" si="124"/>
        <v>2.7546529568166944E-2</v>
      </c>
      <c r="G125" s="37">
        <f t="shared" si="124"/>
        <v>0.1188102971814593</v>
      </c>
      <c r="H125" s="37">
        <f t="shared" si="124"/>
        <v>3.7510686993948994E-3</v>
      </c>
      <c r="I125" s="37">
        <f t="shared" si="124"/>
        <v>-1.3807360358480181E-2</v>
      </c>
      <c r="J125" s="37">
        <f t="shared" si="124"/>
        <v>3.5711517347063459E-3</v>
      </c>
      <c r="L125" s="111" t="s">
        <v>224</v>
      </c>
      <c r="M125" s="37">
        <f t="shared" si="115"/>
        <v>6.6367740042316159E-2</v>
      </c>
      <c r="N125" s="37">
        <f t="shared" si="115"/>
        <v>3.5751159455077675E-2</v>
      </c>
      <c r="O125" s="37">
        <f t="shared" si="115"/>
        <v>0.40906638658071648</v>
      </c>
      <c r="P125" s="37"/>
      <c r="Q125" s="37">
        <f t="shared" si="116"/>
        <v>0</v>
      </c>
      <c r="R125" s="37">
        <f t="shared" si="116"/>
        <v>0.17787726826827988</v>
      </c>
      <c r="S125" s="37">
        <f t="shared" si="116"/>
        <v>-4.1435998076341685E-2</v>
      </c>
      <c r="T125" s="37">
        <f t="shared" si="116"/>
        <v>-2.0706704737805559E-2</v>
      </c>
      <c r="U125" s="37">
        <f t="shared" si="116"/>
        <v>2.1614539217662543E-3</v>
      </c>
      <c r="W125" s="111" t="s">
        <v>224</v>
      </c>
      <c r="X125" s="37">
        <f t="shared" ref="X125:AF125" si="125">X50/X46-1</f>
        <v>5.6664429047028175E-2</v>
      </c>
      <c r="Y125" s="37">
        <f t="shared" si="125"/>
        <v>6.6490123882359642E-2</v>
      </c>
      <c r="Z125" s="37">
        <f t="shared" si="125"/>
        <v>8.4471212296295173E-2</v>
      </c>
      <c r="AA125" s="37">
        <f t="shared" si="125"/>
        <v>-2.5222144077274189E-2</v>
      </c>
      <c r="AB125" s="37">
        <f t="shared" si="125"/>
        <v>3.9630651335845757E-2</v>
      </c>
      <c r="AC125" s="37">
        <f t="shared" si="125"/>
        <v>2.2360097475759622E-2</v>
      </c>
      <c r="AD125" s="37">
        <f t="shared" si="125"/>
        <v>5.9985195011045045E-2</v>
      </c>
      <c r="AE125" s="37">
        <f t="shared" si="125"/>
        <v>2.1401669184644145E-3</v>
      </c>
      <c r="AF125" s="37">
        <f t="shared" si="125"/>
        <v>3.4506556245686992E-2</v>
      </c>
    </row>
    <row r="126" spans="1:32" hidden="1" outlineLevel="1" x14ac:dyDescent="0.2">
      <c r="A126" s="38" t="s">
        <v>225</v>
      </c>
      <c r="B126" s="37">
        <f t="shared" ref="B126:J126" si="126">B51/B47-1</f>
        <v>8.6827408593640465E-2</v>
      </c>
      <c r="C126" s="37">
        <f t="shared" si="126"/>
        <v>0.10779817048395635</v>
      </c>
      <c r="D126" s="37">
        <f t="shared" si="126"/>
        <v>0.1338029658282005</v>
      </c>
      <c r="E126" s="37">
        <f t="shared" si="126"/>
        <v>2.1650350762445481E-3</v>
      </c>
      <c r="F126" s="37">
        <f t="shared" si="126"/>
        <v>3.122062458889685E-2</v>
      </c>
      <c r="G126" s="37">
        <f t="shared" si="126"/>
        <v>0.10737071081658311</v>
      </c>
      <c r="H126" s="37">
        <f t="shared" si="126"/>
        <v>7.8814612523297356E-2</v>
      </c>
      <c r="I126" s="37">
        <f t="shared" si="126"/>
        <v>-3.5399664878313919E-3</v>
      </c>
      <c r="J126" s="37">
        <f t="shared" si="126"/>
        <v>3.5711517347063459E-3</v>
      </c>
      <c r="L126" s="111" t="s">
        <v>225</v>
      </c>
      <c r="M126" s="37">
        <f t="shared" si="115"/>
        <v>7.7228583826485231E-2</v>
      </c>
      <c r="N126" s="37">
        <f t="shared" si="115"/>
        <v>3.4744448645744219E-2</v>
      </c>
      <c r="O126" s="37">
        <f t="shared" si="115"/>
        <v>0.50144081139778574</v>
      </c>
      <c r="P126" s="37"/>
      <c r="Q126" s="37">
        <f t="shared" si="116"/>
        <v>0</v>
      </c>
      <c r="R126" s="37">
        <f t="shared" si="116"/>
        <v>0.16107231836682923</v>
      </c>
      <c r="S126" s="37">
        <f t="shared" si="116"/>
        <v>0</v>
      </c>
      <c r="T126" s="37">
        <f t="shared" si="116"/>
        <v>-5.3083420295724215E-3</v>
      </c>
      <c r="U126" s="37">
        <f t="shared" si="116"/>
        <v>2.1614539217662543E-3</v>
      </c>
      <c r="W126" s="111" t="s">
        <v>225</v>
      </c>
      <c r="X126" s="37">
        <f t="shared" ref="X126:AF126" si="127">X51/X47-1</f>
        <v>9.3745080862013719E-2</v>
      </c>
      <c r="Y126" s="37">
        <f t="shared" si="127"/>
        <v>0.13697877515424683</v>
      </c>
      <c r="Z126" s="37">
        <f t="shared" si="127"/>
        <v>7.5350177454131417E-2</v>
      </c>
      <c r="AA126" s="37">
        <f t="shared" si="127"/>
        <v>2.1650350762445481E-3</v>
      </c>
      <c r="AB126" s="37">
        <f t="shared" si="127"/>
        <v>4.5019303031469393E-2</v>
      </c>
      <c r="AC126" s="37">
        <f t="shared" si="127"/>
        <v>2.2645862781839554E-2</v>
      </c>
      <c r="AD126" s="37">
        <f t="shared" si="127"/>
        <v>0.17215125779881557</v>
      </c>
      <c r="AE126" s="37">
        <f t="shared" si="127"/>
        <v>4.9388644616898958E-4</v>
      </c>
      <c r="AF126" s="37">
        <f t="shared" si="127"/>
        <v>3.4506556245686992E-2</v>
      </c>
    </row>
    <row r="127" spans="1:32" hidden="1" outlineLevel="1" x14ac:dyDescent="0.2">
      <c r="A127" s="38" t="s">
        <v>223</v>
      </c>
      <c r="B127" s="37">
        <f t="shared" ref="B127:J127" si="128">B52/B48-1</f>
        <v>7.9395407429928122E-2</v>
      </c>
      <c r="C127" s="37">
        <f t="shared" si="128"/>
        <v>9.4412453518941675E-2</v>
      </c>
      <c r="D127" s="37">
        <f t="shared" si="128"/>
        <v>0.12693131609736641</v>
      </c>
      <c r="E127" s="37">
        <f t="shared" si="128"/>
        <v>8.7372073692892904E-3</v>
      </c>
      <c r="F127" s="37">
        <f t="shared" si="128"/>
        <v>5.1163950165673544E-2</v>
      </c>
      <c r="G127" s="37">
        <f t="shared" si="128"/>
        <v>0.10424408383721073</v>
      </c>
      <c r="H127" s="37">
        <f t="shared" si="128"/>
        <v>5.3602238642151301E-2</v>
      </c>
      <c r="I127" s="37">
        <f t="shared" si="128"/>
        <v>1.8074092708744161E-3</v>
      </c>
      <c r="J127" s="37">
        <f t="shared" si="128"/>
        <v>2.102379318481562E-3</v>
      </c>
      <c r="L127" s="111" t="s">
        <v>223</v>
      </c>
      <c r="M127" s="37">
        <f t="shared" si="115"/>
        <v>7.9559331757931506E-2</v>
      </c>
      <c r="N127" s="37">
        <f t="shared" si="115"/>
        <v>4.3419988232792583E-2</v>
      </c>
      <c r="O127" s="37">
        <f t="shared" si="115"/>
        <v>0.50144081139778574</v>
      </c>
      <c r="P127" s="37"/>
      <c r="Q127" s="37">
        <f t="shared" si="116"/>
        <v>0</v>
      </c>
      <c r="R127" s="37">
        <f t="shared" si="116"/>
        <v>0.15950132639363601</v>
      </c>
      <c r="S127" s="37">
        <f t="shared" si="116"/>
        <v>0</v>
      </c>
      <c r="T127" s="37">
        <f t="shared" si="116"/>
        <v>2.3876915554998934E-3</v>
      </c>
      <c r="U127" s="37">
        <f t="shared" si="116"/>
        <v>0</v>
      </c>
      <c r="W127" s="111" t="s">
        <v>223</v>
      </c>
      <c r="X127" s="37">
        <f t="shared" ref="X127:AF127" si="129">X52/X48-1</f>
        <v>7.9265398668869391E-2</v>
      </c>
      <c r="Y127" s="37">
        <f t="shared" si="129"/>
        <v>0.11445757420456926</v>
      </c>
      <c r="Z127" s="37">
        <f t="shared" si="129"/>
        <v>6.7803829674949023E-2</v>
      </c>
      <c r="AA127" s="37">
        <f t="shared" si="129"/>
        <v>8.7372073692892904E-3</v>
      </c>
      <c r="AB127" s="37">
        <f t="shared" si="129"/>
        <v>7.4234613351206624E-2</v>
      </c>
      <c r="AC127" s="37">
        <f t="shared" si="129"/>
        <v>1.8494146050456406E-2</v>
      </c>
      <c r="AD127" s="37">
        <f t="shared" si="129"/>
        <v>0.11275182234316872</v>
      </c>
      <c r="AE127" s="37">
        <f t="shared" si="129"/>
        <v>4.9388644616898958E-4</v>
      </c>
      <c r="AF127" s="37">
        <f t="shared" si="129"/>
        <v>4.8985304408677655E-2</v>
      </c>
    </row>
    <row r="128" spans="1:32" hidden="1" outlineLevel="1" x14ac:dyDescent="0.2">
      <c r="A128" s="38" t="s">
        <v>393</v>
      </c>
      <c r="B128" s="37">
        <f t="shared" ref="B128:J128" si="130">B53/B49-1</f>
        <v>3.8097916322082037E-2</v>
      </c>
      <c r="C128" s="37">
        <f t="shared" si="130"/>
        <v>5.2769238910529204E-2</v>
      </c>
      <c r="D128" s="37">
        <f t="shared" si="130"/>
        <v>3.5536420175962924E-2</v>
      </c>
      <c r="E128" s="37">
        <f t="shared" si="130"/>
        <v>4.3207156515490119E-4</v>
      </c>
      <c r="F128" s="37">
        <f t="shared" si="130"/>
        <v>2.1343906559122994E-2</v>
      </c>
      <c r="G128" s="37">
        <f t="shared" si="130"/>
        <v>6.2513706057208518E-2</v>
      </c>
      <c r="H128" s="37">
        <f t="shared" si="130"/>
        <v>2.723208542470168E-2</v>
      </c>
      <c r="I128" s="37">
        <f t="shared" si="130"/>
        <v>-6.8252972527954592E-3</v>
      </c>
      <c r="J128" s="37">
        <f t="shared" si="130"/>
        <v>7.5039900707112306E-3</v>
      </c>
      <c r="L128" s="111" t="s">
        <v>393</v>
      </c>
      <c r="M128" s="37">
        <f t="shared" si="115"/>
        <v>3.0545754565820316E-2</v>
      </c>
      <c r="N128" s="37">
        <f t="shared" si="115"/>
        <v>2.5423985687575534E-2</v>
      </c>
      <c r="O128" s="37">
        <f t="shared" si="115"/>
        <v>-4.3757032307940702E-2</v>
      </c>
      <c r="P128" s="37"/>
      <c r="Q128" s="37">
        <f t="shared" si="116"/>
        <v>2.2448970587034989E-2</v>
      </c>
      <c r="R128" s="37">
        <f t="shared" si="116"/>
        <v>7.3335138049363868E-2</v>
      </c>
      <c r="S128" s="37">
        <f t="shared" si="116"/>
        <v>1.0422465717541574E-2</v>
      </c>
      <c r="T128" s="37">
        <f t="shared" si="116"/>
        <v>2.8586011708289893E-2</v>
      </c>
      <c r="U128" s="37">
        <f t="shared" si="116"/>
        <v>0</v>
      </c>
      <c r="W128" s="111" t="s">
        <v>393</v>
      </c>
      <c r="X128" s="37">
        <f t="shared" ref="X128:AF128" si="131">X53/X49-1</f>
        <v>4.3402676710124544E-2</v>
      </c>
      <c r="Y128" s="37">
        <f t="shared" si="131"/>
        <v>6.3424248667277583E-2</v>
      </c>
      <c r="Z128" s="37">
        <f t="shared" si="131"/>
        <v>4.9020233333264551E-2</v>
      </c>
      <c r="AA128" s="37">
        <f t="shared" si="131"/>
        <v>4.3207156515490119E-4</v>
      </c>
      <c r="AB128" s="37">
        <f t="shared" si="131"/>
        <v>2.0876198630240816E-2</v>
      </c>
      <c r="AC128" s="37">
        <f t="shared" si="131"/>
        <v>4.4284309077047279E-2</v>
      </c>
      <c r="AD128" s="37">
        <f t="shared" si="131"/>
        <v>4.4210747527850147E-2</v>
      </c>
      <c r="AE128" s="37">
        <f t="shared" si="131"/>
        <v>-8.6810900133910462E-2</v>
      </c>
      <c r="AF128" s="37">
        <f t="shared" si="131"/>
        <v>0.17253278122843341</v>
      </c>
    </row>
    <row r="129" spans="1:32" ht="20.100000000000001" customHeight="1" collapsed="1" x14ac:dyDescent="0.2">
      <c r="A129" s="38" t="s">
        <v>394</v>
      </c>
      <c r="B129" s="37">
        <f t="shared" ref="B129:J129" si="132">B54/B50-1</f>
        <v>1.6653055732135158E-2</v>
      </c>
      <c r="C129" s="37">
        <f t="shared" si="132"/>
        <v>2.8253533878416448E-2</v>
      </c>
      <c r="D129" s="37">
        <f t="shared" si="132"/>
        <v>-4.156495723462994E-4</v>
      </c>
      <c r="E129" s="37">
        <f t="shared" si="132"/>
        <v>2.4989406010768045E-2</v>
      </c>
      <c r="F129" s="37">
        <f t="shared" si="132"/>
        <v>2.43413346251804E-2</v>
      </c>
      <c r="G129" s="37">
        <f t="shared" si="132"/>
        <v>-4.2985064048759458E-3</v>
      </c>
      <c r="H129" s="37">
        <f t="shared" si="132"/>
        <v>5.6299291222237535E-2</v>
      </c>
      <c r="I129" s="37">
        <f t="shared" si="132"/>
        <v>-1.1004232742113484E-2</v>
      </c>
      <c r="J129" s="37">
        <f t="shared" si="132"/>
        <v>5.8743120595643461E-3</v>
      </c>
      <c r="L129" s="111" t="s">
        <v>394</v>
      </c>
      <c r="M129" s="37">
        <f t="shared" si="115"/>
        <v>-1.9145747012235814E-2</v>
      </c>
      <c r="N129" s="37">
        <f t="shared" si="115"/>
        <v>1.8712743972704393E-2</v>
      </c>
      <c r="O129" s="37">
        <f t="shared" si="115"/>
        <v>-0.23985147163786991</v>
      </c>
      <c r="P129" s="37"/>
      <c r="Q129" s="37">
        <f t="shared" si="116"/>
        <v>2.2448970587034989E-2</v>
      </c>
      <c r="R129" s="37">
        <f t="shared" si="116"/>
        <v>-4.1235069836420224E-2</v>
      </c>
      <c r="S129" s="37">
        <f t="shared" si="116"/>
        <v>1.0422465717541574E-2</v>
      </c>
      <c r="T129" s="37">
        <f t="shared" si="116"/>
        <v>2.8586011708289893E-2</v>
      </c>
      <c r="U129" s="37">
        <f t="shared" si="116"/>
        <v>0</v>
      </c>
      <c r="W129" s="111" t="s">
        <v>394</v>
      </c>
      <c r="X129" s="37">
        <f t="shared" ref="X129:AF129" si="133">X54/X50-1</f>
        <v>4.3041292679423249E-2</v>
      </c>
      <c r="Y129" s="37">
        <f t="shared" si="133"/>
        <v>3.1833279239582568E-2</v>
      </c>
      <c r="Z129" s="37">
        <f t="shared" si="133"/>
        <v>4.9787196523316979E-2</v>
      </c>
      <c r="AA129" s="37">
        <f t="shared" si="133"/>
        <v>2.4989406010768045E-2</v>
      </c>
      <c r="AB129" s="37">
        <f t="shared" si="133"/>
        <v>2.5139832586256183E-2</v>
      </c>
      <c r="AC129" s="37">
        <f t="shared" si="133"/>
        <v>6.5072365683502165E-2</v>
      </c>
      <c r="AD129" s="37">
        <f t="shared" si="133"/>
        <v>0.10792909516657012</v>
      </c>
      <c r="AE129" s="37">
        <f t="shared" si="133"/>
        <v>-0.10042904259752339</v>
      </c>
      <c r="AF129" s="37">
        <f t="shared" si="133"/>
        <v>0.13075383589059375</v>
      </c>
    </row>
    <row r="130" spans="1:32" x14ac:dyDescent="0.2">
      <c r="A130" s="111" t="s">
        <v>403</v>
      </c>
      <c r="B130" s="37">
        <f t="shared" ref="B130:J130" si="134">B55/B51-1</f>
        <v>1.2258260907250129E-2</v>
      </c>
      <c r="C130" s="37">
        <f t="shared" si="134"/>
        <v>9.0180402644286506E-3</v>
      </c>
      <c r="D130" s="37">
        <f t="shared" si="134"/>
        <v>-1.6793451233844903E-2</v>
      </c>
      <c r="E130" s="37">
        <f t="shared" si="134"/>
        <v>1.0521417297346902E-2</v>
      </c>
      <c r="F130" s="37">
        <f t="shared" si="134"/>
        <v>2.983081606633653E-2</v>
      </c>
      <c r="G130" s="37">
        <f t="shared" si="134"/>
        <v>2.5567167330800444E-2</v>
      </c>
      <c r="H130" s="37">
        <f t="shared" si="134"/>
        <v>4.0788710954492435E-2</v>
      </c>
      <c r="I130" s="37">
        <f t="shared" si="134"/>
        <v>-1.0654857114134497E-2</v>
      </c>
      <c r="J130" s="37">
        <f t="shared" si="134"/>
        <v>5.8743120595641241E-3</v>
      </c>
      <c r="L130" s="111" t="s">
        <v>403</v>
      </c>
      <c r="M130" s="37">
        <f t="shared" si="115"/>
        <v>5.237872013852396E-5</v>
      </c>
      <c r="N130" s="37">
        <f t="shared" si="115"/>
        <v>1.4240866573628885E-2</v>
      </c>
      <c r="O130" s="37">
        <f t="shared" si="115"/>
        <v>-0.28661873848578689</v>
      </c>
      <c r="P130" s="37"/>
      <c r="Q130" s="37">
        <f t="shared" si="116"/>
        <v>2.2448970587034989E-2</v>
      </c>
      <c r="R130" s="37">
        <f t="shared" si="116"/>
        <v>3.5337804960755559E-3</v>
      </c>
      <c r="S130" s="37">
        <f t="shared" si="116"/>
        <v>7.0697930463240688E-2</v>
      </c>
      <c r="T130" s="37">
        <f t="shared" si="116"/>
        <v>2.7202308093925431E-2</v>
      </c>
      <c r="U130" s="37">
        <f t="shared" si="116"/>
        <v>0</v>
      </c>
      <c r="V130" s="4"/>
      <c r="W130" s="111" t="s">
        <v>403</v>
      </c>
      <c r="X130" s="37">
        <f t="shared" ref="X130:AF130" si="135">X55/X51-1</f>
        <v>2.0930086280108506E-2</v>
      </c>
      <c r="Y130" s="37">
        <f t="shared" si="135"/>
        <v>7.1194193040609033E-3</v>
      </c>
      <c r="Z130" s="37">
        <f t="shared" si="135"/>
        <v>4.3106431778278553E-2</v>
      </c>
      <c r="AA130" s="37">
        <f t="shared" si="135"/>
        <v>1.0521417297346902E-2</v>
      </c>
      <c r="AB130" s="37">
        <f t="shared" si="135"/>
        <v>3.2952842274906802E-2</v>
      </c>
      <c r="AC130" s="37">
        <f t="shared" si="135"/>
        <v>6.4965243771048398E-2</v>
      </c>
      <c r="AD130" s="37">
        <f t="shared" si="135"/>
        <v>1.0570631084489746E-2</v>
      </c>
      <c r="AE130" s="37">
        <f t="shared" si="135"/>
        <v>-9.6510271348968169E-2</v>
      </c>
      <c r="AF130" s="37">
        <f t="shared" si="135"/>
        <v>0.13075383589059353</v>
      </c>
    </row>
    <row r="131" spans="1:32" x14ac:dyDescent="0.2">
      <c r="A131" s="111" t="s">
        <v>404</v>
      </c>
      <c r="B131" s="37">
        <f t="shared" ref="B131:J131" si="136">B56/B52-1</f>
        <v>2.107868716993222E-2</v>
      </c>
      <c r="C131" s="37">
        <f t="shared" si="136"/>
        <v>1.7181921178023529E-2</v>
      </c>
      <c r="D131" s="37">
        <f t="shared" si="136"/>
        <v>2.1321825237472503E-3</v>
      </c>
      <c r="E131" s="37">
        <f t="shared" si="136"/>
        <v>-9.0894891336953387E-3</v>
      </c>
      <c r="F131" s="37">
        <f t="shared" si="136"/>
        <v>3.9914175177026001E-2</v>
      </c>
      <c r="G131" s="37">
        <f t="shared" si="136"/>
        <v>4.3049313388426214E-2</v>
      </c>
      <c r="H131" s="37">
        <f t="shared" si="136"/>
        <v>3.7269247660464577E-2</v>
      </c>
      <c r="I131" s="37">
        <f t="shared" si="136"/>
        <v>-1.0654857114134497E-2</v>
      </c>
      <c r="J131" s="37">
        <f t="shared" si="136"/>
        <v>5.8743120595641241E-3</v>
      </c>
      <c r="L131" s="111" t="s">
        <v>404</v>
      </c>
      <c r="M131" s="37">
        <f t="shared" si="115"/>
        <v>1.4937748488029756E-2</v>
      </c>
      <c r="N131" s="37">
        <f t="shared" si="115"/>
        <v>1.0710596406783734E-2</v>
      </c>
      <c r="O131" s="37">
        <f t="shared" si="115"/>
        <v>-0.20777848418340328</v>
      </c>
      <c r="P131" s="37"/>
      <c r="Q131" s="37">
        <f t="shared" ref="Q131:U140" si="137">Q56/Q52-1</f>
        <v>2.2448970587034989E-2</v>
      </c>
      <c r="R131" s="37">
        <f t="shared" si="137"/>
        <v>3.6085633293311936E-2</v>
      </c>
      <c r="S131" s="37">
        <f t="shared" si="137"/>
        <v>7.0697930463240688E-2</v>
      </c>
      <c r="T131" s="37">
        <f t="shared" si="137"/>
        <v>2.7202308093925431E-2</v>
      </c>
      <c r="U131" s="37">
        <f t="shared" si="137"/>
        <v>0</v>
      </c>
      <c r="V131" s="4"/>
      <c r="W131" s="111" t="s">
        <v>404</v>
      </c>
      <c r="X131" s="37">
        <f t="shared" ref="X131:AF131" si="138">X56/X52-1</f>
        <v>2.5435387260641429E-2</v>
      </c>
      <c r="Y131" s="37">
        <f t="shared" si="138"/>
        <v>1.9563645404450547E-2</v>
      </c>
      <c r="Z131" s="37">
        <f t="shared" si="138"/>
        <v>4.8731315269281428E-2</v>
      </c>
      <c r="AA131" s="37">
        <f t="shared" si="138"/>
        <v>-9.0894891336953387E-3</v>
      </c>
      <c r="AB131" s="37">
        <f t="shared" si="138"/>
        <v>4.7245298870581154E-2</v>
      </c>
      <c r="AC131" s="37">
        <f t="shared" si="138"/>
        <v>5.5339449078190217E-2</v>
      </c>
      <c r="AD131" s="37">
        <f t="shared" si="138"/>
        <v>4.1187757924552315E-3</v>
      </c>
      <c r="AE131" s="37">
        <f t="shared" si="138"/>
        <v>-9.6510271348968169E-2</v>
      </c>
      <c r="AF131" s="37">
        <f t="shared" si="138"/>
        <v>0.13075383589059353</v>
      </c>
    </row>
    <row r="132" spans="1:32" x14ac:dyDescent="0.2">
      <c r="A132" s="111" t="s">
        <v>405</v>
      </c>
      <c r="B132" s="37">
        <f t="shared" ref="B132:J132" si="139">B57/B53-1</f>
        <v>4.3351616351212874E-2</v>
      </c>
      <c r="C132" s="37">
        <f t="shared" si="139"/>
        <v>5.1416096345850093E-2</v>
      </c>
      <c r="D132" s="37">
        <f t="shared" si="139"/>
        <v>3.7893477227674222E-2</v>
      </c>
      <c r="E132" s="37">
        <f t="shared" si="139"/>
        <v>1.9525011145731463E-2</v>
      </c>
      <c r="F132" s="37">
        <f t="shared" si="139"/>
        <v>8.8119745472408972E-2</v>
      </c>
      <c r="G132" s="37">
        <f t="shared" si="139"/>
        <v>6.1380598655477847E-2</v>
      </c>
      <c r="H132" s="37">
        <f t="shared" si="139"/>
        <v>2.1059584557222788E-2</v>
      </c>
      <c r="I132" s="37">
        <f t="shared" si="139"/>
        <v>1.1871664929322012E-2</v>
      </c>
      <c r="J132" s="37">
        <f t="shared" si="139"/>
        <v>-1.1916959368363234E-4</v>
      </c>
      <c r="L132" s="111" t="s">
        <v>405</v>
      </c>
      <c r="M132" s="37">
        <f t="shared" si="115"/>
        <v>4.8118255542521471E-2</v>
      </c>
      <c r="N132" s="37">
        <f t="shared" si="115"/>
        <v>1.7759365855971598E-2</v>
      </c>
      <c r="O132" s="37">
        <f t="shared" si="115"/>
        <v>0.13494731975181207</v>
      </c>
      <c r="P132" s="37"/>
      <c r="Q132" s="37">
        <f t="shared" si="137"/>
        <v>4.1404628913437547E-2</v>
      </c>
      <c r="R132" s="37">
        <f t="shared" si="137"/>
        <v>7.9244984614309733E-2</v>
      </c>
      <c r="S132" s="37">
        <f t="shared" si="137"/>
        <v>5.9653725833278326E-2</v>
      </c>
      <c r="T132" s="37">
        <f t="shared" si="137"/>
        <v>1.7236633762269804E-3</v>
      </c>
      <c r="U132" s="37">
        <f t="shared" si="137"/>
        <v>0</v>
      </c>
      <c r="V132" s="4"/>
      <c r="W132" s="111" t="s">
        <v>405</v>
      </c>
      <c r="X132" s="37">
        <f t="shared" ref="X132:AF132" si="140">X57/X53-1</f>
        <v>4.0039749416623582E-2</v>
      </c>
      <c r="Y132" s="37">
        <f t="shared" si="140"/>
        <v>6.4061734195518305E-2</v>
      </c>
      <c r="Z132" s="37">
        <f t="shared" si="140"/>
        <v>2.2849158623391208E-2</v>
      </c>
      <c r="AA132" s="37">
        <f t="shared" si="140"/>
        <v>1.9525011145731463E-2</v>
      </c>
      <c r="AB132" s="37">
        <f t="shared" si="140"/>
        <v>0.10792193855141052</v>
      </c>
      <c r="AC132" s="37">
        <f t="shared" si="140"/>
        <v>3.0572339007407301E-2</v>
      </c>
      <c r="AD132" s="37">
        <f t="shared" si="140"/>
        <v>-1.6661293560905177E-2</v>
      </c>
      <c r="AE132" s="37">
        <f t="shared" si="140"/>
        <v>3.769012063133359E-2</v>
      </c>
      <c r="AF132" s="37">
        <f t="shared" si="140"/>
        <v>-2.3543260741613059E-3</v>
      </c>
    </row>
    <row r="133" spans="1:32" x14ac:dyDescent="0.2">
      <c r="A133" s="111" t="s">
        <v>401</v>
      </c>
      <c r="B133" s="37">
        <f t="shared" ref="B133:J133" si="141">B58/B54-1</f>
        <v>3.7031074584761958E-2</v>
      </c>
      <c r="C133" s="37">
        <f t="shared" si="141"/>
        <v>3.4343577438793238E-2</v>
      </c>
      <c r="D133" s="37">
        <f t="shared" si="141"/>
        <v>1.9188611367305652E-2</v>
      </c>
      <c r="E133" s="37">
        <f t="shared" si="141"/>
        <v>1.9525011145731241E-2</v>
      </c>
      <c r="F133" s="37">
        <f t="shared" si="141"/>
        <v>6.3459659396729595E-2</v>
      </c>
      <c r="G133" s="37">
        <f t="shared" si="141"/>
        <v>5.3211483765410517E-2</v>
      </c>
      <c r="H133" s="37">
        <f t="shared" si="141"/>
        <v>5.2681907810025574E-2</v>
      </c>
      <c r="I133" s="37">
        <f t="shared" si="141"/>
        <v>1.1372053197475696E-2</v>
      </c>
      <c r="J133" s="37">
        <f t="shared" si="141"/>
        <v>0</v>
      </c>
      <c r="L133" s="111" t="s">
        <v>401</v>
      </c>
      <c r="M133" s="37">
        <f t="shared" si="115"/>
        <v>4.8353502776843582E-2</v>
      </c>
      <c r="N133" s="37">
        <f t="shared" si="115"/>
        <v>4.099903685926054E-2</v>
      </c>
      <c r="O133" s="37">
        <f t="shared" si="115"/>
        <v>0</v>
      </c>
      <c r="P133" s="37"/>
      <c r="Q133" s="37">
        <f t="shared" si="137"/>
        <v>4.1404628913437547E-2</v>
      </c>
      <c r="R133" s="37">
        <f t="shared" si="137"/>
        <v>7.8768001477102834E-2</v>
      </c>
      <c r="S133" s="37">
        <f t="shared" si="137"/>
        <v>5.9653725833278104E-2</v>
      </c>
      <c r="T133" s="37">
        <f t="shared" si="137"/>
        <v>2.5262651657822488E-2</v>
      </c>
      <c r="U133" s="37">
        <f t="shared" si="137"/>
        <v>0</v>
      </c>
      <c r="V133" s="4"/>
      <c r="W133" s="111" t="s">
        <v>401</v>
      </c>
      <c r="X133" s="37">
        <f t="shared" ref="X133:AF133" si="142">X58/X54-1</f>
        <v>2.9175776493424399E-2</v>
      </c>
      <c r="Y133" s="37">
        <f t="shared" si="142"/>
        <v>3.1878173698190571E-2</v>
      </c>
      <c r="Z133" s="37">
        <f t="shared" si="142"/>
        <v>2.2101876072948334E-2</v>
      </c>
      <c r="AA133" s="37">
        <f t="shared" si="142"/>
        <v>1.9525011145731241E-2</v>
      </c>
      <c r="AB133" s="37">
        <f t="shared" si="142"/>
        <v>7.2741525965923426E-2</v>
      </c>
      <c r="AC133" s="37">
        <f t="shared" si="142"/>
        <v>9.9267677814973698E-3</v>
      </c>
      <c r="AD133" s="37">
        <f t="shared" si="142"/>
        <v>4.5526338609072292E-2</v>
      </c>
      <c r="AE133" s="37">
        <f t="shared" si="142"/>
        <v>-2.450328363031562E-2</v>
      </c>
      <c r="AF133" s="37">
        <f t="shared" si="142"/>
        <v>0</v>
      </c>
    </row>
    <row r="134" spans="1:32" x14ac:dyDescent="0.2">
      <c r="A134" s="261" t="s">
        <v>402</v>
      </c>
      <c r="B134" s="37">
        <f t="shared" ref="B134:J134" si="143">B59/B55-1</f>
        <v>3.4929392358972189E-2</v>
      </c>
      <c r="C134" s="37">
        <f t="shared" si="143"/>
        <v>2.5262731026037599E-2</v>
      </c>
      <c r="D134" s="37">
        <f t="shared" si="143"/>
        <v>3.7235157933476426E-2</v>
      </c>
      <c r="E134" s="37">
        <f t="shared" si="143"/>
        <v>-1.0411869671685392E-2</v>
      </c>
      <c r="F134" s="37">
        <f t="shared" si="143"/>
        <v>6.792913262098077E-2</v>
      </c>
      <c r="G134" s="37">
        <f t="shared" si="143"/>
        <v>5.5289608882030494E-2</v>
      </c>
      <c r="H134" s="37">
        <f t="shared" si="143"/>
        <v>2.8676635684184548E-2</v>
      </c>
      <c r="I134" s="37">
        <f t="shared" si="143"/>
        <v>2.3689892897061249E-2</v>
      </c>
      <c r="J134" s="37">
        <f t="shared" si="143"/>
        <v>-2.0478651972625217E-3</v>
      </c>
      <c r="L134" s="111" t="s">
        <v>402</v>
      </c>
      <c r="M134" s="37">
        <f t="shared" si="115"/>
        <v>3.9157093929277575E-2</v>
      </c>
      <c r="N134" s="37">
        <f t="shared" si="115"/>
        <v>2.3227948286387523E-2</v>
      </c>
      <c r="O134" s="37">
        <f t="shared" si="115"/>
        <v>0</v>
      </c>
      <c r="P134" s="37"/>
      <c r="Q134" s="37">
        <f t="shared" si="137"/>
        <v>4.1404628913437547E-2</v>
      </c>
      <c r="R134" s="37">
        <f t="shared" si="137"/>
        <v>8.2533847611752087E-2</v>
      </c>
      <c r="S134" s="37">
        <f t="shared" si="137"/>
        <v>2.7645415801027751E-2</v>
      </c>
      <c r="T134" s="37">
        <f t="shared" si="137"/>
        <v>2.1426639130682545E-2</v>
      </c>
      <c r="U134" s="37">
        <f t="shared" si="137"/>
        <v>-2.1567921149906466E-3</v>
      </c>
      <c r="V134" s="4"/>
      <c r="W134" s="111" t="s">
        <v>402</v>
      </c>
      <c r="X134" s="37">
        <f t="shared" ref="X134:AF134" si="144">X59/X55-1</f>
        <v>3.1979488873329576E-2</v>
      </c>
      <c r="Y134" s="37">
        <f t="shared" si="144"/>
        <v>2.6007653142167797E-2</v>
      </c>
      <c r="Z134" s="37">
        <f t="shared" si="144"/>
        <v>4.2888296106958546E-2</v>
      </c>
      <c r="AA134" s="37">
        <f t="shared" si="144"/>
        <v>-1.0411869671685392E-2</v>
      </c>
      <c r="AB134" s="37">
        <f t="shared" si="144"/>
        <v>7.9033146812665267E-2</v>
      </c>
      <c r="AC134" s="37">
        <f t="shared" si="144"/>
        <v>9.2919693935451519E-3</v>
      </c>
      <c r="AD134" s="37">
        <f t="shared" si="144"/>
        <v>2.9780494049725492E-2</v>
      </c>
      <c r="AE134" s="37">
        <f t="shared" si="144"/>
        <v>2.9525494250246531E-2</v>
      </c>
      <c r="AF134" s="37">
        <f t="shared" si="144"/>
        <v>0</v>
      </c>
    </row>
    <row r="135" spans="1:32" x14ac:dyDescent="0.2">
      <c r="A135" s="261" t="s">
        <v>406</v>
      </c>
      <c r="B135" s="37">
        <f t="shared" ref="B135:J135" si="145">B60/B56-1</f>
        <v>5.3297491034194788E-2</v>
      </c>
      <c r="C135" s="37">
        <f t="shared" si="145"/>
        <v>1.7698988909888635E-2</v>
      </c>
      <c r="D135" s="37">
        <f t="shared" si="145"/>
        <v>0.11990519939690381</v>
      </c>
      <c r="E135" s="37">
        <f t="shared" si="145"/>
        <v>-4.3188495994439524E-4</v>
      </c>
      <c r="F135" s="37">
        <f t="shared" si="145"/>
        <v>5.7641420257541487E-2</v>
      </c>
      <c r="G135" s="37">
        <f t="shared" si="145"/>
        <v>3.2153130117750228E-2</v>
      </c>
      <c r="H135" s="37">
        <f t="shared" si="145"/>
        <v>2.1931539268904121E-2</v>
      </c>
      <c r="I135" s="37">
        <f t="shared" si="145"/>
        <v>0.18003287568568327</v>
      </c>
      <c r="J135" s="37">
        <f t="shared" si="145"/>
        <v>-2.0478651972625217E-3</v>
      </c>
      <c r="L135" s="111" t="s">
        <v>406</v>
      </c>
      <c r="M135" s="37">
        <f t="shared" si="115"/>
        <v>4.6320075698078611E-2</v>
      </c>
      <c r="N135" s="37">
        <f t="shared" si="115"/>
        <v>1.644710436943253E-2</v>
      </c>
      <c r="O135" s="37">
        <f t="shared" si="115"/>
        <v>-9.9517941293373657E-2</v>
      </c>
      <c r="P135" s="37"/>
      <c r="Q135" s="37">
        <f t="shared" si="137"/>
        <v>4.1404628913437547E-2</v>
      </c>
      <c r="R135" s="37">
        <f t="shared" si="137"/>
        <v>3.0331823697281601E-2</v>
      </c>
      <c r="S135" s="37">
        <f t="shared" si="137"/>
        <v>2.7645415801027751E-2</v>
      </c>
      <c r="T135" s="37">
        <f t="shared" si="137"/>
        <v>0.23316037914150956</v>
      </c>
      <c r="U135" s="37">
        <f t="shared" si="137"/>
        <v>-2.1567921149906466E-3</v>
      </c>
      <c r="V135" s="4"/>
      <c r="W135" s="111" t="s">
        <v>406</v>
      </c>
      <c r="X135" s="37">
        <f t="shared" ref="X135:AF135" si="146">X60/X56-1</f>
        <v>5.8190917453794455E-2</v>
      </c>
      <c r="Y135" s="37">
        <f t="shared" si="146"/>
        <v>1.8155735203799317E-2</v>
      </c>
      <c r="Z135" s="37">
        <f t="shared" si="146"/>
        <v>0.15670183821804695</v>
      </c>
      <c r="AA135" s="37">
        <f t="shared" si="146"/>
        <v>-4.3188495994439524E-4</v>
      </c>
      <c r="AB135" s="37">
        <f t="shared" si="146"/>
        <v>6.4295535252559599E-2</v>
      </c>
      <c r="AC135" s="37">
        <f t="shared" si="146"/>
        <v>3.5265049209437516E-2</v>
      </c>
      <c r="AD135" s="37">
        <f t="shared" si="146"/>
        <v>1.5889505095548984E-2</v>
      </c>
      <c r="AE135" s="37">
        <f t="shared" si="146"/>
        <v>4.3048267214555791E-2</v>
      </c>
      <c r="AF135" s="37">
        <f t="shared" si="146"/>
        <v>0</v>
      </c>
    </row>
    <row r="136" spans="1:32" x14ac:dyDescent="0.2">
      <c r="A136" s="261" t="s">
        <v>407</v>
      </c>
      <c r="B136" s="37">
        <f t="shared" ref="B136:J136" si="147">B61/B57-1</f>
        <v>3.2013849289144414E-2</v>
      </c>
      <c r="C136" s="37">
        <f t="shared" si="147"/>
        <v>-4.9358766039329094E-3</v>
      </c>
      <c r="D136" s="37">
        <f t="shared" si="147"/>
        <v>9.8770311723588744E-2</v>
      </c>
      <c r="E136" s="37">
        <f t="shared" si="147"/>
        <v>-1.9574699872490831E-2</v>
      </c>
      <c r="F136" s="37">
        <f t="shared" si="147"/>
        <v>-3.3947423922433551E-3</v>
      </c>
      <c r="G136" s="37">
        <f t="shared" si="147"/>
        <v>-7.1178701952245849E-4</v>
      </c>
      <c r="H136" s="37">
        <f t="shared" si="147"/>
        <v>1.995159765873411E-2</v>
      </c>
      <c r="I136" s="37">
        <f t="shared" si="147"/>
        <v>0.18131519119144768</v>
      </c>
      <c r="J136" s="37">
        <f t="shared" si="147"/>
        <v>-2.0478651972625217E-3</v>
      </c>
      <c r="L136" s="111" t="s">
        <v>407</v>
      </c>
      <c r="M136" s="37">
        <f t="shared" si="115"/>
        <v>2.6072452169271898E-2</v>
      </c>
      <c r="N136" s="37">
        <f t="shared" si="115"/>
        <v>-2.2038731811568901E-4</v>
      </c>
      <c r="O136" s="37">
        <f t="shared" si="115"/>
        <v>-0.13638870079712662</v>
      </c>
      <c r="P136" s="37"/>
      <c r="Q136" s="37">
        <f t="shared" si="137"/>
        <v>0</v>
      </c>
      <c r="R136" s="37">
        <f t="shared" si="137"/>
        <v>-1.7790160489397411E-2</v>
      </c>
      <c r="S136" s="37">
        <f t="shared" si="137"/>
        <v>2.7645415801027751E-2</v>
      </c>
      <c r="T136" s="37">
        <f t="shared" si="137"/>
        <v>0.25146806892873697</v>
      </c>
      <c r="U136" s="37">
        <f t="shared" si="137"/>
        <v>-2.1567921149906466E-3</v>
      </c>
      <c r="V136" s="4"/>
      <c r="W136" s="111" t="s">
        <v>407</v>
      </c>
      <c r="X136" s="37">
        <f t="shared" ref="X136:AF136" si="148">X61/X57-1</f>
        <v>3.6168400279271928E-2</v>
      </c>
      <c r="Y136" s="37">
        <f t="shared" si="148"/>
        <v>-6.6305025821938868E-3</v>
      </c>
      <c r="Z136" s="37">
        <f t="shared" si="148"/>
        <v>0.1392172383192134</v>
      </c>
      <c r="AA136" s="37">
        <f t="shared" si="148"/>
        <v>-1.9574699872490831E-2</v>
      </c>
      <c r="AB136" s="37">
        <f t="shared" si="148"/>
        <v>-4.7473537169906432E-3</v>
      </c>
      <c r="AC136" s="37">
        <f t="shared" si="148"/>
        <v>3.0085588653893769E-2</v>
      </c>
      <c r="AD136" s="37">
        <f t="shared" si="148"/>
        <v>1.184827440495595E-2</v>
      </c>
      <c r="AE136" s="37">
        <f t="shared" si="148"/>
        <v>9.0190785906709703E-3</v>
      </c>
      <c r="AF136" s="37">
        <f t="shared" si="148"/>
        <v>0</v>
      </c>
    </row>
    <row r="137" spans="1:32" x14ac:dyDescent="0.2">
      <c r="A137" s="261" t="s">
        <v>408</v>
      </c>
      <c r="B137" s="37">
        <f t="shared" ref="B137:J137" si="149">B62/B58-1</f>
        <v>3.8384534738018505E-2</v>
      </c>
      <c r="C137" s="37">
        <f t="shared" si="149"/>
        <v>4.6351617161055625E-3</v>
      </c>
      <c r="D137" s="37">
        <f t="shared" si="149"/>
        <v>0.12601990740103797</v>
      </c>
      <c r="E137" s="37">
        <f t="shared" si="149"/>
        <v>-2.6660669029199613E-2</v>
      </c>
      <c r="F137" s="37">
        <f t="shared" si="149"/>
        <v>1.5796443904898316E-2</v>
      </c>
      <c r="G137" s="37">
        <f t="shared" si="149"/>
        <v>2.3094216714940607E-3</v>
      </c>
      <c r="H137" s="37">
        <f t="shared" si="149"/>
        <v>2.0327288450053826E-2</v>
      </c>
      <c r="I137" s="37">
        <f t="shared" si="149"/>
        <v>0.14905774013854667</v>
      </c>
      <c r="J137" s="37">
        <f t="shared" si="149"/>
        <v>-2.0478651972625217E-3</v>
      </c>
      <c r="L137" s="111" t="s">
        <v>408</v>
      </c>
      <c r="M137" s="37">
        <f t="shared" si="115"/>
        <v>2.5560961164509566E-2</v>
      </c>
      <c r="N137" s="37">
        <f t="shared" si="115"/>
        <v>-1.6032379286009757E-2</v>
      </c>
      <c r="O137" s="37">
        <f t="shared" si="115"/>
        <v>0</v>
      </c>
      <c r="P137" s="37"/>
      <c r="Q137" s="37">
        <f t="shared" si="137"/>
        <v>0</v>
      </c>
      <c r="R137" s="37">
        <f t="shared" si="137"/>
        <v>-1.7349034355535808E-2</v>
      </c>
      <c r="S137" s="37">
        <f t="shared" si="137"/>
        <v>2.7645415801027751E-2</v>
      </c>
      <c r="T137" s="37">
        <f t="shared" si="137"/>
        <v>0.20402505238118662</v>
      </c>
      <c r="U137" s="37">
        <f t="shared" si="137"/>
        <v>-2.1567921149906466E-3</v>
      </c>
      <c r="V137" s="4"/>
      <c r="W137" s="111" t="s">
        <v>408</v>
      </c>
      <c r="X137" s="37">
        <f t="shared" ref="X137:AF137" si="150">X62/X58-1</f>
        <v>4.7440999654080329E-2</v>
      </c>
      <c r="Y137" s="37">
        <f t="shared" si="150"/>
        <v>1.2358778542419513E-2</v>
      </c>
      <c r="Z137" s="37">
        <f t="shared" si="150"/>
        <v>0.14473885252173679</v>
      </c>
      <c r="AA137" s="37">
        <f t="shared" si="150"/>
        <v>-2.6660669029199613E-2</v>
      </c>
      <c r="AB137" s="37">
        <f t="shared" si="150"/>
        <v>2.2250182927709306E-2</v>
      </c>
      <c r="AC137" s="37">
        <f t="shared" si="150"/>
        <v>3.7836508708017247E-2</v>
      </c>
      <c r="AD137" s="37">
        <f t="shared" si="150"/>
        <v>1.2714792093183602E-2</v>
      </c>
      <c r="AE137" s="37">
        <f t="shared" si="150"/>
        <v>-1.4914256527931435E-4</v>
      </c>
      <c r="AF137" s="37">
        <f t="shared" si="150"/>
        <v>0</v>
      </c>
    </row>
    <row r="138" spans="1:32" x14ac:dyDescent="0.2">
      <c r="A138" s="261" t="s">
        <v>409</v>
      </c>
      <c r="B138" s="37">
        <f t="shared" ref="B138:J138" si="151">B63/B59-1</f>
        <v>4.2366341980124567E-2</v>
      </c>
      <c r="C138" s="37">
        <f t="shared" si="151"/>
        <v>3.8046742029582026E-2</v>
      </c>
      <c r="D138" s="37">
        <f t="shared" si="151"/>
        <v>0.11384292061785484</v>
      </c>
      <c r="E138" s="37">
        <f t="shared" si="151"/>
        <v>-7.2274442079240941E-3</v>
      </c>
      <c r="F138" s="37">
        <f t="shared" si="151"/>
        <v>6.2909998615205964E-3</v>
      </c>
      <c r="G138" s="37">
        <f t="shared" si="151"/>
        <v>2.7268478018942499E-3</v>
      </c>
      <c r="H138" s="37">
        <f t="shared" si="151"/>
        <v>-6.8890638432280715E-3</v>
      </c>
      <c r="I138" s="37">
        <f t="shared" si="151"/>
        <v>0.15736101801253444</v>
      </c>
      <c r="J138" s="37">
        <f t="shared" si="151"/>
        <v>0</v>
      </c>
      <c r="L138" s="261" t="s">
        <v>409</v>
      </c>
      <c r="M138" s="37">
        <f t="shared" si="115"/>
        <v>2.9521093616222904E-2</v>
      </c>
      <c r="N138" s="37">
        <f t="shared" si="115"/>
        <v>1.4734993520499451E-2</v>
      </c>
      <c r="O138" s="37">
        <f t="shared" si="115"/>
        <v>5.8344044744341295E-2</v>
      </c>
      <c r="P138" s="37"/>
      <c r="Q138" s="37">
        <f t="shared" si="137"/>
        <v>0</v>
      </c>
      <c r="R138" s="37">
        <f t="shared" si="137"/>
        <v>-1.7349034355535808E-2</v>
      </c>
      <c r="S138" s="37">
        <f t="shared" si="137"/>
        <v>0</v>
      </c>
      <c r="T138" s="37">
        <f t="shared" si="137"/>
        <v>0.20729216558423569</v>
      </c>
      <c r="U138" s="37">
        <f t="shared" si="137"/>
        <v>0</v>
      </c>
      <c r="V138" s="4"/>
      <c r="W138" s="261" t="s">
        <v>409</v>
      </c>
      <c r="X138" s="37">
        <f t="shared" ref="X138:AF138" si="152">X63/X59-1</f>
        <v>5.1371749935793298E-2</v>
      </c>
      <c r="Y138" s="37">
        <f t="shared" si="152"/>
        <v>4.6557915969825947E-2</v>
      </c>
      <c r="Z138" s="37">
        <f t="shared" si="152"/>
        <v>0.12192238914153286</v>
      </c>
      <c r="AA138" s="37">
        <f t="shared" si="152"/>
        <v>-7.2274442079240941E-3</v>
      </c>
      <c r="AB138" s="37">
        <f t="shared" si="152"/>
        <v>8.8327750431858032E-3</v>
      </c>
      <c r="AC138" s="37">
        <f t="shared" si="152"/>
        <v>3.9038749761920233E-2</v>
      </c>
      <c r="AD138" s="37">
        <f t="shared" si="152"/>
        <v>-1.4248099592343633E-2</v>
      </c>
      <c r="AE138" s="37">
        <f t="shared" si="152"/>
        <v>2.9630701960116301E-2</v>
      </c>
      <c r="AF138" s="37">
        <f t="shared" si="152"/>
        <v>0</v>
      </c>
    </row>
    <row r="139" spans="1:32" x14ac:dyDescent="0.2">
      <c r="A139" s="111" t="s">
        <v>410</v>
      </c>
      <c r="B139" s="37">
        <f t="shared" ref="B139:J139" si="153">B64/B60-1</f>
        <v>3.9132320094892314E-2</v>
      </c>
      <c r="C139" s="37">
        <f t="shared" si="153"/>
        <v>5.7819604977147776E-2</v>
      </c>
      <c r="D139" s="37">
        <f t="shared" si="153"/>
        <v>0.16236070449516982</v>
      </c>
      <c r="E139" s="37">
        <f t="shared" si="153"/>
        <v>-7.2274442079240941E-3</v>
      </c>
      <c r="F139" s="37">
        <f t="shared" si="153"/>
        <v>1.5049646428570096E-2</v>
      </c>
      <c r="G139" s="37">
        <f t="shared" si="153"/>
        <v>6.8006393572954682E-3</v>
      </c>
      <c r="H139" s="37">
        <f t="shared" si="153"/>
        <v>-5.6304925425253449E-2</v>
      </c>
      <c r="I139" s="37">
        <f t="shared" si="153"/>
        <v>4.9472563563299765E-3</v>
      </c>
      <c r="J139" s="37">
        <f t="shared" si="153"/>
        <v>0</v>
      </c>
      <c r="L139" s="111" t="s">
        <v>410</v>
      </c>
      <c r="M139" s="37">
        <f t="shared" si="115"/>
        <v>6.0561189454066966E-3</v>
      </c>
      <c r="N139" s="37">
        <f t="shared" si="115"/>
        <v>1.654939916225584E-2</v>
      </c>
      <c r="O139" s="37">
        <f t="shared" si="115"/>
        <v>5.8344044744341295E-2</v>
      </c>
      <c r="P139" s="37"/>
      <c r="Q139" s="37">
        <f t="shared" si="137"/>
        <v>0</v>
      </c>
      <c r="R139" s="37">
        <f t="shared" si="137"/>
        <v>0</v>
      </c>
      <c r="S139" s="37">
        <f t="shared" si="137"/>
        <v>0</v>
      </c>
      <c r="T139" s="37">
        <f t="shared" si="137"/>
        <v>8.0667563116421093E-4</v>
      </c>
      <c r="U139" s="37">
        <f t="shared" si="137"/>
        <v>0</v>
      </c>
      <c r="V139" s="4"/>
      <c r="W139" s="111" t="s">
        <v>410</v>
      </c>
      <c r="X139" s="37">
        <f t="shared" ref="X139:AF139" si="154">X64/X60-1</f>
        <v>6.2093198675084782E-2</v>
      </c>
      <c r="Y139" s="37">
        <f t="shared" si="154"/>
        <v>7.2851646319430419E-2</v>
      </c>
      <c r="Z139" s="37">
        <f t="shared" si="154"/>
        <v>0.17594015713784006</v>
      </c>
      <c r="AA139" s="37">
        <f t="shared" si="154"/>
        <v>-7.2274442079240941E-3</v>
      </c>
      <c r="AB139" s="37">
        <f t="shared" si="154"/>
        <v>2.1084596099847142E-2</v>
      </c>
      <c r="AC139" s="37">
        <f t="shared" si="154"/>
        <v>1.851485253201135E-2</v>
      </c>
      <c r="AD139" s="37">
        <f t="shared" si="154"/>
        <v>-0.11653252143901482</v>
      </c>
      <c r="AE139" s="37">
        <f t="shared" si="154"/>
        <v>1.7569273837562793E-2</v>
      </c>
      <c r="AF139" s="37">
        <f t="shared" si="154"/>
        <v>0</v>
      </c>
    </row>
    <row r="140" spans="1:32" x14ac:dyDescent="0.2">
      <c r="A140" s="111" t="s">
        <v>411</v>
      </c>
      <c r="B140" s="37">
        <f t="shared" ref="B140:J140" si="155">B65/B61-1</f>
        <v>4.1725375487060568E-3</v>
      </c>
      <c r="C140" s="37">
        <f t="shared" si="155"/>
        <v>3.4761221777806162E-2</v>
      </c>
      <c r="D140" s="37">
        <f t="shared" si="155"/>
        <v>0.14641911899588544</v>
      </c>
      <c r="E140" s="37">
        <f t="shared" si="155"/>
        <v>-8.0915873382338965E-3</v>
      </c>
      <c r="F140" s="37">
        <f t="shared" si="155"/>
        <v>1.1984010529731082E-2</v>
      </c>
      <c r="G140" s="37">
        <f t="shared" si="155"/>
        <v>-0.1241964659734488</v>
      </c>
      <c r="H140" s="37">
        <f t="shared" si="155"/>
        <v>-5.197097595871436E-2</v>
      </c>
      <c r="I140" s="37">
        <f t="shared" si="155"/>
        <v>-7.6964931378333823E-3</v>
      </c>
      <c r="J140" s="37">
        <f t="shared" si="155"/>
        <v>0</v>
      </c>
      <c r="L140" s="111" t="s">
        <v>411</v>
      </c>
      <c r="M140" s="37">
        <f t="shared" si="115"/>
        <v>-5.7486114740893823E-2</v>
      </c>
      <c r="N140" s="37">
        <f t="shared" si="115"/>
        <v>1.5132279491049783E-2</v>
      </c>
      <c r="O140" s="37">
        <f t="shared" si="115"/>
        <v>5.8344044744341295E-2</v>
      </c>
      <c r="P140" s="37"/>
      <c r="Q140" s="37">
        <f t="shared" si="137"/>
        <v>0</v>
      </c>
      <c r="R140" s="37">
        <f t="shared" si="137"/>
        <v>-0.20787683053705341</v>
      </c>
      <c r="S140" s="37">
        <f t="shared" si="137"/>
        <v>0</v>
      </c>
      <c r="T140" s="37">
        <f t="shared" si="137"/>
        <v>-1.0638986782547044E-2</v>
      </c>
      <c r="U140" s="37">
        <f t="shared" si="137"/>
        <v>0</v>
      </c>
      <c r="V140" s="4"/>
      <c r="W140" s="111" t="s">
        <v>411</v>
      </c>
      <c r="X140" s="37">
        <f t="shared" ref="X140:AF140" si="156">X65/X61-1</f>
        <v>4.692674370462746E-2</v>
      </c>
      <c r="Y140" s="37">
        <f t="shared" si="156"/>
        <v>4.1860880151933344E-2</v>
      </c>
      <c r="Z140" s="37">
        <f t="shared" si="156"/>
        <v>0.1579030000321191</v>
      </c>
      <c r="AA140" s="37">
        <f t="shared" si="156"/>
        <v>-8.0915873382338965E-3</v>
      </c>
      <c r="AB140" s="37">
        <f t="shared" si="156"/>
        <v>1.6781732053930964E-2</v>
      </c>
      <c r="AC140" s="37">
        <f t="shared" si="156"/>
        <v>1.9902912448393373E-2</v>
      </c>
      <c r="AD140" s="37">
        <f t="shared" si="156"/>
        <v>-0.10756268344863307</v>
      </c>
      <c r="AE140" s="37">
        <f t="shared" si="156"/>
        <v>1.2667652584708033E-3</v>
      </c>
      <c r="AF140" s="37">
        <f t="shared" si="156"/>
        <v>0</v>
      </c>
    </row>
    <row r="141" spans="1:32" x14ac:dyDescent="0.2">
      <c r="A141" s="111" t="s">
        <v>412</v>
      </c>
      <c r="B141" s="37">
        <f t="shared" ref="B141:J141" si="157">B66/B62-1</f>
        <v>2.9850322039248756E-3</v>
      </c>
      <c r="C141" s="37">
        <f t="shared" si="157"/>
        <v>2.205825466821798E-3</v>
      </c>
      <c r="D141" s="37">
        <f t="shared" si="157"/>
        <v>0.14152451634008711</v>
      </c>
      <c r="E141" s="37">
        <f t="shared" si="157"/>
        <v>-8.7043414452603329E-4</v>
      </c>
      <c r="F141" s="37">
        <f t="shared" si="157"/>
        <v>2.583749734696883E-2</v>
      </c>
      <c r="G141" s="37">
        <f t="shared" si="157"/>
        <v>-9.5052415815661595E-2</v>
      </c>
      <c r="H141" s="37">
        <f t="shared" si="157"/>
        <v>-6.1347747326885638E-2</v>
      </c>
      <c r="I141" s="37">
        <f t="shared" si="157"/>
        <v>3.1704641055466887E-2</v>
      </c>
      <c r="J141" s="37">
        <f t="shared" si="157"/>
        <v>0</v>
      </c>
      <c r="L141" s="111" t="s">
        <v>412</v>
      </c>
      <c r="M141" s="37">
        <f t="shared" si="115"/>
        <v>-4.2582794888275433E-2</v>
      </c>
      <c r="N141" s="37">
        <f t="shared" si="115"/>
        <v>5.4129409837850861E-3</v>
      </c>
      <c r="O141" s="37">
        <f t="shared" si="115"/>
        <v>5.8344044744341295E-2</v>
      </c>
      <c r="P141" s="37"/>
      <c r="Q141" s="37">
        <f t="shared" ref="Q141:U150" si="158">Q66/Q62-1</f>
        <v>0</v>
      </c>
      <c r="R141" s="37">
        <f t="shared" si="158"/>
        <v>-0.16000283210401811</v>
      </c>
      <c r="S141" s="37">
        <f t="shared" si="158"/>
        <v>0</v>
      </c>
      <c r="T141" s="37">
        <f t="shared" si="158"/>
        <v>4.7357100798484097E-3</v>
      </c>
      <c r="U141" s="37">
        <f t="shared" si="158"/>
        <v>0</v>
      </c>
      <c r="V141" s="4"/>
      <c r="W141" s="111" t="s">
        <v>412</v>
      </c>
      <c r="X141" s="37">
        <f t="shared" ref="X141:AF141" si="159">X66/X62-1</f>
        <v>3.4497928105445608E-2</v>
      </c>
      <c r="Y141" s="37">
        <f t="shared" si="159"/>
        <v>1.0409141364082775E-3</v>
      </c>
      <c r="Z141" s="37">
        <f t="shared" si="159"/>
        <v>0.15231788895107434</v>
      </c>
      <c r="AA141" s="37">
        <f t="shared" si="159"/>
        <v>-8.7043414452603329E-4</v>
      </c>
      <c r="AB141" s="37">
        <f t="shared" si="159"/>
        <v>3.6163811133876012E-2</v>
      </c>
      <c r="AC141" s="37">
        <f t="shared" si="159"/>
        <v>1.6110622255751661E-2</v>
      </c>
      <c r="AD141" s="37">
        <f t="shared" si="159"/>
        <v>-0.12610402712097557</v>
      </c>
      <c r="AE141" s="37">
        <f t="shared" si="159"/>
        <v>0.11985993283284113</v>
      </c>
      <c r="AF141" s="37">
        <f t="shared" si="159"/>
        <v>0</v>
      </c>
    </row>
    <row r="142" spans="1:32" x14ac:dyDescent="0.2">
      <c r="A142" s="111" t="s">
        <v>413</v>
      </c>
      <c r="B142" s="37">
        <f t="shared" ref="B142:J142" si="160">B67/B63-1</f>
        <v>-7.9936499806879668E-3</v>
      </c>
      <c r="C142" s="37">
        <f t="shared" si="160"/>
        <v>-2.8059678395914833E-2</v>
      </c>
      <c r="D142" s="37">
        <f t="shared" si="160"/>
        <v>0.13392595442227351</v>
      </c>
      <c r="E142" s="37">
        <f t="shared" si="160"/>
        <v>1.9240434952859653E-2</v>
      </c>
      <c r="F142" s="37">
        <f t="shared" si="160"/>
        <v>4.3142858373078852E-2</v>
      </c>
      <c r="G142" s="37">
        <f t="shared" si="160"/>
        <v>-9.4899203054914616E-2</v>
      </c>
      <c r="H142" s="37">
        <f t="shared" si="160"/>
        <v>-5.9885181772257656E-2</v>
      </c>
      <c r="I142" s="37">
        <f t="shared" si="160"/>
        <v>-2.5017321586844332E-3</v>
      </c>
      <c r="J142" s="37">
        <f t="shared" si="160"/>
        <v>0</v>
      </c>
      <c r="L142" s="111" t="s">
        <v>413</v>
      </c>
      <c r="M142" s="37">
        <f t="shared" si="115"/>
        <v>-4.651386856995221E-2</v>
      </c>
      <c r="N142" s="37">
        <f t="shared" si="115"/>
        <v>-1.2196023866899441E-3</v>
      </c>
      <c r="O142" s="37">
        <f t="shared" si="115"/>
        <v>0</v>
      </c>
      <c r="P142" s="37"/>
      <c r="Q142" s="37">
        <f t="shared" si="158"/>
        <v>0</v>
      </c>
      <c r="R142" s="37">
        <f t="shared" si="158"/>
        <v>-0.16000283210401811</v>
      </c>
      <c r="S142" s="37">
        <f t="shared" si="158"/>
        <v>0</v>
      </c>
      <c r="T142" s="37">
        <f t="shared" si="158"/>
        <v>4.7357100798484097E-3</v>
      </c>
      <c r="U142" s="37">
        <f t="shared" si="158"/>
        <v>0</v>
      </c>
      <c r="V142" s="4"/>
      <c r="W142" s="111" t="s">
        <v>413</v>
      </c>
      <c r="X142" s="37">
        <f t="shared" ref="X142:AF142" si="161">X67/X63-1</f>
        <v>1.8451653217863351E-2</v>
      </c>
      <c r="Y142" s="37">
        <f t="shared" si="161"/>
        <v>-3.7561081172954758E-2</v>
      </c>
      <c r="Z142" s="37">
        <f t="shared" si="161"/>
        <v>0.15231788895107434</v>
      </c>
      <c r="AA142" s="37">
        <f t="shared" si="161"/>
        <v>1.9240434952859653E-2</v>
      </c>
      <c r="AB142" s="37">
        <f t="shared" si="161"/>
        <v>6.0421404286719049E-2</v>
      </c>
      <c r="AC142" s="37">
        <f t="shared" si="161"/>
        <v>1.6475459821292393E-2</v>
      </c>
      <c r="AD142" s="37">
        <f t="shared" si="161"/>
        <v>-0.12478036339949283</v>
      </c>
      <c r="AE142" s="37">
        <f t="shared" si="161"/>
        <v>-2.4210663654744446E-2</v>
      </c>
      <c r="AF142" s="37">
        <f t="shared" si="161"/>
        <v>0</v>
      </c>
    </row>
    <row r="143" spans="1:32" x14ac:dyDescent="0.2">
      <c r="A143" s="111" t="s">
        <v>414</v>
      </c>
      <c r="B143" s="37">
        <f t="shared" ref="B143:J143" si="162">B68/B64-1</f>
        <v>-3.9025915256904242E-2</v>
      </c>
      <c r="C143" s="37">
        <f t="shared" si="162"/>
        <v>-6.5070422075027223E-2</v>
      </c>
      <c r="D143" s="37">
        <f t="shared" si="162"/>
        <v>-1.6150559670240927E-2</v>
      </c>
      <c r="E143" s="37">
        <f t="shared" si="162"/>
        <v>6.9021036904849176E-2</v>
      </c>
      <c r="F143" s="37">
        <f t="shared" si="162"/>
        <v>6.8258505208042886E-2</v>
      </c>
      <c r="G143" s="37">
        <f t="shared" si="162"/>
        <v>-9.5367126438620553E-2</v>
      </c>
      <c r="H143" s="37">
        <f t="shared" si="162"/>
        <v>-3.5348489755559154E-2</v>
      </c>
      <c r="I143" s="37">
        <f t="shared" si="162"/>
        <v>-3.4202911662466473E-3</v>
      </c>
      <c r="J143" s="37">
        <f t="shared" si="162"/>
        <v>0</v>
      </c>
      <c r="L143" s="111" t="s">
        <v>414</v>
      </c>
      <c r="M143" s="37">
        <f t="shared" si="115"/>
        <v>-3.8918649165248675E-2</v>
      </c>
      <c r="N143" s="37">
        <f t="shared" si="115"/>
        <v>-1.2196023866899441E-3</v>
      </c>
      <c r="O143" s="37">
        <f t="shared" si="115"/>
        <v>0</v>
      </c>
      <c r="P143" s="37"/>
      <c r="Q143" s="37">
        <f t="shared" si="158"/>
        <v>0.14331300589111873</v>
      </c>
      <c r="R143" s="37">
        <f t="shared" si="158"/>
        <v>-0.15640721917624756</v>
      </c>
      <c r="S143" s="37">
        <f t="shared" si="158"/>
        <v>0</v>
      </c>
      <c r="T143" s="37">
        <f t="shared" si="158"/>
        <v>3.9258675470024151E-3</v>
      </c>
      <c r="U143" s="37">
        <f t="shared" si="158"/>
        <v>0</v>
      </c>
      <c r="V143" s="4"/>
      <c r="W143" s="111" t="s">
        <v>414</v>
      </c>
      <c r="X143" s="37">
        <f t="shared" ref="X143:AF143" si="163">X68/X64-1</f>
        <v>-3.9095390628944515E-2</v>
      </c>
      <c r="Y143" s="37">
        <f t="shared" si="163"/>
        <v>-8.7106617731026903E-2</v>
      </c>
      <c r="Z143" s="37">
        <f t="shared" si="163"/>
        <v>-1.8048176779000502E-2</v>
      </c>
      <c r="AA143" s="37">
        <f t="shared" si="163"/>
        <v>6.9021036904849176E-2</v>
      </c>
      <c r="AB143" s="37">
        <f t="shared" si="163"/>
        <v>3.8782924416450593E-2</v>
      </c>
      <c r="AC143" s="37">
        <f t="shared" si="163"/>
        <v>7.9564608401563319E-3</v>
      </c>
      <c r="AD143" s="37">
        <f t="shared" si="163"/>
        <v>-7.8147077381371943E-2</v>
      </c>
      <c r="AE143" s="37">
        <f t="shared" si="163"/>
        <v>-2.5445195823151634E-2</v>
      </c>
      <c r="AF143" s="37">
        <f t="shared" si="163"/>
        <v>0</v>
      </c>
    </row>
    <row r="144" spans="1:32" x14ac:dyDescent="0.2">
      <c r="A144" s="111" t="s">
        <v>415</v>
      </c>
      <c r="B144" s="37">
        <f t="shared" ref="B144:J144" si="164">B69/B65-1</f>
        <v>-7.1903745310745171E-3</v>
      </c>
      <c r="C144" s="37">
        <f t="shared" si="164"/>
        <v>-5.2259618324421275E-2</v>
      </c>
      <c r="D144" s="37">
        <f t="shared" si="164"/>
        <v>0</v>
      </c>
      <c r="E144" s="37">
        <f t="shared" si="164"/>
        <v>2.1376341489731665E-2</v>
      </c>
      <c r="F144" s="37">
        <f t="shared" si="164"/>
        <v>8.1090120469417437E-2</v>
      </c>
      <c r="G144" s="37">
        <f t="shared" si="164"/>
        <v>3.9876151611619282E-2</v>
      </c>
      <c r="H144" s="37">
        <f t="shared" si="164"/>
        <v>-2.8789042226872841E-2</v>
      </c>
      <c r="I144" s="37">
        <f t="shared" si="164"/>
        <v>-6.3455573347850347E-3</v>
      </c>
      <c r="J144" s="37">
        <f t="shared" si="164"/>
        <v>0</v>
      </c>
      <c r="L144" s="111" t="s">
        <v>415</v>
      </c>
      <c r="M144" s="37">
        <f t="shared" si="115"/>
        <v>2.3253186614319965E-2</v>
      </c>
      <c r="N144" s="37">
        <f t="shared" si="115"/>
        <v>-5.2817745800770588E-4</v>
      </c>
      <c r="O144" s="37">
        <f t="shared" si="115"/>
        <v>0</v>
      </c>
      <c r="P144" s="37"/>
      <c r="Q144" s="37">
        <f t="shared" si="158"/>
        <v>0.14331300589111851</v>
      </c>
      <c r="R144" s="37">
        <f t="shared" si="158"/>
        <v>6.5553765671784614E-2</v>
      </c>
      <c r="S144" s="37">
        <f t="shared" si="158"/>
        <v>0</v>
      </c>
      <c r="T144" s="37">
        <f t="shared" si="158"/>
        <v>0</v>
      </c>
      <c r="U144" s="37">
        <f t="shared" si="158"/>
        <v>0</v>
      </c>
      <c r="V144" s="4"/>
      <c r="W144" s="111" t="s">
        <v>415</v>
      </c>
      <c r="X144" s="37">
        <f t="shared" ref="X144:AF144" si="165">X69/X65-1</f>
        <v>-2.6194111247817675E-2</v>
      </c>
      <c r="Y144" s="37">
        <f t="shared" si="165"/>
        <v>-7.0490515213052163E-2</v>
      </c>
      <c r="Z144" s="37">
        <f t="shared" si="165"/>
        <v>0</v>
      </c>
      <c r="AA144" s="37">
        <f t="shared" si="165"/>
        <v>2.1376341489731665E-2</v>
      </c>
      <c r="AB144" s="37">
        <f t="shared" si="165"/>
        <v>5.659073075518295E-2</v>
      </c>
      <c r="AC144" s="37">
        <f t="shared" si="165"/>
        <v>5.541063075538144E-3</v>
      </c>
      <c r="AD144" s="37">
        <f t="shared" si="165"/>
        <v>-6.3295361479674184E-2</v>
      </c>
      <c r="AE144" s="37">
        <f t="shared" si="165"/>
        <v>-2.5445195823151634E-2</v>
      </c>
      <c r="AF144" s="37">
        <f t="shared" si="165"/>
        <v>0</v>
      </c>
    </row>
    <row r="145" spans="1:32" x14ac:dyDescent="0.2">
      <c r="A145" s="111" t="s">
        <v>416</v>
      </c>
      <c r="B145" s="37">
        <f t="shared" ref="B145:J145" si="166">B70/B66-1</f>
        <v>2.1780208442445659E-3</v>
      </c>
      <c r="C145" s="37">
        <f t="shared" si="166"/>
        <v>-4.5471323761847593E-4</v>
      </c>
      <c r="D145" s="37">
        <f t="shared" si="166"/>
        <v>-2.133853379112205E-3</v>
      </c>
      <c r="E145" s="37">
        <f t="shared" si="166"/>
        <v>2.1376341489731443E-2</v>
      </c>
      <c r="F145" s="37">
        <f t="shared" si="166"/>
        <v>8.1370828088793923E-2</v>
      </c>
      <c r="G145" s="37">
        <f t="shared" si="166"/>
        <v>2.0398921534292569E-3</v>
      </c>
      <c r="H145" s="37">
        <f t="shared" si="166"/>
        <v>-2.6346088319652128E-2</v>
      </c>
      <c r="I145" s="37">
        <f t="shared" si="166"/>
        <v>3.3581326070166728E-3</v>
      </c>
      <c r="J145" s="37">
        <f t="shared" si="166"/>
        <v>0</v>
      </c>
      <c r="L145" s="111" t="s">
        <v>416</v>
      </c>
      <c r="M145" s="37">
        <f t="shared" si="115"/>
        <v>1.2112130238540963E-2</v>
      </c>
      <c r="N145" s="37">
        <f t="shared" si="115"/>
        <v>2.1132822615690827E-2</v>
      </c>
      <c r="O145" s="37">
        <f t="shared" si="115"/>
        <v>0</v>
      </c>
      <c r="P145" s="37"/>
      <c r="Q145" s="37">
        <f t="shared" si="158"/>
        <v>0.14331300589111873</v>
      </c>
      <c r="R145" s="37">
        <f t="shared" si="158"/>
        <v>4.2805060126291927E-3</v>
      </c>
      <c r="S145" s="37">
        <f t="shared" si="158"/>
        <v>0</v>
      </c>
      <c r="T145" s="37">
        <f t="shared" si="158"/>
        <v>0</v>
      </c>
      <c r="U145" s="37">
        <f t="shared" si="158"/>
        <v>0</v>
      </c>
      <c r="V145" s="4"/>
      <c r="W145" s="111" t="s">
        <v>416</v>
      </c>
      <c r="X145" s="37">
        <f t="shared" ref="X145:AF145" si="167">X70/X66-1</f>
        <v>-4.1801322370165206E-3</v>
      </c>
      <c r="Y145" s="37">
        <f t="shared" si="167"/>
        <v>-8.3301378932860715E-3</v>
      </c>
      <c r="Z145" s="37">
        <f t="shared" si="167"/>
        <v>-2.3881583990262856E-3</v>
      </c>
      <c r="AA145" s="37">
        <f t="shared" si="167"/>
        <v>2.1376341489731443E-2</v>
      </c>
      <c r="AB145" s="37">
        <f t="shared" si="167"/>
        <v>5.7478805141867539E-2</v>
      </c>
      <c r="AC145" s="37">
        <f t="shared" si="167"/>
        <v>-1.1302669030172074E-3</v>
      </c>
      <c r="AD145" s="37">
        <f t="shared" si="167"/>
        <v>-5.8168982600753205E-2</v>
      </c>
      <c r="AE145" s="37">
        <f t="shared" si="167"/>
        <v>1.3206644843972049E-2</v>
      </c>
      <c r="AF145" s="37">
        <f t="shared" si="167"/>
        <v>0</v>
      </c>
    </row>
    <row r="146" spans="1:32" x14ac:dyDescent="0.2">
      <c r="A146" s="111" t="s">
        <v>417</v>
      </c>
      <c r="B146" s="37">
        <f t="shared" ref="B146:J146" si="168">B71/B67-1</f>
        <v>3.7899225027453465E-3</v>
      </c>
      <c r="C146" s="37">
        <f t="shared" si="168"/>
        <v>1.758776232359871E-3</v>
      </c>
      <c r="D146" s="37">
        <f t="shared" si="168"/>
        <v>-2.133853379112205E-3</v>
      </c>
      <c r="E146" s="37">
        <f t="shared" si="168"/>
        <v>-2.5861633911778426E-2</v>
      </c>
      <c r="F146" s="37">
        <f t="shared" si="168"/>
        <v>6.869453616500576E-2</v>
      </c>
      <c r="G146" s="37">
        <f t="shared" si="168"/>
        <v>3.0216289961331189E-3</v>
      </c>
      <c r="H146" s="37">
        <f t="shared" si="168"/>
        <v>-1.5410552267417721E-2</v>
      </c>
      <c r="I146" s="37">
        <f t="shared" si="168"/>
        <v>1.5830758592456862E-2</v>
      </c>
      <c r="J146" s="37">
        <f t="shared" si="168"/>
        <v>-1.4928546246338548E-2</v>
      </c>
      <c r="L146" s="111" t="s">
        <v>417</v>
      </c>
      <c r="M146" s="37">
        <f t="shared" si="115"/>
        <v>1.089517006519114E-2</v>
      </c>
      <c r="N146" s="37">
        <f t="shared" si="115"/>
        <v>1.47061973188225E-2</v>
      </c>
      <c r="O146" s="37">
        <f t="shared" si="115"/>
        <v>0</v>
      </c>
      <c r="P146" s="37"/>
      <c r="Q146" s="37">
        <f t="shared" si="158"/>
        <v>0.14331300589111873</v>
      </c>
      <c r="R146" s="37">
        <f t="shared" si="158"/>
        <v>4.2805060126291927E-3</v>
      </c>
      <c r="S146" s="37">
        <f t="shared" si="158"/>
        <v>0</v>
      </c>
      <c r="T146" s="37">
        <f t="shared" si="158"/>
        <v>0</v>
      </c>
      <c r="U146" s="37">
        <f t="shared" si="158"/>
        <v>0</v>
      </c>
      <c r="V146" s="4"/>
      <c r="W146" s="111" t="s">
        <v>417</v>
      </c>
      <c r="X146" s="37">
        <f t="shared" ref="X146:AF146" si="169">X71/X67-1</f>
        <v>-7.7670725508360849E-4</v>
      </c>
      <c r="Y146" s="37">
        <f t="shared" si="169"/>
        <v>-2.9976864494373201E-3</v>
      </c>
      <c r="Z146" s="37">
        <f t="shared" si="169"/>
        <v>-2.3881583990262856E-3</v>
      </c>
      <c r="AA146" s="37">
        <f t="shared" si="169"/>
        <v>-2.5861633911778426E-2</v>
      </c>
      <c r="AB146" s="37">
        <f t="shared" si="169"/>
        <v>4.0512904842276765E-2</v>
      </c>
      <c r="AC146" s="37">
        <f t="shared" si="169"/>
        <v>1.2420443916134616E-3</v>
      </c>
      <c r="AD146" s="37">
        <f t="shared" si="169"/>
        <v>-3.4491249042739036E-2</v>
      </c>
      <c r="AE146" s="37">
        <f t="shared" si="169"/>
        <v>6.472422562953084E-2</v>
      </c>
      <c r="AF146" s="37">
        <f t="shared" si="169"/>
        <v>-0.29498525073746318</v>
      </c>
    </row>
    <row r="147" spans="1:32" x14ac:dyDescent="0.2">
      <c r="A147" s="261" t="s">
        <v>907</v>
      </c>
      <c r="B147" s="37">
        <f t="shared" ref="B147:J147" si="170">B72/B68-1</f>
        <v>1.4788083312459177E-2</v>
      </c>
      <c r="C147" s="37">
        <f t="shared" si="170"/>
        <v>2.6709959412041462E-2</v>
      </c>
      <c r="D147" s="37">
        <f t="shared" si="170"/>
        <v>1.4449779007990049E-3</v>
      </c>
      <c r="E147" s="37">
        <f t="shared" si="170"/>
        <v>-4.5400169483737929E-2</v>
      </c>
      <c r="F147" s="37">
        <f t="shared" si="170"/>
        <v>5.0904703672632889E-2</v>
      </c>
      <c r="G147" s="37">
        <f t="shared" si="170"/>
        <v>6.9294886171178405E-4</v>
      </c>
      <c r="H147" s="37">
        <f t="shared" si="170"/>
        <v>1.6918313335189783E-2</v>
      </c>
      <c r="I147" s="37">
        <f t="shared" si="170"/>
        <v>1.8661092321211159E-2</v>
      </c>
      <c r="J147" s="37">
        <f t="shared" si="170"/>
        <v>0</v>
      </c>
      <c r="L147" s="261" t="s">
        <v>907</v>
      </c>
      <c r="M147" s="37">
        <f t="shared" si="115"/>
        <v>7.0293750598271476E-3</v>
      </c>
      <c r="N147" s="37">
        <f t="shared" si="115"/>
        <v>1.8319412867957796E-2</v>
      </c>
      <c r="O147" s="37">
        <f t="shared" si="115"/>
        <v>0</v>
      </c>
      <c r="P147" s="37"/>
      <c r="Q147" s="37">
        <f t="shared" si="158"/>
        <v>5.6353133246327403E-2</v>
      </c>
      <c r="R147" s="37">
        <f t="shared" si="158"/>
        <v>0</v>
      </c>
      <c r="S147" s="37">
        <f t="shared" si="158"/>
        <v>0</v>
      </c>
      <c r="T147" s="37">
        <f t="shared" si="158"/>
        <v>2.65679565415744E-3</v>
      </c>
      <c r="U147" s="37">
        <f t="shared" si="158"/>
        <v>0</v>
      </c>
      <c r="V147" s="4"/>
      <c r="W147" s="261" t="s">
        <v>907</v>
      </c>
      <c r="X147" s="37">
        <f t="shared" ref="X147:AF147" si="171">X72/X68-1</f>
        <v>1.9891386089200491E-2</v>
      </c>
      <c r="Y147" s="37">
        <f t="shared" si="171"/>
        <v>2.9878143037715299E-2</v>
      </c>
      <c r="Z147" s="37">
        <f t="shared" si="171"/>
        <v>1.6178767230199398E-3</v>
      </c>
      <c r="AA147" s="37">
        <f t="shared" si="171"/>
        <v>-4.5400169483737929E-2</v>
      </c>
      <c r="AB147" s="37">
        <f t="shared" si="171"/>
        <v>4.8549668950705005E-2</v>
      </c>
      <c r="AC147" s="37">
        <f t="shared" si="171"/>
        <v>1.6774408137165686E-3</v>
      </c>
      <c r="AD147" s="37">
        <f t="shared" si="171"/>
        <v>3.9138822228663717E-2</v>
      </c>
      <c r="AE147" s="37">
        <f t="shared" si="171"/>
        <v>6.8090533555631216E-2</v>
      </c>
      <c r="AF147" s="37">
        <f t="shared" si="171"/>
        <v>0</v>
      </c>
    </row>
    <row r="148" spans="1:32" x14ac:dyDescent="0.2">
      <c r="A148" s="261" t="s">
        <v>908</v>
      </c>
      <c r="B148" s="37">
        <f t="shared" ref="B148:J148" si="172">B73/B69-1</f>
        <v>1.2442410021261674E-2</v>
      </c>
      <c r="C148" s="37">
        <f t="shared" si="172"/>
        <v>2.8965478770935471E-2</v>
      </c>
      <c r="D148" s="37">
        <f t="shared" si="172"/>
        <v>-1.9946845230529586E-3</v>
      </c>
      <c r="E148" s="37">
        <f t="shared" si="172"/>
        <v>0</v>
      </c>
      <c r="F148" s="37">
        <f t="shared" si="172"/>
        <v>3.7936977440483632E-2</v>
      </c>
      <c r="G148" s="37">
        <f t="shared" si="172"/>
        <v>8.694409321916563E-4</v>
      </c>
      <c r="H148" s="37">
        <f t="shared" si="172"/>
        <v>1.5031447459731506E-2</v>
      </c>
      <c r="I148" s="37">
        <f t="shared" si="172"/>
        <v>-7.1655000200776531E-4</v>
      </c>
      <c r="J148" s="37">
        <f t="shared" si="172"/>
        <v>0</v>
      </c>
      <c r="L148" s="261" t="s">
        <v>908</v>
      </c>
      <c r="M148" s="37">
        <f t="shared" si="115"/>
        <v>6.8885214346037227E-3</v>
      </c>
      <c r="N148" s="37">
        <f t="shared" si="115"/>
        <v>1.8319412867957796E-2</v>
      </c>
      <c r="O148" s="37">
        <f t="shared" si="115"/>
        <v>0</v>
      </c>
      <c r="P148" s="37"/>
      <c r="Q148" s="37">
        <f t="shared" si="158"/>
        <v>5.6353133246327625E-2</v>
      </c>
      <c r="R148" s="37">
        <f t="shared" si="158"/>
        <v>-5.4149086846344563E-4</v>
      </c>
      <c r="S148" s="37">
        <f t="shared" si="158"/>
        <v>0</v>
      </c>
      <c r="T148" s="37">
        <f t="shared" si="158"/>
        <v>2.65679565415744E-3</v>
      </c>
      <c r="U148" s="37">
        <f t="shared" si="158"/>
        <v>0</v>
      </c>
      <c r="V148" s="4"/>
      <c r="W148" s="261" t="s">
        <v>908</v>
      </c>
      <c r="X148" s="37">
        <f t="shared" ref="X148:AF148" si="173">X73/X69-1</f>
        <v>1.6090815245933587E-2</v>
      </c>
      <c r="Y148" s="37">
        <f t="shared" si="173"/>
        <v>3.2999696552517888E-2</v>
      </c>
      <c r="Z148" s="37">
        <f t="shared" si="173"/>
        <v>-2.232403896053059E-3</v>
      </c>
      <c r="AA148" s="37">
        <f t="shared" si="173"/>
        <v>0</v>
      </c>
      <c r="AB148" s="37">
        <f t="shared" si="173"/>
        <v>3.0090721911920637E-2</v>
      </c>
      <c r="AC148" s="37">
        <f t="shared" si="173"/>
        <v>2.913441437526032E-3</v>
      </c>
      <c r="AD148" s="37">
        <f t="shared" si="173"/>
        <v>3.426544480248328E-2</v>
      </c>
      <c r="AE148" s="37">
        <f t="shared" si="173"/>
        <v>-1.11351640994376E-2</v>
      </c>
      <c r="AF148" s="37">
        <f t="shared" si="173"/>
        <v>0</v>
      </c>
    </row>
    <row r="149" spans="1:32" x14ac:dyDescent="0.2">
      <c r="A149" s="261" t="s">
        <v>905</v>
      </c>
      <c r="B149" s="37">
        <f t="shared" ref="B149:J149" si="174">B74/B70-1</f>
        <v>4.5039135155391374E-3</v>
      </c>
      <c r="C149" s="37">
        <f t="shared" si="174"/>
        <v>8.0534331761903388E-3</v>
      </c>
      <c r="D149" s="37">
        <f t="shared" si="174"/>
        <v>0</v>
      </c>
      <c r="E149" s="37">
        <f t="shared" si="174"/>
        <v>0</v>
      </c>
      <c r="F149" s="37">
        <f t="shared" si="174"/>
        <v>2.4924508159029024E-2</v>
      </c>
      <c r="G149" s="37">
        <f t="shared" si="174"/>
        <v>3.0780605010842788E-3</v>
      </c>
      <c r="H149" s="37">
        <f t="shared" si="174"/>
        <v>1.258979045442854E-2</v>
      </c>
      <c r="I149" s="37">
        <f t="shared" si="174"/>
        <v>-2.0261757922001467E-2</v>
      </c>
      <c r="J149" s="37">
        <f t="shared" si="174"/>
        <v>0</v>
      </c>
      <c r="L149" s="261" t="s">
        <v>905</v>
      </c>
      <c r="M149" s="37">
        <f t="shared" si="115"/>
        <v>3.5532304617873489E-3</v>
      </c>
      <c r="N149" s="37">
        <f t="shared" si="115"/>
        <v>-4.9926062314575859E-5</v>
      </c>
      <c r="O149" s="37">
        <f t="shared" si="115"/>
        <v>0</v>
      </c>
      <c r="P149" s="37"/>
      <c r="Q149" s="37">
        <f t="shared" si="158"/>
        <v>5.6353133246327403E-2</v>
      </c>
      <c r="R149" s="37">
        <f t="shared" si="158"/>
        <v>0</v>
      </c>
      <c r="S149" s="37">
        <f t="shared" si="158"/>
        <v>0</v>
      </c>
      <c r="T149" s="37">
        <f t="shared" si="158"/>
        <v>2.65679565415744E-3</v>
      </c>
      <c r="U149" s="37">
        <f t="shared" si="158"/>
        <v>0</v>
      </c>
      <c r="V149" s="4"/>
      <c r="W149" s="261" t="s">
        <v>905</v>
      </c>
      <c r="X149" s="37">
        <f t="shared" ref="X149:AF149" si="175">X74/X70-1</f>
        <v>5.1226706263900468E-3</v>
      </c>
      <c r="Y149" s="37">
        <f t="shared" si="175"/>
        <v>1.1097478558926621E-2</v>
      </c>
      <c r="Z149" s="37">
        <f t="shared" si="175"/>
        <v>0</v>
      </c>
      <c r="AA149" s="37">
        <f t="shared" si="175"/>
        <v>0</v>
      </c>
      <c r="AB149" s="37">
        <f t="shared" si="175"/>
        <v>1.1818050918190215E-2</v>
      </c>
      <c r="AC149" s="37">
        <f t="shared" si="175"/>
        <v>7.459503301621373E-3</v>
      </c>
      <c r="AD149" s="37">
        <f t="shared" si="175"/>
        <v>2.873594278099012E-2</v>
      </c>
      <c r="AE149" s="37">
        <f t="shared" si="175"/>
        <v>-8.6599695146754807E-2</v>
      </c>
      <c r="AF149" s="37">
        <f t="shared" si="175"/>
        <v>0</v>
      </c>
    </row>
    <row r="150" spans="1:32" x14ac:dyDescent="0.2">
      <c r="A150" s="261" t="s">
        <v>906</v>
      </c>
      <c r="B150" s="37">
        <f t="shared" ref="B150:J150" si="176">B75/B71-1</f>
        <v>1.9432566878476498E-2</v>
      </c>
      <c r="C150" s="37">
        <f t="shared" si="176"/>
        <v>1.318430524859493E-2</v>
      </c>
      <c r="D150" s="37">
        <f t="shared" si="176"/>
        <v>1.3946645702977989E-4</v>
      </c>
      <c r="E150" s="37">
        <f t="shared" si="176"/>
        <v>2.7804019614063868E-2</v>
      </c>
      <c r="F150" s="37">
        <f t="shared" si="176"/>
        <v>3.8795443963346665E-2</v>
      </c>
      <c r="G150" s="37">
        <f t="shared" si="176"/>
        <v>6.6903916370432137E-2</v>
      </c>
      <c r="H150" s="37">
        <f t="shared" si="176"/>
        <v>1.2559287734523084E-2</v>
      </c>
      <c r="I150" s="37">
        <f t="shared" si="176"/>
        <v>-1.6178639776620707E-2</v>
      </c>
      <c r="J150" s="37">
        <f t="shared" si="176"/>
        <v>2.2771497045277034E-2</v>
      </c>
      <c r="L150" s="261" t="s">
        <v>906</v>
      </c>
      <c r="M150" s="37">
        <f t="shared" si="115"/>
        <v>2.8879508984444913E-2</v>
      </c>
      <c r="N150" s="37">
        <f t="shared" si="115"/>
        <v>3.5608490011023175E-3</v>
      </c>
      <c r="O150" s="37">
        <f t="shared" si="115"/>
        <v>0</v>
      </c>
      <c r="P150" s="37"/>
      <c r="Q150" s="37">
        <f t="shared" si="158"/>
        <v>0</v>
      </c>
      <c r="R150" s="37">
        <f t="shared" si="158"/>
        <v>0.10774709149993256</v>
      </c>
      <c r="S150" s="37">
        <f t="shared" si="158"/>
        <v>0</v>
      </c>
      <c r="T150" s="37">
        <f t="shared" si="158"/>
        <v>2.65679565415744E-3</v>
      </c>
      <c r="U150" s="37">
        <f t="shared" si="158"/>
        <v>0</v>
      </c>
      <c r="V150" s="4"/>
      <c r="W150" s="261" t="s">
        <v>906</v>
      </c>
      <c r="X150" s="37">
        <f t="shared" ref="X150:AF150" si="177">X75/X71-1</f>
        <v>1.3290295487977666E-2</v>
      </c>
      <c r="Y150" s="37">
        <f t="shared" si="177"/>
        <v>1.6782428567619911E-2</v>
      </c>
      <c r="Z150" s="37">
        <f t="shared" si="177"/>
        <v>1.5612735983872028E-4</v>
      </c>
      <c r="AA150" s="37">
        <f t="shared" si="177"/>
        <v>2.7804019614063868E-2</v>
      </c>
      <c r="AB150" s="37">
        <f t="shared" si="177"/>
        <v>5.4895159031316032E-2</v>
      </c>
      <c r="AC150" s="37">
        <f t="shared" si="177"/>
        <v>8.9949996845684055E-3</v>
      </c>
      <c r="AD150" s="37">
        <f t="shared" si="177"/>
        <v>2.8665181234955206E-2</v>
      </c>
      <c r="AE150" s="37">
        <f t="shared" si="177"/>
        <v>-7.081573936699459E-2</v>
      </c>
      <c r="AF150" s="37">
        <f t="shared" si="177"/>
        <v>0.62870063366324325</v>
      </c>
    </row>
    <row r="151" spans="1:32" ht="20.100000000000001" customHeight="1" x14ac:dyDescent="0.2">
      <c r="A151" s="111" t="s">
        <v>96</v>
      </c>
      <c r="B151" s="37">
        <f>B77/B76-1</f>
        <v>-7.2623009219963119E-3</v>
      </c>
      <c r="C151" s="37">
        <f t="shared" ref="C151:J151" si="178">C77/C76-1</f>
        <v>-1.5103154774396721E-2</v>
      </c>
      <c r="D151" s="37">
        <f t="shared" si="178"/>
        <v>8.5179395354382237E-3</v>
      </c>
      <c r="E151" s="37">
        <f t="shared" si="178"/>
        <v>-2.2561353007171103E-3</v>
      </c>
      <c r="F151" s="37">
        <f t="shared" si="178"/>
        <v>1.135691979512754E-2</v>
      </c>
      <c r="G151" s="37">
        <f t="shared" si="178"/>
        <v>-1.1783721707742889E-2</v>
      </c>
      <c r="H151" s="37">
        <f t="shared" si="178"/>
        <v>1.5088761207155965E-3</v>
      </c>
      <c r="I151" s="37">
        <f t="shared" si="178"/>
        <v>-6.2081105142889337E-3</v>
      </c>
      <c r="J151" s="37">
        <f t="shared" si="178"/>
        <v>-1.1622397794490813E-2</v>
      </c>
      <c r="L151" s="111" t="s">
        <v>96</v>
      </c>
      <c r="M151" s="37">
        <f t="shared" ref="M151:O167" si="179">M77/M76-1</f>
        <v>-1.9916844893593355E-2</v>
      </c>
      <c r="N151" s="37">
        <f t="shared" si="179"/>
        <v>-2.9434427502995408E-2</v>
      </c>
      <c r="O151" s="37">
        <f t="shared" si="179"/>
        <v>-3.9042682770216386E-2</v>
      </c>
      <c r="P151" s="37"/>
      <c r="Q151" s="37">
        <f t="shared" ref="Q151:U160" si="180">Q77/Q76-1</f>
        <v>3.8546500686856167E-2</v>
      </c>
      <c r="R151" s="37">
        <f t="shared" si="180"/>
        <v>-3.483171079327918E-2</v>
      </c>
      <c r="S151" s="37">
        <f t="shared" si="180"/>
        <v>-1.8746473776267703E-3</v>
      </c>
      <c r="T151" s="37">
        <f t="shared" si="180"/>
        <v>-1.6122566363969137E-2</v>
      </c>
      <c r="U151" s="37">
        <f t="shared" si="180"/>
        <v>-1.5108574528082785E-2</v>
      </c>
      <c r="V151" s="4"/>
      <c r="W151" s="111" t="s">
        <v>96</v>
      </c>
      <c r="X151" s="37">
        <f t="shared" ref="X151:AF151" si="181">X77/X76-1</f>
        <v>-4.8396547663676071E-4</v>
      </c>
      <c r="Y151" s="37">
        <f t="shared" si="181"/>
        <v>-6.9983000892596126E-3</v>
      </c>
      <c r="Z151" s="37">
        <f t="shared" si="181"/>
        <v>2.0840502944112105E-2</v>
      </c>
      <c r="AA151" s="37">
        <f t="shared" si="181"/>
        <v>-2.4162640342691999E-3</v>
      </c>
      <c r="AB151" s="37">
        <f t="shared" si="181"/>
        <v>-3.1552664090730431E-3</v>
      </c>
      <c r="AC151" s="37">
        <f t="shared" si="181"/>
        <v>-4.9212154073496883E-5</v>
      </c>
      <c r="AD151" s="37">
        <f t="shared" si="181"/>
        <v>2.65160818396315E-3</v>
      </c>
      <c r="AE151" s="37">
        <f t="shared" si="181"/>
        <v>4.5846181401332231E-4</v>
      </c>
      <c r="AF151" s="37">
        <f t="shared" si="181"/>
        <v>3.1196069498520274E-3</v>
      </c>
    </row>
    <row r="152" spans="1:32" x14ac:dyDescent="0.2">
      <c r="A152" s="38" t="s">
        <v>97</v>
      </c>
      <c r="B152" s="37">
        <f t="shared" ref="B152:J152" si="182">B78/B77-1</f>
        <v>-2.7320216799168184E-3</v>
      </c>
      <c r="C152" s="37">
        <f t="shared" si="182"/>
        <v>4.2555066220453241E-3</v>
      </c>
      <c r="D152" s="37">
        <f t="shared" si="182"/>
        <v>-1.5150191001958468E-2</v>
      </c>
      <c r="E152" s="37">
        <f t="shared" si="182"/>
        <v>-8.7746210034926886E-3</v>
      </c>
      <c r="F152" s="37">
        <f t="shared" si="182"/>
        <v>-3.6392030133149733E-2</v>
      </c>
      <c r="G152" s="37">
        <f t="shared" si="182"/>
        <v>-4.1694698674603625E-3</v>
      </c>
      <c r="H152" s="37">
        <f t="shared" si="182"/>
        <v>-3.7192626260117434E-3</v>
      </c>
      <c r="I152" s="37">
        <f t="shared" si="182"/>
        <v>-1.3641264369510631E-2</v>
      </c>
      <c r="J152" s="37">
        <f t="shared" si="182"/>
        <v>-1.692500744645109E-3</v>
      </c>
      <c r="L152" s="38" t="s">
        <v>97</v>
      </c>
      <c r="M152" s="37">
        <f t="shared" si="179"/>
        <v>-2.2494993837108845E-3</v>
      </c>
      <c r="N152" s="37">
        <f t="shared" si="179"/>
        <v>-9.9140115976524834E-3</v>
      </c>
      <c r="O152" s="37">
        <f t="shared" si="179"/>
        <v>5.9252526513222659E-2</v>
      </c>
      <c r="P152" s="37"/>
      <c r="Q152" s="37">
        <f t="shared" si="180"/>
        <v>-9.2981121760825181E-2</v>
      </c>
      <c r="R152" s="37">
        <f t="shared" si="180"/>
        <v>3.0923612392003141E-2</v>
      </c>
      <c r="S152" s="37">
        <f t="shared" si="180"/>
        <v>-1.9443344153126096E-3</v>
      </c>
      <c r="T152" s="37">
        <f t="shared" si="180"/>
        <v>0</v>
      </c>
      <c r="U152" s="37">
        <f t="shared" si="180"/>
        <v>7.900214879139611E-4</v>
      </c>
      <c r="V152" s="4"/>
      <c r="W152" s="38" t="s">
        <v>97</v>
      </c>
      <c r="X152" s="37">
        <f t="shared" ref="X152:AF152" si="183">X78/X77-1</f>
        <v>-3.1137017493614305E-3</v>
      </c>
      <c r="Y152" s="37">
        <f t="shared" si="183"/>
        <v>8.9400127711343202E-3</v>
      </c>
      <c r="Z152" s="37">
        <f t="shared" si="183"/>
        <v>-3.1595497888443513E-2</v>
      </c>
      <c r="AA152" s="37">
        <f t="shared" si="183"/>
        <v>-1.2595332956847893E-2</v>
      </c>
      <c r="AB152" s="37">
        <f t="shared" si="183"/>
        <v>-4.1128471579440218E-3</v>
      </c>
      <c r="AC152" s="37">
        <f t="shared" si="183"/>
        <v>-2.1167905430201639E-3</v>
      </c>
      <c r="AD152" s="37">
        <f t="shared" si="183"/>
        <v>-9.9611394210417092E-3</v>
      </c>
      <c r="AE152" s="37">
        <f t="shared" si="183"/>
        <v>-7.6464577334096617E-3</v>
      </c>
      <c r="AF152" s="37">
        <f t="shared" si="183"/>
        <v>-1.1333845226327743E-2</v>
      </c>
    </row>
    <row r="153" spans="1:32" x14ac:dyDescent="0.2">
      <c r="A153" s="38" t="s">
        <v>98</v>
      </c>
      <c r="B153" s="37">
        <f t="shared" ref="B153:J153" si="184">B79/B78-1</f>
        <v>6.4674343661137446E-3</v>
      </c>
      <c r="C153" s="37">
        <f t="shared" si="184"/>
        <v>1.5008639186515627E-3</v>
      </c>
      <c r="D153" s="37">
        <f t="shared" si="184"/>
        <v>-1.1179124328975387E-2</v>
      </c>
      <c r="E153" s="37">
        <f t="shared" si="184"/>
        <v>-7.0258182524196577E-3</v>
      </c>
      <c r="F153" s="37">
        <f t="shared" si="184"/>
        <v>3.4261554075976308E-2</v>
      </c>
      <c r="G153" s="37">
        <f t="shared" si="184"/>
        <v>2.7672017443526986E-2</v>
      </c>
      <c r="H153" s="37">
        <f t="shared" si="184"/>
        <v>1.4961123455673908E-2</v>
      </c>
      <c r="I153" s="37">
        <f t="shared" si="184"/>
        <v>-1.1628719049914249E-3</v>
      </c>
      <c r="J153" s="37">
        <f t="shared" si="184"/>
        <v>9.3873602815901513E-3</v>
      </c>
      <c r="L153" s="38" t="s">
        <v>98</v>
      </c>
      <c r="M153" s="37">
        <f t="shared" si="179"/>
        <v>7.2756339125130687E-3</v>
      </c>
      <c r="N153" s="37">
        <f t="shared" si="179"/>
        <v>-8.1191125517289242E-3</v>
      </c>
      <c r="O153" s="37">
        <f t="shared" si="179"/>
        <v>-2.6269702276706663E-3</v>
      </c>
      <c r="P153" s="37"/>
      <c r="Q153" s="37">
        <f t="shared" si="180"/>
        <v>-2.7551876305708212E-2</v>
      </c>
      <c r="R153" s="37">
        <f t="shared" si="180"/>
        <v>8.9356832326710434E-2</v>
      </c>
      <c r="S153" s="37">
        <f t="shared" si="180"/>
        <v>-5.2472054519542066E-2</v>
      </c>
      <c r="T153" s="37">
        <f t="shared" si="180"/>
        <v>0</v>
      </c>
      <c r="U153" s="37">
        <f t="shared" si="180"/>
        <v>-9.7853171965356367E-4</v>
      </c>
      <c r="V153" s="4"/>
      <c r="W153" s="38" t="s">
        <v>98</v>
      </c>
      <c r="X153" s="37">
        <f t="shared" ref="X153:AF153" si="185">X79/X78-1</f>
        <v>2.2871548597105607E-2</v>
      </c>
      <c r="Y153" s="37">
        <f t="shared" si="185"/>
        <v>1.9415651964199698E-2</v>
      </c>
      <c r="Z153" s="37">
        <f t="shared" si="185"/>
        <v>8.3933241831088967E-3</v>
      </c>
      <c r="AA153" s="37">
        <f t="shared" si="185"/>
        <v>1.745277177610971E-3</v>
      </c>
      <c r="AB153" s="37">
        <f t="shared" si="185"/>
        <v>5.9550738255184532E-2</v>
      </c>
      <c r="AC153" s="37">
        <f t="shared" si="185"/>
        <v>1.9727251116770983E-2</v>
      </c>
      <c r="AD153" s="37">
        <f t="shared" si="185"/>
        <v>3.7365884925807835E-2</v>
      </c>
      <c r="AE153" s="37">
        <f t="shared" si="185"/>
        <v>-2.9240523542917174E-5</v>
      </c>
      <c r="AF153" s="37">
        <f t="shared" si="185"/>
        <v>7.2184814466775382E-2</v>
      </c>
    </row>
    <row r="154" spans="1:32" x14ac:dyDescent="0.2">
      <c r="A154" s="38" t="s">
        <v>99</v>
      </c>
      <c r="B154" s="37">
        <f t="shared" ref="B154:J154" si="186">B80/B79-1</f>
        <v>5.3738063411055137E-3</v>
      </c>
      <c r="C154" s="37">
        <f t="shared" si="186"/>
        <v>7.0009373541628506E-3</v>
      </c>
      <c r="D154" s="37">
        <f t="shared" si="186"/>
        <v>6.3589920405539901E-2</v>
      </c>
      <c r="E154" s="37">
        <f t="shared" si="186"/>
        <v>3.8869738125243414E-2</v>
      </c>
      <c r="F154" s="37">
        <f t="shared" si="186"/>
        <v>0.11554054310908857</v>
      </c>
      <c r="G154" s="37">
        <f t="shared" si="186"/>
        <v>1.8390216768773282E-2</v>
      </c>
      <c r="H154" s="37">
        <f t="shared" si="186"/>
        <v>-2.2849931132125856E-2</v>
      </c>
      <c r="I154" s="37">
        <f t="shared" si="186"/>
        <v>5.8309620575480725E-2</v>
      </c>
      <c r="J154" s="37">
        <f t="shared" si="186"/>
        <v>9.2754553162044395E-3</v>
      </c>
      <c r="L154" s="38" t="s">
        <v>99</v>
      </c>
      <c r="M154" s="37">
        <f t="shared" si="179"/>
        <v>3.3228074951377584E-2</v>
      </c>
      <c r="N154" s="37">
        <f t="shared" si="179"/>
        <v>9.8756019014619278E-2</v>
      </c>
      <c r="O154" s="37">
        <f t="shared" si="179"/>
        <v>-0.18121400149856048</v>
      </c>
      <c r="P154" s="37"/>
      <c r="Q154" s="37">
        <f t="shared" si="180"/>
        <v>0.46169322208173247</v>
      </c>
      <c r="R154" s="37">
        <f t="shared" si="180"/>
        <v>-0.14123596639320235</v>
      </c>
      <c r="S154" s="37">
        <f t="shared" si="180"/>
        <v>4.0486053873942884E-2</v>
      </c>
      <c r="T154" s="37">
        <f t="shared" si="180"/>
        <v>0</v>
      </c>
      <c r="U154" s="37">
        <f t="shared" si="180"/>
        <v>1.1125952550110174E-2</v>
      </c>
      <c r="V154" s="4"/>
      <c r="W154" s="38" t="s">
        <v>99</v>
      </c>
      <c r="X154" s="37">
        <f t="shared" ref="X154:AF154" si="187">X80/X79-1</f>
        <v>5.420199402904613E-3</v>
      </c>
      <c r="Y154" s="37">
        <f t="shared" si="187"/>
        <v>-3.6683405932955493E-2</v>
      </c>
      <c r="Z154" s="37">
        <f t="shared" si="187"/>
        <v>0.13015647511648432</v>
      </c>
      <c r="AA154" s="37">
        <f t="shared" si="187"/>
        <v>5.260472428775298E-2</v>
      </c>
      <c r="AB154" s="37">
        <f t="shared" si="187"/>
        <v>-4.4026326136536453E-2</v>
      </c>
      <c r="AC154" s="37">
        <f t="shared" si="187"/>
        <v>7.3551725644698251E-3</v>
      </c>
      <c r="AD154" s="37">
        <f t="shared" si="187"/>
        <v>3.0353319067079498E-2</v>
      </c>
      <c r="AE154" s="37">
        <f t="shared" si="187"/>
        <v>3.5270769871845298E-2</v>
      </c>
      <c r="AF154" s="37">
        <f t="shared" si="187"/>
        <v>-1.3993158117752369E-2</v>
      </c>
    </row>
    <row r="155" spans="1:32" x14ac:dyDescent="0.2">
      <c r="A155" s="38" t="s">
        <v>100</v>
      </c>
      <c r="B155" s="37">
        <f t="shared" ref="B155:J155" si="188">B81/B80-1</f>
        <v>3.5575722773359519E-2</v>
      </c>
      <c r="C155" s="37">
        <f t="shared" si="188"/>
        <v>4.060401584765394E-3</v>
      </c>
      <c r="D155" s="37">
        <f t="shared" si="188"/>
        <v>8.9983043135058782E-2</v>
      </c>
      <c r="E155" s="37">
        <f t="shared" si="188"/>
        <v>4.4440001952384955E-2</v>
      </c>
      <c r="F155" s="37">
        <f t="shared" si="188"/>
        <v>8.0306702379068451E-2</v>
      </c>
      <c r="G155" s="37">
        <f t="shared" si="188"/>
        <v>3.4070608977536665E-2</v>
      </c>
      <c r="H155" s="37">
        <f t="shared" si="188"/>
        <v>5.7811246866455779E-2</v>
      </c>
      <c r="I155" s="37">
        <f t="shared" si="188"/>
        <v>0.11483882296242487</v>
      </c>
      <c r="J155" s="37">
        <f t="shared" si="188"/>
        <v>-7.6378874673598274E-3</v>
      </c>
      <c r="L155" s="38" t="s">
        <v>100</v>
      </c>
      <c r="M155" s="37">
        <f t="shared" si="179"/>
        <v>7.6392594124362834E-2</v>
      </c>
      <c r="N155" s="37">
        <f t="shared" si="179"/>
        <v>7.12379289332008E-2</v>
      </c>
      <c r="O155" s="37">
        <f t="shared" si="179"/>
        <v>-0.1187910828430927</v>
      </c>
      <c r="P155" s="37"/>
      <c r="Q155" s="37">
        <f t="shared" si="180"/>
        <v>0.40459513057650076</v>
      </c>
      <c r="R155" s="37">
        <f t="shared" si="180"/>
        <v>-9.9599069583294564E-2</v>
      </c>
      <c r="S155" s="37">
        <f t="shared" si="180"/>
        <v>0.13150711829302808</v>
      </c>
      <c r="T155" s="37">
        <f t="shared" si="180"/>
        <v>1.3888633131534212E-2</v>
      </c>
      <c r="U155" s="37">
        <f t="shared" si="180"/>
        <v>1.9413604009316243E-2</v>
      </c>
      <c r="V155" s="4"/>
      <c r="W155" s="38" t="s">
        <v>100</v>
      </c>
      <c r="X155" s="37">
        <f t="shared" ref="X155:AF155" si="189">X81/X80-1</f>
        <v>1.1118433139955419E-2</v>
      </c>
      <c r="Y155" s="37">
        <f t="shared" si="189"/>
        <v>-3.349227670515631E-2</v>
      </c>
      <c r="Z155" s="37">
        <f t="shared" si="189"/>
        <v>8.7789678485092892E-2</v>
      </c>
      <c r="AA155" s="37">
        <f t="shared" si="189"/>
        <v>4.0468534107626741E-2</v>
      </c>
      <c r="AB155" s="37">
        <f t="shared" si="189"/>
        <v>-9.4298876663423181E-2</v>
      </c>
      <c r="AC155" s="37">
        <f t="shared" si="189"/>
        <v>8.504925548621145E-3</v>
      </c>
      <c r="AD155" s="37">
        <f t="shared" si="189"/>
        <v>6.8517171782339403E-2</v>
      </c>
      <c r="AE155" s="37">
        <f t="shared" si="189"/>
        <v>0.1639176120059489</v>
      </c>
      <c r="AF155" s="37">
        <f t="shared" si="189"/>
        <v>-0.1044583078754413</v>
      </c>
    </row>
    <row r="156" spans="1:32" x14ac:dyDescent="0.2">
      <c r="A156" s="38" t="s">
        <v>101</v>
      </c>
      <c r="B156" s="37">
        <f t="shared" ref="B156:J156" si="190">B82/B81-1</f>
        <v>4.2391289781804842E-2</v>
      </c>
      <c r="C156" s="37">
        <f t="shared" si="190"/>
        <v>-2.295857486673003E-2</v>
      </c>
      <c r="D156" s="37">
        <f t="shared" si="190"/>
        <v>5.3786429622082244E-2</v>
      </c>
      <c r="E156" s="37">
        <f t="shared" si="190"/>
        <v>-5.2541900641098427E-2</v>
      </c>
      <c r="F156" s="37">
        <f t="shared" si="190"/>
        <v>2.9924029231012117E-3</v>
      </c>
      <c r="G156" s="37">
        <f t="shared" si="190"/>
        <v>7.7781193815025018E-2</v>
      </c>
      <c r="H156" s="37">
        <f t="shared" si="190"/>
        <v>0.13472089666761344</v>
      </c>
      <c r="I156" s="37">
        <f t="shared" si="190"/>
        <v>0.12068040769589361</v>
      </c>
      <c r="J156" s="37">
        <f t="shared" si="190"/>
        <v>-2.37346265639371E-2</v>
      </c>
      <c r="L156" s="38" t="s">
        <v>101</v>
      </c>
      <c r="M156" s="37">
        <f t="shared" si="179"/>
        <v>0.10744600915976021</v>
      </c>
      <c r="N156" s="37">
        <f t="shared" si="179"/>
        <v>3.6469176317610597E-2</v>
      </c>
      <c r="O156" s="37">
        <f t="shared" si="179"/>
        <v>2.3861278752583148E-2</v>
      </c>
      <c r="P156" s="37"/>
      <c r="Q156" s="37">
        <f t="shared" si="180"/>
        <v>0.11256948637012165</v>
      </c>
      <c r="R156" s="37">
        <f t="shared" si="180"/>
        <v>0.15117789050861075</v>
      </c>
      <c r="S156" s="37">
        <f t="shared" si="180"/>
        <v>0.14231062063460143</v>
      </c>
      <c r="T156" s="37">
        <f t="shared" si="180"/>
        <v>8.4647959830175035E-2</v>
      </c>
      <c r="U156" s="37">
        <f t="shared" si="180"/>
        <v>4.3308949624982773E-3</v>
      </c>
      <c r="V156" s="4"/>
      <c r="W156" s="38" t="s">
        <v>101</v>
      </c>
      <c r="X156" s="37">
        <f t="shared" ref="X156:AF156" si="191">X82/X81-1</f>
        <v>2.4497938807036324E-2</v>
      </c>
      <c r="Y156" s="37">
        <f t="shared" si="191"/>
        <v>-3.7662429606916903E-2</v>
      </c>
      <c r="Z156" s="37">
        <f t="shared" si="191"/>
        <v>5.7005634568640051E-2</v>
      </c>
      <c r="AA156" s="37">
        <f t="shared" si="191"/>
        <v>-5.2541900641098427E-2</v>
      </c>
      <c r="AB156" s="37">
        <f t="shared" si="191"/>
        <v>-1.9474454434386446E-2</v>
      </c>
      <c r="AC156" s="37">
        <f t="shared" si="191"/>
        <v>7.0114651844215281E-3</v>
      </c>
      <c r="AD156" s="37">
        <f t="shared" si="191"/>
        <v>0.125998418229889</v>
      </c>
      <c r="AE156" s="37">
        <f t="shared" si="191"/>
        <v>0.18075838017093004</v>
      </c>
      <c r="AF156" s="37">
        <f t="shared" si="191"/>
        <v>-5.4621445209037889E-2</v>
      </c>
    </row>
    <row r="157" spans="1:32" x14ac:dyDescent="0.2">
      <c r="A157" s="38" t="s">
        <v>102</v>
      </c>
      <c r="B157" s="37">
        <f t="shared" ref="B157:J157" si="192">B83/B82-1</f>
        <v>3.0201430491488601E-2</v>
      </c>
      <c r="C157" s="37">
        <f t="shared" si="192"/>
        <v>4.1346085760693096E-2</v>
      </c>
      <c r="D157" s="37">
        <f t="shared" si="192"/>
        <v>6.9539776516765128E-2</v>
      </c>
      <c r="E157" s="37">
        <f t="shared" si="192"/>
        <v>-0.10503345204730441</v>
      </c>
      <c r="F157" s="37">
        <f t="shared" si="192"/>
        <v>-8.7423047916429297E-2</v>
      </c>
      <c r="G157" s="37">
        <f t="shared" si="192"/>
        <v>7.4730910981994692E-2</v>
      </c>
      <c r="H157" s="37">
        <f t="shared" si="192"/>
        <v>-1.0363493546012403E-2</v>
      </c>
      <c r="I157" s="37">
        <f t="shared" si="192"/>
        <v>-3.0634939897565938E-2</v>
      </c>
      <c r="J157" s="37">
        <f t="shared" si="192"/>
        <v>-1.9821387553271119E-2</v>
      </c>
      <c r="L157" s="38" t="s">
        <v>102</v>
      </c>
      <c r="M157" s="37">
        <f t="shared" si="179"/>
        <v>5.1316936810182012E-2</v>
      </c>
      <c r="N157" s="37">
        <f t="shared" si="179"/>
        <v>1.5527827899259217E-2</v>
      </c>
      <c r="O157" s="37">
        <f t="shared" si="179"/>
        <v>-2.3305187184785803E-2</v>
      </c>
      <c r="P157" s="37"/>
      <c r="Q157" s="37">
        <f t="shared" si="180"/>
        <v>-5.0589867756211881E-2</v>
      </c>
      <c r="R157" s="37">
        <f t="shared" si="180"/>
        <v>9.6304652206271602E-2</v>
      </c>
      <c r="S157" s="37">
        <f t="shared" si="180"/>
        <v>2.9887489886498475E-2</v>
      </c>
      <c r="T157" s="37">
        <f t="shared" si="180"/>
        <v>7.5812314647554002E-2</v>
      </c>
      <c r="U157" s="37">
        <f t="shared" si="180"/>
        <v>0</v>
      </c>
      <c r="W157" s="38" t="s">
        <v>102</v>
      </c>
      <c r="X157" s="37">
        <f t="shared" ref="X157:AF157" si="193">X83/X82-1</f>
        <v>2.0535647523195921E-2</v>
      </c>
      <c r="Y157" s="37">
        <f t="shared" si="193"/>
        <v>4.8226233928375217E-2</v>
      </c>
      <c r="Z157" s="37">
        <f t="shared" si="193"/>
        <v>7.9214408303943662E-2</v>
      </c>
      <c r="AA157" s="37">
        <f t="shared" si="193"/>
        <v>-0.10503345204730441</v>
      </c>
      <c r="AB157" s="37">
        <f t="shared" si="193"/>
        <v>-9.5992045892518418E-2</v>
      </c>
      <c r="AC157" s="37">
        <f t="shared" si="193"/>
        <v>5.095131313194412E-2</v>
      </c>
      <c r="AD157" s="37">
        <f t="shared" si="193"/>
        <v>-5.4236692757706151E-2</v>
      </c>
      <c r="AE157" s="37">
        <f t="shared" si="193"/>
        <v>-6.4497697373277929E-2</v>
      </c>
      <c r="AF157" s="37">
        <f t="shared" si="193"/>
        <v>-4.2995611013321278E-2</v>
      </c>
    </row>
    <row r="158" spans="1:32" x14ac:dyDescent="0.2">
      <c r="A158" s="38" t="s">
        <v>103</v>
      </c>
      <c r="B158" s="37">
        <f t="shared" ref="B158:J158" si="194">B84/B83-1</f>
        <v>9.9287423630824545E-2</v>
      </c>
      <c r="C158" s="37">
        <f t="shared" si="194"/>
        <v>0.12676555034654813</v>
      </c>
      <c r="D158" s="37">
        <f t="shared" si="194"/>
        <v>4.3358994215555668E-2</v>
      </c>
      <c r="E158" s="37">
        <f t="shared" si="194"/>
        <v>2.0929410786647562E-3</v>
      </c>
      <c r="F158" s="37">
        <f t="shared" si="194"/>
        <v>3.2052233320136958E-2</v>
      </c>
      <c r="G158" s="37">
        <f t="shared" si="194"/>
        <v>0.19721204635667178</v>
      </c>
      <c r="H158" s="37">
        <f t="shared" si="194"/>
        <v>0.15825534608722647</v>
      </c>
      <c r="I158" s="37">
        <f t="shared" si="194"/>
        <v>-7.5231930523726787E-2</v>
      </c>
      <c r="J158" s="37">
        <f t="shared" si="194"/>
        <v>-1.9812820660536468E-2</v>
      </c>
      <c r="L158" s="38" t="s">
        <v>103</v>
      </c>
      <c r="M158" s="37">
        <f t="shared" si="179"/>
        <v>0.13003099923650718</v>
      </c>
      <c r="N158" s="37">
        <f t="shared" si="179"/>
        <v>0.12073477486232576</v>
      </c>
      <c r="O158" s="37">
        <f t="shared" si="179"/>
        <v>4.7722557505166296E-2</v>
      </c>
      <c r="P158" s="37"/>
      <c r="Q158" s="37">
        <f t="shared" si="180"/>
        <v>-4.3714018163674595E-2</v>
      </c>
      <c r="R158" s="37">
        <f t="shared" si="180"/>
        <v>0.26769769907482455</v>
      </c>
      <c r="S158" s="37">
        <f t="shared" si="180"/>
        <v>3.3393136365020393E-2</v>
      </c>
      <c r="T158" s="37">
        <f t="shared" si="180"/>
        <v>3.1937482854677679E-2</v>
      </c>
      <c r="U158" s="37">
        <f t="shared" si="180"/>
        <v>0</v>
      </c>
      <c r="W158" s="38" t="s">
        <v>103</v>
      </c>
      <c r="X158" s="37">
        <f t="shared" ref="X158:AF158" si="195">X84/X83-1</f>
        <v>8.51172610237938E-2</v>
      </c>
      <c r="Y158" s="37">
        <f t="shared" si="195"/>
        <v>0.13028992644360882</v>
      </c>
      <c r="Z158" s="37">
        <f t="shared" si="195"/>
        <v>4.267904538789824E-2</v>
      </c>
      <c r="AA158" s="37">
        <f t="shared" si="195"/>
        <v>2.0929410786647562E-3</v>
      </c>
      <c r="AB158" s="37">
        <f t="shared" si="195"/>
        <v>5.4478270707903009E-2</v>
      </c>
      <c r="AC158" s="37">
        <f t="shared" si="195"/>
        <v>0.11910317746101229</v>
      </c>
      <c r="AD158" s="37">
        <f t="shared" si="195"/>
        <v>0.30537735404721111</v>
      </c>
      <c r="AE158" s="37">
        <f t="shared" si="195"/>
        <v>-0.14128241345887604</v>
      </c>
      <c r="AF158" s="37">
        <f t="shared" si="195"/>
        <v>-3.2300123906151224E-2</v>
      </c>
    </row>
    <row r="159" spans="1:32" x14ac:dyDescent="0.2">
      <c r="A159" s="38" t="s">
        <v>177</v>
      </c>
      <c r="B159" s="37">
        <f t="shared" ref="B159:J159" si="196">B85/B84-1</f>
        <v>4.6810739312083349E-2</v>
      </c>
      <c r="C159" s="37">
        <f t="shared" si="196"/>
        <v>0.14768198844977021</v>
      </c>
      <c r="D159" s="37">
        <f t="shared" si="196"/>
        <v>-1.2660861753853725E-3</v>
      </c>
      <c r="E159" s="37">
        <f t="shared" si="196"/>
        <v>2.5509864916783975E-2</v>
      </c>
      <c r="F159" s="37">
        <f t="shared" si="196"/>
        <v>4.1735070437308508E-2</v>
      </c>
      <c r="G159" s="37">
        <f t="shared" si="196"/>
        <v>4.1159419710552925E-2</v>
      </c>
      <c r="H159" s="37">
        <f t="shared" si="196"/>
        <v>-2.1452041020360024E-2</v>
      </c>
      <c r="I159" s="37">
        <f t="shared" si="196"/>
        <v>-1.7044869972778098E-2</v>
      </c>
      <c r="J159" s="37">
        <f t="shared" si="196"/>
        <v>1.0941663364869569E-3</v>
      </c>
      <c r="L159" s="38" t="s">
        <v>177</v>
      </c>
      <c r="M159" s="37">
        <f t="shared" si="179"/>
        <v>5.0115707298125312E-2</v>
      </c>
      <c r="N159" s="37">
        <f t="shared" si="179"/>
        <v>8.352210780245839E-2</v>
      </c>
      <c r="O159" s="37">
        <f t="shared" si="179"/>
        <v>-1.2522245683560418E-2</v>
      </c>
      <c r="P159" s="37"/>
      <c r="Q159" s="37">
        <f t="shared" si="180"/>
        <v>-3.179996387104056E-2</v>
      </c>
      <c r="R159" s="37">
        <f t="shared" si="180"/>
        <v>4.4003557188705633E-2</v>
      </c>
      <c r="S159" s="37">
        <f t="shared" si="180"/>
        <v>6.35190925421103E-3</v>
      </c>
      <c r="T159" s="37">
        <f t="shared" si="180"/>
        <v>3.1543567306766107E-2</v>
      </c>
      <c r="U159" s="37">
        <f t="shared" si="180"/>
        <v>-2.1567921149907576E-3</v>
      </c>
      <c r="W159" s="38" t="s">
        <v>177</v>
      </c>
      <c r="X159" s="37">
        <f t="shared" ref="X159:AF159" si="197">X85/X84-1</f>
        <v>5.0016827751112825E-2</v>
      </c>
      <c r="Y159" s="37">
        <f t="shared" si="197"/>
        <v>0.17528365524960954</v>
      </c>
      <c r="Z159" s="37">
        <f t="shared" si="197"/>
        <v>2.561846163365411E-3</v>
      </c>
      <c r="AA159" s="37">
        <f t="shared" si="197"/>
        <v>2.5509864916783975E-2</v>
      </c>
      <c r="AB159" s="37">
        <f t="shared" si="197"/>
        <v>7.7004088205456567E-2</v>
      </c>
      <c r="AC159" s="37">
        <f t="shared" si="197"/>
        <v>5.3979388763462977E-2</v>
      </c>
      <c r="AD159" s="37">
        <f t="shared" si="197"/>
        <v>-8.2698827809844055E-2</v>
      </c>
      <c r="AE159" s="37">
        <f t="shared" si="197"/>
        <v>-7.9941769278373154E-2</v>
      </c>
      <c r="AF159" s="37">
        <f t="shared" si="197"/>
        <v>9.9406880189798041E-2</v>
      </c>
    </row>
    <row r="160" spans="1:32" x14ac:dyDescent="0.2">
      <c r="A160" s="38" t="s">
        <v>182</v>
      </c>
      <c r="B160" s="37">
        <f t="shared" ref="B160:J160" si="198">B86/B85-1</f>
        <v>1.0938513678742989E-2</v>
      </c>
      <c r="C160" s="37">
        <f t="shared" si="198"/>
        <v>2.6001420854687929E-2</v>
      </c>
      <c r="D160" s="37">
        <f t="shared" si="198"/>
        <v>-4.4754398270482332E-3</v>
      </c>
      <c r="E160" s="37">
        <f t="shared" si="198"/>
        <v>4.4044808729322149E-3</v>
      </c>
      <c r="F160" s="37">
        <f t="shared" si="198"/>
        <v>1.3323085000156443E-3</v>
      </c>
      <c r="G160" s="37">
        <f t="shared" si="198"/>
        <v>1.1689907309644365E-2</v>
      </c>
      <c r="H160" s="37">
        <f t="shared" si="198"/>
        <v>6.232291915216015E-3</v>
      </c>
      <c r="I160" s="37">
        <f t="shared" si="198"/>
        <v>9.6375066337714976E-3</v>
      </c>
      <c r="J160" s="37">
        <f t="shared" si="198"/>
        <v>6.5389464348168946E-3</v>
      </c>
      <c r="L160" s="38" t="s">
        <v>182</v>
      </c>
      <c r="M160" s="37">
        <f t="shared" si="179"/>
        <v>-1.5138456527706845E-3</v>
      </c>
      <c r="N160" s="37">
        <f t="shared" si="179"/>
        <v>4.4962786482189987E-3</v>
      </c>
      <c r="O160" s="37">
        <f t="shared" si="179"/>
        <v>0</v>
      </c>
      <c r="P160" s="37"/>
      <c r="Q160" s="37">
        <f t="shared" si="180"/>
        <v>-6.3728927536535251E-2</v>
      </c>
      <c r="R160" s="37">
        <f t="shared" si="180"/>
        <v>2.211186067864479E-2</v>
      </c>
      <c r="S160" s="37">
        <f t="shared" si="180"/>
        <v>-4.1631852646277778E-2</v>
      </c>
      <c r="T160" s="37">
        <f t="shared" si="180"/>
        <v>2.7430276170301804E-2</v>
      </c>
      <c r="U160" s="37">
        <f t="shared" si="180"/>
        <v>0</v>
      </c>
      <c r="W160" s="38" t="s">
        <v>182</v>
      </c>
      <c r="X160" s="37">
        <f t="shared" ref="X160:AF160" si="199">X86/X85-1</f>
        <v>2.0147351396767599E-2</v>
      </c>
      <c r="Y160" s="37">
        <f t="shared" si="199"/>
        <v>3.4641704508186155E-2</v>
      </c>
      <c r="Z160" s="37">
        <f t="shared" si="199"/>
        <v>-5.1780824433393935E-3</v>
      </c>
      <c r="AA160" s="37">
        <f t="shared" si="199"/>
        <v>4.4044808729322149E-3</v>
      </c>
      <c r="AB160" s="37">
        <f t="shared" si="199"/>
        <v>3.2679265248322764E-2</v>
      </c>
      <c r="AC160" s="37">
        <f t="shared" si="199"/>
        <v>-4.5393650802252328E-3</v>
      </c>
      <c r="AD160" s="37">
        <f t="shared" si="199"/>
        <v>7.4218828201451981E-2</v>
      </c>
      <c r="AE160" s="37">
        <f t="shared" si="199"/>
        <v>-2.7741824459915909E-2</v>
      </c>
      <c r="AF160" s="37">
        <f t="shared" si="199"/>
        <v>0.18601640051791124</v>
      </c>
    </row>
    <row r="161" spans="1:32" x14ac:dyDescent="0.2">
      <c r="A161" s="38" t="s">
        <v>211</v>
      </c>
      <c r="B161" s="37">
        <f t="shared" ref="B161:J161" si="200">B87/B86-1</f>
        <v>2.6331303102251402E-2</v>
      </c>
      <c r="C161" s="37">
        <f t="shared" si="200"/>
        <v>1.9655614329693538E-2</v>
      </c>
      <c r="D161" s="37">
        <f t="shared" si="200"/>
        <v>4.3282226047145933E-2</v>
      </c>
      <c r="E161" s="37">
        <f t="shared" si="200"/>
        <v>-1.2897544025112007E-2</v>
      </c>
      <c r="F161" s="37">
        <f t="shared" si="200"/>
        <v>4.2536881848418417E-3</v>
      </c>
      <c r="G161" s="37">
        <f t="shared" si="200"/>
        <v>4.8247793666075678E-2</v>
      </c>
      <c r="H161" s="37">
        <f t="shared" si="200"/>
        <v>3.4996058430530663E-2</v>
      </c>
      <c r="I161" s="37">
        <f t="shared" si="200"/>
        <v>-1.1245374101175321E-2</v>
      </c>
      <c r="J161" s="37">
        <f t="shared" si="200"/>
        <v>4.0409901585221064E-3</v>
      </c>
      <c r="L161" s="38" t="s">
        <v>211</v>
      </c>
      <c r="M161" s="37">
        <f t="shared" si="179"/>
        <v>2.1931697645950488E-2</v>
      </c>
      <c r="N161" s="37">
        <f t="shared" si="179"/>
        <v>1.7681779879532344E-2</v>
      </c>
      <c r="O161" s="37">
        <f t="shared" si="179"/>
        <v>0.13796489180764682</v>
      </c>
      <c r="P161" s="37"/>
      <c r="Q161" s="37">
        <f t="shared" ref="Q161:U167" si="201">Q87/Q86-1</f>
        <v>0</v>
      </c>
      <c r="R161" s="37">
        <f t="shared" si="201"/>
        <v>6.4738855956249397E-2</v>
      </c>
      <c r="S161" s="37">
        <f t="shared" si="201"/>
        <v>-2.9135197601376506E-2</v>
      </c>
      <c r="T161" s="37">
        <f t="shared" si="201"/>
        <v>-5.0373630805313763E-3</v>
      </c>
      <c r="U161" s="37">
        <f t="shared" si="201"/>
        <v>1.6210904413245242E-3</v>
      </c>
      <c r="W161" s="38" t="s">
        <v>211</v>
      </c>
      <c r="X161" s="37">
        <f t="shared" ref="X161:AF161" si="202">X87/X86-1</f>
        <v>2.9509430831506922E-2</v>
      </c>
      <c r="Y161" s="37">
        <f t="shared" si="202"/>
        <v>2.0425550563317962E-2</v>
      </c>
      <c r="Z161" s="37">
        <f t="shared" si="202"/>
        <v>2.8339704305096802E-2</v>
      </c>
      <c r="AA161" s="37">
        <f t="shared" si="202"/>
        <v>-1.2897544025112007E-2</v>
      </c>
      <c r="AB161" s="37">
        <f t="shared" si="202"/>
        <v>6.1118129605854943E-3</v>
      </c>
      <c r="AC161" s="37">
        <f t="shared" si="202"/>
        <v>2.1757319317588397E-2</v>
      </c>
      <c r="AD161" s="37">
        <f t="shared" si="202"/>
        <v>0.11626450732381</v>
      </c>
      <c r="AE161" s="37">
        <f t="shared" si="202"/>
        <v>-2.5027341131322989E-2</v>
      </c>
      <c r="AF161" s="37">
        <f t="shared" si="202"/>
        <v>6.0043668122270688E-2</v>
      </c>
    </row>
    <row r="162" spans="1:32" x14ac:dyDescent="0.2">
      <c r="A162" s="38" t="s">
        <v>226</v>
      </c>
      <c r="B162" s="37">
        <f t="shared" ref="B162:J167" si="203">B88/B87-1</f>
        <v>5.4389531309787964E-2</v>
      </c>
      <c r="C162" s="37">
        <f t="shared" si="203"/>
        <v>6.9825062922178605E-2</v>
      </c>
      <c r="D162" s="37">
        <f t="shared" si="203"/>
        <v>7.1280060520075184E-2</v>
      </c>
      <c r="E162" s="37">
        <f t="shared" si="203"/>
        <v>8.9887224858620218E-3</v>
      </c>
      <c r="F162" s="37">
        <f t="shared" si="203"/>
        <v>3.180918115279141E-2</v>
      </c>
      <c r="G162" s="37">
        <f t="shared" si="203"/>
        <v>6.5016482253271057E-2</v>
      </c>
      <c r="H162" s="37">
        <f t="shared" si="203"/>
        <v>5.3486608760003218E-2</v>
      </c>
      <c r="I162" s="37">
        <f t="shared" si="203"/>
        <v>-4.8900302172949495E-3</v>
      </c>
      <c r="J162" s="37">
        <f t="shared" si="203"/>
        <v>4.7643896606104352E-3</v>
      </c>
      <c r="L162" s="38" t="s">
        <v>226</v>
      </c>
      <c r="M162" s="37">
        <f t="shared" si="179"/>
        <v>4.0635991210748124E-2</v>
      </c>
      <c r="N162" s="37">
        <f t="shared" si="179"/>
        <v>3.0438719084935784E-2</v>
      </c>
      <c r="O162" s="37">
        <f t="shared" si="179"/>
        <v>0.13508978674090777</v>
      </c>
      <c r="P162" s="37"/>
      <c r="Q162" s="37">
        <f t="shared" si="201"/>
        <v>1.1224485293517494E-2</v>
      </c>
      <c r="R162" s="37">
        <f t="shared" si="201"/>
        <v>8.1292520351056607E-2</v>
      </c>
      <c r="S162" s="37">
        <f t="shared" si="201"/>
        <v>5.2112328587705647E-3</v>
      </c>
      <c r="T162" s="37">
        <f t="shared" si="201"/>
        <v>1.3526411619986911E-2</v>
      </c>
      <c r="U162" s="37">
        <f t="shared" si="201"/>
        <v>5.3948892011002059E-4</v>
      </c>
      <c r="W162" s="38" t="s">
        <v>226</v>
      </c>
      <c r="X162" s="37">
        <f t="shared" ref="X162:AF162" si="204">X88/X87-1</f>
        <v>6.4254336874961737E-2</v>
      </c>
      <c r="Y162" s="37">
        <f t="shared" si="204"/>
        <v>8.5147236440893836E-2</v>
      </c>
      <c r="Z162" s="37">
        <f t="shared" si="204"/>
        <v>6.0136279740088172E-2</v>
      </c>
      <c r="AA162" s="37">
        <f t="shared" si="204"/>
        <v>8.9887224858620218E-3</v>
      </c>
      <c r="AB162" s="37">
        <f t="shared" si="204"/>
        <v>4.0746503655000987E-2</v>
      </c>
      <c r="AC162" s="37">
        <f t="shared" si="204"/>
        <v>3.7727831847352844E-2</v>
      </c>
      <c r="AD162" s="37">
        <f t="shared" si="204"/>
        <v>0.10669370149678548</v>
      </c>
      <c r="AE162" s="37">
        <f t="shared" si="204"/>
        <v>-4.6613343474754321E-2</v>
      </c>
      <c r="AF162" s="37">
        <f t="shared" si="204"/>
        <v>9.7150703741847311E-2</v>
      </c>
    </row>
    <row r="163" spans="1:32" x14ac:dyDescent="0.2">
      <c r="A163" s="38" t="s">
        <v>418</v>
      </c>
      <c r="B163" s="297">
        <f t="shared" si="203"/>
        <v>2.8454044756125452E-2</v>
      </c>
      <c r="C163" s="297">
        <f t="shared" si="203"/>
        <v>2.7967194705321718E-2</v>
      </c>
      <c r="D163" s="297">
        <f t="shared" si="203"/>
        <v>1.0467160219452154E-2</v>
      </c>
      <c r="E163" s="297">
        <f t="shared" si="203"/>
        <v>1.0076487840526838E-2</v>
      </c>
      <c r="F163" s="297">
        <f t="shared" si="203"/>
        <v>5.5531514657227943E-2</v>
      </c>
      <c r="G163" s="297">
        <f t="shared" si="203"/>
        <v>4.5928885231850236E-2</v>
      </c>
      <c r="H163" s="297">
        <f t="shared" si="203"/>
        <v>3.7843226691820497E-2</v>
      </c>
      <c r="I163" s="297">
        <f t="shared" si="203"/>
        <v>4.2748710933793177E-4</v>
      </c>
      <c r="J163" s="297">
        <f t="shared" si="203"/>
        <v>2.898584581285446E-3</v>
      </c>
      <c r="L163" s="38" t="s">
        <v>418</v>
      </c>
      <c r="M163" s="37">
        <f t="shared" si="179"/>
        <v>2.7769211177527398E-2</v>
      </c>
      <c r="N163" s="37">
        <f t="shared" si="179"/>
        <v>2.0983611855456052E-2</v>
      </c>
      <c r="O163" s="37">
        <f t="shared" si="179"/>
        <v>-0.11512791225846242</v>
      </c>
      <c r="P163" s="37"/>
      <c r="Q163" s="37">
        <f t="shared" si="201"/>
        <v>3.2032002655826508E-2</v>
      </c>
      <c r="R163" s="37">
        <f t="shared" si="201"/>
        <v>4.9511928576174258E-2</v>
      </c>
      <c r="S163" s="37">
        <f t="shared" si="201"/>
        <v>6.5147200373228076E-2</v>
      </c>
      <c r="T163" s="37">
        <f t="shared" si="201"/>
        <v>2.0259312971368182E-2</v>
      </c>
      <c r="U163" s="37">
        <f t="shared" si="201"/>
        <v>0</v>
      </c>
      <c r="W163" s="38" t="s">
        <v>418</v>
      </c>
      <c r="X163" s="37">
        <f t="shared" ref="X163:AF163" si="205">X89/X88-1</f>
        <v>2.8932990781892265E-2</v>
      </c>
      <c r="Y163" s="37">
        <f t="shared" si="205"/>
        <v>3.054699743829703E-2</v>
      </c>
      <c r="Z163" s="37">
        <f t="shared" si="205"/>
        <v>3.3951956575115183E-2</v>
      </c>
      <c r="AA163" s="37">
        <f t="shared" si="205"/>
        <v>1.0076487840526838E-2</v>
      </c>
      <c r="AB163" s="37">
        <f t="shared" si="205"/>
        <v>6.544495585748189E-2</v>
      </c>
      <c r="AC163" s="37">
        <f t="shared" si="205"/>
        <v>3.9671564326040798E-2</v>
      </c>
      <c r="AD163" s="37">
        <f t="shared" si="205"/>
        <v>1.0509451591402375E-2</v>
      </c>
      <c r="AE163" s="37">
        <f t="shared" si="205"/>
        <v>-4.7336631083439884E-2</v>
      </c>
      <c r="AF163" s="37">
        <f t="shared" si="205"/>
        <v>6.070087609511865E-2</v>
      </c>
    </row>
    <row r="164" spans="1:32" x14ac:dyDescent="0.2">
      <c r="A164" s="38" t="s">
        <v>419</v>
      </c>
      <c r="B164" s="297">
        <f t="shared" si="203"/>
        <v>3.9618274746626936E-2</v>
      </c>
      <c r="C164" s="297">
        <f t="shared" si="203"/>
        <v>1.049467237000723E-2</v>
      </c>
      <c r="D164" s="297">
        <f t="shared" si="203"/>
        <v>9.5773833376866069E-2</v>
      </c>
      <c r="E164" s="297">
        <f t="shared" si="203"/>
        <v>-1.4345501707982211E-2</v>
      </c>
      <c r="F164" s="297">
        <f t="shared" si="203"/>
        <v>3.3592650732839013E-2</v>
      </c>
      <c r="G164" s="297">
        <f t="shared" si="203"/>
        <v>2.1732624518245647E-2</v>
      </c>
      <c r="H164" s="297">
        <f t="shared" si="203"/>
        <v>2.2706830487189356E-2</v>
      </c>
      <c r="I164" s="297">
        <f t="shared" si="203"/>
        <v>0.13373557797530333</v>
      </c>
      <c r="J164" s="297">
        <f t="shared" si="203"/>
        <v>-2.0478651972625217E-3</v>
      </c>
      <c r="L164" s="38" t="s">
        <v>419</v>
      </c>
      <c r="M164" s="37">
        <f t="shared" si="179"/>
        <v>3.4165598416525889E-2</v>
      </c>
      <c r="N164" s="37">
        <f t="shared" si="179"/>
        <v>5.5907754343667015E-3</v>
      </c>
      <c r="O164" s="37">
        <f t="shared" si="179"/>
        <v>-6.2890504737849517E-2</v>
      </c>
      <c r="P164" s="37"/>
      <c r="Q164" s="37">
        <f t="shared" si="201"/>
        <v>2.0282421391135896E-2</v>
      </c>
      <c r="R164" s="37">
        <f t="shared" si="201"/>
        <v>1.8056621030556608E-2</v>
      </c>
      <c r="S164" s="37">
        <f t="shared" si="201"/>
        <v>2.7645415801027751E-2</v>
      </c>
      <c r="T164" s="37">
        <f t="shared" si="201"/>
        <v>0.17769194938094279</v>
      </c>
      <c r="U164" s="37">
        <f t="shared" si="201"/>
        <v>-2.1567921149906466E-3</v>
      </c>
      <c r="W164" s="38" t="s">
        <v>419</v>
      </c>
      <c r="X164" s="37">
        <f t="shared" ref="X164:AF164" si="206">X90/X89-1</f>
        <v>3.9589579092452976E-2</v>
      </c>
      <c r="Y164" s="37">
        <f t="shared" si="206"/>
        <v>1.0393249450443731E-2</v>
      </c>
      <c r="Z164" s="37">
        <f t="shared" si="206"/>
        <v>0.10964928997008383</v>
      </c>
      <c r="AA164" s="37">
        <f t="shared" si="206"/>
        <v>-1.2561337247033677E-2</v>
      </c>
      <c r="AB164" s="37">
        <f t="shared" si="206"/>
        <v>3.7653560971496081E-2</v>
      </c>
      <c r="AC164" s="37">
        <f t="shared" si="206"/>
        <v>2.3782166509458413E-2</v>
      </c>
      <c r="AD164" s="37">
        <f t="shared" si="206"/>
        <v>1.4222855488526642E-2</v>
      </c>
      <c r="AE164" s="37">
        <f t="shared" si="206"/>
        <v>3.8123440126575092E-2</v>
      </c>
      <c r="AF164" s="37">
        <f t="shared" si="206"/>
        <v>0</v>
      </c>
    </row>
    <row r="165" spans="1:32" x14ac:dyDescent="0.2">
      <c r="A165" s="38" t="s">
        <v>420</v>
      </c>
      <c r="B165" s="297">
        <f t="shared" si="203"/>
        <v>2.1986623254533377E-2</v>
      </c>
      <c r="C165" s="297">
        <f t="shared" si="203"/>
        <v>3.3139942453787929E-2</v>
      </c>
      <c r="D165" s="297">
        <f t="shared" si="203"/>
        <v>0.14167322567131491</v>
      </c>
      <c r="E165" s="297">
        <f t="shared" si="203"/>
        <v>-5.863248796987186E-3</v>
      </c>
      <c r="F165" s="297">
        <f t="shared" si="203"/>
        <v>1.4807702761951314E-2</v>
      </c>
      <c r="G165" s="297">
        <f t="shared" si="203"/>
        <v>-5.246367614962455E-2</v>
      </c>
      <c r="H165" s="297">
        <f t="shared" si="203"/>
        <v>-4.4149839692822379E-2</v>
      </c>
      <c r="I165" s="297">
        <f t="shared" si="203"/>
        <v>4.2626466227843274E-2</v>
      </c>
      <c r="J165" s="297">
        <f t="shared" si="203"/>
        <v>0</v>
      </c>
      <c r="L165" s="38" t="s">
        <v>420</v>
      </c>
      <c r="M165" s="37">
        <f t="shared" si="179"/>
        <v>-1.6422302042984338E-2</v>
      </c>
      <c r="N165" s="37">
        <f t="shared" si="179"/>
        <v>1.2945196708017193E-2</v>
      </c>
      <c r="O165" s="37">
        <f t="shared" si="179"/>
        <v>5.8344044744341295E-2</v>
      </c>
      <c r="P165" s="37"/>
      <c r="Q165" s="37">
        <f t="shared" si="201"/>
        <v>0</v>
      </c>
      <c r="R165" s="37">
        <f t="shared" si="201"/>
        <v>-9.5960197596333452E-2</v>
      </c>
      <c r="S165" s="37">
        <f t="shared" si="201"/>
        <v>0</v>
      </c>
      <c r="T165" s="37">
        <f t="shared" si="201"/>
        <v>4.3299969479710487E-2</v>
      </c>
      <c r="U165" s="37">
        <f t="shared" si="201"/>
        <v>0</v>
      </c>
      <c r="W165" s="38" t="s">
        <v>420</v>
      </c>
      <c r="X165" s="37">
        <f t="shared" ref="X165:AF165" si="207">X91/X90-1</f>
        <v>5.2562031791673069E-2</v>
      </c>
      <c r="Y165" s="37">
        <f t="shared" si="207"/>
        <v>4.2434563377170109E-2</v>
      </c>
      <c r="Z165" s="37">
        <f t="shared" si="207"/>
        <v>0.16478222723318336</v>
      </c>
      <c r="AA165" s="37">
        <f t="shared" si="207"/>
        <v>-7.6595157730788843E-3</v>
      </c>
      <c r="AB165" s="37">
        <f t="shared" si="207"/>
        <v>2.2104921357028795E-2</v>
      </c>
      <c r="AC165" s="37">
        <f t="shared" si="207"/>
        <v>2.7633251136142567E-2</v>
      </c>
      <c r="AD165" s="37">
        <f t="shared" si="207"/>
        <v>-8.8269866598452928E-2</v>
      </c>
      <c r="AE165" s="37">
        <f t="shared" si="207"/>
        <v>2.2811946022675E-2</v>
      </c>
      <c r="AF165" s="37">
        <f t="shared" si="207"/>
        <v>0</v>
      </c>
    </row>
    <row r="166" spans="1:32" x14ac:dyDescent="0.2">
      <c r="A166" s="38" t="s">
        <v>421</v>
      </c>
      <c r="B166" s="297">
        <f t="shared" si="203"/>
        <v>-1.3207591351358405E-2</v>
      </c>
      <c r="C166" s="297">
        <f t="shared" si="203"/>
        <v>-3.6839386230113624E-2</v>
      </c>
      <c r="D166" s="297">
        <f t="shared" si="203"/>
        <v>2.5577827610908654E-2</v>
      </c>
      <c r="E166" s="297">
        <f t="shared" si="203"/>
        <v>3.2758492415694951E-2</v>
      </c>
      <c r="F166" s="297">
        <f t="shared" si="203"/>
        <v>6.859014511984407E-2</v>
      </c>
      <c r="G166" s="297">
        <f t="shared" si="203"/>
        <v>-4.0704504779503603E-2</v>
      </c>
      <c r="H166" s="297">
        <f t="shared" si="203"/>
        <v>-3.7870651658327148E-2</v>
      </c>
      <c r="I166" s="297">
        <f t="shared" si="203"/>
        <v>-2.2170564777642676E-3</v>
      </c>
      <c r="J166" s="297">
        <f t="shared" si="203"/>
        <v>0</v>
      </c>
      <c r="L166" s="38" t="s">
        <v>421</v>
      </c>
      <c r="M166" s="37">
        <f t="shared" si="179"/>
        <v>-1.3371070458813916E-2</v>
      </c>
      <c r="N166" s="37">
        <f t="shared" si="179"/>
        <v>4.525952418163115E-3</v>
      </c>
      <c r="O166" s="37">
        <f t="shared" si="179"/>
        <v>0</v>
      </c>
      <c r="P166" s="37"/>
      <c r="Q166" s="37">
        <f t="shared" si="201"/>
        <v>0.10748475441833882</v>
      </c>
      <c r="R166" s="37">
        <f t="shared" si="201"/>
        <v>-7.1827956534070259E-2</v>
      </c>
      <c r="S166" s="37">
        <f t="shared" si="201"/>
        <v>0</v>
      </c>
      <c r="T166" s="37">
        <f t="shared" si="201"/>
        <v>2.160634330478528E-3</v>
      </c>
      <c r="U166" s="37">
        <f t="shared" si="201"/>
        <v>0</v>
      </c>
      <c r="W166" s="38" t="s">
        <v>421</v>
      </c>
      <c r="X166" s="37">
        <f t="shared" ref="X166:AF166" si="208">X92/X91-1</f>
        <v>-1.310022193141791E-2</v>
      </c>
      <c r="Y166" s="37">
        <f t="shared" si="208"/>
        <v>-5.1480150675218161E-2</v>
      </c>
      <c r="Z166" s="37">
        <f t="shared" si="208"/>
        <v>2.8718659734858099E-2</v>
      </c>
      <c r="AA166" s="37">
        <f t="shared" si="208"/>
        <v>3.2758492415694951E-2</v>
      </c>
      <c r="AB166" s="37">
        <f t="shared" si="208"/>
        <v>5.3300771421785909E-2</v>
      </c>
      <c r="AC166" s="37">
        <f t="shared" si="208"/>
        <v>7.1750826585965655E-3</v>
      </c>
      <c r="AD166" s="37">
        <f t="shared" si="208"/>
        <v>-8.2281531369358896E-2</v>
      </c>
      <c r="AE166" s="37">
        <f t="shared" si="208"/>
        <v>-1.5283318464448636E-2</v>
      </c>
      <c r="AF166" s="37">
        <f t="shared" si="208"/>
        <v>0</v>
      </c>
    </row>
    <row r="167" spans="1:32" s="4" customFormat="1" ht="20.100000000000001" customHeight="1" x14ac:dyDescent="0.2">
      <c r="A167" s="40" t="s">
        <v>796</v>
      </c>
      <c r="B167" s="131">
        <f t="shared" si="203"/>
        <v>8.864038215959269E-3</v>
      </c>
      <c r="C167" s="131">
        <f t="shared" si="203"/>
        <v>1.6245108150828358E-2</v>
      </c>
      <c r="D167" s="131">
        <f t="shared" si="203"/>
        <v>-6.7314146016883569E-4</v>
      </c>
      <c r="E167" s="131">
        <f t="shared" si="203"/>
        <v>-1.8137243288394944E-2</v>
      </c>
      <c r="F167" s="131">
        <f t="shared" si="203"/>
        <v>4.5249606244787355E-2</v>
      </c>
      <c r="G167" s="131">
        <f t="shared" si="203"/>
        <v>1.9139922121742536E-3</v>
      </c>
      <c r="H167" s="131">
        <f t="shared" si="203"/>
        <v>7.1705271501729673E-3</v>
      </c>
      <c r="I167" s="131">
        <f t="shared" si="203"/>
        <v>3.2818958909861529E-3</v>
      </c>
      <c r="J167" s="131">
        <f t="shared" si="203"/>
        <v>-3.7321365615845536E-3</v>
      </c>
      <c r="L167" s="256" t="s">
        <v>796</v>
      </c>
      <c r="M167" s="131">
        <f t="shared" si="179"/>
        <v>7.0808510479958287E-3</v>
      </c>
      <c r="N167" s="131">
        <f t="shared" si="179"/>
        <v>1.2764921241441352E-2</v>
      </c>
      <c r="O167" s="131">
        <f t="shared" si="179"/>
        <v>0</v>
      </c>
      <c r="P167" s="131"/>
      <c r="Q167" s="131">
        <f t="shared" si="201"/>
        <v>7.5983171560142226E-2</v>
      </c>
      <c r="R167" s="131">
        <f t="shared" si="201"/>
        <v>9.3098521167256365E-4</v>
      </c>
      <c r="S167" s="131">
        <f t="shared" si="201"/>
        <v>0</v>
      </c>
      <c r="T167" s="131">
        <f t="shared" si="201"/>
        <v>1.9925967406180245E-3</v>
      </c>
      <c r="U167" s="131">
        <f t="shared" si="201"/>
        <v>0</v>
      </c>
      <c r="W167" s="256" t="s">
        <v>796</v>
      </c>
      <c r="X167" s="131">
        <f t="shared" ref="X167:AF167" si="209">X93/X92-1</f>
        <v>1.0027589291496053E-2</v>
      </c>
      <c r="Y167" s="131">
        <f t="shared" si="209"/>
        <v>1.7549609330254512E-2</v>
      </c>
      <c r="Z167" s="131">
        <f t="shared" si="209"/>
        <v>-7.5349236859911795E-4</v>
      </c>
      <c r="AA167" s="131">
        <f t="shared" si="209"/>
        <v>-1.8137243288394944E-2</v>
      </c>
      <c r="AB167" s="131">
        <f t="shared" si="209"/>
        <v>3.2546831904254336E-2</v>
      </c>
      <c r="AC167" s="131">
        <f t="shared" si="209"/>
        <v>3.3199052499017778E-3</v>
      </c>
      <c r="AD167" s="131">
        <f t="shared" si="209"/>
        <v>1.6333327219697491E-2</v>
      </c>
      <c r="AE167" s="131">
        <f t="shared" si="209"/>
        <v>7.1982866569821891E-3</v>
      </c>
      <c r="AF167" s="131">
        <f t="shared" si="209"/>
        <v>-7.3746312684365933E-2</v>
      </c>
    </row>
    <row r="168" spans="1:32" x14ac:dyDescent="0.2">
      <c r="A168" s="148" t="s">
        <v>291</v>
      </c>
      <c r="B168" s="97"/>
      <c r="C168" s="97"/>
      <c r="D168" s="97"/>
      <c r="E168" s="97"/>
      <c r="F168" s="97"/>
      <c r="G168" s="97"/>
      <c r="H168" s="49"/>
      <c r="I168" s="49"/>
      <c r="J168" s="49"/>
      <c r="L168" s="148" t="s">
        <v>291</v>
      </c>
      <c r="M168" s="97"/>
      <c r="N168" s="97"/>
      <c r="O168" s="97"/>
      <c r="P168" s="97"/>
      <c r="Q168" s="97"/>
      <c r="R168" s="97"/>
      <c r="S168" s="49"/>
      <c r="T168" s="49"/>
      <c r="U168" s="49"/>
      <c r="W168" s="148" t="s">
        <v>291</v>
      </c>
      <c r="X168" s="97"/>
      <c r="Y168" s="97"/>
      <c r="Z168" s="97"/>
      <c r="AA168" s="97"/>
      <c r="AB168" s="97"/>
      <c r="AC168" s="97"/>
      <c r="AD168" s="49"/>
      <c r="AE168" s="49"/>
      <c r="AF168" s="49"/>
    </row>
  </sheetData>
  <phoneticPr fontId="18" type="noConversion"/>
  <pageMargins left="0.74803149606299213" right="0.74803149606299213" top="0.98425196850393704" bottom="0.98425196850393704" header="0.51181102362204722" footer="0.51181102362204722"/>
  <pageSetup scale="54" fitToWidth="3" orientation="portrait" r:id="rId1"/>
  <headerFooter alignWithMargins="0"/>
  <colBreaks count="2" manualBreakCount="2">
    <brk id="11" max="167" man="1"/>
    <brk id="22" max="167"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
    <tabColor theme="5" tint="0.59999389629810485"/>
  </sheetPr>
  <dimension ref="A1:T82"/>
  <sheetViews>
    <sheetView view="pageBreakPreview" zoomScale="90" zoomScaleNormal="80" zoomScaleSheetLayoutView="90" workbookViewId="0">
      <selection activeCell="A3" sqref="A3"/>
    </sheetView>
  </sheetViews>
  <sheetFormatPr defaultColWidth="9.140625" defaultRowHeight="12.75" x14ac:dyDescent="0.2"/>
  <cols>
    <col min="1" max="1" width="5.7109375" style="161" customWidth="1"/>
    <col min="2" max="2" width="45.28515625" style="165" customWidth="1"/>
    <col min="3" max="16" width="9.7109375" style="165" customWidth="1"/>
    <col min="17" max="16384" width="9.140625" style="161"/>
  </cols>
  <sheetData>
    <row r="1" spans="1:20" s="158" customFormat="1" ht="22.5" customHeight="1" x14ac:dyDescent="0.25">
      <c r="A1" s="571" t="str">
        <f>Index!A95</f>
        <v>Table 8a    Palau imports by HS Sections, FY2007-FY2020</v>
      </c>
    </row>
    <row r="2" spans="1:20" s="160" customFormat="1" x14ac:dyDescent="0.2">
      <c r="A2" s="314" t="s">
        <v>688</v>
      </c>
      <c r="B2" s="159"/>
      <c r="C2" s="159"/>
      <c r="D2" s="159"/>
      <c r="E2" s="159"/>
      <c r="F2" s="159"/>
      <c r="G2" s="159"/>
      <c r="H2" s="159"/>
      <c r="I2" s="159"/>
      <c r="J2" s="159"/>
      <c r="K2" s="159"/>
      <c r="L2" s="159"/>
      <c r="M2" s="159"/>
      <c r="N2" s="159"/>
      <c r="O2" s="159"/>
      <c r="P2" s="159"/>
    </row>
    <row r="3" spans="1:20" s="164" customFormat="1" ht="19.5" customHeight="1" x14ac:dyDescent="0.2">
      <c r="A3" s="162" t="s">
        <v>712</v>
      </c>
      <c r="B3" s="163"/>
      <c r="C3" s="163" t="str">
        <f>NAgni!J2</f>
        <v>FY07</v>
      </c>
      <c r="D3" s="163" t="str">
        <f>NAgni!K2</f>
        <v>FY08</v>
      </c>
      <c r="E3" s="163" t="str">
        <f>NAgni!L2</f>
        <v>FY09</v>
      </c>
      <c r="F3" s="163" t="str">
        <f>NAgni!M2</f>
        <v>FY10</v>
      </c>
      <c r="G3" s="163" t="str">
        <f>NAgni!N2</f>
        <v>FY11</v>
      </c>
      <c r="H3" s="163" t="str">
        <f>NAgni!O2</f>
        <v>FY12</v>
      </c>
      <c r="I3" s="163" t="str">
        <f>NAgni!P2</f>
        <v>FY13</v>
      </c>
      <c r="J3" s="163" t="str">
        <f>NAgni!Q2</f>
        <v>FY14</v>
      </c>
      <c r="K3" s="163" t="str">
        <f>NAgni!R2</f>
        <v>FY15</v>
      </c>
      <c r="L3" s="163" t="str">
        <f>NAgni!S2</f>
        <v>FY16</v>
      </c>
      <c r="M3" s="163" t="str">
        <f>NAgni!T2</f>
        <v>FY17</v>
      </c>
      <c r="N3" s="163" t="str">
        <f>NAgni!U2</f>
        <v>FY18</v>
      </c>
      <c r="O3" s="163" t="str">
        <f>NAgni!V2</f>
        <v>FY19</v>
      </c>
      <c r="P3" s="163" t="str">
        <f>NAgni!W2</f>
        <v>FY20</v>
      </c>
      <c r="Q3" s="163" t="str">
        <f>NAgni!X2</f>
        <v>FY21</v>
      </c>
    </row>
    <row r="4" spans="1:20" s="160" customFormat="1" ht="20.100000000000001" customHeight="1" x14ac:dyDescent="0.2">
      <c r="A4" s="184" t="s">
        <v>691</v>
      </c>
      <c r="B4" s="655" t="s">
        <v>443</v>
      </c>
      <c r="C4" s="315">
        <v>6.4418232900000003</v>
      </c>
      <c r="D4" s="315">
        <v>7.3677259500000005</v>
      </c>
      <c r="E4" s="315">
        <v>6.5262867</v>
      </c>
      <c r="F4" s="315">
        <v>6.8640693800000001</v>
      </c>
      <c r="G4" s="315">
        <v>7.5023133099999999</v>
      </c>
      <c r="H4" s="315">
        <v>9.1426995099999999</v>
      </c>
      <c r="I4" s="315">
        <v>8.9246851300000003</v>
      </c>
      <c r="J4" s="315">
        <v>9.9203770799999997</v>
      </c>
      <c r="K4" s="315">
        <v>11.177451420000001</v>
      </c>
      <c r="L4" s="315">
        <v>10.504623609999999</v>
      </c>
      <c r="M4" s="315">
        <v>10.331425339999999</v>
      </c>
      <c r="N4" s="315">
        <v>11.39250337</v>
      </c>
      <c r="O4" s="315">
        <v>10.226582430000001</v>
      </c>
      <c r="P4" s="315">
        <v>11.08348151</v>
      </c>
      <c r="Q4" s="315">
        <v>10.27235554</v>
      </c>
      <c r="T4" s="1013"/>
    </row>
    <row r="5" spans="1:20" s="160" customFormat="1" x14ac:dyDescent="0.2">
      <c r="A5" s="184" t="s">
        <v>692</v>
      </c>
      <c r="B5" s="655" t="s">
        <v>444</v>
      </c>
      <c r="C5" s="315">
        <v>4.7889620599999994</v>
      </c>
      <c r="D5" s="315">
        <v>5.6103178099999997</v>
      </c>
      <c r="E5" s="315">
        <v>6.2917002599999998</v>
      </c>
      <c r="F5" s="315">
        <v>5.8564182300000001</v>
      </c>
      <c r="G5" s="315">
        <v>6.1597098399999997</v>
      </c>
      <c r="H5" s="315">
        <v>6.5967241100000003</v>
      </c>
      <c r="I5" s="315">
        <v>6.9870080199999993</v>
      </c>
      <c r="J5" s="315">
        <v>7.0818953200000001</v>
      </c>
      <c r="K5" s="315">
        <v>7.8677056700000003</v>
      </c>
      <c r="L5" s="315">
        <v>7.8135373600000007</v>
      </c>
      <c r="M5" s="315">
        <v>7.7472177800000006</v>
      </c>
      <c r="N5" s="315">
        <v>7.8316390399999998</v>
      </c>
      <c r="O5" s="315">
        <v>8.1676424500000007</v>
      </c>
      <c r="P5" s="315">
        <v>8.4411840199999997</v>
      </c>
      <c r="Q5" s="315">
        <v>7.3814058899999999</v>
      </c>
      <c r="T5" s="1013"/>
    </row>
    <row r="6" spans="1:20" s="160" customFormat="1" x14ac:dyDescent="0.2">
      <c r="A6" s="184" t="s">
        <v>693</v>
      </c>
      <c r="B6" s="655" t="s">
        <v>445</v>
      </c>
      <c r="C6" s="315">
        <v>0.54420995999999999</v>
      </c>
      <c r="D6" s="315">
        <v>0.64278495999999996</v>
      </c>
      <c r="E6" s="315">
        <v>0.74747428000000005</v>
      </c>
      <c r="F6" s="315">
        <v>0.58168927999999998</v>
      </c>
      <c r="G6" s="315">
        <v>0.73452817000000004</v>
      </c>
      <c r="H6" s="315">
        <v>0.76708081000000006</v>
      </c>
      <c r="I6" s="315">
        <v>0.73485347000000001</v>
      </c>
      <c r="J6" s="315">
        <v>0.76514687000000003</v>
      </c>
      <c r="K6" s="315">
        <v>0.76228700999999999</v>
      </c>
      <c r="L6" s="315">
        <v>0.69943703000000002</v>
      </c>
      <c r="M6" s="315">
        <v>0.77935315000000005</v>
      </c>
      <c r="N6" s="315">
        <v>0.80926794999999996</v>
      </c>
      <c r="O6" s="315">
        <v>0.73045048000000001</v>
      </c>
      <c r="P6" s="315">
        <v>0.73970667000000001</v>
      </c>
      <c r="Q6" s="315">
        <v>0.75495707999999995</v>
      </c>
      <c r="T6" s="1013"/>
    </row>
    <row r="7" spans="1:20" s="160" customFormat="1" x14ac:dyDescent="0.2">
      <c r="A7" s="184" t="s">
        <v>694</v>
      </c>
      <c r="B7" s="655" t="s">
        <v>446</v>
      </c>
      <c r="C7" s="315">
        <v>16.596232220000001</v>
      </c>
      <c r="D7" s="315">
        <v>17.22192364</v>
      </c>
      <c r="E7" s="315">
        <v>16.732326660000002</v>
      </c>
      <c r="F7" s="315">
        <v>17.04850021</v>
      </c>
      <c r="G7" s="315">
        <v>17.937035129999998</v>
      </c>
      <c r="H7" s="315">
        <v>21.464940210000002</v>
      </c>
      <c r="I7" s="315">
        <v>21.179595249999998</v>
      </c>
      <c r="J7" s="315">
        <v>23.63451907</v>
      </c>
      <c r="K7" s="315">
        <v>23.271556399999998</v>
      </c>
      <c r="L7" s="315">
        <v>23.555836579999998</v>
      </c>
      <c r="M7" s="315">
        <v>23.433620789999999</v>
      </c>
      <c r="N7" s="315">
        <v>22.91867422</v>
      </c>
      <c r="O7" s="315">
        <v>22.205944239999997</v>
      </c>
      <c r="P7" s="315">
        <v>22.100971879999999</v>
      </c>
      <c r="Q7" s="315">
        <v>20.828729729999999</v>
      </c>
      <c r="T7" s="1013"/>
    </row>
    <row r="8" spans="1:20" s="160" customFormat="1" x14ac:dyDescent="0.2">
      <c r="A8" s="184" t="s">
        <v>695</v>
      </c>
      <c r="B8" s="656" t="s">
        <v>689</v>
      </c>
      <c r="C8" s="315">
        <v>39.550866364323916</v>
      </c>
      <c r="D8" s="315">
        <v>43.436511998578951</v>
      </c>
      <c r="E8" s="315">
        <v>24.867388479999999</v>
      </c>
      <c r="F8" s="315">
        <v>37.288377310000001</v>
      </c>
      <c r="G8" s="315">
        <v>47.782053609999998</v>
      </c>
      <c r="H8" s="315">
        <v>52.952216549999996</v>
      </c>
      <c r="I8" s="315">
        <v>53.045936679999997</v>
      </c>
      <c r="J8" s="315">
        <v>57.514072560000002</v>
      </c>
      <c r="K8" s="315">
        <v>37.341993909999999</v>
      </c>
      <c r="L8" s="315">
        <v>34.32299853</v>
      </c>
      <c r="M8" s="315">
        <v>32.972461469999999</v>
      </c>
      <c r="N8" s="315">
        <v>39.920065950000001</v>
      </c>
      <c r="O8" s="315">
        <v>40.168319079999996</v>
      </c>
      <c r="P8" s="315">
        <v>29.345794569999999</v>
      </c>
      <c r="Q8" s="315">
        <v>24.65203172</v>
      </c>
      <c r="T8" s="1013"/>
    </row>
    <row r="9" spans="1:20" s="160" customFormat="1" x14ac:dyDescent="0.2">
      <c r="A9" s="184" t="s">
        <v>696</v>
      </c>
      <c r="B9" s="655" t="s">
        <v>447</v>
      </c>
      <c r="C9" s="315">
        <v>5.4366472999999997</v>
      </c>
      <c r="D9" s="315">
        <v>5.7658864000000003</v>
      </c>
      <c r="E9" s="315">
        <v>6.0081877199999996</v>
      </c>
      <c r="F9" s="315">
        <v>6.2127798899999993</v>
      </c>
      <c r="G9" s="315">
        <v>6.4964021399999998</v>
      </c>
      <c r="H9" s="315">
        <v>7.5941086100000001</v>
      </c>
      <c r="I9" s="315">
        <v>7.9360510999999994</v>
      </c>
      <c r="J9" s="315">
        <v>9.50089732</v>
      </c>
      <c r="K9" s="315">
        <v>9.9159811400000013</v>
      </c>
      <c r="L9" s="315">
        <v>11.017803109999999</v>
      </c>
      <c r="M9" s="315">
        <v>9.7065977599999993</v>
      </c>
      <c r="N9" s="315">
        <v>11.58477574</v>
      </c>
      <c r="O9" s="315">
        <v>10.73685811</v>
      </c>
      <c r="P9" s="315">
        <v>17.308303129999999</v>
      </c>
      <c r="Q9" s="315">
        <v>10.531615859999999</v>
      </c>
      <c r="T9" s="1013"/>
    </row>
    <row r="10" spans="1:20" s="160" customFormat="1" x14ac:dyDescent="0.2">
      <c r="A10" s="184" t="s">
        <v>697</v>
      </c>
      <c r="B10" s="655" t="s">
        <v>448</v>
      </c>
      <c r="C10" s="315">
        <v>4.1692938599999998</v>
      </c>
      <c r="D10" s="315">
        <v>2.9123530299999998</v>
      </c>
      <c r="E10" s="315">
        <v>2.6761506699999997</v>
      </c>
      <c r="F10" s="315">
        <v>2.8939292799999996</v>
      </c>
      <c r="G10" s="315">
        <v>3.2473538399999997</v>
      </c>
      <c r="H10" s="315">
        <v>4.1598405200000004</v>
      </c>
      <c r="I10" s="315">
        <v>4.2502978099999993</v>
      </c>
      <c r="J10" s="315">
        <v>4.5593990499999997</v>
      </c>
      <c r="K10" s="315">
        <v>5.57442394</v>
      </c>
      <c r="L10" s="315">
        <v>6.5799415000000003</v>
      </c>
      <c r="M10" s="315">
        <v>10.092504849999999</v>
      </c>
      <c r="N10" s="315">
        <v>6.61091286</v>
      </c>
      <c r="O10" s="315">
        <v>5.4710802999999997</v>
      </c>
      <c r="P10" s="315">
        <v>5.8443701700000004</v>
      </c>
      <c r="Q10" s="315">
        <v>5.4338501799999994</v>
      </c>
      <c r="T10" s="1013"/>
    </row>
    <row r="11" spans="1:20" s="160" customFormat="1" x14ac:dyDescent="0.2">
      <c r="A11" s="184" t="s">
        <v>698</v>
      </c>
      <c r="B11" s="655" t="s">
        <v>449</v>
      </c>
      <c r="C11" s="315">
        <v>0.23079227999999999</v>
      </c>
      <c r="D11" s="315">
        <v>0.35247202</v>
      </c>
      <c r="E11" s="315">
        <v>0.31729155999999997</v>
      </c>
      <c r="F11" s="315">
        <v>0.32715664</v>
      </c>
      <c r="G11" s="315">
        <v>0.41744646000000002</v>
      </c>
      <c r="H11" s="315">
        <v>0.42168358</v>
      </c>
      <c r="I11" s="315">
        <v>0.43513832000000002</v>
      </c>
      <c r="J11" s="315">
        <v>0.37132033000000003</v>
      </c>
      <c r="K11" s="315">
        <v>0.56897355000000005</v>
      </c>
      <c r="L11" s="315">
        <v>0.70120784999999997</v>
      </c>
      <c r="M11" s="315">
        <v>0.58949056000000011</v>
      </c>
      <c r="N11" s="315">
        <v>0.57366317</v>
      </c>
      <c r="O11" s="315">
        <v>0.44494623999999999</v>
      </c>
      <c r="P11" s="315">
        <v>0.45966939000000001</v>
      </c>
      <c r="Q11" s="315">
        <v>0.54111352000000001</v>
      </c>
      <c r="T11" s="1013"/>
    </row>
    <row r="12" spans="1:20" s="160" customFormat="1" x14ac:dyDescent="0.2">
      <c r="A12" s="184" t="s">
        <v>699</v>
      </c>
      <c r="B12" s="656" t="s">
        <v>450</v>
      </c>
      <c r="C12" s="315">
        <v>2.2675779999999999</v>
      </c>
      <c r="D12" s="315">
        <v>2.1228231900000001</v>
      </c>
      <c r="E12" s="315">
        <v>1.4720807</v>
      </c>
      <c r="F12" s="315">
        <v>1.8407147800000001</v>
      </c>
      <c r="G12" s="315">
        <v>1.6638847400000001</v>
      </c>
      <c r="H12" s="315">
        <v>2.1317622099999998</v>
      </c>
      <c r="I12" s="315">
        <v>2.5124901800000004</v>
      </c>
      <c r="J12" s="315">
        <v>2.8449126200000001</v>
      </c>
      <c r="K12" s="315">
        <v>3.3534983700000001</v>
      </c>
      <c r="L12" s="315">
        <v>2.5834379599999999</v>
      </c>
      <c r="M12" s="315">
        <v>2.64648832</v>
      </c>
      <c r="N12" s="315">
        <v>4.5742046100000007</v>
      </c>
      <c r="O12" s="315">
        <v>3.0172922500000001</v>
      </c>
      <c r="P12" s="315">
        <v>2.6881852999999998</v>
      </c>
      <c r="Q12" s="315">
        <v>2.95226319</v>
      </c>
      <c r="T12" s="1013"/>
    </row>
    <row r="13" spans="1:20" s="160" customFormat="1" x14ac:dyDescent="0.2">
      <c r="A13" s="184" t="s">
        <v>700</v>
      </c>
      <c r="B13" s="656" t="s">
        <v>451</v>
      </c>
      <c r="C13" s="315">
        <v>2.9118834100000002</v>
      </c>
      <c r="D13" s="315">
        <v>3.0399003799999997</v>
      </c>
      <c r="E13" s="315">
        <v>3.8187617</v>
      </c>
      <c r="F13" s="315">
        <v>3.0367780400000002</v>
      </c>
      <c r="G13" s="315">
        <v>3.1643866699999998</v>
      </c>
      <c r="H13" s="315">
        <v>3.2007215499999999</v>
      </c>
      <c r="I13" s="315">
        <v>3.2355384799999998</v>
      </c>
      <c r="J13" s="315">
        <v>3.0724753499999999</v>
      </c>
      <c r="K13" s="315">
        <v>3.1961528500000003</v>
      </c>
      <c r="L13" s="315">
        <v>3.1623839500000002</v>
      </c>
      <c r="M13" s="315">
        <v>3.2451611000000002</v>
      </c>
      <c r="N13" s="315">
        <v>3.02168759</v>
      </c>
      <c r="O13" s="315">
        <v>3.1752388599999999</v>
      </c>
      <c r="P13" s="315">
        <v>2.4496395499999997</v>
      </c>
      <c r="Q13" s="315">
        <v>2.3132901000000001</v>
      </c>
      <c r="T13" s="1013"/>
    </row>
    <row r="14" spans="1:20" x14ac:dyDescent="0.2">
      <c r="A14" s="184" t="s">
        <v>701</v>
      </c>
      <c r="B14" s="656" t="s">
        <v>452</v>
      </c>
      <c r="C14" s="315">
        <v>2.2633314599999999</v>
      </c>
      <c r="D14" s="315">
        <v>2.5959240699999997</v>
      </c>
      <c r="E14" s="315">
        <v>2.0753423099999999</v>
      </c>
      <c r="F14" s="315">
        <v>2.2135949700000004</v>
      </c>
      <c r="G14" s="315">
        <v>2.4809488700000002</v>
      </c>
      <c r="H14" s="315">
        <v>2.8065168700000003</v>
      </c>
      <c r="I14" s="315">
        <v>2.8212484999999998</v>
      </c>
      <c r="J14" s="315">
        <v>3.5110113799999998</v>
      </c>
      <c r="K14" s="315">
        <v>3.3735470099999998</v>
      </c>
      <c r="L14" s="315">
        <v>3.9643089799999998</v>
      </c>
      <c r="M14" s="315">
        <v>3.3024792400000003</v>
      </c>
      <c r="N14" s="315">
        <v>3.5085484600000001</v>
      </c>
      <c r="O14" s="315">
        <v>2.8680981000000001</v>
      </c>
      <c r="P14" s="315">
        <v>3.13950657</v>
      </c>
      <c r="Q14" s="315">
        <v>3.22805352</v>
      </c>
      <c r="T14" s="1013"/>
    </row>
    <row r="15" spans="1:20" x14ac:dyDescent="0.2">
      <c r="A15" s="184" t="s">
        <v>702</v>
      </c>
      <c r="B15" s="656" t="s">
        <v>453</v>
      </c>
      <c r="C15" s="315">
        <v>0.59998614000000006</v>
      </c>
      <c r="D15" s="315">
        <v>0.50420730999999996</v>
      </c>
      <c r="E15" s="315">
        <v>0.46801105999999998</v>
      </c>
      <c r="F15" s="315">
        <v>0.53062781000000003</v>
      </c>
      <c r="G15" s="315">
        <v>0.61843429000000005</v>
      </c>
      <c r="H15" s="315">
        <v>0.69784822000000002</v>
      </c>
      <c r="I15" s="315">
        <v>0.82939286000000001</v>
      </c>
      <c r="J15" s="315">
        <v>0.7928599300000001</v>
      </c>
      <c r="K15" s="315">
        <v>0.90885255000000009</v>
      </c>
      <c r="L15" s="315">
        <v>0.99386991000000002</v>
      </c>
      <c r="M15" s="315">
        <v>1.0038895299999999</v>
      </c>
      <c r="N15" s="315">
        <v>0.8954859300000001</v>
      </c>
      <c r="O15" s="315">
        <v>0.71746840000000001</v>
      </c>
      <c r="P15" s="315">
        <v>0.60875121999999993</v>
      </c>
      <c r="Q15" s="315">
        <v>0.72262451999999999</v>
      </c>
      <c r="T15" s="1013"/>
    </row>
    <row r="16" spans="1:20" x14ac:dyDescent="0.2">
      <c r="A16" s="184" t="s">
        <v>703</v>
      </c>
      <c r="B16" s="656" t="s">
        <v>454</v>
      </c>
      <c r="C16" s="315">
        <v>2.2480767799999999</v>
      </c>
      <c r="D16" s="315">
        <v>1.0831986899999999</v>
      </c>
      <c r="E16" s="315">
        <v>1.0118986299999999</v>
      </c>
      <c r="F16" s="315">
        <v>0.78256882999999999</v>
      </c>
      <c r="G16" s="315">
        <v>0.88984547000000003</v>
      </c>
      <c r="H16" s="315">
        <v>1.2834378700000002</v>
      </c>
      <c r="I16" s="315">
        <v>2.6079012100000001</v>
      </c>
      <c r="J16" s="315">
        <v>3.2506260400000002</v>
      </c>
      <c r="K16" s="315">
        <v>2.71183694</v>
      </c>
      <c r="L16" s="315">
        <v>2.1832532400000004</v>
      </c>
      <c r="M16" s="315">
        <v>2.0320753799999998</v>
      </c>
      <c r="N16" s="315">
        <v>2.3791487099999999</v>
      </c>
      <c r="O16" s="315">
        <v>2.3984825000000001</v>
      </c>
      <c r="P16" s="315">
        <v>2.1711724000000001</v>
      </c>
      <c r="Q16" s="315">
        <v>2.5959969100000002</v>
      </c>
      <c r="T16" s="1013"/>
    </row>
    <row r="17" spans="1:20" x14ac:dyDescent="0.2">
      <c r="A17" s="184" t="s">
        <v>704</v>
      </c>
      <c r="B17" s="656" t="s">
        <v>455</v>
      </c>
      <c r="C17" s="315">
        <v>7.7843429999999991E-2</v>
      </c>
      <c r="D17" s="315">
        <v>0.12364509</v>
      </c>
      <c r="E17" s="315">
        <v>6.5060370000000006E-2</v>
      </c>
      <c r="F17" s="315">
        <v>8.7778809999999999E-2</v>
      </c>
      <c r="G17" s="315">
        <v>0.11502966000000001</v>
      </c>
      <c r="H17" s="315">
        <v>0.10890487</v>
      </c>
      <c r="I17" s="315">
        <v>0.12397148</v>
      </c>
      <c r="J17" s="315">
        <v>0.26736504</v>
      </c>
      <c r="K17" s="315">
        <v>0.44804908000000004</v>
      </c>
      <c r="L17" s="315">
        <v>0.29898256000000001</v>
      </c>
      <c r="M17" s="315">
        <v>0.23494481</v>
      </c>
      <c r="N17" s="315">
        <v>0.22840387000000001</v>
      </c>
      <c r="O17" s="315">
        <v>0.21419479</v>
      </c>
      <c r="P17" s="315">
        <v>0.17427023</v>
      </c>
      <c r="Q17" s="315">
        <v>0.13048735</v>
      </c>
      <c r="T17" s="1013"/>
    </row>
    <row r="18" spans="1:20" ht="12" customHeight="1" x14ac:dyDescent="0.2">
      <c r="A18" s="184" t="s">
        <v>705</v>
      </c>
      <c r="B18" s="656" t="s">
        <v>456</v>
      </c>
      <c r="C18" s="315">
        <v>4.8524725700000007</v>
      </c>
      <c r="D18" s="315">
        <v>7.6026627300000005</v>
      </c>
      <c r="E18" s="315">
        <v>5.1886900599999999</v>
      </c>
      <c r="F18" s="315">
        <v>3.3012324700000004</v>
      </c>
      <c r="G18" s="315">
        <v>5.2042032300000001</v>
      </c>
      <c r="H18" s="315">
        <v>4.2583185800000001</v>
      </c>
      <c r="I18" s="315">
        <v>5.6863052300000003</v>
      </c>
      <c r="J18" s="315">
        <v>9.4236528699999997</v>
      </c>
      <c r="K18" s="315">
        <v>6.7266219400000002</v>
      </c>
      <c r="L18" s="315">
        <v>7.7141356700000001</v>
      </c>
      <c r="M18" s="315">
        <v>11.301640000000001</v>
      </c>
      <c r="N18" s="315">
        <v>9.4464205900000007</v>
      </c>
      <c r="O18" s="315">
        <v>10.809034859999999</v>
      </c>
      <c r="P18" s="315">
        <v>10.13386648</v>
      </c>
      <c r="Q18" s="315">
        <v>8.4675664099999999</v>
      </c>
      <c r="T18" s="1013"/>
    </row>
    <row r="19" spans="1:20" x14ac:dyDescent="0.2">
      <c r="A19" s="184" t="s">
        <v>706</v>
      </c>
      <c r="B19" s="656" t="s">
        <v>457</v>
      </c>
      <c r="C19" s="315">
        <v>12.100434400000001</v>
      </c>
      <c r="D19" s="315">
        <v>14.51037421</v>
      </c>
      <c r="E19" s="315">
        <v>13.90843907</v>
      </c>
      <c r="F19" s="315">
        <v>14.103475699999999</v>
      </c>
      <c r="G19" s="315">
        <v>16.395041800000001</v>
      </c>
      <c r="H19" s="315">
        <v>18.801974690000002</v>
      </c>
      <c r="I19" s="315">
        <v>18.693296929999999</v>
      </c>
      <c r="J19" s="315">
        <v>26.414278190000001</v>
      </c>
      <c r="K19" s="315">
        <v>23.756134960000001</v>
      </c>
      <c r="L19" s="315">
        <v>22.092196340000001</v>
      </c>
      <c r="M19" s="315">
        <v>29.550144379999999</v>
      </c>
      <c r="N19" s="315">
        <v>22.533347469999999</v>
      </c>
      <c r="O19" s="315">
        <v>29.7095032</v>
      </c>
      <c r="P19" s="315">
        <v>28.383063719999999</v>
      </c>
      <c r="Q19" s="315">
        <v>27.051663050000002</v>
      </c>
      <c r="T19" s="1013"/>
    </row>
    <row r="20" spans="1:20" x14ac:dyDescent="0.2">
      <c r="A20" s="184" t="s">
        <v>707</v>
      </c>
      <c r="B20" s="656" t="s">
        <v>458</v>
      </c>
      <c r="C20" s="315">
        <v>7.8871859400000002</v>
      </c>
      <c r="D20" s="315">
        <v>8.1127851300000007</v>
      </c>
      <c r="E20" s="315">
        <v>5.4347024500000005</v>
      </c>
      <c r="F20" s="315">
        <v>5.4417143399999999</v>
      </c>
      <c r="G20" s="315">
        <v>6.6278999800000005</v>
      </c>
      <c r="H20" s="315">
        <v>9.7541762300000006</v>
      </c>
      <c r="I20" s="315">
        <v>11.637695529999998</v>
      </c>
      <c r="J20" s="315">
        <v>12.159517119999999</v>
      </c>
      <c r="K20" s="315">
        <v>17.893472170000003</v>
      </c>
      <c r="L20" s="315">
        <v>19.862381329999998</v>
      </c>
      <c r="M20" s="315">
        <v>13.718798169999999</v>
      </c>
      <c r="N20" s="315">
        <v>12.143373130000001</v>
      </c>
      <c r="O20" s="315">
        <v>12.33471342</v>
      </c>
      <c r="P20" s="315">
        <v>14.750991220000001</v>
      </c>
      <c r="Q20" s="315">
        <v>11.854516210000002</v>
      </c>
      <c r="T20" s="1013"/>
    </row>
    <row r="21" spans="1:20" x14ac:dyDescent="0.2">
      <c r="A21" s="184" t="s">
        <v>708</v>
      </c>
      <c r="B21" s="656" t="s">
        <v>459</v>
      </c>
      <c r="C21" s="315">
        <v>1.1063943700000001</v>
      </c>
      <c r="D21" s="315">
        <v>1.6567620600000001</v>
      </c>
      <c r="E21" s="315">
        <v>1.6170449599999999</v>
      </c>
      <c r="F21" s="315">
        <v>1.6676882</v>
      </c>
      <c r="G21" s="315">
        <v>4.1820923199999998</v>
      </c>
      <c r="H21" s="315">
        <v>2.0019277600000001</v>
      </c>
      <c r="I21" s="315">
        <v>2.0112020099999999</v>
      </c>
      <c r="J21" s="315">
        <v>2.7296577599999998</v>
      </c>
      <c r="K21" s="315">
        <v>3.9844995000000001</v>
      </c>
      <c r="L21" s="315">
        <v>5.1843003200000002</v>
      </c>
      <c r="M21" s="315">
        <v>3.3629573500000003</v>
      </c>
      <c r="N21" s="315">
        <v>3.3742218799999999</v>
      </c>
      <c r="O21" s="315">
        <v>4.7632021</v>
      </c>
      <c r="P21" s="315">
        <v>5.5519339500000005</v>
      </c>
      <c r="Q21" s="315">
        <v>4.3755413899999995</v>
      </c>
      <c r="T21" s="1013"/>
    </row>
    <row r="22" spans="1:20" x14ac:dyDescent="0.2">
      <c r="A22" s="184" t="s">
        <v>709</v>
      </c>
      <c r="B22" s="656" t="s">
        <v>460</v>
      </c>
      <c r="C22" s="315">
        <v>1.2131899999999999E-2</v>
      </c>
      <c r="D22" s="315">
        <v>0.10820102000000001</v>
      </c>
      <c r="E22" s="315">
        <v>3.9244290000000001E-2</v>
      </c>
      <c r="F22" s="315">
        <v>6.0693820000000002E-2</v>
      </c>
      <c r="G22" s="315">
        <v>2.5349770000000001E-2</v>
      </c>
      <c r="H22" s="315">
        <v>0.24420763000000001</v>
      </c>
      <c r="I22" s="315">
        <v>4.2878329999999999E-2</v>
      </c>
      <c r="J22" s="315">
        <v>3.9641870000000003E-2</v>
      </c>
      <c r="K22" s="315">
        <v>8.0594149999999989E-2</v>
      </c>
      <c r="L22" s="315">
        <v>7.8357990000000002E-2</v>
      </c>
      <c r="M22" s="315">
        <v>0.13340845000000001</v>
      </c>
      <c r="N22" s="315">
        <v>5.9809649999999999E-2</v>
      </c>
      <c r="O22" s="315">
        <v>5.7607199999999997E-2</v>
      </c>
      <c r="P22" s="315">
        <v>6.6779199999999997E-2</v>
      </c>
      <c r="Q22" s="315">
        <v>0.32041834999999996</v>
      </c>
      <c r="T22" s="1013"/>
    </row>
    <row r="23" spans="1:20" x14ac:dyDescent="0.2">
      <c r="A23" s="184" t="s">
        <v>710</v>
      </c>
      <c r="B23" s="656" t="s">
        <v>461</v>
      </c>
      <c r="C23" s="315">
        <v>2.18098386</v>
      </c>
      <c r="D23" s="315">
        <v>3.0590626800000003</v>
      </c>
      <c r="E23" s="315">
        <v>2.5072448500000002</v>
      </c>
      <c r="F23" s="315">
        <v>2.3515302400000002</v>
      </c>
      <c r="G23" s="315">
        <v>2.5959285599999999</v>
      </c>
      <c r="H23" s="315">
        <v>2.8203225699999996</v>
      </c>
      <c r="I23" s="315">
        <v>3.3679848799999998</v>
      </c>
      <c r="J23" s="315">
        <v>6.4520411600000003</v>
      </c>
      <c r="K23" s="315">
        <v>6.8667754299999997</v>
      </c>
      <c r="L23" s="315">
        <v>6.1494106799999999</v>
      </c>
      <c r="M23" s="315">
        <v>7.7860265399999999</v>
      </c>
      <c r="N23" s="315">
        <v>6.8117546100000004</v>
      </c>
      <c r="O23" s="315">
        <v>7.0819950999999994</v>
      </c>
      <c r="P23" s="315">
        <v>8.5955432799999993</v>
      </c>
      <c r="Q23" s="315">
        <v>6.1808349099999997</v>
      </c>
      <c r="T23" s="1013"/>
    </row>
    <row r="24" spans="1:20" x14ac:dyDescent="0.2">
      <c r="A24" s="184" t="s">
        <v>711</v>
      </c>
      <c r="B24" s="656" t="s">
        <v>462</v>
      </c>
      <c r="C24" s="315">
        <v>8.2612130000000006E-2</v>
      </c>
      <c r="D24" s="315">
        <v>4.1304379999999995E-2</v>
      </c>
      <c r="E24" s="315">
        <v>1.1632440000000001E-2</v>
      </c>
      <c r="F24" s="315">
        <v>1.969543E-2</v>
      </c>
      <c r="G24" s="315">
        <v>1.2220620000000001E-2</v>
      </c>
      <c r="H24" s="315">
        <v>2.6359279999999999E-2</v>
      </c>
      <c r="I24" s="315">
        <v>1.9657999999999998E-2</v>
      </c>
      <c r="J24" s="315">
        <v>2.7330159999999999E-2</v>
      </c>
      <c r="K24" s="315">
        <v>5.0854610000000001E-2</v>
      </c>
      <c r="L24" s="315">
        <v>3.0461459999999999E-2</v>
      </c>
      <c r="M24" s="315">
        <v>4.4783629999999998E-2</v>
      </c>
      <c r="N24" s="315">
        <v>2.032639E-2</v>
      </c>
      <c r="O24" s="315">
        <v>1.2873219999999999E-2</v>
      </c>
      <c r="P24" s="315">
        <v>1.292716E-2</v>
      </c>
      <c r="Q24" s="315">
        <v>3.1561999999999996E-3</v>
      </c>
      <c r="T24" s="1013"/>
    </row>
    <row r="25" spans="1:20" s="313" customFormat="1" ht="20.100000000000001" customHeight="1" x14ac:dyDescent="0.2">
      <c r="A25" s="311"/>
      <c r="B25" s="312" t="s">
        <v>687</v>
      </c>
      <c r="C25" s="316">
        <f t="shared" ref="C25:L25" si="0">SUM(C4:C24)</f>
        <v>116.34974172432393</v>
      </c>
      <c r="D25" s="316">
        <f t="shared" si="0"/>
        <v>127.87082674857896</v>
      </c>
      <c r="E25" s="316">
        <f t="shared" si="0"/>
        <v>101.78495922</v>
      </c>
      <c r="F25" s="316">
        <f t="shared" si="0"/>
        <v>112.51101366</v>
      </c>
      <c r="G25" s="316">
        <f t="shared" si="0"/>
        <v>134.25210848</v>
      </c>
      <c r="H25" s="316">
        <f t="shared" si="0"/>
        <v>151.23577223000004</v>
      </c>
      <c r="I25" s="316">
        <f t="shared" si="0"/>
        <v>157.08312939999996</v>
      </c>
      <c r="J25" s="316">
        <f t="shared" si="0"/>
        <v>184.33299709000002</v>
      </c>
      <c r="K25" s="316">
        <f t="shared" si="0"/>
        <v>169.83126259999997</v>
      </c>
      <c r="L25" s="316">
        <f t="shared" si="0"/>
        <v>169.49286596000002</v>
      </c>
      <c r="M25" s="316">
        <f>SUM(M4:M24)</f>
        <v>174.01546859999996</v>
      </c>
      <c r="N25" s="316">
        <f>SUM(N4:N24)</f>
        <v>170.63823519000002</v>
      </c>
      <c r="O25" s="316">
        <f>SUM(O4:O24)</f>
        <v>175.31152732999999</v>
      </c>
      <c r="P25" s="316">
        <f>SUM(P4:P24)</f>
        <v>174.05011162000002</v>
      </c>
      <c r="Q25" s="316">
        <f>SUM(Q4:Q24)</f>
        <v>150.59247163000001</v>
      </c>
      <c r="T25" s="1013"/>
    </row>
    <row r="26" spans="1:20" s="321" customFormat="1" x14ac:dyDescent="0.2">
      <c r="A26" s="97" t="s">
        <v>690</v>
      </c>
      <c r="B26" s="319"/>
      <c r="C26" s="320"/>
      <c r="D26" s="320"/>
      <c r="E26" s="320"/>
      <c r="F26" s="320"/>
      <c r="G26" s="320"/>
      <c r="H26" s="320"/>
      <c r="I26" s="320"/>
      <c r="J26" s="320"/>
      <c r="K26" s="320"/>
      <c r="L26" s="320"/>
      <c r="M26" s="320"/>
      <c r="N26" s="320"/>
      <c r="O26" s="320"/>
      <c r="P26" s="320"/>
      <c r="Q26" s="320"/>
      <c r="T26" s="1013"/>
    </row>
    <row r="27" spans="1:20" s="313" customFormat="1" ht="20.100000000000001" customHeight="1" x14ac:dyDescent="0.2">
      <c r="A27" s="97" t="s">
        <v>684</v>
      </c>
      <c r="B27" s="317"/>
      <c r="C27" s="318"/>
      <c r="D27" s="318"/>
      <c r="E27" s="318"/>
      <c r="F27" s="318"/>
      <c r="G27" s="318"/>
      <c r="H27" s="318"/>
      <c r="I27" s="318"/>
      <c r="J27" s="318"/>
      <c r="K27" s="318"/>
      <c r="L27" s="318"/>
      <c r="M27" s="318"/>
      <c r="N27" s="318"/>
      <c r="O27" s="318"/>
      <c r="P27" s="318"/>
      <c r="Q27" s="318"/>
      <c r="T27" s="1013"/>
    </row>
    <row r="28" spans="1:20" s="158" customFormat="1" ht="22.5" customHeight="1" x14ac:dyDescent="0.25">
      <c r="A28" s="571" t="str">
        <f>Index!A96</f>
        <v>Table 8b    Palau imports by Broad Economic Classifaction (BEC), FY2007-FY2020</v>
      </c>
      <c r="T28" s="1013"/>
    </row>
    <row r="29" spans="1:20" s="160" customFormat="1" x14ac:dyDescent="0.2">
      <c r="A29" s="314" t="s">
        <v>688</v>
      </c>
      <c r="B29" s="159"/>
      <c r="C29" s="159"/>
      <c r="D29" s="159"/>
      <c r="E29" s="159"/>
      <c r="F29" s="159"/>
      <c r="G29" s="159"/>
      <c r="H29" s="159"/>
      <c r="I29" s="159"/>
      <c r="J29" s="159"/>
      <c r="K29" s="159"/>
      <c r="L29" s="159"/>
      <c r="M29" s="159"/>
      <c r="N29" s="159"/>
      <c r="O29" s="159"/>
      <c r="P29" s="159"/>
      <c r="Q29" s="159"/>
      <c r="T29" s="1013"/>
    </row>
    <row r="30" spans="1:20" s="164" customFormat="1" ht="19.5" customHeight="1" x14ac:dyDescent="0.2">
      <c r="A30" s="162" t="s">
        <v>685</v>
      </c>
      <c r="B30" s="163"/>
      <c r="C30" s="163" t="str">
        <f>C3</f>
        <v>FY07</v>
      </c>
      <c r="D30" s="163" t="str">
        <f t="shared" ref="D30:J30" si="1">D3</f>
        <v>FY08</v>
      </c>
      <c r="E30" s="163" t="str">
        <f t="shared" si="1"/>
        <v>FY09</v>
      </c>
      <c r="F30" s="163" t="str">
        <f t="shared" si="1"/>
        <v>FY10</v>
      </c>
      <c r="G30" s="163" t="str">
        <f t="shared" si="1"/>
        <v>FY11</v>
      </c>
      <c r="H30" s="163" t="str">
        <f t="shared" si="1"/>
        <v>FY12</v>
      </c>
      <c r="I30" s="163" t="str">
        <f t="shared" si="1"/>
        <v>FY13</v>
      </c>
      <c r="J30" s="163" t="str">
        <f t="shared" si="1"/>
        <v>FY14</v>
      </c>
      <c r="K30" s="163" t="str">
        <f t="shared" ref="K30:M30" si="2">K3</f>
        <v>FY15</v>
      </c>
      <c r="L30" s="163" t="str">
        <f t="shared" si="2"/>
        <v>FY16</v>
      </c>
      <c r="M30" s="163" t="str">
        <f t="shared" si="2"/>
        <v>FY17</v>
      </c>
      <c r="N30" s="163" t="str">
        <f t="shared" ref="N30:O30" si="3">N3</f>
        <v>FY18</v>
      </c>
      <c r="O30" s="163" t="str">
        <f t="shared" si="3"/>
        <v>FY19</v>
      </c>
      <c r="P30" s="163" t="str">
        <f t="shared" ref="P30:Q30" si="4">P3</f>
        <v>FY20</v>
      </c>
      <c r="Q30" s="163" t="str">
        <f t="shared" si="4"/>
        <v>FY21</v>
      </c>
      <c r="T30" s="1013"/>
    </row>
    <row r="31" spans="1:20" s="160" customFormat="1" ht="20.100000000000001" customHeight="1" x14ac:dyDescent="0.2">
      <c r="A31" s="187">
        <v>1</v>
      </c>
      <c r="B31" s="185" t="s">
        <v>463</v>
      </c>
      <c r="C31" s="315">
        <v>26.95102898</v>
      </c>
      <c r="D31" s="315">
        <v>28.88377096</v>
      </c>
      <c r="E31" s="315">
        <v>28.39055609</v>
      </c>
      <c r="F31" s="315">
        <v>28.163578549999997</v>
      </c>
      <c r="G31" s="315">
        <v>30.147092880000002</v>
      </c>
      <c r="H31" s="315">
        <v>35.272578299999999</v>
      </c>
      <c r="I31" s="315">
        <v>35.43501783</v>
      </c>
      <c r="J31" s="315">
        <v>38.89329524</v>
      </c>
      <c r="K31" s="315">
        <v>40.599195680000001</v>
      </c>
      <c r="L31" s="315">
        <v>40.238371069999999</v>
      </c>
      <c r="M31" s="315">
        <v>39.805226420000004</v>
      </c>
      <c r="N31" s="315">
        <v>40.590367719999996</v>
      </c>
      <c r="O31" s="315">
        <v>39.058152089999993</v>
      </c>
      <c r="P31" s="315">
        <v>39.61404022</v>
      </c>
      <c r="Q31" s="315">
        <v>36.788625680000003</v>
      </c>
      <c r="T31" s="1013"/>
    </row>
    <row r="32" spans="1:20" x14ac:dyDescent="0.2">
      <c r="A32" s="187">
        <v>11</v>
      </c>
      <c r="B32" s="189" t="s">
        <v>464</v>
      </c>
      <c r="C32" s="315">
        <v>4.0320872699999999</v>
      </c>
      <c r="D32" s="315">
        <v>4.6386486399999995</v>
      </c>
      <c r="E32" s="315">
        <v>4.5361317799999998</v>
      </c>
      <c r="F32" s="315">
        <v>4.5386366300000001</v>
      </c>
      <c r="G32" s="315">
        <v>5.31943169</v>
      </c>
      <c r="H32" s="315">
        <v>5.7950628699999998</v>
      </c>
      <c r="I32" s="315">
        <v>6.0078110600000008</v>
      </c>
      <c r="J32" s="315">
        <v>6.4653288599999996</v>
      </c>
      <c r="K32" s="315">
        <v>7.4517637599999995</v>
      </c>
      <c r="L32" s="315">
        <v>7.2298028299999988</v>
      </c>
      <c r="M32" s="315">
        <v>6.8813128200000007</v>
      </c>
      <c r="N32" s="315">
        <v>7.3552269699999995</v>
      </c>
      <c r="O32" s="315">
        <v>7.3754083000000001</v>
      </c>
      <c r="P32" s="315">
        <v>7.4350968900000005</v>
      </c>
      <c r="Q32" s="315">
        <v>6.8351028600000001</v>
      </c>
      <c r="T32" s="1013"/>
    </row>
    <row r="33" spans="1:20" x14ac:dyDescent="0.2">
      <c r="A33" s="187">
        <v>111</v>
      </c>
      <c r="B33" s="191" t="s">
        <v>465</v>
      </c>
      <c r="C33" s="315">
        <v>0.13448657999999999</v>
      </c>
      <c r="D33" s="315">
        <v>0.14711071000000001</v>
      </c>
      <c r="E33" s="315">
        <v>0.29016237</v>
      </c>
      <c r="F33" s="315">
        <v>0.15683154000000002</v>
      </c>
      <c r="G33" s="315">
        <v>0.10481072999999999</v>
      </c>
      <c r="H33" s="315">
        <v>6.580061999999999E-2</v>
      </c>
      <c r="I33" s="315">
        <v>0.22631787</v>
      </c>
      <c r="J33" s="315">
        <v>0.31773652000000002</v>
      </c>
      <c r="K33" s="315">
        <v>0.17020829000000001</v>
      </c>
      <c r="L33" s="315">
        <v>8.7438020000000005E-2</v>
      </c>
      <c r="M33" s="315">
        <v>9.794288000000001E-2</v>
      </c>
      <c r="N33" s="315">
        <v>5.904914E-2</v>
      </c>
      <c r="O33" s="315">
        <v>7.7343789999999996E-2</v>
      </c>
      <c r="P33" s="315">
        <v>7.3688740000000003E-2</v>
      </c>
      <c r="Q33" s="315">
        <v>7.7585320000000013E-2</v>
      </c>
      <c r="T33" s="1013"/>
    </row>
    <row r="34" spans="1:20" x14ac:dyDescent="0.2">
      <c r="A34" s="187">
        <v>112</v>
      </c>
      <c r="B34" s="192" t="s">
        <v>466</v>
      </c>
      <c r="C34" s="315">
        <v>3.89760069</v>
      </c>
      <c r="D34" s="315">
        <v>4.4915379299999998</v>
      </c>
      <c r="E34" s="315">
        <v>4.2459694099999998</v>
      </c>
      <c r="F34" s="315">
        <v>4.3818050900000003</v>
      </c>
      <c r="G34" s="315">
        <v>5.2146209599999995</v>
      </c>
      <c r="H34" s="315">
        <v>5.7292622499999997</v>
      </c>
      <c r="I34" s="315">
        <v>5.7814931900000008</v>
      </c>
      <c r="J34" s="315">
        <v>6.1475923400000001</v>
      </c>
      <c r="K34" s="315">
        <v>7.2815554699999998</v>
      </c>
      <c r="L34" s="315">
        <v>7.1423648099999992</v>
      </c>
      <c r="M34" s="315">
        <v>6.78336994</v>
      </c>
      <c r="N34" s="315">
        <v>7.2961778300000004</v>
      </c>
      <c r="O34" s="315">
        <v>7.2980645099999997</v>
      </c>
      <c r="P34" s="315">
        <v>7.3614081500000008</v>
      </c>
      <c r="Q34" s="315">
        <v>6.7575175400000003</v>
      </c>
      <c r="T34" s="1013"/>
    </row>
    <row r="35" spans="1:20" x14ac:dyDescent="0.2">
      <c r="A35" s="187">
        <v>12</v>
      </c>
      <c r="B35" s="189" t="s">
        <v>467</v>
      </c>
      <c r="C35" s="315">
        <v>22.918941710000002</v>
      </c>
      <c r="D35" s="315">
        <v>24.24512232</v>
      </c>
      <c r="E35" s="315">
        <v>23.854424309999999</v>
      </c>
      <c r="F35" s="315">
        <v>23.624941919999998</v>
      </c>
      <c r="G35" s="315">
        <v>24.827661190000001</v>
      </c>
      <c r="H35" s="315">
        <v>29.47751543</v>
      </c>
      <c r="I35" s="315">
        <v>29.427206769999998</v>
      </c>
      <c r="J35" s="315">
        <v>32.427966380000001</v>
      </c>
      <c r="K35" s="315">
        <v>33.147431919999995</v>
      </c>
      <c r="L35" s="315">
        <v>33.008568239999995</v>
      </c>
      <c r="M35" s="315">
        <v>32.923913599999999</v>
      </c>
      <c r="N35" s="315">
        <v>33.235140749999999</v>
      </c>
      <c r="O35" s="315">
        <v>31.68274379</v>
      </c>
      <c r="P35" s="315">
        <v>32.178943329999996</v>
      </c>
      <c r="Q35" s="315">
        <v>29.95352282</v>
      </c>
      <c r="T35" s="1013"/>
    </row>
    <row r="36" spans="1:20" x14ac:dyDescent="0.2">
      <c r="A36" s="187">
        <v>121</v>
      </c>
      <c r="B36" s="191" t="s">
        <v>465</v>
      </c>
      <c r="C36" s="315">
        <v>1.55315607</v>
      </c>
      <c r="D36" s="315">
        <v>1.6617832299999999</v>
      </c>
      <c r="E36" s="315">
        <v>1.3268587199999999</v>
      </c>
      <c r="F36" s="315">
        <v>1.34062474</v>
      </c>
      <c r="G36" s="315">
        <v>1.6397670099999999</v>
      </c>
      <c r="H36" s="315">
        <v>1.87723993</v>
      </c>
      <c r="I36" s="315">
        <v>1.85939853</v>
      </c>
      <c r="J36" s="315">
        <v>1.89190967</v>
      </c>
      <c r="K36" s="315">
        <v>1.4619303600000002</v>
      </c>
      <c r="L36" s="315">
        <v>1.4905231999999999</v>
      </c>
      <c r="M36" s="315">
        <v>1.5878658600000002</v>
      </c>
      <c r="N36" s="315">
        <v>1.5384204399999999</v>
      </c>
      <c r="O36" s="315">
        <v>1.44349043</v>
      </c>
      <c r="P36" s="315">
        <v>1.5274133799999998</v>
      </c>
      <c r="Q36" s="315">
        <v>1.3527488000000001</v>
      </c>
      <c r="T36" s="1013"/>
    </row>
    <row r="37" spans="1:20" x14ac:dyDescent="0.2">
      <c r="A37" s="187">
        <v>122</v>
      </c>
      <c r="B37" s="191" t="s">
        <v>468</v>
      </c>
      <c r="C37" s="315">
        <v>21.365785640000002</v>
      </c>
      <c r="D37" s="315">
        <v>22.583339089999999</v>
      </c>
      <c r="E37" s="315">
        <v>22.527565589999998</v>
      </c>
      <c r="F37" s="315">
        <v>22.284317179999999</v>
      </c>
      <c r="G37" s="315">
        <v>23.187894180000001</v>
      </c>
      <c r="H37" s="315">
        <v>27.600275499999999</v>
      </c>
      <c r="I37" s="315">
        <v>27.567808239999998</v>
      </c>
      <c r="J37" s="315">
        <v>30.53605671</v>
      </c>
      <c r="K37" s="315">
        <v>31.685501559999999</v>
      </c>
      <c r="L37" s="315">
        <v>31.518045040000001</v>
      </c>
      <c r="M37" s="315">
        <v>31.336047739999998</v>
      </c>
      <c r="N37" s="315">
        <v>31.69672031</v>
      </c>
      <c r="O37" s="315">
        <v>30.239253359999999</v>
      </c>
      <c r="P37" s="315">
        <v>30.65152995</v>
      </c>
      <c r="Q37" s="315">
        <v>28.600774019999999</v>
      </c>
      <c r="T37" s="1013"/>
    </row>
    <row r="38" spans="1:20" x14ac:dyDescent="0.2">
      <c r="A38" s="187">
        <v>2</v>
      </c>
      <c r="B38" s="186" t="s">
        <v>469</v>
      </c>
      <c r="C38" s="315">
        <v>19.704915119999999</v>
      </c>
      <c r="D38" s="315">
        <v>20.996623360000001</v>
      </c>
      <c r="E38" s="315">
        <v>17.570984719999998</v>
      </c>
      <c r="F38" s="315">
        <v>15.067950099999999</v>
      </c>
      <c r="G38" s="315">
        <v>18.72031891</v>
      </c>
      <c r="H38" s="315">
        <v>18.894271440000001</v>
      </c>
      <c r="I38" s="315">
        <v>23.665119130000004</v>
      </c>
      <c r="J38" s="315">
        <v>27.236762039999999</v>
      </c>
      <c r="K38" s="315">
        <v>27.383162809999998</v>
      </c>
      <c r="L38" s="315">
        <v>29.070563809999999</v>
      </c>
      <c r="M38" s="315">
        <v>36.657761949999994</v>
      </c>
      <c r="N38" s="315">
        <v>34.098337460000003</v>
      </c>
      <c r="O38" s="315">
        <v>33.381710720000001</v>
      </c>
      <c r="P38" s="315">
        <v>37.281057450000006</v>
      </c>
      <c r="Q38" s="315">
        <v>30.462228769999999</v>
      </c>
      <c r="T38" s="1013"/>
    </row>
    <row r="39" spans="1:20" x14ac:dyDescent="0.2">
      <c r="A39" s="187">
        <v>21</v>
      </c>
      <c r="B39" s="189" t="s">
        <v>464</v>
      </c>
      <c r="C39" s="315">
        <v>2.6254495099999997</v>
      </c>
      <c r="D39" s="315">
        <v>1.9573366299999999</v>
      </c>
      <c r="E39" s="315">
        <v>1.5799795700000001</v>
      </c>
      <c r="F39" s="315">
        <v>1.86227078</v>
      </c>
      <c r="G39" s="315">
        <v>1.94223079</v>
      </c>
      <c r="H39" s="315">
        <v>2.3393731099999999</v>
      </c>
      <c r="I39" s="315">
        <v>2.6043909599999999</v>
      </c>
      <c r="J39" s="315">
        <v>1.89580821</v>
      </c>
      <c r="K39" s="315">
        <v>1.60502466</v>
      </c>
      <c r="L39" s="315">
        <v>1.14446424</v>
      </c>
      <c r="M39" s="315">
        <v>1.43502201</v>
      </c>
      <c r="N39" s="315">
        <v>0.89530337000000004</v>
      </c>
      <c r="O39" s="315">
        <v>1.11741505</v>
      </c>
      <c r="P39" s="315">
        <v>4.68855501</v>
      </c>
      <c r="Q39" s="315">
        <v>0.63978926999999997</v>
      </c>
      <c r="T39" s="1013"/>
    </row>
    <row r="40" spans="1:20" x14ac:dyDescent="0.2">
      <c r="A40" s="187">
        <v>22</v>
      </c>
      <c r="B40" s="190" t="s">
        <v>467</v>
      </c>
      <c r="C40" s="315">
        <v>17.07946561</v>
      </c>
      <c r="D40" s="315">
        <v>19.039286730000001</v>
      </c>
      <c r="E40" s="315">
        <v>15.991005150000001</v>
      </c>
      <c r="F40" s="315">
        <v>13.20567932</v>
      </c>
      <c r="G40" s="315">
        <v>16.77808812</v>
      </c>
      <c r="H40" s="315">
        <v>16.55489833</v>
      </c>
      <c r="I40" s="315">
        <v>21.060728170000001</v>
      </c>
      <c r="J40" s="315">
        <v>25.340953829999997</v>
      </c>
      <c r="K40" s="315">
        <v>25.77813815</v>
      </c>
      <c r="L40" s="315">
        <v>27.926099570000002</v>
      </c>
      <c r="M40" s="315">
        <v>35.222739939999997</v>
      </c>
      <c r="N40" s="315">
        <v>33.203034090000003</v>
      </c>
      <c r="O40" s="315">
        <v>32.264295670000003</v>
      </c>
      <c r="P40" s="315">
        <v>32.592502440000004</v>
      </c>
      <c r="Q40" s="315">
        <v>29.822439500000002</v>
      </c>
      <c r="T40" s="1013"/>
    </row>
    <row r="41" spans="1:20" x14ac:dyDescent="0.2">
      <c r="A41" s="187">
        <v>3</v>
      </c>
      <c r="B41" s="186" t="s">
        <v>470</v>
      </c>
      <c r="C41" s="315">
        <v>36.63497560432392</v>
      </c>
      <c r="D41" s="315">
        <v>39.922010538578952</v>
      </c>
      <c r="E41" s="315">
        <v>22.91599029</v>
      </c>
      <c r="F41" s="315">
        <v>35.308104700000001</v>
      </c>
      <c r="G41" s="315">
        <v>46.015236910000006</v>
      </c>
      <c r="H41" s="315">
        <v>50.475036870000004</v>
      </c>
      <c r="I41" s="315">
        <v>50.50667121</v>
      </c>
      <c r="J41" s="315">
        <v>54.956232909999997</v>
      </c>
      <c r="K41" s="315">
        <v>34.781877269999995</v>
      </c>
      <c r="L41" s="315">
        <v>32.015418459999999</v>
      </c>
      <c r="M41" s="315">
        <v>30.565359799999996</v>
      </c>
      <c r="N41" s="315">
        <v>38.289497729999994</v>
      </c>
      <c r="O41" s="315">
        <v>38.0940789</v>
      </c>
      <c r="P41" s="315">
        <v>23.193254570000001</v>
      </c>
      <c r="Q41" s="315">
        <v>22.978553940000001</v>
      </c>
      <c r="T41" s="1013"/>
    </row>
    <row r="42" spans="1:20" x14ac:dyDescent="0.2">
      <c r="A42" s="187">
        <v>31</v>
      </c>
      <c r="B42" s="190" t="s">
        <v>464</v>
      </c>
      <c r="C42" s="315">
        <v>1.2227190000000001E-2</v>
      </c>
      <c r="D42" s="315">
        <v>2.9783209999999997E-2</v>
      </c>
      <c r="E42" s="315">
        <v>4.4526910000000003E-2</v>
      </c>
      <c r="F42" s="315">
        <v>2.5195290000000002E-2</v>
      </c>
      <c r="G42" s="315">
        <v>6.0417930000000002E-2</v>
      </c>
      <c r="H42" s="315">
        <v>8.0920070000000011E-2</v>
      </c>
      <c r="I42" s="315">
        <v>4.2882989999999996E-2</v>
      </c>
      <c r="J42" s="315">
        <v>1.6976660000000001E-2</v>
      </c>
      <c r="K42" s="315">
        <v>1.2610629999999999E-2</v>
      </c>
      <c r="L42" s="315">
        <v>1.4561719999999998E-2</v>
      </c>
      <c r="M42" s="315">
        <v>1.8329229999999998E-2</v>
      </c>
      <c r="N42" s="315">
        <v>2.9642439999999999E-2</v>
      </c>
      <c r="O42" s="315">
        <v>10.564624449999998</v>
      </c>
      <c r="P42" s="315">
        <v>6.3869944299999997</v>
      </c>
      <c r="Q42" s="315">
        <v>6.1979794699999999</v>
      </c>
      <c r="T42" s="1013"/>
    </row>
    <row r="43" spans="1:20" x14ac:dyDescent="0.2">
      <c r="A43" s="187">
        <v>32</v>
      </c>
      <c r="B43" s="190" t="s">
        <v>686</v>
      </c>
      <c r="C43" s="315">
        <v>35.445683764323917</v>
      </c>
      <c r="D43" s="315">
        <v>38.703114508578949</v>
      </c>
      <c r="E43" s="315">
        <v>21.859577479999999</v>
      </c>
      <c r="F43" s="315">
        <v>34.297238920000005</v>
      </c>
      <c r="G43" s="315">
        <v>44.732329590000006</v>
      </c>
      <c r="H43" s="315">
        <v>49.064778240000003</v>
      </c>
      <c r="I43" s="315">
        <v>49.124737609999997</v>
      </c>
      <c r="J43" s="315">
        <v>53.316352080000001</v>
      </c>
      <c r="K43" s="315">
        <v>33.19920252</v>
      </c>
      <c r="L43" s="315">
        <v>30.611791610000001</v>
      </c>
      <c r="M43" s="315">
        <v>28.99740383</v>
      </c>
      <c r="N43" s="315">
        <v>36.747306330000001</v>
      </c>
      <c r="O43" s="315">
        <v>25.80558491</v>
      </c>
      <c r="P43" s="315">
        <v>15.49156554</v>
      </c>
      <c r="Q43" s="315">
        <v>15.323252810000001</v>
      </c>
      <c r="T43" s="1013"/>
    </row>
    <row r="44" spans="1:20" x14ac:dyDescent="0.2">
      <c r="A44" s="187">
        <v>322</v>
      </c>
      <c r="B44" s="192" t="s">
        <v>2</v>
      </c>
      <c r="C44" s="315">
        <v>1.1770646499999999</v>
      </c>
      <c r="D44" s="315">
        <v>1.1891128200000001</v>
      </c>
      <c r="E44" s="315">
        <v>1.0118859</v>
      </c>
      <c r="F44" s="315">
        <v>0.98567048999999995</v>
      </c>
      <c r="G44" s="315">
        <v>1.2224893899999998</v>
      </c>
      <c r="H44" s="315">
        <v>1.3293385600000001</v>
      </c>
      <c r="I44" s="315">
        <v>1.3390506100000001</v>
      </c>
      <c r="J44" s="315">
        <v>1.62290417</v>
      </c>
      <c r="K44" s="315">
        <v>1.5700641200000001</v>
      </c>
      <c r="L44" s="315">
        <v>1.3890651299999999</v>
      </c>
      <c r="M44" s="315">
        <v>1.5496267399999999</v>
      </c>
      <c r="N44" s="315">
        <v>1.5125489599999999</v>
      </c>
      <c r="O44" s="315">
        <v>1.7238695400000001</v>
      </c>
      <c r="P44" s="315">
        <v>1.3146946000000002</v>
      </c>
      <c r="Q44" s="315">
        <v>1.4573216599999999</v>
      </c>
      <c r="T44" s="1013"/>
    </row>
    <row r="45" spans="1:20" x14ac:dyDescent="0.2">
      <c r="A45" s="187">
        <v>4</v>
      </c>
      <c r="B45" s="186" t="s">
        <v>471</v>
      </c>
      <c r="C45" s="315">
        <v>11.06816942</v>
      </c>
      <c r="D45" s="315">
        <v>14.895091359999999</v>
      </c>
      <c r="E45" s="315">
        <v>12.968601550000001</v>
      </c>
      <c r="F45" s="315">
        <v>12.861420449999999</v>
      </c>
      <c r="G45" s="315">
        <v>16.267035010000001</v>
      </c>
      <c r="H45" s="315">
        <v>15.260038339999999</v>
      </c>
      <c r="I45" s="315">
        <v>14.983805349999999</v>
      </c>
      <c r="J45" s="315">
        <v>27.61977005</v>
      </c>
      <c r="K45" s="315">
        <v>20.706251200000001</v>
      </c>
      <c r="L45" s="315">
        <v>19.930786910000002</v>
      </c>
      <c r="M45" s="315">
        <v>26.68932453</v>
      </c>
      <c r="N45" s="315">
        <v>20.395537949999998</v>
      </c>
      <c r="O45" s="315">
        <v>26.367394649999998</v>
      </c>
      <c r="P45" s="315">
        <v>25.46539091</v>
      </c>
      <c r="Q45" s="315">
        <v>26.244203710000001</v>
      </c>
      <c r="T45" s="1013"/>
    </row>
    <row r="46" spans="1:20" x14ac:dyDescent="0.2">
      <c r="A46" s="187">
        <v>41</v>
      </c>
      <c r="B46" s="190" t="s">
        <v>471</v>
      </c>
      <c r="C46" s="315">
        <v>8.3146805300000004</v>
      </c>
      <c r="D46" s="315">
        <v>10.06726452</v>
      </c>
      <c r="E46" s="315">
        <v>6.7824931100000008</v>
      </c>
      <c r="F46" s="315">
        <v>6.6449760400000004</v>
      </c>
      <c r="G46" s="315">
        <v>9.0215597499999998</v>
      </c>
      <c r="H46" s="315">
        <v>10.136269260000001</v>
      </c>
      <c r="I46" s="315">
        <v>9.4337774499999991</v>
      </c>
      <c r="J46" s="315">
        <v>21.739041090000001</v>
      </c>
      <c r="K46" s="315">
        <v>15.59659149</v>
      </c>
      <c r="L46" s="315">
        <v>14.652153090000001</v>
      </c>
      <c r="M46" s="315">
        <v>19.47055014</v>
      </c>
      <c r="N46" s="315">
        <v>14.96572177</v>
      </c>
      <c r="O46" s="315">
        <v>16.571852839999998</v>
      </c>
      <c r="P46" s="315">
        <v>18.712397790000001</v>
      </c>
      <c r="Q46" s="315">
        <v>15.25446532</v>
      </c>
      <c r="T46" s="1013"/>
    </row>
    <row r="47" spans="1:20" x14ac:dyDescent="0.2">
      <c r="A47" s="187">
        <v>42</v>
      </c>
      <c r="B47" s="190" t="s">
        <v>472</v>
      </c>
      <c r="C47" s="315">
        <v>2.7534888900000003</v>
      </c>
      <c r="D47" s="315">
        <v>4.8278268400000002</v>
      </c>
      <c r="E47" s="315">
        <v>6.1861084400000008</v>
      </c>
      <c r="F47" s="315">
        <v>6.2164444100000003</v>
      </c>
      <c r="G47" s="315">
        <v>7.2454752600000001</v>
      </c>
      <c r="H47" s="315">
        <v>5.1237690799999998</v>
      </c>
      <c r="I47" s="315">
        <v>5.5500279000000008</v>
      </c>
      <c r="J47" s="315">
        <v>5.8807289599999999</v>
      </c>
      <c r="K47" s="315">
        <v>5.1096597099999999</v>
      </c>
      <c r="L47" s="315">
        <v>5.2786338200000005</v>
      </c>
      <c r="M47" s="315">
        <v>7.2187743900000001</v>
      </c>
      <c r="N47" s="315">
        <v>5.4298161799999995</v>
      </c>
      <c r="O47" s="315">
        <v>9.7955418100000013</v>
      </c>
      <c r="P47" s="315">
        <v>6.7529931200000002</v>
      </c>
      <c r="Q47" s="315">
        <v>10.989738390000001</v>
      </c>
      <c r="T47" s="1013"/>
    </row>
    <row r="48" spans="1:20" x14ac:dyDescent="0.2">
      <c r="A48" s="187">
        <v>5</v>
      </c>
      <c r="B48" s="186" t="s">
        <v>473</v>
      </c>
      <c r="C48" s="315">
        <v>9.3957745900000003</v>
      </c>
      <c r="D48" s="315">
        <v>9.1210437300000002</v>
      </c>
      <c r="E48" s="315">
        <v>6.83654983</v>
      </c>
      <c r="F48" s="315">
        <v>7.2680925099999998</v>
      </c>
      <c r="G48" s="315">
        <v>8.9512489500000001</v>
      </c>
      <c r="H48" s="315">
        <v>14.02128465</v>
      </c>
      <c r="I48" s="315">
        <v>14.427800370000002</v>
      </c>
      <c r="J48" s="315">
        <v>14.116280079999999</v>
      </c>
      <c r="K48" s="315">
        <v>22.014094990000004</v>
      </c>
      <c r="L48" s="315">
        <v>23.355173869999998</v>
      </c>
      <c r="M48" s="315">
        <v>16.125690149999997</v>
      </c>
      <c r="N48" s="315">
        <v>14.601282809999999</v>
      </c>
      <c r="O48" s="315">
        <v>15.225631319999998</v>
      </c>
      <c r="P48" s="315">
        <v>18.02251304</v>
      </c>
      <c r="Q48" s="315">
        <v>13.710023490000003</v>
      </c>
      <c r="T48" s="1013"/>
    </row>
    <row r="49" spans="1:20" x14ac:dyDescent="0.2">
      <c r="A49" s="187">
        <v>51</v>
      </c>
      <c r="B49" s="190" t="s">
        <v>474</v>
      </c>
      <c r="C49" s="315">
        <v>2.84568273</v>
      </c>
      <c r="D49" s="315">
        <v>2.6944586699999999</v>
      </c>
      <c r="E49" s="315">
        <v>2.8269554500000003</v>
      </c>
      <c r="F49" s="315">
        <v>2.9700168199999997</v>
      </c>
      <c r="G49" s="315">
        <v>2.7085282400000001</v>
      </c>
      <c r="H49" s="315">
        <v>5.0688788000000002</v>
      </c>
      <c r="I49" s="315">
        <v>4.8374041999999999</v>
      </c>
      <c r="J49" s="315">
        <v>5.8120950599999999</v>
      </c>
      <c r="K49" s="315">
        <v>7.0612339200000003</v>
      </c>
      <c r="L49" s="315">
        <v>7.7454136399999998</v>
      </c>
      <c r="M49" s="315">
        <v>7.1477682099999997</v>
      </c>
      <c r="N49" s="315">
        <v>6.8511410700000006</v>
      </c>
      <c r="O49" s="315">
        <v>6.6942021399999998</v>
      </c>
      <c r="P49" s="315">
        <v>7.7438763799999997</v>
      </c>
      <c r="Q49" s="315">
        <v>6.2905565299999999</v>
      </c>
      <c r="T49" s="1013"/>
    </row>
    <row r="50" spans="1:20" x14ac:dyDescent="0.2">
      <c r="A50" s="187">
        <v>52</v>
      </c>
      <c r="B50" s="190" t="s">
        <v>2</v>
      </c>
      <c r="C50" s="315">
        <v>3.88887961</v>
      </c>
      <c r="D50" s="315">
        <v>3.66706055</v>
      </c>
      <c r="E50" s="315">
        <v>1.3220154100000001</v>
      </c>
      <c r="F50" s="315">
        <v>1.7133208799999999</v>
      </c>
      <c r="G50" s="315">
        <v>2.94734454</v>
      </c>
      <c r="H50" s="315">
        <v>3.9819618700000001</v>
      </c>
      <c r="I50" s="315">
        <v>6.1306138000000008</v>
      </c>
      <c r="J50" s="315">
        <v>5.2726587900000004</v>
      </c>
      <c r="K50" s="315">
        <v>9.6821212400000007</v>
      </c>
      <c r="L50" s="315">
        <v>10.648931379999999</v>
      </c>
      <c r="M50" s="315">
        <v>4.5229612599999998</v>
      </c>
      <c r="N50" s="315">
        <v>3.8892269399999999</v>
      </c>
      <c r="O50" s="315">
        <v>4.4952694199999996</v>
      </c>
      <c r="P50" s="315">
        <v>5.3361522099999998</v>
      </c>
      <c r="Q50" s="315">
        <v>4.4316222300000003</v>
      </c>
      <c r="T50" s="1013"/>
    </row>
    <row r="51" spans="1:20" x14ac:dyDescent="0.2">
      <c r="A51" s="188">
        <v>521</v>
      </c>
      <c r="B51" s="193" t="s">
        <v>475</v>
      </c>
      <c r="C51" s="315">
        <v>3.19991446</v>
      </c>
      <c r="D51" s="315">
        <v>2.6703739399999997</v>
      </c>
      <c r="E51" s="315">
        <v>0.83939891</v>
      </c>
      <c r="F51" s="315">
        <v>0.76857098999999995</v>
      </c>
      <c r="G51" s="315">
        <v>2.3418864700000004</v>
      </c>
      <c r="H51" s="315">
        <v>1.85766184</v>
      </c>
      <c r="I51" s="315">
        <v>3.2898027400000003</v>
      </c>
      <c r="J51" s="315">
        <v>4.0700501999999998</v>
      </c>
      <c r="K51" s="315">
        <v>5.5551128600000004</v>
      </c>
      <c r="L51" s="315">
        <v>5.2633287599999994</v>
      </c>
      <c r="M51" s="315">
        <v>3.2520082000000001</v>
      </c>
      <c r="N51" s="315">
        <v>2.2861980000000002</v>
      </c>
      <c r="O51" s="315">
        <v>3.6670851</v>
      </c>
      <c r="P51" s="315">
        <v>2.3572560499999997</v>
      </c>
      <c r="Q51" s="315">
        <v>2.7508847400000001</v>
      </c>
      <c r="T51" s="1013"/>
    </row>
    <row r="52" spans="1:20" x14ac:dyDescent="0.2">
      <c r="A52" s="187">
        <v>522</v>
      </c>
      <c r="B52" s="192" t="s">
        <v>476</v>
      </c>
      <c r="C52" s="315">
        <v>0.68896515000000003</v>
      </c>
      <c r="D52" s="315">
        <v>0.99668661000000003</v>
      </c>
      <c r="E52" s="315">
        <v>0.4826165</v>
      </c>
      <c r="F52" s="315">
        <v>0.94474988999999998</v>
      </c>
      <c r="G52" s="315">
        <v>0.60545806999999996</v>
      </c>
      <c r="H52" s="315">
        <v>2.1243000299999997</v>
      </c>
      <c r="I52" s="315">
        <v>2.8408110600000001</v>
      </c>
      <c r="J52" s="315">
        <v>1.2026085900000001</v>
      </c>
      <c r="K52" s="315">
        <v>4.1270083799999995</v>
      </c>
      <c r="L52" s="315">
        <v>5.3856026200000002</v>
      </c>
      <c r="M52" s="315">
        <v>1.2709530600000001</v>
      </c>
      <c r="N52" s="315">
        <v>1.60302894</v>
      </c>
      <c r="O52" s="315">
        <v>0.82818431999999997</v>
      </c>
      <c r="P52" s="315">
        <v>2.9788961600000001</v>
      </c>
      <c r="Q52" s="315">
        <v>1.6807374900000001</v>
      </c>
      <c r="T52" s="1013"/>
    </row>
    <row r="53" spans="1:20" x14ac:dyDescent="0.2">
      <c r="A53" s="187">
        <v>53</v>
      </c>
      <c r="B53" s="190" t="s">
        <v>472</v>
      </c>
      <c r="C53" s="315">
        <v>2.6612122500000002</v>
      </c>
      <c r="D53" s="315">
        <v>2.7595245099999999</v>
      </c>
      <c r="E53" s="315">
        <v>2.6875789700000001</v>
      </c>
      <c r="F53" s="315">
        <v>2.5847548100000002</v>
      </c>
      <c r="G53" s="315">
        <v>3.2953761699999999</v>
      </c>
      <c r="H53" s="315">
        <v>4.9704439800000006</v>
      </c>
      <c r="I53" s="315">
        <v>3.4597823700000001</v>
      </c>
      <c r="J53" s="315">
        <v>3.0315262299999999</v>
      </c>
      <c r="K53" s="315">
        <v>5.2707398300000001</v>
      </c>
      <c r="L53" s="315">
        <v>4.9608288499999995</v>
      </c>
      <c r="M53" s="315">
        <v>4.4549606800000001</v>
      </c>
      <c r="N53" s="315">
        <v>3.8609147999999998</v>
      </c>
      <c r="O53" s="315">
        <v>4.0361597599999994</v>
      </c>
      <c r="P53" s="315">
        <v>4.9424844500000003</v>
      </c>
      <c r="Q53" s="315">
        <v>2.9878447299999999</v>
      </c>
      <c r="T53" s="1013"/>
    </row>
    <row r="54" spans="1:20" x14ac:dyDescent="0.2">
      <c r="A54" s="187">
        <v>6</v>
      </c>
      <c r="B54" s="186" t="s">
        <v>477</v>
      </c>
      <c r="C54" s="315">
        <v>12.573596160000001</v>
      </c>
      <c r="D54" s="315">
        <v>14.029579140000001</v>
      </c>
      <c r="E54" s="315">
        <v>12.862361999999999</v>
      </c>
      <c r="F54" s="315">
        <v>13.833641760000001</v>
      </c>
      <c r="G54" s="315">
        <v>14.096162940000001</v>
      </c>
      <c r="H54" s="315">
        <v>17.296816829999997</v>
      </c>
      <c r="I54" s="315">
        <v>18.017645609999999</v>
      </c>
      <c r="J54" s="315">
        <v>21.374151560000001</v>
      </c>
      <c r="K54" s="315">
        <v>24.259545109999998</v>
      </c>
      <c r="L54" s="315">
        <v>24.825260420000003</v>
      </c>
      <c r="M54" s="315">
        <v>23.403761509999999</v>
      </c>
      <c r="N54" s="315">
        <v>22.604745990000001</v>
      </c>
      <c r="O54" s="315">
        <v>23.130852059999999</v>
      </c>
      <c r="P54" s="315">
        <v>30.063428210000001</v>
      </c>
      <c r="Q54" s="315">
        <v>20.228570310000002</v>
      </c>
      <c r="T54" s="1013"/>
    </row>
    <row r="55" spans="1:20" x14ac:dyDescent="0.2">
      <c r="A55" s="187">
        <v>61</v>
      </c>
      <c r="B55" s="190" t="s">
        <v>478</v>
      </c>
      <c r="C55" s="315">
        <v>2.1150600099999997</v>
      </c>
      <c r="D55" s="315">
        <v>2.6888747200000003</v>
      </c>
      <c r="E55" s="315">
        <v>1.91583203</v>
      </c>
      <c r="F55" s="315">
        <v>2.4054281800000004</v>
      </c>
      <c r="G55" s="315">
        <v>1.8446452799999999</v>
      </c>
      <c r="H55" s="315">
        <v>2.62322122</v>
      </c>
      <c r="I55" s="315">
        <v>3.4599184900000002</v>
      </c>
      <c r="J55" s="315">
        <v>4.4796416199999998</v>
      </c>
      <c r="K55" s="315">
        <v>4.9807273299999997</v>
      </c>
      <c r="L55" s="315">
        <v>4.4328878600000001</v>
      </c>
      <c r="M55" s="315">
        <v>4.7439650199999992</v>
      </c>
      <c r="N55" s="315">
        <v>4.32201184</v>
      </c>
      <c r="O55" s="315">
        <v>5.5503857600000002</v>
      </c>
      <c r="P55" s="315">
        <v>4.5697253099999999</v>
      </c>
      <c r="Q55" s="315">
        <v>3.5827437099999999</v>
      </c>
      <c r="T55" s="1013"/>
    </row>
    <row r="56" spans="1:20" x14ac:dyDescent="0.2">
      <c r="A56" s="187">
        <v>62</v>
      </c>
      <c r="B56" s="190" t="s">
        <v>479</v>
      </c>
      <c r="C56" s="315">
        <v>4.5032669400000005</v>
      </c>
      <c r="D56" s="315">
        <v>4.7245519400000004</v>
      </c>
      <c r="E56" s="315">
        <v>4.12403355</v>
      </c>
      <c r="F56" s="315">
        <v>4.1946918000000002</v>
      </c>
      <c r="G56" s="315">
        <v>4.9591384100000004</v>
      </c>
      <c r="H56" s="315">
        <v>5.7146334300000001</v>
      </c>
      <c r="I56" s="315">
        <v>5.9200710899999995</v>
      </c>
      <c r="J56" s="315">
        <v>7.4359676200000004</v>
      </c>
      <c r="K56" s="315">
        <v>9.7011698499999994</v>
      </c>
      <c r="L56" s="315">
        <v>10.3430129</v>
      </c>
      <c r="M56" s="315">
        <v>9.2056635</v>
      </c>
      <c r="N56" s="315">
        <v>8.9179534100000009</v>
      </c>
      <c r="O56" s="315">
        <v>7.6716292599999996</v>
      </c>
      <c r="P56" s="315">
        <v>8.2972717899999999</v>
      </c>
      <c r="Q56" s="315">
        <v>7.2842250899999996</v>
      </c>
      <c r="T56" s="1013"/>
    </row>
    <row r="57" spans="1:20" x14ac:dyDescent="0.2">
      <c r="A57" s="187">
        <v>63</v>
      </c>
      <c r="B57" s="190" t="s">
        <v>480</v>
      </c>
      <c r="C57" s="315">
        <v>5.95526921</v>
      </c>
      <c r="D57" s="315">
        <v>6.6161524800000002</v>
      </c>
      <c r="E57" s="315">
        <v>6.8224964200000002</v>
      </c>
      <c r="F57" s="315">
        <v>7.2335217800000002</v>
      </c>
      <c r="G57" s="315">
        <v>7.2923792499999998</v>
      </c>
      <c r="H57" s="315">
        <v>8.9589621800000003</v>
      </c>
      <c r="I57" s="315">
        <v>8.6376560299999987</v>
      </c>
      <c r="J57" s="315">
        <v>9.4585423200000012</v>
      </c>
      <c r="K57" s="315">
        <v>9.5776479299999995</v>
      </c>
      <c r="L57" s="315">
        <v>10.04935966</v>
      </c>
      <c r="M57" s="315">
        <v>9.4541329899999997</v>
      </c>
      <c r="N57" s="315">
        <v>9.3647807400000005</v>
      </c>
      <c r="O57" s="315">
        <v>9.9088370399999999</v>
      </c>
      <c r="P57" s="315">
        <v>17.196431109999999</v>
      </c>
      <c r="Q57" s="315">
        <v>9.3616015099999998</v>
      </c>
      <c r="T57" s="1013"/>
    </row>
    <row r="58" spans="1:20" x14ac:dyDescent="0.2">
      <c r="A58" s="187">
        <v>7</v>
      </c>
      <c r="B58" s="186" t="s">
        <v>481</v>
      </c>
      <c r="C58" s="315">
        <v>2.1281849999994041E-2</v>
      </c>
      <c r="D58" s="315">
        <v>2.2707660000026227E-2</v>
      </c>
      <c r="E58" s="315">
        <v>0.23991474000000954</v>
      </c>
      <c r="F58" s="315">
        <v>8.2255900000035766E-3</v>
      </c>
      <c r="G58" s="315">
        <v>5.5012879999995233E-2</v>
      </c>
      <c r="H58" s="315">
        <v>1.5745799999922514E-2</v>
      </c>
      <c r="I58" s="315">
        <v>4.7069899999976156E-2</v>
      </c>
      <c r="J58" s="315">
        <v>0.13650521000000834</v>
      </c>
      <c r="K58" s="315">
        <v>8.7135539999991657E-2</v>
      </c>
      <c r="L58" s="315">
        <v>5.7291419999986888E-2</v>
      </c>
      <c r="M58" s="315">
        <v>0.76834423999992008</v>
      </c>
      <c r="N58" s="315">
        <v>5.8465530000001195E-2</v>
      </c>
      <c r="O58" s="315">
        <v>5.3707590000003573E-2</v>
      </c>
      <c r="P58" s="315">
        <v>0.41042721999999882</v>
      </c>
      <c r="Q58" s="315">
        <v>0.18026572999995946</v>
      </c>
      <c r="T58" s="1013"/>
    </row>
    <row r="59" spans="1:20" s="313" customFormat="1" ht="20.100000000000001" customHeight="1" x14ac:dyDescent="0.2">
      <c r="A59" s="311"/>
      <c r="B59" s="312" t="s">
        <v>687</v>
      </c>
      <c r="C59" s="316">
        <v>116.34974172432392</v>
      </c>
      <c r="D59" s="316">
        <v>127.87082674857898</v>
      </c>
      <c r="E59" s="316">
        <v>101.78495922</v>
      </c>
      <c r="F59" s="316">
        <v>112.51101366000002</v>
      </c>
      <c r="G59" s="316">
        <v>134.25210848000003</v>
      </c>
      <c r="H59" s="316">
        <v>151.23577222999992</v>
      </c>
      <c r="I59" s="316">
        <v>157.08312939999999</v>
      </c>
      <c r="J59" s="316">
        <v>184.33299709000002</v>
      </c>
      <c r="K59" s="316">
        <v>169.8312626</v>
      </c>
      <c r="L59" s="316">
        <v>169.49286595999996</v>
      </c>
      <c r="M59" s="316">
        <v>174.01546859999991</v>
      </c>
      <c r="N59" s="316">
        <v>170.63823518999999</v>
      </c>
      <c r="O59" s="316">
        <v>175.31152733000002</v>
      </c>
      <c r="P59" s="316">
        <v>174.05011162</v>
      </c>
      <c r="Q59" s="316">
        <v>150.59247162999998</v>
      </c>
      <c r="T59" s="1013"/>
    </row>
    <row r="60" spans="1:20" s="321" customFormat="1" x14ac:dyDescent="0.2">
      <c r="A60" s="97" t="s">
        <v>690</v>
      </c>
      <c r="B60" s="319"/>
      <c r="C60" s="315"/>
      <c r="D60" s="315"/>
      <c r="E60" s="315"/>
      <c r="F60" s="315"/>
      <c r="G60" s="315"/>
      <c r="H60" s="315"/>
      <c r="I60" s="315"/>
      <c r="J60" s="315"/>
      <c r="K60" s="315"/>
      <c r="L60" s="315"/>
      <c r="M60" s="315"/>
      <c r="N60" s="315"/>
      <c r="O60" s="315"/>
      <c r="P60" s="315"/>
      <c r="Q60" s="315"/>
    </row>
    <row r="61" spans="1:20" s="313" customFormat="1" ht="20.100000000000001" customHeight="1" x14ac:dyDescent="0.2">
      <c r="A61" s="97" t="s">
        <v>684</v>
      </c>
      <c r="B61" s="317"/>
      <c r="C61" s="318"/>
      <c r="D61" s="318"/>
      <c r="E61" s="318"/>
      <c r="F61" s="318"/>
      <c r="G61" s="318"/>
      <c r="H61" s="318"/>
      <c r="I61" s="318"/>
      <c r="J61" s="318"/>
      <c r="K61" s="318"/>
      <c r="L61" s="318"/>
      <c r="M61" s="318"/>
      <c r="N61" s="318"/>
      <c r="O61" s="318"/>
      <c r="P61" s="318"/>
      <c r="Q61" s="318"/>
    </row>
    <row r="62" spans="1:20" s="158" customFormat="1" ht="22.5" customHeight="1" x14ac:dyDescent="0.25">
      <c r="A62" s="571" t="str">
        <f>Index!A97</f>
        <v>Table 8c    Palau imports by Region and Main Countries of Origin, FY2007-FY2020</v>
      </c>
    </row>
    <row r="63" spans="1:20" s="160" customFormat="1" x14ac:dyDescent="0.2">
      <c r="A63" s="260"/>
      <c r="B63" s="314" t="s">
        <v>688</v>
      </c>
      <c r="C63" s="159"/>
      <c r="D63" s="159"/>
      <c r="E63" s="159"/>
      <c r="F63" s="159"/>
      <c r="G63" s="159"/>
      <c r="H63" s="159"/>
      <c r="I63" s="159"/>
      <c r="J63" s="159"/>
      <c r="K63" s="159"/>
      <c r="L63" s="159"/>
      <c r="M63" s="159"/>
      <c r="N63" s="159"/>
      <c r="O63" s="159"/>
      <c r="P63" s="159"/>
      <c r="Q63" s="159"/>
    </row>
    <row r="64" spans="1:20" s="164" customFormat="1" ht="19.5" customHeight="1" x14ac:dyDescent="0.25">
      <c r="A64" s="322"/>
      <c r="B64" s="323"/>
      <c r="C64" s="163" t="str">
        <f t="shared" ref="C64:J64" si="5">C3</f>
        <v>FY07</v>
      </c>
      <c r="D64" s="163" t="str">
        <f t="shared" si="5"/>
        <v>FY08</v>
      </c>
      <c r="E64" s="163" t="str">
        <f t="shared" si="5"/>
        <v>FY09</v>
      </c>
      <c r="F64" s="163" t="str">
        <f t="shared" si="5"/>
        <v>FY10</v>
      </c>
      <c r="G64" s="163" t="str">
        <f t="shared" si="5"/>
        <v>FY11</v>
      </c>
      <c r="H64" s="163" t="str">
        <f t="shared" si="5"/>
        <v>FY12</v>
      </c>
      <c r="I64" s="163" t="str">
        <f t="shared" si="5"/>
        <v>FY13</v>
      </c>
      <c r="J64" s="163" t="str">
        <f t="shared" si="5"/>
        <v>FY14</v>
      </c>
      <c r="K64" s="163" t="str">
        <f t="shared" ref="K64:M64" si="6">K3</f>
        <v>FY15</v>
      </c>
      <c r="L64" s="163" t="str">
        <f t="shared" si="6"/>
        <v>FY16</v>
      </c>
      <c r="M64" s="163" t="str">
        <f t="shared" si="6"/>
        <v>FY17</v>
      </c>
      <c r="N64" s="163" t="str">
        <f t="shared" ref="N64:O64" si="7">N3</f>
        <v>FY18</v>
      </c>
      <c r="O64" s="163" t="str">
        <f t="shared" si="7"/>
        <v>FY19</v>
      </c>
      <c r="P64" s="163" t="str">
        <f t="shared" ref="P64:Q64" si="8">P3</f>
        <v>FY20</v>
      </c>
      <c r="Q64" s="163" t="str">
        <f t="shared" si="8"/>
        <v>FY21</v>
      </c>
    </row>
    <row r="65" spans="1:17" s="160" customFormat="1" ht="20.100000000000001" customHeight="1" x14ac:dyDescent="0.2">
      <c r="A65" s="303"/>
      <c r="B65" s="657" t="s">
        <v>713</v>
      </c>
      <c r="C65" s="315">
        <v>36.084975369999995</v>
      </c>
      <c r="D65" s="315">
        <v>39.842982249999999</v>
      </c>
      <c r="E65" s="315">
        <v>39.460273539999996</v>
      </c>
      <c r="F65" s="315">
        <v>40.227114920000005</v>
      </c>
      <c r="G65" s="315">
        <v>40.061536159999996</v>
      </c>
      <c r="H65" s="315">
        <v>56.467623439999997</v>
      </c>
      <c r="I65" s="315">
        <v>49.396653030000003</v>
      </c>
      <c r="J65" s="315">
        <v>54.304973170000004</v>
      </c>
      <c r="K65" s="315">
        <v>59.814967029999998</v>
      </c>
      <c r="L65" s="315">
        <v>64.409421719999997</v>
      </c>
      <c r="M65" s="315">
        <v>62.258150499999999</v>
      </c>
      <c r="N65" s="315">
        <v>63.260597679999997</v>
      </c>
      <c r="O65" s="315">
        <v>59.790328350000003</v>
      </c>
      <c r="P65" s="315">
        <v>58.513681140000003</v>
      </c>
      <c r="Q65" s="315">
        <v>60.5331659</v>
      </c>
    </row>
    <row r="66" spans="1:17" x14ac:dyDescent="0.2">
      <c r="A66" s="303"/>
      <c r="B66" s="658" t="s">
        <v>1026</v>
      </c>
      <c r="C66" s="315">
        <v>14.88848795</v>
      </c>
      <c r="D66" s="315">
        <v>28.696837940000002</v>
      </c>
      <c r="E66" s="315">
        <v>17.339243149999998</v>
      </c>
      <c r="F66" s="315">
        <v>23.708760899999998</v>
      </c>
      <c r="G66" s="315">
        <v>29.480656829999997</v>
      </c>
      <c r="H66" s="315">
        <v>48.128469939999995</v>
      </c>
      <c r="I66" s="315">
        <v>31.12289672</v>
      </c>
      <c r="J66" s="315">
        <v>8.57285553</v>
      </c>
      <c r="K66" s="315">
        <v>8.2740036100000012</v>
      </c>
      <c r="L66" s="315">
        <v>8.2513790199999999</v>
      </c>
      <c r="M66" s="315">
        <v>6.9994435800000003</v>
      </c>
      <c r="N66" s="315">
        <v>7.4328409400000002</v>
      </c>
      <c r="O66" s="315">
        <v>8.1001013700000009</v>
      </c>
      <c r="P66" s="315">
        <v>10.190112119999998</v>
      </c>
      <c r="Q66" s="315">
        <v>6.1758660299999999</v>
      </c>
    </row>
    <row r="67" spans="1:17" x14ac:dyDescent="0.2">
      <c r="A67" s="303"/>
      <c r="B67" s="657" t="s">
        <v>714</v>
      </c>
      <c r="C67" s="315">
        <v>9.2448872799999986</v>
      </c>
      <c r="D67" s="315">
        <v>13.48210516</v>
      </c>
      <c r="E67" s="315">
        <v>9.2517140799999993</v>
      </c>
      <c r="F67" s="315">
        <v>10.161725259999999</v>
      </c>
      <c r="G67" s="315">
        <v>20.448235839999999</v>
      </c>
      <c r="H67" s="315">
        <v>16.863175859999998</v>
      </c>
      <c r="I67" s="315">
        <v>19.045195890000002</v>
      </c>
      <c r="J67" s="315">
        <v>38.769049719999998</v>
      </c>
      <c r="K67" s="315">
        <v>18.677923579999998</v>
      </c>
      <c r="L67" s="315">
        <v>22.046549500000001</v>
      </c>
      <c r="M67" s="315">
        <v>25.026539539999998</v>
      </c>
      <c r="N67" s="315">
        <v>15.704050369999999</v>
      </c>
      <c r="O67" s="315">
        <v>17.713608369999999</v>
      </c>
      <c r="P67" s="315">
        <v>17.844203520000001</v>
      </c>
      <c r="Q67" s="315">
        <v>13.757529160000001</v>
      </c>
    </row>
    <row r="68" spans="1:17" x14ac:dyDescent="0.2">
      <c r="A68" s="303"/>
      <c r="B68" s="658" t="s">
        <v>723</v>
      </c>
      <c r="C68" s="315">
        <v>29.811534824323921</v>
      </c>
      <c r="D68" s="315">
        <v>19.774600268578951</v>
      </c>
      <c r="E68" s="315">
        <v>13.665510830000001</v>
      </c>
      <c r="F68" s="315">
        <v>19.937101590000001</v>
      </c>
      <c r="G68" s="315">
        <v>24.096513089999998</v>
      </c>
      <c r="H68" s="315">
        <v>4.8758937099999997</v>
      </c>
      <c r="I68" s="315">
        <v>30.818961559999998</v>
      </c>
      <c r="J68" s="315">
        <v>38.070701710000002</v>
      </c>
      <c r="K68" s="315">
        <v>24.649522659999999</v>
      </c>
      <c r="L68" s="315">
        <v>24.795169100000003</v>
      </c>
      <c r="M68" s="315">
        <v>23.079469059999997</v>
      </c>
      <c r="N68" s="315">
        <v>27.15019345</v>
      </c>
      <c r="O68" s="315">
        <v>27.539388519999999</v>
      </c>
      <c r="P68" s="315">
        <v>17.975334370000002</v>
      </c>
      <c r="Q68" s="315">
        <v>14.650250890000001</v>
      </c>
    </row>
    <row r="69" spans="1:17" x14ac:dyDescent="0.2">
      <c r="A69" s="303"/>
      <c r="B69" s="657" t="s">
        <v>715</v>
      </c>
      <c r="C69" s="315">
        <v>9.2920194899999995</v>
      </c>
      <c r="D69" s="315">
        <v>7.1238345299999999</v>
      </c>
      <c r="E69" s="315">
        <v>6.0887451100000005</v>
      </c>
      <c r="F69" s="315">
        <v>5.6507981100000002</v>
      </c>
      <c r="G69" s="315">
        <v>5.2424016600000005</v>
      </c>
      <c r="H69" s="315">
        <v>6.7293743499999996</v>
      </c>
      <c r="I69" s="315">
        <v>7.0711902699999998</v>
      </c>
      <c r="J69" s="315">
        <v>8.3816454599999997</v>
      </c>
      <c r="K69" s="315">
        <v>9.2649954900000004</v>
      </c>
      <c r="L69" s="315">
        <v>8.7018533399999995</v>
      </c>
      <c r="M69" s="315">
        <v>8.1971024099999994</v>
      </c>
      <c r="N69" s="315">
        <v>6.9098759000000003</v>
      </c>
      <c r="O69" s="315">
        <v>9.8116314399999993</v>
      </c>
      <c r="P69" s="315">
        <v>14.36970138</v>
      </c>
      <c r="Q69" s="315">
        <v>6.4225581799999993</v>
      </c>
    </row>
    <row r="70" spans="1:17" x14ac:dyDescent="0.2">
      <c r="A70" s="303"/>
      <c r="B70" s="657" t="s">
        <v>716</v>
      </c>
      <c r="C70" s="315">
        <v>6.41989755</v>
      </c>
      <c r="D70" s="315">
        <v>5.4134972699999997</v>
      </c>
      <c r="E70" s="315">
        <v>5.8146522800000007</v>
      </c>
      <c r="F70" s="315">
        <v>4.2587813899999993</v>
      </c>
      <c r="G70" s="315">
        <v>7.1869115999999993</v>
      </c>
      <c r="H70" s="315">
        <v>7.4683179699999993</v>
      </c>
      <c r="I70" s="315">
        <v>7.5745941700000001</v>
      </c>
      <c r="J70" s="315">
        <v>8.5365372200000014</v>
      </c>
      <c r="K70" s="315">
        <v>9.3537020000000002</v>
      </c>
      <c r="L70" s="315">
        <v>8.8766388900000006</v>
      </c>
      <c r="M70" s="315">
        <v>10.75030031</v>
      </c>
      <c r="N70" s="315">
        <v>9.5397070600000013</v>
      </c>
      <c r="O70" s="315">
        <v>8.6050289600000003</v>
      </c>
      <c r="P70" s="315">
        <v>11.90740501</v>
      </c>
      <c r="Q70" s="315">
        <v>8.1330960500000007</v>
      </c>
    </row>
    <row r="71" spans="1:17" x14ac:dyDescent="0.2">
      <c r="A71" s="303"/>
      <c r="B71" s="657" t="s">
        <v>717</v>
      </c>
      <c r="C71" s="315">
        <v>1.8665652699999999</v>
      </c>
      <c r="D71" s="315">
        <v>3.5945041500000001</v>
      </c>
      <c r="E71" s="315">
        <v>2.7618595400000001</v>
      </c>
      <c r="F71" s="315">
        <v>1.7588100099999999</v>
      </c>
      <c r="G71" s="315">
        <v>1.29565328</v>
      </c>
      <c r="H71" s="315">
        <v>2.0235527800000002</v>
      </c>
      <c r="I71" s="315">
        <v>2.71716362</v>
      </c>
      <c r="J71" s="315">
        <v>9.8005915100000003</v>
      </c>
      <c r="K71" s="315">
        <v>8.7396682400000003</v>
      </c>
      <c r="L71" s="315">
        <v>8.8818626900000002</v>
      </c>
      <c r="M71" s="315">
        <v>12.92133673</v>
      </c>
      <c r="N71" s="315">
        <v>10.786977210000002</v>
      </c>
      <c r="O71" s="315">
        <v>10.30887888</v>
      </c>
      <c r="P71" s="315">
        <v>13.919027470000001</v>
      </c>
      <c r="Q71" s="315">
        <v>12.91958655</v>
      </c>
    </row>
    <row r="72" spans="1:17" x14ac:dyDescent="0.2">
      <c r="A72" s="303"/>
      <c r="B72" s="657" t="s">
        <v>718</v>
      </c>
      <c r="C72" s="315">
        <v>1.8745261100000001</v>
      </c>
      <c r="D72" s="315">
        <v>2.59755402</v>
      </c>
      <c r="E72" s="315">
        <v>2.2643942699999999</v>
      </c>
      <c r="F72" s="315">
        <v>1.70323768</v>
      </c>
      <c r="G72" s="315">
        <v>2.1949535899999999</v>
      </c>
      <c r="H72" s="315">
        <v>2.67487254</v>
      </c>
      <c r="I72" s="315">
        <v>2.6210443300000001</v>
      </c>
      <c r="J72" s="315">
        <v>4.1439764600000002</v>
      </c>
      <c r="K72" s="315">
        <v>15.040619320000001</v>
      </c>
      <c r="L72" s="315">
        <v>9.1318995699999999</v>
      </c>
      <c r="M72" s="315">
        <v>13.090606920000001</v>
      </c>
      <c r="N72" s="315">
        <v>16.34698242</v>
      </c>
      <c r="O72" s="315">
        <v>21.91399388</v>
      </c>
      <c r="P72" s="315">
        <v>11.439768839999999</v>
      </c>
      <c r="Q72" s="315">
        <v>16.39190335</v>
      </c>
    </row>
    <row r="73" spans="1:17" x14ac:dyDescent="0.2">
      <c r="A73" s="303"/>
      <c r="B73" s="657" t="s">
        <v>719</v>
      </c>
      <c r="C73" s="315">
        <v>4.0366852599999996</v>
      </c>
      <c r="D73" s="315">
        <v>3.5556211699999998</v>
      </c>
      <c r="E73" s="315">
        <v>2.8397302799999999</v>
      </c>
      <c r="F73" s="315">
        <v>2.3265254199999998</v>
      </c>
      <c r="G73" s="315">
        <v>1.73870752</v>
      </c>
      <c r="H73" s="315">
        <v>2.01265457</v>
      </c>
      <c r="I73" s="315">
        <v>2.9778949300000002</v>
      </c>
      <c r="J73" s="315">
        <v>3.5961540099999998</v>
      </c>
      <c r="K73" s="315">
        <v>7.959835</v>
      </c>
      <c r="L73" s="315">
        <v>5.9599404199999997</v>
      </c>
      <c r="M73" s="315">
        <v>5.1514451299999999</v>
      </c>
      <c r="N73" s="315">
        <v>4.7807523300000003</v>
      </c>
      <c r="O73" s="315">
        <v>5.5837212100000002</v>
      </c>
      <c r="P73" s="315">
        <v>12.566452480000001</v>
      </c>
      <c r="Q73" s="315">
        <v>4.7838514299999995</v>
      </c>
    </row>
    <row r="74" spans="1:17" x14ac:dyDescent="0.2">
      <c r="A74" s="303"/>
      <c r="B74" s="657" t="s">
        <v>720</v>
      </c>
      <c r="C74" s="315">
        <v>0.63710807999999997</v>
      </c>
      <c r="D74" s="315">
        <v>1.0267259200000001</v>
      </c>
      <c r="E74" s="315">
        <v>0.64145633999999996</v>
      </c>
      <c r="F74" s="315">
        <v>0.74889492000000002</v>
      </c>
      <c r="G74" s="315">
        <v>0.55861994999999998</v>
      </c>
      <c r="H74" s="315">
        <v>1.6248305600000001</v>
      </c>
      <c r="I74" s="315">
        <v>1.5458129199999999</v>
      </c>
      <c r="J74" s="315">
        <v>7.76541996</v>
      </c>
      <c r="K74" s="315">
        <v>2.3598379</v>
      </c>
      <c r="L74" s="315">
        <v>2.6246328299999999</v>
      </c>
      <c r="M74" s="315">
        <v>2.7759470899999998</v>
      </c>
      <c r="N74" s="315">
        <v>2.8726521600000003</v>
      </c>
      <c r="O74" s="315">
        <v>1.8455678100000001</v>
      </c>
      <c r="P74" s="315">
        <v>1.8641822800000001</v>
      </c>
      <c r="Q74" s="315">
        <v>2.6606997999999997</v>
      </c>
    </row>
    <row r="75" spans="1:17" x14ac:dyDescent="0.2">
      <c r="A75" s="303"/>
      <c r="B75" s="657" t="s">
        <v>721</v>
      </c>
      <c r="C75" s="315">
        <v>1.03988608</v>
      </c>
      <c r="D75" s="315">
        <v>1.5722118999999999</v>
      </c>
      <c r="E75" s="315">
        <v>0.65841714000000007</v>
      </c>
      <c r="F75" s="315">
        <v>1.16075423</v>
      </c>
      <c r="G75" s="315">
        <v>1.24776563</v>
      </c>
      <c r="H75" s="315">
        <v>1.82985764</v>
      </c>
      <c r="I75" s="315">
        <v>1.1587608700000001</v>
      </c>
      <c r="J75" s="315">
        <v>1.4151462399999999</v>
      </c>
      <c r="K75" s="315">
        <v>2.0670226999999999</v>
      </c>
      <c r="L75" s="315">
        <v>3.63165951</v>
      </c>
      <c r="M75" s="315">
        <v>1.48867953</v>
      </c>
      <c r="N75" s="315">
        <v>2.1185299500000001</v>
      </c>
      <c r="O75" s="315">
        <v>1.3402843899999999</v>
      </c>
      <c r="P75" s="315">
        <v>1.22609857</v>
      </c>
      <c r="Q75" s="315">
        <v>1.2881063700000002</v>
      </c>
    </row>
    <row r="76" spans="1:17" x14ac:dyDescent="0.2">
      <c r="A76" s="303"/>
      <c r="B76" s="657" t="s">
        <v>722</v>
      </c>
      <c r="C76" s="315">
        <v>0.58970831000000001</v>
      </c>
      <c r="D76" s="315">
        <v>0.67472393000000008</v>
      </c>
      <c r="E76" s="315">
        <v>0.73643267000000001</v>
      </c>
      <c r="F76" s="315">
        <v>0.60583717000000004</v>
      </c>
      <c r="G76" s="315">
        <v>0.47027404</v>
      </c>
      <c r="H76" s="315">
        <v>0.30973192999999999</v>
      </c>
      <c r="I76" s="315">
        <v>0.52189649000000005</v>
      </c>
      <c r="J76" s="315">
        <v>0.56251053000000006</v>
      </c>
      <c r="K76" s="315">
        <v>0.82032379</v>
      </c>
      <c r="L76" s="315">
        <v>1.25514762</v>
      </c>
      <c r="M76" s="315">
        <v>1.65339334</v>
      </c>
      <c r="N76" s="315">
        <v>2.9321570499999998</v>
      </c>
      <c r="O76" s="315">
        <v>2.1667745599999999</v>
      </c>
      <c r="P76" s="315">
        <v>1.7773790900000002</v>
      </c>
      <c r="Q76" s="315">
        <v>1.79088658</v>
      </c>
    </row>
    <row r="77" spans="1:17" x14ac:dyDescent="0.2">
      <c r="A77" s="303"/>
      <c r="B77" s="657" t="s">
        <v>2</v>
      </c>
      <c r="C77" s="315">
        <v>0.56346015000001159</v>
      </c>
      <c r="D77" s="315">
        <v>0.51562824000001228</v>
      </c>
      <c r="E77" s="315">
        <v>0.26252999000000443</v>
      </c>
      <c r="F77" s="315">
        <v>0.26267206000001408</v>
      </c>
      <c r="G77" s="315">
        <v>0.22987929000001373</v>
      </c>
      <c r="H77" s="315">
        <v>0.22741694000009716</v>
      </c>
      <c r="I77" s="315">
        <v>0.511064599999969</v>
      </c>
      <c r="J77" s="315">
        <v>0.41343556999999009</v>
      </c>
      <c r="K77" s="315">
        <v>2.8088412799999958</v>
      </c>
      <c r="L77" s="315">
        <v>0.92671175000000972</v>
      </c>
      <c r="M77" s="315">
        <v>0.62305445999993481</v>
      </c>
      <c r="N77" s="315">
        <v>0.80291866999999684</v>
      </c>
      <c r="O77" s="315">
        <v>0.59221958999998492</v>
      </c>
      <c r="P77" s="315">
        <v>0.45676535000001195</v>
      </c>
      <c r="Q77" s="315">
        <v>1.0849713399999814</v>
      </c>
    </row>
    <row r="78" spans="1:17" s="313" customFormat="1" ht="20.100000000000001" customHeight="1" x14ac:dyDescent="0.2">
      <c r="A78" s="311"/>
      <c r="B78" s="312" t="s">
        <v>687</v>
      </c>
      <c r="C78" s="316">
        <f t="shared" ref="C78:L78" si="9">SUM(C65:C77)</f>
        <v>116.34974172432393</v>
      </c>
      <c r="D78" s="316">
        <f t="shared" si="9"/>
        <v>127.87082674857896</v>
      </c>
      <c r="E78" s="316">
        <f t="shared" si="9"/>
        <v>101.78495922</v>
      </c>
      <c r="F78" s="316">
        <f t="shared" si="9"/>
        <v>112.51101366</v>
      </c>
      <c r="G78" s="316">
        <f t="shared" si="9"/>
        <v>134.25210848</v>
      </c>
      <c r="H78" s="316">
        <f t="shared" si="9"/>
        <v>151.23577223000004</v>
      </c>
      <c r="I78" s="316">
        <f t="shared" si="9"/>
        <v>157.08312939999996</v>
      </c>
      <c r="J78" s="316">
        <f t="shared" si="9"/>
        <v>184.33299709000002</v>
      </c>
      <c r="K78" s="316">
        <f t="shared" si="9"/>
        <v>169.83126259999997</v>
      </c>
      <c r="L78" s="316">
        <f t="shared" si="9"/>
        <v>169.49286596000002</v>
      </c>
      <c r="M78" s="316">
        <f>SUM(M65:M77)</f>
        <v>174.01546859999996</v>
      </c>
      <c r="N78" s="316">
        <f>SUM(N65:N77)</f>
        <v>170.63823519000002</v>
      </c>
      <c r="O78" s="316">
        <f>SUM(O65:O77)</f>
        <v>175.31152732999999</v>
      </c>
      <c r="P78" s="316">
        <f>SUM(P65:P77)</f>
        <v>174.05011162000002</v>
      </c>
      <c r="Q78" s="316">
        <f>SUM(Q65:Q77)</f>
        <v>150.59247163000001</v>
      </c>
    </row>
    <row r="79" spans="1:17" s="321" customFormat="1" ht="12" x14ac:dyDescent="0.2">
      <c r="A79" s="97" t="s">
        <v>690</v>
      </c>
      <c r="B79" s="319"/>
      <c r="C79" s="320"/>
      <c r="D79" s="320"/>
      <c r="E79" s="320"/>
      <c r="F79" s="320"/>
      <c r="G79" s="320"/>
      <c r="H79" s="320"/>
      <c r="I79" s="320"/>
      <c r="J79" s="320"/>
      <c r="K79" s="320"/>
      <c r="L79" s="320"/>
      <c r="M79" s="320"/>
      <c r="N79" s="320"/>
      <c r="O79" s="320"/>
      <c r="P79" s="320"/>
      <c r="Q79" s="320"/>
    </row>
    <row r="80" spans="1:17" s="321" customFormat="1" ht="12" x14ac:dyDescent="0.2">
      <c r="A80" s="97" t="s">
        <v>1027</v>
      </c>
      <c r="B80" s="319"/>
      <c r="C80" s="320"/>
      <c r="D80" s="320"/>
      <c r="E80" s="320"/>
      <c r="F80" s="320"/>
      <c r="G80" s="320"/>
      <c r="H80" s="320"/>
      <c r="I80" s="320"/>
      <c r="J80" s="320"/>
      <c r="K80" s="320"/>
      <c r="L80" s="320"/>
      <c r="M80" s="320"/>
      <c r="N80" s="320"/>
      <c r="O80" s="320"/>
      <c r="P80" s="320"/>
      <c r="Q80" s="320"/>
    </row>
    <row r="81" spans="1:17" s="321" customFormat="1" ht="12" x14ac:dyDescent="0.2">
      <c r="A81" s="97"/>
      <c r="B81" s="319"/>
      <c r="C81" s="320"/>
      <c r="D81" s="320"/>
      <c r="E81" s="320"/>
      <c r="F81" s="320"/>
      <c r="G81" s="320"/>
      <c r="H81" s="320"/>
      <c r="I81" s="320"/>
      <c r="J81" s="320"/>
      <c r="K81" s="320"/>
      <c r="L81" s="320"/>
      <c r="M81" s="320"/>
      <c r="N81" s="320"/>
      <c r="O81" s="320"/>
      <c r="P81" s="320"/>
      <c r="Q81" s="320"/>
    </row>
    <row r="82" spans="1:17" s="313" customFormat="1" ht="20.100000000000001" customHeight="1" x14ac:dyDescent="0.2">
      <c r="A82" s="97" t="s">
        <v>684</v>
      </c>
      <c r="B82" s="317"/>
      <c r="C82" s="318"/>
      <c r="D82" s="318"/>
      <c r="E82" s="318"/>
      <c r="F82" s="318"/>
      <c r="G82" s="318"/>
      <c r="H82" s="318"/>
      <c r="I82" s="318"/>
      <c r="J82" s="318"/>
      <c r="K82" s="318"/>
      <c r="L82" s="318"/>
      <c r="M82" s="318"/>
      <c r="N82" s="318"/>
      <c r="O82" s="318"/>
      <c r="P82" s="318"/>
    </row>
  </sheetData>
  <pageMargins left="0.74803149606299202" right="0.74803149606299202" top="0.98425196850393704" bottom="0.98425196850393704" header="0.511811023622047" footer="0.511811023622047"/>
  <pageSetup scale="63" orientation="landscape" r:id="rId1"/>
  <headerFooter alignWithMargins="0">
    <oddFooter xml:space="preserve">&amp;R
</oddFooter>
  </headerFooter>
  <rowBreaks count="2" manualBreakCount="2">
    <brk id="27" max="16383" man="1"/>
    <brk id="61" max="1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tabColor theme="5" tint="0.59999389629810485"/>
  </sheetPr>
  <dimension ref="A1:AJ81"/>
  <sheetViews>
    <sheetView view="pageBreakPreview" zoomScale="90" zoomScaleNormal="80" zoomScaleSheetLayoutView="90" workbookViewId="0">
      <pane xSplit="2" ySplit="2" topLeftCell="F3" activePane="bottomRight" state="frozen"/>
      <selection activeCell="D107" sqref="D107"/>
      <selection pane="topRight" activeCell="D107" sqref="D107"/>
      <selection pane="bottomLeft" activeCell="D107" sqref="D107"/>
      <selection pane="bottomRight" activeCell="A2" sqref="A2"/>
    </sheetView>
  </sheetViews>
  <sheetFormatPr defaultColWidth="8" defaultRowHeight="12.75" x14ac:dyDescent="0.2"/>
  <cols>
    <col min="1" max="1" width="38.7109375" style="167" customWidth="1"/>
    <col min="2" max="2" width="0.7109375" style="167" customWidth="1"/>
    <col min="3" max="4" width="7.28515625" style="167" customWidth="1"/>
    <col min="5" max="5" width="8.5703125" style="167" customWidth="1"/>
    <col min="6" max="13" width="7.28515625" style="167" customWidth="1"/>
    <col min="14" max="16384" width="8" style="167"/>
  </cols>
  <sheetData>
    <row r="1" spans="1:36" ht="24.95" customHeight="1" x14ac:dyDescent="0.2">
      <c r="A1" s="166" t="str">
        <f>Index!A98</f>
        <v>Table 8d    Palau Balance of Payments (summary), FY2000-FY2021</v>
      </c>
    </row>
    <row r="2" spans="1:36" ht="24.95" customHeight="1" x14ac:dyDescent="0.2">
      <c r="A2" s="102" t="s">
        <v>115</v>
      </c>
      <c r="B2" s="168"/>
      <c r="C2" s="33" t="str">
        <f>NAgni!C2</f>
        <v>FY00</v>
      </c>
      <c r="D2" s="33" t="str">
        <f>NAgni!D2</f>
        <v>FY01</v>
      </c>
      <c r="E2" s="33" t="str">
        <f>NAgni!E2</f>
        <v>FY02</v>
      </c>
      <c r="F2" s="33" t="str">
        <f>NAgni!F2</f>
        <v>FY03</v>
      </c>
      <c r="G2" s="33" t="str">
        <f>NAgni!G2</f>
        <v>FY04</v>
      </c>
      <c r="H2" s="33" t="str">
        <f>NAgni!H2</f>
        <v>FY05</v>
      </c>
      <c r="I2" s="33" t="str">
        <f>NAgni!I2</f>
        <v>FY06</v>
      </c>
      <c r="J2" s="33" t="str">
        <f>NAgni!J2</f>
        <v>FY07</v>
      </c>
      <c r="K2" s="33" t="str">
        <f>NAgni!K2</f>
        <v>FY08</v>
      </c>
      <c r="L2" s="33" t="str">
        <f>NAgni!L2</f>
        <v>FY09</v>
      </c>
      <c r="M2" s="33" t="str">
        <f>NAgni!M2</f>
        <v>FY10</v>
      </c>
      <c r="N2" s="33" t="str">
        <f>NAgni!N2</f>
        <v>FY11</v>
      </c>
      <c r="O2" s="33" t="str">
        <f>NAgni!O2</f>
        <v>FY12</v>
      </c>
      <c r="P2" s="33" t="str">
        <f>NAgni!P2</f>
        <v>FY13</v>
      </c>
      <c r="Q2" s="33" t="str">
        <f>NAgni!Q2</f>
        <v>FY14</v>
      </c>
      <c r="R2" s="33" t="str">
        <f>NAgni!R2</f>
        <v>FY15</v>
      </c>
      <c r="S2" s="33" t="str">
        <f>NAgni!S2</f>
        <v>FY16</v>
      </c>
      <c r="T2" s="33" t="str">
        <f>NAgni!T2</f>
        <v>FY17</v>
      </c>
      <c r="U2" s="33" t="str">
        <f>NAgni!U2</f>
        <v>FY18</v>
      </c>
      <c r="V2" s="33" t="str">
        <f>NAgni!V2</f>
        <v>FY19</v>
      </c>
      <c r="W2" s="33" t="str">
        <f>NAgni!W2</f>
        <v>FY20</v>
      </c>
      <c r="X2" s="33" t="str">
        <f>NAgni!X2</f>
        <v>FY21</v>
      </c>
      <c r="Y2" s="33" t="str">
        <f>NAgni!Y2</f>
        <v>FY22</v>
      </c>
      <c r="Z2" s="33" t="str">
        <f>NAgni!Z2</f>
        <v>FY23</v>
      </c>
      <c r="AA2" s="33" t="str">
        <f>NAgni!AA2</f>
        <v>FY24</v>
      </c>
      <c r="AB2" s="33" t="str">
        <f>NAgni!AB2</f>
        <v>FY25</v>
      </c>
      <c r="AC2" s="33" t="str">
        <f>NAgni!AC2</f>
        <v>FY26</v>
      </c>
      <c r="AD2" s="33" t="str">
        <f>NAgni!AD2</f>
        <v>FY27</v>
      </c>
      <c r="AE2" s="33" t="str">
        <f>NAgni!AE2</f>
        <v>FY28</v>
      </c>
      <c r="AF2" s="33" t="str">
        <f>NAgni!AF2</f>
        <v>FY29</v>
      </c>
      <c r="AG2" s="33" t="str">
        <f>NAgni!AG2</f>
        <v>FY30</v>
      </c>
      <c r="AH2" s="33" t="str">
        <f>NAgni!AH2</f>
        <v>FY31</v>
      </c>
      <c r="AI2" s="33" t="str">
        <f>NAgni!AI2</f>
        <v>FY32</v>
      </c>
      <c r="AJ2" s="33" t="str">
        <f>NAgni!AJ2</f>
        <v>FY33</v>
      </c>
    </row>
    <row r="3" spans="1:36" s="169" customFormat="1" ht="20.25" customHeight="1" x14ac:dyDescent="0.2">
      <c r="A3" s="169" t="s">
        <v>149</v>
      </c>
      <c r="C3" s="170">
        <v>-73.719825744628906</v>
      </c>
      <c r="D3" s="170">
        <v>-50.6383056640625</v>
      </c>
      <c r="E3" s="170">
        <v>-46.569446563720703</v>
      </c>
      <c r="F3" s="170">
        <v>-41.312446594238281</v>
      </c>
      <c r="G3" s="170">
        <v>-55.929386138916016</v>
      </c>
      <c r="H3" s="170">
        <v>-47.900611877441406</v>
      </c>
      <c r="I3" s="170">
        <v>-53.585647583007813</v>
      </c>
      <c r="J3" s="170">
        <v>-42.032703399658203</v>
      </c>
      <c r="K3" s="170">
        <v>-45.661354064941406</v>
      </c>
      <c r="L3" s="170">
        <v>-24.915639877319336</v>
      </c>
      <c r="M3" s="170">
        <v>-22.160099029541016</v>
      </c>
      <c r="N3" s="170">
        <v>-32.831455230712891</v>
      </c>
      <c r="O3" s="170">
        <v>-41.948509216308594</v>
      </c>
      <c r="P3" s="170">
        <v>-40.852714538574219</v>
      </c>
      <c r="Q3" s="170">
        <v>-55.574817657470703</v>
      </c>
      <c r="R3" s="170">
        <v>-35.748970031738281</v>
      </c>
      <c r="S3" s="170">
        <v>-47.992221832275391</v>
      </c>
      <c r="T3" s="170">
        <v>-66.234291076660156</v>
      </c>
      <c r="U3" s="170">
        <v>-52.150836944580078</v>
      </c>
      <c r="V3" s="170">
        <v>-87.343902587890625</v>
      </c>
      <c r="W3" s="170">
        <v>-115.55853271484375</v>
      </c>
      <c r="X3" s="170">
        <v>-128.23857116699219</v>
      </c>
      <c r="Y3" s="170"/>
      <c r="Z3" s="170"/>
      <c r="AB3" s="170"/>
    </row>
    <row r="4" spans="1:36" s="171" customFormat="1" ht="20.25" customHeight="1" x14ac:dyDescent="0.2">
      <c r="A4" s="171" t="s">
        <v>150</v>
      </c>
      <c r="C4" s="171">
        <v>-97.502632141113281</v>
      </c>
      <c r="D4" s="171">
        <v>-63.665088653564453</v>
      </c>
      <c r="E4" s="171">
        <v>-61.304969787597656</v>
      </c>
      <c r="F4" s="171">
        <v>-60.642368316650391</v>
      </c>
      <c r="G4" s="171">
        <v>-77.207916259765625</v>
      </c>
      <c r="H4" s="171">
        <v>-66.779083251953125</v>
      </c>
      <c r="I4" s="171">
        <v>-71.057785034179688</v>
      </c>
      <c r="J4" s="171">
        <v>-59.053089141845703</v>
      </c>
      <c r="K4" s="171">
        <v>-67.376312255859375</v>
      </c>
      <c r="L4" s="171">
        <v>-52.965988159179688</v>
      </c>
      <c r="M4" s="171">
        <v>-55.242527008056641</v>
      </c>
      <c r="N4" s="171">
        <v>-64.927528381347656</v>
      </c>
      <c r="O4" s="171">
        <v>-69.320457458496094</v>
      </c>
      <c r="P4" s="171">
        <v>-71.555770874023438</v>
      </c>
      <c r="Q4" s="171">
        <v>-84.531417846679688</v>
      </c>
      <c r="R4" s="171">
        <v>-56.555427551269531</v>
      </c>
      <c r="S4" s="171">
        <v>-64.07427978515625</v>
      </c>
      <c r="T4" s="171">
        <v>-89.560592651367188</v>
      </c>
      <c r="U4" s="171">
        <v>-90.509162902832031</v>
      </c>
      <c r="V4" s="171">
        <v>-110.73272705078125</v>
      </c>
      <c r="W4" s="171">
        <v>-155.87657165527344</v>
      </c>
      <c r="X4" s="171">
        <v>-170.10285949707031</v>
      </c>
    </row>
    <row r="5" spans="1:36" s="171" customFormat="1" ht="20.25" customHeight="1" x14ac:dyDescent="0.2">
      <c r="A5" s="171" t="s">
        <v>151</v>
      </c>
      <c r="C5" s="171">
        <v>-115.63946533203125</v>
      </c>
      <c r="D5" s="171">
        <v>-81.222610473632813</v>
      </c>
      <c r="E5" s="171">
        <v>-72.498069763183594</v>
      </c>
      <c r="F5" s="171">
        <v>-76.034950256347656</v>
      </c>
      <c r="G5" s="171">
        <v>-96.534812927246094</v>
      </c>
      <c r="H5" s="171">
        <v>-91.70196533203125</v>
      </c>
      <c r="I5" s="171">
        <v>-93.881149291992188</v>
      </c>
      <c r="J5" s="171">
        <v>-86.9810791015625</v>
      </c>
      <c r="K5" s="171">
        <v>-94.946952819824219</v>
      </c>
      <c r="L5" s="171">
        <v>-78.613548278808594</v>
      </c>
      <c r="M5" s="171">
        <v>-83.972335815429688</v>
      </c>
      <c r="N5" s="171">
        <v>-106.79292297363281</v>
      </c>
      <c r="O5" s="171">
        <v>-117.53110504150391</v>
      </c>
      <c r="P5" s="171">
        <v>-125.12919616699219</v>
      </c>
      <c r="Q5" s="171">
        <v>-151.70565795898438</v>
      </c>
      <c r="R5" s="171">
        <v>-136.83656311035156</v>
      </c>
      <c r="S5" s="171">
        <v>-134.30320739746094</v>
      </c>
      <c r="T5" s="171">
        <v>-139.46218872070313</v>
      </c>
      <c r="U5" s="171">
        <v>-138.15464782714844</v>
      </c>
      <c r="V5" s="171">
        <v>-145.44497680664063</v>
      </c>
      <c r="W5" s="171">
        <v>-149.74272155761719</v>
      </c>
      <c r="X5" s="171">
        <v>-132.06216430664063</v>
      </c>
    </row>
    <row r="6" spans="1:36" ht="20.25" customHeight="1" x14ac:dyDescent="0.2">
      <c r="A6" s="337" t="s">
        <v>152</v>
      </c>
      <c r="C6" s="167">
        <v>11.306855201721191</v>
      </c>
      <c r="D6" s="167">
        <v>18.652261734008789</v>
      </c>
      <c r="E6" s="167">
        <v>24.725580215454102</v>
      </c>
      <c r="F6" s="167">
        <v>12.209382057189941</v>
      </c>
      <c r="G6" s="167">
        <v>10.744890213012695</v>
      </c>
      <c r="H6" s="167">
        <v>16.381275177001953</v>
      </c>
      <c r="I6" s="167">
        <v>21.398988723754883</v>
      </c>
      <c r="J6" s="167">
        <v>15.475204467773438</v>
      </c>
      <c r="K6" s="167">
        <v>18.120990753173828</v>
      </c>
      <c r="L6" s="167">
        <v>11.194160461425781</v>
      </c>
      <c r="M6" s="167">
        <v>14.23949146270752</v>
      </c>
      <c r="N6" s="167">
        <v>14.924363136291504</v>
      </c>
      <c r="O6" s="167">
        <v>17.679611206054688</v>
      </c>
      <c r="P6" s="167">
        <v>16.57923698425293</v>
      </c>
      <c r="Q6" s="167">
        <v>15.903887748718262</v>
      </c>
      <c r="R6" s="167">
        <v>13.061191558837891</v>
      </c>
      <c r="S6" s="167">
        <v>13.324872970581055</v>
      </c>
      <c r="T6" s="167">
        <v>14.059443473815918</v>
      </c>
      <c r="U6" s="167">
        <v>13.786372184753418</v>
      </c>
      <c r="V6" s="167">
        <v>10.914327621459961</v>
      </c>
      <c r="W6" s="167">
        <v>4.3111705780029297</v>
      </c>
      <c r="X6" s="167">
        <v>1.0107921361923218</v>
      </c>
    </row>
    <row r="7" spans="1:36" ht="12.75" customHeight="1" x14ac:dyDescent="0.2">
      <c r="A7" s="295" t="s">
        <v>196</v>
      </c>
      <c r="C7" s="167">
        <v>4.9320187568664551</v>
      </c>
      <c r="D7" s="167">
        <v>4.7472972869873047</v>
      </c>
      <c r="E7" s="167">
        <v>5.3675832748413086</v>
      </c>
      <c r="F7" s="167">
        <v>5.8560433387756348</v>
      </c>
      <c r="G7" s="167">
        <v>7.6343765258789063</v>
      </c>
      <c r="H7" s="167">
        <v>9.4985065460205078</v>
      </c>
      <c r="I7" s="167">
        <v>13.28526782989502</v>
      </c>
      <c r="J7" s="167">
        <v>10.880370140075684</v>
      </c>
      <c r="K7" s="167">
        <v>13.984172821044922</v>
      </c>
      <c r="L7" s="167">
        <v>7.9494848251342773</v>
      </c>
      <c r="M7" s="167">
        <v>11.299374580383301</v>
      </c>
      <c r="N7" s="167">
        <v>12.026816368103027</v>
      </c>
      <c r="O7" s="167">
        <v>13.726929664611816</v>
      </c>
      <c r="P7" s="167">
        <v>12.984488487243652</v>
      </c>
      <c r="Q7" s="167">
        <v>12.964681625366211</v>
      </c>
      <c r="R7" s="167">
        <v>10.539762496948242</v>
      </c>
      <c r="S7" s="167">
        <v>10.619317054748535</v>
      </c>
      <c r="T7" s="167">
        <v>10.158440589904785</v>
      </c>
      <c r="U7" s="167">
        <v>9.9657087326049805</v>
      </c>
      <c r="V7" s="167">
        <v>7.9958004951477051</v>
      </c>
      <c r="W7" s="167">
        <v>3.115166187286377</v>
      </c>
      <c r="X7" s="167">
        <v>0.33771166205406189</v>
      </c>
    </row>
    <row r="8" spans="1:36" ht="12.75" customHeight="1" x14ac:dyDescent="0.2">
      <c r="A8" s="295" t="s">
        <v>2</v>
      </c>
      <c r="C8" s="167">
        <v>6.3748364448547363</v>
      </c>
      <c r="D8" s="167">
        <v>13.904964447021484</v>
      </c>
      <c r="E8" s="167">
        <v>19.357995986938477</v>
      </c>
      <c r="F8" s="167">
        <v>6.3533387184143066</v>
      </c>
      <c r="G8" s="167">
        <v>3.1105141639709473</v>
      </c>
      <c r="H8" s="167">
        <v>6.8827681541442871</v>
      </c>
      <c r="I8" s="167">
        <v>8.1137208938598633</v>
      </c>
      <c r="J8" s="167">
        <v>4.5948348045349121</v>
      </c>
      <c r="K8" s="167">
        <v>4.136817455291748</v>
      </c>
      <c r="L8" s="167">
        <v>3.2446753978729248</v>
      </c>
      <c r="M8" s="167">
        <v>2.940117359161377</v>
      </c>
      <c r="N8" s="167">
        <v>2.8975467681884766</v>
      </c>
      <c r="O8" s="167">
        <v>3.9526808261871338</v>
      </c>
      <c r="P8" s="167">
        <v>3.5947494506835938</v>
      </c>
      <c r="Q8" s="167">
        <v>2.9392054080963135</v>
      </c>
      <c r="R8" s="167">
        <v>2.5214288234710693</v>
      </c>
      <c r="S8" s="167">
        <v>2.7055561542510986</v>
      </c>
      <c r="T8" s="167">
        <v>3.9010031223297119</v>
      </c>
      <c r="U8" s="167">
        <v>3.8206636905670166</v>
      </c>
      <c r="V8" s="167">
        <v>2.9185271263122559</v>
      </c>
      <c r="W8" s="167">
        <v>1.1960046291351318</v>
      </c>
      <c r="X8" s="167">
        <v>0.6730804443359375</v>
      </c>
    </row>
    <row r="9" spans="1:36" x14ac:dyDescent="0.2">
      <c r="A9" s="337" t="s">
        <v>192</v>
      </c>
      <c r="C9" s="167">
        <v>126.94631958007813</v>
      </c>
      <c r="D9" s="167">
        <v>99.874870300292969</v>
      </c>
      <c r="E9" s="167">
        <v>97.223648071289063</v>
      </c>
      <c r="F9" s="167">
        <v>88.244331359863281</v>
      </c>
      <c r="G9" s="167">
        <v>107.27970123291016</v>
      </c>
      <c r="H9" s="167">
        <v>108.08323669433594</v>
      </c>
      <c r="I9" s="167">
        <v>115.28013610839844</v>
      </c>
      <c r="J9" s="167">
        <v>102.45628356933594</v>
      </c>
      <c r="K9" s="167">
        <v>113.06794738769531</v>
      </c>
      <c r="L9" s="167">
        <v>89.807708740234375</v>
      </c>
      <c r="M9" s="167">
        <v>98.211830139160156</v>
      </c>
      <c r="N9" s="167">
        <v>121.71728515625</v>
      </c>
      <c r="O9" s="167">
        <v>135.21070861816406</v>
      </c>
      <c r="P9" s="167">
        <v>141.70843505859375</v>
      </c>
      <c r="Q9" s="167">
        <v>167.60954284667969</v>
      </c>
      <c r="R9" s="167">
        <v>149.89775085449219</v>
      </c>
      <c r="S9" s="167">
        <v>147.62808227539063</v>
      </c>
      <c r="T9" s="167">
        <v>153.52163696289063</v>
      </c>
      <c r="U9" s="167">
        <v>151.94102478027344</v>
      </c>
      <c r="V9" s="167">
        <v>156.35929870605469</v>
      </c>
      <c r="W9" s="167">
        <v>154.05389404296875</v>
      </c>
      <c r="X9" s="167">
        <v>133.07295227050781</v>
      </c>
    </row>
    <row r="10" spans="1:36" ht="12.75" customHeight="1" x14ac:dyDescent="0.2">
      <c r="A10" s="295" t="s">
        <v>497</v>
      </c>
      <c r="C10" s="167">
        <v>23.83692741394043</v>
      </c>
      <c r="D10" s="167">
        <v>23.689886093139648</v>
      </c>
      <c r="E10" s="167">
        <v>22.543848037719727</v>
      </c>
      <c r="F10" s="167">
        <v>23.750587463378906</v>
      </c>
      <c r="G10" s="167">
        <v>22.542720794677734</v>
      </c>
      <c r="H10" s="167">
        <v>23.555578231811523</v>
      </c>
      <c r="I10" s="167">
        <v>23.105941772460938</v>
      </c>
      <c r="J10" s="167">
        <v>24.075632095336914</v>
      </c>
      <c r="K10" s="167">
        <v>26.563499450683594</v>
      </c>
      <c r="L10" s="167">
        <v>26.462129592895508</v>
      </c>
      <c r="M10" s="167">
        <v>26.296823501586914</v>
      </c>
      <c r="N10" s="167">
        <v>27.60552978515625</v>
      </c>
      <c r="O10" s="167">
        <v>32.508411407470703</v>
      </c>
      <c r="P10" s="167">
        <v>32.690078735351563</v>
      </c>
      <c r="Q10" s="167">
        <v>36.372673034667969</v>
      </c>
      <c r="R10" s="167">
        <v>37.751213073730469</v>
      </c>
      <c r="S10" s="167">
        <v>37.294399261474609</v>
      </c>
      <c r="T10" s="167">
        <v>36.538276672363281</v>
      </c>
      <c r="U10" s="167">
        <v>36.984756469726563</v>
      </c>
      <c r="V10" s="167">
        <v>35.519336700439453</v>
      </c>
      <c r="W10" s="167">
        <v>36.349586486816406</v>
      </c>
      <c r="X10" s="167">
        <v>33.673225402832031</v>
      </c>
      <c r="Y10" s="173"/>
      <c r="Z10" s="173"/>
      <c r="AB10" s="173"/>
    </row>
    <row r="11" spans="1:36" ht="12.75" customHeight="1" x14ac:dyDescent="0.2">
      <c r="A11" s="295" t="s">
        <v>496</v>
      </c>
      <c r="C11" s="167">
        <v>36.495212554931641</v>
      </c>
      <c r="D11" s="167">
        <v>23.312145233154297</v>
      </c>
      <c r="E11" s="167">
        <v>21.452987670898438</v>
      </c>
      <c r="F11" s="167">
        <v>19.395994186401367</v>
      </c>
      <c r="G11" s="167">
        <v>39.383304595947266</v>
      </c>
      <c r="H11" s="167">
        <v>37.227275848388672</v>
      </c>
      <c r="I11" s="167">
        <v>49.5069580078125</v>
      </c>
      <c r="J11" s="167">
        <v>36.310775756835938</v>
      </c>
      <c r="K11" s="167">
        <v>39.373817443847656</v>
      </c>
      <c r="L11" s="167">
        <v>21.995815277099609</v>
      </c>
      <c r="M11" s="167">
        <v>32.239501953125</v>
      </c>
      <c r="N11" s="167">
        <v>45.619663238525391</v>
      </c>
      <c r="O11" s="167">
        <v>50.106758117675781</v>
      </c>
      <c r="P11" s="167">
        <v>50.413204193115234</v>
      </c>
      <c r="Q11" s="167">
        <v>54.364162445068359</v>
      </c>
      <c r="R11" s="167">
        <v>33.749248504638672</v>
      </c>
      <c r="S11" s="167">
        <v>28.84942626953125</v>
      </c>
      <c r="T11" s="167">
        <v>30.164295196533203</v>
      </c>
      <c r="U11" s="167">
        <v>37.185371398925781</v>
      </c>
      <c r="V11" s="167">
        <v>37.312473297119141</v>
      </c>
      <c r="W11" s="167">
        <v>25.50080680847168</v>
      </c>
      <c r="X11" s="167">
        <v>22.430490493774414</v>
      </c>
      <c r="Y11" s="173"/>
      <c r="Z11" s="173"/>
      <c r="AB11" s="173"/>
    </row>
    <row r="12" spans="1:36" ht="12.75" customHeight="1" x14ac:dyDescent="0.2">
      <c r="A12" s="295" t="s">
        <v>2</v>
      </c>
      <c r="C12" s="173">
        <v>66.614181518554688</v>
      </c>
      <c r="D12" s="173">
        <v>52.872840881347656</v>
      </c>
      <c r="E12" s="173">
        <v>53.226810455322266</v>
      </c>
      <c r="F12" s="173">
        <v>45.097751617431641</v>
      </c>
      <c r="G12" s="173">
        <v>45.353675842285156</v>
      </c>
      <c r="H12" s="173">
        <v>47.300380706787109</v>
      </c>
      <c r="I12" s="173">
        <v>42.667236328125</v>
      </c>
      <c r="J12" s="173">
        <v>42.069869995117188</v>
      </c>
      <c r="K12" s="173">
        <v>47.130630493164063</v>
      </c>
      <c r="L12" s="173">
        <v>41.349765777587891</v>
      </c>
      <c r="M12" s="173">
        <v>39.675506591796875</v>
      </c>
      <c r="N12" s="173">
        <v>48.492092132568359</v>
      </c>
      <c r="O12" s="173">
        <v>52.595546722412109</v>
      </c>
      <c r="P12" s="173">
        <v>58.605155944824219</v>
      </c>
      <c r="Q12" s="173">
        <v>76.872703552246094</v>
      </c>
      <c r="R12" s="173">
        <v>78.397293090820313</v>
      </c>
      <c r="S12" s="173">
        <v>81.4842529296875</v>
      </c>
      <c r="T12" s="173">
        <v>86.819061279296875</v>
      </c>
      <c r="U12" s="173">
        <v>77.770896911621094</v>
      </c>
      <c r="V12" s="173">
        <v>83.527488708496094</v>
      </c>
      <c r="W12" s="173">
        <v>92.203506469726563</v>
      </c>
      <c r="X12" s="173">
        <v>76.96923828125</v>
      </c>
      <c r="Y12" s="173"/>
      <c r="Z12" s="173"/>
      <c r="AB12" s="173"/>
    </row>
    <row r="13" spans="1:36" s="171" customFormat="1" ht="20.25" customHeight="1" x14ac:dyDescent="0.2">
      <c r="A13" s="171" t="s">
        <v>153</v>
      </c>
      <c r="C13" s="171">
        <v>18.136835098266602</v>
      </c>
      <c r="D13" s="171">
        <v>17.557521820068359</v>
      </c>
      <c r="E13" s="171">
        <v>11.193098068237305</v>
      </c>
      <c r="F13" s="171">
        <v>15.392584800720215</v>
      </c>
      <c r="G13" s="171">
        <v>19.32689094543457</v>
      </c>
      <c r="H13" s="171">
        <v>24.922876358032227</v>
      </c>
      <c r="I13" s="171">
        <v>22.823360443115234</v>
      </c>
      <c r="J13" s="171">
        <v>27.927986145019531</v>
      </c>
      <c r="K13" s="171">
        <v>27.570644378662109</v>
      </c>
      <c r="L13" s="171">
        <v>25.647560119628906</v>
      </c>
      <c r="M13" s="171">
        <v>28.72981071472168</v>
      </c>
      <c r="N13" s="171">
        <v>41.865394592285156</v>
      </c>
      <c r="O13" s="171">
        <v>48.210651397705078</v>
      </c>
      <c r="P13" s="171">
        <v>53.573429107666016</v>
      </c>
      <c r="Q13" s="171">
        <v>67.174240112304688</v>
      </c>
      <c r="R13" s="171">
        <v>80.281135559082031</v>
      </c>
      <c r="S13" s="171">
        <v>70.228927612304688</v>
      </c>
      <c r="T13" s="171">
        <v>49.901599884033203</v>
      </c>
      <c r="U13" s="171">
        <v>47.645492553710938</v>
      </c>
      <c r="V13" s="171">
        <v>34.712249755859375</v>
      </c>
      <c r="W13" s="171">
        <v>-6.1338372230529785</v>
      </c>
      <c r="X13" s="171">
        <v>-38.040687561035156</v>
      </c>
    </row>
    <row r="14" spans="1:36" ht="20.25" customHeight="1" x14ac:dyDescent="0.2">
      <c r="A14" s="337" t="s">
        <v>154</v>
      </c>
      <c r="C14" s="167">
        <v>50.514987945556641</v>
      </c>
      <c r="D14" s="167">
        <v>49.772705078125</v>
      </c>
      <c r="E14" s="167">
        <v>46.484058380126953</v>
      </c>
      <c r="F14" s="167">
        <v>46.528713226318359</v>
      </c>
      <c r="G14" s="167">
        <v>52.754512786865234</v>
      </c>
      <c r="H14" s="167">
        <v>61.726547241210938</v>
      </c>
      <c r="I14" s="167">
        <v>64.04833984375</v>
      </c>
      <c r="J14" s="167">
        <v>69.748046875</v>
      </c>
      <c r="K14" s="167">
        <v>74.621658325195313</v>
      </c>
      <c r="L14" s="167">
        <v>68.05938720703125</v>
      </c>
      <c r="M14" s="167">
        <v>71.264633178710938</v>
      </c>
      <c r="N14" s="167">
        <v>86.767501831054688</v>
      </c>
      <c r="O14" s="167">
        <v>101.77040863037109</v>
      </c>
      <c r="P14" s="167">
        <v>106.42026519775391</v>
      </c>
      <c r="Q14" s="167">
        <v>120.65258026123047</v>
      </c>
      <c r="R14" s="167">
        <v>140.49052429199219</v>
      </c>
      <c r="S14" s="167">
        <v>133.93553161621094</v>
      </c>
      <c r="T14" s="167">
        <v>119.28070831298828</v>
      </c>
      <c r="U14" s="167">
        <v>111.1160888671875</v>
      </c>
      <c r="V14" s="167">
        <v>97.695526123046875</v>
      </c>
      <c r="W14" s="167">
        <v>49.042682647705078</v>
      </c>
      <c r="X14" s="167">
        <v>10.00900936126709</v>
      </c>
    </row>
    <row r="15" spans="1:36" s="337" customFormat="1" ht="12.75" customHeight="1" x14ac:dyDescent="0.2">
      <c r="A15" s="295" t="s">
        <v>643</v>
      </c>
      <c r="C15" s="337">
        <v>2.274029016494751</v>
      </c>
      <c r="D15" s="337">
        <v>2.3355898857116699</v>
      </c>
      <c r="E15" s="337">
        <v>1.7579600811004639</v>
      </c>
      <c r="F15" s="337">
        <v>1.4585200548171997</v>
      </c>
      <c r="G15" s="337">
        <v>1.773669958114624</v>
      </c>
      <c r="H15" s="337">
        <v>2.7454700469970703</v>
      </c>
      <c r="I15" s="337">
        <v>4.100679874420166</v>
      </c>
      <c r="J15" s="337">
        <v>2.8264498710632324</v>
      </c>
      <c r="K15" s="337">
        <v>2.5701100826263428</v>
      </c>
      <c r="L15" s="337">
        <v>1.3369399309158325</v>
      </c>
      <c r="M15" s="337">
        <v>1.1953099966049194</v>
      </c>
      <c r="N15" s="337">
        <v>1.0667099952697754</v>
      </c>
      <c r="O15" s="337">
        <v>1.4829100370407104</v>
      </c>
      <c r="P15" s="337">
        <v>1.480970025062561</v>
      </c>
      <c r="Q15" s="337">
        <v>1.2258800268173218</v>
      </c>
      <c r="R15" s="337">
        <v>0.9331200122833252</v>
      </c>
      <c r="S15" s="337">
        <v>1.1140099763870239</v>
      </c>
      <c r="T15" s="337">
        <v>1.6546499729156494</v>
      </c>
      <c r="U15" s="337">
        <v>1.6797800064086914</v>
      </c>
      <c r="V15" s="337">
        <v>1.3209799528121948</v>
      </c>
      <c r="W15" s="337">
        <v>0.35958999395370483</v>
      </c>
      <c r="X15" s="337">
        <v>0</v>
      </c>
      <c r="Y15" s="724"/>
      <c r="Z15" s="724"/>
      <c r="AB15" s="724"/>
    </row>
    <row r="16" spans="1:36" ht="12.75" customHeight="1" x14ac:dyDescent="0.2">
      <c r="A16" s="295" t="s">
        <v>104</v>
      </c>
      <c r="C16" s="173">
        <v>42.650230407714844</v>
      </c>
      <c r="D16" s="173">
        <v>41.452571868896484</v>
      </c>
      <c r="E16" s="173">
        <v>38.290596008300781</v>
      </c>
      <c r="F16" s="173">
        <v>38.093410491943359</v>
      </c>
      <c r="G16" s="173">
        <v>43.503837585449219</v>
      </c>
      <c r="H16" s="173">
        <v>51.558559417724609</v>
      </c>
      <c r="I16" s="173">
        <v>52.169219970703125</v>
      </c>
      <c r="J16" s="173">
        <v>59.028083801269531</v>
      </c>
      <c r="K16" s="173">
        <v>63.400180816650391</v>
      </c>
      <c r="L16" s="173">
        <v>59.126853942871094</v>
      </c>
      <c r="M16" s="173">
        <v>62.49981689453125</v>
      </c>
      <c r="N16" s="173">
        <v>77.929641723632813</v>
      </c>
      <c r="O16" s="173">
        <v>91.954078674316406</v>
      </c>
      <c r="P16" s="173">
        <v>96.838279724121094</v>
      </c>
      <c r="Q16" s="173">
        <v>109.77829742431641</v>
      </c>
      <c r="R16" s="173">
        <v>127.99425506591797</v>
      </c>
      <c r="S16" s="173">
        <v>121.08538055419922</v>
      </c>
      <c r="T16" s="173">
        <v>105.88143157958984</v>
      </c>
      <c r="U16" s="173">
        <v>97.880516052246094</v>
      </c>
      <c r="V16" s="173">
        <v>85.489288330078125</v>
      </c>
      <c r="W16" s="173">
        <v>40.901744842529297</v>
      </c>
      <c r="X16" s="173">
        <v>3.6080935001373291</v>
      </c>
      <c r="Y16" s="173"/>
      <c r="Z16" s="173"/>
      <c r="AB16" s="173"/>
    </row>
    <row r="17" spans="1:28" ht="12.75" customHeight="1" x14ac:dyDescent="0.2">
      <c r="A17" s="295" t="s">
        <v>2</v>
      </c>
      <c r="C17" s="173">
        <v>5.5907301902770996</v>
      </c>
      <c r="D17" s="173">
        <v>5.9845452308654785</v>
      </c>
      <c r="E17" s="173">
        <v>6.4355006217956543</v>
      </c>
      <c r="F17" s="173">
        <v>6.9767799377441406</v>
      </c>
      <c r="G17" s="173">
        <v>7.4770083427429199</v>
      </c>
      <c r="H17" s="173">
        <v>7.4225153923034668</v>
      </c>
      <c r="I17" s="173">
        <v>7.778437614440918</v>
      </c>
      <c r="J17" s="173">
        <v>7.8935127258300781</v>
      </c>
      <c r="K17" s="173">
        <v>8.6513729095458984</v>
      </c>
      <c r="L17" s="173">
        <v>7.5955896377563477</v>
      </c>
      <c r="M17" s="173">
        <v>7.5695028305053711</v>
      </c>
      <c r="N17" s="173">
        <v>7.771146297454834</v>
      </c>
      <c r="O17" s="173">
        <v>8.3334197998046875</v>
      </c>
      <c r="P17" s="173">
        <v>8.101008415222168</v>
      </c>
      <c r="Q17" s="173">
        <v>9.6484031677246094</v>
      </c>
      <c r="R17" s="173">
        <v>11.563151359558105</v>
      </c>
      <c r="S17" s="173">
        <v>11.736135482788086</v>
      </c>
      <c r="T17" s="173">
        <v>11.744631767272949</v>
      </c>
      <c r="U17" s="173">
        <v>11.555791854858398</v>
      </c>
      <c r="V17" s="173">
        <v>10.885263442993164</v>
      </c>
      <c r="W17" s="173">
        <v>7.7813458442687988</v>
      </c>
      <c r="X17" s="173">
        <v>6.4009160995483398</v>
      </c>
      <c r="Y17" s="173"/>
      <c r="Z17" s="173"/>
      <c r="AB17" s="173"/>
    </row>
    <row r="18" spans="1:28" x14ac:dyDescent="0.2">
      <c r="A18" s="337" t="s">
        <v>156</v>
      </c>
      <c r="C18" s="173">
        <v>32.378154754638672</v>
      </c>
      <c r="D18" s="173">
        <v>32.215183258056641</v>
      </c>
      <c r="E18" s="173">
        <v>35.290958404541016</v>
      </c>
      <c r="F18" s="173">
        <v>31.136127471923828</v>
      </c>
      <c r="G18" s="173">
        <v>33.427623748779297</v>
      </c>
      <c r="H18" s="173">
        <v>36.803668975830078</v>
      </c>
      <c r="I18" s="173">
        <v>41.2249755859375</v>
      </c>
      <c r="J18" s="173">
        <v>41.820060729980469</v>
      </c>
      <c r="K18" s="173">
        <v>47.051017761230469</v>
      </c>
      <c r="L18" s="173">
        <v>42.411823272705078</v>
      </c>
      <c r="M18" s="173">
        <v>42.534820556640625</v>
      </c>
      <c r="N18" s="173">
        <v>44.902103424072266</v>
      </c>
      <c r="O18" s="173">
        <v>53.559761047363281</v>
      </c>
      <c r="P18" s="173">
        <v>52.846832275390625</v>
      </c>
      <c r="Q18" s="173">
        <v>53.478343963623047</v>
      </c>
      <c r="R18" s="173">
        <v>60.209392547607422</v>
      </c>
      <c r="S18" s="173">
        <v>63.70660400390625</v>
      </c>
      <c r="T18" s="173">
        <v>69.379112243652344</v>
      </c>
      <c r="U18" s="173">
        <v>63.470596313476563</v>
      </c>
      <c r="V18" s="173">
        <v>62.983280181884766</v>
      </c>
      <c r="W18" s="173">
        <v>55.176521301269531</v>
      </c>
      <c r="X18" s="173">
        <v>48.049697875976563</v>
      </c>
    </row>
    <row r="19" spans="1:28" ht="12.75" customHeight="1" x14ac:dyDescent="0.2">
      <c r="A19" s="295" t="s">
        <v>94</v>
      </c>
      <c r="C19" s="173">
        <v>15.273477554321289</v>
      </c>
      <c r="D19" s="173">
        <v>13.243207931518555</v>
      </c>
      <c r="E19" s="173">
        <v>15.572286605834961</v>
      </c>
      <c r="F19" s="173">
        <v>12.005871772766113</v>
      </c>
      <c r="G19" s="173">
        <v>13.03383731842041</v>
      </c>
      <c r="H19" s="173">
        <v>14.665487289428711</v>
      </c>
      <c r="I19" s="173">
        <v>16.593288421630859</v>
      </c>
      <c r="J19" s="173">
        <v>18.771505355834961</v>
      </c>
      <c r="K19" s="173">
        <v>21.088371276855469</v>
      </c>
      <c r="L19" s="173">
        <v>17.619632720947266</v>
      </c>
      <c r="M19" s="173">
        <v>19.542173385620117</v>
      </c>
      <c r="N19" s="173">
        <v>17.256175994873047</v>
      </c>
      <c r="O19" s="173">
        <v>20.901741027832031</v>
      </c>
      <c r="P19" s="173">
        <v>19.604604721069336</v>
      </c>
      <c r="Q19" s="173">
        <v>20.189943313598633</v>
      </c>
      <c r="R19" s="173">
        <v>24.282867431640625</v>
      </c>
      <c r="S19" s="173">
        <v>24.614151000976563</v>
      </c>
      <c r="T19" s="173">
        <v>24.937721252441406</v>
      </c>
      <c r="U19" s="173">
        <v>22.75532341003418</v>
      </c>
      <c r="V19" s="173">
        <v>22.6343994140625</v>
      </c>
      <c r="W19" s="173">
        <v>22.146099090576172</v>
      </c>
      <c r="X19" s="173">
        <v>20.573934555053711</v>
      </c>
    </row>
    <row r="20" spans="1:28" ht="12.75" customHeight="1" x14ac:dyDescent="0.2">
      <c r="A20" s="295" t="s">
        <v>104</v>
      </c>
      <c r="C20" s="173">
        <v>9.9182500839233398</v>
      </c>
      <c r="D20" s="173">
        <v>10.440673828125</v>
      </c>
      <c r="E20" s="173">
        <v>11.622546195983887</v>
      </c>
      <c r="F20" s="173">
        <v>9.0222272872924805</v>
      </c>
      <c r="G20" s="173">
        <v>11.628716468811035</v>
      </c>
      <c r="H20" s="173">
        <v>12.795914649963379</v>
      </c>
      <c r="I20" s="173">
        <v>13.919511795043945</v>
      </c>
      <c r="J20" s="173">
        <v>13.436002731323242</v>
      </c>
      <c r="K20" s="173">
        <v>14.882559776306152</v>
      </c>
      <c r="L20" s="173">
        <v>14.882680892944336</v>
      </c>
      <c r="M20" s="173">
        <v>13.123007774353027</v>
      </c>
      <c r="N20" s="173">
        <v>17.368597030639648</v>
      </c>
      <c r="O20" s="173">
        <v>21.686737060546875</v>
      </c>
      <c r="P20" s="173">
        <v>22.762248992919922</v>
      </c>
      <c r="Q20" s="173">
        <v>21.211442947387695</v>
      </c>
      <c r="R20" s="173">
        <v>23.134523391723633</v>
      </c>
      <c r="S20" s="173">
        <v>23.706075668334961</v>
      </c>
      <c r="T20" s="173">
        <v>23.771984100341797</v>
      </c>
      <c r="U20" s="173">
        <v>23.588413238525391</v>
      </c>
      <c r="V20" s="173">
        <v>22.26634407043457</v>
      </c>
      <c r="W20" s="173">
        <v>15.539658546447754</v>
      </c>
      <c r="X20" s="173">
        <v>10.93665885925293</v>
      </c>
    </row>
    <row r="21" spans="1:28" ht="12.75" customHeight="1" x14ac:dyDescent="0.2">
      <c r="A21" s="295" t="s">
        <v>2</v>
      </c>
      <c r="C21" s="173">
        <v>7.186427116394043</v>
      </c>
      <c r="D21" s="173">
        <v>8.5313034057617188</v>
      </c>
      <c r="E21" s="173">
        <v>8.0961265563964844</v>
      </c>
      <c r="F21" s="173">
        <v>10.108028411865234</v>
      </c>
      <c r="G21" s="173">
        <v>8.7650690078735352</v>
      </c>
      <c r="H21" s="173">
        <v>9.3422670364379883</v>
      </c>
      <c r="I21" s="173">
        <v>10.712175369262695</v>
      </c>
      <c r="J21" s="173">
        <v>9.6125526428222656</v>
      </c>
      <c r="K21" s="173">
        <v>11.080084800720215</v>
      </c>
      <c r="L21" s="173">
        <v>9.909510612487793</v>
      </c>
      <c r="M21" s="173">
        <v>9.8696384429931641</v>
      </c>
      <c r="N21" s="173">
        <v>10.27733039855957</v>
      </c>
      <c r="O21" s="173">
        <v>10.971282958984375</v>
      </c>
      <c r="P21" s="173">
        <v>10.47998046875</v>
      </c>
      <c r="Q21" s="173">
        <v>12.076956748962402</v>
      </c>
      <c r="R21" s="173">
        <v>12.792001724243164</v>
      </c>
      <c r="S21" s="173">
        <v>15.38637638092041</v>
      </c>
      <c r="T21" s="173">
        <v>20.669406890869141</v>
      </c>
      <c r="U21" s="173">
        <v>17.126857757568359</v>
      </c>
      <c r="V21" s="173">
        <v>18.082536697387695</v>
      </c>
      <c r="W21" s="173">
        <v>17.490762710571289</v>
      </c>
      <c r="X21" s="173">
        <v>16.539104461669922</v>
      </c>
    </row>
    <row r="22" spans="1:28" s="171" customFormat="1" ht="20.25" customHeight="1" x14ac:dyDescent="0.2">
      <c r="A22" s="171" t="s">
        <v>158</v>
      </c>
      <c r="C22" s="171">
        <v>-10.647909164428711</v>
      </c>
      <c r="D22" s="171">
        <v>-11.255342483520508</v>
      </c>
      <c r="E22" s="171">
        <v>-12.476971626281738</v>
      </c>
      <c r="F22" s="171">
        <v>-8.5403909683227539</v>
      </c>
      <c r="G22" s="171">
        <v>-6.7616367340087891</v>
      </c>
      <c r="H22" s="171">
        <v>-8.6246538162231445</v>
      </c>
      <c r="I22" s="171">
        <v>-9.103485107421875</v>
      </c>
      <c r="J22" s="171">
        <v>-11.618658065795898</v>
      </c>
      <c r="K22" s="171">
        <v>-9.6078195571899414</v>
      </c>
      <c r="L22" s="171">
        <v>-1.8116004467010498</v>
      </c>
      <c r="M22" s="171">
        <v>-2.2843978404998779</v>
      </c>
      <c r="N22" s="171">
        <v>-3.1011247634887695</v>
      </c>
      <c r="O22" s="171">
        <v>-8.124384880065918</v>
      </c>
      <c r="P22" s="171">
        <v>-5.3746299743652344</v>
      </c>
      <c r="Q22" s="171">
        <v>-9.3946418762207031</v>
      </c>
      <c r="R22" s="171">
        <v>-12.7471923828125</v>
      </c>
      <c r="S22" s="171">
        <v>-15.920738220214844</v>
      </c>
      <c r="T22" s="171">
        <v>-6.1210412979125977</v>
      </c>
      <c r="U22" s="171">
        <v>-7.5339655876159668</v>
      </c>
      <c r="V22" s="171">
        <v>-1.9478007555007935</v>
      </c>
      <c r="W22" s="171">
        <v>5.1651358604431152</v>
      </c>
      <c r="X22" s="171">
        <v>11.203462600708008</v>
      </c>
    </row>
    <row r="23" spans="1:28" ht="20.25" customHeight="1" x14ac:dyDescent="0.2">
      <c r="A23" s="337" t="s">
        <v>159</v>
      </c>
      <c r="C23" s="167">
        <v>6.9056625366210938</v>
      </c>
      <c r="D23" s="167">
        <v>9.2285089492797852</v>
      </c>
      <c r="E23" s="167">
        <v>8.1758241653442383</v>
      </c>
      <c r="F23" s="167">
        <v>6.8367867469787598</v>
      </c>
      <c r="G23" s="167">
        <v>6.9248809814453125</v>
      </c>
      <c r="H23" s="167">
        <v>9.0805320739746094</v>
      </c>
      <c r="I23" s="167">
        <v>10.683017730712891</v>
      </c>
      <c r="J23" s="167">
        <v>11.430109024047852</v>
      </c>
      <c r="K23" s="167">
        <v>14.761920928955078</v>
      </c>
      <c r="L23" s="167">
        <v>14.29464054107666</v>
      </c>
      <c r="M23" s="167">
        <v>14.096415519714355</v>
      </c>
      <c r="N23" s="167">
        <v>14.966959953308105</v>
      </c>
      <c r="O23" s="167">
        <v>14.797530174255371</v>
      </c>
      <c r="P23" s="167">
        <v>17.770757675170898</v>
      </c>
      <c r="Q23" s="167">
        <v>15.410623550415039</v>
      </c>
      <c r="R23" s="167">
        <v>18.807863235473633</v>
      </c>
      <c r="S23" s="167">
        <v>17.985342025756836</v>
      </c>
      <c r="T23" s="167">
        <v>22.903955459594727</v>
      </c>
      <c r="U23" s="167">
        <v>22.544475555419922</v>
      </c>
      <c r="V23" s="167">
        <v>23.931968688964844</v>
      </c>
      <c r="W23" s="167">
        <v>20.654747009277344</v>
      </c>
      <c r="X23" s="167">
        <v>21.287023544311523</v>
      </c>
    </row>
    <row r="24" spans="1:28" ht="12.75" customHeight="1" x14ac:dyDescent="0.2">
      <c r="A24" s="295" t="s">
        <v>160</v>
      </c>
      <c r="C24" s="167">
        <v>0.25873333215713501</v>
      </c>
      <c r="D24" s="167">
        <v>0.73038667440414429</v>
      </c>
      <c r="E24" s="167">
        <v>0.55412000417709351</v>
      </c>
      <c r="F24" s="167">
        <v>0.67439329624176025</v>
      </c>
      <c r="G24" s="167">
        <v>0.70674669742584229</v>
      </c>
      <c r="H24" s="167">
        <v>1.055506706237793</v>
      </c>
      <c r="I24" s="167">
        <v>1.0525866746902466</v>
      </c>
      <c r="J24" s="167">
        <v>1.0227466821670532</v>
      </c>
      <c r="K24" s="167">
        <v>1.0285400152206421</v>
      </c>
      <c r="L24" s="167">
        <v>1.3818399906158447</v>
      </c>
      <c r="M24" s="167">
        <v>1.0524799823760986</v>
      </c>
      <c r="N24" s="167">
        <v>0.77739399671554565</v>
      </c>
      <c r="O24" s="167">
        <v>1.75416100025177</v>
      </c>
      <c r="P24" s="167">
        <v>2.7881040573120117</v>
      </c>
      <c r="Q24" s="167">
        <v>5.0296511650085449</v>
      </c>
      <c r="R24" s="167">
        <v>7.9151639938354492</v>
      </c>
      <c r="S24" s="167">
        <v>6.5809011459350586</v>
      </c>
      <c r="T24" s="167">
        <v>9.7172679901123047</v>
      </c>
      <c r="U24" s="167">
        <v>8.4524755477905273</v>
      </c>
      <c r="V24" s="167">
        <v>9.5172176361083984</v>
      </c>
      <c r="W24" s="167">
        <v>7.8429999351501465</v>
      </c>
      <c r="X24" s="167">
        <v>7.9920001029968262</v>
      </c>
    </row>
    <row r="25" spans="1:28" ht="12.75" customHeight="1" x14ac:dyDescent="0.2">
      <c r="A25" s="295" t="s">
        <v>161</v>
      </c>
      <c r="C25" s="167">
        <v>5.7354998588562012</v>
      </c>
      <c r="D25" s="167">
        <v>7.65045166015625</v>
      </c>
      <c r="E25" s="167">
        <v>6.2677726745605469</v>
      </c>
      <c r="F25" s="167">
        <v>5.066469669342041</v>
      </c>
      <c r="G25" s="167">
        <v>4.9778852462768555</v>
      </c>
      <c r="H25" s="167">
        <v>5.9184350967407227</v>
      </c>
      <c r="I25" s="167">
        <v>6.7629437446594238</v>
      </c>
      <c r="J25" s="167">
        <v>8.2020053863525391</v>
      </c>
      <c r="K25" s="167">
        <v>11.045967102050781</v>
      </c>
      <c r="L25" s="167">
        <v>10.382071495056152</v>
      </c>
      <c r="M25" s="167">
        <v>10.815875053405762</v>
      </c>
      <c r="N25" s="167">
        <v>11.977114677429199</v>
      </c>
      <c r="O25" s="167">
        <v>10.55067253112793</v>
      </c>
      <c r="P25" s="167">
        <v>12.332193374633789</v>
      </c>
      <c r="Q25" s="167">
        <v>8.2153730392456055</v>
      </c>
      <c r="R25" s="167">
        <v>8.7681894302368164</v>
      </c>
      <c r="S25" s="167">
        <v>9.1009492874145508</v>
      </c>
      <c r="T25" s="167">
        <v>10.51734447479248</v>
      </c>
      <c r="U25" s="167">
        <v>11.589618682861328</v>
      </c>
      <c r="V25" s="167">
        <v>12.026817321777344</v>
      </c>
      <c r="W25" s="167">
        <v>11.050716400146484</v>
      </c>
      <c r="X25" s="167">
        <v>11.831538200378418</v>
      </c>
    </row>
    <row r="26" spans="1:28" ht="12.75" customHeight="1" x14ac:dyDescent="0.2">
      <c r="A26" s="338" t="s">
        <v>426</v>
      </c>
      <c r="C26" s="167">
        <v>1.4456319808959961</v>
      </c>
      <c r="D26" s="167">
        <v>1.7555810213088989</v>
      </c>
      <c r="E26" s="167">
        <v>1.5129790306091309</v>
      </c>
      <c r="F26" s="167">
        <v>1.4389760494232178</v>
      </c>
      <c r="G26" s="167">
        <v>1.39711594581604</v>
      </c>
      <c r="H26" s="167">
        <v>1.9223140478134155</v>
      </c>
      <c r="I26" s="167">
        <v>2.525521993637085</v>
      </c>
      <c r="J26" s="167">
        <v>3.5306649208068848</v>
      </c>
      <c r="K26" s="167">
        <v>4.3712759017944336</v>
      </c>
      <c r="L26" s="167">
        <v>4.4355378150939941</v>
      </c>
      <c r="M26" s="167">
        <v>4.4079070091247559</v>
      </c>
      <c r="N26" s="167">
        <v>4.9131221771240234</v>
      </c>
      <c r="O26" s="167">
        <v>4.7769489288330078</v>
      </c>
      <c r="P26" s="167">
        <v>3.4859580993652344</v>
      </c>
      <c r="Q26" s="167">
        <v>3.1363399028778076</v>
      </c>
      <c r="R26" s="167">
        <v>2.3742001056671143</v>
      </c>
      <c r="S26" s="167">
        <v>1.9392349720001221</v>
      </c>
      <c r="T26" s="167">
        <v>3.2560598850250244</v>
      </c>
      <c r="U26" s="167">
        <v>2.8222179412841797</v>
      </c>
      <c r="V26" s="167">
        <v>2.9847259521484375</v>
      </c>
      <c r="W26" s="167">
        <v>3.3109068870544434</v>
      </c>
      <c r="X26" s="167">
        <v>4.1501107215881348</v>
      </c>
    </row>
    <row r="27" spans="1:28" ht="12.75" customHeight="1" x14ac:dyDescent="0.2">
      <c r="A27" s="338" t="s">
        <v>2</v>
      </c>
      <c r="C27" s="167">
        <v>4.2898678779602051</v>
      </c>
      <c r="D27" s="167">
        <v>5.8948702812194824</v>
      </c>
      <c r="E27" s="167">
        <v>4.754793643951416</v>
      </c>
      <c r="F27" s="167">
        <v>3.6274936199188232</v>
      </c>
      <c r="G27" s="167">
        <v>3.5807693004608154</v>
      </c>
      <c r="H27" s="167">
        <v>3.9961211681365967</v>
      </c>
      <c r="I27" s="167">
        <v>4.237421989440918</v>
      </c>
      <c r="J27" s="167">
        <v>4.6713404655456543</v>
      </c>
      <c r="K27" s="167">
        <v>6.6746912002563477</v>
      </c>
      <c r="L27" s="167">
        <v>5.9465341567993164</v>
      </c>
      <c r="M27" s="167">
        <v>6.4079675674438477</v>
      </c>
      <c r="N27" s="167">
        <v>7.0639925003051758</v>
      </c>
      <c r="O27" s="167">
        <v>5.7737236022949219</v>
      </c>
      <c r="P27" s="167">
        <v>8.8462352752685547</v>
      </c>
      <c r="Q27" s="167">
        <v>5.0790328979492188</v>
      </c>
      <c r="R27" s="167">
        <v>6.3939895629882813</v>
      </c>
      <c r="S27" s="167">
        <v>7.1617140769958496</v>
      </c>
      <c r="T27" s="167">
        <v>7.2612848281860352</v>
      </c>
      <c r="U27" s="167">
        <v>8.7674007415771484</v>
      </c>
      <c r="V27" s="167">
        <v>9.0420913696289063</v>
      </c>
      <c r="W27" s="167">
        <v>7.7398090362548828</v>
      </c>
      <c r="X27" s="167">
        <v>7.6814274787902832</v>
      </c>
    </row>
    <row r="28" spans="1:28" ht="12.75" customHeight="1" x14ac:dyDescent="0.2">
      <c r="A28" s="295" t="s">
        <v>1861</v>
      </c>
      <c r="C28" s="167">
        <v>0.91142910718917847</v>
      </c>
      <c r="D28" s="167">
        <v>0.84767085313796997</v>
      </c>
      <c r="E28" s="167">
        <v>1.3539313077926636</v>
      </c>
      <c r="F28" s="167">
        <v>1.0959237813949585</v>
      </c>
      <c r="G28" s="167">
        <v>1.2402487993240356</v>
      </c>
      <c r="H28" s="167">
        <v>2.1065902709960938</v>
      </c>
      <c r="I28" s="167">
        <v>2.8674876689910889</v>
      </c>
      <c r="J28" s="167">
        <v>2.2053570747375488</v>
      </c>
      <c r="K28" s="167">
        <v>2.6874134540557861</v>
      </c>
      <c r="L28" s="167">
        <v>2.5307283401489258</v>
      </c>
      <c r="M28" s="167">
        <v>2.2280604839324951</v>
      </c>
      <c r="N28" s="167">
        <v>2.2124512195587158</v>
      </c>
      <c r="O28" s="167">
        <v>2.4926962852478027</v>
      </c>
      <c r="P28" s="167">
        <v>2.650460958480835</v>
      </c>
      <c r="Q28" s="167">
        <v>2.1655995845794678</v>
      </c>
      <c r="R28" s="167">
        <v>2.1245098114013672</v>
      </c>
      <c r="S28" s="167">
        <v>2.3034923076629639</v>
      </c>
      <c r="T28" s="167">
        <v>2.6693427562713623</v>
      </c>
      <c r="U28" s="167">
        <v>2.5023820400238037</v>
      </c>
      <c r="V28" s="167">
        <v>2.3879334926605225</v>
      </c>
      <c r="W28" s="167">
        <v>1.7610311508178711</v>
      </c>
      <c r="X28" s="167">
        <v>1.4634857177734375</v>
      </c>
    </row>
    <row r="29" spans="1:28" x14ac:dyDescent="0.2">
      <c r="A29" s="337" t="s">
        <v>162</v>
      </c>
      <c r="C29" s="167">
        <v>17.553571701049805</v>
      </c>
      <c r="D29" s="167">
        <v>20.483850479125977</v>
      </c>
      <c r="E29" s="167">
        <v>20.652795791625977</v>
      </c>
      <c r="F29" s="167">
        <v>15.377178192138672</v>
      </c>
      <c r="G29" s="167">
        <v>13.686517715454102</v>
      </c>
      <c r="H29" s="167">
        <v>17.705184936523438</v>
      </c>
      <c r="I29" s="167">
        <v>19.786502838134766</v>
      </c>
      <c r="J29" s="167">
        <v>23.04876708984375</v>
      </c>
      <c r="K29" s="167">
        <v>24.369739532470703</v>
      </c>
      <c r="L29" s="167">
        <v>16.106241226196289</v>
      </c>
      <c r="M29" s="167">
        <v>16.380813598632813</v>
      </c>
      <c r="N29" s="167">
        <v>18.068084716796875</v>
      </c>
      <c r="O29" s="167">
        <v>22.921915054321289</v>
      </c>
      <c r="P29" s="167">
        <v>23.145387649536133</v>
      </c>
      <c r="Q29" s="167">
        <v>24.805265426635742</v>
      </c>
      <c r="R29" s="167">
        <v>31.555055618286133</v>
      </c>
      <c r="S29" s="167">
        <v>33.906082153320313</v>
      </c>
      <c r="T29" s="167">
        <v>29.024995803833008</v>
      </c>
      <c r="U29" s="167">
        <v>30.078441619873047</v>
      </c>
      <c r="V29" s="167">
        <v>25.879770278930664</v>
      </c>
      <c r="W29" s="167">
        <v>15.489611625671387</v>
      </c>
      <c r="X29" s="167">
        <v>10.083561897277832</v>
      </c>
    </row>
    <row r="30" spans="1:28" ht="12.75" customHeight="1" x14ac:dyDescent="0.2">
      <c r="A30" s="295" t="s">
        <v>163</v>
      </c>
      <c r="C30" s="167">
        <v>15.89680004119873</v>
      </c>
      <c r="D30" s="167">
        <v>18.243467330932617</v>
      </c>
      <c r="E30" s="167">
        <v>18.304422378540039</v>
      </c>
      <c r="F30" s="167">
        <v>13.067047119140625</v>
      </c>
      <c r="G30" s="167">
        <v>11.865671157836914</v>
      </c>
      <c r="H30" s="167">
        <v>15.593443870544434</v>
      </c>
      <c r="I30" s="167">
        <v>17.680257797241211</v>
      </c>
      <c r="J30" s="167">
        <v>20.554140090942383</v>
      </c>
      <c r="K30" s="167">
        <v>21.996063232421875</v>
      </c>
      <c r="L30" s="167">
        <v>13.762058258056641</v>
      </c>
      <c r="M30" s="167">
        <v>13.711090087890625</v>
      </c>
      <c r="N30" s="167">
        <v>15.520186424255371</v>
      </c>
      <c r="O30" s="167">
        <v>20.52134895324707</v>
      </c>
      <c r="P30" s="167">
        <v>20.687187194824219</v>
      </c>
      <c r="Q30" s="167">
        <v>22.417665481567383</v>
      </c>
      <c r="R30" s="167">
        <v>30.05286979675293</v>
      </c>
      <c r="S30" s="167">
        <v>31.745189666748047</v>
      </c>
      <c r="T30" s="167">
        <v>26.650802612304688</v>
      </c>
      <c r="U30" s="167">
        <v>27.523801803588867</v>
      </c>
      <c r="V30" s="167">
        <v>23.295284271240234</v>
      </c>
      <c r="W30" s="167">
        <v>12.909954071044922</v>
      </c>
      <c r="X30" s="167">
        <v>6.6942081451416016</v>
      </c>
    </row>
    <row r="31" spans="1:28" s="177" customFormat="1" x14ac:dyDescent="0.2">
      <c r="A31" s="676" t="s">
        <v>164</v>
      </c>
      <c r="B31" s="677"/>
      <c r="C31" s="677">
        <v>1.6567720174789429</v>
      </c>
      <c r="D31" s="677">
        <v>2.2403841018676758</v>
      </c>
      <c r="E31" s="677">
        <v>2.3483719825744629</v>
      </c>
      <c r="F31" s="677">
        <v>2.3101310729980469</v>
      </c>
      <c r="G31" s="677">
        <v>1.8208459615707397</v>
      </c>
      <c r="H31" s="677">
        <v>2.1117420196533203</v>
      </c>
      <c r="I31" s="677">
        <v>2.1062459945678711</v>
      </c>
      <c r="J31" s="677">
        <v>2.4946274757385254</v>
      </c>
      <c r="K31" s="677">
        <v>2.3736770153045654</v>
      </c>
      <c r="L31" s="677">
        <v>2.3441827297210693</v>
      </c>
      <c r="M31" s="677">
        <v>2.6697225570678711</v>
      </c>
      <c r="N31" s="677">
        <v>2.5478980541229248</v>
      </c>
      <c r="O31" s="677">
        <v>2.4005663394927979</v>
      </c>
      <c r="P31" s="677">
        <v>2.4582011699676514</v>
      </c>
      <c r="Q31" s="677">
        <v>2.3876001834869385</v>
      </c>
      <c r="R31" s="677">
        <v>1.5021853446960449</v>
      </c>
      <c r="S31" s="677">
        <v>2.1608903408050537</v>
      </c>
      <c r="T31" s="677">
        <v>2.3741939067840576</v>
      </c>
      <c r="U31" s="677">
        <v>2.554640531539917</v>
      </c>
      <c r="V31" s="677">
        <v>2.5844850540161133</v>
      </c>
      <c r="W31" s="677">
        <v>2.5796575546264648</v>
      </c>
      <c r="X31" s="677">
        <v>3.3893530368804932</v>
      </c>
    </row>
    <row r="32" spans="1:28" ht="24.95" customHeight="1" x14ac:dyDescent="0.2">
      <c r="A32" s="166" t="str">
        <f>CONCATENATE(A1," (continued)")</f>
        <v>Table 8d    Palau Balance of Payments (summary), FY2000-FY2021 (continued)</v>
      </c>
    </row>
    <row r="33" spans="1:36" ht="24.95" customHeight="1" x14ac:dyDescent="0.2">
      <c r="A33" s="102" t="s">
        <v>115</v>
      </c>
      <c r="B33" s="168"/>
      <c r="C33" s="33" t="str">
        <f>C2</f>
        <v>FY00</v>
      </c>
      <c r="D33" s="33" t="str">
        <f t="shared" ref="D33:AJ33" si="0">D2</f>
        <v>FY01</v>
      </c>
      <c r="E33" s="33" t="str">
        <f t="shared" si="0"/>
        <v>FY02</v>
      </c>
      <c r="F33" s="33" t="str">
        <f t="shared" si="0"/>
        <v>FY03</v>
      </c>
      <c r="G33" s="33" t="str">
        <f t="shared" si="0"/>
        <v>FY04</v>
      </c>
      <c r="H33" s="33" t="str">
        <f t="shared" si="0"/>
        <v>FY05</v>
      </c>
      <c r="I33" s="33" t="str">
        <f t="shared" si="0"/>
        <v>FY06</v>
      </c>
      <c r="J33" s="33" t="str">
        <f t="shared" si="0"/>
        <v>FY07</v>
      </c>
      <c r="K33" s="33" t="str">
        <f t="shared" si="0"/>
        <v>FY08</v>
      </c>
      <c r="L33" s="33" t="str">
        <f t="shared" si="0"/>
        <v>FY09</v>
      </c>
      <c r="M33" s="33" t="str">
        <f t="shared" si="0"/>
        <v>FY10</v>
      </c>
      <c r="N33" s="33" t="str">
        <f t="shared" si="0"/>
        <v>FY11</v>
      </c>
      <c r="O33" s="33" t="str">
        <f t="shared" si="0"/>
        <v>FY12</v>
      </c>
      <c r="P33" s="33" t="str">
        <f t="shared" si="0"/>
        <v>FY13</v>
      </c>
      <c r="Q33" s="33" t="str">
        <f t="shared" si="0"/>
        <v>FY14</v>
      </c>
      <c r="R33" s="33" t="str">
        <f t="shared" si="0"/>
        <v>FY15</v>
      </c>
      <c r="S33" s="33" t="str">
        <f t="shared" si="0"/>
        <v>FY16</v>
      </c>
      <c r="T33" s="33" t="str">
        <f t="shared" si="0"/>
        <v>FY17</v>
      </c>
      <c r="U33" s="33" t="str">
        <f t="shared" si="0"/>
        <v>FY18</v>
      </c>
      <c r="V33" s="33" t="str">
        <f t="shared" si="0"/>
        <v>FY19</v>
      </c>
      <c r="W33" s="33" t="str">
        <f t="shared" si="0"/>
        <v>FY20</v>
      </c>
      <c r="X33" s="33" t="str">
        <f t="shared" si="0"/>
        <v>FY21</v>
      </c>
      <c r="Y33" s="33" t="str">
        <f t="shared" si="0"/>
        <v>FY22</v>
      </c>
      <c r="Z33" s="33" t="str">
        <f t="shared" si="0"/>
        <v>FY23</v>
      </c>
      <c r="AA33" s="33" t="str">
        <f t="shared" si="0"/>
        <v>FY24</v>
      </c>
      <c r="AB33" s="33" t="str">
        <f t="shared" si="0"/>
        <v>FY25</v>
      </c>
      <c r="AC33" s="33" t="str">
        <f t="shared" si="0"/>
        <v>FY26</v>
      </c>
      <c r="AD33" s="33" t="str">
        <f t="shared" si="0"/>
        <v>FY27</v>
      </c>
      <c r="AE33" s="33" t="str">
        <f t="shared" si="0"/>
        <v>FY28</v>
      </c>
      <c r="AF33" s="33" t="str">
        <f t="shared" si="0"/>
        <v>FY29</v>
      </c>
      <c r="AG33" s="33" t="str">
        <f t="shared" si="0"/>
        <v>FY30</v>
      </c>
      <c r="AH33" s="33" t="str">
        <f t="shared" si="0"/>
        <v>FY31</v>
      </c>
      <c r="AI33" s="33" t="str">
        <f t="shared" si="0"/>
        <v>FY32</v>
      </c>
      <c r="AJ33" s="33" t="str">
        <f t="shared" si="0"/>
        <v>FY33</v>
      </c>
    </row>
    <row r="34" spans="1:36" s="171" customFormat="1" ht="20.25" customHeight="1" x14ac:dyDescent="0.2">
      <c r="A34" s="171" t="s">
        <v>165</v>
      </c>
      <c r="C34" s="171">
        <v>34.430713653564453</v>
      </c>
      <c r="D34" s="171">
        <v>24.282125473022461</v>
      </c>
      <c r="E34" s="171">
        <v>27.212495803833008</v>
      </c>
      <c r="F34" s="171">
        <v>27.870309829711914</v>
      </c>
      <c r="G34" s="171">
        <v>28.040170669555664</v>
      </c>
      <c r="H34" s="171">
        <v>27.50312614440918</v>
      </c>
      <c r="I34" s="171">
        <v>26.575624465942383</v>
      </c>
      <c r="J34" s="171">
        <v>28.639043807983398</v>
      </c>
      <c r="K34" s="171">
        <v>31.322776794433594</v>
      </c>
      <c r="L34" s="171">
        <v>29.861949920654297</v>
      </c>
      <c r="M34" s="171">
        <v>35.366825103759766</v>
      </c>
      <c r="N34" s="171">
        <v>35.197196960449219</v>
      </c>
      <c r="O34" s="171">
        <v>35.496330261230469</v>
      </c>
      <c r="P34" s="171">
        <v>36.077690124511719</v>
      </c>
      <c r="Q34" s="171">
        <v>38.351242065429688</v>
      </c>
      <c r="R34" s="171">
        <v>33.55364990234375</v>
      </c>
      <c r="S34" s="171">
        <v>32.002796173095703</v>
      </c>
      <c r="T34" s="171">
        <v>29.447341918945313</v>
      </c>
      <c r="U34" s="171">
        <v>45.892292022705078</v>
      </c>
      <c r="V34" s="171">
        <v>25.336618423461914</v>
      </c>
      <c r="W34" s="171">
        <v>35.152896881103516</v>
      </c>
      <c r="X34" s="171">
        <v>30.66082763671875</v>
      </c>
    </row>
    <row r="35" spans="1:36" ht="20.25" customHeight="1" x14ac:dyDescent="0.2">
      <c r="A35" s="337" t="s">
        <v>166</v>
      </c>
      <c r="C35" s="167">
        <v>46.459682464599609</v>
      </c>
      <c r="D35" s="167">
        <v>37.544578552246094</v>
      </c>
      <c r="E35" s="167">
        <v>41.41619873046875</v>
      </c>
      <c r="F35" s="167">
        <v>41.870948791503906</v>
      </c>
      <c r="G35" s="167">
        <v>43.088092803955078</v>
      </c>
      <c r="H35" s="167">
        <v>43.089210510253906</v>
      </c>
      <c r="I35" s="167">
        <v>42.393798828125</v>
      </c>
      <c r="J35" s="167">
        <v>43.9896240234375</v>
      </c>
      <c r="K35" s="167">
        <v>45.422889709472656</v>
      </c>
      <c r="L35" s="167">
        <v>42.315280914306641</v>
      </c>
      <c r="M35" s="167">
        <v>47.555644989013672</v>
      </c>
      <c r="N35" s="167">
        <v>47.976604461669922</v>
      </c>
      <c r="O35" s="167">
        <v>48.999973297119141</v>
      </c>
      <c r="P35" s="167">
        <v>50.218368530273438</v>
      </c>
      <c r="Q35" s="167">
        <v>53.930843353271484</v>
      </c>
      <c r="R35" s="167">
        <v>52.241611480712891</v>
      </c>
      <c r="S35" s="167">
        <v>53.231037139892578</v>
      </c>
      <c r="T35" s="167">
        <v>52.063068389892578</v>
      </c>
      <c r="U35" s="167">
        <v>69.100364685058594</v>
      </c>
      <c r="V35" s="167">
        <v>48.084934234619141</v>
      </c>
      <c r="W35" s="167">
        <v>55.359596252441406</v>
      </c>
      <c r="X35" s="167">
        <v>47.384777069091797</v>
      </c>
    </row>
    <row r="36" spans="1:36" ht="12.75" customHeight="1" x14ac:dyDescent="0.2">
      <c r="A36" s="295" t="s">
        <v>194</v>
      </c>
      <c r="C36" s="167">
        <v>40.345386505126953</v>
      </c>
      <c r="D36" s="167">
        <v>31.741399765014648</v>
      </c>
      <c r="E36" s="167">
        <v>35.317962646484375</v>
      </c>
      <c r="F36" s="167">
        <v>35.874252319335938</v>
      </c>
      <c r="G36" s="167">
        <v>36.461635589599609</v>
      </c>
      <c r="H36" s="167">
        <v>35.850093841552734</v>
      </c>
      <c r="I36" s="167">
        <v>35.218029022216797</v>
      </c>
      <c r="J36" s="167">
        <v>36.658729553222656</v>
      </c>
      <c r="K36" s="167">
        <v>37.590290069580078</v>
      </c>
      <c r="L36" s="167">
        <v>34.943920135498047</v>
      </c>
      <c r="M36" s="167">
        <v>38.465389251708984</v>
      </c>
      <c r="N36" s="167">
        <v>38.253990173339844</v>
      </c>
      <c r="O36" s="167">
        <v>38.321205139160156</v>
      </c>
      <c r="P36" s="167">
        <v>37.593475341796875</v>
      </c>
      <c r="Q36" s="167">
        <v>40.520515441894531</v>
      </c>
      <c r="R36" s="167">
        <v>36.431171417236328</v>
      </c>
      <c r="S36" s="167">
        <v>37.345352172851563</v>
      </c>
      <c r="T36" s="167">
        <v>38.076763153076172</v>
      </c>
      <c r="U36" s="167">
        <v>49.893833160400391</v>
      </c>
      <c r="V36" s="167">
        <v>36.043613433837891</v>
      </c>
      <c r="W36" s="167">
        <v>43.673160552978516</v>
      </c>
      <c r="X36" s="167">
        <v>39.34307861328125</v>
      </c>
    </row>
    <row r="37" spans="1:36" ht="12.75" customHeight="1" x14ac:dyDescent="0.2">
      <c r="A37" s="338" t="s">
        <v>427</v>
      </c>
      <c r="C37" s="167">
        <v>13.642000198364258</v>
      </c>
      <c r="D37" s="167">
        <v>13.784999847412109</v>
      </c>
      <c r="E37" s="167">
        <v>13.928000450134277</v>
      </c>
      <c r="F37" s="167">
        <v>13.928000450134277</v>
      </c>
      <c r="G37" s="167">
        <v>14.071000099182129</v>
      </c>
      <c r="H37" s="167">
        <v>12.470999717712402</v>
      </c>
      <c r="I37" s="167">
        <v>12.717000007629395</v>
      </c>
      <c r="J37" s="167">
        <v>12.717000007629395</v>
      </c>
      <c r="K37" s="167">
        <v>13.232695579528809</v>
      </c>
      <c r="L37" s="167">
        <v>13.147500038146973</v>
      </c>
      <c r="M37" s="167">
        <v>13.147500038146973</v>
      </c>
      <c r="N37" s="167">
        <v>13.147000312805176</v>
      </c>
      <c r="O37" s="167">
        <v>13.128231048583984</v>
      </c>
      <c r="P37" s="167">
        <v>13.147000312805176</v>
      </c>
      <c r="Q37" s="167">
        <v>13.147000312805176</v>
      </c>
      <c r="R37" s="167">
        <v>13.147000312805176</v>
      </c>
      <c r="S37" s="167">
        <v>13.147000312805176</v>
      </c>
      <c r="T37" s="167">
        <v>13.147000312805176</v>
      </c>
      <c r="U37" s="167">
        <v>24.573999404907227</v>
      </c>
      <c r="V37" s="167">
        <v>9.6999998092651367</v>
      </c>
      <c r="W37" s="167">
        <v>0</v>
      </c>
      <c r="X37" s="167">
        <v>0</v>
      </c>
    </row>
    <row r="38" spans="1:36" ht="12.75" customHeight="1" x14ac:dyDescent="0.2">
      <c r="A38" s="338" t="s">
        <v>428</v>
      </c>
      <c r="C38" s="167">
        <v>6.7087831497192383</v>
      </c>
      <c r="D38" s="167">
        <v>7.0037941932678223</v>
      </c>
      <c r="E38" s="167">
        <v>5.6654891967773438</v>
      </c>
      <c r="F38" s="167">
        <v>6.9478740692138672</v>
      </c>
      <c r="G38" s="167">
        <v>8.4855461120605469</v>
      </c>
      <c r="H38" s="167">
        <v>9.2130918502807617</v>
      </c>
      <c r="I38" s="167">
        <v>9.4072723388671875</v>
      </c>
      <c r="J38" s="167">
        <v>8.89154052734375</v>
      </c>
      <c r="K38" s="167">
        <v>9.3326740264892578</v>
      </c>
      <c r="L38" s="167">
        <v>8.7040891647338867</v>
      </c>
      <c r="M38" s="167">
        <v>10.735448837280273</v>
      </c>
      <c r="N38" s="167">
        <v>10.343138694763184</v>
      </c>
      <c r="O38" s="167">
        <v>10.480127334594727</v>
      </c>
      <c r="P38" s="167">
        <v>9.7167339324951172</v>
      </c>
      <c r="Q38" s="167">
        <v>9.9457292556762695</v>
      </c>
      <c r="R38" s="167">
        <v>10.222122192382813</v>
      </c>
      <c r="S38" s="167">
        <v>10.018420219421387</v>
      </c>
      <c r="T38" s="167">
        <v>9.6902284622192383</v>
      </c>
      <c r="U38" s="167">
        <v>9.5392665863037109</v>
      </c>
      <c r="V38" s="167">
        <v>9.5741357803344727</v>
      </c>
      <c r="W38" s="167">
        <v>27.209999084472656</v>
      </c>
      <c r="X38" s="167">
        <v>24.945999145507813</v>
      </c>
    </row>
    <row r="39" spans="1:36" ht="12.75" customHeight="1" x14ac:dyDescent="0.2">
      <c r="A39" s="338" t="s">
        <v>429</v>
      </c>
      <c r="C39" s="167">
        <v>19.994604110717773</v>
      </c>
      <c r="D39" s="167">
        <v>10.952605247497559</v>
      </c>
      <c r="E39" s="167">
        <v>15.72447395324707</v>
      </c>
      <c r="F39" s="167">
        <v>14.998377799987793</v>
      </c>
      <c r="G39" s="167">
        <v>13.90509033203125</v>
      </c>
      <c r="H39" s="167">
        <v>14.16600227355957</v>
      </c>
      <c r="I39" s="167">
        <v>13.093757629394531</v>
      </c>
      <c r="J39" s="167">
        <v>15.050187110900879</v>
      </c>
      <c r="K39" s="167">
        <v>15.024919509887695</v>
      </c>
      <c r="L39" s="167">
        <v>13.092331886291504</v>
      </c>
      <c r="M39" s="167">
        <v>14.582439422607422</v>
      </c>
      <c r="N39" s="167">
        <v>14.763850212097168</v>
      </c>
      <c r="O39" s="167">
        <v>14.712848663330078</v>
      </c>
      <c r="P39" s="167">
        <v>14.729742050170898</v>
      </c>
      <c r="Q39" s="167">
        <v>17.427787780761719</v>
      </c>
      <c r="R39" s="167">
        <v>13.06204891204834</v>
      </c>
      <c r="S39" s="167">
        <v>14.179931640625</v>
      </c>
      <c r="T39" s="167">
        <v>15.239536285400391</v>
      </c>
      <c r="U39" s="167">
        <v>15.780566215515137</v>
      </c>
      <c r="V39" s="167">
        <v>16.769475936889648</v>
      </c>
      <c r="W39" s="167">
        <v>16.463161468505859</v>
      </c>
      <c r="X39" s="167">
        <v>14.397077560424805</v>
      </c>
    </row>
    <row r="40" spans="1:36" ht="12.75" customHeight="1" x14ac:dyDescent="0.2">
      <c r="A40" s="295" t="s">
        <v>1862</v>
      </c>
      <c r="C40" s="167">
        <v>1.1366649866104126</v>
      </c>
      <c r="D40" s="167">
        <v>1.1170769929885864</v>
      </c>
      <c r="E40" s="167">
        <v>1.155784010887146</v>
      </c>
      <c r="F40" s="167">
        <v>1.3099620342254639</v>
      </c>
      <c r="G40" s="167">
        <v>1.7315880060195923</v>
      </c>
      <c r="H40" s="167">
        <v>1.7492680549621582</v>
      </c>
      <c r="I40" s="167">
        <v>1.7336699962615967</v>
      </c>
      <c r="J40" s="167">
        <v>1.8642690181732178</v>
      </c>
      <c r="K40" s="167">
        <v>1.7754650115966797</v>
      </c>
      <c r="L40" s="167">
        <v>1.5257610082626343</v>
      </c>
      <c r="M40" s="167">
        <v>2.9584560394287109</v>
      </c>
      <c r="N40" s="167">
        <v>3.8291819095611572</v>
      </c>
      <c r="O40" s="167">
        <v>4.3940482139587402</v>
      </c>
      <c r="P40" s="167">
        <v>5.7827877998352051</v>
      </c>
      <c r="Q40" s="167">
        <v>6.3923478126525879</v>
      </c>
      <c r="R40" s="167">
        <v>8.7852296829223633</v>
      </c>
      <c r="S40" s="167">
        <v>7.7960500717163086</v>
      </c>
      <c r="T40" s="167">
        <v>6.6134910583496094</v>
      </c>
      <c r="U40" s="167">
        <v>9.8688163757324219</v>
      </c>
      <c r="V40" s="167">
        <v>3.7155740261077881</v>
      </c>
      <c r="W40" s="167">
        <v>1.6480000019073486</v>
      </c>
      <c r="X40" s="167">
        <v>0.20800000429153442</v>
      </c>
    </row>
    <row r="41" spans="1:36" ht="12.75" customHeight="1" x14ac:dyDescent="0.2">
      <c r="A41" s="295" t="s">
        <v>2</v>
      </c>
      <c r="C41" s="167">
        <v>4.9776301383972168</v>
      </c>
      <c r="D41" s="167">
        <v>4.6861004829406738</v>
      </c>
      <c r="E41" s="167">
        <v>4.942451000213623</v>
      </c>
      <c r="F41" s="167">
        <v>4.686737060546875</v>
      </c>
      <c r="G41" s="167">
        <v>4.894866943359375</v>
      </c>
      <c r="H41" s="167">
        <v>5.4898495674133301</v>
      </c>
      <c r="I41" s="167">
        <v>5.4421000480651855</v>
      </c>
      <c r="J41" s="167">
        <v>5.4666275978088379</v>
      </c>
      <c r="K41" s="167">
        <v>6.0571365356445313</v>
      </c>
      <c r="L41" s="167">
        <v>5.8455986976623535</v>
      </c>
      <c r="M41" s="167">
        <v>6.1317987442016602</v>
      </c>
      <c r="N41" s="167">
        <v>5.8934335708618164</v>
      </c>
      <c r="O41" s="167">
        <v>6.2847170829772949</v>
      </c>
      <c r="P41" s="167">
        <v>6.8421039581298828</v>
      </c>
      <c r="Q41" s="167">
        <v>7.0179800987243652</v>
      </c>
      <c r="R41" s="167">
        <v>7.025212287902832</v>
      </c>
      <c r="S41" s="167">
        <v>8.0896358489990234</v>
      </c>
      <c r="T41" s="167">
        <v>7.3728132247924805</v>
      </c>
      <c r="U41" s="167">
        <v>9.3377113342285156</v>
      </c>
      <c r="V41" s="167">
        <v>8.3257465362548828</v>
      </c>
      <c r="W41" s="167">
        <v>10.038434982299805</v>
      </c>
      <c r="X41" s="167">
        <v>7.8336977958679199</v>
      </c>
    </row>
    <row r="42" spans="1:36" ht="12.75" customHeight="1" x14ac:dyDescent="0.2">
      <c r="A42" s="337" t="s">
        <v>169</v>
      </c>
      <c r="C42" s="167">
        <v>12.028969764709473</v>
      </c>
      <c r="D42" s="167">
        <v>13.262451171875</v>
      </c>
      <c r="E42" s="167">
        <v>14.203701972961426</v>
      </c>
      <c r="F42" s="167">
        <v>14.000639915466309</v>
      </c>
      <c r="G42" s="167">
        <v>15.047920227050781</v>
      </c>
      <c r="H42" s="167">
        <v>15.586086273193359</v>
      </c>
      <c r="I42" s="167">
        <v>15.818175315856934</v>
      </c>
      <c r="J42" s="167">
        <v>15.350581169128418</v>
      </c>
      <c r="K42" s="167">
        <v>14.100113868713379</v>
      </c>
      <c r="L42" s="167">
        <v>12.453330039978027</v>
      </c>
      <c r="M42" s="167">
        <v>12.188817024230957</v>
      </c>
      <c r="N42" s="167">
        <v>12.779406547546387</v>
      </c>
      <c r="O42" s="167">
        <v>13.503642082214355</v>
      </c>
      <c r="P42" s="167">
        <v>14.140679359436035</v>
      </c>
      <c r="Q42" s="167">
        <v>15.579601287841797</v>
      </c>
      <c r="R42" s="167">
        <v>18.687963485717773</v>
      </c>
      <c r="S42" s="167">
        <v>21.228242874145508</v>
      </c>
      <c r="T42" s="167">
        <v>22.615726470947266</v>
      </c>
      <c r="U42" s="167">
        <v>23.208070755004883</v>
      </c>
      <c r="V42" s="167">
        <v>22.748315811157227</v>
      </c>
      <c r="W42" s="167">
        <v>20.206699371337891</v>
      </c>
      <c r="X42" s="167">
        <v>16.723947525024414</v>
      </c>
    </row>
    <row r="43" spans="1:36" x14ac:dyDescent="0.2">
      <c r="A43" s="295" t="s">
        <v>167</v>
      </c>
      <c r="C43" s="167">
        <v>9.9959182739257813</v>
      </c>
      <c r="D43" s="167">
        <v>11.443882942199707</v>
      </c>
      <c r="E43" s="167">
        <v>12.345345497131348</v>
      </c>
      <c r="F43" s="167">
        <v>12.177286148071289</v>
      </c>
      <c r="G43" s="167">
        <v>13.183703422546387</v>
      </c>
      <c r="H43" s="167">
        <v>13.568534851074219</v>
      </c>
      <c r="I43" s="167">
        <v>12.981149673461914</v>
      </c>
      <c r="J43" s="167">
        <v>12.475022315979004</v>
      </c>
      <c r="K43" s="167">
        <v>11.644037246704102</v>
      </c>
      <c r="L43" s="167">
        <v>10.925766944885254</v>
      </c>
      <c r="M43" s="167">
        <v>10.482372283935547</v>
      </c>
      <c r="N43" s="167">
        <v>10.77265453338623</v>
      </c>
      <c r="O43" s="167">
        <v>11.315841674804688</v>
      </c>
      <c r="P43" s="167">
        <v>11.895835876464844</v>
      </c>
      <c r="Q43" s="167">
        <v>13.542637825012207</v>
      </c>
      <c r="R43" s="167">
        <v>16.181770324707031</v>
      </c>
      <c r="S43" s="167">
        <v>18.552526473999023</v>
      </c>
      <c r="T43" s="167">
        <v>19.883518218994141</v>
      </c>
      <c r="U43" s="167">
        <v>20.182165145874023</v>
      </c>
      <c r="V43" s="167">
        <v>19.890045166015625</v>
      </c>
      <c r="W43" s="167">
        <v>18.324943542480469</v>
      </c>
      <c r="X43" s="167">
        <v>15.104110717773438</v>
      </c>
    </row>
    <row r="44" spans="1:36" ht="12.75" customHeight="1" x14ac:dyDescent="0.2">
      <c r="A44" s="295" t="s">
        <v>2</v>
      </c>
      <c r="C44" s="167">
        <v>2.0330517292022705</v>
      </c>
      <c r="D44" s="167">
        <v>1.8185687065124512</v>
      </c>
      <c r="E44" s="167">
        <v>1.858356237411499</v>
      </c>
      <c r="F44" s="167">
        <v>1.82335364818573</v>
      </c>
      <c r="G44" s="167">
        <v>1.8642174005508423</v>
      </c>
      <c r="H44" s="167">
        <v>2.0175514221191406</v>
      </c>
      <c r="I44" s="167">
        <v>2.8370256423950195</v>
      </c>
      <c r="J44" s="167">
        <v>2.8755588531494141</v>
      </c>
      <c r="K44" s="167">
        <v>2.4560766220092773</v>
      </c>
      <c r="L44" s="167">
        <v>1.5275627374649048</v>
      </c>
      <c r="M44" s="167">
        <v>1.7064447402954102</v>
      </c>
      <c r="N44" s="167">
        <v>2.0067520141601563</v>
      </c>
      <c r="O44" s="167">
        <v>2.1878001689910889</v>
      </c>
      <c r="P44" s="167">
        <v>2.2448434829711914</v>
      </c>
      <c r="Q44" s="167">
        <v>2.036963939666748</v>
      </c>
      <c r="R44" s="167">
        <v>2.506192684173584</v>
      </c>
      <c r="S44" s="167">
        <v>2.6757152080535889</v>
      </c>
      <c r="T44" s="167">
        <v>2.7322089672088623</v>
      </c>
      <c r="U44" s="167">
        <v>3.0259065628051758</v>
      </c>
      <c r="V44" s="167">
        <v>2.8582694530487061</v>
      </c>
      <c r="W44" s="167">
        <v>1.8817548751831055</v>
      </c>
      <c r="X44" s="167">
        <v>1.6198364496231079</v>
      </c>
    </row>
    <row r="45" spans="1:36" ht="19.149999999999999" customHeight="1" x14ac:dyDescent="0.2">
      <c r="A45" s="169" t="s">
        <v>170</v>
      </c>
      <c r="C45" s="167">
        <v>28.146987915039063</v>
      </c>
      <c r="D45" s="167">
        <v>31.244377136230469</v>
      </c>
      <c r="E45" s="167">
        <v>33.077632904052734</v>
      </c>
      <c r="F45" s="167">
        <v>28.248764038085938</v>
      </c>
      <c r="G45" s="167">
        <v>39.298690795898438</v>
      </c>
      <c r="H45" s="167">
        <v>46.938518524169922</v>
      </c>
      <c r="I45" s="167">
        <v>46.313789367675781</v>
      </c>
      <c r="J45" s="167">
        <v>40.163799285888672</v>
      </c>
      <c r="K45" s="167">
        <v>26.980270385742188</v>
      </c>
      <c r="L45" s="167">
        <v>14.504214286804199</v>
      </c>
      <c r="M45" s="167">
        <v>26.092849731445313</v>
      </c>
      <c r="N45" s="167">
        <v>16.7725830078125</v>
      </c>
      <c r="O45" s="167">
        <v>22.872518539428711</v>
      </c>
      <c r="P45" s="167">
        <v>19.457359313964844</v>
      </c>
      <c r="Q45" s="167">
        <v>32.640560150146484</v>
      </c>
      <c r="R45" s="167">
        <v>17.621007919311523</v>
      </c>
      <c r="S45" s="167">
        <v>24.400802612304688</v>
      </c>
      <c r="T45" s="167">
        <v>20.563739776611328</v>
      </c>
      <c r="U45" s="167">
        <v>82.618843078613281</v>
      </c>
      <c r="V45" s="167">
        <v>34.853675842285156</v>
      </c>
      <c r="W45" s="167">
        <v>29.533876419067383</v>
      </c>
      <c r="X45" s="167">
        <v>14.960877418518066</v>
      </c>
    </row>
    <row r="46" spans="1:36" s="169" customFormat="1" x14ac:dyDescent="0.2">
      <c r="A46" s="337" t="s">
        <v>171</v>
      </c>
      <c r="B46" s="167"/>
      <c r="C46" s="167">
        <v>28.146987915039063</v>
      </c>
      <c r="D46" s="167">
        <v>31.244377136230469</v>
      </c>
      <c r="E46" s="167">
        <v>33.077632904052734</v>
      </c>
      <c r="F46" s="167">
        <v>28.248764038085938</v>
      </c>
      <c r="G46" s="167">
        <v>39.298690795898438</v>
      </c>
      <c r="H46" s="167">
        <v>46.938518524169922</v>
      </c>
      <c r="I46" s="167">
        <v>46.313789367675781</v>
      </c>
      <c r="J46" s="167">
        <v>40.163799285888672</v>
      </c>
      <c r="K46" s="167">
        <v>26.980270385742188</v>
      </c>
      <c r="L46" s="167">
        <v>14.504214286804199</v>
      </c>
      <c r="M46" s="167">
        <v>26.092849731445313</v>
      </c>
      <c r="N46" s="167">
        <v>16.7725830078125</v>
      </c>
      <c r="O46" s="167">
        <v>22.872518539428711</v>
      </c>
      <c r="P46" s="167">
        <v>19.457359313964844</v>
      </c>
      <c r="Q46" s="167">
        <v>32.640560150146484</v>
      </c>
      <c r="R46" s="167">
        <v>17.621007919311523</v>
      </c>
      <c r="S46" s="167">
        <v>24.400802612304688</v>
      </c>
      <c r="T46" s="167">
        <v>20.563739776611328</v>
      </c>
      <c r="U46" s="167">
        <v>82.618843078613281</v>
      </c>
      <c r="V46" s="167">
        <v>34.853675842285156</v>
      </c>
      <c r="W46" s="167">
        <v>29.533876419067383</v>
      </c>
      <c r="X46" s="167">
        <v>14.960877418518066</v>
      </c>
    </row>
    <row r="47" spans="1:36" x14ac:dyDescent="0.2">
      <c r="A47" s="295" t="s">
        <v>1867</v>
      </c>
      <c r="C47" s="167">
        <v>0</v>
      </c>
      <c r="D47" s="167">
        <v>0</v>
      </c>
      <c r="E47" s="167">
        <v>0</v>
      </c>
      <c r="F47" s="167">
        <v>0</v>
      </c>
      <c r="G47" s="167">
        <v>0</v>
      </c>
      <c r="H47" s="167">
        <v>0</v>
      </c>
      <c r="I47" s="167">
        <v>0</v>
      </c>
      <c r="J47" s="167">
        <v>0</v>
      </c>
      <c r="K47" s="167">
        <v>0</v>
      </c>
      <c r="L47" s="167">
        <v>0</v>
      </c>
      <c r="M47" s="167">
        <v>0</v>
      </c>
      <c r="N47" s="167">
        <v>0</v>
      </c>
      <c r="O47" s="167">
        <v>0</v>
      </c>
      <c r="P47" s="167">
        <v>0</v>
      </c>
      <c r="Q47" s="167">
        <v>0</v>
      </c>
      <c r="R47" s="167">
        <v>0</v>
      </c>
      <c r="S47" s="167">
        <v>0</v>
      </c>
      <c r="T47" s="167">
        <v>0</v>
      </c>
      <c r="U47" s="167">
        <v>65.25</v>
      </c>
      <c r="V47" s="167">
        <v>0</v>
      </c>
      <c r="W47" s="167">
        <v>0</v>
      </c>
      <c r="X47" s="167">
        <v>0</v>
      </c>
      <c r="Y47" s="74"/>
      <c r="Z47" s="74"/>
      <c r="AB47" s="74"/>
    </row>
    <row r="48" spans="1:36" ht="12.75" customHeight="1" x14ac:dyDescent="0.2">
      <c r="A48" s="295" t="s">
        <v>430</v>
      </c>
      <c r="C48" s="167">
        <v>5.5697502102702856E-4</v>
      </c>
      <c r="D48" s="167">
        <v>3.0183998751454055E-4</v>
      </c>
      <c r="E48" s="167">
        <v>1.0239599505439401E-3</v>
      </c>
      <c r="F48" s="167">
        <v>1.0858919704332948E-3</v>
      </c>
      <c r="G48" s="167">
        <v>3.7635669708251953</v>
      </c>
      <c r="H48" s="167">
        <v>1.5407079458236694</v>
      </c>
      <c r="I48" s="167">
        <v>8.1077766418457031</v>
      </c>
      <c r="J48" s="167">
        <v>8.2614841461181641</v>
      </c>
      <c r="K48" s="167">
        <v>6.912628173828125</v>
      </c>
      <c r="L48" s="167">
        <v>4.309959888458252</v>
      </c>
      <c r="M48" s="167">
        <v>6.564763069152832</v>
      </c>
      <c r="N48" s="167">
        <v>3.5087599754333496</v>
      </c>
      <c r="O48" s="167">
        <v>4.4027528762817383</v>
      </c>
      <c r="P48" s="167">
        <v>3.5168869495391846</v>
      </c>
      <c r="Q48" s="167">
        <v>4.0118498802185059</v>
      </c>
      <c r="R48" s="167">
        <v>6.7210869789123535</v>
      </c>
      <c r="S48" s="167">
        <v>7.055260181427002</v>
      </c>
      <c r="T48" s="167">
        <v>1.2245179414749146</v>
      </c>
      <c r="U48" s="167">
        <v>0.38649800419807434</v>
      </c>
      <c r="V48" s="167">
        <v>10.862138748168945</v>
      </c>
      <c r="W48" s="167">
        <v>6.3730001449584961</v>
      </c>
      <c r="X48" s="167">
        <v>4.8520002365112305</v>
      </c>
    </row>
    <row r="49" spans="1:28" ht="12.75" customHeight="1" x14ac:dyDescent="0.2">
      <c r="A49" s="295" t="s">
        <v>431</v>
      </c>
      <c r="C49" s="167">
        <v>7.9064302444458008</v>
      </c>
      <c r="D49" s="167">
        <v>14.424075126647949</v>
      </c>
      <c r="E49" s="167">
        <v>20.686609268188477</v>
      </c>
      <c r="F49" s="167">
        <v>22.1865234375</v>
      </c>
      <c r="G49" s="167">
        <v>26.349374771118164</v>
      </c>
      <c r="H49" s="167">
        <v>29.104082107543945</v>
      </c>
      <c r="I49" s="167">
        <v>19.788850784301758</v>
      </c>
      <c r="J49" s="167">
        <v>11.36171817779541</v>
      </c>
      <c r="K49" s="167">
        <v>2.1501142978668213</v>
      </c>
      <c r="L49" s="167">
        <v>0.2712898850440979</v>
      </c>
      <c r="M49" s="167">
        <v>0</v>
      </c>
      <c r="N49" s="167">
        <v>0</v>
      </c>
      <c r="O49" s="167">
        <v>0</v>
      </c>
      <c r="P49" s="167">
        <v>0</v>
      </c>
      <c r="Q49" s="167">
        <v>0</v>
      </c>
      <c r="R49" s="167">
        <v>0</v>
      </c>
      <c r="S49" s="167">
        <v>0</v>
      </c>
      <c r="T49" s="167">
        <v>0</v>
      </c>
      <c r="U49" s="167">
        <v>0</v>
      </c>
      <c r="V49" s="167">
        <v>0</v>
      </c>
      <c r="W49" s="167">
        <v>0</v>
      </c>
      <c r="X49" s="167">
        <v>0</v>
      </c>
    </row>
    <row r="50" spans="1:28" ht="12.75" customHeight="1" x14ac:dyDescent="0.2">
      <c r="A50" s="295" t="s">
        <v>79</v>
      </c>
      <c r="C50" s="167">
        <v>20.239999771118164</v>
      </c>
      <c r="D50" s="167">
        <v>16.819999694824219</v>
      </c>
      <c r="E50" s="167">
        <v>12.390000343322754</v>
      </c>
      <c r="F50" s="167">
        <v>6.0500001907348633</v>
      </c>
      <c r="G50" s="167">
        <v>0.2800000011920929</v>
      </c>
      <c r="H50" s="167">
        <v>4.7300000190734863</v>
      </c>
      <c r="I50" s="167">
        <v>4.3000001907348633</v>
      </c>
      <c r="J50" s="167">
        <v>3.869999885559082</v>
      </c>
      <c r="K50" s="167">
        <v>9.0900001525878906</v>
      </c>
      <c r="L50" s="167">
        <v>3.25</v>
      </c>
      <c r="M50" s="167">
        <v>5.7800002098083496</v>
      </c>
      <c r="N50" s="167">
        <v>1.0800000429153442</v>
      </c>
      <c r="O50" s="167">
        <v>5.2600002288818359</v>
      </c>
      <c r="P50" s="167">
        <v>3.8424999713897705</v>
      </c>
      <c r="Q50" s="167">
        <v>3.9906249046325684</v>
      </c>
      <c r="R50" s="167">
        <v>3.5432813167572021</v>
      </c>
      <c r="S50" s="167">
        <v>4.1591014862060547</v>
      </c>
      <c r="T50" s="167">
        <v>14.183876991271973</v>
      </c>
      <c r="U50" s="167">
        <v>11.683876991271973</v>
      </c>
      <c r="V50" s="167">
        <v>9.1838769912719727</v>
      </c>
      <c r="W50" s="167">
        <v>6.6838769912719727</v>
      </c>
      <c r="X50" s="167">
        <v>4.1838769912719727</v>
      </c>
    </row>
    <row r="51" spans="1:28" ht="12.75" customHeight="1" x14ac:dyDescent="0.2">
      <c r="A51" s="295" t="s">
        <v>2</v>
      </c>
      <c r="C51" s="167">
        <v>0</v>
      </c>
      <c r="D51" s="167">
        <v>0</v>
      </c>
      <c r="E51" s="167">
        <v>0</v>
      </c>
      <c r="F51" s="167">
        <v>1.1155823245644569E-2</v>
      </c>
      <c r="G51" s="167">
        <v>8.9057493209838867</v>
      </c>
      <c r="H51" s="167">
        <v>11.563729286193848</v>
      </c>
      <c r="I51" s="167">
        <v>14.117162704467773</v>
      </c>
      <c r="J51" s="167">
        <v>16.670597076416016</v>
      </c>
      <c r="K51" s="167">
        <v>8.8275279998779297</v>
      </c>
      <c r="L51" s="167">
        <v>6.6729640960693359</v>
      </c>
      <c r="M51" s="167">
        <v>13.748085975646973</v>
      </c>
      <c r="N51" s="167">
        <v>12.183822631835938</v>
      </c>
      <c r="O51" s="167">
        <v>13.209766387939453</v>
      </c>
      <c r="P51" s="167">
        <v>12.09797191619873</v>
      </c>
      <c r="Q51" s="167">
        <v>24.638084411621094</v>
      </c>
      <c r="R51" s="167">
        <v>7.3566389083862305</v>
      </c>
      <c r="S51" s="167">
        <v>13.186442375183105</v>
      </c>
      <c r="T51" s="167">
        <v>5.1553440093994141</v>
      </c>
      <c r="U51" s="167">
        <v>5.2984671592712402</v>
      </c>
      <c r="V51" s="167">
        <v>14.807659149169922</v>
      </c>
      <c r="W51" s="167">
        <v>16.476999282836914</v>
      </c>
      <c r="X51" s="167">
        <v>5.9250001907348633</v>
      </c>
    </row>
    <row r="52" spans="1:28" ht="12.75" customHeight="1" x14ac:dyDescent="0.2">
      <c r="A52" s="337" t="s">
        <v>172</v>
      </c>
      <c r="C52" s="167">
        <v>0</v>
      </c>
      <c r="D52" s="167">
        <v>0</v>
      </c>
      <c r="E52" s="167">
        <v>0</v>
      </c>
      <c r="F52" s="167">
        <v>0</v>
      </c>
      <c r="G52" s="167">
        <v>0</v>
      </c>
      <c r="H52" s="167">
        <v>0</v>
      </c>
      <c r="I52" s="167">
        <v>0</v>
      </c>
      <c r="J52" s="167">
        <v>0</v>
      </c>
      <c r="K52" s="167">
        <v>0</v>
      </c>
      <c r="L52" s="167">
        <v>0</v>
      </c>
      <c r="M52" s="167">
        <v>0</v>
      </c>
      <c r="N52" s="167">
        <v>0</v>
      </c>
      <c r="O52" s="167">
        <v>0</v>
      </c>
      <c r="P52" s="167">
        <v>0</v>
      </c>
      <c r="Q52" s="167">
        <v>0</v>
      </c>
      <c r="R52" s="167">
        <v>0</v>
      </c>
      <c r="S52" s="167">
        <v>0</v>
      </c>
      <c r="T52" s="167">
        <v>0</v>
      </c>
      <c r="U52" s="167">
        <v>0</v>
      </c>
      <c r="V52" s="167">
        <v>0</v>
      </c>
      <c r="W52" s="167">
        <v>0</v>
      </c>
      <c r="X52" s="167">
        <v>0</v>
      </c>
    </row>
    <row r="53" spans="1:28" x14ac:dyDescent="0.2">
      <c r="A53" s="169" t="s">
        <v>195</v>
      </c>
      <c r="B53" s="169"/>
      <c r="C53" s="169">
        <v>-45.572841644287109</v>
      </c>
      <c r="D53" s="169">
        <v>-19.393926620483398</v>
      </c>
      <c r="E53" s="169">
        <v>-13.491811752319336</v>
      </c>
      <c r="F53" s="169">
        <v>-13.06368350982666</v>
      </c>
      <c r="G53" s="169">
        <v>-16.630695343017578</v>
      </c>
      <c r="H53" s="169">
        <v>-0.9620937705039978</v>
      </c>
      <c r="I53" s="169">
        <v>-7.2718572616577148</v>
      </c>
      <c r="J53" s="169">
        <v>-1.8689056634902954</v>
      </c>
      <c r="K53" s="169">
        <v>-18.681083679199219</v>
      </c>
      <c r="L53" s="169">
        <v>-10.411425590515137</v>
      </c>
      <c r="M53" s="169">
        <v>3.9327497482299805</v>
      </c>
      <c r="N53" s="169">
        <v>-16.058872222900391</v>
      </c>
      <c r="O53" s="169">
        <v>-19.075990676879883</v>
      </c>
      <c r="P53" s="169">
        <v>-21.395353317260742</v>
      </c>
      <c r="Q53" s="169">
        <v>-22.934257507324219</v>
      </c>
      <c r="R53" s="169">
        <v>-18.127964019775391</v>
      </c>
      <c r="S53" s="169">
        <v>-23.591419219970703</v>
      </c>
      <c r="T53" s="169">
        <v>-45.670555114746094</v>
      </c>
      <c r="U53" s="169">
        <v>30.468006134033203</v>
      </c>
      <c r="V53" s="169">
        <v>-52.490230560302734</v>
      </c>
      <c r="W53" s="169">
        <v>-86.024650573730469</v>
      </c>
      <c r="X53" s="169">
        <v>-113.27768707275391</v>
      </c>
      <c r="Y53" s="175"/>
      <c r="Z53" s="175"/>
      <c r="AB53" s="175"/>
    </row>
    <row r="54" spans="1:28" s="169" customFormat="1" x14ac:dyDescent="0.2">
      <c r="A54" s="169" t="s">
        <v>173</v>
      </c>
      <c r="B54" s="167"/>
      <c r="C54" s="167">
        <v>-8.6564769744873047</v>
      </c>
      <c r="D54" s="167">
        <v>-5.3194403648376465</v>
      </c>
      <c r="E54" s="167">
        <v>-22.248256683349609</v>
      </c>
      <c r="F54" s="167">
        <v>-9.0633277893066406</v>
      </c>
      <c r="G54" s="167">
        <v>-15.890668869018555</v>
      </c>
      <c r="H54" s="167">
        <v>-15.570378303527832</v>
      </c>
      <c r="I54" s="167">
        <v>0.92366766929626465</v>
      </c>
      <c r="J54" s="167">
        <v>-17.508075714111328</v>
      </c>
      <c r="K54" s="167">
        <v>-33.264976501464844</v>
      </c>
      <c r="L54" s="167">
        <v>-21.830595016479492</v>
      </c>
      <c r="M54" s="167">
        <v>-16.139999389648438</v>
      </c>
      <c r="N54" s="167">
        <v>-20.560623168945313</v>
      </c>
      <c r="O54" s="167">
        <v>-14.265115737915039</v>
      </c>
      <c r="P54" s="167">
        <v>-21.756536483764648</v>
      </c>
      <c r="Q54" s="167">
        <v>-22.914941787719727</v>
      </c>
      <c r="R54" s="167">
        <v>-0.47275745868682861</v>
      </c>
      <c r="S54" s="167">
        <v>-24.481290817260742</v>
      </c>
      <c r="T54" s="167">
        <v>-44.568500518798828</v>
      </c>
      <c r="U54" s="167">
        <v>11.753015518188477</v>
      </c>
      <c r="V54" s="167">
        <v>-80.651336669921875</v>
      </c>
      <c r="W54" s="167">
        <v>-50.737354278564453</v>
      </c>
      <c r="X54" s="167">
        <v>-71.292961120605469</v>
      </c>
      <c r="Y54" s="170"/>
      <c r="Z54" s="170"/>
      <c r="AB54" s="170"/>
    </row>
    <row r="55" spans="1:28" s="169" customFormat="1" x14ac:dyDescent="0.2">
      <c r="A55" s="171" t="s">
        <v>733</v>
      </c>
      <c r="B55" s="167"/>
      <c r="C55" s="167">
        <v>-20.241127014160156</v>
      </c>
      <c r="D55" s="167">
        <v>-12.619683265686035</v>
      </c>
      <c r="E55" s="167">
        <v>-7.9889898300170898</v>
      </c>
      <c r="F55" s="167">
        <v>-6.2754406929016113</v>
      </c>
      <c r="G55" s="167">
        <v>-2.7954370975494385</v>
      </c>
      <c r="H55" s="167">
        <v>-18.994855880737305</v>
      </c>
      <c r="I55" s="167">
        <v>-18.94493293762207</v>
      </c>
      <c r="J55" s="167">
        <v>-14.159975051879883</v>
      </c>
      <c r="K55" s="167">
        <v>-41.057525634765625</v>
      </c>
      <c r="L55" s="167">
        <v>-28.790441513061523</v>
      </c>
      <c r="M55" s="167">
        <v>-21.954183578491211</v>
      </c>
      <c r="N55" s="167">
        <v>-34.050048828125</v>
      </c>
      <c r="O55" s="167">
        <v>-32.072898864746094</v>
      </c>
      <c r="P55" s="167">
        <v>-31.822835922241211</v>
      </c>
      <c r="Q55" s="167">
        <v>-38.934059143066406</v>
      </c>
      <c r="R55" s="167">
        <v>-68.017997741699219</v>
      </c>
      <c r="S55" s="167">
        <v>-62.778942108154297</v>
      </c>
      <c r="T55" s="167">
        <v>-43.001838684082031</v>
      </c>
      <c r="U55" s="167">
        <v>-49.453521728515625</v>
      </c>
      <c r="V55" s="167">
        <v>-48.634040832519531</v>
      </c>
      <c r="W55" s="167">
        <v>-43.856433868408203</v>
      </c>
      <c r="X55" s="167">
        <v>-34.926280975341797</v>
      </c>
      <c r="Y55" s="170"/>
      <c r="Z55" s="170"/>
      <c r="AB55" s="170"/>
    </row>
    <row r="56" spans="1:28" x14ac:dyDescent="0.2">
      <c r="A56" s="171" t="s">
        <v>734</v>
      </c>
      <c r="C56" s="167">
        <v>11.71302318572998</v>
      </c>
      <c r="D56" s="167">
        <v>7.046410083770752</v>
      </c>
      <c r="E56" s="167">
        <v>-14.25037956237793</v>
      </c>
      <c r="F56" s="167">
        <v>-4.1676459312438965</v>
      </c>
      <c r="G56" s="167">
        <v>-9.98663330078125</v>
      </c>
      <c r="H56" s="167">
        <v>-2.2591838836669922</v>
      </c>
      <c r="I56" s="167">
        <v>-1.8624253273010254</v>
      </c>
      <c r="J56" s="167">
        <v>-1.7978569269180298</v>
      </c>
      <c r="K56" s="167">
        <v>3.0458693504333496</v>
      </c>
      <c r="L56" s="167">
        <v>0.78975635766983032</v>
      </c>
      <c r="M56" s="167">
        <v>-3.0592019557952881</v>
      </c>
      <c r="N56" s="167">
        <v>0.30585315823554993</v>
      </c>
      <c r="O56" s="167">
        <v>-0.28962928056716919</v>
      </c>
      <c r="P56" s="167">
        <v>4.4029479026794434</v>
      </c>
      <c r="Q56" s="167">
        <v>-11.93605899810791</v>
      </c>
      <c r="R56" s="167">
        <v>5.248600959777832</v>
      </c>
      <c r="S56" s="167">
        <v>0.33078676462173462</v>
      </c>
      <c r="T56" s="167">
        <v>1.4099960327148438</v>
      </c>
      <c r="U56" s="167">
        <v>67.215652465820313</v>
      </c>
      <c r="V56" s="167">
        <v>-13.944912910461426</v>
      </c>
      <c r="W56" s="167">
        <v>-8.216364860534668</v>
      </c>
      <c r="X56" s="167">
        <v>-4.9877152442932129</v>
      </c>
      <c r="Y56" s="171"/>
      <c r="Z56" s="171"/>
      <c r="AB56" s="171"/>
    </row>
    <row r="57" spans="1:28" x14ac:dyDescent="0.2">
      <c r="A57" s="338" t="s">
        <v>1766</v>
      </c>
      <c r="C57" s="167">
        <v>3.3743665218353271</v>
      </c>
      <c r="D57" s="167">
        <v>4.1161818504333496</v>
      </c>
      <c r="E57" s="167">
        <v>-1.1999319791793823</v>
      </c>
      <c r="F57" s="167">
        <v>-4.161552906036377</v>
      </c>
      <c r="G57" s="167">
        <v>-2.4682667255401611</v>
      </c>
      <c r="H57" s="167">
        <v>-1.976146936416626</v>
      </c>
      <c r="I57" s="167">
        <v>-1.7881664037704468</v>
      </c>
      <c r="J57" s="167">
        <v>-1.4187549352645874</v>
      </c>
      <c r="K57" s="167">
        <v>0.47898134589195251</v>
      </c>
      <c r="L57" s="167">
        <v>-0.42424064874649048</v>
      </c>
      <c r="M57" s="167">
        <v>1.8929015845060349E-2</v>
      </c>
      <c r="N57" s="167">
        <v>0.89778017997741699</v>
      </c>
      <c r="O57" s="167">
        <v>-2.2199113368988037</v>
      </c>
      <c r="P57" s="167">
        <v>1.710548996925354</v>
      </c>
      <c r="Q57" s="167">
        <v>-2.5680372714996338</v>
      </c>
      <c r="R57" s="167">
        <v>-1.2973899841308594</v>
      </c>
      <c r="S57" s="167">
        <v>-0.8769422173500061</v>
      </c>
      <c r="T57" s="167">
        <v>-1.9206500053405762</v>
      </c>
      <c r="U57" s="167">
        <v>64.17041015625</v>
      </c>
      <c r="V57" s="167">
        <v>-11.559264183044434</v>
      </c>
      <c r="W57" s="167">
        <v>-11.412101745605469</v>
      </c>
      <c r="X57" s="167">
        <v>-10.82530689239502</v>
      </c>
      <c r="Y57" s="171"/>
      <c r="Z57" s="171"/>
      <c r="AB57" s="171"/>
    </row>
    <row r="58" spans="1:28" x14ac:dyDescent="0.2">
      <c r="A58" s="338" t="s">
        <v>2</v>
      </c>
      <c r="C58" s="167">
        <v>8.3386573791503906</v>
      </c>
      <c r="D58" s="167">
        <v>2.9302279949188232</v>
      </c>
      <c r="E58" s="167">
        <v>-13.050448417663574</v>
      </c>
      <c r="F58" s="167">
        <v>-6.0930000618100166E-3</v>
      </c>
      <c r="G58" s="167">
        <v>-7.518366813659668</v>
      </c>
      <c r="H58" s="167">
        <v>-0.28303700685501099</v>
      </c>
      <c r="I58" s="167">
        <v>-7.4258998036384583E-2</v>
      </c>
      <c r="J58" s="167">
        <v>-0.37910199165344238</v>
      </c>
      <c r="K58" s="167">
        <v>2.5668880939483643</v>
      </c>
      <c r="L58" s="167">
        <v>1.2139970064163208</v>
      </c>
      <c r="M58" s="167">
        <v>-3.0781309604644775</v>
      </c>
      <c r="N58" s="167">
        <v>-0.59192699193954468</v>
      </c>
      <c r="O58" s="167">
        <v>1.9302819967269897</v>
      </c>
      <c r="P58" s="167">
        <v>2.6923990249633789</v>
      </c>
      <c r="Q58" s="167">
        <v>-9.3680219650268555</v>
      </c>
      <c r="R58" s="167">
        <v>6.5459909439086914</v>
      </c>
      <c r="S58" s="167">
        <v>1.2077289819717407</v>
      </c>
      <c r="T58" s="167">
        <v>3.3306460380554199</v>
      </c>
      <c r="U58" s="167">
        <v>3.0452420711517334</v>
      </c>
      <c r="V58" s="167">
        <v>-2.3856492042541504</v>
      </c>
      <c r="W58" s="167">
        <v>3.1957366466522217</v>
      </c>
      <c r="X58" s="167">
        <v>5.8375916481018066</v>
      </c>
      <c r="Y58" s="171"/>
      <c r="Z58" s="171"/>
      <c r="AB58" s="171"/>
    </row>
    <row r="59" spans="1:28" s="171" customFormat="1" x14ac:dyDescent="0.2">
      <c r="A59" s="171" t="s">
        <v>735</v>
      </c>
      <c r="B59" s="167"/>
      <c r="C59" s="167">
        <v>-0.12837262451648712</v>
      </c>
      <c r="D59" s="167">
        <v>0.2538335919380188</v>
      </c>
      <c r="E59" s="167">
        <v>-8.8862869888544083E-3</v>
      </c>
      <c r="F59" s="167">
        <v>1.3797590732574463</v>
      </c>
      <c r="G59" s="167">
        <v>-3.1085977554321289</v>
      </c>
      <c r="H59" s="167">
        <v>5.6836628913879395</v>
      </c>
      <c r="I59" s="167">
        <v>21.731025695800781</v>
      </c>
      <c r="J59" s="167">
        <v>-1.5502443313598633</v>
      </c>
      <c r="K59" s="167">
        <v>4.7466793060302734</v>
      </c>
      <c r="L59" s="167">
        <v>6.1700911521911621</v>
      </c>
      <c r="M59" s="167">
        <v>8.873387336730957</v>
      </c>
      <c r="N59" s="167">
        <v>13.183571815490723</v>
      </c>
      <c r="O59" s="167">
        <v>18.097410202026367</v>
      </c>
      <c r="P59" s="167">
        <v>5.6633501052856445</v>
      </c>
      <c r="Q59" s="167">
        <v>27.955177307128906</v>
      </c>
      <c r="R59" s="167">
        <v>62.296642303466797</v>
      </c>
      <c r="S59" s="167">
        <v>37.966861724853516</v>
      </c>
      <c r="T59" s="167">
        <v>-2.9766566753387451</v>
      </c>
      <c r="U59" s="167">
        <v>-6.0091180801391602</v>
      </c>
      <c r="V59" s="167">
        <v>-18.072381973266602</v>
      </c>
      <c r="W59" s="167">
        <v>1.3354414701461792</v>
      </c>
      <c r="X59" s="167">
        <v>-31.378965377807617</v>
      </c>
    </row>
    <row r="60" spans="1:28" s="171" customFormat="1" x14ac:dyDescent="0.2">
      <c r="A60" s="295" t="s">
        <v>1863</v>
      </c>
      <c r="B60" s="167"/>
      <c r="C60" s="167">
        <v>0</v>
      </c>
      <c r="D60" s="167">
        <v>0</v>
      </c>
      <c r="E60" s="167">
        <v>0</v>
      </c>
      <c r="F60" s="167">
        <v>0</v>
      </c>
      <c r="G60" s="167">
        <v>0</v>
      </c>
      <c r="H60" s="167">
        <v>5.5106201171875</v>
      </c>
      <c r="I60" s="167">
        <v>20.108911514282227</v>
      </c>
      <c r="J60" s="167">
        <v>10.047879219055176</v>
      </c>
      <c r="K60" s="167">
        <v>2.9614429473876953</v>
      </c>
      <c r="L60" s="167">
        <v>10.294547080993652</v>
      </c>
      <c r="M60" s="167">
        <v>2.9479999542236328</v>
      </c>
      <c r="N60" s="167">
        <v>9.3559999465942383</v>
      </c>
      <c r="O60" s="167">
        <v>23.388999938964844</v>
      </c>
      <c r="P60" s="167">
        <v>2.0610001087188721</v>
      </c>
      <c r="Q60" s="167">
        <v>33.749000549316406</v>
      </c>
      <c r="R60" s="167">
        <v>56.415000915527344</v>
      </c>
      <c r="S60" s="167">
        <v>48.7760009765625</v>
      </c>
      <c r="T60" s="167">
        <v>4.2220001220703125</v>
      </c>
      <c r="U60" s="167">
        <v>0.90100002288818359</v>
      </c>
      <c r="V60" s="167">
        <v>-15.763999938964844</v>
      </c>
      <c r="W60" s="167">
        <v>51.983001708984375</v>
      </c>
      <c r="X60" s="167">
        <v>-3.0039999485015869</v>
      </c>
    </row>
    <row r="61" spans="1:28" s="171" customFormat="1" ht="12.75" customHeight="1" x14ac:dyDescent="0.2">
      <c r="A61" s="295" t="s">
        <v>1864</v>
      </c>
      <c r="B61" s="167"/>
      <c r="C61" s="175">
        <v>0.12837262451648712</v>
      </c>
      <c r="D61" s="175">
        <v>-0.2538335919380188</v>
      </c>
      <c r="E61" s="175">
        <v>8.8862869888544083E-3</v>
      </c>
      <c r="F61" s="175">
        <v>-1.3797590732574463</v>
      </c>
      <c r="G61" s="175">
        <v>3.1085977554321289</v>
      </c>
      <c r="H61" s="175">
        <v>-0.17304237186908722</v>
      </c>
      <c r="I61" s="175">
        <v>-1.6221137046813965</v>
      </c>
      <c r="J61" s="175">
        <v>11.598123550415039</v>
      </c>
      <c r="K61" s="175">
        <v>-1.7852364778518677</v>
      </c>
      <c r="L61" s="175">
        <v>4.124455451965332</v>
      </c>
      <c r="M61" s="175">
        <v>-5.9253873825073242</v>
      </c>
      <c r="N61" s="175">
        <v>-3.8275718688964844</v>
      </c>
      <c r="O61" s="175">
        <v>5.2915897369384766</v>
      </c>
      <c r="P61" s="175">
        <v>-3.6023502349853516</v>
      </c>
      <c r="Q61" s="175">
        <v>5.7938227653503418</v>
      </c>
      <c r="R61" s="175">
        <v>-5.8816413879394531</v>
      </c>
      <c r="S61" s="175">
        <v>10.809136390686035</v>
      </c>
      <c r="T61" s="175">
        <v>7.1986565589904785</v>
      </c>
      <c r="U61" s="175">
        <v>6.9101181030273438</v>
      </c>
      <c r="V61" s="175">
        <v>2.3083827495574951</v>
      </c>
      <c r="W61" s="175">
        <v>50.647560119628906</v>
      </c>
      <c r="X61" s="175">
        <v>28.374965667724609</v>
      </c>
    </row>
    <row r="62" spans="1:28" s="171" customFormat="1" ht="12.75" customHeight="1" x14ac:dyDescent="0.2">
      <c r="A62" s="338" t="s">
        <v>432</v>
      </c>
      <c r="B62" s="169"/>
      <c r="C62" s="175">
        <v>0</v>
      </c>
      <c r="D62" s="175">
        <v>0</v>
      </c>
      <c r="E62" s="175">
        <v>0</v>
      </c>
      <c r="F62" s="175">
        <v>0</v>
      </c>
      <c r="G62" s="175">
        <v>0</v>
      </c>
      <c r="H62" s="175">
        <v>0</v>
      </c>
      <c r="I62" s="175">
        <v>0</v>
      </c>
      <c r="J62" s="175">
        <v>0</v>
      </c>
      <c r="K62" s="175">
        <v>0</v>
      </c>
      <c r="L62" s="175">
        <v>0</v>
      </c>
      <c r="M62" s="175">
        <v>-2.3849999904632568</v>
      </c>
      <c r="N62" s="175">
        <v>-0.3970000147819519</v>
      </c>
      <c r="O62" s="175">
        <v>-1.5880000591278076</v>
      </c>
      <c r="P62" s="175">
        <v>0</v>
      </c>
      <c r="Q62" s="175">
        <v>0</v>
      </c>
      <c r="R62" s="175">
        <v>-4.0000001899898052E-3</v>
      </c>
      <c r="S62" s="175">
        <v>0</v>
      </c>
      <c r="T62" s="175">
        <v>0</v>
      </c>
      <c r="U62" s="175">
        <v>0.36000001430511475</v>
      </c>
      <c r="V62" s="175">
        <v>-0.35899999737739563</v>
      </c>
      <c r="W62" s="175">
        <v>0</v>
      </c>
      <c r="X62" s="175">
        <v>0</v>
      </c>
    </row>
    <row r="63" spans="1:28" ht="12.75" customHeight="1" x14ac:dyDescent="0.2">
      <c r="A63" s="338" t="s">
        <v>1865</v>
      </c>
      <c r="B63" s="169"/>
      <c r="C63" s="175">
        <v>0.12837262451648712</v>
      </c>
      <c r="D63" s="175">
        <v>-0.2538335919380188</v>
      </c>
      <c r="E63" s="175">
        <v>8.8862869888544083E-3</v>
      </c>
      <c r="F63" s="175">
        <v>-1.3797590732574463</v>
      </c>
      <c r="G63" s="175">
        <v>3.1085977554321289</v>
      </c>
      <c r="H63" s="175">
        <v>-0.17304237186908722</v>
      </c>
      <c r="I63" s="175">
        <v>-1.6221137046813965</v>
      </c>
      <c r="J63" s="175">
        <v>11.598123550415039</v>
      </c>
      <c r="K63" s="175">
        <v>-1.7852364778518677</v>
      </c>
      <c r="L63" s="175">
        <v>4.124455451965332</v>
      </c>
      <c r="M63" s="175">
        <v>-3.5403873920440674</v>
      </c>
      <c r="N63" s="175">
        <v>-3.4305720329284668</v>
      </c>
      <c r="O63" s="175">
        <v>6.8795895576477051</v>
      </c>
      <c r="P63" s="175">
        <v>-3.6023502349853516</v>
      </c>
      <c r="Q63" s="175">
        <v>5.7938227653503418</v>
      </c>
      <c r="R63" s="175">
        <v>-5.8776412010192871</v>
      </c>
      <c r="S63" s="175">
        <v>10.809136390686035</v>
      </c>
      <c r="T63" s="175">
        <v>7.1986565589904785</v>
      </c>
      <c r="U63" s="175">
        <v>6.5501179695129395</v>
      </c>
      <c r="V63" s="175">
        <v>2.6673827171325684</v>
      </c>
      <c r="W63" s="175">
        <v>50.647560119628906</v>
      </c>
      <c r="X63" s="175">
        <v>28.374965667724609</v>
      </c>
    </row>
    <row r="64" spans="1:28" ht="12.75" customHeight="1" x14ac:dyDescent="0.2">
      <c r="A64" s="675" t="s">
        <v>90</v>
      </c>
      <c r="B64" s="678"/>
      <c r="C64" s="679">
        <v>36.916362762451172</v>
      </c>
      <c r="D64" s="679">
        <v>14.074487686157227</v>
      </c>
      <c r="E64" s="679">
        <v>-8.756443977355957</v>
      </c>
      <c r="F64" s="679">
        <v>4.0003557205200195</v>
      </c>
      <c r="G64" s="679">
        <v>0.74002623558044434</v>
      </c>
      <c r="H64" s="679">
        <v>-14.608283996582031</v>
      </c>
      <c r="I64" s="679">
        <v>8.1955251693725586</v>
      </c>
      <c r="J64" s="679">
        <v>-15.63917064666748</v>
      </c>
      <c r="K64" s="679">
        <v>-14.583894729614258</v>
      </c>
      <c r="L64" s="679">
        <v>-11.419169425964355</v>
      </c>
      <c r="M64" s="679">
        <v>-20.072748184204102</v>
      </c>
      <c r="N64" s="679">
        <v>-4.5017518997192383</v>
      </c>
      <c r="O64" s="679">
        <v>4.8108749389648438</v>
      </c>
      <c r="P64" s="679">
        <v>-0.36118325591087341</v>
      </c>
      <c r="Q64" s="679">
        <v>1.9314896315336227E-2</v>
      </c>
      <c r="R64" s="679">
        <v>17.655206680297852</v>
      </c>
      <c r="S64" s="679">
        <v>-0.88987118005752563</v>
      </c>
      <c r="T64" s="679">
        <v>1.102055549621582</v>
      </c>
      <c r="U64" s="679">
        <v>-18.714990615844727</v>
      </c>
      <c r="V64" s="679">
        <v>-28.161104202270508</v>
      </c>
      <c r="W64" s="679">
        <v>35.287296295166016</v>
      </c>
      <c r="X64" s="679">
        <v>41.984725952148438</v>
      </c>
    </row>
    <row r="65" spans="1:28" s="169" customFormat="1" x14ac:dyDescent="0.2">
      <c r="A65" s="176"/>
      <c r="B65" s="171"/>
      <c r="C65" s="171"/>
      <c r="D65" s="171"/>
      <c r="E65" s="171"/>
      <c r="F65" s="171"/>
      <c r="G65" s="171"/>
      <c r="H65" s="171"/>
      <c r="I65" s="171"/>
      <c r="J65" s="171"/>
      <c r="K65" s="171"/>
      <c r="L65" s="171"/>
      <c r="M65" s="171"/>
      <c r="N65" s="171"/>
      <c r="O65" s="171"/>
      <c r="P65" s="171"/>
      <c r="Q65" s="171"/>
      <c r="R65" s="171"/>
      <c r="S65" s="171"/>
      <c r="T65" s="171"/>
      <c r="U65" s="171"/>
      <c r="V65" s="171"/>
      <c r="W65" s="171"/>
      <c r="X65" s="171"/>
      <c r="Y65" s="170"/>
      <c r="Z65" s="170"/>
      <c r="AB65" s="170"/>
    </row>
    <row r="66" spans="1:28" x14ac:dyDescent="0.2">
      <c r="C66" s="179"/>
      <c r="D66" s="179"/>
      <c r="E66" s="179"/>
      <c r="F66" s="179"/>
      <c r="G66" s="179"/>
      <c r="H66" s="179"/>
      <c r="I66" s="179"/>
      <c r="J66" s="179"/>
      <c r="K66" s="179"/>
      <c r="L66" s="179"/>
      <c r="M66" s="179"/>
      <c r="N66" s="179"/>
      <c r="O66" s="179"/>
      <c r="P66" s="179"/>
      <c r="Q66" s="179"/>
      <c r="R66" s="179"/>
      <c r="S66" s="179"/>
      <c r="T66" s="179"/>
      <c r="U66" s="179"/>
      <c r="V66" s="179"/>
      <c r="W66" s="179"/>
      <c r="X66" s="179"/>
    </row>
    <row r="67" spans="1:28" x14ac:dyDescent="0.2">
      <c r="A67" s="178"/>
      <c r="C67" s="179"/>
      <c r="D67" s="179"/>
      <c r="E67" s="179"/>
      <c r="F67" s="179"/>
      <c r="G67" s="179"/>
      <c r="H67" s="179"/>
      <c r="I67" s="179"/>
      <c r="J67" s="179"/>
      <c r="K67" s="179"/>
      <c r="L67" s="179"/>
      <c r="M67" s="179"/>
      <c r="N67" s="179"/>
      <c r="O67" s="179"/>
      <c r="P67" s="179"/>
      <c r="Q67" s="179"/>
      <c r="R67" s="179"/>
      <c r="S67" s="179"/>
      <c r="T67" s="179"/>
      <c r="U67" s="179"/>
      <c r="V67" s="179"/>
      <c r="W67" s="179"/>
      <c r="X67" s="179"/>
    </row>
    <row r="68" spans="1:28" x14ac:dyDescent="0.2">
      <c r="C68" s="179"/>
      <c r="D68" s="179"/>
      <c r="E68" s="179"/>
      <c r="F68" s="179"/>
      <c r="G68" s="179"/>
      <c r="H68" s="179"/>
      <c r="I68" s="179"/>
      <c r="J68" s="179"/>
      <c r="K68" s="179"/>
      <c r="L68" s="179"/>
      <c r="M68" s="179"/>
      <c r="N68" s="179"/>
      <c r="O68" s="179"/>
      <c r="P68" s="179"/>
      <c r="Q68" s="179"/>
      <c r="R68" s="179"/>
      <c r="S68" s="179"/>
      <c r="T68" s="179"/>
      <c r="U68" s="179"/>
      <c r="V68" s="179"/>
      <c r="W68" s="179"/>
      <c r="X68" s="179"/>
    </row>
    <row r="69" spans="1:28" x14ac:dyDescent="0.2">
      <c r="C69" s="179"/>
      <c r="D69" s="179"/>
      <c r="E69" s="179"/>
      <c r="F69" s="179"/>
      <c r="G69" s="179"/>
      <c r="H69" s="179"/>
      <c r="I69" s="179"/>
      <c r="J69" s="179"/>
      <c r="K69" s="179"/>
      <c r="L69" s="179"/>
      <c r="M69" s="179"/>
      <c r="N69" s="179"/>
      <c r="O69" s="179"/>
      <c r="P69" s="179"/>
      <c r="Q69" s="179"/>
    </row>
    <row r="70" spans="1:28" x14ac:dyDescent="0.2">
      <c r="C70" s="179"/>
      <c r="D70" s="179"/>
      <c r="E70" s="179"/>
      <c r="F70" s="179"/>
      <c r="G70" s="179"/>
      <c r="H70" s="179"/>
      <c r="I70" s="179"/>
      <c r="J70" s="179"/>
      <c r="K70" s="179"/>
      <c r="L70" s="179"/>
      <c r="M70" s="179"/>
      <c r="N70" s="179"/>
      <c r="O70" s="179"/>
      <c r="P70" s="179"/>
      <c r="Q70" s="179"/>
    </row>
    <row r="71" spans="1:28" x14ac:dyDescent="0.2">
      <c r="C71" s="179"/>
      <c r="D71" s="179"/>
      <c r="E71" s="179"/>
      <c r="F71" s="179"/>
      <c r="G71" s="179"/>
      <c r="H71" s="179"/>
      <c r="I71" s="179"/>
      <c r="J71" s="179"/>
      <c r="K71" s="179"/>
      <c r="L71" s="179"/>
      <c r="M71" s="179"/>
      <c r="N71" s="179"/>
      <c r="O71" s="179"/>
      <c r="P71" s="179"/>
      <c r="Q71" s="179"/>
    </row>
    <row r="72" spans="1:28" x14ac:dyDescent="0.2">
      <c r="C72" s="179"/>
      <c r="D72" s="179"/>
      <c r="E72" s="179"/>
      <c r="F72" s="179"/>
      <c r="G72" s="179"/>
      <c r="H72" s="179"/>
      <c r="I72" s="179"/>
      <c r="J72" s="179"/>
      <c r="K72" s="179"/>
      <c r="L72" s="179"/>
      <c r="M72" s="179"/>
      <c r="N72" s="179"/>
      <c r="O72" s="179"/>
      <c r="P72" s="179"/>
      <c r="Q72" s="179"/>
    </row>
    <row r="73" spans="1:28" x14ac:dyDescent="0.2">
      <c r="C73" s="179"/>
      <c r="D73" s="179"/>
      <c r="E73" s="179"/>
      <c r="F73" s="179"/>
      <c r="G73" s="179"/>
      <c r="H73" s="179"/>
      <c r="I73" s="179"/>
      <c r="J73" s="179"/>
      <c r="K73" s="179"/>
      <c r="L73" s="179"/>
      <c r="M73" s="179"/>
      <c r="N73" s="179"/>
      <c r="O73" s="179"/>
      <c r="P73" s="179"/>
      <c r="Q73" s="179"/>
    </row>
    <row r="74" spans="1:28" x14ac:dyDescent="0.2">
      <c r="C74" s="179"/>
      <c r="D74" s="179"/>
      <c r="E74" s="179"/>
      <c r="F74" s="179"/>
      <c r="G74" s="179"/>
      <c r="H74" s="179"/>
      <c r="I74" s="179"/>
      <c r="J74" s="179"/>
      <c r="K74" s="179"/>
      <c r="L74" s="179"/>
      <c r="M74" s="179"/>
      <c r="N74" s="179"/>
      <c r="O74" s="179"/>
      <c r="P74" s="179"/>
      <c r="Q74" s="179"/>
    </row>
    <row r="75" spans="1:28" x14ac:dyDescent="0.2">
      <c r="C75" s="179"/>
      <c r="D75" s="179"/>
      <c r="E75" s="179"/>
      <c r="F75" s="179"/>
      <c r="G75" s="179"/>
      <c r="H75" s="179"/>
      <c r="I75" s="179"/>
      <c r="J75" s="179"/>
      <c r="K75" s="179"/>
      <c r="L75" s="179"/>
      <c r="M75" s="179"/>
      <c r="N75" s="179"/>
      <c r="O75" s="179"/>
      <c r="P75" s="179"/>
      <c r="Q75" s="179"/>
    </row>
    <row r="76" spans="1:28" x14ac:dyDescent="0.2">
      <c r="C76" s="179"/>
      <c r="D76" s="179"/>
      <c r="E76" s="179"/>
      <c r="F76" s="179"/>
      <c r="G76" s="179"/>
      <c r="H76" s="179"/>
      <c r="I76" s="179"/>
      <c r="J76" s="179"/>
      <c r="K76" s="179"/>
      <c r="L76" s="179"/>
      <c r="M76" s="179"/>
      <c r="N76" s="179"/>
      <c r="O76" s="179"/>
      <c r="P76" s="179"/>
      <c r="Q76" s="179"/>
    </row>
    <row r="77" spans="1:28" x14ac:dyDescent="0.2">
      <c r="C77" s="179"/>
      <c r="D77" s="179"/>
      <c r="E77" s="179"/>
      <c r="F77" s="179"/>
      <c r="G77" s="179"/>
      <c r="H77" s="179"/>
      <c r="I77" s="179"/>
      <c r="J77" s="179"/>
      <c r="K77" s="179"/>
      <c r="L77" s="179"/>
      <c r="M77" s="179"/>
      <c r="N77" s="179"/>
      <c r="O77" s="179"/>
      <c r="P77" s="179"/>
      <c r="Q77" s="179"/>
    </row>
    <row r="78" spans="1:28" x14ac:dyDescent="0.2">
      <c r="C78" s="179"/>
      <c r="D78" s="179"/>
      <c r="E78" s="179"/>
      <c r="F78" s="179"/>
      <c r="G78" s="179"/>
      <c r="H78" s="179"/>
      <c r="I78" s="179"/>
      <c r="J78" s="179"/>
      <c r="K78" s="179"/>
      <c r="L78" s="179"/>
      <c r="M78" s="179"/>
      <c r="N78" s="179"/>
      <c r="O78" s="179"/>
      <c r="P78" s="179"/>
      <c r="Q78" s="179"/>
    </row>
    <row r="79" spans="1:28" x14ac:dyDescent="0.2">
      <c r="C79" s="179"/>
      <c r="D79" s="179"/>
      <c r="E79" s="179"/>
      <c r="F79" s="179"/>
      <c r="G79" s="179"/>
      <c r="H79" s="179"/>
      <c r="I79" s="179"/>
      <c r="J79" s="179"/>
      <c r="K79" s="179"/>
      <c r="L79" s="179"/>
      <c r="M79" s="179"/>
      <c r="N79" s="179"/>
      <c r="O79" s="179"/>
      <c r="P79" s="179"/>
      <c r="Q79" s="179"/>
    </row>
    <row r="80" spans="1:28" x14ac:dyDescent="0.2">
      <c r="C80" s="179"/>
      <c r="D80" s="179"/>
      <c r="E80" s="179"/>
      <c r="F80" s="179"/>
      <c r="G80" s="179"/>
      <c r="H80" s="179"/>
      <c r="I80" s="179"/>
      <c r="J80" s="179"/>
      <c r="K80" s="179"/>
      <c r="L80" s="179"/>
      <c r="M80" s="179"/>
      <c r="N80" s="179"/>
      <c r="O80" s="179"/>
      <c r="P80" s="179"/>
      <c r="Q80" s="179"/>
    </row>
    <row r="81" spans="3:17" x14ac:dyDescent="0.2">
      <c r="C81" s="179"/>
      <c r="D81" s="179"/>
      <c r="E81" s="179"/>
      <c r="F81" s="179"/>
      <c r="G81" s="179"/>
      <c r="H81" s="179"/>
      <c r="I81" s="179"/>
      <c r="J81" s="179"/>
      <c r="K81" s="179"/>
      <c r="L81" s="179"/>
      <c r="M81" s="179"/>
      <c r="N81" s="179"/>
      <c r="O81" s="179"/>
      <c r="P81" s="179"/>
      <c r="Q81" s="179"/>
    </row>
  </sheetData>
  <pageMargins left="0.7" right="0.7" top="0.75" bottom="0.75" header="0.3" footer="0.3"/>
  <pageSetup paperSize="9" scale="64" orientation="landscape" r:id="rId1"/>
  <rowBreaks count="1" manualBreakCount="1">
    <brk id="31" max="2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5" tint="0.59999389629810485"/>
  </sheetPr>
  <dimension ref="A1:AJ113"/>
  <sheetViews>
    <sheetView view="pageBreakPreview" zoomScale="90" zoomScaleNormal="80" zoomScaleSheetLayoutView="90" workbookViewId="0">
      <pane xSplit="2" ySplit="2" topLeftCell="C3" activePane="bottomRight" state="frozen"/>
      <selection activeCell="D107" sqref="D107"/>
      <selection pane="topRight" activeCell="D107" sqref="D107"/>
      <selection pane="bottomLeft" activeCell="D107" sqref="D107"/>
      <selection pane="bottomRight" activeCell="A2" sqref="A2"/>
    </sheetView>
  </sheetViews>
  <sheetFormatPr defaultColWidth="8" defaultRowHeight="12.75" x14ac:dyDescent="0.2"/>
  <cols>
    <col min="1" max="1" width="38.7109375" style="167" customWidth="1"/>
    <col min="2" max="2" width="0.7109375" style="167" customWidth="1"/>
    <col min="3" max="4" width="7.28515625" style="167" customWidth="1"/>
    <col min="5" max="5" width="8.5703125" style="167" customWidth="1"/>
    <col min="6" max="13" width="7.28515625" style="167" customWidth="1"/>
    <col min="14" max="16384" width="8" style="167"/>
  </cols>
  <sheetData>
    <row r="1" spans="1:36" ht="24.95" customHeight="1" x14ac:dyDescent="0.2">
      <c r="A1" s="166" t="str">
        <f>Index!A99</f>
        <v>Table 8e    Palau Balance of Payments (detail), FY2000-FY2021</v>
      </c>
    </row>
    <row r="2" spans="1:36" ht="24.95" customHeight="1" x14ac:dyDescent="0.2">
      <c r="A2" s="102" t="s">
        <v>115</v>
      </c>
      <c r="B2" s="168"/>
      <c r="C2" s="33" t="str">
        <f>NAgni!C2</f>
        <v>FY00</v>
      </c>
      <c r="D2" s="33" t="str">
        <f>NAgni!D2</f>
        <v>FY01</v>
      </c>
      <c r="E2" s="33" t="str">
        <f>NAgni!E2</f>
        <v>FY02</v>
      </c>
      <c r="F2" s="33" t="str">
        <f>NAgni!F2</f>
        <v>FY03</v>
      </c>
      <c r="G2" s="33" t="str">
        <f>NAgni!G2</f>
        <v>FY04</v>
      </c>
      <c r="H2" s="33" t="str">
        <f>NAgni!H2</f>
        <v>FY05</v>
      </c>
      <c r="I2" s="33" t="str">
        <f>NAgni!I2</f>
        <v>FY06</v>
      </c>
      <c r="J2" s="33" t="str">
        <f>NAgni!J2</f>
        <v>FY07</v>
      </c>
      <c r="K2" s="33" t="str">
        <f>NAgni!K2</f>
        <v>FY08</v>
      </c>
      <c r="L2" s="33" t="str">
        <f>NAgni!L2</f>
        <v>FY09</v>
      </c>
      <c r="M2" s="33" t="str">
        <f>NAgni!M2</f>
        <v>FY10</v>
      </c>
      <c r="N2" s="33" t="str">
        <f>NAgni!N2</f>
        <v>FY11</v>
      </c>
      <c r="O2" s="33" t="str">
        <f>NAgni!O2</f>
        <v>FY12</v>
      </c>
      <c r="P2" s="33" t="str">
        <f>NAgni!P2</f>
        <v>FY13</v>
      </c>
      <c r="Q2" s="33" t="str">
        <f>NAgni!Q2</f>
        <v>FY14</v>
      </c>
      <c r="R2" s="33" t="str">
        <f>NAgni!R2</f>
        <v>FY15</v>
      </c>
      <c r="S2" s="33" t="str">
        <f>NAgni!S2</f>
        <v>FY16</v>
      </c>
      <c r="T2" s="33" t="str">
        <f>NAgni!T2</f>
        <v>FY17</v>
      </c>
      <c r="U2" s="33" t="str">
        <f>NAgni!U2</f>
        <v>FY18</v>
      </c>
      <c r="V2" s="33" t="str">
        <f>NAgni!V2</f>
        <v>FY19</v>
      </c>
      <c r="W2" s="33" t="str">
        <f>NAgni!W2</f>
        <v>FY20</v>
      </c>
      <c r="X2" s="33" t="str">
        <f>NAgni!X2</f>
        <v>FY21</v>
      </c>
      <c r="Y2" s="33" t="str">
        <f>NAgni!Y2</f>
        <v>FY22</v>
      </c>
      <c r="Z2" s="33" t="str">
        <f>NAgni!Z2</f>
        <v>FY23</v>
      </c>
      <c r="AA2" s="33" t="str">
        <f>NAgni!AA2</f>
        <v>FY24</v>
      </c>
      <c r="AB2" s="33" t="str">
        <f>NAgni!AB2</f>
        <v>FY25</v>
      </c>
      <c r="AC2" s="33" t="str">
        <f>NAgni!AC2</f>
        <v>FY26</v>
      </c>
      <c r="AD2" s="33" t="str">
        <f>NAgni!AD2</f>
        <v>FY27</v>
      </c>
      <c r="AE2" s="33" t="str">
        <f>NAgni!AE2</f>
        <v>FY28</v>
      </c>
      <c r="AF2" s="33" t="str">
        <f>NAgni!AF2</f>
        <v>FY29</v>
      </c>
      <c r="AG2" s="33" t="str">
        <f>NAgni!AG2</f>
        <v>FY30</v>
      </c>
      <c r="AH2" s="33" t="str">
        <f>NAgni!AH2</f>
        <v>FY31</v>
      </c>
      <c r="AI2" s="33" t="str">
        <f>NAgni!AI2</f>
        <v>FY32</v>
      </c>
      <c r="AJ2" s="33" t="str">
        <f>NAgni!AJ2</f>
        <v>FY33</v>
      </c>
    </row>
    <row r="3" spans="1:36" s="169" customFormat="1" ht="20.25" customHeight="1" x14ac:dyDescent="0.2">
      <c r="A3" s="169" t="s">
        <v>149</v>
      </c>
      <c r="C3" s="170">
        <v>-73.719825744628906</v>
      </c>
      <c r="D3" s="170">
        <v>-50.6383056640625</v>
      </c>
      <c r="E3" s="170">
        <v>-46.569446563720703</v>
      </c>
      <c r="F3" s="170">
        <v>-41.312446594238281</v>
      </c>
      <c r="G3" s="170">
        <v>-55.929386138916016</v>
      </c>
      <c r="H3" s="170">
        <v>-47.900611877441406</v>
      </c>
      <c r="I3" s="170">
        <v>-53.585647583007813</v>
      </c>
      <c r="J3" s="170">
        <v>-42.032703399658203</v>
      </c>
      <c r="K3" s="170">
        <v>-45.661354064941406</v>
      </c>
      <c r="L3" s="170">
        <v>-24.915639877319336</v>
      </c>
      <c r="M3" s="170">
        <v>-22.160099029541016</v>
      </c>
      <c r="N3" s="170">
        <v>-32.831455230712891</v>
      </c>
      <c r="O3" s="170">
        <v>-41.948509216308594</v>
      </c>
      <c r="P3" s="170">
        <v>-40.852714538574219</v>
      </c>
      <c r="Q3" s="170">
        <v>-55.574817657470703</v>
      </c>
      <c r="R3" s="170">
        <v>-35.748970031738281</v>
      </c>
      <c r="S3" s="170">
        <v>-47.992221832275391</v>
      </c>
      <c r="T3" s="170">
        <v>-66.234291076660156</v>
      </c>
      <c r="U3" s="170">
        <v>-52.150836944580078</v>
      </c>
      <c r="V3" s="170">
        <v>-87.343902587890625</v>
      </c>
      <c r="W3" s="170">
        <v>-115.55853271484375</v>
      </c>
      <c r="X3" s="170">
        <v>-128.23857116699219</v>
      </c>
      <c r="Y3" s="170"/>
      <c r="Z3" s="170"/>
      <c r="AB3" s="170"/>
    </row>
    <row r="4" spans="1:36" s="171" customFormat="1" ht="20.25" customHeight="1" x14ac:dyDescent="0.2">
      <c r="A4" s="171" t="s">
        <v>150</v>
      </c>
      <c r="C4" s="171">
        <v>-97.502632141113281</v>
      </c>
      <c r="D4" s="171">
        <v>-63.665088653564453</v>
      </c>
      <c r="E4" s="171">
        <v>-61.304969787597656</v>
      </c>
      <c r="F4" s="171">
        <v>-60.642368316650391</v>
      </c>
      <c r="G4" s="171">
        <v>-77.207916259765625</v>
      </c>
      <c r="H4" s="171">
        <v>-66.779083251953125</v>
      </c>
      <c r="I4" s="171">
        <v>-71.057785034179688</v>
      </c>
      <c r="J4" s="171">
        <v>-59.053089141845703</v>
      </c>
      <c r="K4" s="171">
        <v>-67.376312255859375</v>
      </c>
      <c r="L4" s="171">
        <v>-52.965988159179688</v>
      </c>
      <c r="M4" s="171">
        <v>-55.242527008056641</v>
      </c>
      <c r="N4" s="171">
        <v>-64.927528381347656</v>
      </c>
      <c r="O4" s="171">
        <v>-69.320457458496094</v>
      </c>
      <c r="P4" s="171">
        <v>-71.555770874023438</v>
      </c>
      <c r="Q4" s="171">
        <v>-84.531417846679688</v>
      </c>
      <c r="R4" s="171">
        <v>-56.555427551269531</v>
      </c>
      <c r="S4" s="171">
        <v>-64.07427978515625</v>
      </c>
      <c r="T4" s="171">
        <v>-89.560592651367188</v>
      </c>
      <c r="U4" s="171">
        <v>-90.509162902832031</v>
      </c>
      <c r="V4" s="171">
        <v>-110.73272705078125</v>
      </c>
      <c r="W4" s="171">
        <v>-155.87657165527344</v>
      </c>
      <c r="X4" s="171">
        <v>-170.10285949707031</v>
      </c>
    </row>
    <row r="5" spans="1:36" s="171" customFormat="1" ht="20.25" customHeight="1" x14ac:dyDescent="0.2">
      <c r="A5" s="171" t="s">
        <v>151</v>
      </c>
      <c r="C5" s="171">
        <v>-115.63946533203125</v>
      </c>
      <c r="D5" s="171">
        <v>-81.222610473632813</v>
      </c>
      <c r="E5" s="171">
        <v>-72.498069763183594</v>
      </c>
      <c r="F5" s="171">
        <v>-76.034950256347656</v>
      </c>
      <c r="G5" s="171">
        <v>-96.534812927246094</v>
      </c>
      <c r="H5" s="171">
        <v>-91.70196533203125</v>
      </c>
      <c r="I5" s="171">
        <v>-93.881149291992188</v>
      </c>
      <c r="J5" s="171">
        <v>-86.9810791015625</v>
      </c>
      <c r="K5" s="171">
        <v>-94.946952819824219</v>
      </c>
      <c r="L5" s="171">
        <v>-78.613548278808594</v>
      </c>
      <c r="M5" s="171">
        <v>-83.972335815429688</v>
      </c>
      <c r="N5" s="171">
        <v>-106.79292297363281</v>
      </c>
      <c r="O5" s="171">
        <v>-117.53110504150391</v>
      </c>
      <c r="P5" s="171">
        <v>-125.12919616699219</v>
      </c>
      <c r="Q5" s="171">
        <v>-151.70565795898438</v>
      </c>
      <c r="R5" s="171">
        <v>-136.83656311035156</v>
      </c>
      <c r="S5" s="171">
        <v>-134.30320739746094</v>
      </c>
      <c r="T5" s="171">
        <v>-139.46218872070313</v>
      </c>
      <c r="U5" s="171">
        <v>-138.15464782714844</v>
      </c>
      <c r="V5" s="171">
        <v>-145.44497680664063</v>
      </c>
      <c r="W5" s="171">
        <v>-149.74272155761719</v>
      </c>
      <c r="X5" s="171">
        <v>-132.06216430664063</v>
      </c>
    </row>
    <row r="6" spans="1:36" ht="20.25" customHeight="1" x14ac:dyDescent="0.2">
      <c r="A6" s="167" t="s">
        <v>152</v>
      </c>
      <c r="C6" s="167">
        <v>11.306855201721191</v>
      </c>
      <c r="D6" s="167">
        <v>18.652261734008789</v>
      </c>
      <c r="E6" s="167">
        <v>24.725580215454102</v>
      </c>
      <c r="F6" s="167">
        <v>12.209382057189941</v>
      </c>
      <c r="G6" s="167">
        <v>10.744890213012695</v>
      </c>
      <c r="H6" s="167">
        <v>16.381275177001953</v>
      </c>
      <c r="I6" s="167">
        <v>21.398988723754883</v>
      </c>
      <c r="J6" s="167">
        <v>15.475204467773438</v>
      </c>
      <c r="K6" s="167">
        <v>18.120990753173828</v>
      </c>
      <c r="L6" s="167">
        <v>11.194160461425781</v>
      </c>
      <c r="M6" s="167">
        <v>14.23949146270752</v>
      </c>
      <c r="N6" s="167">
        <v>14.924363136291504</v>
      </c>
      <c r="O6" s="167">
        <v>17.679611206054688</v>
      </c>
      <c r="P6" s="167">
        <v>16.57923698425293</v>
      </c>
      <c r="Q6" s="167">
        <v>15.903887748718262</v>
      </c>
      <c r="R6" s="167">
        <v>13.061191558837891</v>
      </c>
      <c r="S6" s="167">
        <v>13.324872970581055</v>
      </c>
      <c r="T6" s="167">
        <v>14.059443473815918</v>
      </c>
      <c r="U6" s="167">
        <v>13.786372184753418</v>
      </c>
      <c r="V6" s="167">
        <v>10.914327621459961</v>
      </c>
      <c r="W6" s="167">
        <v>4.3111705780029297</v>
      </c>
      <c r="X6" s="167">
        <v>1.0107921361923218</v>
      </c>
    </row>
    <row r="7" spans="1:36" ht="12.75" customHeight="1" x14ac:dyDescent="0.2">
      <c r="A7" s="295" t="s">
        <v>196</v>
      </c>
      <c r="C7" s="167">
        <v>4.9320187568664551</v>
      </c>
      <c r="D7" s="167">
        <v>4.7472972869873047</v>
      </c>
      <c r="E7" s="167">
        <v>5.3675832748413086</v>
      </c>
      <c r="F7" s="167">
        <v>5.8560433387756348</v>
      </c>
      <c r="G7" s="167">
        <v>7.6343765258789063</v>
      </c>
      <c r="H7" s="167">
        <v>9.4985065460205078</v>
      </c>
      <c r="I7" s="167">
        <v>13.28526782989502</v>
      </c>
      <c r="J7" s="167">
        <v>10.880370140075684</v>
      </c>
      <c r="K7" s="167">
        <v>13.984172821044922</v>
      </c>
      <c r="L7" s="167">
        <v>7.9494848251342773</v>
      </c>
      <c r="M7" s="167">
        <v>11.299374580383301</v>
      </c>
      <c r="N7" s="167">
        <v>12.026816368103027</v>
      </c>
      <c r="O7" s="167">
        <v>13.726929664611816</v>
      </c>
      <c r="P7" s="167">
        <v>12.984488487243652</v>
      </c>
      <c r="Q7" s="167">
        <v>12.964681625366211</v>
      </c>
      <c r="R7" s="167">
        <v>10.539762496948242</v>
      </c>
      <c r="S7" s="167">
        <v>10.619317054748535</v>
      </c>
      <c r="T7" s="167">
        <v>10.158440589904785</v>
      </c>
      <c r="U7" s="167">
        <v>9.9657087326049805</v>
      </c>
      <c r="V7" s="167">
        <v>7.9958004951477051</v>
      </c>
      <c r="W7" s="167">
        <v>3.115166187286377</v>
      </c>
      <c r="X7" s="167">
        <v>0.33771166205406189</v>
      </c>
    </row>
    <row r="8" spans="1:36" ht="12.75" customHeight="1" x14ac:dyDescent="0.2">
      <c r="A8" s="301" t="s">
        <v>496</v>
      </c>
      <c r="C8" s="167">
        <v>4.9320187568664551</v>
      </c>
      <c r="D8" s="167">
        <v>4.7472972869873047</v>
      </c>
      <c r="E8" s="167">
        <v>5.3675832748413086</v>
      </c>
      <c r="F8" s="167">
        <v>5.8560433387756348</v>
      </c>
      <c r="G8" s="167">
        <v>7.6343765258789063</v>
      </c>
      <c r="H8" s="167">
        <v>9.4985065460205078</v>
      </c>
      <c r="I8" s="167">
        <v>13.28526782989502</v>
      </c>
      <c r="J8" s="167">
        <v>10.880370140075684</v>
      </c>
      <c r="K8" s="167">
        <v>13.984172821044922</v>
      </c>
      <c r="L8" s="167">
        <v>7.796353816986084</v>
      </c>
      <c r="M8" s="167">
        <v>11.01003360748291</v>
      </c>
      <c r="N8" s="167">
        <v>11.802657127380371</v>
      </c>
      <c r="O8" s="167">
        <v>13.509638786315918</v>
      </c>
      <c r="P8" s="167">
        <v>12.772272109985352</v>
      </c>
      <c r="Q8" s="167">
        <v>12.747955322265625</v>
      </c>
      <c r="R8" s="167">
        <v>10.376851081848145</v>
      </c>
      <c r="S8" s="167">
        <v>10.532527923583984</v>
      </c>
      <c r="T8" s="167">
        <v>10.011054992675781</v>
      </c>
      <c r="U8" s="167">
        <v>9.8039693832397461</v>
      </c>
      <c r="V8" s="167">
        <v>7.8896574974060059</v>
      </c>
      <c r="W8" s="167">
        <v>2.9954590797424316</v>
      </c>
      <c r="X8" s="167">
        <v>0.21800465881824493</v>
      </c>
    </row>
    <row r="9" spans="1:36" x14ac:dyDescent="0.2">
      <c r="A9" s="301" t="s">
        <v>661</v>
      </c>
      <c r="C9" s="167">
        <v>0</v>
      </c>
      <c r="D9" s="167">
        <v>0</v>
      </c>
      <c r="E9" s="167">
        <v>0</v>
      </c>
      <c r="F9" s="167">
        <v>0</v>
      </c>
      <c r="G9" s="167">
        <v>0</v>
      </c>
      <c r="H9" s="167">
        <v>0</v>
      </c>
      <c r="I9" s="167">
        <v>0</v>
      </c>
      <c r="J9" s="167">
        <v>0</v>
      </c>
      <c r="K9" s="167">
        <v>0</v>
      </c>
      <c r="L9" s="167">
        <v>0.15313099324703217</v>
      </c>
      <c r="M9" s="167">
        <v>0.28934100270271301</v>
      </c>
      <c r="N9" s="167">
        <v>0.22415900230407715</v>
      </c>
      <c r="O9" s="167">
        <v>0.21729099750518799</v>
      </c>
      <c r="P9" s="167">
        <v>0.21221600472927094</v>
      </c>
      <c r="Q9" s="167">
        <v>0.21672700345516205</v>
      </c>
      <c r="R9" s="167">
        <v>0.16291099786758423</v>
      </c>
      <c r="S9" s="167">
        <v>8.6788997054100037E-2</v>
      </c>
      <c r="T9" s="167">
        <v>0.14738500118255615</v>
      </c>
      <c r="U9" s="167">
        <v>0.16173900663852692</v>
      </c>
      <c r="V9" s="167">
        <v>0.10614299774169922</v>
      </c>
      <c r="W9" s="167">
        <v>0.11970700323581696</v>
      </c>
      <c r="X9" s="167">
        <v>0.11970700323581696</v>
      </c>
    </row>
    <row r="10" spans="1:36" ht="12.75" customHeight="1" x14ac:dyDescent="0.2">
      <c r="A10" s="329" t="s">
        <v>724</v>
      </c>
      <c r="C10" s="167">
        <v>6.3748364448547363</v>
      </c>
      <c r="D10" s="167">
        <v>13.904964447021484</v>
      </c>
      <c r="E10" s="167">
        <v>19.357995986938477</v>
      </c>
      <c r="F10" s="167">
        <v>6.3533387184143066</v>
      </c>
      <c r="G10" s="167">
        <v>3.1105141639709473</v>
      </c>
      <c r="H10" s="167">
        <v>6.8827681541442871</v>
      </c>
      <c r="I10" s="167">
        <v>8.1137208938598633</v>
      </c>
      <c r="J10" s="167">
        <v>4.5948348045349121</v>
      </c>
      <c r="K10" s="167">
        <v>4.136817455291748</v>
      </c>
      <c r="L10" s="167">
        <v>3.2446753978729248</v>
      </c>
      <c r="M10" s="167">
        <v>2.940117359161377</v>
      </c>
      <c r="N10" s="167">
        <v>2.8975467681884766</v>
      </c>
      <c r="O10" s="167">
        <v>3.9526808261871338</v>
      </c>
      <c r="P10" s="167">
        <v>3.5947494506835938</v>
      </c>
      <c r="Q10" s="167">
        <v>2.9392054080963135</v>
      </c>
      <c r="R10" s="167">
        <v>2.5214288234710693</v>
      </c>
      <c r="S10" s="167">
        <v>2.7055561542510986</v>
      </c>
      <c r="T10" s="167">
        <v>3.9010031223297119</v>
      </c>
      <c r="U10" s="167">
        <v>3.8206636905670166</v>
      </c>
      <c r="V10" s="167">
        <v>2.9185271263122559</v>
      </c>
      <c r="W10" s="167">
        <v>1.1960046291351318</v>
      </c>
      <c r="X10" s="167">
        <v>0.6730804443359375</v>
      </c>
      <c r="Y10" s="173"/>
      <c r="Z10" s="173"/>
      <c r="AB10" s="173"/>
    </row>
    <row r="11" spans="1:36" ht="12.75" customHeight="1" x14ac:dyDescent="0.2">
      <c r="A11" s="167" t="s">
        <v>192</v>
      </c>
      <c r="C11" s="167">
        <v>126.94631958007813</v>
      </c>
      <c r="D11" s="167">
        <v>99.874870300292969</v>
      </c>
      <c r="E11" s="167">
        <v>97.223648071289063</v>
      </c>
      <c r="F11" s="167">
        <v>88.244331359863281</v>
      </c>
      <c r="G11" s="167">
        <v>107.27970123291016</v>
      </c>
      <c r="H11" s="167">
        <v>108.08323669433594</v>
      </c>
      <c r="I11" s="167">
        <v>115.28013610839844</v>
      </c>
      <c r="J11" s="167">
        <v>102.45628356933594</v>
      </c>
      <c r="K11" s="167">
        <v>113.06794738769531</v>
      </c>
      <c r="L11" s="167">
        <v>89.807708740234375</v>
      </c>
      <c r="M11" s="167">
        <v>98.211830139160156</v>
      </c>
      <c r="N11" s="167">
        <v>121.71728515625</v>
      </c>
      <c r="O11" s="167">
        <v>135.21070861816406</v>
      </c>
      <c r="P11" s="167">
        <v>141.70843505859375</v>
      </c>
      <c r="Q11" s="167">
        <v>167.60954284667969</v>
      </c>
      <c r="R11" s="167">
        <v>149.89775085449219</v>
      </c>
      <c r="S11" s="167">
        <v>147.62808227539063</v>
      </c>
      <c r="T11" s="167">
        <v>153.52163696289063</v>
      </c>
      <c r="U11" s="167">
        <v>151.94102478027344</v>
      </c>
      <c r="V11" s="167">
        <v>156.35929870605469</v>
      </c>
      <c r="W11" s="167">
        <v>154.05389404296875</v>
      </c>
      <c r="X11" s="167">
        <v>133.07295227050781</v>
      </c>
      <c r="Y11" s="173"/>
      <c r="Z11" s="173"/>
      <c r="AB11" s="173"/>
    </row>
    <row r="12" spans="1:36" ht="12.75" customHeight="1" x14ac:dyDescent="0.2">
      <c r="A12" s="174" t="s">
        <v>497</v>
      </c>
      <c r="C12" s="173">
        <v>23.83692741394043</v>
      </c>
      <c r="D12" s="173">
        <v>23.689886093139648</v>
      </c>
      <c r="E12" s="173">
        <v>22.543848037719727</v>
      </c>
      <c r="F12" s="173">
        <v>23.750587463378906</v>
      </c>
      <c r="G12" s="173">
        <v>22.542720794677734</v>
      </c>
      <c r="H12" s="173">
        <v>23.555578231811523</v>
      </c>
      <c r="I12" s="173">
        <v>23.105941772460938</v>
      </c>
      <c r="J12" s="173">
        <v>24.075632095336914</v>
      </c>
      <c r="K12" s="173">
        <v>26.563499450683594</v>
      </c>
      <c r="L12" s="173">
        <v>26.462129592895508</v>
      </c>
      <c r="M12" s="173">
        <v>26.296823501586914</v>
      </c>
      <c r="N12" s="173">
        <v>27.60552978515625</v>
      </c>
      <c r="O12" s="173">
        <v>32.508411407470703</v>
      </c>
      <c r="P12" s="173">
        <v>32.690078735351563</v>
      </c>
      <c r="Q12" s="173">
        <v>36.372673034667969</v>
      </c>
      <c r="R12" s="173">
        <v>37.751213073730469</v>
      </c>
      <c r="S12" s="173">
        <v>37.294399261474609</v>
      </c>
      <c r="T12" s="173">
        <v>36.538276672363281</v>
      </c>
      <c r="U12" s="173">
        <v>36.984756469726563</v>
      </c>
      <c r="V12" s="173">
        <v>35.519336700439453</v>
      </c>
      <c r="W12" s="173">
        <v>36.349586486816406</v>
      </c>
      <c r="X12" s="173">
        <v>33.673225402832031</v>
      </c>
      <c r="Y12" s="173"/>
      <c r="Z12" s="173"/>
      <c r="AB12" s="173"/>
    </row>
    <row r="13" spans="1:36" s="171" customFormat="1" x14ac:dyDescent="0.2">
      <c r="A13" s="174" t="s">
        <v>496</v>
      </c>
      <c r="B13" s="167"/>
      <c r="C13" s="173">
        <v>36.495212554931641</v>
      </c>
      <c r="D13" s="173">
        <v>23.312145233154297</v>
      </c>
      <c r="E13" s="173">
        <v>21.452987670898438</v>
      </c>
      <c r="F13" s="173">
        <v>19.395994186401367</v>
      </c>
      <c r="G13" s="173">
        <v>39.383304595947266</v>
      </c>
      <c r="H13" s="173">
        <v>37.227275848388672</v>
      </c>
      <c r="I13" s="173">
        <v>49.5069580078125</v>
      </c>
      <c r="J13" s="173">
        <v>36.310775756835938</v>
      </c>
      <c r="K13" s="173">
        <v>39.373817443847656</v>
      </c>
      <c r="L13" s="173">
        <v>21.995815277099609</v>
      </c>
      <c r="M13" s="173">
        <v>32.239501953125</v>
      </c>
      <c r="N13" s="173">
        <v>45.619663238525391</v>
      </c>
      <c r="O13" s="173">
        <v>50.106758117675781</v>
      </c>
      <c r="P13" s="173">
        <v>50.413204193115234</v>
      </c>
      <c r="Q13" s="173">
        <v>54.364162445068359</v>
      </c>
      <c r="R13" s="173">
        <v>33.749248504638672</v>
      </c>
      <c r="S13" s="173">
        <v>28.84942626953125</v>
      </c>
      <c r="T13" s="173">
        <v>30.164295196533203</v>
      </c>
      <c r="U13" s="173">
        <v>37.185371398925781</v>
      </c>
      <c r="V13" s="173">
        <v>37.312473297119141</v>
      </c>
      <c r="W13" s="173">
        <v>25.50080680847168</v>
      </c>
      <c r="X13" s="173">
        <v>22.430490493774414</v>
      </c>
    </row>
    <row r="14" spans="1:36" x14ac:dyDescent="0.2">
      <c r="A14" s="174" t="s">
        <v>2</v>
      </c>
      <c r="C14" s="173">
        <v>66.614181518554688</v>
      </c>
      <c r="D14" s="173">
        <v>52.872840881347656</v>
      </c>
      <c r="E14" s="173">
        <v>53.226810455322266</v>
      </c>
      <c r="F14" s="173">
        <v>45.097751617431641</v>
      </c>
      <c r="G14" s="173">
        <v>45.353675842285156</v>
      </c>
      <c r="H14" s="173">
        <v>47.300380706787109</v>
      </c>
      <c r="I14" s="173">
        <v>42.667236328125</v>
      </c>
      <c r="J14" s="173">
        <v>42.069869995117188</v>
      </c>
      <c r="K14" s="173">
        <v>47.130630493164063</v>
      </c>
      <c r="L14" s="173">
        <v>41.349765777587891</v>
      </c>
      <c r="M14" s="173">
        <v>39.675506591796875</v>
      </c>
      <c r="N14" s="173">
        <v>48.492092132568359</v>
      </c>
      <c r="O14" s="173">
        <v>52.595546722412109</v>
      </c>
      <c r="P14" s="173">
        <v>58.605155944824219</v>
      </c>
      <c r="Q14" s="173">
        <v>76.872703552246094</v>
      </c>
      <c r="R14" s="173">
        <v>78.397293090820313</v>
      </c>
      <c r="S14" s="173">
        <v>81.4842529296875</v>
      </c>
      <c r="T14" s="173">
        <v>86.819061279296875</v>
      </c>
      <c r="U14" s="173">
        <v>77.770896911621094</v>
      </c>
      <c r="V14" s="173">
        <v>83.527488708496094</v>
      </c>
      <c r="W14" s="173">
        <v>92.203506469726563</v>
      </c>
      <c r="X14" s="173">
        <v>76.96923828125</v>
      </c>
      <c r="Y14" s="173"/>
      <c r="Z14" s="173"/>
      <c r="AB14" s="173"/>
    </row>
    <row r="15" spans="1:36" s="171" customFormat="1" ht="20.25" customHeight="1" x14ac:dyDescent="0.2">
      <c r="A15" s="171" t="s">
        <v>153</v>
      </c>
      <c r="C15" s="171">
        <v>18.136835098266602</v>
      </c>
      <c r="D15" s="171">
        <v>17.557521820068359</v>
      </c>
      <c r="E15" s="171">
        <v>11.193098068237305</v>
      </c>
      <c r="F15" s="171">
        <v>15.392584800720215</v>
      </c>
      <c r="G15" s="171">
        <v>19.32689094543457</v>
      </c>
      <c r="H15" s="171">
        <v>24.922876358032227</v>
      </c>
      <c r="I15" s="171">
        <v>22.823360443115234</v>
      </c>
      <c r="J15" s="171">
        <v>27.927986145019531</v>
      </c>
      <c r="K15" s="171">
        <v>27.570644378662109</v>
      </c>
      <c r="L15" s="171">
        <v>25.647560119628906</v>
      </c>
      <c r="M15" s="171">
        <v>28.72981071472168</v>
      </c>
      <c r="N15" s="171">
        <v>41.865394592285156</v>
      </c>
      <c r="O15" s="171">
        <v>48.210651397705078</v>
      </c>
      <c r="P15" s="171">
        <v>53.573429107666016</v>
      </c>
      <c r="Q15" s="171">
        <v>67.174240112304688</v>
      </c>
      <c r="R15" s="171">
        <v>80.281135559082031</v>
      </c>
      <c r="S15" s="171">
        <v>70.228927612304688</v>
      </c>
      <c r="T15" s="171">
        <v>49.901599884033203</v>
      </c>
      <c r="U15" s="171">
        <v>47.645492553710938</v>
      </c>
      <c r="V15" s="171">
        <v>34.712249755859375</v>
      </c>
      <c r="W15" s="171">
        <v>-6.1338372230529785</v>
      </c>
      <c r="X15" s="171">
        <v>-38.040687561035156</v>
      </c>
    </row>
    <row r="16" spans="1:36" ht="12.75" customHeight="1" x14ac:dyDescent="0.2">
      <c r="A16" s="167" t="s">
        <v>154</v>
      </c>
      <c r="C16" s="173">
        <v>50.514987945556641</v>
      </c>
      <c r="D16" s="173">
        <v>49.772705078125</v>
      </c>
      <c r="E16" s="173">
        <v>46.484058380126953</v>
      </c>
      <c r="F16" s="173">
        <v>46.528713226318359</v>
      </c>
      <c r="G16" s="173">
        <v>52.754512786865234</v>
      </c>
      <c r="H16" s="173">
        <v>61.726547241210938</v>
      </c>
      <c r="I16" s="173">
        <v>64.04833984375</v>
      </c>
      <c r="J16" s="173">
        <v>69.748046875</v>
      </c>
      <c r="K16" s="173">
        <v>74.621658325195313</v>
      </c>
      <c r="L16" s="173">
        <v>68.05938720703125</v>
      </c>
      <c r="M16" s="173">
        <v>71.264633178710938</v>
      </c>
      <c r="N16" s="173">
        <v>86.767501831054688</v>
      </c>
      <c r="O16" s="173">
        <v>101.77040863037109</v>
      </c>
      <c r="P16" s="173">
        <v>106.42026519775391</v>
      </c>
      <c r="Q16" s="173">
        <v>120.65258026123047</v>
      </c>
      <c r="R16" s="173">
        <v>140.49052429199219</v>
      </c>
      <c r="S16" s="173">
        <v>133.93553161621094</v>
      </c>
      <c r="T16" s="173">
        <v>119.28070831298828</v>
      </c>
      <c r="U16" s="173">
        <v>111.1160888671875</v>
      </c>
      <c r="V16" s="173">
        <v>97.695526123046875</v>
      </c>
      <c r="W16" s="173">
        <v>49.042682647705078</v>
      </c>
      <c r="X16" s="173">
        <v>10.00900936126709</v>
      </c>
      <c r="Y16" s="173"/>
      <c r="Z16" s="173"/>
      <c r="AB16" s="173"/>
    </row>
    <row r="17" spans="1:28" ht="12.75" customHeight="1" x14ac:dyDescent="0.2">
      <c r="A17" s="659" t="s">
        <v>643</v>
      </c>
      <c r="C17" s="173">
        <v>2.274029016494751</v>
      </c>
      <c r="D17" s="173">
        <v>2.3355898857116699</v>
      </c>
      <c r="E17" s="173">
        <v>1.7579600811004639</v>
      </c>
      <c r="F17" s="173">
        <v>1.4585199356079102</v>
      </c>
      <c r="G17" s="173">
        <v>1.773669958114624</v>
      </c>
      <c r="H17" s="173">
        <v>2.7454700469970703</v>
      </c>
      <c r="I17" s="173">
        <v>4.100679874420166</v>
      </c>
      <c r="J17" s="173">
        <v>2.8264498710632324</v>
      </c>
      <c r="K17" s="173">
        <v>2.5701100826263428</v>
      </c>
      <c r="L17" s="173">
        <v>1.3369399309158325</v>
      </c>
      <c r="M17" s="173">
        <v>1.1953099966049194</v>
      </c>
      <c r="N17" s="173">
        <v>1.0667099952697754</v>
      </c>
      <c r="O17" s="173">
        <v>1.4829100370407104</v>
      </c>
      <c r="P17" s="173">
        <v>1.480970025062561</v>
      </c>
      <c r="Q17" s="173">
        <v>1.2258800268173218</v>
      </c>
      <c r="R17" s="173">
        <v>0.9331200122833252</v>
      </c>
      <c r="S17" s="173">
        <v>1.1140099763870239</v>
      </c>
      <c r="T17" s="173">
        <v>1.6546499729156494</v>
      </c>
      <c r="U17" s="173">
        <v>1.6797800064086914</v>
      </c>
      <c r="V17" s="173">
        <v>1.3209799528121948</v>
      </c>
      <c r="W17" s="173">
        <v>0.35958999395370483</v>
      </c>
      <c r="X17" s="173">
        <v>0</v>
      </c>
      <c r="Y17" s="173"/>
      <c r="Z17" s="173"/>
      <c r="AB17" s="173"/>
    </row>
    <row r="18" spans="1:28" x14ac:dyDescent="0.2">
      <c r="A18" s="295" t="s">
        <v>94</v>
      </c>
      <c r="C18" s="173">
        <v>2.3420252799987793</v>
      </c>
      <c r="D18" s="173">
        <v>2.4766862392425537</v>
      </c>
      <c r="E18" s="173">
        <v>2.7762134075164795</v>
      </c>
      <c r="F18" s="173">
        <v>3.2269651889801025</v>
      </c>
      <c r="G18" s="173">
        <v>3.7784943580627441</v>
      </c>
      <c r="H18" s="173">
        <v>3.8057522773742676</v>
      </c>
      <c r="I18" s="173">
        <v>3.9049603939056396</v>
      </c>
      <c r="J18" s="173">
        <v>3.7534835338592529</v>
      </c>
      <c r="K18" s="173">
        <v>4.4394340515136719</v>
      </c>
      <c r="L18" s="173">
        <v>3.8640851974487305</v>
      </c>
      <c r="M18" s="173">
        <v>3.7949674129486084</v>
      </c>
      <c r="N18" s="173">
        <v>4.2943868637084961</v>
      </c>
      <c r="O18" s="173">
        <v>4.7381086349487305</v>
      </c>
      <c r="P18" s="173">
        <v>4.7952113151550293</v>
      </c>
      <c r="Q18" s="173">
        <v>5.9018597602844238</v>
      </c>
      <c r="R18" s="173">
        <v>6.9046096801757813</v>
      </c>
      <c r="S18" s="173">
        <v>6.940676212310791</v>
      </c>
      <c r="T18" s="173">
        <v>6.8812417984008789</v>
      </c>
      <c r="U18" s="173">
        <v>5.7800712585449219</v>
      </c>
      <c r="V18" s="173">
        <v>4.8978824615478516</v>
      </c>
      <c r="W18" s="173">
        <v>1.6436874866485596</v>
      </c>
      <c r="X18" s="173">
        <v>1.2400358915328979</v>
      </c>
    </row>
    <row r="19" spans="1:28" ht="12.75" customHeight="1" x14ac:dyDescent="0.2">
      <c r="A19" s="295" t="s">
        <v>197</v>
      </c>
      <c r="C19" s="173">
        <v>1.8625924587249756</v>
      </c>
      <c r="D19" s="173">
        <v>1.7066020965576172</v>
      </c>
      <c r="E19" s="173">
        <v>1.933812141418457</v>
      </c>
      <c r="F19" s="173">
        <v>2.03700852394104</v>
      </c>
      <c r="G19" s="173">
        <v>2.0433025360107422</v>
      </c>
      <c r="H19" s="173">
        <v>1.9853795766830444</v>
      </c>
      <c r="I19" s="173">
        <v>2.1014645099639893</v>
      </c>
      <c r="J19" s="173">
        <v>2.3772673606872559</v>
      </c>
      <c r="K19" s="173">
        <v>2.4348213672637939</v>
      </c>
      <c r="L19" s="173">
        <v>2.1628170013427734</v>
      </c>
      <c r="M19" s="173">
        <v>2.1064231395721436</v>
      </c>
      <c r="N19" s="173">
        <v>1.9551284313201904</v>
      </c>
      <c r="O19" s="173">
        <v>1.9859505891799927</v>
      </c>
      <c r="P19" s="173">
        <v>1.7405440807342529</v>
      </c>
      <c r="Q19" s="173">
        <v>2.0991291999816895</v>
      </c>
      <c r="R19" s="173">
        <v>2.7180790901184082</v>
      </c>
      <c r="S19" s="173">
        <v>2.6674580574035645</v>
      </c>
      <c r="T19" s="173">
        <v>2.9858701229095459</v>
      </c>
      <c r="U19" s="173">
        <v>3.6648743152618408</v>
      </c>
      <c r="V19" s="173">
        <v>3.8837628364562988</v>
      </c>
      <c r="W19" s="173">
        <v>3.9860472679138184</v>
      </c>
      <c r="X19" s="173">
        <v>3.0829837322235107</v>
      </c>
    </row>
    <row r="20" spans="1:28" ht="12.75" customHeight="1" x14ac:dyDescent="0.2">
      <c r="A20" s="295" t="s">
        <v>104</v>
      </c>
      <c r="C20" s="173">
        <v>42.650230407714844</v>
      </c>
      <c r="D20" s="173">
        <v>41.452571868896484</v>
      </c>
      <c r="E20" s="173">
        <v>38.290596008300781</v>
      </c>
      <c r="F20" s="173">
        <v>38.093410491943359</v>
      </c>
      <c r="G20" s="173">
        <v>43.503837585449219</v>
      </c>
      <c r="H20" s="173">
        <v>51.558559417724609</v>
      </c>
      <c r="I20" s="173">
        <v>52.169219970703125</v>
      </c>
      <c r="J20" s="173">
        <v>59.028083801269531</v>
      </c>
      <c r="K20" s="173">
        <v>63.400180816650391</v>
      </c>
      <c r="L20" s="173">
        <v>59.126853942871094</v>
      </c>
      <c r="M20" s="173">
        <v>62.49981689453125</v>
      </c>
      <c r="N20" s="173">
        <v>77.929641723632813</v>
      </c>
      <c r="O20" s="173">
        <v>91.954078674316406</v>
      </c>
      <c r="P20" s="173">
        <v>96.838279724121094</v>
      </c>
      <c r="Q20" s="173">
        <v>109.77829742431641</v>
      </c>
      <c r="R20" s="173">
        <v>127.99425506591797</v>
      </c>
      <c r="S20" s="173">
        <v>121.08538055419922</v>
      </c>
      <c r="T20" s="173">
        <v>105.88143157958984</v>
      </c>
      <c r="U20" s="173">
        <v>97.880516052246094</v>
      </c>
      <c r="V20" s="173">
        <v>85.489288330078125</v>
      </c>
      <c r="W20" s="173">
        <v>40.901744842529297</v>
      </c>
      <c r="X20" s="173">
        <v>3.6080935001373291</v>
      </c>
    </row>
    <row r="21" spans="1:28" ht="12.75" customHeight="1" x14ac:dyDescent="0.2">
      <c r="A21" s="295" t="s">
        <v>155</v>
      </c>
      <c r="C21" s="173">
        <v>0.37523972988128662</v>
      </c>
      <c r="D21" s="173">
        <v>0.32252851128578186</v>
      </c>
      <c r="E21" s="173">
        <v>0.39149180054664612</v>
      </c>
      <c r="F21" s="173">
        <v>0.37762162089347839</v>
      </c>
      <c r="G21" s="173">
        <v>0.38336291909217834</v>
      </c>
      <c r="H21" s="173">
        <v>0.40501195192337036</v>
      </c>
      <c r="I21" s="173">
        <v>0.39853328466415405</v>
      </c>
      <c r="J21" s="173">
        <v>0.30137667059898376</v>
      </c>
      <c r="K21" s="173">
        <v>0.35457226634025574</v>
      </c>
      <c r="L21" s="173">
        <v>0.29863780736923218</v>
      </c>
      <c r="M21" s="173">
        <v>0.29468616843223572</v>
      </c>
      <c r="N21" s="173">
        <v>0.29154163599014282</v>
      </c>
      <c r="O21" s="173">
        <v>0.2847616970539093</v>
      </c>
      <c r="P21" s="173">
        <v>0.28176537156105042</v>
      </c>
      <c r="Q21" s="173">
        <v>0.27479580044746399</v>
      </c>
      <c r="R21" s="173">
        <v>0.27003595232963562</v>
      </c>
      <c r="S21" s="173">
        <v>0.23591418564319611</v>
      </c>
      <c r="T21" s="173">
        <v>0.17375589907169342</v>
      </c>
      <c r="U21" s="173">
        <v>0.17346811294555664</v>
      </c>
      <c r="V21" s="173">
        <v>0.16909042000770569</v>
      </c>
      <c r="W21" s="173">
        <v>0.16570161283016205</v>
      </c>
      <c r="X21" s="173">
        <v>0.16570161283016205</v>
      </c>
    </row>
    <row r="22" spans="1:28" s="171" customFormat="1" x14ac:dyDescent="0.2">
      <c r="A22" s="295" t="s">
        <v>2</v>
      </c>
      <c r="B22" s="167"/>
      <c r="C22" s="173">
        <v>7.6878353953361511E-2</v>
      </c>
      <c r="D22" s="173">
        <v>0.53598469495773315</v>
      </c>
      <c r="E22" s="173">
        <v>0.5170290470123291</v>
      </c>
      <c r="F22" s="173">
        <v>0.57704359292984009</v>
      </c>
      <c r="G22" s="173">
        <v>0.52933335304260254</v>
      </c>
      <c r="H22" s="173">
        <v>0.55557471513748169</v>
      </c>
      <c r="I22" s="173">
        <v>0.60245662927627563</v>
      </c>
      <c r="J22" s="173">
        <v>0.64346688985824585</v>
      </c>
      <c r="K22" s="173">
        <v>0.61902511119842529</v>
      </c>
      <c r="L22" s="173">
        <v>0.60486376285552979</v>
      </c>
      <c r="M22" s="173">
        <v>0.6175994873046875</v>
      </c>
      <c r="N22" s="173">
        <v>0.59237831830978394</v>
      </c>
      <c r="O22" s="173">
        <v>0.6097378134727478</v>
      </c>
      <c r="P22" s="173">
        <v>0.68340367078781128</v>
      </c>
      <c r="Q22" s="173">
        <v>0.6768033504486084</v>
      </c>
      <c r="R22" s="173">
        <v>0.70940905809402466</v>
      </c>
      <c r="S22" s="173">
        <v>0.77093213796615601</v>
      </c>
      <c r="T22" s="173">
        <v>0.80822581052780151</v>
      </c>
      <c r="U22" s="173">
        <v>0.83268868923187256</v>
      </c>
      <c r="V22" s="173">
        <v>0.89309495687484741</v>
      </c>
      <c r="W22" s="173">
        <v>0.92614102363586426</v>
      </c>
      <c r="X22" s="173">
        <v>0.813446044921875</v>
      </c>
    </row>
    <row r="23" spans="1:28" ht="20.25" customHeight="1" x14ac:dyDescent="0.2">
      <c r="A23" s="167" t="s">
        <v>156</v>
      </c>
      <c r="C23" s="167">
        <v>32.378154754638672</v>
      </c>
      <c r="D23" s="167">
        <v>32.215183258056641</v>
      </c>
      <c r="E23" s="167">
        <v>35.290958404541016</v>
      </c>
      <c r="F23" s="167">
        <v>31.136127471923828</v>
      </c>
      <c r="G23" s="167">
        <v>33.427623748779297</v>
      </c>
      <c r="H23" s="167">
        <v>36.803668975830078</v>
      </c>
      <c r="I23" s="167">
        <v>41.2249755859375</v>
      </c>
      <c r="J23" s="167">
        <v>41.820060729980469</v>
      </c>
      <c r="K23" s="167">
        <v>47.051017761230469</v>
      </c>
      <c r="L23" s="167">
        <v>42.411823272705078</v>
      </c>
      <c r="M23" s="167">
        <v>42.534820556640625</v>
      </c>
      <c r="N23" s="167">
        <v>44.902103424072266</v>
      </c>
      <c r="O23" s="167">
        <v>53.559761047363281</v>
      </c>
      <c r="P23" s="167">
        <v>52.846832275390625</v>
      </c>
      <c r="Q23" s="167">
        <v>53.478343963623047</v>
      </c>
      <c r="R23" s="167">
        <v>60.209392547607422</v>
      </c>
      <c r="S23" s="167">
        <v>63.70660400390625</v>
      </c>
      <c r="T23" s="167">
        <v>69.379112243652344</v>
      </c>
      <c r="U23" s="167">
        <v>63.470596313476563</v>
      </c>
      <c r="V23" s="167">
        <v>62.983280181884766</v>
      </c>
      <c r="W23" s="167">
        <v>55.176521301269531</v>
      </c>
      <c r="X23" s="167">
        <v>48.049697875976563</v>
      </c>
    </row>
    <row r="24" spans="1:28" ht="12.75" customHeight="1" x14ac:dyDescent="0.2">
      <c r="A24" s="295" t="s">
        <v>94</v>
      </c>
      <c r="C24" s="167">
        <v>15.273477554321289</v>
      </c>
      <c r="D24" s="167">
        <v>13.243207931518555</v>
      </c>
      <c r="E24" s="167">
        <v>15.572286605834961</v>
      </c>
      <c r="F24" s="167">
        <v>12.005871772766113</v>
      </c>
      <c r="G24" s="167">
        <v>13.03383731842041</v>
      </c>
      <c r="H24" s="167">
        <v>14.665487289428711</v>
      </c>
      <c r="I24" s="167">
        <v>16.593288421630859</v>
      </c>
      <c r="J24" s="167">
        <v>18.771505355834961</v>
      </c>
      <c r="K24" s="167">
        <v>21.088371276855469</v>
      </c>
      <c r="L24" s="167">
        <v>17.619632720947266</v>
      </c>
      <c r="M24" s="167">
        <v>19.542173385620117</v>
      </c>
      <c r="N24" s="167">
        <v>17.256175994873047</v>
      </c>
      <c r="O24" s="167">
        <v>20.901741027832031</v>
      </c>
      <c r="P24" s="167">
        <v>19.604604721069336</v>
      </c>
      <c r="Q24" s="167">
        <v>20.189943313598633</v>
      </c>
      <c r="R24" s="167">
        <v>24.282867431640625</v>
      </c>
      <c r="S24" s="167">
        <v>24.614151000976563</v>
      </c>
      <c r="T24" s="167">
        <v>24.937721252441406</v>
      </c>
      <c r="U24" s="167">
        <v>22.75532341003418</v>
      </c>
      <c r="V24" s="167">
        <v>22.6343994140625</v>
      </c>
      <c r="W24" s="167">
        <v>22.146099090576172</v>
      </c>
      <c r="X24" s="167">
        <v>20.573934555053711</v>
      </c>
    </row>
    <row r="25" spans="1:28" ht="12.75" customHeight="1" x14ac:dyDescent="0.2">
      <c r="A25" s="338" t="s">
        <v>176</v>
      </c>
      <c r="C25" s="167">
        <v>10.759886741638184</v>
      </c>
      <c r="D25" s="167">
        <v>8.4510269165039063</v>
      </c>
      <c r="E25" s="167">
        <v>8.6603164672851563</v>
      </c>
      <c r="F25" s="167">
        <v>5.5430679321289063</v>
      </c>
      <c r="G25" s="167">
        <v>6.4086437225341797</v>
      </c>
      <c r="H25" s="167">
        <v>7.7270011901855469</v>
      </c>
      <c r="I25" s="167">
        <v>10.145038604736328</v>
      </c>
      <c r="J25" s="167">
        <v>12.803371429443359</v>
      </c>
      <c r="K25" s="167">
        <v>13.511783599853516</v>
      </c>
      <c r="L25" s="167">
        <v>10.934845924377441</v>
      </c>
      <c r="M25" s="167">
        <v>13.205012321472168</v>
      </c>
      <c r="N25" s="167">
        <v>11.293352127075195</v>
      </c>
      <c r="O25" s="167">
        <v>14.541781425476074</v>
      </c>
      <c r="P25" s="167">
        <v>13.896346092224121</v>
      </c>
      <c r="Q25" s="167">
        <v>14.823567390441895</v>
      </c>
      <c r="R25" s="167">
        <v>18.223237991333008</v>
      </c>
      <c r="S25" s="167">
        <v>18.048227310180664</v>
      </c>
      <c r="T25" s="167">
        <v>18.354137420654297</v>
      </c>
      <c r="U25" s="167">
        <v>16.813583374023438</v>
      </c>
      <c r="V25" s="167">
        <v>17.105764389038086</v>
      </c>
      <c r="W25" s="167">
        <v>18.142717361450195</v>
      </c>
      <c r="X25" s="167">
        <v>19.403778076171875</v>
      </c>
    </row>
    <row r="26" spans="1:28" ht="12.75" customHeight="1" x14ac:dyDescent="0.2">
      <c r="A26" s="338" t="s">
        <v>193</v>
      </c>
      <c r="C26" s="167">
        <v>4.5135903358459473</v>
      </c>
      <c r="D26" s="167">
        <v>4.7921814918518066</v>
      </c>
      <c r="E26" s="167">
        <v>6.9119701385498047</v>
      </c>
      <c r="F26" s="167">
        <v>6.4628033638000488</v>
      </c>
      <c r="G26" s="167">
        <v>6.6251940727233887</v>
      </c>
      <c r="H26" s="167">
        <v>6.9384860992431641</v>
      </c>
      <c r="I26" s="167">
        <v>6.4482498168945313</v>
      </c>
      <c r="J26" s="167">
        <v>5.9681329727172852</v>
      </c>
      <c r="K26" s="167">
        <v>7.5765876770019531</v>
      </c>
      <c r="L26" s="167">
        <v>6.6847858428955078</v>
      </c>
      <c r="M26" s="167">
        <v>6.337160587310791</v>
      </c>
      <c r="N26" s="167">
        <v>5.962824821472168</v>
      </c>
      <c r="O26" s="167">
        <v>6.3599605560302734</v>
      </c>
      <c r="P26" s="167">
        <v>5.7082581520080566</v>
      </c>
      <c r="Q26" s="167">
        <v>5.3663768768310547</v>
      </c>
      <c r="R26" s="167">
        <v>6.059628963470459</v>
      </c>
      <c r="S26" s="167">
        <v>6.565922737121582</v>
      </c>
      <c r="T26" s="167">
        <v>6.5835833549499512</v>
      </c>
      <c r="U26" s="167">
        <v>5.941739559173584</v>
      </c>
      <c r="V26" s="167">
        <v>5.5286340713500977</v>
      </c>
      <c r="W26" s="167">
        <v>4.003380298614502</v>
      </c>
      <c r="X26" s="167">
        <v>1.1701569557189941</v>
      </c>
    </row>
    <row r="27" spans="1:28" ht="12.75" customHeight="1" x14ac:dyDescent="0.2">
      <c r="A27" s="295" t="s">
        <v>104</v>
      </c>
      <c r="C27" s="167">
        <v>9.9182500839233398</v>
      </c>
      <c r="D27" s="167">
        <v>10.440673828125</v>
      </c>
      <c r="E27" s="167">
        <v>11.622546195983887</v>
      </c>
      <c r="F27" s="167">
        <v>9.0222272872924805</v>
      </c>
      <c r="G27" s="167">
        <v>11.628716468811035</v>
      </c>
      <c r="H27" s="167">
        <v>12.795914649963379</v>
      </c>
      <c r="I27" s="167">
        <v>13.919511795043945</v>
      </c>
      <c r="J27" s="167">
        <v>13.436002731323242</v>
      </c>
      <c r="K27" s="167">
        <v>14.882559776306152</v>
      </c>
      <c r="L27" s="167">
        <v>14.882680892944336</v>
      </c>
      <c r="M27" s="167">
        <v>13.123007774353027</v>
      </c>
      <c r="N27" s="167">
        <v>17.368597030639648</v>
      </c>
      <c r="O27" s="167">
        <v>21.686737060546875</v>
      </c>
      <c r="P27" s="167">
        <v>22.762248992919922</v>
      </c>
      <c r="Q27" s="167">
        <v>21.211442947387695</v>
      </c>
      <c r="R27" s="167">
        <v>23.134523391723633</v>
      </c>
      <c r="S27" s="167">
        <v>23.706075668334961</v>
      </c>
      <c r="T27" s="167">
        <v>23.771984100341797</v>
      </c>
      <c r="U27" s="167">
        <v>23.588413238525391</v>
      </c>
      <c r="V27" s="167">
        <v>22.26634407043457</v>
      </c>
      <c r="W27" s="167">
        <v>15.539658546447754</v>
      </c>
      <c r="X27" s="167">
        <v>10.93665885925293</v>
      </c>
    </row>
    <row r="28" spans="1:28" ht="12.75" customHeight="1" x14ac:dyDescent="0.2">
      <c r="A28" s="338" t="s">
        <v>433</v>
      </c>
      <c r="C28" s="167">
        <v>6.0773353576660156</v>
      </c>
      <c r="D28" s="167">
        <v>6.5955419540405273</v>
      </c>
      <c r="E28" s="167">
        <v>7.5446920394897461</v>
      </c>
      <c r="F28" s="167">
        <v>6.4866981506347656</v>
      </c>
      <c r="G28" s="167">
        <v>8.0466957092285156</v>
      </c>
      <c r="H28" s="167">
        <v>7.3156733512878418</v>
      </c>
      <c r="I28" s="167">
        <v>7.2952671051025391</v>
      </c>
      <c r="J28" s="167">
        <v>7.5608601570129395</v>
      </c>
      <c r="K28" s="167">
        <v>7.4218435287475586</v>
      </c>
      <c r="L28" s="167">
        <v>6.2158794403076172</v>
      </c>
      <c r="M28" s="167">
        <v>6.2565169334411621</v>
      </c>
      <c r="N28" s="167">
        <v>9.5410623550415039</v>
      </c>
      <c r="O28" s="167">
        <v>11.465641021728516</v>
      </c>
      <c r="P28" s="167">
        <v>12.12648868560791</v>
      </c>
      <c r="Q28" s="167">
        <v>12.363569259643555</v>
      </c>
      <c r="R28" s="167">
        <v>12.473363876342773</v>
      </c>
      <c r="S28" s="167">
        <v>12.815182685852051</v>
      </c>
      <c r="T28" s="167">
        <v>13.134756088256836</v>
      </c>
      <c r="U28" s="167">
        <v>13.691462516784668</v>
      </c>
      <c r="V28" s="167">
        <v>13.83631706237793</v>
      </c>
      <c r="W28" s="167">
        <v>7.0192804336547852</v>
      </c>
      <c r="X28" s="167">
        <v>2.1405677795410156</v>
      </c>
    </row>
    <row r="29" spans="1:28" x14ac:dyDescent="0.2">
      <c r="A29" s="338" t="s">
        <v>198</v>
      </c>
      <c r="C29" s="167">
        <v>8.9458003640174866E-2</v>
      </c>
      <c r="D29" s="167">
        <v>0.70129400491714478</v>
      </c>
      <c r="E29" s="167">
        <v>0.8868979811668396</v>
      </c>
      <c r="F29" s="167">
        <v>0.76319801807403564</v>
      </c>
      <c r="G29" s="167">
        <v>0.83125197887420654</v>
      </c>
      <c r="H29" s="167">
        <v>0.55551397800445557</v>
      </c>
      <c r="I29" s="167">
        <v>0.68900001049041748</v>
      </c>
      <c r="J29" s="167">
        <v>0.76100802421569824</v>
      </c>
      <c r="K29" s="167">
        <v>0.55656599998474121</v>
      </c>
      <c r="L29" s="167">
        <v>0.5063139796257019</v>
      </c>
      <c r="M29" s="167">
        <v>0.48344200849533081</v>
      </c>
      <c r="N29" s="167">
        <v>0.52280700206756592</v>
      </c>
      <c r="O29" s="167">
        <v>1.5469340085983276</v>
      </c>
      <c r="P29" s="167">
        <v>1.5930379629135132</v>
      </c>
      <c r="Q29" s="167">
        <v>1.3784459829330444</v>
      </c>
      <c r="R29" s="167">
        <v>2.1128621101379395</v>
      </c>
      <c r="S29" s="167">
        <v>2.6790399551391602</v>
      </c>
      <c r="T29" s="167">
        <v>2.7077479362487793</v>
      </c>
      <c r="U29" s="167">
        <v>1.7753679752349854</v>
      </c>
      <c r="V29" s="167">
        <v>0.15794900059700012</v>
      </c>
      <c r="W29" s="167">
        <v>0.12999999523162842</v>
      </c>
      <c r="X29" s="167">
        <v>0.12600000202655792</v>
      </c>
    </row>
    <row r="30" spans="1:28" ht="12.75" customHeight="1" x14ac:dyDescent="0.2">
      <c r="A30" s="338" t="s">
        <v>1755</v>
      </c>
      <c r="C30" s="167">
        <v>3.7514567375183105</v>
      </c>
      <c r="D30" s="167">
        <v>3.1438379287719727</v>
      </c>
      <c r="E30" s="167">
        <v>3.1909563541412354</v>
      </c>
      <c r="F30" s="167">
        <v>1.7723315954208374</v>
      </c>
      <c r="G30" s="167">
        <v>2.7507688999176025</v>
      </c>
      <c r="H30" s="167">
        <v>4.9247269630432129</v>
      </c>
      <c r="I30" s="167">
        <v>5.9352445602416992</v>
      </c>
      <c r="J30" s="167">
        <v>5.1141347885131836</v>
      </c>
      <c r="K30" s="167">
        <v>6.9041500091552734</v>
      </c>
      <c r="L30" s="167">
        <v>8.1604881286621094</v>
      </c>
      <c r="M30" s="167">
        <v>6.3830490112304688</v>
      </c>
      <c r="N30" s="167">
        <v>7.3047285079956055</v>
      </c>
      <c r="O30" s="167">
        <v>8.6741619110107422</v>
      </c>
      <c r="P30" s="167">
        <v>9.0427217483520508</v>
      </c>
      <c r="Q30" s="167">
        <v>7.4694266319274902</v>
      </c>
      <c r="R30" s="167">
        <v>8.5482959747314453</v>
      </c>
      <c r="S30" s="167">
        <v>8.2118539810180664</v>
      </c>
      <c r="T30" s="167">
        <v>7.9294800758361816</v>
      </c>
      <c r="U30" s="167">
        <v>8.1215829849243164</v>
      </c>
      <c r="V30" s="167">
        <v>8.2720794677734375</v>
      </c>
      <c r="W30" s="167">
        <v>8.3903779983520508</v>
      </c>
      <c r="X30" s="167">
        <v>8.6700906753540039</v>
      </c>
    </row>
    <row r="31" spans="1:28" s="177" customFormat="1" x14ac:dyDescent="0.2">
      <c r="A31" s="295" t="s">
        <v>155</v>
      </c>
      <c r="B31" s="167"/>
      <c r="C31" s="167">
        <v>1.6867892742156982</v>
      </c>
      <c r="D31" s="167">
        <v>1.853076696395874</v>
      </c>
      <c r="E31" s="167">
        <v>2.3328075408935547</v>
      </c>
      <c r="F31" s="167">
        <v>2.4187378883361816</v>
      </c>
      <c r="G31" s="167">
        <v>2.064354419708252</v>
      </c>
      <c r="H31" s="167">
        <v>2.3509547710418701</v>
      </c>
      <c r="I31" s="167">
        <v>1.840140700340271</v>
      </c>
      <c r="J31" s="167">
        <v>1.798720121383667</v>
      </c>
      <c r="K31" s="167">
        <v>1.8547720909118652</v>
      </c>
      <c r="L31" s="167">
        <v>1.7764650583267212</v>
      </c>
      <c r="M31" s="167">
        <v>2.949796199798584</v>
      </c>
      <c r="N31" s="167">
        <v>2.5391898155212402</v>
      </c>
      <c r="O31" s="167">
        <v>3.1727409362792969</v>
      </c>
      <c r="P31" s="167">
        <v>2.770503044128418</v>
      </c>
      <c r="Q31" s="167">
        <v>3.1392199993133545</v>
      </c>
      <c r="R31" s="167">
        <v>2.9866962432861328</v>
      </c>
      <c r="S31" s="167">
        <v>3.3726093769073486</v>
      </c>
      <c r="T31" s="167">
        <v>4.0186920166015625</v>
      </c>
      <c r="U31" s="167">
        <v>4.1107125282287598</v>
      </c>
      <c r="V31" s="167">
        <v>3.3395252227783203</v>
      </c>
      <c r="W31" s="167">
        <v>3.2356665134429932</v>
      </c>
      <c r="X31" s="167">
        <v>3.2356665134429932</v>
      </c>
    </row>
    <row r="32" spans="1:28" x14ac:dyDescent="0.2">
      <c r="A32" s="295" t="s">
        <v>157</v>
      </c>
      <c r="C32" s="167">
        <v>1.7239235639572144</v>
      </c>
      <c r="D32" s="167">
        <v>1.7674362659454346</v>
      </c>
      <c r="E32" s="167">
        <v>1.3177841901779175</v>
      </c>
      <c r="F32" s="167">
        <v>1.1503859758377075</v>
      </c>
      <c r="G32" s="167">
        <v>1.7778960466384888</v>
      </c>
      <c r="H32" s="167">
        <v>0.92985665798187256</v>
      </c>
      <c r="I32" s="167">
        <v>1.2298170328140259</v>
      </c>
      <c r="J32" s="167">
        <v>1.427870512008667</v>
      </c>
      <c r="K32" s="167">
        <v>2.5445675849914551</v>
      </c>
      <c r="L32" s="167">
        <v>1.8756953477859497</v>
      </c>
      <c r="M32" s="167">
        <v>1.6528830528259277</v>
      </c>
      <c r="N32" s="167">
        <v>2.292586088180542</v>
      </c>
      <c r="O32" s="167">
        <v>1.9730634689331055</v>
      </c>
      <c r="P32" s="167">
        <v>1.9870556592941284</v>
      </c>
      <c r="Q32" s="167">
        <v>2.5013682842254639</v>
      </c>
      <c r="R32" s="167">
        <v>2.8322737216949463</v>
      </c>
      <c r="S32" s="167">
        <v>2.6825966835021973</v>
      </c>
      <c r="T32" s="167">
        <v>2.1213223934173584</v>
      </c>
      <c r="U32" s="167">
        <v>2.4250059127807617</v>
      </c>
      <c r="V32" s="167">
        <v>3.0886499881744385</v>
      </c>
      <c r="W32" s="167">
        <v>3.3900001049041748</v>
      </c>
      <c r="X32" s="167">
        <v>3.5663998126983643</v>
      </c>
    </row>
    <row r="33" spans="1:36" x14ac:dyDescent="0.2">
      <c r="A33" s="174" t="s">
        <v>2</v>
      </c>
      <c r="C33" s="167">
        <v>3.7757143974304199</v>
      </c>
      <c r="D33" s="167">
        <v>4.910789966583252</v>
      </c>
      <c r="E33" s="167">
        <v>4.4455347061157227</v>
      </c>
      <c r="F33" s="167">
        <v>6.538905143737793</v>
      </c>
      <c r="G33" s="167">
        <v>4.922818660736084</v>
      </c>
      <c r="H33" s="167">
        <v>6.0614557266235352</v>
      </c>
      <c r="I33" s="167">
        <v>7.6422176361083984</v>
      </c>
      <c r="J33" s="167">
        <v>6.3859624862670898</v>
      </c>
      <c r="K33" s="167">
        <v>6.6807451248168945</v>
      </c>
      <c r="L33" s="167">
        <v>6.257349967956543</v>
      </c>
      <c r="M33" s="167">
        <v>5.2669596672058105</v>
      </c>
      <c r="N33" s="167">
        <v>5.445554256439209</v>
      </c>
      <c r="O33" s="167">
        <v>5.8254785537719727</v>
      </c>
      <c r="P33" s="167">
        <v>5.7224211692810059</v>
      </c>
      <c r="Q33" s="167">
        <v>6.436368465423584</v>
      </c>
      <c r="R33" s="167">
        <v>6.9730319976806641</v>
      </c>
      <c r="S33" s="167">
        <v>9.3311700820922852</v>
      </c>
      <c r="T33" s="167">
        <v>14.529392242431641</v>
      </c>
      <c r="U33" s="167">
        <v>10.591139793395996</v>
      </c>
      <c r="V33" s="167">
        <v>11.654361724853516</v>
      </c>
      <c r="W33" s="167">
        <v>10.865096092224121</v>
      </c>
      <c r="X33" s="167">
        <v>9.7370386123657227</v>
      </c>
      <c r="Y33" s="360"/>
      <c r="Z33" s="360"/>
      <c r="AB33" s="360"/>
    </row>
    <row r="34" spans="1:36" s="171" customFormat="1" ht="20.25" customHeight="1" x14ac:dyDescent="0.2">
      <c r="A34" s="171" t="s">
        <v>158</v>
      </c>
      <c r="C34" s="171">
        <v>-10.647909164428711</v>
      </c>
      <c r="D34" s="171">
        <v>-11.255342483520508</v>
      </c>
      <c r="E34" s="171">
        <v>-12.476971626281738</v>
      </c>
      <c r="F34" s="171">
        <v>-8.5403909683227539</v>
      </c>
      <c r="G34" s="171">
        <v>-6.7616367340087891</v>
      </c>
      <c r="H34" s="171">
        <v>-8.6246538162231445</v>
      </c>
      <c r="I34" s="171">
        <v>-9.103485107421875</v>
      </c>
      <c r="J34" s="171">
        <v>-11.618658065795898</v>
      </c>
      <c r="K34" s="171">
        <v>-9.6078195571899414</v>
      </c>
      <c r="L34" s="171">
        <v>-1.8116004467010498</v>
      </c>
      <c r="M34" s="171">
        <v>-2.2843978404998779</v>
      </c>
      <c r="N34" s="171">
        <v>-3.1011247634887695</v>
      </c>
      <c r="O34" s="171">
        <v>-8.124384880065918</v>
      </c>
      <c r="P34" s="171">
        <v>-5.3746299743652344</v>
      </c>
      <c r="Q34" s="171">
        <v>-9.3946418762207031</v>
      </c>
      <c r="R34" s="171">
        <v>-12.7471923828125</v>
      </c>
      <c r="S34" s="171">
        <v>-15.920738220214844</v>
      </c>
      <c r="T34" s="171">
        <v>-6.1210412979125977</v>
      </c>
      <c r="U34" s="171">
        <v>-7.5339655876159668</v>
      </c>
      <c r="V34" s="171">
        <v>-1.9478007555007935</v>
      </c>
      <c r="W34" s="171">
        <v>5.1651358604431152</v>
      </c>
      <c r="X34" s="171">
        <v>11.203462600708008</v>
      </c>
    </row>
    <row r="35" spans="1:36" ht="20.25" customHeight="1" x14ac:dyDescent="0.2">
      <c r="A35" s="167" t="s">
        <v>159</v>
      </c>
      <c r="C35" s="167">
        <v>6.9056625366210938</v>
      </c>
      <c r="D35" s="167">
        <v>9.2285089492797852</v>
      </c>
      <c r="E35" s="167">
        <v>8.1758241653442383</v>
      </c>
      <c r="F35" s="167">
        <v>6.8367867469787598</v>
      </c>
      <c r="G35" s="167">
        <v>6.9248809814453125</v>
      </c>
      <c r="H35" s="167">
        <v>9.0805320739746094</v>
      </c>
      <c r="I35" s="167">
        <v>10.683017730712891</v>
      </c>
      <c r="J35" s="167">
        <v>11.430109024047852</v>
      </c>
      <c r="K35" s="167">
        <v>14.761920928955078</v>
      </c>
      <c r="L35" s="167">
        <v>14.29464054107666</v>
      </c>
      <c r="M35" s="167">
        <v>14.096415519714355</v>
      </c>
      <c r="N35" s="167">
        <v>14.966959953308105</v>
      </c>
      <c r="O35" s="167">
        <v>14.797530174255371</v>
      </c>
      <c r="P35" s="167">
        <v>17.770757675170898</v>
      </c>
      <c r="Q35" s="167">
        <v>15.410623550415039</v>
      </c>
      <c r="R35" s="167">
        <v>18.807863235473633</v>
      </c>
      <c r="S35" s="167">
        <v>17.985342025756836</v>
      </c>
      <c r="T35" s="167">
        <v>22.903955459594727</v>
      </c>
      <c r="U35" s="167">
        <v>22.544475555419922</v>
      </c>
      <c r="V35" s="167">
        <v>23.931968688964844</v>
      </c>
      <c r="W35" s="167">
        <v>20.654747009277344</v>
      </c>
      <c r="X35" s="167">
        <v>21.287023544311523</v>
      </c>
    </row>
    <row r="36" spans="1:36" ht="12.75" customHeight="1" x14ac:dyDescent="0.2">
      <c r="A36" s="295" t="s">
        <v>62</v>
      </c>
      <c r="C36" s="167">
        <v>0.57868397235870361</v>
      </c>
      <c r="D36" s="167">
        <v>0.50480252504348755</v>
      </c>
      <c r="E36" s="167">
        <v>0.53129249811172485</v>
      </c>
      <c r="F36" s="167">
        <v>0.36205330491065979</v>
      </c>
      <c r="G36" s="167">
        <v>0.50578522682189941</v>
      </c>
      <c r="H36" s="167">
        <v>0.80371969938278198</v>
      </c>
      <c r="I36" s="167">
        <v>0.95159268379211426</v>
      </c>
      <c r="J36" s="167">
        <v>0.85221761465072632</v>
      </c>
      <c r="K36" s="167">
        <v>1.1153440475463867</v>
      </c>
      <c r="L36" s="167">
        <v>1.3586527109146118</v>
      </c>
      <c r="M36" s="167">
        <v>1.175919771194458</v>
      </c>
      <c r="N36" s="167">
        <v>1.3157615661621094</v>
      </c>
      <c r="O36" s="167">
        <v>1.5420231819152832</v>
      </c>
      <c r="P36" s="167">
        <v>1.6024709939956665</v>
      </c>
      <c r="Q36" s="167">
        <v>1.360099196434021</v>
      </c>
      <c r="R36" s="167">
        <v>1.5229251384735107</v>
      </c>
      <c r="S36" s="167">
        <v>1.5222678184509277</v>
      </c>
      <c r="T36" s="167">
        <v>1.5132957696914673</v>
      </c>
      <c r="U36" s="167">
        <v>1.4432982206344604</v>
      </c>
      <c r="V36" s="167">
        <v>1.4716413021087646</v>
      </c>
      <c r="W36" s="167">
        <v>1.4652384519577026</v>
      </c>
      <c r="X36" s="167">
        <v>1.3907634019851685</v>
      </c>
    </row>
    <row r="37" spans="1:36" ht="12.75" customHeight="1" x14ac:dyDescent="0.2">
      <c r="A37" s="295" t="s">
        <v>161</v>
      </c>
      <c r="C37" s="167">
        <v>5.7354998588562012</v>
      </c>
      <c r="D37" s="167">
        <v>7.65045166015625</v>
      </c>
      <c r="E37" s="167">
        <v>6.2677726745605469</v>
      </c>
      <c r="F37" s="167">
        <v>5.066469669342041</v>
      </c>
      <c r="G37" s="167">
        <v>4.9778852462768555</v>
      </c>
      <c r="H37" s="167">
        <v>5.9184350967407227</v>
      </c>
      <c r="I37" s="167">
        <v>6.7629437446594238</v>
      </c>
      <c r="J37" s="167">
        <v>8.2020053863525391</v>
      </c>
      <c r="K37" s="167">
        <v>11.045967102050781</v>
      </c>
      <c r="L37" s="167">
        <v>10.382071495056152</v>
      </c>
      <c r="M37" s="167">
        <v>10.815875053405762</v>
      </c>
      <c r="N37" s="167">
        <v>11.977114677429199</v>
      </c>
      <c r="O37" s="167">
        <v>10.55067253112793</v>
      </c>
      <c r="P37" s="167">
        <v>12.332193374633789</v>
      </c>
      <c r="Q37" s="167">
        <v>8.2153730392456055</v>
      </c>
      <c r="R37" s="167">
        <v>8.7681894302368164</v>
      </c>
      <c r="S37" s="167">
        <v>9.1009492874145508</v>
      </c>
      <c r="T37" s="167">
        <v>10.51734447479248</v>
      </c>
      <c r="U37" s="167">
        <v>11.589618682861328</v>
      </c>
      <c r="V37" s="167">
        <v>12.026817321777344</v>
      </c>
      <c r="W37" s="167">
        <v>11.050716400146484</v>
      </c>
      <c r="X37" s="167">
        <v>11.831538200378418</v>
      </c>
    </row>
    <row r="38" spans="1:36" ht="12.75" customHeight="1" x14ac:dyDescent="0.2">
      <c r="A38" s="338" t="s">
        <v>435</v>
      </c>
      <c r="C38" s="167">
        <v>0</v>
      </c>
      <c r="D38" s="167">
        <v>0</v>
      </c>
      <c r="E38" s="167">
        <v>0</v>
      </c>
      <c r="F38" s="167">
        <v>0</v>
      </c>
      <c r="G38" s="167">
        <v>0</v>
      </c>
      <c r="H38" s="167">
        <v>0</v>
      </c>
      <c r="I38" s="167">
        <v>0</v>
      </c>
      <c r="J38" s="167">
        <v>0</v>
      </c>
      <c r="K38" s="167">
        <v>0</v>
      </c>
      <c r="L38" s="167">
        <v>2.0999999716877937E-2</v>
      </c>
      <c r="M38" s="167">
        <v>3.0249999836087227E-2</v>
      </c>
      <c r="N38" s="167">
        <v>3.7000000476837158E-2</v>
      </c>
      <c r="O38" s="167">
        <v>1.7289999723434448</v>
      </c>
      <c r="P38" s="167">
        <v>0.97200000286102295</v>
      </c>
      <c r="Q38" s="167">
        <v>1.1779999732971191</v>
      </c>
      <c r="R38" s="167">
        <v>1.3370000123977661</v>
      </c>
      <c r="S38" s="167">
        <v>1.9709999561309814</v>
      </c>
      <c r="T38" s="167">
        <v>2.5099999904632568</v>
      </c>
      <c r="U38" s="167">
        <v>3.5</v>
      </c>
      <c r="V38" s="167">
        <v>4</v>
      </c>
      <c r="W38" s="167">
        <v>2.7330000400543213</v>
      </c>
      <c r="X38" s="167">
        <v>1.9270000457763672</v>
      </c>
    </row>
    <row r="39" spans="1:36" ht="12.75" customHeight="1" x14ac:dyDescent="0.2">
      <c r="A39" s="338" t="s">
        <v>736</v>
      </c>
      <c r="C39" s="167">
        <v>4.2898678779602051</v>
      </c>
      <c r="D39" s="167">
        <v>5.8948702812194824</v>
      </c>
      <c r="E39" s="167">
        <v>4.754793643951416</v>
      </c>
      <c r="F39" s="167">
        <v>3.6274936199188232</v>
      </c>
      <c r="G39" s="167">
        <v>3.5683941841125488</v>
      </c>
      <c r="H39" s="167">
        <v>3.9961211681365967</v>
      </c>
      <c r="I39" s="167">
        <v>4.2336030006408691</v>
      </c>
      <c r="J39" s="167">
        <v>4.6713404655456543</v>
      </c>
      <c r="K39" s="167">
        <v>6.584846019744873</v>
      </c>
      <c r="L39" s="167">
        <v>5.479794979095459</v>
      </c>
      <c r="M39" s="167">
        <v>6.001983642578125</v>
      </c>
      <c r="N39" s="167">
        <v>6.9952397346496582</v>
      </c>
      <c r="O39" s="167">
        <v>4.0396838188171387</v>
      </c>
      <c r="P39" s="167">
        <v>7.8681521415710449</v>
      </c>
      <c r="Q39" s="167">
        <v>3.8160412311553955</v>
      </c>
      <c r="R39" s="167">
        <v>5.053797721862793</v>
      </c>
      <c r="S39" s="167">
        <v>5.1907143592834473</v>
      </c>
      <c r="T39" s="167">
        <v>4.7512845993041992</v>
      </c>
      <c r="U39" s="167">
        <v>5.2674007415771484</v>
      </c>
      <c r="V39" s="167">
        <v>5.0420913696289063</v>
      </c>
      <c r="W39" s="167">
        <v>5.0068092346191406</v>
      </c>
      <c r="X39" s="167">
        <v>5.754427433013916</v>
      </c>
    </row>
    <row r="40" spans="1:36" ht="12.75" customHeight="1" x14ac:dyDescent="0.2">
      <c r="A40" s="338" t="s">
        <v>426</v>
      </c>
      <c r="C40" s="167">
        <v>1.4456319808959961</v>
      </c>
      <c r="D40" s="167">
        <v>1.7555810213088989</v>
      </c>
      <c r="E40" s="167">
        <v>1.5129790306091309</v>
      </c>
      <c r="F40" s="167">
        <v>1.4389760494232178</v>
      </c>
      <c r="G40" s="167">
        <v>1.39711594581604</v>
      </c>
      <c r="H40" s="167">
        <v>1.9223140478134155</v>
      </c>
      <c r="I40" s="167">
        <v>2.525521993637085</v>
      </c>
      <c r="J40" s="167">
        <v>3.5306649208068848</v>
      </c>
      <c r="K40" s="167">
        <v>4.3712759017944336</v>
      </c>
      <c r="L40" s="167">
        <v>4.4355378150939941</v>
      </c>
      <c r="M40" s="167">
        <v>4.4079070091247559</v>
      </c>
      <c r="N40" s="167">
        <v>4.9131221771240234</v>
      </c>
      <c r="O40" s="167">
        <v>4.7769489288330078</v>
      </c>
      <c r="P40" s="167">
        <v>3.4859580993652344</v>
      </c>
      <c r="Q40" s="167">
        <v>3.1363399028778076</v>
      </c>
      <c r="R40" s="167">
        <v>2.3742001056671143</v>
      </c>
      <c r="S40" s="167">
        <v>1.9392349720001221</v>
      </c>
      <c r="T40" s="167">
        <v>3.2560598850250244</v>
      </c>
      <c r="U40" s="167">
        <v>2.8222179412841797</v>
      </c>
      <c r="V40" s="167">
        <v>2.9847259521484375</v>
      </c>
      <c r="W40" s="167">
        <v>3.3109068870544434</v>
      </c>
      <c r="X40" s="167">
        <v>4.1501107215881348</v>
      </c>
    </row>
    <row r="41" spans="1:36" ht="12.75" customHeight="1" x14ac:dyDescent="0.2">
      <c r="A41" s="338" t="s">
        <v>644</v>
      </c>
      <c r="C41" s="167">
        <v>0</v>
      </c>
      <c r="D41" s="167">
        <v>0</v>
      </c>
      <c r="E41" s="167">
        <v>0</v>
      </c>
      <c r="F41" s="167">
        <v>0</v>
      </c>
      <c r="G41" s="167">
        <v>1.2374999932944775E-2</v>
      </c>
      <c r="H41" s="167">
        <v>0</v>
      </c>
      <c r="I41" s="167">
        <v>3.818925004452467E-3</v>
      </c>
      <c r="J41" s="167">
        <v>0</v>
      </c>
      <c r="K41" s="167">
        <v>8.9844882488250732E-2</v>
      </c>
      <c r="L41" s="167">
        <v>0.44573879241943359</v>
      </c>
      <c r="M41" s="167">
        <v>0.37573418021202087</v>
      </c>
      <c r="N41" s="167">
        <v>3.1752992421388626E-2</v>
      </c>
      <c r="O41" s="167">
        <v>5.0400355830788612E-3</v>
      </c>
      <c r="P41" s="167">
        <v>6.0830730944871902E-3</v>
      </c>
      <c r="Q41" s="167">
        <v>8.4991872310638428E-2</v>
      </c>
      <c r="R41" s="167">
        <v>3.1920007895678282E-3</v>
      </c>
      <c r="S41" s="167">
        <v>0</v>
      </c>
      <c r="T41" s="167">
        <v>0</v>
      </c>
      <c r="U41" s="167">
        <v>0</v>
      </c>
      <c r="V41" s="167">
        <v>0</v>
      </c>
      <c r="W41" s="167">
        <v>0</v>
      </c>
      <c r="X41" s="167">
        <v>0</v>
      </c>
    </row>
    <row r="42" spans="1:36" ht="12.75" customHeight="1" x14ac:dyDescent="0.2">
      <c r="A42" s="295" t="s">
        <v>160</v>
      </c>
      <c r="C42" s="167">
        <v>0.25873333215713501</v>
      </c>
      <c r="D42" s="167">
        <v>0.73038667440414429</v>
      </c>
      <c r="E42" s="167">
        <v>0.55412000417709351</v>
      </c>
      <c r="F42" s="167">
        <v>0.67439329624176025</v>
      </c>
      <c r="G42" s="167">
        <v>0.70674669742584229</v>
      </c>
      <c r="H42" s="167">
        <v>1.055506706237793</v>
      </c>
      <c r="I42" s="167">
        <v>1.0525866746902466</v>
      </c>
      <c r="J42" s="167">
        <v>1.0227466821670532</v>
      </c>
      <c r="K42" s="167">
        <v>1.0285400152206421</v>
      </c>
      <c r="L42" s="167">
        <v>1.3818399906158447</v>
      </c>
      <c r="M42" s="167">
        <v>1.0524799823760986</v>
      </c>
      <c r="N42" s="167">
        <v>0.77739399671554565</v>
      </c>
      <c r="O42" s="167">
        <v>1.75416100025177</v>
      </c>
      <c r="P42" s="167">
        <v>2.7881040573120117</v>
      </c>
      <c r="Q42" s="167">
        <v>5.0296511650085449</v>
      </c>
      <c r="R42" s="167">
        <v>7.9151639938354492</v>
      </c>
      <c r="S42" s="167">
        <v>6.5809011459350586</v>
      </c>
      <c r="T42" s="167">
        <v>9.7172679901123047</v>
      </c>
      <c r="U42" s="167">
        <v>8.4524755477905273</v>
      </c>
      <c r="V42" s="167">
        <v>9.5172176361083984</v>
      </c>
      <c r="W42" s="167">
        <v>7.8429999351501465</v>
      </c>
      <c r="X42" s="167">
        <v>7.9920001029968262</v>
      </c>
    </row>
    <row r="43" spans="1:36" x14ac:dyDescent="0.2">
      <c r="A43" s="295" t="s">
        <v>434</v>
      </c>
      <c r="C43" s="167">
        <v>0.33274513483047485</v>
      </c>
      <c r="D43" s="167">
        <v>0.34286832809448242</v>
      </c>
      <c r="E43" s="167">
        <v>0.82263880968093872</v>
      </c>
      <c r="F43" s="167">
        <v>0.73387056589126587</v>
      </c>
      <c r="G43" s="167">
        <v>0.73446363210678101</v>
      </c>
      <c r="H43" s="167">
        <v>1.3028706312179565</v>
      </c>
      <c r="I43" s="167">
        <v>1.9158949851989746</v>
      </c>
      <c r="J43" s="167">
        <v>1.3531394004821777</v>
      </c>
      <c r="K43" s="167">
        <v>1.5720694065093994</v>
      </c>
      <c r="L43" s="167">
        <v>1.1720757484436035</v>
      </c>
      <c r="M43" s="167">
        <v>1.0521407127380371</v>
      </c>
      <c r="N43" s="167">
        <v>0.89668953418731689</v>
      </c>
      <c r="O43" s="167">
        <v>0.95067310333251953</v>
      </c>
      <c r="P43" s="167">
        <v>1.047990083694458</v>
      </c>
      <c r="Q43" s="167">
        <v>0.80550026893615723</v>
      </c>
      <c r="R43" s="167">
        <v>0.60158467292785645</v>
      </c>
      <c r="S43" s="167">
        <v>0.78122448921203613</v>
      </c>
      <c r="T43" s="167">
        <v>1.1560468673706055</v>
      </c>
      <c r="U43" s="167">
        <v>1.0590839385986328</v>
      </c>
      <c r="V43" s="167">
        <v>0.91629213094711304</v>
      </c>
      <c r="W43" s="167">
        <v>0.29579269886016846</v>
      </c>
      <c r="X43" s="167">
        <v>7.272232323884964E-2</v>
      </c>
    </row>
    <row r="44" spans="1:36" ht="20.25" customHeight="1" x14ac:dyDescent="0.2">
      <c r="A44" s="167" t="s">
        <v>162</v>
      </c>
      <c r="C44" s="167">
        <v>17.553571701049805</v>
      </c>
      <c r="D44" s="167">
        <v>20.483850479125977</v>
      </c>
      <c r="E44" s="167">
        <v>20.652795791625977</v>
      </c>
      <c r="F44" s="167">
        <v>15.377178192138672</v>
      </c>
      <c r="G44" s="167">
        <v>13.686517715454102</v>
      </c>
      <c r="H44" s="167">
        <v>17.705184936523438</v>
      </c>
      <c r="I44" s="167">
        <v>19.786502838134766</v>
      </c>
      <c r="J44" s="167">
        <v>23.04876708984375</v>
      </c>
      <c r="K44" s="167">
        <v>24.369739532470703</v>
      </c>
      <c r="L44" s="167">
        <v>16.106241226196289</v>
      </c>
      <c r="M44" s="167">
        <v>16.380813598632813</v>
      </c>
      <c r="N44" s="167">
        <v>18.068084716796875</v>
      </c>
      <c r="O44" s="167">
        <v>22.921915054321289</v>
      </c>
      <c r="P44" s="167">
        <v>23.145387649536133</v>
      </c>
      <c r="Q44" s="167">
        <v>24.805265426635742</v>
      </c>
      <c r="R44" s="167">
        <v>31.555055618286133</v>
      </c>
      <c r="S44" s="167">
        <v>33.906082153320313</v>
      </c>
      <c r="T44" s="167">
        <v>29.024995803833008</v>
      </c>
      <c r="U44" s="167">
        <v>30.078441619873047</v>
      </c>
      <c r="V44" s="167">
        <v>25.879770278930664</v>
      </c>
      <c r="W44" s="167">
        <v>15.489611625671387</v>
      </c>
      <c r="X44" s="167">
        <v>10.083561897277832</v>
      </c>
    </row>
    <row r="45" spans="1:36" ht="12.75" customHeight="1" x14ac:dyDescent="0.2">
      <c r="A45" s="174" t="s">
        <v>163</v>
      </c>
      <c r="C45" s="167">
        <v>15.89680004119873</v>
      </c>
      <c r="D45" s="167">
        <v>18.243467330932617</v>
      </c>
      <c r="E45" s="167">
        <v>18.304422378540039</v>
      </c>
      <c r="F45" s="167">
        <v>13.067047119140625</v>
      </c>
      <c r="G45" s="167">
        <v>11.865671157836914</v>
      </c>
      <c r="H45" s="167">
        <v>15.593443870544434</v>
      </c>
      <c r="I45" s="167">
        <v>17.680257797241211</v>
      </c>
      <c r="J45" s="167">
        <v>20.554140090942383</v>
      </c>
      <c r="K45" s="167">
        <v>21.996063232421875</v>
      </c>
      <c r="L45" s="167">
        <v>13.762058258056641</v>
      </c>
      <c r="M45" s="167">
        <v>13.711090087890625</v>
      </c>
      <c r="N45" s="167">
        <v>15.520186424255371</v>
      </c>
      <c r="O45" s="167">
        <v>20.52134895324707</v>
      </c>
      <c r="P45" s="167">
        <v>20.687187194824219</v>
      </c>
      <c r="Q45" s="167">
        <v>22.417665481567383</v>
      </c>
      <c r="R45" s="167">
        <v>30.05286979675293</v>
      </c>
      <c r="S45" s="167">
        <v>31.745189666748047</v>
      </c>
      <c r="T45" s="167">
        <v>26.650802612304688</v>
      </c>
      <c r="U45" s="167">
        <v>27.523801803588867</v>
      </c>
      <c r="V45" s="167">
        <v>23.295284271240234</v>
      </c>
      <c r="W45" s="167">
        <v>12.909954071044922</v>
      </c>
      <c r="X45" s="167">
        <v>6.6942081451416016</v>
      </c>
    </row>
    <row r="46" spans="1:36" s="169" customFormat="1" x14ac:dyDescent="0.2">
      <c r="A46" s="183" t="s">
        <v>164</v>
      </c>
      <c r="B46" s="181"/>
      <c r="C46" s="181">
        <v>1.6567720174789429</v>
      </c>
      <c r="D46" s="181">
        <v>2.2403841018676758</v>
      </c>
      <c r="E46" s="181">
        <v>2.3483719825744629</v>
      </c>
      <c r="F46" s="181">
        <v>2.3101310729980469</v>
      </c>
      <c r="G46" s="181">
        <v>1.8208459615707397</v>
      </c>
      <c r="H46" s="181">
        <v>2.1117420196533203</v>
      </c>
      <c r="I46" s="181">
        <v>2.1062459945678711</v>
      </c>
      <c r="J46" s="181">
        <v>2.4946274757385254</v>
      </c>
      <c r="K46" s="181">
        <v>2.3736770153045654</v>
      </c>
      <c r="L46" s="181">
        <v>2.3441827297210693</v>
      </c>
      <c r="M46" s="181">
        <v>2.6697225570678711</v>
      </c>
      <c r="N46" s="181">
        <v>2.5478980541229248</v>
      </c>
      <c r="O46" s="181">
        <v>2.4005663394927979</v>
      </c>
      <c r="P46" s="181">
        <v>2.4582011699676514</v>
      </c>
      <c r="Q46" s="181">
        <v>2.3876001834869385</v>
      </c>
      <c r="R46" s="181">
        <v>1.5021853446960449</v>
      </c>
      <c r="S46" s="181">
        <v>2.1608903408050537</v>
      </c>
      <c r="T46" s="181">
        <v>2.3741939067840576</v>
      </c>
      <c r="U46" s="181">
        <v>2.554640531539917</v>
      </c>
      <c r="V46" s="181">
        <v>2.5844850540161133</v>
      </c>
      <c r="W46" s="181">
        <v>2.5796575546264648</v>
      </c>
      <c r="X46" s="181">
        <v>3.3893530368804932</v>
      </c>
    </row>
    <row r="47" spans="1:36" ht="24.95" customHeight="1" x14ac:dyDescent="0.2">
      <c r="A47" s="674" t="str">
        <f>CONCATENATE(A1," (continued)")</f>
        <v>Table 8e    Palau Balance of Payments (detail), FY2000-FY2021 (continued)</v>
      </c>
      <c r="B47" s="168"/>
      <c r="C47" s="33"/>
      <c r="D47" s="33"/>
      <c r="E47" s="33"/>
      <c r="F47" s="33"/>
      <c r="G47" s="33"/>
      <c r="H47" s="33"/>
      <c r="I47" s="33"/>
      <c r="J47" s="33"/>
      <c r="K47" s="33"/>
      <c r="L47" s="33"/>
      <c r="M47" s="33"/>
      <c r="N47" s="33"/>
      <c r="O47" s="33"/>
      <c r="P47" s="33"/>
      <c r="Q47" s="33"/>
      <c r="R47" s="33"/>
      <c r="S47" s="33"/>
      <c r="T47" s="33"/>
      <c r="U47" s="33"/>
      <c r="V47" s="33"/>
      <c r="W47" s="33"/>
      <c r="X47" s="33"/>
      <c r="Y47" s="74"/>
      <c r="Z47" s="74"/>
      <c r="AB47" s="74"/>
    </row>
    <row r="48" spans="1:36" ht="24.95" customHeight="1" x14ac:dyDescent="0.2">
      <c r="A48" s="102" t="s">
        <v>115</v>
      </c>
      <c r="B48" s="168"/>
      <c r="C48" s="33" t="str">
        <f>C2</f>
        <v>FY00</v>
      </c>
      <c r="D48" s="33" t="str">
        <f t="shared" ref="D48:AJ48" si="0">D2</f>
        <v>FY01</v>
      </c>
      <c r="E48" s="33" t="str">
        <f t="shared" si="0"/>
        <v>FY02</v>
      </c>
      <c r="F48" s="33" t="str">
        <f t="shared" si="0"/>
        <v>FY03</v>
      </c>
      <c r="G48" s="33" t="str">
        <f t="shared" si="0"/>
        <v>FY04</v>
      </c>
      <c r="H48" s="33" t="str">
        <f t="shared" si="0"/>
        <v>FY05</v>
      </c>
      <c r="I48" s="33" t="str">
        <f t="shared" si="0"/>
        <v>FY06</v>
      </c>
      <c r="J48" s="33" t="str">
        <f t="shared" si="0"/>
        <v>FY07</v>
      </c>
      <c r="K48" s="33" t="str">
        <f t="shared" si="0"/>
        <v>FY08</v>
      </c>
      <c r="L48" s="33" t="str">
        <f t="shared" si="0"/>
        <v>FY09</v>
      </c>
      <c r="M48" s="33" t="str">
        <f t="shared" si="0"/>
        <v>FY10</v>
      </c>
      <c r="N48" s="33" t="str">
        <f t="shared" si="0"/>
        <v>FY11</v>
      </c>
      <c r="O48" s="33" t="str">
        <f t="shared" si="0"/>
        <v>FY12</v>
      </c>
      <c r="P48" s="33" t="str">
        <f t="shared" si="0"/>
        <v>FY13</v>
      </c>
      <c r="Q48" s="33" t="str">
        <f t="shared" si="0"/>
        <v>FY14</v>
      </c>
      <c r="R48" s="33" t="str">
        <f t="shared" si="0"/>
        <v>FY15</v>
      </c>
      <c r="S48" s="33" t="str">
        <f t="shared" si="0"/>
        <v>FY16</v>
      </c>
      <c r="T48" s="33" t="str">
        <f t="shared" si="0"/>
        <v>FY17</v>
      </c>
      <c r="U48" s="33" t="str">
        <f t="shared" si="0"/>
        <v>FY18</v>
      </c>
      <c r="V48" s="33" t="str">
        <f t="shared" si="0"/>
        <v>FY19</v>
      </c>
      <c r="W48" s="33" t="str">
        <f t="shared" si="0"/>
        <v>FY20</v>
      </c>
      <c r="X48" s="33" t="str">
        <f t="shared" si="0"/>
        <v>FY21</v>
      </c>
      <c r="Y48" s="33" t="str">
        <f t="shared" si="0"/>
        <v>FY22</v>
      </c>
      <c r="Z48" s="33" t="str">
        <f t="shared" si="0"/>
        <v>FY23</v>
      </c>
      <c r="AA48" s="33" t="str">
        <f t="shared" si="0"/>
        <v>FY24</v>
      </c>
      <c r="AB48" s="33" t="str">
        <f t="shared" si="0"/>
        <v>FY25</v>
      </c>
      <c r="AC48" s="33" t="str">
        <f t="shared" si="0"/>
        <v>FY26</v>
      </c>
      <c r="AD48" s="33" t="str">
        <f t="shared" si="0"/>
        <v>FY27</v>
      </c>
      <c r="AE48" s="33" t="str">
        <f t="shared" si="0"/>
        <v>FY28</v>
      </c>
      <c r="AF48" s="33" t="str">
        <f t="shared" si="0"/>
        <v>FY29</v>
      </c>
      <c r="AG48" s="33" t="str">
        <f t="shared" si="0"/>
        <v>FY30</v>
      </c>
      <c r="AH48" s="33" t="str">
        <f t="shared" si="0"/>
        <v>FY31</v>
      </c>
      <c r="AI48" s="33" t="str">
        <f t="shared" si="0"/>
        <v>FY32</v>
      </c>
      <c r="AJ48" s="33" t="str">
        <f t="shared" si="0"/>
        <v>FY33</v>
      </c>
    </row>
    <row r="49" spans="1:28" s="171" customFormat="1" ht="20.25" customHeight="1" x14ac:dyDescent="0.2">
      <c r="A49" s="171" t="s">
        <v>165</v>
      </c>
      <c r="C49" s="172">
        <v>34.430713653564453</v>
      </c>
      <c r="D49" s="172">
        <v>24.282125473022461</v>
      </c>
      <c r="E49" s="172">
        <v>27.212495803833008</v>
      </c>
      <c r="F49" s="172">
        <v>27.870309829711914</v>
      </c>
      <c r="G49" s="172">
        <v>28.040170669555664</v>
      </c>
      <c r="H49" s="172">
        <v>27.50312614440918</v>
      </c>
      <c r="I49" s="172">
        <v>26.575624465942383</v>
      </c>
      <c r="J49" s="172">
        <v>28.639043807983398</v>
      </c>
      <c r="K49" s="172">
        <v>31.322776794433594</v>
      </c>
      <c r="L49" s="172">
        <v>29.861949920654297</v>
      </c>
      <c r="M49" s="172">
        <v>35.366825103759766</v>
      </c>
      <c r="N49" s="172">
        <v>35.197196960449219</v>
      </c>
      <c r="O49" s="172">
        <v>35.496330261230469</v>
      </c>
      <c r="P49" s="172">
        <v>36.077690124511719</v>
      </c>
      <c r="Q49" s="172">
        <v>38.351242065429688</v>
      </c>
      <c r="R49" s="172">
        <v>33.55364990234375</v>
      </c>
      <c r="S49" s="172">
        <v>32.002796173095703</v>
      </c>
      <c r="T49" s="172">
        <v>29.447341918945313</v>
      </c>
      <c r="U49" s="172">
        <v>45.892292022705078</v>
      </c>
      <c r="V49" s="172">
        <v>25.336618423461914</v>
      </c>
      <c r="W49" s="172">
        <v>35.152896881103516</v>
      </c>
      <c r="X49" s="172">
        <v>30.66082763671875</v>
      </c>
      <c r="Y49" s="172"/>
      <c r="Z49" s="172"/>
      <c r="AB49" s="172"/>
    </row>
    <row r="50" spans="1:28" ht="20.25" customHeight="1" x14ac:dyDescent="0.2">
      <c r="A50" s="167" t="s">
        <v>166</v>
      </c>
      <c r="C50" s="167">
        <v>46.459682464599609</v>
      </c>
      <c r="D50" s="167">
        <v>37.544578552246094</v>
      </c>
      <c r="E50" s="167">
        <v>41.41619873046875</v>
      </c>
      <c r="F50" s="167">
        <v>41.870948791503906</v>
      </c>
      <c r="G50" s="167">
        <v>43.088092803955078</v>
      </c>
      <c r="H50" s="167">
        <v>43.089210510253906</v>
      </c>
      <c r="I50" s="167">
        <v>42.393798828125</v>
      </c>
      <c r="J50" s="167">
        <v>43.9896240234375</v>
      </c>
      <c r="K50" s="167">
        <v>45.422889709472656</v>
      </c>
      <c r="L50" s="167">
        <v>42.315280914306641</v>
      </c>
      <c r="M50" s="167">
        <v>47.555644989013672</v>
      </c>
      <c r="N50" s="167">
        <v>47.976604461669922</v>
      </c>
      <c r="O50" s="167">
        <v>48.999973297119141</v>
      </c>
      <c r="P50" s="167">
        <v>50.218368530273438</v>
      </c>
      <c r="Q50" s="167">
        <v>53.930843353271484</v>
      </c>
      <c r="R50" s="167">
        <v>52.241611480712891</v>
      </c>
      <c r="S50" s="167">
        <v>53.231037139892578</v>
      </c>
      <c r="T50" s="167">
        <v>52.063068389892578</v>
      </c>
      <c r="U50" s="167">
        <v>69.100364685058594</v>
      </c>
      <c r="V50" s="167">
        <v>48.084934234619141</v>
      </c>
      <c r="W50" s="167">
        <v>55.359596252441406</v>
      </c>
      <c r="X50" s="167">
        <v>47.384777069091797</v>
      </c>
    </row>
    <row r="51" spans="1:28" ht="12.75" customHeight="1" x14ac:dyDescent="0.2">
      <c r="A51" s="295" t="s">
        <v>194</v>
      </c>
      <c r="C51" s="167">
        <v>40.345386505126953</v>
      </c>
      <c r="D51" s="167">
        <v>31.741399765014648</v>
      </c>
      <c r="E51" s="167">
        <v>35.317962646484375</v>
      </c>
      <c r="F51" s="167">
        <v>35.874252319335938</v>
      </c>
      <c r="G51" s="167">
        <v>36.461635589599609</v>
      </c>
      <c r="H51" s="167">
        <v>35.850093841552734</v>
      </c>
      <c r="I51" s="167">
        <v>35.218029022216797</v>
      </c>
      <c r="J51" s="167">
        <v>36.658729553222656</v>
      </c>
      <c r="K51" s="167">
        <v>37.590290069580078</v>
      </c>
      <c r="L51" s="167">
        <v>34.943920135498047</v>
      </c>
      <c r="M51" s="167">
        <v>38.465389251708984</v>
      </c>
      <c r="N51" s="167">
        <v>38.253990173339844</v>
      </c>
      <c r="O51" s="167">
        <v>38.321205139160156</v>
      </c>
      <c r="P51" s="167">
        <v>37.593475341796875</v>
      </c>
      <c r="Q51" s="167">
        <v>40.520515441894531</v>
      </c>
      <c r="R51" s="167">
        <v>36.431171417236328</v>
      </c>
      <c r="S51" s="167">
        <v>37.345352172851563</v>
      </c>
      <c r="T51" s="167">
        <v>38.076763153076172</v>
      </c>
      <c r="U51" s="167">
        <v>49.893833160400391</v>
      </c>
      <c r="V51" s="167">
        <v>36.043613433837891</v>
      </c>
      <c r="W51" s="167">
        <v>43.673160552978516</v>
      </c>
      <c r="X51" s="167">
        <v>39.34307861328125</v>
      </c>
    </row>
    <row r="52" spans="1:28" x14ac:dyDescent="0.2">
      <c r="A52" s="338" t="s">
        <v>427</v>
      </c>
      <c r="C52" s="167">
        <v>13.642000198364258</v>
      </c>
      <c r="D52" s="167">
        <v>13.784999847412109</v>
      </c>
      <c r="E52" s="167">
        <v>13.928000450134277</v>
      </c>
      <c r="F52" s="167">
        <v>13.928000450134277</v>
      </c>
      <c r="G52" s="167">
        <v>14.071000099182129</v>
      </c>
      <c r="H52" s="167">
        <v>12.470999717712402</v>
      </c>
      <c r="I52" s="167">
        <v>12.717000007629395</v>
      </c>
      <c r="J52" s="167">
        <v>12.717000007629395</v>
      </c>
      <c r="K52" s="167">
        <v>13.232695579528809</v>
      </c>
      <c r="L52" s="167">
        <v>13.147500038146973</v>
      </c>
      <c r="M52" s="167">
        <v>13.147500038146973</v>
      </c>
      <c r="N52" s="167">
        <v>13.147000312805176</v>
      </c>
      <c r="O52" s="167">
        <v>13.128231048583984</v>
      </c>
      <c r="P52" s="167">
        <v>13.147000312805176</v>
      </c>
      <c r="Q52" s="167">
        <v>13.147000312805176</v>
      </c>
      <c r="R52" s="167">
        <v>13.147000312805176</v>
      </c>
      <c r="S52" s="167">
        <v>13.147000312805176</v>
      </c>
      <c r="T52" s="167">
        <v>13.147000312805176</v>
      </c>
      <c r="U52" s="167">
        <v>24.573999404907227</v>
      </c>
      <c r="V52" s="167">
        <v>9.6999998092651367</v>
      </c>
      <c r="W52" s="167">
        <v>0</v>
      </c>
      <c r="X52" s="167">
        <v>0</v>
      </c>
      <c r="Y52" s="175"/>
      <c r="Z52" s="175"/>
      <c r="AB52" s="175"/>
    </row>
    <row r="53" spans="1:28" s="169" customFormat="1" x14ac:dyDescent="0.2">
      <c r="A53" s="338" t="s">
        <v>428</v>
      </c>
      <c r="B53" s="167"/>
      <c r="C53" s="167">
        <v>6.7087831497192383</v>
      </c>
      <c r="D53" s="167">
        <v>7.0037941932678223</v>
      </c>
      <c r="E53" s="167">
        <v>5.6654891967773438</v>
      </c>
      <c r="F53" s="167">
        <v>6.9478740692138672</v>
      </c>
      <c r="G53" s="167">
        <v>8.4855461120605469</v>
      </c>
      <c r="H53" s="167">
        <v>9.2130918502807617</v>
      </c>
      <c r="I53" s="167">
        <v>9.4072723388671875</v>
      </c>
      <c r="J53" s="167">
        <v>8.89154052734375</v>
      </c>
      <c r="K53" s="167">
        <v>9.3326740264892578</v>
      </c>
      <c r="L53" s="167">
        <v>8.7040891647338867</v>
      </c>
      <c r="M53" s="167">
        <v>10.735448837280273</v>
      </c>
      <c r="N53" s="167">
        <v>10.343138694763184</v>
      </c>
      <c r="O53" s="167">
        <v>10.480127334594727</v>
      </c>
      <c r="P53" s="167">
        <v>9.7167339324951172</v>
      </c>
      <c r="Q53" s="167">
        <v>9.9457292556762695</v>
      </c>
      <c r="R53" s="167">
        <v>10.222122192382813</v>
      </c>
      <c r="S53" s="167">
        <v>10.018420219421387</v>
      </c>
      <c r="T53" s="167">
        <v>9.6902284622192383</v>
      </c>
      <c r="U53" s="167">
        <v>9.5392665863037109</v>
      </c>
      <c r="V53" s="167">
        <v>9.5741357803344727</v>
      </c>
      <c r="W53" s="167">
        <v>27.209999084472656</v>
      </c>
      <c r="X53" s="167">
        <v>24.945999145507813</v>
      </c>
      <c r="Y53" s="170"/>
      <c r="Z53" s="170"/>
      <c r="AB53" s="170"/>
    </row>
    <row r="54" spans="1:28" s="169" customFormat="1" x14ac:dyDescent="0.2">
      <c r="A54" s="338" t="s">
        <v>436</v>
      </c>
      <c r="B54" s="167"/>
      <c r="C54" s="167">
        <v>10.542483329772949</v>
      </c>
      <c r="D54" s="167">
        <v>0.5933079719543457</v>
      </c>
      <c r="E54" s="167">
        <v>3.7762479782104492</v>
      </c>
      <c r="F54" s="167">
        <v>1.090548038482666</v>
      </c>
      <c r="G54" s="167">
        <v>0.82743901014328003</v>
      </c>
      <c r="H54" s="167">
        <v>0.989982008934021</v>
      </c>
      <c r="I54" s="167">
        <v>1.1526850461959839</v>
      </c>
      <c r="J54" s="167">
        <v>4.4695858955383301</v>
      </c>
      <c r="K54" s="167">
        <v>2.9500710964202881</v>
      </c>
      <c r="L54" s="167">
        <v>1.636667013168335</v>
      </c>
      <c r="M54" s="167">
        <v>0.63577401638031006</v>
      </c>
      <c r="N54" s="167">
        <v>1.7678389549255371</v>
      </c>
      <c r="O54" s="167">
        <v>1.950903058052063</v>
      </c>
      <c r="P54" s="167">
        <v>1.8811490535736084</v>
      </c>
      <c r="Q54" s="167">
        <v>5.5067429542541504</v>
      </c>
      <c r="R54" s="167">
        <v>1.2442070245742798</v>
      </c>
      <c r="S54" s="167">
        <v>2.1754839420318604</v>
      </c>
      <c r="T54" s="167">
        <v>3.1401150226593018</v>
      </c>
      <c r="U54" s="167">
        <v>4.179999828338623</v>
      </c>
      <c r="V54" s="167">
        <v>5.1012778282165527</v>
      </c>
      <c r="W54" s="167">
        <v>4.9699997901916504</v>
      </c>
      <c r="X54" s="167">
        <v>3.3320000171661377</v>
      </c>
      <c r="Y54" s="170"/>
      <c r="Z54" s="170"/>
      <c r="AB54" s="170"/>
    </row>
    <row r="55" spans="1:28" x14ac:dyDescent="0.2">
      <c r="A55" s="338" t="s">
        <v>437</v>
      </c>
      <c r="C55" s="167">
        <v>3.8436079025268555</v>
      </c>
      <c r="D55" s="167">
        <v>4.511756420135498</v>
      </c>
      <c r="E55" s="167">
        <v>5.6080961227416992</v>
      </c>
      <c r="F55" s="167">
        <v>7.1518893241882324</v>
      </c>
      <c r="G55" s="167">
        <v>6.7367024421691895</v>
      </c>
      <c r="H55" s="167">
        <v>6.3177666664123535</v>
      </c>
      <c r="I55" s="167">
        <v>6.0207085609436035</v>
      </c>
      <c r="J55" s="167">
        <v>5.6271724700927734</v>
      </c>
      <c r="K55" s="167">
        <v>5.9149394035339355</v>
      </c>
      <c r="L55" s="167">
        <v>6.2444567680358887</v>
      </c>
      <c r="M55" s="167">
        <v>7.8096818923950195</v>
      </c>
      <c r="N55" s="167">
        <v>7.9708456993103027</v>
      </c>
      <c r="O55" s="167">
        <v>7.7947020530700684</v>
      </c>
      <c r="P55" s="167">
        <v>7.8887042999267578</v>
      </c>
      <c r="Q55" s="167">
        <v>6.7869100570678711</v>
      </c>
      <c r="R55" s="167">
        <v>6.6356959342956543</v>
      </c>
      <c r="S55" s="167">
        <v>6.7646560668945313</v>
      </c>
      <c r="T55" s="167">
        <v>6.8726301193237305</v>
      </c>
      <c r="U55" s="167">
        <v>6.509364128112793</v>
      </c>
      <c r="V55" s="167">
        <v>6.645899772644043</v>
      </c>
      <c r="W55" s="167">
        <v>6.7551279067993164</v>
      </c>
      <c r="X55" s="167">
        <v>6.7551279067993164</v>
      </c>
      <c r="Y55" s="171"/>
      <c r="Z55" s="171"/>
      <c r="AB55" s="171"/>
    </row>
    <row r="56" spans="1:28" s="171" customFormat="1" x14ac:dyDescent="0.2">
      <c r="A56" s="338" t="s">
        <v>429</v>
      </c>
      <c r="B56" s="167"/>
      <c r="C56" s="167">
        <v>5.6085128784179688</v>
      </c>
      <c r="D56" s="167">
        <v>5.8475408554077148</v>
      </c>
      <c r="E56" s="167">
        <v>6.3401298522949219</v>
      </c>
      <c r="F56" s="167">
        <v>6.7559404373168945</v>
      </c>
      <c r="G56" s="167">
        <v>6.3409490585327148</v>
      </c>
      <c r="H56" s="167">
        <v>6.8582534790039063</v>
      </c>
      <c r="I56" s="167">
        <v>5.9203639030456543</v>
      </c>
      <c r="J56" s="167">
        <v>4.9534287452697754</v>
      </c>
      <c r="K56" s="167">
        <v>6.1599087715148926</v>
      </c>
      <c r="L56" s="167">
        <v>5.2112078666687012</v>
      </c>
      <c r="M56" s="167">
        <v>6.1369838714599609</v>
      </c>
      <c r="N56" s="167">
        <v>5.0251655578613281</v>
      </c>
      <c r="O56" s="167">
        <v>4.9672436714172363</v>
      </c>
      <c r="P56" s="167">
        <v>4.9598884582519531</v>
      </c>
      <c r="Q56" s="167">
        <v>5.1341342926025391</v>
      </c>
      <c r="R56" s="167">
        <v>5.1821460723876953</v>
      </c>
      <c r="S56" s="167">
        <v>5.2397918701171875</v>
      </c>
      <c r="T56" s="167">
        <v>5.2267909049987793</v>
      </c>
      <c r="U56" s="167">
        <v>5.0912022590637207</v>
      </c>
      <c r="V56" s="167">
        <v>5.0222988128662109</v>
      </c>
      <c r="W56" s="167">
        <v>4.7380332946777344</v>
      </c>
      <c r="X56" s="167">
        <v>4.3099503517150879</v>
      </c>
    </row>
    <row r="57" spans="1:28" s="171" customFormat="1" x14ac:dyDescent="0.2">
      <c r="A57" s="295" t="s">
        <v>725</v>
      </c>
      <c r="B57" s="167"/>
      <c r="C57" s="167">
        <v>1.1366649866104126</v>
      </c>
      <c r="D57" s="167">
        <v>1.1170769929885864</v>
      </c>
      <c r="E57" s="167">
        <v>1.155784010887146</v>
      </c>
      <c r="F57" s="167">
        <v>1.3099620342254639</v>
      </c>
      <c r="G57" s="167">
        <v>1.7315880060195923</v>
      </c>
      <c r="H57" s="167">
        <v>1.7492680549621582</v>
      </c>
      <c r="I57" s="167">
        <v>1.7336699962615967</v>
      </c>
      <c r="J57" s="167">
        <v>1.8642690181732178</v>
      </c>
      <c r="K57" s="167">
        <v>1.7754650115966797</v>
      </c>
      <c r="L57" s="167">
        <v>1.5257610082626343</v>
      </c>
      <c r="M57" s="167">
        <v>2.9584560394287109</v>
      </c>
      <c r="N57" s="167">
        <v>3.8291819095611572</v>
      </c>
      <c r="O57" s="167">
        <v>4.3940482139587402</v>
      </c>
      <c r="P57" s="167">
        <v>5.7827877998352051</v>
      </c>
      <c r="Q57" s="167">
        <v>6.3923478126525879</v>
      </c>
      <c r="R57" s="167">
        <v>8.7852296829223633</v>
      </c>
      <c r="S57" s="167">
        <v>7.7960500717163086</v>
      </c>
      <c r="T57" s="167">
        <v>6.6134910583496094</v>
      </c>
      <c r="U57" s="167">
        <v>9.8688163757324219</v>
      </c>
      <c r="V57" s="167">
        <v>3.7155740261077881</v>
      </c>
      <c r="W57" s="167">
        <v>1.6480000019073486</v>
      </c>
      <c r="X57" s="167">
        <v>0.20800000429153442</v>
      </c>
    </row>
    <row r="58" spans="1:28" s="171" customFormat="1" ht="12.75" customHeight="1" x14ac:dyDescent="0.2">
      <c r="A58" s="295" t="s">
        <v>581</v>
      </c>
      <c r="B58" s="167"/>
      <c r="C58" s="167">
        <v>1.6257122755050659</v>
      </c>
      <c r="D58" s="167">
        <v>1.7074642181396484</v>
      </c>
      <c r="E58" s="167">
        <v>1.7994506359100342</v>
      </c>
      <c r="F58" s="167">
        <v>1.8870494365692139</v>
      </c>
      <c r="G58" s="167">
        <v>1.7121483087539673</v>
      </c>
      <c r="H58" s="167">
        <v>1.632143497467041</v>
      </c>
      <c r="I58" s="167">
        <v>1.7463680505752563</v>
      </c>
      <c r="J58" s="167">
        <v>1.8730107545852661</v>
      </c>
      <c r="K58" s="167">
        <v>1.9503116607666016</v>
      </c>
      <c r="L58" s="167">
        <v>1.9854563474655151</v>
      </c>
      <c r="M58" s="167">
        <v>1.8689358234405518</v>
      </c>
      <c r="N58" s="167">
        <v>1.8924044370651245</v>
      </c>
      <c r="O58" s="167">
        <v>2.00180983543396</v>
      </c>
      <c r="P58" s="167">
        <v>2.0587246417999268</v>
      </c>
      <c r="Q58" s="167">
        <v>2.1053409576416016</v>
      </c>
      <c r="R58" s="167">
        <v>2.2592699527740479</v>
      </c>
      <c r="S58" s="167">
        <v>2.5372955799102783</v>
      </c>
      <c r="T58" s="167">
        <v>2.7850010395050049</v>
      </c>
      <c r="U58" s="167">
        <v>3.1218609809875488</v>
      </c>
      <c r="V58" s="167">
        <v>3.2244093418121338</v>
      </c>
      <c r="W58" s="167">
        <v>3.4540615081787109</v>
      </c>
      <c r="X58" s="167">
        <v>3.4321532249450684</v>
      </c>
    </row>
    <row r="59" spans="1:28" s="171" customFormat="1" ht="12.75" customHeight="1" x14ac:dyDescent="0.2">
      <c r="A59" s="295" t="s">
        <v>1756</v>
      </c>
      <c r="B59" s="167"/>
      <c r="C59" s="167">
        <v>0.44087633490562439</v>
      </c>
      <c r="D59" s="167">
        <v>0.36946812272071838</v>
      </c>
      <c r="E59" s="167">
        <v>0.37500554323196411</v>
      </c>
      <c r="F59" s="167">
        <v>0.2082868367433548</v>
      </c>
      <c r="G59" s="167">
        <v>0.32327413558959961</v>
      </c>
      <c r="H59" s="167">
        <v>0.57876068353652954</v>
      </c>
      <c r="I59" s="167">
        <v>0.69751805067062378</v>
      </c>
      <c r="J59" s="167">
        <v>0.60102009773254395</v>
      </c>
      <c r="K59" s="167">
        <v>0.81138515472412109</v>
      </c>
      <c r="L59" s="167">
        <v>0.95903164148330688</v>
      </c>
      <c r="M59" s="167">
        <v>0.75014466047286987</v>
      </c>
      <c r="N59" s="167">
        <v>0.85846167802810669</v>
      </c>
      <c r="O59" s="167">
        <v>1.0193994045257568</v>
      </c>
      <c r="P59" s="167">
        <v>1.0627130270004272</v>
      </c>
      <c r="Q59" s="167">
        <v>0.87781721353530884</v>
      </c>
      <c r="R59" s="167">
        <v>1.0046074390411377</v>
      </c>
      <c r="S59" s="167">
        <v>0.9650682806968689</v>
      </c>
      <c r="T59" s="167">
        <v>0.93188333511352539</v>
      </c>
      <c r="U59" s="167">
        <v>0.83954137563705444</v>
      </c>
      <c r="V59" s="167">
        <v>0.8339647650718689</v>
      </c>
      <c r="W59" s="167">
        <v>0.7197495698928833</v>
      </c>
      <c r="X59" s="167">
        <v>0.62106466293334961</v>
      </c>
    </row>
    <row r="60" spans="1:28" ht="12.75" customHeight="1" x14ac:dyDescent="0.2">
      <c r="A60" s="295" t="s">
        <v>167</v>
      </c>
      <c r="C60" s="167">
        <v>0.70461070537567139</v>
      </c>
      <c r="D60" s="167">
        <v>0.73899656534194946</v>
      </c>
      <c r="E60" s="167">
        <v>0.76212900876998901</v>
      </c>
      <c r="F60" s="167">
        <v>0.79255962371826172</v>
      </c>
      <c r="G60" s="167">
        <v>0.82399135828018188</v>
      </c>
      <c r="H60" s="167">
        <v>0.8647570013999939</v>
      </c>
      <c r="I60" s="167">
        <v>0.86321336030960083</v>
      </c>
      <c r="J60" s="167">
        <v>0.85094529390335083</v>
      </c>
      <c r="K60" s="167">
        <v>0.85585886240005493</v>
      </c>
      <c r="L60" s="167">
        <v>0.82150691747665405</v>
      </c>
      <c r="M60" s="167">
        <v>0.80442440509796143</v>
      </c>
      <c r="N60" s="167">
        <v>0.79520124197006226</v>
      </c>
      <c r="O60" s="167">
        <v>0.78426021337509155</v>
      </c>
      <c r="P60" s="167">
        <v>0.80359476804733276</v>
      </c>
      <c r="Q60" s="167">
        <v>0.82333797216415405</v>
      </c>
      <c r="R60" s="167">
        <v>0.83269929885864258</v>
      </c>
      <c r="S60" s="167">
        <v>0.83968245983123779</v>
      </c>
      <c r="T60" s="167">
        <v>0.85614782571792603</v>
      </c>
      <c r="U60" s="167">
        <v>0.87611061334609985</v>
      </c>
      <c r="V60" s="167">
        <v>0.89155292510986328</v>
      </c>
      <c r="W60" s="167">
        <v>0.90350008010864258</v>
      </c>
      <c r="X60" s="167">
        <v>0.93279153108596802</v>
      </c>
    </row>
    <row r="61" spans="1:28" ht="12.75" customHeight="1" x14ac:dyDescent="0.2">
      <c r="A61" s="295" t="s">
        <v>168</v>
      </c>
      <c r="C61" s="167">
        <v>1.5423978567123413</v>
      </c>
      <c r="D61" s="167">
        <v>1.2134796380996704</v>
      </c>
      <c r="E61" s="167">
        <v>1.181267261505127</v>
      </c>
      <c r="F61" s="167">
        <v>1.0721687078475952</v>
      </c>
      <c r="G61" s="167">
        <v>1.3034483194351196</v>
      </c>
      <c r="H61" s="167">
        <v>1.3132113218307495</v>
      </c>
      <c r="I61" s="167">
        <v>1.400653600692749</v>
      </c>
      <c r="J61" s="167">
        <v>1.2448438405990601</v>
      </c>
      <c r="K61" s="167">
        <v>1.3737756013870239</v>
      </c>
      <c r="L61" s="167">
        <v>1.0911636352539063</v>
      </c>
      <c r="M61" s="167">
        <v>1.1932737827301025</v>
      </c>
      <c r="N61" s="167">
        <v>1.4788650274276733</v>
      </c>
      <c r="O61" s="167">
        <v>1.6428102254867554</v>
      </c>
      <c r="P61" s="167">
        <v>1.7217575311660767</v>
      </c>
      <c r="Q61" s="167">
        <v>2.0364558696746826</v>
      </c>
      <c r="R61" s="167">
        <v>1.8212577104568481</v>
      </c>
      <c r="S61" s="167">
        <v>1.7936811447143555</v>
      </c>
      <c r="T61" s="167">
        <v>1.8652878999710083</v>
      </c>
      <c r="U61" s="167">
        <v>1.846083402633667</v>
      </c>
      <c r="V61" s="167">
        <v>1.8997654914855957</v>
      </c>
      <c r="W61" s="167">
        <v>1.8717548847198486</v>
      </c>
      <c r="X61" s="167">
        <v>1.6168364286422729</v>
      </c>
    </row>
    <row r="62" spans="1:28" s="169" customFormat="1" x14ac:dyDescent="0.2">
      <c r="A62" s="295" t="s">
        <v>1757</v>
      </c>
      <c r="B62" s="167"/>
      <c r="C62" s="167">
        <v>0.66403299570083618</v>
      </c>
      <c r="D62" s="167">
        <v>0.6566917896270752</v>
      </c>
      <c r="E62" s="167">
        <v>0.82459867000579834</v>
      </c>
      <c r="F62" s="167">
        <v>0.72667223215103149</v>
      </c>
      <c r="G62" s="167">
        <v>0.73200488090515137</v>
      </c>
      <c r="H62" s="167">
        <v>1.1009771823883057</v>
      </c>
      <c r="I62" s="167">
        <v>0.73434674739837646</v>
      </c>
      <c r="J62" s="167">
        <v>0.89680773019790649</v>
      </c>
      <c r="K62" s="167">
        <v>1.0658054351806641</v>
      </c>
      <c r="L62" s="167">
        <v>0.98843991756439209</v>
      </c>
      <c r="M62" s="167">
        <v>1.5150200128555298</v>
      </c>
      <c r="N62" s="167">
        <v>0.86850118637084961</v>
      </c>
      <c r="O62" s="167">
        <v>0.8364376425743103</v>
      </c>
      <c r="P62" s="167">
        <v>1.1953140497207642</v>
      </c>
      <c r="Q62" s="167">
        <v>1.1750279664993286</v>
      </c>
      <c r="R62" s="167">
        <v>1.1073777675628662</v>
      </c>
      <c r="S62" s="167">
        <v>1.95390784740448</v>
      </c>
      <c r="T62" s="167">
        <v>0.9344933032989502</v>
      </c>
      <c r="U62" s="167">
        <v>2.6541152000427246</v>
      </c>
      <c r="V62" s="167">
        <v>1.4760541915893555</v>
      </c>
      <c r="W62" s="167">
        <v>3.0893690586090088</v>
      </c>
      <c r="X62" s="167">
        <v>1.2308518886566162</v>
      </c>
      <c r="Y62" s="170"/>
      <c r="Z62" s="170"/>
      <c r="AB62" s="170"/>
    </row>
    <row r="63" spans="1:28" ht="20.25" customHeight="1" x14ac:dyDescent="0.2">
      <c r="A63" s="167" t="s">
        <v>169</v>
      </c>
      <c r="C63" s="167">
        <v>12.028969764709473</v>
      </c>
      <c r="D63" s="167">
        <v>13.262451171875</v>
      </c>
      <c r="E63" s="167">
        <v>14.203701972961426</v>
      </c>
      <c r="F63" s="167">
        <v>14.000639915466309</v>
      </c>
      <c r="G63" s="167">
        <v>15.047920227050781</v>
      </c>
      <c r="H63" s="167">
        <v>15.586086273193359</v>
      </c>
      <c r="I63" s="167">
        <v>15.818175315856934</v>
      </c>
      <c r="J63" s="167">
        <v>15.350581169128418</v>
      </c>
      <c r="K63" s="167">
        <v>14.100113868713379</v>
      </c>
      <c r="L63" s="167">
        <v>12.453330039978027</v>
      </c>
      <c r="M63" s="167">
        <v>12.188817024230957</v>
      </c>
      <c r="N63" s="167">
        <v>12.779406547546387</v>
      </c>
      <c r="O63" s="167">
        <v>13.503642082214355</v>
      </c>
      <c r="P63" s="167">
        <v>14.140679359436035</v>
      </c>
      <c r="Q63" s="167">
        <v>15.579601287841797</v>
      </c>
      <c r="R63" s="167">
        <v>18.687963485717773</v>
      </c>
      <c r="S63" s="167">
        <v>21.228242874145508</v>
      </c>
      <c r="T63" s="167">
        <v>22.615726470947266</v>
      </c>
      <c r="U63" s="167">
        <v>23.208070755004883</v>
      </c>
      <c r="V63" s="167">
        <v>22.748315811157227</v>
      </c>
      <c r="W63" s="167">
        <v>20.206699371337891</v>
      </c>
      <c r="X63" s="167">
        <v>16.723947525024414</v>
      </c>
    </row>
    <row r="64" spans="1:28" x14ac:dyDescent="0.2">
      <c r="A64" s="295" t="s">
        <v>59</v>
      </c>
      <c r="C64" s="167">
        <v>0.49065399169921875</v>
      </c>
      <c r="D64" s="167">
        <v>0.60508900880813599</v>
      </c>
      <c r="E64" s="167">
        <v>0.67708897590637207</v>
      </c>
      <c r="F64" s="167">
        <v>0.75118499994277954</v>
      </c>
      <c r="G64" s="167">
        <v>0.56076902151107788</v>
      </c>
      <c r="H64" s="167">
        <v>0.70433998107910156</v>
      </c>
      <c r="I64" s="167">
        <v>1.4363720417022705</v>
      </c>
      <c r="J64" s="167">
        <v>1.630715012550354</v>
      </c>
      <c r="K64" s="167">
        <v>1.0823010206222534</v>
      </c>
      <c r="L64" s="167">
        <v>0.43639901280403137</v>
      </c>
      <c r="M64" s="167">
        <v>0.51317101716995239</v>
      </c>
      <c r="N64" s="167">
        <v>0.52788698673248291</v>
      </c>
      <c r="O64" s="167">
        <v>0.54499000310897827</v>
      </c>
      <c r="P64" s="167">
        <v>0.52308601140975952</v>
      </c>
      <c r="Q64" s="167">
        <v>5.080000264570117E-4</v>
      </c>
      <c r="R64" s="167">
        <v>0.68493497371673584</v>
      </c>
      <c r="S64" s="167">
        <v>0.88203400373458862</v>
      </c>
      <c r="T64" s="167">
        <v>0.86692100763320923</v>
      </c>
      <c r="U64" s="167">
        <v>1.1798230409622192</v>
      </c>
      <c r="V64" s="167">
        <v>0.95850402116775513</v>
      </c>
      <c r="W64" s="167">
        <v>9.9999997764825821E-3</v>
      </c>
      <c r="X64" s="167">
        <v>3.0000000260770321E-3</v>
      </c>
      <c r="Y64" s="178"/>
      <c r="Z64" s="178"/>
      <c r="AB64" s="178"/>
    </row>
    <row r="65" spans="1:28" x14ac:dyDescent="0.2">
      <c r="A65" s="174" t="s">
        <v>167</v>
      </c>
      <c r="C65" s="167">
        <v>9.9959182739257813</v>
      </c>
      <c r="D65" s="167">
        <v>11.443882942199707</v>
      </c>
      <c r="E65" s="167">
        <v>12.345345497131348</v>
      </c>
      <c r="F65" s="167">
        <v>12.177286148071289</v>
      </c>
      <c r="G65" s="167">
        <v>13.183703422546387</v>
      </c>
      <c r="H65" s="167">
        <v>13.568534851074219</v>
      </c>
      <c r="I65" s="167">
        <v>12.981149673461914</v>
      </c>
      <c r="J65" s="167">
        <v>12.475022315979004</v>
      </c>
      <c r="K65" s="167">
        <v>11.644037246704102</v>
      </c>
      <c r="L65" s="167">
        <v>10.925766944885254</v>
      </c>
      <c r="M65" s="167">
        <v>10.482372283935547</v>
      </c>
      <c r="N65" s="167">
        <v>10.77265453338623</v>
      </c>
      <c r="O65" s="167">
        <v>11.315841674804688</v>
      </c>
      <c r="P65" s="167">
        <v>11.895835876464844</v>
      </c>
      <c r="Q65" s="167">
        <v>13.542637825012207</v>
      </c>
      <c r="R65" s="167">
        <v>16.181770324707031</v>
      </c>
      <c r="S65" s="167">
        <v>18.552526473999023</v>
      </c>
      <c r="T65" s="167">
        <v>19.883518218994141</v>
      </c>
      <c r="U65" s="167">
        <v>20.182165145874023</v>
      </c>
      <c r="V65" s="167">
        <v>19.890045166015625</v>
      </c>
      <c r="W65" s="167">
        <v>18.324943542480469</v>
      </c>
      <c r="X65" s="167">
        <v>15.104110717773438</v>
      </c>
      <c r="Y65" s="179"/>
      <c r="Z65" s="179"/>
      <c r="AB65" s="179"/>
    </row>
    <row r="66" spans="1:28" x14ac:dyDescent="0.2">
      <c r="A66" s="174" t="s">
        <v>2</v>
      </c>
      <c r="C66" s="167">
        <v>1.5423978567123413</v>
      </c>
      <c r="D66" s="167">
        <v>1.2134796380996704</v>
      </c>
      <c r="E66" s="167">
        <v>1.181267261505127</v>
      </c>
      <c r="F66" s="167">
        <v>1.0721687078475952</v>
      </c>
      <c r="G66" s="167">
        <v>1.3034483194351196</v>
      </c>
      <c r="H66" s="167">
        <v>1.3132113218307495</v>
      </c>
      <c r="I66" s="167">
        <v>1.400653600692749</v>
      </c>
      <c r="J66" s="167">
        <v>1.2448438405990601</v>
      </c>
      <c r="K66" s="167">
        <v>1.3737756013870239</v>
      </c>
      <c r="L66" s="167">
        <v>1.0911636352539063</v>
      </c>
      <c r="M66" s="167">
        <v>1.1932737827301025</v>
      </c>
      <c r="N66" s="167">
        <v>1.4788650274276733</v>
      </c>
      <c r="O66" s="167">
        <v>1.6428102254867554</v>
      </c>
      <c r="P66" s="167">
        <v>1.7217575311660767</v>
      </c>
      <c r="Q66" s="167">
        <v>2.0364558696746826</v>
      </c>
      <c r="R66" s="167">
        <v>1.8212577104568481</v>
      </c>
      <c r="S66" s="167">
        <v>1.7936811447143555</v>
      </c>
      <c r="T66" s="167">
        <v>1.8652878999710083</v>
      </c>
      <c r="U66" s="167">
        <v>1.846083402633667</v>
      </c>
      <c r="V66" s="167">
        <v>1.8997654914855957</v>
      </c>
      <c r="W66" s="167">
        <v>1.8717548847198486</v>
      </c>
      <c r="X66" s="167">
        <v>1.6168364286422729</v>
      </c>
      <c r="Y66" s="179"/>
      <c r="Z66" s="179"/>
      <c r="AB66" s="179"/>
    </row>
    <row r="67" spans="1:28" s="169" customFormat="1" ht="20.25" customHeight="1" x14ac:dyDescent="0.2">
      <c r="A67" s="169" t="s">
        <v>170</v>
      </c>
      <c r="C67" s="169">
        <v>28.146987915039063</v>
      </c>
      <c r="D67" s="169">
        <v>31.244377136230469</v>
      </c>
      <c r="E67" s="169">
        <v>33.077632904052734</v>
      </c>
      <c r="F67" s="169">
        <v>28.248764038085938</v>
      </c>
      <c r="G67" s="169">
        <v>39.298690795898438</v>
      </c>
      <c r="H67" s="169">
        <v>46.938518524169922</v>
      </c>
      <c r="I67" s="169">
        <v>46.313789367675781</v>
      </c>
      <c r="J67" s="169">
        <v>40.163799285888672</v>
      </c>
      <c r="K67" s="169">
        <v>26.980270385742188</v>
      </c>
      <c r="L67" s="169">
        <v>14.504214286804199</v>
      </c>
      <c r="M67" s="169">
        <v>26.092849731445313</v>
      </c>
      <c r="N67" s="169">
        <v>16.7725830078125</v>
      </c>
      <c r="O67" s="169">
        <v>22.872518539428711</v>
      </c>
      <c r="P67" s="169">
        <v>19.457359313964844</v>
      </c>
      <c r="Q67" s="169">
        <v>32.640560150146484</v>
      </c>
      <c r="R67" s="169">
        <v>17.621007919311523</v>
      </c>
      <c r="S67" s="169">
        <v>24.400802612304688</v>
      </c>
      <c r="T67" s="169">
        <v>20.563739776611328</v>
      </c>
      <c r="U67" s="169">
        <v>82.618843078613281</v>
      </c>
      <c r="V67" s="169">
        <v>34.853675842285156</v>
      </c>
      <c r="W67" s="169">
        <v>29.533876419067383</v>
      </c>
      <c r="X67" s="169">
        <v>14.960877418518066</v>
      </c>
    </row>
    <row r="68" spans="1:28" ht="20.25" customHeight="1" x14ac:dyDescent="0.2">
      <c r="A68" s="167" t="s">
        <v>171</v>
      </c>
      <c r="C68" s="167">
        <v>28.146987915039063</v>
      </c>
      <c r="D68" s="167">
        <v>31.244377136230469</v>
      </c>
      <c r="E68" s="167">
        <v>33.077632904052734</v>
      </c>
      <c r="F68" s="167">
        <v>28.248764038085938</v>
      </c>
      <c r="G68" s="167">
        <v>39.298690795898438</v>
      </c>
      <c r="H68" s="167">
        <v>46.938518524169922</v>
      </c>
      <c r="I68" s="167">
        <v>46.313789367675781</v>
      </c>
      <c r="J68" s="167">
        <v>40.163799285888672</v>
      </c>
      <c r="K68" s="167">
        <v>26.980270385742188</v>
      </c>
      <c r="L68" s="167">
        <v>14.504214286804199</v>
      </c>
      <c r="M68" s="167">
        <v>26.092849731445313</v>
      </c>
      <c r="N68" s="167">
        <v>16.7725830078125</v>
      </c>
      <c r="O68" s="167">
        <v>22.872518539428711</v>
      </c>
      <c r="P68" s="167">
        <v>19.457359313964844</v>
      </c>
      <c r="Q68" s="167">
        <v>32.640560150146484</v>
      </c>
      <c r="R68" s="167">
        <v>17.621007919311523</v>
      </c>
      <c r="S68" s="167">
        <v>24.400802612304688</v>
      </c>
      <c r="T68" s="167">
        <v>20.563739776611328</v>
      </c>
      <c r="U68" s="167">
        <v>82.618843078613281</v>
      </c>
      <c r="V68" s="167">
        <v>34.853675842285156</v>
      </c>
      <c r="W68" s="167">
        <v>29.533876419067383</v>
      </c>
      <c r="X68" s="167">
        <v>14.960877418518066</v>
      </c>
    </row>
    <row r="69" spans="1:28" x14ac:dyDescent="0.2">
      <c r="A69" s="295" t="s">
        <v>1867</v>
      </c>
      <c r="C69" s="167">
        <v>0</v>
      </c>
      <c r="D69" s="167">
        <v>0</v>
      </c>
      <c r="E69" s="167">
        <v>0</v>
      </c>
      <c r="F69" s="167">
        <v>0</v>
      </c>
      <c r="G69" s="167">
        <v>0</v>
      </c>
      <c r="H69" s="167">
        <v>0</v>
      </c>
      <c r="I69" s="167">
        <v>0</v>
      </c>
      <c r="J69" s="167">
        <v>0</v>
      </c>
      <c r="K69" s="167">
        <v>0</v>
      </c>
      <c r="L69" s="167">
        <v>0</v>
      </c>
      <c r="M69" s="167">
        <v>0</v>
      </c>
      <c r="N69" s="167">
        <v>0</v>
      </c>
      <c r="O69" s="167">
        <v>0</v>
      </c>
      <c r="P69" s="167">
        <v>0</v>
      </c>
      <c r="Q69" s="167">
        <v>0</v>
      </c>
      <c r="R69" s="167">
        <v>0</v>
      </c>
      <c r="S69" s="167">
        <v>0</v>
      </c>
      <c r="T69" s="167">
        <v>0</v>
      </c>
      <c r="U69" s="167">
        <v>65.25</v>
      </c>
      <c r="V69" s="167">
        <v>0</v>
      </c>
      <c r="W69" s="167">
        <v>0</v>
      </c>
      <c r="X69" s="167">
        <v>0</v>
      </c>
      <c r="Y69" s="179"/>
    </row>
    <row r="70" spans="1:28" x14ac:dyDescent="0.2">
      <c r="A70" s="174" t="s">
        <v>430</v>
      </c>
      <c r="C70" s="167">
        <v>5.5697502102702856E-4</v>
      </c>
      <c r="D70" s="167">
        <v>3.0183998751454055E-4</v>
      </c>
      <c r="E70" s="167">
        <v>1.0239599505439401E-3</v>
      </c>
      <c r="F70" s="167">
        <v>1.0858919704332948E-3</v>
      </c>
      <c r="G70" s="167">
        <v>3.7635669708251953</v>
      </c>
      <c r="H70" s="167">
        <v>1.5407079458236694</v>
      </c>
      <c r="I70" s="167">
        <v>8.1077766418457031</v>
      </c>
      <c r="J70" s="167">
        <v>8.2614841461181641</v>
      </c>
      <c r="K70" s="167">
        <v>6.912628173828125</v>
      </c>
      <c r="L70" s="167">
        <v>4.309959888458252</v>
      </c>
      <c r="M70" s="167">
        <v>6.564763069152832</v>
      </c>
      <c r="N70" s="167">
        <v>3.5087599754333496</v>
      </c>
      <c r="O70" s="167">
        <v>4.4027528762817383</v>
      </c>
      <c r="P70" s="167">
        <v>3.5168869495391846</v>
      </c>
      <c r="Q70" s="167">
        <v>4.0118498802185059</v>
      </c>
      <c r="R70" s="167">
        <v>6.7210869789123535</v>
      </c>
      <c r="S70" s="167">
        <v>7.055260181427002</v>
      </c>
      <c r="T70" s="167">
        <v>1.2245179414749146</v>
      </c>
      <c r="U70" s="167">
        <v>0.38649800419807434</v>
      </c>
      <c r="V70" s="167">
        <v>10.862138748168945</v>
      </c>
      <c r="W70" s="167">
        <v>6.3730001449584961</v>
      </c>
      <c r="X70" s="167">
        <v>4.8520002365112305</v>
      </c>
      <c r="Y70" s="179"/>
    </row>
    <row r="71" spans="1:28" x14ac:dyDescent="0.2">
      <c r="A71" s="174" t="s">
        <v>431</v>
      </c>
      <c r="C71" s="167">
        <v>7.9064302444458008</v>
      </c>
      <c r="D71" s="167">
        <v>14.424075126647949</v>
      </c>
      <c r="E71" s="167">
        <v>20.686609268188477</v>
      </c>
      <c r="F71" s="167">
        <v>22.1865234375</v>
      </c>
      <c r="G71" s="167">
        <v>26.349374771118164</v>
      </c>
      <c r="H71" s="167">
        <v>29.104082107543945</v>
      </c>
      <c r="I71" s="167">
        <v>19.788850784301758</v>
      </c>
      <c r="J71" s="167">
        <v>11.36171817779541</v>
      </c>
      <c r="K71" s="167">
        <v>2.1501142978668213</v>
      </c>
      <c r="L71" s="167">
        <v>0.2712898850440979</v>
      </c>
      <c r="M71" s="167">
        <v>0</v>
      </c>
      <c r="N71" s="167">
        <v>0</v>
      </c>
      <c r="O71" s="167">
        <v>0</v>
      </c>
      <c r="P71" s="167">
        <v>0</v>
      </c>
      <c r="Q71" s="167">
        <v>0</v>
      </c>
      <c r="R71" s="167">
        <v>0</v>
      </c>
      <c r="S71" s="167">
        <v>0</v>
      </c>
      <c r="T71" s="167">
        <v>0</v>
      </c>
      <c r="U71" s="167">
        <v>0</v>
      </c>
      <c r="V71" s="167">
        <v>0</v>
      </c>
      <c r="W71" s="167">
        <v>0</v>
      </c>
      <c r="X71" s="167">
        <v>0</v>
      </c>
      <c r="Y71" s="179"/>
    </row>
    <row r="72" spans="1:28" x14ac:dyDescent="0.2">
      <c r="A72" s="174" t="s">
        <v>79</v>
      </c>
      <c r="C72" s="167">
        <v>20.239999771118164</v>
      </c>
      <c r="D72" s="167">
        <v>16.819999694824219</v>
      </c>
      <c r="E72" s="167">
        <v>12.390000343322754</v>
      </c>
      <c r="F72" s="167">
        <v>6.0500001907348633</v>
      </c>
      <c r="G72" s="167">
        <v>0.2800000011920929</v>
      </c>
      <c r="H72" s="167">
        <v>4.7300000190734863</v>
      </c>
      <c r="I72" s="167">
        <v>4.3000001907348633</v>
      </c>
      <c r="J72" s="167">
        <v>3.869999885559082</v>
      </c>
      <c r="K72" s="167">
        <v>9.0900001525878906</v>
      </c>
      <c r="L72" s="167">
        <v>3.25</v>
      </c>
      <c r="M72" s="167">
        <v>5.7800002098083496</v>
      </c>
      <c r="N72" s="167">
        <v>1.0800000429153442</v>
      </c>
      <c r="O72" s="167">
        <v>5.2600002288818359</v>
      </c>
      <c r="P72" s="167">
        <v>3.8424999713897705</v>
      </c>
      <c r="Q72" s="167">
        <v>3.9906249046325684</v>
      </c>
      <c r="R72" s="167">
        <v>3.5432813167572021</v>
      </c>
      <c r="S72" s="167">
        <v>4.1591014862060547</v>
      </c>
      <c r="T72" s="167">
        <v>14.183876991271973</v>
      </c>
      <c r="U72" s="167">
        <v>11.683876991271973</v>
      </c>
      <c r="V72" s="167">
        <v>9.1838769912719727</v>
      </c>
      <c r="W72" s="167">
        <v>6.6838769912719727</v>
      </c>
      <c r="X72" s="167">
        <v>4.1838769912719727</v>
      </c>
      <c r="Y72" s="179"/>
    </row>
    <row r="73" spans="1:28" x14ac:dyDescent="0.2">
      <c r="A73" s="174" t="s">
        <v>2</v>
      </c>
      <c r="C73" s="167">
        <v>0</v>
      </c>
      <c r="D73" s="167">
        <v>0</v>
      </c>
      <c r="E73" s="167">
        <v>0</v>
      </c>
      <c r="F73" s="167">
        <v>1.1155823245644569E-2</v>
      </c>
      <c r="G73" s="167">
        <v>8.9057493209838867</v>
      </c>
      <c r="H73" s="167">
        <v>11.563729286193848</v>
      </c>
      <c r="I73" s="167">
        <v>14.117162704467773</v>
      </c>
      <c r="J73" s="167">
        <v>16.670597076416016</v>
      </c>
      <c r="K73" s="167">
        <v>8.8275279998779297</v>
      </c>
      <c r="L73" s="167">
        <v>6.6729640960693359</v>
      </c>
      <c r="M73" s="167">
        <v>13.748085975646973</v>
      </c>
      <c r="N73" s="167">
        <v>12.183822631835938</v>
      </c>
      <c r="O73" s="167">
        <v>13.209766387939453</v>
      </c>
      <c r="P73" s="167">
        <v>12.09797191619873</v>
      </c>
      <c r="Q73" s="167">
        <v>24.638084411621094</v>
      </c>
      <c r="R73" s="167">
        <v>7.3566389083862305</v>
      </c>
      <c r="S73" s="167">
        <v>13.186442375183105</v>
      </c>
      <c r="T73" s="167">
        <v>5.1553440093994141</v>
      </c>
      <c r="U73" s="167">
        <v>5.2984671592712402</v>
      </c>
      <c r="V73" s="167">
        <v>14.807659149169922</v>
      </c>
      <c r="W73" s="167">
        <v>16.476999282836914</v>
      </c>
      <c r="X73" s="167">
        <v>5.9250001907348633</v>
      </c>
      <c r="Y73" s="179"/>
    </row>
    <row r="74" spans="1:28" x14ac:dyDescent="0.2">
      <c r="A74" s="167" t="s">
        <v>172</v>
      </c>
      <c r="C74" s="175">
        <v>0</v>
      </c>
      <c r="D74" s="175">
        <v>0</v>
      </c>
      <c r="E74" s="175">
        <v>0</v>
      </c>
      <c r="F74" s="175">
        <v>0</v>
      </c>
      <c r="G74" s="175">
        <v>0</v>
      </c>
      <c r="H74" s="175">
        <v>0</v>
      </c>
      <c r="I74" s="175">
        <v>0</v>
      </c>
      <c r="J74" s="175">
        <v>0</v>
      </c>
      <c r="K74" s="175">
        <v>0</v>
      </c>
      <c r="L74" s="175">
        <v>0</v>
      </c>
      <c r="M74" s="175">
        <v>0</v>
      </c>
      <c r="N74" s="175">
        <v>0</v>
      </c>
      <c r="O74" s="175">
        <v>0</v>
      </c>
      <c r="P74" s="175">
        <v>0</v>
      </c>
      <c r="Q74" s="175">
        <v>0</v>
      </c>
      <c r="R74" s="175">
        <v>0</v>
      </c>
      <c r="S74" s="175">
        <v>0</v>
      </c>
      <c r="T74" s="175">
        <v>0</v>
      </c>
      <c r="U74" s="175">
        <v>0</v>
      </c>
      <c r="V74" s="175">
        <v>0</v>
      </c>
      <c r="W74" s="175">
        <v>0</v>
      </c>
      <c r="X74" s="175">
        <v>0</v>
      </c>
      <c r="Y74" s="179"/>
    </row>
    <row r="75" spans="1:28" s="169" customFormat="1" ht="20.25" customHeight="1" x14ac:dyDescent="0.2">
      <c r="A75" s="169" t="s">
        <v>195</v>
      </c>
      <c r="C75" s="169">
        <v>-45.572841644287109</v>
      </c>
      <c r="D75" s="169">
        <v>-19.393926620483398</v>
      </c>
      <c r="E75" s="169">
        <v>-13.491811752319336</v>
      </c>
      <c r="F75" s="169">
        <v>-13.06368350982666</v>
      </c>
      <c r="G75" s="169">
        <v>-16.630695343017578</v>
      </c>
      <c r="H75" s="169">
        <v>-0.9620937705039978</v>
      </c>
      <c r="I75" s="169">
        <v>-7.2718572616577148</v>
      </c>
      <c r="J75" s="169">
        <v>-1.8689056634902954</v>
      </c>
      <c r="K75" s="169">
        <v>-18.681083679199219</v>
      </c>
      <c r="L75" s="169">
        <v>-10.411425590515137</v>
      </c>
      <c r="M75" s="169">
        <v>3.9327497482299805</v>
      </c>
      <c r="N75" s="169">
        <v>-16.058872222900391</v>
      </c>
      <c r="O75" s="169">
        <v>-19.075990676879883</v>
      </c>
      <c r="P75" s="169">
        <v>-21.395353317260742</v>
      </c>
      <c r="Q75" s="169">
        <v>-22.934257507324219</v>
      </c>
      <c r="R75" s="169">
        <v>-18.127964019775391</v>
      </c>
      <c r="S75" s="169">
        <v>-23.591419219970703</v>
      </c>
      <c r="T75" s="169">
        <v>-45.670555114746094</v>
      </c>
      <c r="U75" s="169">
        <v>30.468006134033203</v>
      </c>
      <c r="V75" s="169">
        <v>-52.490230560302734</v>
      </c>
      <c r="W75" s="169">
        <v>-86.024650573730469</v>
      </c>
      <c r="X75" s="169">
        <v>-113.27768707275391</v>
      </c>
    </row>
    <row r="76" spans="1:28" s="169" customFormat="1" ht="20.25" customHeight="1" x14ac:dyDescent="0.2">
      <c r="A76" s="169" t="s">
        <v>173</v>
      </c>
      <c r="C76" s="169">
        <v>-8.6564769744873047</v>
      </c>
      <c r="D76" s="169">
        <v>-5.3194403648376465</v>
      </c>
      <c r="E76" s="169">
        <v>-22.248256683349609</v>
      </c>
      <c r="F76" s="169">
        <v>-9.0633277893066406</v>
      </c>
      <c r="G76" s="169">
        <v>-15.890668869018555</v>
      </c>
      <c r="H76" s="169">
        <v>-15.570378303527832</v>
      </c>
      <c r="I76" s="169">
        <v>0.92366766929626465</v>
      </c>
      <c r="J76" s="169">
        <v>-17.508075714111328</v>
      </c>
      <c r="K76" s="169">
        <v>-33.264976501464844</v>
      </c>
      <c r="L76" s="169">
        <v>-21.830595016479492</v>
      </c>
      <c r="M76" s="169">
        <v>-16.139999389648438</v>
      </c>
      <c r="N76" s="169">
        <v>-20.560623168945313</v>
      </c>
      <c r="O76" s="169">
        <v>-14.265115737915039</v>
      </c>
      <c r="P76" s="169">
        <v>-21.756536483764648</v>
      </c>
      <c r="Q76" s="169">
        <v>-22.914941787719727</v>
      </c>
      <c r="R76" s="169">
        <v>-0.47275745868682861</v>
      </c>
      <c r="S76" s="169">
        <v>-24.481290817260742</v>
      </c>
      <c r="T76" s="169">
        <v>-44.568500518798828</v>
      </c>
      <c r="U76" s="169">
        <v>11.753015518188477</v>
      </c>
      <c r="V76" s="169">
        <v>-80.651336669921875</v>
      </c>
      <c r="W76" s="169">
        <v>-50.737354278564453</v>
      </c>
      <c r="X76" s="169">
        <v>-71.292961120605469</v>
      </c>
    </row>
    <row r="77" spans="1:28" x14ac:dyDescent="0.2">
      <c r="A77" s="171" t="s">
        <v>733</v>
      </c>
      <c r="B77" s="171"/>
      <c r="C77" s="171">
        <v>-20.241127014160156</v>
      </c>
      <c r="D77" s="171">
        <v>-12.619683265686035</v>
      </c>
      <c r="E77" s="171">
        <v>-7.9889898300170898</v>
      </c>
      <c r="F77" s="171">
        <v>-6.2754406929016113</v>
      </c>
      <c r="G77" s="171">
        <v>-2.7954370975494385</v>
      </c>
      <c r="H77" s="171">
        <v>-18.994855880737305</v>
      </c>
      <c r="I77" s="171">
        <v>-18.94493293762207</v>
      </c>
      <c r="J77" s="171">
        <v>-14.159975051879883</v>
      </c>
      <c r="K77" s="171">
        <v>-41.057525634765625</v>
      </c>
      <c r="L77" s="171">
        <v>-28.790441513061523</v>
      </c>
      <c r="M77" s="171">
        <v>-21.954183578491211</v>
      </c>
      <c r="N77" s="171">
        <v>-34.050048828125</v>
      </c>
      <c r="O77" s="171">
        <v>-32.072898864746094</v>
      </c>
      <c r="P77" s="171">
        <v>-31.822835922241211</v>
      </c>
      <c r="Q77" s="171">
        <v>-38.934059143066406</v>
      </c>
      <c r="R77" s="171">
        <v>-68.017997741699219</v>
      </c>
      <c r="S77" s="171">
        <v>-62.778942108154297</v>
      </c>
      <c r="T77" s="171">
        <v>-43.001838684082031</v>
      </c>
      <c r="U77" s="171">
        <v>-49.453521728515625</v>
      </c>
      <c r="V77" s="171">
        <v>-48.634040832519531</v>
      </c>
      <c r="W77" s="171">
        <v>-43.856433868408203</v>
      </c>
      <c r="X77" s="171">
        <v>-34.926280975341797</v>
      </c>
      <c r="Y77" s="179"/>
    </row>
    <row r="78" spans="1:28" x14ac:dyDescent="0.2">
      <c r="A78" s="295" t="s">
        <v>737</v>
      </c>
      <c r="B78" s="171"/>
      <c r="C78" s="171">
        <v>0</v>
      </c>
      <c r="D78" s="171">
        <v>0</v>
      </c>
      <c r="E78" s="171">
        <v>0</v>
      </c>
      <c r="F78" s="171">
        <v>0</v>
      </c>
      <c r="G78" s="171">
        <v>0</v>
      </c>
      <c r="H78" s="171">
        <v>0</v>
      </c>
      <c r="I78" s="171">
        <v>0</v>
      </c>
      <c r="J78" s="171">
        <v>0</v>
      </c>
      <c r="K78" s="171">
        <v>0</v>
      </c>
      <c r="L78" s="171">
        <v>0</v>
      </c>
      <c r="M78" s="171">
        <v>0</v>
      </c>
      <c r="N78" s="171">
        <v>0</v>
      </c>
      <c r="O78" s="171">
        <v>0</v>
      </c>
      <c r="P78" s="171">
        <v>0</v>
      </c>
      <c r="Q78" s="171">
        <v>0</v>
      </c>
      <c r="R78" s="171">
        <v>0</v>
      </c>
      <c r="S78" s="171">
        <v>0</v>
      </c>
      <c r="T78" s="171">
        <v>0</v>
      </c>
      <c r="U78" s="171">
        <v>0</v>
      </c>
      <c r="V78" s="171">
        <v>0</v>
      </c>
      <c r="W78" s="171">
        <v>0</v>
      </c>
      <c r="X78" s="171">
        <v>0</v>
      </c>
      <c r="Y78" s="179"/>
    </row>
    <row r="79" spans="1:28" x14ac:dyDescent="0.2">
      <c r="A79" s="295" t="s">
        <v>738</v>
      </c>
      <c r="B79" s="171"/>
      <c r="C79" s="171">
        <v>20.241127014160156</v>
      </c>
      <c r="D79" s="171">
        <v>12.619683265686035</v>
      </c>
      <c r="E79" s="171">
        <v>7.9889898300170898</v>
      </c>
      <c r="F79" s="171">
        <v>6.2754406929016113</v>
      </c>
      <c r="G79" s="171">
        <v>2.7954370975494385</v>
      </c>
      <c r="H79" s="171">
        <v>18.994855880737305</v>
      </c>
      <c r="I79" s="171">
        <v>18.94493293762207</v>
      </c>
      <c r="J79" s="171">
        <v>14.159975051879883</v>
      </c>
      <c r="K79" s="171">
        <v>41.057525634765625</v>
      </c>
      <c r="L79" s="171">
        <v>28.790441513061523</v>
      </c>
      <c r="M79" s="171">
        <v>21.954183578491211</v>
      </c>
      <c r="N79" s="171">
        <v>34.050048828125</v>
      </c>
      <c r="O79" s="171">
        <v>32.072898864746094</v>
      </c>
      <c r="P79" s="171">
        <v>31.822835922241211</v>
      </c>
      <c r="Q79" s="171">
        <v>38.934059143066406</v>
      </c>
      <c r="R79" s="171">
        <v>68.017997741699219</v>
      </c>
      <c r="S79" s="171">
        <v>62.778942108154297</v>
      </c>
      <c r="T79" s="171">
        <v>43.001838684082031</v>
      </c>
      <c r="U79" s="171">
        <v>49.453521728515625</v>
      </c>
      <c r="V79" s="171">
        <v>48.634040832519531</v>
      </c>
      <c r="W79" s="171">
        <v>43.856433868408203</v>
      </c>
      <c r="X79" s="171">
        <v>34.926280975341797</v>
      </c>
      <c r="Y79" s="179"/>
    </row>
    <row r="80" spans="1:28" x14ac:dyDescent="0.2">
      <c r="A80" s="171" t="s">
        <v>734</v>
      </c>
      <c r="B80" s="171"/>
      <c r="C80" s="171">
        <v>11.71302318572998</v>
      </c>
      <c r="D80" s="171">
        <v>7.046410083770752</v>
      </c>
      <c r="E80" s="171">
        <v>-14.25037956237793</v>
      </c>
      <c r="F80" s="171">
        <v>-4.1676459312438965</v>
      </c>
      <c r="G80" s="171">
        <v>-9.98663330078125</v>
      </c>
      <c r="H80" s="171">
        <v>-2.2591838836669922</v>
      </c>
      <c r="I80" s="171">
        <v>-1.8624253273010254</v>
      </c>
      <c r="J80" s="171">
        <v>-1.7978569269180298</v>
      </c>
      <c r="K80" s="171">
        <v>3.0458693504333496</v>
      </c>
      <c r="L80" s="171">
        <v>0.78975635766983032</v>
      </c>
      <c r="M80" s="171">
        <v>-3.0592019557952881</v>
      </c>
      <c r="N80" s="171">
        <v>0.30585315823554993</v>
      </c>
      <c r="O80" s="171">
        <v>-0.28962928056716919</v>
      </c>
      <c r="P80" s="171">
        <v>4.4029479026794434</v>
      </c>
      <c r="Q80" s="171">
        <v>-11.93605899810791</v>
      </c>
      <c r="R80" s="171">
        <v>5.248600959777832</v>
      </c>
      <c r="S80" s="171">
        <v>0.33078676462173462</v>
      </c>
      <c r="T80" s="171">
        <v>1.4099960327148438</v>
      </c>
      <c r="U80" s="171">
        <v>67.215652465820313</v>
      </c>
      <c r="V80" s="171">
        <v>-13.944912910461426</v>
      </c>
      <c r="W80" s="171">
        <v>-8.216364860534668</v>
      </c>
      <c r="X80" s="171">
        <v>-4.9877152442932129</v>
      </c>
      <c r="Y80" s="179"/>
    </row>
    <row r="81" spans="1:25" x14ac:dyDescent="0.2">
      <c r="A81" s="295" t="s">
        <v>739</v>
      </c>
      <c r="B81" s="171"/>
      <c r="C81" s="171">
        <v>11.71302318572998</v>
      </c>
      <c r="D81" s="171">
        <v>7.046410083770752</v>
      </c>
      <c r="E81" s="171">
        <v>-14.25037956237793</v>
      </c>
      <c r="F81" s="171">
        <v>-4.1676459312438965</v>
      </c>
      <c r="G81" s="171">
        <v>-9.98663330078125</v>
      </c>
      <c r="H81" s="171">
        <v>-2.2591838836669922</v>
      </c>
      <c r="I81" s="171">
        <v>-1.8624253273010254</v>
      </c>
      <c r="J81" s="171">
        <v>-1.7978569269180298</v>
      </c>
      <c r="K81" s="171">
        <v>3.0458693504333496</v>
      </c>
      <c r="L81" s="171">
        <v>0.78975635766983032</v>
      </c>
      <c r="M81" s="171">
        <v>-3.0592019557952881</v>
      </c>
      <c r="N81" s="171">
        <v>0.30585315823554993</v>
      </c>
      <c r="O81" s="171">
        <v>-0.28962928056716919</v>
      </c>
      <c r="P81" s="171">
        <v>4.4029479026794434</v>
      </c>
      <c r="Q81" s="171">
        <v>-11.93605899810791</v>
      </c>
      <c r="R81" s="171">
        <v>5.248600959777832</v>
      </c>
      <c r="S81" s="171">
        <v>0.33078676462173462</v>
      </c>
      <c r="T81" s="171">
        <v>1.4099960327148438</v>
      </c>
      <c r="U81" s="171">
        <v>67.215652465820313</v>
      </c>
      <c r="V81" s="171">
        <v>-13.944912910461426</v>
      </c>
      <c r="W81" s="171">
        <v>-8.216364860534668</v>
      </c>
      <c r="X81" s="171">
        <v>-4.9877152442932129</v>
      </c>
      <c r="Y81" s="179"/>
    </row>
    <row r="82" spans="1:25" x14ac:dyDescent="0.2">
      <c r="A82" s="338" t="s">
        <v>1766</v>
      </c>
      <c r="B82" s="171"/>
      <c r="C82" s="171">
        <v>3.3743665218353271</v>
      </c>
      <c r="D82" s="171">
        <v>4.1161818504333496</v>
      </c>
      <c r="E82" s="171">
        <v>-1.1999319791793823</v>
      </c>
      <c r="F82" s="171">
        <v>-4.161552906036377</v>
      </c>
      <c r="G82" s="171">
        <v>-2.4682667255401611</v>
      </c>
      <c r="H82" s="171">
        <v>-1.976146936416626</v>
      </c>
      <c r="I82" s="171">
        <v>-1.7881664037704468</v>
      </c>
      <c r="J82" s="171">
        <v>-1.4187549352645874</v>
      </c>
      <c r="K82" s="171">
        <v>0.47898134589195251</v>
      </c>
      <c r="L82" s="171">
        <v>-0.42424064874649048</v>
      </c>
      <c r="M82" s="171">
        <v>1.8929015845060349E-2</v>
      </c>
      <c r="N82" s="171">
        <v>0.89778017997741699</v>
      </c>
      <c r="O82" s="171">
        <v>-2.2199113368988037</v>
      </c>
      <c r="P82" s="171">
        <v>1.710548996925354</v>
      </c>
      <c r="Q82" s="171">
        <v>-2.5680372714996338</v>
      </c>
      <c r="R82" s="171">
        <v>-1.2973899841308594</v>
      </c>
      <c r="S82" s="171">
        <v>-0.8769422173500061</v>
      </c>
      <c r="T82" s="171">
        <v>-1.9206500053405762</v>
      </c>
      <c r="U82" s="171">
        <v>64.17041015625</v>
      </c>
      <c r="V82" s="171">
        <v>-11.559264183044434</v>
      </c>
      <c r="W82" s="171">
        <v>-11.412101745605469</v>
      </c>
      <c r="X82" s="171">
        <v>-10.82530689239502</v>
      </c>
      <c r="Y82" s="179"/>
    </row>
    <row r="83" spans="1:25" x14ac:dyDescent="0.2">
      <c r="A83" s="338" t="s">
        <v>740</v>
      </c>
      <c r="C83" s="167">
        <v>2.3950870037078857</v>
      </c>
      <c r="D83" s="167">
        <v>-0.63556498289108276</v>
      </c>
      <c r="E83" s="167">
        <v>-22.471809387207031</v>
      </c>
      <c r="F83" s="167">
        <v>-2.9297859668731689</v>
      </c>
      <c r="G83" s="167">
        <v>-3.4567000865936279</v>
      </c>
      <c r="H83" s="167">
        <v>-2.3651390075683594</v>
      </c>
      <c r="I83" s="167">
        <v>0.28215900063514709</v>
      </c>
      <c r="J83" s="167">
        <v>-1.3431849479675293</v>
      </c>
      <c r="K83" s="167">
        <v>-0.37108999490737915</v>
      </c>
      <c r="L83" s="167">
        <v>0.28939598798751831</v>
      </c>
      <c r="M83" s="167">
        <v>-1.9616910219192505</v>
      </c>
      <c r="N83" s="167">
        <v>-1.0610170364379883</v>
      </c>
      <c r="O83" s="167">
        <v>0.53817802667617798</v>
      </c>
      <c r="P83" s="167">
        <v>0.4440859854221344</v>
      </c>
      <c r="Q83" s="167">
        <v>-0.58888697624206543</v>
      </c>
      <c r="R83" s="167">
        <v>-0.11015599966049194</v>
      </c>
      <c r="S83" s="167">
        <v>0.32069799304008484</v>
      </c>
      <c r="T83" s="167">
        <v>0.91904699802398682</v>
      </c>
      <c r="U83" s="167">
        <v>0.51251810789108276</v>
      </c>
      <c r="V83" s="167">
        <v>-1.4505671262741089</v>
      </c>
      <c r="W83" s="167">
        <v>0.58075553178787231</v>
      </c>
      <c r="X83" s="167">
        <v>1.6061733961105347</v>
      </c>
    </row>
    <row r="84" spans="1:25" x14ac:dyDescent="0.2">
      <c r="A84" s="339" t="s">
        <v>199</v>
      </c>
      <c r="C84" s="167">
        <v>2.8762149810791016</v>
      </c>
      <c r="D84" s="167">
        <v>2.9349019527435303</v>
      </c>
      <c r="E84" s="167">
        <v>3.5100491046905518</v>
      </c>
      <c r="F84" s="167">
        <v>2.5350379943847656</v>
      </c>
      <c r="G84" s="167">
        <v>1.9642399549484253</v>
      </c>
      <c r="H84" s="167">
        <v>3.1358890533447266</v>
      </c>
      <c r="I84" s="167">
        <v>3.4150059223175049</v>
      </c>
      <c r="J84" s="167">
        <v>1.4919259548187256</v>
      </c>
      <c r="K84" s="167">
        <v>2.877479076385498</v>
      </c>
      <c r="L84" s="167">
        <v>1.5478310585021973</v>
      </c>
      <c r="M84" s="167">
        <v>-0.51127398014068604</v>
      </c>
      <c r="N84" s="167">
        <v>2.4771699905395508</v>
      </c>
      <c r="O84" s="167">
        <v>2.9775440692901611</v>
      </c>
      <c r="P84" s="167">
        <v>1.7362760305404663</v>
      </c>
      <c r="Q84" s="167">
        <v>-6.1827588081359863</v>
      </c>
      <c r="R84" s="167">
        <v>9.1146516799926758</v>
      </c>
      <c r="S84" s="167">
        <v>2.943748950958252</v>
      </c>
      <c r="T84" s="167">
        <v>3.1993339061737061</v>
      </c>
      <c r="U84" s="167">
        <v>3.8092329502105713</v>
      </c>
      <c r="V84" s="167">
        <v>-1.6006770133972168</v>
      </c>
      <c r="W84" s="167">
        <v>-0.6145319938659668</v>
      </c>
      <c r="X84" s="167">
        <v>-2.6382191181182861</v>
      </c>
    </row>
    <row r="85" spans="1:25" x14ac:dyDescent="0.2">
      <c r="A85" s="339" t="s">
        <v>438</v>
      </c>
      <c r="C85" s="167">
        <v>3.0673549175262451</v>
      </c>
      <c r="D85" s="167">
        <v>0.63089102506637573</v>
      </c>
      <c r="E85" s="167">
        <v>-0.23768800497055054</v>
      </c>
      <c r="F85" s="167">
        <v>-0.57405799627304077</v>
      </c>
      <c r="G85" s="167">
        <v>-0.91576099395751953</v>
      </c>
      <c r="H85" s="167">
        <v>-1.076104998588562</v>
      </c>
      <c r="I85" s="167">
        <v>-1.7475390434265137</v>
      </c>
      <c r="J85" s="167">
        <v>-0.52784299850463867</v>
      </c>
      <c r="K85" s="167">
        <v>6.0499001294374466E-2</v>
      </c>
      <c r="L85" s="167">
        <v>-0.62322998046875</v>
      </c>
      <c r="M85" s="167">
        <v>-0.60516601800918579</v>
      </c>
      <c r="N85" s="167">
        <v>-2.008080005645752</v>
      </c>
      <c r="O85" s="167">
        <v>-2.085439920425415</v>
      </c>
      <c r="P85" s="167">
        <v>-0.22983799874782562</v>
      </c>
      <c r="Q85" s="167">
        <v>-3.1126580238342285</v>
      </c>
      <c r="R85" s="167">
        <v>-2.4100849628448486</v>
      </c>
      <c r="S85" s="167">
        <v>-2.6242311000823975</v>
      </c>
      <c r="T85" s="167">
        <v>-2.0776689052581787</v>
      </c>
      <c r="U85" s="167">
        <v>-1.4264199733734131</v>
      </c>
      <c r="V85" s="167">
        <v>-1.0523090362548828</v>
      </c>
      <c r="W85" s="167">
        <v>2.4649832248687744</v>
      </c>
      <c r="X85" s="167">
        <v>6.8696374893188477</v>
      </c>
    </row>
    <row r="86" spans="1:25" x14ac:dyDescent="0.2">
      <c r="A86" s="339" t="s">
        <v>2</v>
      </c>
      <c r="C86" s="167">
        <v>0</v>
      </c>
      <c r="D86" s="167">
        <v>0</v>
      </c>
      <c r="E86" s="167">
        <v>6.1490001678466797</v>
      </c>
      <c r="F86" s="167">
        <v>0.96271300315856934</v>
      </c>
      <c r="G86" s="167">
        <v>-5.1101460456848145</v>
      </c>
      <c r="H86" s="167">
        <v>2.2317999973893166E-2</v>
      </c>
      <c r="I86" s="167">
        <v>-2.0238850116729736</v>
      </c>
      <c r="J86" s="167">
        <v>0</v>
      </c>
      <c r="K86" s="167">
        <v>0</v>
      </c>
      <c r="L86" s="167">
        <v>0</v>
      </c>
      <c r="M86" s="167">
        <v>0</v>
      </c>
      <c r="N86" s="167">
        <v>0</v>
      </c>
      <c r="O86" s="167">
        <v>0.5</v>
      </c>
      <c r="P86" s="167">
        <v>0.74187499284744263</v>
      </c>
      <c r="Q86" s="167">
        <v>0.51628202199935913</v>
      </c>
      <c r="R86" s="167">
        <v>-4.8420000821352005E-2</v>
      </c>
      <c r="S86" s="167">
        <v>0.56751298904418945</v>
      </c>
      <c r="T86" s="167">
        <v>1.2899340391159058</v>
      </c>
      <c r="U86" s="167">
        <v>0.14991100132465363</v>
      </c>
      <c r="V86" s="167">
        <v>1.7179039716720581</v>
      </c>
      <c r="W86" s="167">
        <v>0.7645300030708313</v>
      </c>
      <c r="X86" s="167">
        <v>0</v>
      </c>
    </row>
    <row r="87" spans="1:25" x14ac:dyDescent="0.2">
      <c r="A87" s="295" t="s">
        <v>741</v>
      </c>
      <c r="C87" s="167">
        <v>0</v>
      </c>
      <c r="D87" s="167">
        <v>0</v>
      </c>
      <c r="E87" s="167">
        <v>0</v>
      </c>
      <c r="F87" s="167">
        <v>0</v>
      </c>
      <c r="G87" s="167">
        <v>0</v>
      </c>
      <c r="H87" s="167">
        <v>0</v>
      </c>
      <c r="I87" s="167">
        <v>0</v>
      </c>
      <c r="J87" s="167">
        <v>0</v>
      </c>
      <c r="K87" s="167">
        <v>0</v>
      </c>
      <c r="L87" s="167">
        <v>0</v>
      </c>
      <c r="M87" s="167">
        <v>0</v>
      </c>
      <c r="N87" s="167">
        <v>0</v>
      </c>
      <c r="O87" s="167">
        <v>0</v>
      </c>
      <c r="P87" s="167">
        <v>0</v>
      </c>
      <c r="Q87" s="167">
        <v>0</v>
      </c>
      <c r="R87" s="167">
        <v>0</v>
      </c>
      <c r="S87" s="167">
        <v>0</v>
      </c>
      <c r="T87" s="167">
        <v>0</v>
      </c>
      <c r="U87" s="167">
        <v>0</v>
      </c>
      <c r="V87" s="167">
        <v>0</v>
      </c>
      <c r="W87" s="167">
        <v>0</v>
      </c>
      <c r="X87" s="167">
        <v>0</v>
      </c>
      <c r="Y87" s="167">
        <v>0</v>
      </c>
    </row>
    <row r="88" spans="1:25" x14ac:dyDescent="0.2">
      <c r="A88" s="171" t="s">
        <v>735</v>
      </c>
      <c r="C88" s="167">
        <v>-0.12837262451648712</v>
      </c>
      <c r="D88" s="167">
        <v>0.2538335919380188</v>
      </c>
      <c r="E88" s="167">
        <v>-8.8862869888544083E-3</v>
      </c>
      <c r="F88" s="167">
        <v>1.3797590732574463</v>
      </c>
      <c r="G88" s="167">
        <v>-3.1085977554321289</v>
      </c>
      <c r="H88" s="167">
        <v>5.6836628913879395</v>
      </c>
      <c r="I88" s="167">
        <v>21.731025695800781</v>
      </c>
      <c r="J88" s="167">
        <v>-1.5502443313598633</v>
      </c>
      <c r="K88" s="167">
        <v>4.7466793060302734</v>
      </c>
      <c r="L88" s="167">
        <v>6.1700911521911621</v>
      </c>
      <c r="M88" s="167">
        <v>8.873387336730957</v>
      </c>
      <c r="N88" s="167">
        <v>13.183571815490723</v>
      </c>
      <c r="O88" s="167">
        <v>18.097410202026367</v>
      </c>
      <c r="P88" s="167">
        <v>5.6633501052856445</v>
      </c>
      <c r="Q88" s="167">
        <v>27.955177307128906</v>
      </c>
      <c r="R88" s="167">
        <v>62.296642303466797</v>
      </c>
      <c r="S88" s="167">
        <v>37.966861724853516</v>
      </c>
      <c r="T88" s="167">
        <v>-2.9766566753387451</v>
      </c>
      <c r="U88" s="167">
        <v>-6.0091180801391602</v>
      </c>
      <c r="V88" s="167">
        <v>-18.072381973266602</v>
      </c>
      <c r="W88" s="167">
        <v>1.3354414701461792</v>
      </c>
      <c r="X88" s="167">
        <v>-31.378965377807617</v>
      </c>
    </row>
    <row r="89" spans="1:25" x14ac:dyDescent="0.2">
      <c r="A89" s="295" t="s">
        <v>739</v>
      </c>
      <c r="C89" s="167">
        <v>0</v>
      </c>
      <c r="D89" s="167">
        <v>0</v>
      </c>
      <c r="E89" s="167">
        <v>0</v>
      </c>
      <c r="F89" s="167">
        <v>0</v>
      </c>
      <c r="G89" s="167">
        <v>0</v>
      </c>
      <c r="H89" s="167">
        <v>5.5106201171875</v>
      </c>
      <c r="I89" s="167">
        <v>20.108911514282227</v>
      </c>
      <c r="J89" s="167">
        <v>10.047879219055176</v>
      </c>
      <c r="K89" s="167">
        <v>2.9614429473876953</v>
      </c>
      <c r="L89" s="167">
        <v>10.294547080993652</v>
      </c>
      <c r="M89" s="167">
        <v>2.9479999542236328</v>
      </c>
      <c r="N89" s="167">
        <v>9.3559999465942383</v>
      </c>
      <c r="O89" s="167">
        <v>23.388999938964844</v>
      </c>
      <c r="P89" s="167">
        <v>2.0610001087188721</v>
      </c>
      <c r="Q89" s="167">
        <v>33.749000549316406</v>
      </c>
      <c r="R89" s="167">
        <v>56.415000915527344</v>
      </c>
      <c r="S89" s="167">
        <v>48.7760009765625</v>
      </c>
      <c r="T89" s="167">
        <v>4.2220001220703125</v>
      </c>
      <c r="U89" s="167">
        <v>0.90100002288818359</v>
      </c>
      <c r="V89" s="167">
        <v>-15.763999938964844</v>
      </c>
      <c r="W89" s="167">
        <v>51.983001708984375</v>
      </c>
      <c r="X89" s="167">
        <v>-3.0039999485015869</v>
      </c>
    </row>
    <row r="90" spans="1:25" x14ac:dyDescent="0.2">
      <c r="A90" s="338" t="s">
        <v>439</v>
      </c>
      <c r="C90" s="167">
        <v>0</v>
      </c>
      <c r="D90" s="167">
        <v>0</v>
      </c>
      <c r="E90" s="167">
        <v>0</v>
      </c>
      <c r="F90" s="167">
        <v>0</v>
      </c>
      <c r="G90" s="167">
        <v>0</v>
      </c>
      <c r="H90" s="167">
        <v>5.5106201171875</v>
      </c>
      <c r="I90" s="167">
        <v>20.108911514282227</v>
      </c>
      <c r="J90" s="167">
        <v>10.047879219055176</v>
      </c>
      <c r="K90" s="167">
        <v>2.9614429473876953</v>
      </c>
      <c r="L90" s="167">
        <v>10.294547080993652</v>
      </c>
      <c r="M90" s="167">
        <v>2.9479999542236328</v>
      </c>
      <c r="N90" s="167">
        <v>9.3559999465942383</v>
      </c>
      <c r="O90" s="167">
        <v>23.388999938964844</v>
      </c>
      <c r="P90" s="167">
        <v>2.0610001087188721</v>
      </c>
      <c r="Q90" s="167">
        <v>33.749000549316406</v>
      </c>
      <c r="R90" s="167">
        <v>56.415000915527344</v>
      </c>
      <c r="S90" s="167">
        <v>48.7760009765625</v>
      </c>
      <c r="T90" s="167">
        <v>4.2220001220703125</v>
      </c>
      <c r="U90" s="167">
        <v>0.90100002288818359</v>
      </c>
      <c r="V90" s="167">
        <v>-15.763999938964844</v>
      </c>
      <c r="W90" s="167">
        <v>51.983001708984375</v>
      </c>
      <c r="X90" s="167">
        <v>-3.0039999485015869</v>
      </c>
    </row>
    <row r="91" spans="1:25" x14ac:dyDescent="0.2">
      <c r="A91" s="295" t="s">
        <v>741</v>
      </c>
      <c r="C91" s="167">
        <v>0.12837262451648712</v>
      </c>
      <c r="D91" s="167">
        <v>-0.2538335919380188</v>
      </c>
      <c r="E91" s="167">
        <v>8.8862869888544083E-3</v>
      </c>
      <c r="F91" s="167">
        <v>-1.3797590732574463</v>
      </c>
      <c r="G91" s="167">
        <v>3.1085977554321289</v>
      </c>
      <c r="H91" s="167">
        <v>-0.17304237186908722</v>
      </c>
      <c r="I91" s="167">
        <v>-1.6221137046813965</v>
      </c>
      <c r="J91" s="167">
        <v>11.598123550415039</v>
      </c>
      <c r="K91" s="167">
        <v>-1.7852364778518677</v>
      </c>
      <c r="L91" s="167">
        <v>4.124455451965332</v>
      </c>
      <c r="M91" s="167">
        <v>-5.9253873825073242</v>
      </c>
      <c r="N91" s="167">
        <v>-3.8275718688964844</v>
      </c>
      <c r="O91" s="167">
        <v>5.2915897369384766</v>
      </c>
      <c r="P91" s="167">
        <v>-3.6023502349853516</v>
      </c>
      <c r="Q91" s="167">
        <v>5.7938227653503418</v>
      </c>
      <c r="R91" s="167">
        <v>-5.8816413879394531</v>
      </c>
      <c r="S91" s="167">
        <v>10.809136390686035</v>
      </c>
      <c r="T91" s="167">
        <v>7.1986565589904785</v>
      </c>
      <c r="U91" s="167">
        <v>6.9101181030273438</v>
      </c>
      <c r="V91" s="167">
        <v>2.3083827495574951</v>
      </c>
      <c r="W91" s="167">
        <v>50.647560119628906</v>
      </c>
      <c r="X91" s="167">
        <v>28.374965667724609</v>
      </c>
    </row>
    <row r="92" spans="1:25" x14ac:dyDescent="0.2">
      <c r="A92" s="338" t="s">
        <v>432</v>
      </c>
      <c r="C92" s="167">
        <v>0</v>
      </c>
      <c r="D92" s="167">
        <v>0</v>
      </c>
      <c r="E92" s="167">
        <v>0</v>
      </c>
      <c r="F92" s="167">
        <v>0</v>
      </c>
      <c r="G92" s="167">
        <v>0</v>
      </c>
      <c r="H92" s="167">
        <v>0</v>
      </c>
      <c r="I92" s="167">
        <v>0</v>
      </c>
      <c r="J92" s="167">
        <v>0</v>
      </c>
      <c r="K92" s="167">
        <v>0</v>
      </c>
      <c r="L92" s="167">
        <v>0</v>
      </c>
      <c r="M92" s="167">
        <v>-2.3849999904632568</v>
      </c>
      <c r="N92" s="167">
        <v>-0.3970000147819519</v>
      </c>
      <c r="O92" s="167">
        <v>-1.5880000591278076</v>
      </c>
      <c r="P92" s="167">
        <v>0</v>
      </c>
      <c r="Q92" s="167">
        <v>0</v>
      </c>
      <c r="R92" s="167">
        <v>-4.0000001899898052E-3</v>
      </c>
      <c r="S92" s="167">
        <v>0</v>
      </c>
      <c r="T92" s="167">
        <v>0</v>
      </c>
      <c r="U92" s="167">
        <v>0.36000001430511475</v>
      </c>
      <c r="V92" s="167">
        <v>-0.35899999737739563</v>
      </c>
      <c r="W92" s="167">
        <v>0</v>
      </c>
      <c r="X92" s="167">
        <v>0</v>
      </c>
    </row>
    <row r="93" spans="1:25" x14ac:dyDescent="0.2">
      <c r="A93" s="338" t="s">
        <v>175</v>
      </c>
      <c r="C93" s="167">
        <v>0</v>
      </c>
      <c r="D93" s="167">
        <v>0</v>
      </c>
      <c r="E93" s="167">
        <v>0</v>
      </c>
      <c r="F93" s="167">
        <v>-0.57099997997283936</v>
      </c>
      <c r="G93" s="167">
        <v>-1.1432869434356689</v>
      </c>
      <c r="H93" s="167">
        <v>0.35699999332427979</v>
      </c>
      <c r="I93" s="167">
        <v>-1.1430000066757202</v>
      </c>
      <c r="J93" s="167">
        <v>5.3574261665344238</v>
      </c>
      <c r="K93" s="167">
        <v>-1.0285689830780029</v>
      </c>
      <c r="L93" s="167">
        <v>-2.171428918838501</v>
      </c>
      <c r="M93" s="167">
        <v>-1.5999979972839355</v>
      </c>
      <c r="N93" s="167">
        <v>-1.5999979972839355</v>
      </c>
      <c r="O93" s="167">
        <v>8.272735595703125</v>
      </c>
      <c r="P93" s="167">
        <v>-1.5999979972839355</v>
      </c>
      <c r="Q93" s="167">
        <v>4.3168492317199707</v>
      </c>
      <c r="R93" s="167">
        <v>-2.209420919418335</v>
      </c>
      <c r="S93" s="167">
        <v>15.346278190612793</v>
      </c>
      <c r="T93" s="167">
        <v>9.8076229095458984</v>
      </c>
      <c r="U93" s="167">
        <v>8.9829807281494141</v>
      </c>
      <c r="V93" s="167">
        <v>5.1374087333679199</v>
      </c>
      <c r="W93" s="167">
        <v>53.313438415527344</v>
      </c>
      <c r="X93" s="167">
        <v>31.160758972167969</v>
      </c>
    </row>
    <row r="94" spans="1:25" x14ac:dyDescent="0.2">
      <c r="A94" s="338" t="s">
        <v>1758</v>
      </c>
      <c r="C94" s="167">
        <v>0.12837262451648712</v>
      </c>
      <c r="D94" s="167">
        <v>-0.2538335919380188</v>
      </c>
      <c r="E94" s="167">
        <v>8.8862869888544083E-3</v>
      </c>
      <c r="F94" s="167">
        <v>-0.80875909328460693</v>
      </c>
      <c r="G94" s="167">
        <v>4.251884937286377</v>
      </c>
      <c r="H94" s="167">
        <v>-0.53004235029220581</v>
      </c>
      <c r="I94" s="167">
        <v>-0.47911372780799866</v>
      </c>
      <c r="J94" s="167">
        <v>6.2406978607177734</v>
      </c>
      <c r="K94" s="167">
        <v>-0.75666755437850952</v>
      </c>
      <c r="L94" s="167">
        <v>6.2958846092224121</v>
      </c>
      <c r="M94" s="167">
        <v>-1.9403892755508423</v>
      </c>
      <c r="N94" s="167">
        <v>-1.8305739164352417</v>
      </c>
      <c r="O94" s="167">
        <v>-1.3931465148925781</v>
      </c>
      <c r="P94" s="167">
        <v>-2.002352237701416</v>
      </c>
      <c r="Q94" s="167">
        <v>1.4769735336303711</v>
      </c>
      <c r="R94" s="167">
        <v>-3.6682202816009521</v>
      </c>
      <c r="S94" s="167">
        <v>-4.5371417999267578</v>
      </c>
      <c r="T94" s="167">
        <v>-2.6089661121368408</v>
      </c>
      <c r="U94" s="167">
        <v>-2.4328629970550537</v>
      </c>
      <c r="V94" s="167">
        <v>-2.4700257778167725</v>
      </c>
      <c r="W94" s="167">
        <v>-2.6658816337585449</v>
      </c>
      <c r="X94" s="167">
        <v>-2.7857937812805176</v>
      </c>
    </row>
    <row r="95" spans="1:25" s="169" customFormat="1" ht="20.25" customHeight="1" x14ac:dyDescent="0.2">
      <c r="A95" s="683" t="s">
        <v>90</v>
      </c>
      <c r="B95" s="683"/>
      <c r="C95" s="683">
        <v>36.916362762451172</v>
      </c>
      <c r="D95" s="683">
        <v>14.074487686157227</v>
      </c>
      <c r="E95" s="683">
        <v>-8.756443977355957</v>
      </c>
      <c r="F95" s="683">
        <v>4.0003557205200195</v>
      </c>
      <c r="G95" s="683">
        <v>0.74002623558044434</v>
      </c>
      <c r="H95" s="683">
        <v>-14.608283996582031</v>
      </c>
      <c r="I95" s="683">
        <v>8.1955251693725586</v>
      </c>
      <c r="J95" s="683">
        <v>-15.63917064666748</v>
      </c>
      <c r="K95" s="683">
        <v>-14.583894729614258</v>
      </c>
      <c r="L95" s="683">
        <v>-11.419169425964355</v>
      </c>
      <c r="M95" s="683">
        <v>-20.072748184204102</v>
      </c>
      <c r="N95" s="683">
        <v>-4.5017518997192383</v>
      </c>
      <c r="O95" s="683">
        <v>4.8108749389648438</v>
      </c>
      <c r="P95" s="683">
        <v>-0.36118325591087341</v>
      </c>
      <c r="Q95" s="683">
        <v>1.9314896315336227E-2</v>
      </c>
      <c r="R95" s="683">
        <v>17.655206680297852</v>
      </c>
      <c r="S95" s="683">
        <v>-0.88987118005752563</v>
      </c>
      <c r="T95" s="683">
        <v>1.102055549621582</v>
      </c>
      <c r="U95" s="683">
        <v>-18.714990615844727</v>
      </c>
      <c r="V95" s="683">
        <v>-28.161104202270508</v>
      </c>
      <c r="W95" s="683">
        <v>35.287296295166016</v>
      </c>
      <c r="X95" s="683">
        <v>41.984725952148438</v>
      </c>
    </row>
    <row r="96" spans="1:25" x14ac:dyDescent="0.2">
      <c r="A96" s="176"/>
    </row>
    <row r="97" spans="1:24" x14ac:dyDescent="0.2">
      <c r="A97" s="177"/>
      <c r="C97" s="178"/>
      <c r="D97" s="178"/>
      <c r="E97" s="178"/>
      <c r="F97" s="178"/>
      <c r="G97" s="178"/>
      <c r="H97" s="178"/>
      <c r="I97" s="178"/>
      <c r="J97" s="178"/>
      <c r="K97" s="178"/>
      <c r="L97" s="178"/>
      <c r="M97" s="178"/>
      <c r="N97" s="178"/>
      <c r="O97" s="178"/>
      <c r="P97" s="178"/>
      <c r="Q97" s="178"/>
      <c r="R97" s="178"/>
      <c r="S97" s="178"/>
      <c r="T97" s="178"/>
      <c r="U97" s="178"/>
      <c r="V97" s="178"/>
      <c r="W97" s="178"/>
      <c r="X97" s="178"/>
    </row>
    <row r="98" spans="1:24" x14ac:dyDescent="0.2">
      <c r="C98" s="179"/>
      <c r="D98" s="179"/>
      <c r="E98" s="179"/>
      <c r="F98" s="179"/>
      <c r="G98" s="179"/>
      <c r="H98" s="179"/>
      <c r="I98" s="179"/>
      <c r="J98" s="179"/>
      <c r="K98" s="179"/>
      <c r="L98" s="179"/>
      <c r="M98" s="179"/>
      <c r="N98" s="179"/>
      <c r="O98" s="179"/>
      <c r="P98" s="179"/>
      <c r="Q98" s="179"/>
      <c r="R98" s="179"/>
      <c r="S98" s="179"/>
      <c r="T98" s="179"/>
      <c r="U98" s="179"/>
      <c r="V98" s="179"/>
      <c r="W98" s="179"/>
      <c r="X98" s="179"/>
    </row>
    <row r="99" spans="1:24" x14ac:dyDescent="0.2">
      <c r="A99" s="178"/>
      <c r="C99" s="179"/>
      <c r="D99" s="179"/>
      <c r="E99" s="179"/>
      <c r="F99" s="179"/>
      <c r="G99" s="179"/>
      <c r="H99" s="179"/>
      <c r="I99" s="179"/>
      <c r="J99" s="179"/>
      <c r="K99" s="179"/>
      <c r="L99" s="179"/>
      <c r="M99" s="179"/>
      <c r="N99" s="179"/>
      <c r="O99" s="179"/>
      <c r="P99" s="179"/>
      <c r="Q99" s="179"/>
      <c r="R99" s="179"/>
      <c r="S99" s="179"/>
      <c r="T99" s="179"/>
      <c r="U99" s="179"/>
      <c r="V99" s="179"/>
      <c r="W99" s="179"/>
      <c r="X99" s="179"/>
    </row>
    <row r="100" spans="1:24" x14ac:dyDescent="0.2">
      <c r="C100" s="179"/>
      <c r="D100" s="179"/>
      <c r="E100" s="179"/>
      <c r="F100" s="179"/>
      <c r="G100" s="179"/>
      <c r="H100" s="179"/>
      <c r="I100" s="179"/>
      <c r="J100" s="179"/>
      <c r="K100" s="179"/>
      <c r="L100" s="179"/>
      <c r="M100" s="179"/>
      <c r="N100" s="179"/>
      <c r="O100" s="179"/>
      <c r="P100" s="179"/>
      <c r="Q100" s="179"/>
      <c r="R100" s="179"/>
      <c r="S100" s="179"/>
      <c r="T100" s="179"/>
      <c r="U100" s="179"/>
      <c r="V100" s="179"/>
      <c r="W100" s="179"/>
      <c r="X100" s="179"/>
    </row>
    <row r="101" spans="1:24" x14ac:dyDescent="0.2">
      <c r="C101" s="179"/>
      <c r="D101" s="179"/>
      <c r="E101" s="179"/>
      <c r="F101" s="179"/>
      <c r="G101" s="179"/>
      <c r="H101" s="179"/>
      <c r="I101" s="179"/>
      <c r="J101" s="179"/>
      <c r="K101" s="179"/>
      <c r="L101" s="179"/>
      <c r="M101" s="179"/>
      <c r="N101" s="179"/>
      <c r="O101" s="179"/>
      <c r="P101" s="179"/>
      <c r="Q101" s="179"/>
    </row>
    <row r="102" spans="1:24" x14ac:dyDescent="0.2">
      <c r="C102" s="179"/>
      <c r="D102" s="179"/>
      <c r="E102" s="179"/>
      <c r="F102" s="179"/>
      <c r="G102" s="179"/>
      <c r="H102" s="179"/>
      <c r="I102" s="179"/>
      <c r="J102" s="179"/>
      <c r="K102" s="179"/>
      <c r="L102" s="179"/>
      <c r="M102" s="179"/>
      <c r="N102" s="179"/>
      <c r="O102" s="179"/>
      <c r="P102" s="179"/>
      <c r="Q102" s="179"/>
    </row>
    <row r="103" spans="1:24" x14ac:dyDescent="0.2">
      <c r="C103" s="179"/>
      <c r="D103" s="179"/>
      <c r="E103" s="179"/>
      <c r="F103" s="179"/>
      <c r="G103" s="179"/>
      <c r="H103" s="179"/>
      <c r="I103" s="179"/>
      <c r="J103" s="179"/>
      <c r="K103" s="179"/>
      <c r="L103" s="179"/>
      <c r="M103" s="179"/>
      <c r="N103" s="179"/>
      <c r="O103" s="179"/>
      <c r="P103" s="179"/>
      <c r="Q103" s="179"/>
    </row>
    <row r="104" spans="1:24" x14ac:dyDescent="0.2">
      <c r="C104" s="179"/>
      <c r="D104" s="179"/>
      <c r="E104" s="179"/>
      <c r="F104" s="179"/>
      <c r="G104" s="179"/>
      <c r="H104" s="179"/>
      <c r="I104" s="179"/>
      <c r="J104" s="179"/>
      <c r="K104" s="179"/>
      <c r="L104" s="179"/>
      <c r="M104" s="179"/>
      <c r="N104" s="179"/>
      <c r="O104" s="179"/>
      <c r="P104" s="179"/>
      <c r="Q104" s="179"/>
    </row>
    <row r="105" spans="1:24" x14ac:dyDescent="0.2">
      <c r="C105" s="179"/>
      <c r="D105" s="179"/>
      <c r="E105" s="179"/>
      <c r="F105" s="179"/>
      <c r="G105" s="179"/>
      <c r="H105" s="179"/>
      <c r="I105" s="179"/>
      <c r="J105" s="179"/>
      <c r="K105" s="179"/>
      <c r="L105" s="179"/>
      <c r="M105" s="179"/>
      <c r="N105" s="179"/>
      <c r="O105" s="179"/>
      <c r="P105" s="179"/>
      <c r="Q105" s="179"/>
    </row>
    <row r="106" spans="1:24" x14ac:dyDescent="0.2">
      <c r="C106" s="179"/>
      <c r="D106" s="179"/>
      <c r="E106" s="179"/>
      <c r="F106" s="179"/>
      <c r="G106" s="179"/>
      <c r="H106" s="179"/>
      <c r="I106" s="179"/>
      <c r="J106" s="179"/>
      <c r="K106" s="179"/>
      <c r="L106" s="179"/>
      <c r="M106" s="179"/>
      <c r="N106" s="179"/>
      <c r="O106" s="179"/>
      <c r="P106" s="179"/>
      <c r="Q106" s="179"/>
    </row>
    <row r="107" spans="1:24" x14ac:dyDescent="0.2">
      <c r="C107" s="179"/>
      <c r="D107" s="179"/>
      <c r="E107" s="179"/>
      <c r="F107" s="179"/>
      <c r="G107" s="179"/>
      <c r="H107" s="179"/>
      <c r="I107" s="179"/>
      <c r="J107" s="179"/>
      <c r="K107" s="179"/>
      <c r="L107" s="179"/>
      <c r="M107" s="179"/>
      <c r="N107" s="179"/>
      <c r="O107" s="179"/>
      <c r="P107" s="179"/>
      <c r="Q107" s="179"/>
    </row>
    <row r="108" spans="1:24" x14ac:dyDescent="0.2">
      <c r="C108" s="179"/>
      <c r="D108" s="179"/>
      <c r="E108" s="179"/>
      <c r="F108" s="179"/>
      <c r="G108" s="179"/>
      <c r="H108" s="179"/>
      <c r="I108" s="179"/>
      <c r="J108" s="179"/>
      <c r="K108" s="179"/>
      <c r="L108" s="179"/>
      <c r="M108" s="179"/>
      <c r="N108" s="179"/>
      <c r="O108" s="179"/>
      <c r="P108" s="179"/>
      <c r="Q108" s="179"/>
    </row>
    <row r="109" spans="1:24" x14ac:dyDescent="0.2">
      <c r="C109" s="179"/>
      <c r="D109" s="179"/>
      <c r="E109" s="179"/>
      <c r="F109" s="179"/>
      <c r="G109" s="179"/>
      <c r="H109" s="179"/>
      <c r="I109" s="179"/>
      <c r="J109" s="179"/>
      <c r="K109" s="179"/>
      <c r="L109" s="179"/>
      <c r="M109" s="179"/>
      <c r="N109" s="179"/>
      <c r="O109" s="179"/>
      <c r="P109" s="179"/>
      <c r="Q109" s="179"/>
    </row>
    <row r="110" spans="1:24" x14ac:dyDescent="0.2">
      <c r="C110" s="179"/>
      <c r="D110" s="179"/>
      <c r="E110" s="179"/>
      <c r="F110" s="179"/>
      <c r="G110" s="179"/>
      <c r="H110" s="179"/>
      <c r="I110" s="179"/>
      <c r="J110" s="179"/>
      <c r="K110" s="179"/>
      <c r="L110" s="179"/>
      <c r="M110" s="179"/>
      <c r="N110" s="179"/>
      <c r="O110" s="179"/>
      <c r="P110" s="179"/>
      <c r="Q110" s="179"/>
    </row>
    <row r="111" spans="1:24" x14ac:dyDescent="0.2">
      <c r="C111" s="179"/>
      <c r="D111" s="179"/>
      <c r="E111" s="179"/>
      <c r="F111" s="179"/>
      <c r="G111" s="179"/>
      <c r="H111" s="179"/>
      <c r="I111" s="179"/>
      <c r="J111" s="179"/>
      <c r="K111" s="179"/>
      <c r="L111" s="179"/>
      <c r="M111" s="179"/>
      <c r="N111" s="179"/>
      <c r="O111" s="179"/>
      <c r="P111" s="179"/>
      <c r="Q111" s="179"/>
    </row>
    <row r="112" spans="1:24" x14ac:dyDescent="0.2">
      <c r="C112" s="179"/>
      <c r="D112" s="179"/>
      <c r="E112" s="179"/>
      <c r="F112" s="179"/>
      <c r="G112" s="179"/>
      <c r="H112" s="179"/>
      <c r="I112" s="179"/>
      <c r="J112" s="179"/>
      <c r="K112" s="179"/>
      <c r="L112" s="179"/>
      <c r="M112" s="179"/>
      <c r="N112" s="179"/>
      <c r="O112" s="179"/>
      <c r="P112" s="179"/>
      <c r="Q112" s="179"/>
    </row>
    <row r="113" spans="3:17" x14ac:dyDescent="0.2">
      <c r="C113" s="179"/>
      <c r="D113" s="179"/>
      <c r="E113" s="179"/>
      <c r="F113" s="179"/>
      <c r="G113" s="179"/>
      <c r="H113" s="179"/>
      <c r="I113" s="179"/>
      <c r="J113" s="179"/>
      <c r="K113" s="179"/>
      <c r="L113" s="179"/>
      <c r="M113" s="179"/>
      <c r="N113" s="179"/>
      <c r="O113" s="179"/>
      <c r="P113" s="179"/>
      <c r="Q113" s="179"/>
    </row>
  </sheetData>
  <pageMargins left="0.7" right="0.7" top="0.75" bottom="0.75" header="0.3" footer="0.3"/>
  <pageSetup paperSize="9" scale="64" orientation="landscape" r:id="rId1"/>
  <rowBreaks count="1" manualBreakCount="1">
    <brk id="46" max="2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tabColor theme="5" tint="0.59999389629810485"/>
  </sheetPr>
  <dimension ref="A1:AJ62"/>
  <sheetViews>
    <sheetView view="pageBreakPreview" zoomScale="90" zoomScaleNormal="80" zoomScaleSheetLayoutView="90" workbookViewId="0">
      <pane xSplit="2" ySplit="2" topLeftCell="C3" activePane="bottomRight" state="frozen"/>
      <selection activeCell="D107" sqref="D107"/>
      <selection pane="topRight" activeCell="D107" sqref="D107"/>
      <selection pane="bottomLeft" activeCell="D107" sqref="D107"/>
      <selection pane="bottomRight" activeCell="A2" sqref="A2"/>
    </sheetView>
  </sheetViews>
  <sheetFormatPr defaultColWidth="8" defaultRowHeight="12.75" x14ac:dyDescent="0.2"/>
  <cols>
    <col min="1" max="1" width="31.7109375" style="167" customWidth="1"/>
    <col min="2" max="2" width="0.7109375" style="167" hidden="1" customWidth="1"/>
    <col min="3" max="3" width="10.140625" style="167" bestFit="1" customWidth="1"/>
    <col min="4" max="12" width="7.28515625" style="167" customWidth="1"/>
    <col min="13" max="16384" width="8" style="167"/>
  </cols>
  <sheetData>
    <row r="1" spans="1:36" ht="24.95" customHeight="1" x14ac:dyDescent="0.2">
      <c r="A1" s="166" t="str">
        <f>Index!A100</f>
        <v>Table 8f     Palau International investment position, FY2000-FY2021</v>
      </c>
    </row>
    <row r="2" spans="1:36" ht="24.95" customHeight="1" x14ac:dyDescent="0.2">
      <c r="A2" s="102" t="s">
        <v>115</v>
      </c>
      <c r="B2" s="168"/>
      <c r="C2" s="33" t="str">
        <f>NAgni!C2</f>
        <v>FY00</v>
      </c>
      <c r="D2" s="33" t="str">
        <f>NAgni!D2</f>
        <v>FY01</v>
      </c>
      <c r="E2" s="33" t="str">
        <f>NAgni!E2</f>
        <v>FY02</v>
      </c>
      <c r="F2" s="33" t="str">
        <f>NAgni!F2</f>
        <v>FY03</v>
      </c>
      <c r="G2" s="33" t="str">
        <f>NAgni!G2</f>
        <v>FY04</v>
      </c>
      <c r="H2" s="33" t="str">
        <f>NAgni!H2</f>
        <v>FY05</v>
      </c>
      <c r="I2" s="33" t="str">
        <f>NAgni!I2</f>
        <v>FY06</v>
      </c>
      <c r="J2" s="33" t="str">
        <f>NAgni!J2</f>
        <v>FY07</v>
      </c>
      <c r="K2" s="33" t="str">
        <f>NAgni!K2</f>
        <v>FY08</v>
      </c>
      <c r="L2" s="33" t="str">
        <f>NAgni!L2</f>
        <v>FY09</v>
      </c>
      <c r="M2" s="33" t="str">
        <f>NAgni!M2</f>
        <v>FY10</v>
      </c>
      <c r="N2" s="33" t="str">
        <f>NAgni!N2</f>
        <v>FY11</v>
      </c>
      <c r="O2" s="33" t="str">
        <f>NAgni!O2</f>
        <v>FY12</v>
      </c>
      <c r="P2" s="33" t="str">
        <f>NAgni!P2</f>
        <v>FY13</v>
      </c>
      <c r="Q2" s="33" t="str">
        <f>NAgni!Q2</f>
        <v>FY14</v>
      </c>
      <c r="R2" s="33" t="str">
        <f>NAgni!R2</f>
        <v>FY15</v>
      </c>
      <c r="S2" s="33" t="str">
        <f>NAgni!S2</f>
        <v>FY16</v>
      </c>
      <c r="T2" s="419" t="str">
        <f>NAgni!T2</f>
        <v>FY17</v>
      </c>
      <c r="U2" s="419" t="str">
        <f>NAgni!U2</f>
        <v>FY18</v>
      </c>
      <c r="V2" s="419" t="str">
        <f>NAgni!V2</f>
        <v>FY19</v>
      </c>
      <c r="W2" s="419" t="str">
        <f>NAgni!W2</f>
        <v>FY20</v>
      </c>
      <c r="X2" s="419" t="str">
        <f>NAgni!X2</f>
        <v>FY21</v>
      </c>
      <c r="Y2" s="419" t="str">
        <f>NAgni!Y2</f>
        <v>FY22</v>
      </c>
      <c r="Z2" s="419" t="str">
        <f>NAgni!Z2</f>
        <v>FY23</v>
      </c>
      <c r="AA2" s="419" t="str">
        <f>NAgni!AA2</f>
        <v>FY24</v>
      </c>
      <c r="AB2" s="419" t="str">
        <f>NAgni!AB2</f>
        <v>FY25</v>
      </c>
      <c r="AC2" s="419" t="str">
        <f>NAgni!AC2</f>
        <v>FY26</v>
      </c>
      <c r="AD2" s="419" t="str">
        <f>NAgni!AD2</f>
        <v>FY27</v>
      </c>
      <c r="AE2" s="419" t="str">
        <f>NAgni!AE2</f>
        <v>FY28</v>
      </c>
      <c r="AF2" s="419" t="str">
        <f>NAgni!AF2</f>
        <v>FY29</v>
      </c>
      <c r="AG2" s="419" t="str">
        <f>NAgni!AG2</f>
        <v>FY30</v>
      </c>
      <c r="AH2" s="419" t="str">
        <f>NAgni!AH2</f>
        <v>FY31</v>
      </c>
      <c r="AI2" s="419" t="str">
        <f>NAgni!AI2</f>
        <v>FY32</v>
      </c>
      <c r="AJ2" s="419" t="str">
        <f>NAgni!AJ2</f>
        <v>FY33</v>
      </c>
    </row>
    <row r="3" spans="1:36" s="169" customFormat="1" ht="20.25" customHeight="1" x14ac:dyDescent="0.2">
      <c r="A3" s="176" t="s">
        <v>202</v>
      </c>
      <c r="C3" s="340">
        <v>51.725448608398438</v>
      </c>
      <c r="D3" s="340">
        <v>-8.1399307250976563</v>
      </c>
      <c r="E3" s="340">
        <v>-46.678733825683594</v>
      </c>
      <c r="F3" s="340">
        <v>-29.703863143920898</v>
      </c>
      <c r="G3" s="340">
        <v>-12.300544738769531</v>
      </c>
      <c r="H3" s="340">
        <v>-0.86211669445037842</v>
      </c>
      <c r="I3" s="340">
        <v>9.8040666580200195</v>
      </c>
      <c r="J3" s="340">
        <v>25.672355651855469</v>
      </c>
      <c r="K3" s="340">
        <v>-56.611030578613281</v>
      </c>
      <c r="L3" s="340">
        <v>-78.562713623046875</v>
      </c>
      <c r="M3" s="340">
        <v>-88.196174621582031</v>
      </c>
      <c r="N3" s="340">
        <v>-121.80451965332031</v>
      </c>
      <c r="O3" s="340">
        <v>-97.276969909667969</v>
      </c>
      <c r="P3" s="340">
        <v>-95.775230407714844</v>
      </c>
      <c r="Q3" s="340">
        <v>-94.995758056640625</v>
      </c>
      <c r="R3" s="340">
        <v>-107.23143768310547</v>
      </c>
      <c r="S3" s="340">
        <v>-99.203300476074219</v>
      </c>
      <c r="T3" s="340">
        <v>-105.21526336669922</v>
      </c>
      <c r="U3" s="340">
        <v>-57.73248291015625</v>
      </c>
      <c r="V3" s="340">
        <v>-132.43144226074219</v>
      </c>
      <c r="W3" s="169">
        <v>-172.0947265625</v>
      </c>
      <c r="X3" s="169">
        <v>-177.21611022949219</v>
      </c>
    </row>
    <row r="4" spans="1:36" s="171" customFormat="1" ht="20.25" customHeight="1" x14ac:dyDescent="0.2">
      <c r="A4" s="169" t="s">
        <v>1759</v>
      </c>
      <c r="C4" s="340">
        <v>283.8944091796875</v>
      </c>
      <c r="D4" s="340">
        <v>237.39488220214844</v>
      </c>
      <c r="E4" s="340">
        <v>207.85395812988281</v>
      </c>
      <c r="F4" s="340">
        <v>230.72450256347656</v>
      </c>
      <c r="G4" s="340">
        <v>255.0318603515625</v>
      </c>
      <c r="H4" s="340">
        <v>286.2921142578125</v>
      </c>
      <c r="I4" s="340">
        <v>315.28109741210938</v>
      </c>
      <c r="J4" s="340">
        <v>357.90750122070313</v>
      </c>
      <c r="K4" s="340">
        <v>315.89639282226563</v>
      </c>
      <c r="L4" s="340">
        <v>327.859619140625</v>
      </c>
      <c r="M4" s="340">
        <v>337.63995361328125</v>
      </c>
      <c r="N4" s="340">
        <v>335.65109252929688</v>
      </c>
      <c r="O4" s="340">
        <v>399.131103515625</v>
      </c>
      <c r="P4" s="340">
        <v>428.85333251953125</v>
      </c>
      <c r="Q4" s="340">
        <v>471.36068725585938</v>
      </c>
      <c r="R4" s="340">
        <v>514.26666259765625</v>
      </c>
      <c r="S4" s="340">
        <v>584.34075927734375</v>
      </c>
      <c r="T4" s="340">
        <v>624.72857666015625</v>
      </c>
      <c r="U4" s="340">
        <v>711.06134033203125</v>
      </c>
      <c r="V4" s="340">
        <v>684.73480224609375</v>
      </c>
      <c r="W4" s="171">
        <v>741.32769775390625</v>
      </c>
      <c r="X4" s="171">
        <v>800.506591796875</v>
      </c>
    </row>
    <row r="5" spans="1:36" s="171" customFormat="1" ht="20.25" customHeight="1" x14ac:dyDescent="0.2">
      <c r="A5" s="169" t="s">
        <v>1760</v>
      </c>
      <c r="C5" s="340">
        <v>232.16896057128906</v>
      </c>
      <c r="D5" s="340">
        <v>245.53482055664063</v>
      </c>
      <c r="E5" s="340">
        <v>254.53268432617188</v>
      </c>
      <c r="F5" s="340">
        <v>260.42837524414063</v>
      </c>
      <c r="G5" s="340">
        <v>267.3323974609375</v>
      </c>
      <c r="H5" s="340">
        <v>287.15420532226563</v>
      </c>
      <c r="I5" s="340">
        <v>305.47705078125</v>
      </c>
      <c r="J5" s="340">
        <v>332.23513793945313</v>
      </c>
      <c r="K5" s="340">
        <v>372.50741577148438</v>
      </c>
      <c r="L5" s="340">
        <v>406.42233276367188</v>
      </c>
      <c r="M5" s="340">
        <v>425.83612060546875</v>
      </c>
      <c r="N5" s="340">
        <v>457.45559692382813</v>
      </c>
      <c r="O5" s="340">
        <v>496.4080810546875</v>
      </c>
      <c r="P5" s="340">
        <v>524.62860107421875</v>
      </c>
      <c r="Q5" s="340">
        <v>566.3564453125</v>
      </c>
      <c r="R5" s="340">
        <v>621.49810791015625</v>
      </c>
      <c r="S5" s="340">
        <v>683.5440673828125</v>
      </c>
      <c r="T5" s="340">
        <v>729.94384765625</v>
      </c>
      <c r="U5" s="340">
        <v>768.7938232421875</v>
      </c>
      <c r="V5" s="340">
        <v>817.166259765625</v>
      </c>
      <c r="W5" s="171">
        <v>913.42242431640625</v>
      </c>
      <c r="X5" s="171">
        <v>977.72265625</v>
      </c>
    </row>
    <row r="6" spans="1:36" s="171" customFormat="1" x14ac:dyDescent="0.2">
      <c r="A6" s="169"/>
      <c r="C6" s="340"/>
      <c r="D6" s="340"/>
      <c r="E6" s="340"/>
      <c r="F6" s="340"/>
      <c r="G6" s="340"/>
      <c r="H6" s="340"/>
      <c r="I6" s="340"/>
      <c r="J6" s="340"/>
      <c r="K6" s="340"/>
      <c r="L6" s="340"/>
      <c r="M6" s="340"/>
      <c r="N6" s="340"/>
      <c r="O6" s="340"/>
      <c r="P6" s="340"/>
      <c r="Q6" s="340"/>
      <c r="R6" s="340"/>
      <c r="S6" s="340"/>
      <c r="T6" s="340"/>
      <c r="U6" s="340"/>
      <c r="V6" s="340"/>
    </row>
    <row r="7" spans="1:36" s="171" customFormat="1" ht="20.25" customHeight="1" x14ac:dyDescent="0.2">
      <c r="A7" s="169" t="s">
        <v>203</v>
      </c>
      <c r="C7" s="340">
        <v>-173.54667663574219</v>
      </c>
      <c r="D7" s="340">
        <v>-186.16636657714844</v>
      </c>
      <c r="E7" s="340">
        <v>-194.15534973144531</v>
      </c>
      <c r="F7" s="340">
        <v>-200.43080139160156</v>
      </c>
      <c r="G7" s="340">
        <v>-203.22622680664063</v>
      </c>
      <c r="H7" s="340">
        <v>-222.22108459472656</v>
      </c>
      <c r="I7" s="340">
        <v>-241.166015625</v>
      </c>
      <c r="J7" s="340">
        <v>-255.32598876953125</v>
      </c>
      <c r="K7" s="340">
        <v>-296.38351440429688</v>
      </c>
      <c r="L7" s="340">
        <v>-325.1739501953125</v>
      </c>
      <c r="M7" s="340">
        <v>-347.12814331054688</v>
      </c>
      <c r="N7" s="340">
        <v>-381.17819213867188</v>
      </c>
      <c r="O7" s="340">
        <v>-412.2510986328125</v>
      </c>
      <c r="P7" s="340">
        <v>-443.07394409179688</v>
      </c>
      <c r="Q7" s="340">
        <v>-478.00799560546875</v>
      </c>
      <c r="R7" s="340">
        <v>-538.02728271484375</v>
      </c>
      <c r="S7" s="340">
        <v>-588.208251953125</v>
      </c>
      <c r="T7" s="340">
        <v>-627.37286376953125</v>
      </c>
      <c r="U7" s="340">
        <v>-658.6669921875</v>
      </c>
      <c r="V7" s="340">
        <v>-707.301025390625</v>
      </c>
      <c r="W7" s="171">
        <v>-751.157470703125</v>
      </c>
      <c r="X7" s="171">
        <v>-786.083740234375</v>
      </c>
    </row>
    <row r="8" spans="1:36" x14ac:dyDescent="0.2">
      <c r="A8" s="295" t="s">
        <v>1761</v>
      </c>
      <c r="C8" s="180"/>
      <c r="D8" s="180"/>
      <c r="E8" s="180"/>
      <c r="F8" s="180"/>
      <c r="G8" s="180"/>
      <c r="H8" s="180"/>
      <c r="I8" s="180"/>
      <c r="J8" s="180"/>
      <c r="K8" s="180"/>
      <c r="L8" s="180"/>
      <c r="M8" s="180"/>
      <c r="N8" s="180"/>
      <c r="O8" s="180"/>
      <c r="P8" s="180"/>
      <c r="Q8" s="180"/>
      <c r="R8" s="180"/>
      <c r="S8" s="180"/>
      <c r="T8" s="180"/>
      <c r="U8" s="180"/>
      <c r="V8" s="180"/>
    </row>
    <row r="9" spans="1:36" x14ac:dyDescent="0.2">
      <c r="A9" s="295" t="s">
        <v>1762</v>
      </c>
      <c r="C9" s="180">
        <v>173.54667663574219</v>
      </c>
      <c r="D9" s="180">
        <v>186.16636657714844</v>
      </c>
      <c r="E9" s="180">
        <v>194.15534973144531</v>
      </c>
      <c r="F9" s="180">
        <v>200.43080139160156</v>
      </c>
      <c r="G9" s="180">
        <v>203.22622680664063</v>
      </c>
      <c r="H9" s="180">
        <v>222.22108459472656</v>
      </c>
      <c r="I9" s="180">
        <v>241.166015625</v>
      </c>
      <c r="J9" s="180">
        <v>255.32598876953125</v>
      </c>
      <c r="K9" s="180">
        <v>296.38351440429688</v>
      </c>
      <c r="L9" s="180">
        <v>325.1739501953125</v>
      </c>
      <c r="M9" s="180">
        <v>347.12814331054688</v>
      </c>
      <c r="N9" s="180">
        <v>381.17819213867188</v>
      </c>
      <c r="O9" s="180">
        <v>412.2510986328125</v>
      </c>
      <c r="P9" s="180">
        <v>443.07394409179688</v>
      </c>
      <c r="Q9" s="180">
        <v>478.00799560546875</v>
      </c>
      <c r="R9" s="180">
        <v>538.02728271484375</v>
      </c>
      <c r="S9" s="180">
        <v>588.208251953125</v>
      </c>
      <c r="T9" s="180">
        <v>627.37286376953125</v>
      </c>
      <c r="U9" s="180">
        <v>658.6669921875</v>
      </c>
      <c r="V9" s="180">
        <v>707.301025390625</v>
      </c>
      <c r="W9" s="167">
        <v>751.157470703125</v>
      </c>
      <c r="X9" s="167">
        <v>786.083740234375</v>
      </c>
    </row>
    <row r="10" spans="1:36" x14ac:dyDescent="0.2">
      <c r="A10" s="338" t="s">
        <v>1763</v>
      </c>
      <c r="C10" s="180">
        <v>173.54667663574219</v>
      </c>
      <c r="D10" s="180">
        <v>186.16636657714844</v>
      </c>
      <c r="E10" s="180">
        <v>194.15534973144531</v>
      </c>
      <c r="F10" s="180">
        <v>200.43080139160156</v>
      </c>
      <c r="G10" s="180">
        <v>203.22622680664063</v>
      </c>
      <c r="H10" s="180">
        <v>222.22108459472656</v>
      </c>
      <c r="I10" s="180">
        <v>241.166015625</v>
      </c>
      <c r="J10" s="180">
        <v>255.32598876953125</v>
      </c>
      <c r="K10" s="180">
        <v>296.38351440429688</v>
      </c>
      <c r="L10" s="180">
        <v>325.1739501953125</v>
      </c>
      <c r="M10" s="180">
        <v>347.12814331054688</v>
      </c>
      <c r="N10" s="180">
        <v>381.17819213867188</v>
      </c>
      <c r="O10" s="180">
        <v>412.2510986328125</v>
      </c>
      <c r="P10" s="180">
        <v>443.07394409179688</v>
      </c>
      <c r="Q10" s="180">
        <v>478.00799560546875</v>
      </c>
      <c r="R10" s="180">
        <v>538.02728271484375</v>
      </c>
      <c r="S10" s="180">
        <v>588.208251953125</v>
      </c>
      <c r="T10" s="180">
        <v>627.37286376953125</v>
      </c>
      <c r="U10" s="180">
        <v>658.6669921875</v>
      </c>
      <c r="V10" s="180">
        <v>707.301025390625</v>
      </c>
      <c r="W10" s="167">
        <v>751.157470703125</v>
      </c>
      <c r="X10" s="167">
        <v>786.083740234375</v>
      </c>
    </row>
    <row r="11" spans="1:36" x14ac:dyDescent="0.2">
      <c r="A11" s="660" t="s">
        <v>435</v>
      </c>
      <c r="C11" s="180">
        <v>5.0840439796447754</v>
      </c>
      <c r="D11" s="180">
        <v>6.2475128173828125</v>
      </c>
      <c r="E11" s="180">
        <v>6.8230142593383789</v>
      </c>
      <c r="F11" s="180">
        <v>7.3771491050720215</v>
      </c>
      <c r="G11" s="180">
        <v>7.7116117477416992</v>
      </c>
      <c r="H11" s="180">
        <v>8.7663593292236328</v>
      </c>
      <c r="I11" s="180">
        <v>10.543178558349609</v>
      </c>
      <c r="J11" s="180">
        <v>12.505221366882324</v>
      </c>
      <c r="K11" s="180">
        <v>15.566036224365234</v>
      </c>
      <c r="L11" s="180">
        <v>18.020839691162109</v>
      </c>
      <c r="M11" s="180">
        <v>19.771480560302734</v>
      </c>
      <c r="N11" s="180">
        <v>21.898584365844727</v>
      </c>
      <c r="O11" s="180">
        <v>24.072593688964844</v>
      </c>
      <c r="P11" s="180">
        <v>25.695371627807617</v>
      </c>
      <c r="Q11" s="180">
        <v>27.713005065917969</v>
      </c>
      <c r="R11" s="180">
        <v>31.054250717163086</v>
      </c>
      <c r="S11" s="180">
        <v>34.696159362792969</v>
      </c>
      <c r="T11" s="180">
        <v>37.629581451416016</v>
      </c>
      <c r="U11" s="180">
        <v>40.648174285888672</v>
      </c>
      <c r="V11" s="180">
        <v>45.008537292480469</v>
      </c>
      <c r="W11" s="167">
        <v>48.857505798339844</v>
      </c>
      <c r="X11" s="167">
        <v>52.163898468017578</v>
      </c>
    </row>
    <row r="12" spans="1:36" s="171" customFormat="1" x14ac:dyDescent="0.2">
      <c r="A12" s="660" t="s">
        <v>849</v>
      </c>
      <c r="C12" s="180">
        <v>149.32723999023438</v>
      </c>
      <c r="D12" s="180">
        <v>156.79901123046875</v>
      </c>
      <c r="E12" s="180">
        <v>161.74440002441406</v>
      </c>
      <c r="F12" s="180">
        <v>166.94314575195313</v>
      </c>
      <c r="G12" s="180">
        <v>168.48721313476563</v>
      </c>
      <c r="H12" s="180">
        <v>180.89387512207031</v>
      </c>
      <c r="I12" s="180">
        <v>190.141357421875</v>
      </c>
      <c r="J12" s="180">
        <v>196.982666015625</v>
      </c>
      <c r="K12" s="180">
        <v>224.63397216796875</v>
      </c>
      <c r="L12" s="180">
        <v>245.04257202148438</v>
      </c>
      <c r="M12" s="180">
        <v>260.69741821289063</v>
      </c>
      <c r="N12" s="180">
        <v>284.03182983398438</v>
      </c>
      <c r="O12" s="180">
        <v>303.55441284179688</v>
      </c>
      <c r="P12" s="180">
        <v>323.62216186523438</v>
      </c>
      <c r="Q12" s="180">
        <v>346.65423583984375</v>
      </c>
      <c r="R12" s="180">
        <v>387.22174072265625</v>
      </c>
      <c r="S12" s="180">
        <v>420.47933959960938</v>
      </c>
      <c r="T12" s="180">
        <v>443.42813110351563</v>
      </c>
      <c r="U12" s="180">
        <v>460.24493408203125</v>
      </c>
      <c r="V12" s="180">
        <v>488.06304931640625</v>
      </c>
      <c r="W12" s="171">
        <v>513.52020263671875</v>
      </c>
      <c r="X12" s="171">
        <v>528.6309814453125</v>
      </c>
    </row>
    <row r="13" spans="1:36" x14ac:dyDescent="0.2">
      <c r="A13" s="660" t="s">
        <v>1764</v>
      </c>
      <c r="B13" s="171"/>
      <c r="C13" s="180">
        <v>10.168087959289551</v>
      </c>
      <c r="D13" s="180">
        <v>13.066401481628418</v>
      </c>
      <c r="E13" s="180">
        <v>14.577075958251953</v>
      </c>
      <c r="F13" s="180">
        <v>15.829339027404785</v>
      </c>
      <c r="G13" s="180">
        <v>16.649675369262695</v>
      </c>
      <c r="H13" s="180">
        <v>19.815742492675781</v>
      </c>
      <c r="I13" s="180">
        <v>23.851751327514648</v>
      </c>
      <c r="J13" s="180">
        <v>26.360427856445313</v>
      </c>
      <c r="K13" s="180">
        <v>33.6265869140625</v>
      </c>
      <c r="L13" s="180">
        <v>37.312358856201172</v>
      </c>
      <c r="M13" s="180">
        <v>39.955047607421875</v>
      </c>
      <c r="N13" s="180">
        <v>45.600276947021484</v>
      </c>
      <c r="O13" s="180">
        <v>52.095893859863281</v>
      </c>
      <c r="P13" s="180">
        <v>59.040206909179688</v>
      </c>
      <c r="Q13" s="180">
        <v>65.735435485839844</v>
      </c>
      <c r="R13" s="180">
        <v>77.3717041015625</v>
      </c>
      <c r="S13" s="180">
        <v>87.475074768066406</v>
      </c>
      <c r="T13" s="180">
        <v>97.320915222167969</v>
      </c>
      <c r="U13" s="180">
        <v>106.80533599853516</v>
      </c>
      <c r="V13" s="180">
        <v>119.705810546875</v>
      </c>
      <c r="W13" s="167">
        <v>131.04908752441406</v>
      </c>
      <c r="X13" s="167">
        <v>144.5892333984375</v>
      </c>
    </row>
    <row r="14" spans="1:36" x14ac:dyDescent="0.2">
      <c r="A14" s="660" t="s">
        <v>1765</v>
      </c>
      <c r="C14" s="180">
        <v>8.9673061370849609</v>
      </c>
      <c r="D14" s="180">
        <v>10.053443908691406</v>
      </c>
      <c r="E14" s="180">
        <v>11.010858535766602</v>
      </c>
      <c r="F14" s="180">
        <v>10.281155586242676</v>
      </c>
      <c r="G14" s="180">
        <v>10.377726554870605</v>
      </c>
      <c r="H14" s="180">
        <v>12.745114326477051</v>
      </c>
      <c r="I14" s="180">
        <v>16.629726409912109</v>
      </c>
      <c r="J14" s="180">
        <v>19.477678298950195</v>
      </c>
      <c r="K14" s="180">
        <v>22.556924819946289</v>
      </c>
      <c r="L14" s="180">
        <v>24.798191070556641</v>
      </c>
      <c r="M14" s="180">
        <v>26.704187393188477</v>
      </c>
      <c r="N14" s="180">
        <v>29.647493362426758</v>
      </c>
      <c r="O14" s="180">
        <v>32.528182983398438</v>
      </c>
      <c r="P14" s="180">
        <v>34.716201782226563</v>
      </c>
      <c r="Q14" s="180">
        <v>37.905319213867188</v>
      </c>
      <c r="R14" s="180">
        <v>42.379566192626953</v>
      </c>
      <c r="S14" s="180">
        <v>45.557708740234375</v>
      </c>
      <c r="T14" s="180">
        <v>48.994205474853516</v>
      </c>
      <c r="U14" s="180">
        <v>50.968544006347656</v>
      </c>
      <c r="V14" s="180">
        <v>54.523639678955078</v>
      </c>
      <c r="W14" s="167">
        <v>57.730686187744141</v>
      </c>
      <c r="X14" s="167">
        <v>60.699623107910156</v>
      </c>
    </row>
    <row r="15" spans="1:36" x14ac:dyDescent="0.2">
      <c r="A15" s="338" t="s">
        <v>1728</v>
      </c>
      <c r="C15" s="180"/>
      <c r="D15" s="180"/>
      <c r="E15" s="180"/>
      <c r="F15" s="180"/>
      <c r="G15" s="180"/>
      <c r="H15" s="180"/>
      <c r="I15" s="180"/>
      <c r="J15" s="180"/>
      <c r="K15" s="180"/>
      <c r="L15" s="180"/>
      <c r="M15" s="180"/>
      <c r="N15" s="180"/>
      <c r="O15" s="180">
        <v>1</v>
      </c>
      <c r="P15" s="180">
        <v>2</v>
      </c>
      <c r="Q15" s="180">
        <v>6</v>
      </c>
      <c r="R15" s="180">
        <v>13.998720169067383</v>
      </c>
      <c r="S15" s="180">
        <v>26.596664428710938</v>
      </c>
      <c r="T15" s="180">
        <v>30.433931350708008</v>
      </c>
      <c r="U15" s="180">
        <v>48.593299865722656</v>
      </c>
      <c r="V15" s="180">
        <v>48.593299865722656</v>
      </c>
      <c r="W15" s="167">
        <v>48.593299865722656</v>
      </c>
      <c r="X15" s="167">
        <v>48.593299865722656</v>
      </c>
    </row>
    <row r="16" spans="1:36" s="171" customFormat="1" ht="20.25" customHeight="1" x14ac:dyDescent="0.2">
      <c r="A16" s="169" t="s">
        <v>204</v>
      </c>
      <c r="C16" s="340">
        <v>283.8944091796875</v>
      </c>
      <c r="D16" s="340">
        <v>236.39488220214844</v>
      </c>
      <c r="E16" s="340">
        <v>205.85395812988281</v>
      </c>
      <c r="F16" s="340">
        <v>227.72450256347656</v>
      </c>
      <c r="G16" s="340">
        <v>228.07525634765625</v>
      </c>
      <c r="H16" s="340">
        <v>252.82489013671875</v>
      </c>
      <c r="I16" s="340">
        <v>260.70498657226563</v>
      </c>
      <c r="J16" s="340">
        <v>292.28347778320313</v>
      </c>
      <c r="K16" s="340">
        <v>246.31094360351563</v>
      </c>
      <c r="L16" s="340">
        <v>246.43560791015625</v>
      </c>
      <c r="M16" s="340">
        <v>252.2679443359375</v>
      </c>
      <c r="N16" s="340">
        <v>239.92308044433594</v>
      </c>
      <c r="O16" s="340">
        <v>279.01409912109375</v>
      </c>
      <c r="P16" s="340">
        <v>305.67535400390625</v>
      </c>
      <c r="Q16" s="340">
        <v>313.43368530273438</v>
      </c>
      <c r="R16" s="340">
        <v>298.92465209960938</v>
      </c>
      <c r="S16" s="340">
        <v>319.22274780273438</v>
      </c>
      <c r="T16" s="340">
        <v>354.38861083984375</v>
      </c>
      <c r="U16" s="340">
        <v>438.82034301757813</v>
      </c>
      <c r="V16" s="340">
        <v>428.2578125</v>
      </c>
      <c r="W16" s="171">
        <v>431.86770629882813</v>
      </c>
      <c r="X16" s="171">
        <v>493.05056762695313</v>
      </c>
    </row>
    <row r="17" spans="1:24" s="177" customFormat="1" x14ac:dyDescent="0.2">
      <c r="A17" s="295" t="s">
        <v>174</v>
      </c>
      <c r="B17" s="181"/>
      <c r="C17" s="180">
        <v>283.8944091796875</v>
      </c>
      <c r="D17" s="180">
        <v>237.39488220214844</v>
      </c>
      <c r="E17" s="180">
        <v>207.85395812988281</v>
      </c>
      <c r="F17" s="180">
        <v>230.72450256347656</v>
      </c>
      <c r="G17" s="180">
        <v>232.07525634765625</v>
      </c>
      <c r="H17" s="180">
        <v>257.82489013671875</v>
      </c>
      <c r="I17" s="180">
        <v>266.70498657226563</v>
      </c>
      <c r="J17" s="180">
        <v>299.28347778320313</v>
      </c>
      <c r="K17" s="180">
        <v>254.31094360351563</v>
      </c>
      <c r="L17" s="180">
        <v>255.43560791015625</v>
      </c>
      <c r="M17" s="180">
        <v>262.2679443359375</v>
      </c>
      <c r="N17" s="180">
        <v>250.92308044433594</v>
      </c>
      <c r="O17" s="180">
        <v>291.01409912109375</v>
      </c>
      <c r="P17" s="180">
        <v>318.67535400390625</v>
      </c>
      <c r="Q17" s="180">
        <v>327.43368530273438</v>
      </c>
      <c r="R17" s="180">
        <v>313.92465209960938</v>
      </c>
      <c r="S17" s="180">
        <v>335.22274780273438</v>
      </c>
      <c r="T17" s="180">
        <v>371.38861083984375</v>
      </c>
      <c r="U17" s="180">
        <v>456.82034301757813</v>
      </c>
      <c r="V17" s="180">
        <v>446.2578125</v>
      </c>
      <c r="W17" s="177">
        <v>450.86770629882813</v>
      </c>
      <c r="X17" s="177">
        <v>513.05059814453125</v>
      </c>
    </row>
    <row r="18" spans="1:24" x14ac:dyDescent="0.2">
      <c r="A18" s="338" t="s">
        <v>59</v>
      </c>
      <c r="C18" s="180">
        <v>283.8944091796875</v>
      </c>
      <c r="D18" s="180">
        <v>237.39488220214844</v>
      </c>
      <c r="E18" s="180">
        <v>201.7049560546875</v>
      </c>
      <c r="F18" s="180">
        <v>223.61279296875</v>
      </c>
      <c r="G18" s="180">
        <v>230.07369995117188</v>
      </c>
      <c r="H18" s="180">
        <v>255.80099487304688</v>
      </c>
      <c r="I18" s="180">
        <v>266.70498657226563</v>
      </c>
      <c r="J18" s="180">
        <v>299.28347778320313</v>
      </c>
      <c r="K18" s="180">
        <v>254.31094360351563</v>
      </c>
      <c r="L18" s="180">
        <v>255.43560791015625</v>
      </c>
      <c r="M18" s="180">
        <v>262.2679443359375</v>
      </c>
      <c r="N18" s="180">
        <v>250.92308044433594</v>
      </c>
      <c r="O18" s="180">
        <v>288.02410888671875</v>
      </c>
      <c r="P18" s="180">
        <v>314.94345092773438</v>
      </c>
      <c r="Q18" s="180">
        <v>323.185546875</v>
      </c>
      <c r="R18" s="180">
        <v>309.72491455078125</v>
      </c>
      <c r="S18" s="180">
        <v>330.45550537109375</v>
      </c>
      <c r="T18" s="180">
        <v>365.3314208984375</v>
      </c>
      <c r="U18" s="180">
        <v>450.61325073242188</v>
      </c>
      <c r="V18" s="180">
        <v>438.33282470703125</v>
      </c>
      <c r="W18" s="167">
        <v>442.17816162109375</v>
      </c>
      <c r="X18" s="167">
        <v>504.36105346679688</v>
      </c>
    </row>
    <row r="19" spans="1:24" x14ac:dyDescent="0.2">
      <c r="A19" s="660" t="s">
        <v>1766</v>
      </c>
      <c r="C19" s="180">
        <v>161.83255004882813</v>
      </c>
      <c r="D19" s="180">
        <v>135.03871154785156</v>
      </c>
      <c r="E19" s="180">
        <v>124.49618530273438</v>
      </c>
      <c r="F19" s="180">
        <v>136.29545593261719</v>
      </c>
      <c r="G19" s="180">
        <v>141.61260986328125</v>
      </c>
      <c r="H19" s="180">
        <v>152.50895690917969</v>
      </c>
      <c r="I19" s="180">
        <v>156.96626281738281</v>
      </c>
      <c r="J19" s="180">
        <v>176.38995361328125</v>
      </c>
      <c r="K19" s="180">
        <v>147.05885314941406</v>
      </c>
      <c r="L19" s="180">
        <v>143.97578430175781</v>
      </c>
      <c r="M19" s="180">
        <v>151.08430480957031</v>
      </c>
      <c r="N19" s="180">
        <v>146.48545837402344</v>
      </c>
      <c r="O19" s="180">
        <v>171.79653930664063</v>
      </c>
      <c r="P19" s="180">
        <v>189.64802551269531</v>
      </c>
      <c r="Q19" s="180">
        <v>199.1641845703125</v>
      </c>
      <c r="R19" s="180">
        <v>183.88272094726563</v>
      </c>
      <c r="S19" s="180">
        <v>196.76123046875</v>
      </c>
      <c r="T19" s="180">
        <v>219.47795104980469</v>
      </c>
      <c r="U19" s="180">
        <v>297.45263671875</v>
      </c>
      <c r="V19" s="180">
        <v>286.37130737304688</v>
      </c>
      <c r="W19" s="167">
        <v>280.03494262695313</v>
      </c>
      <c r="X19" s="167">
        <v>323.38546752929688</v>
      </c>
    </row>
    <row r="20" spans="1:24" s="171" customFormat="1" x14ac:dyDescent="0.2">
      <c r="A20" s="660" t="s">
        <v>1767</v>
      </c>
      <c r="C20" s="180">
        <v>2.3950870037078857</v>
      </c>
      <c r="D20" s="180">
        <v>1.7395000457763672</v>
      </c>
      <c r="E20" s="180">
        <v>1.7395000457763672</v>
      </c>
      <c r="F20" s="180">
        <v>2.1856169700622559</v>
      </c>
      <c r="G20" s="180">
        <v>2.1947870254516602</v>
      </c>
      <c r="H20" s="180">
        <v>2.2334809303283691</v>
      </c>
      <c r="I20" s="180">
        <v>2.5593609809875488</v>
      </c>
      <c r="J20" s="180">
        <v>2.7872738838195801</v>
      </c>
      <c r="K20" s="180">
        <v>3.2928719520568848</v>
      </c>
      <c r="L20" s="180">
        <v>3.6183381080627441</v>
      </c>
      <c r="M20" s="180">
        <v>1.8098850250244141</v>
      </c>
      <c r="N20" s="180">
        <v>1.1931469440460205</v>
      </c>
      <c r="O20" s="180">
        <v>4.1468620300292969</v>
      </c>
      <c r="P20" s="180">
        <v>4.5921401977539063</v>
      </c>
      <c r="Q20" s="180">
        <v>3.9293959140777588</v>
      </c>
      <c r="R20" s="180">
        <v>3.8668429851531982</v>
      </c>
      <c r="S20" s="180">
        <v>3.799501895904541</v>
      </c>
      <c r="T20" s="180">
        <v>4.2791972160339355</v>
      </c>
      <c r="U20" s="180">
        <v>4.5364217758178711</v>
      </c>
      <c r="V20" s="180">
        <v>4.89202880859375</v>
      </c>
      <c r="W20" s="171">
        <v>5.3181686401367188</v>
      </c>
      <c r="X20" s="171">
        <v>6.4381842613220215</v>
      </c>
    </row>
    <row r="21" spans="1:24" x14ac:dyDescent="0.2">
      <c r="A21" s="660" t="s">
        <v>205</v>
      </c>
      <c r="C21" s="180">
        <v>37.528079986572266</v>
      </c>
      <c r="D21" s="180">
        <v>32.416370391845703</v>
      </c>
      <c r="E21" s="180">
        <v>32.426662445068359</v>
      </c>
      <c r="F21" s="180">
        <v>39.505359649658203</v>
      </c>
      <c r="G21" s="180">
        <v>43.072841644287109</v>
      </c>
      <c r="H21" s="180">
        <v>53.2115478515625</v>
      </c>
      <c r="I21" s="180">
        <v>58.866966247558594</v>
      </c>
      <c r="J21" s="180">
        <v>67.479705810546875</v>
      </c>
      <c r="K21" s="180">
        <v>60.058467864990234</v>
      </c>
      <c r="L21" s="180">
        <v>63.975898742675781</v>
      </c>
      <c r="M21" s="180">
        <v>65.8936767578125</v>
      </c>
      <c r="N21" s="180">
        <v>66.139503479003906</v>
      </c>
      <c r="O21" s="180">
        <v>76.9796142578125</v>
      </c>
      <c r="P21" s="180">
        <v>84.105758666992188</v>
      </c>
      <c r="Q21" s="180">
        <v>84.435211181640625</v>
      </c>
      <c r="R21" s="180">
        <v>90.783935546875</v>
      </c>
      <c r="S21" s="180">
        <v>99.039337158203125</v>
      </c>
      <c r="T21" s="180">
        <v>110.41147613525391</v>
      </c>
      <c r="U21" s="180">
        <v>117.91827392578125</v>
      </c>
      <c r="V21" s="180">
        <v>118.83562469482422</v>
      </c>
      <c r="W21" s="167">
        <v>124.41618347167969</v>
      </c>
      <c r="X21" s="167">
        <v>138.82611083984375</v>
      </c>
    </row>
    <row r="22" spans="1:24" x14ac:dyDescent="0.2">
      <c r="A22" s="660" t="s">
        <v>438</v>
      </c>
      <c r="C22" s="180">
        <v>40.397579193115234</v>
      </c>
      <c r="D22" s="180">
        <v>33.375514984130859</v>
      </c>
      <c r="E22" s="180">
        <v>31.040592193603516</v>
      </c>
      <c r="F22" s="180">
        <v>35.567398071289063</v>
      </c>
      <c r="G22" s="180">
        <v>36.144477844238281</v>
      </c>
      <c r="H22" s="180">
        <v>40.802463531494141</v>
      </c>
      <c r="I22" s="180">
        <v>40.884387969970703</v>
      </c>
      <c r="J22" s="180">
        <v>45.688915252685547</v>
      </c>
      <c r="K22" s="180">
        <v>37.995708465576172</v>
      </c>
      <c r="L22" s="180">
        <v>38.0833740234375</v>
      </c>
      <c r="M22" s="180">
        <v>37.692588806152344</v>
      </c>
      <c r="N22" s="180">
        <v>31.688360214233398</v>
      </c>
      <c r="O22" s="180">
        <v>32.100017547607422</v>
      </c>
      <c r="P22" s="180">
        <v>33.597663879394531</v>
      </c>
      <c r="Q22" s="180">
        <v>32.583000183105469</v>
      </c>
      <c r="R22" s="180">
        <v>28.16526985168457</v>
      </c>
      <c r="S22" s="180">
        <v>27.441249847412109</v>
      </c>
      <c r="T22" s="180">
        <v>27.309259414672852</v>
      </c>
      <c r="U22" s="180">
        <v>26.597091674804688</v>
      </c>
      <c r="V22" s="180">
        <v>25.931203842163086</v>
      </c>
      <c r="W22" s="167">
        <v>29.951606750488281</v>
      </c>
      <c r="X22" s="167">
        <v>32.767848968505859</v>
      </c>
    </row>
    <row r="23" spans="1:24" x14ac:dyDescent="0.2">
      <c r="A23" s="660" t="s">
        <v>1768</v>
      </c>
      <c r="C23" s="180">
        <v>41.741123199462891</v>
      </c>
      <c r="D23" s="180">
        <v>34.824779510498047</v>
      </c>
      <c r="E23" s="180">
        <v>12.002015113830566</v>
      </c>
      <c r="F23" s="180">
        <v>10.05897045135498</v>
      </c>
      <c r="G23" s="180">
        <v>7.0489859580993652</v>
      </c>
      <c r="H23" s="180">
        <v>7.0445470809936523</v>
      </c>
      <c r="I23" s="180">
        <v>7.4279971122741699</v>
      </c>
      <c r="J23" s="180">
        <v>6.9376320838928223</v>
      </c>
      <c r="K23" s="180">
        <v>5.9050350189208984</v>
      </c>
      <c r="L23" s="180">
        <v>5.7822198867797852</v>
      </c>
      <c r="M23" s="180">
        <v>5.7874898910522461</v>
      </c>
      <c r="N23" s="180">
        <v>5.4166169166564941</v>
      </c>
      <c r="O23" s="180">
        <v>3.0010800361633301</v>
      </c>
      <c r="P23" s="180">
        <v>2.9998879432678223</v>
      </c>
      <c r="Q23" s="180">
        <v>3.0737450122833252</v>
      </c>
      <c r="R23" s="180">
        <v>3.026141881942749</v>
      </c>
      <c r="S23" s="180">
        <v>3.4141809940338135</v>
      </c>
      <c r="T23" s="180">
        <v>3.8535330295562744</v>
      </c>
      <c r="U23" s="180">
        <v>4.1088261604309082</v>
      </c>
      <c r="V23" s="180">
        <v>2.3026518821716309</v>
      </c>
      <c r="W23" s="167">
        <v>2.4572677612304688</v>
      </c>
      <c r="X23" s="167">
        <v>2.9434258937835693</v>
      </c>
    </row>
    <row r="24" spans="1:24" x14ac:dyDescent="0.2">
      <c r="A24" s="338" t="s">
        <v>440</v>
      </c>
      <c r="C24" s="180">
        <v>0</v>
      </c>
      <c r="D24" s="180">
        <v>0</v>
      </c>
      <c r="E24" s="180">
        <v>6.1490001678466797</v>
      </c>
      <c r="F24" s="180">
        <v>7.1117129325866699</v>
      </c>
      <c r="G24" s="180">
        <v>2.0015668869018555</v>
      </c>
      <c r="H24" s="180">
        <v>2.0238850116729736</v>
      </c>
      <c r="I24" s="180">
        <v>0</v>
      </c>
      <c r="J24" s="180">
        <v>0</v>
      </c>
      <c r="K24" s="180">
        <v>0</v>
      </c>
      <c r="L24" s="180">
        <v>0</v>
      </c>
      <c r="M24" s="180">
        <v>0</v>
      </c>
      <c r="N24" s="180">
        <v>0</v>
      </c>
      <c r="O24" s="180">
        <v>2.9900000095367432</v>
      </c>
      <c r="P24" s="180">
        <v>3.731874942779541</v>
      </c>
      <c r="Q24" s="180">
        <v>4.2481570243835449</v>
      </c>
      <c r="R24" s="180">
        <v>4.1997370719909668</v>
      </c>
      <c r="S24" s="180">
        <v>4.7672500610351563</v>
      </c>
      <c r="T24" s="180">
        <v>6.0571842193603516</v>
      </c>
      <c r="U24" s="180">
        <v>6.2070951461791992</v>
      </c>
      <c r="V24" s="180">
        <v>7.9249992370605469</v>
      </c>
      <c r="W24" s="167">
        <v>8.6895294189453125</v>
      </c>
      <c r="X24" s="167">
        <v>8.6895294189453125</v>
      </c>
    </row>
    <row r="25" spans="1:24" x14ac:dyDescent="0.2">
      <c r="A25" s="660" t="s">
        <v>1769</v>
      </c>
      <c r="C25" s="180">
        <v>0</v>
      </c>
      <c r="D25" s="180">
        <v>0</v>
      </c>
      <c r="E25" s="180">
        <v>6.1490001678466797</v>
      </c>
      <c r="F25" s="180">
        <v>7.1117129325866699</v>
      </c>
      <c r="G25" s="180">
        <v>2.0015668869018555</v>
      </c>
      <c r="H25" s="180">
        <v>2.0238850116729736</v>
      </c>
      <c r="I25" s="180">
        <v>0</v>
      </c>
      <c r="J25" s="180">
        <v>0</v>
      </c>
      <c r="K25" s="180">
        <v>0</v>
      </c>
      <c r="L25" s="180">
        <v>0</v>
      </c>
      <c r="M25" s="180">
        <v>0</v>
      </c>
      <c r="N25" s="180">
        <v>0</v>
      </c>
      <c r="O25" s="180">
        <v>0</v>
      </c>
      <c r="P25" s="180">
        <v>0</v>
      </c>
      <c r="Q25" s="180">
        <v>0</v>
      </c>
      <c r="R25" s="180">
        <v>0</v>
      </c>
      <c r="S25" s="180">
        <v>0</v>
      </c>
      <c r="T25" s="180">
        <v>0</v>
      </c>
      <c r="U25" s="180">
        <v>0</v>
      </c>
      <c r="V25" s="180">
        <v>0</v>
      </c>
      <c r="W25" s="167">
        <v>0</v>
      </c>
      <c r="X25" s="167">
        <v>0</v>
      </c>
    </row>
    <row r="26" spans="1:24" x14ac:dyDescent="0.2">
      <c r="A26" s="660" t="s">
        <v>1723</v>
      </c>
      <c r="C26" s="180">
        <v>0</v>
      </c>
      <c r="D26" s="180">
        <v>0</v>
      </c>
      <c r="E26" s="180">
        <v>0</v>
      </c>
      <c r="F26" s="180">
        <v>0</v>
      </c>
      <c r="G26" s="180">
        <v>0</v>
      </c>
      <c r="H26" s="180">
        <v>0</v>
      </c>
      <c r="I26" s="180">
        <v>0</v>
      </c>
      <c r="J26" s="180">
        <v>0</v>
      </c>
      <c r="K26" s="180">
        <v>0</v>
      </c>
      <c r="L26" s="180">
        <v>0</v>
      </c>
      <c r="M26" s="180">
        <v>0</v>
      </c>
      <c r="N26" s="180">
        <v>0</v>
      </c>
      <c r="O26" s="180">
        <v>2.4900000095367432</v>
      </c>
      <c r="P26" s="180">
        <v>3.1393411159515381</v>
      </c>
      <c r="Q26" s="180">
        <v>3.6359999179840088</v>
      </c>
      <c r="R26" s="180">
        <v>3.5969998836517334</v>
      </c>
      <c r="S26" s="180">
        <v>4.1549367904663086</v>
      </c>
      <c r="T26" s="180">
        <v>4.9290370941162109</v>
      </c>
      <c r="U26" s="180">
        <v>5.1736559867858887</v>
      </c>
      <c r="V26" s="180">
        <v>5.7022490501403809</v>
      </c>
      <c r="W26" s="167">
        <v>5.9774050712585449</v>
      </c>
      <c r="X26" s="167">
        <v>5.9774050712585449</v>
      </c>
    </row>
    <row r="27" spans="1:24" x14ac:dyDescent="0.2">
      <c r="A27" s="660" t="s">
        <v>1770</v>
      </c>
      <c r="C27" s="180">
        <v>0</v>
      </c>
      <c r="D27" s="180">
        <v>0</v>
      </c>
      <c r="E27" s="180">
        <v>0</v>
      </c>
      <c r="F27" s="180">
        <v>0</v>
      </c>
      <c r="G27" s="180">
        <v>0</v>
      </c>
      <c r="H27" s="180">
        <v>0</v>
      </c>
      <c r="I27" s="180">
        <v>0</v>
      </c>
      <c r="J27" s="180">
        <v>0</v>
      </c>
      <c r="K27" s="180">
        <v>0</v>
      </c>
      <c r="L27" s="180">
        <v>0</v>
      </c>
      <c r="M27" s="180">
        <v>0</v>
      </c>
      <c r="N27" s="180">
        <v>0</v>
      </c>
      <c r="O27" s="180">
        <v>0.5</v>
      </c>
      <c r="P27" s="180">
        <v>0.59253400564193726</v>
      </c>
      <c r="Q27" s="180">
        <v>0.61215698719024658</v>
      </c>
      <c r="R27" s="180">
        <v>0.60273700952529907</v>
      </c>
      <c r="S27" s="180">
        <v>0.61231297254562378</v>
      </c>
      <c r="T27" s="180">
        <v>1.1281470060348511</v>
      </c>
      <c r="U27" s="180">
        <v>1.033439040184021</v>
      </c>
      <c r="V27" s="180">
        <v>2.2227499485015869</v>
      </c>
      <c r="W27" s="167">
        <v>2.7121241092681885</v>
      </c>
      <c r="X27" s="167">
        <v>2.7121241092681885</v>
      </c>
    </row>
    <row r="28" spans="1:24" x14ac:dyDescent="0.2">
      <c r="A28" s="295" t="s">
        <v>505</v>
      </c>
      <c r="C28" s="180">
        <v>0</v>
      </c>
      <c r="D28" s="180">
        <v>1</v>
      </c>
      <c r="E28" s="180">
        <v>2</v>
      </c>
      <c r="F28" s="180">
        <v>3</v>
      </c>
      <c r="G28" s="180">
        <v>4</v>
      </c>
      <c r="H28" s="180">
        <v>5</v>
      </c>
      <c r="I28" s="180">
        <v>6</v>
      </c>
      <c r="J28" s="180">
        <v>7</v>
      </c>
      <c r="K28" s="180">
        <v>8</v>
      </c>
      <c r="L28" s="180">
        <v>9</v>
      </c>
      <c r="M28" s="180">
        <v>10</v>
      </c>
      <c r="N28" s="180">
        <v>11</v>
      </c>
      <c r="O28" s="180">
        <v>12</v>
      </c>
      <c r="P28" s="180">
        <v>13</v>
      </c>
      <c r="Q28" s="180">
        <v>14</v>
      </c>
      <c r="R28" s="180">
        <v>15</v>
      </c>
      <c r="S28" s="180">
        <v>16</v>
      </c>
      <c r="T28" s="180">
        <v>17</v>
      </c>
      <c r="U28" s="180">
        <v>18</v>
      </c>
      <c r="V28" s="180">
        <v>18</v>
      </c>
      <c r="W28" s="167">
        <v>19</v>
      </c>
      <c r="X28" s="167">
        <v>20</v>
      </c>
    </row>
    <row r="29" spans="1:24" s="171" customFormat="1" ht="20.25" customHeight="1" x14ac:dyDescent="0.2">
      <c r="A29" s="169" t="s">
        <v>206</v>
      </c>
      <c r="C29" s="340">
        <v>-58.622283935546875</v>
      </c>
      <c r="D29" s="340">
        <v>-58.368450164794922</v>
      </c>
      <c r="E29" s="340">
        <v>-58.377334594726563</v>
      </c>
      <c r="F29" s="340">
        <v>-56.997577667236328</v>
      </c>
      <c r="G29" s="340">
        <v>-37.149574279785156</v>
      </c>
      <c r="H29" s="340">
        <v>-31.465911865234375</v>
      </c>
      <c r="I29" s="340">
        <v>-9.7348871231079102</v>
      </c>
      <c r="J29" s="340">
        <v>-11.285131454467773</v>
      </c>
      <c r="K29" s="340">
        <v>-6.5384521484375</v>
      </c>
      <c r="L29" s="340">
        <v>0.17563928663730621</v>
      </c>
      <c r="M29" s="340">
        <v>6.6640267372131348</v>
      </c>
      <c r="N29" s="340">
        <v>19.450597763061523</v>
      </c>
      <c r="O29" s="340">
        <v>35.960010528564453</v>
      </c>
      <c r="P29" s="340">
        <v>41.623359680175781</v>
      </c>
      <c r="Q29" s="340">
        <v>69.578536987304688</v>
      </c>
      <c r="R29" s="340">
        <v>131.87118530273438</v>
      </c>
      <c r="S29" s="340">
        <v>169.78221130371094</v>
      </c>
      <c r="T29" s="340">
        <v>167.76898193359375</v>
      </c>
      <c r="U29" s="340">
        <v>162.11416625976563</v>
      </c>
      <c r="V29" s="340">
        <v>146.61177062988281</v>
      </c>
      <c r="W29" s="171">
        <v>147.19503784179688</v>
      </c>
      <c r="X29" s="171">
        <v>115.81706237792969</v>
      </c>
    </row>
    <row r="30" spans="1:24" x14ac:dyDescent="0.2">
      <c r="A30" s="295" t="s">
        <v>441</v>
      </c>
      <c r="C30" s="180"/>
      <c r="D30" s="180"/>
      <c r="E30" s="180"/>
      <c r="F30" s="180"/>
      <c r="G30" s="180">
        <v>22.956598281860352</v>
      </c>
      <c r="H30" s="180">
        <v>28.467218399047852</v>
      </c>
      <c r="I30" s="180">
        <v>48.576129913330078</v>
      </c>
      <c r="J30" s="180">
        <v>58.624008178710938</v>
      </c>
      <c r="K30" s="180">
        <v>61.585453033447266</v>
      </c>
      <c r="L30" s="180">
        <v>72.424003601074219</v>
      </c>
      <c r="M30" s="180">
        <v>75.372001647949219</v>
      </c>
      <c r="N30" s="180">
        <v>84.727996826171875</v>
      </c>
      <c r="O30" s="180">
        <v>108.11699676513672</v>
      </c>
      <c r="P30" s="180">
        <v>110.17800140380859</v>
      </c>
      <c r="Q30" s="180">
        <v>143.927001953125</v>
      </c>
      <c r="R30" s="180">
        <v>200.34199523925781</v>
      </c>
      <c r="S30" s="180">
        <v>249.11799621582031</v>
      </c>
      <c r="T30" s="180">
        <v>253.33999633789063</v>
      </c>
      <c r="U30" s="180">
        <v>254.24099731445313</v>
      </c>
      <c r="V30" s="180">
        <v>238.47700500488281</v>
      </c>
      <c r="W30" s="167">
        <v>290.45999145507813</v>
      </c>
      <c r="X30" s="167">
        <v>287.45599365234375</v>
      </c>
    </row>
    <row r="31" spans="1:24" x14ac:dyDescent="0.2">
      <c r="A31" s="338" t="s">
        <v>1771</v>
      </c>
      <c r="C31" s="180"/>
      <c r="D31" s="180"/>
      <c r="E31" s="180"/>
      <c r="F31" s="180"/>
      <c r="G31" s="180">
        <v>22.956598281860352</v>
      </c>
      <c r="H31" s="180">
        <v>28.467218399047852</v>
      </c>
      <c r="I31" s="180">
        <v>48.576129913330078</v>
      </c>
      <c r="J31" s="180">
        <v>58.624008178710938</v>
      </c>
      <c r="K31" s="180">
        <v>61.585453033447266</v>
      </c>
      <c r="L31" s="180">
        <v>71.879997253417969</v>
      </c>
      <c r="M31" s="180">
        <v>74.968002319335938</v>
      </c>
      <c r="N31" s="180">
        <v>84.532997131347656</v>
      </c>
      <c r="O31" s="180">
        <v>107.85600280761719</v>
      </c>
      <c r="P31" s="180">
        <v>109.99800109863281</v>
      </c>
      <c r="Q31" s="180">
        <v>143.927001953125</v>
      </c>
      <c r="R31" s="180">
        <v>200.34199523925781</v>
      </c>
      <c r="S31" s="180">
        <v>249.00199890136719</v>
      </c>
      <c r="T31" s="180">
        <v>253.22599792480469</v>
      </c>
      <c r="U31" s="180">
        <v>254.22200012207031</v>
      </c>
      <c r="V31" s="180">
        <v>238.47700500488281</v>
      </c>
      <c r="W31" s="167">
        <v>290.45999145507813</v>
      </c>
      <c r="X31" s="167">
        <v>287.45599365234375</v>
      </c>
    </row>
    <row r="32" spans="1:24" x14ac:dyDescent="0.2">
      <c r="A32" s="338" t="s">
        <v>1772</v>
      </c>
      <c r="C32" s="180"/>
      <c r="D32" s="180"/>
      <c r="E32" s="180"/>
      <c r="F32" s="180"/>
      <c r="G32" s="180"/>
      <c r="H32" s="180"/>
      <c r="I32" s="180"/>
      <c r="J32" s="180"/>
      <c r="K32" s="180"/>
      <c r="L32" s="180">
        <v>0.54400002956390381</v>
      </c>
      <c r="M32" s="180">
        <v>0.40400001406669617</v>
      </c>
      <c r="N32" s="180">
        <v>0.19499999284744263</v>
      </c>
      <c r="O32" s="180">
        <v>0.26100000739097595</v>
      </c>
      <c r="P32" s="180">
        <v>0.18000000715255737</v>
      </c>
      <c r="Q32" s="180">
        <v>0</v>
      </c>
      <c r="R32" s="180">
        <v>0</v>
      </c>
      <c r="S32" s="180">
        <v>0.11599999666213989</v>
      </c>
      <c r="T32" s="180">
        <v>0.11400000005960464</v>
      </c>
      <c r="U32" s="180">
        <v>1.8999999389052391E-2</v>
      </c>
      <c r="V32" s="180">
        <v>0</v>
      </c>
      <c r="W32" s="167">
        <v>0</v>
      </c>
      <c r="X32" s="167">
        <v>0</v>
      </c>
    </row>
    <row r="33" spans="1:24" x14ac:dyDescent="0.2">
      <c r="A33" s="661" t="s">
        <v>207</v>
      </c>
      <c r="C33" s="180">
        <v>58.622283935546875</v>
      </c>
      <c r="D33" s="180">
        <v>58.368450164794922</v>
      </c>
      <c r="E33" s="180">
        <v>58.377334594726563</v>
      </c>
      <c r="F33" s="180">
        <v>56.997577667236328</v>
      </c>
      <c r="G33" s="180">
        <v>60.106174468994141</v>
      </c>
      <c r="H33" s="180">
        <v>59.933132171630859</v>
      </c>
      <c r="I33" s="180">
        <v>58.311016082763672</v>
      </c>
      <c r="J33" s="180">
        <v>69.909141540527344</v>
      </c>
      <c r="K33" s="180">
        <v>68.1239013671875</v>
      </c>
      <c r="L33" s="180">
        <v>72.248359680175781</v>
      </c>
      <c r="M33" s="180">
        <v>68.707969665527344</v>
      </c>
      <c r="N33" s="180">
        <v>65.27740478515625</v>
      </c>
      <c r="O33" s="180">
        <v>72.156990051269531</v>
      </c>
      <c r="P33" s="180">
        <v>68.554641723632813</v>
      </c>
      <c r="Q33" s="180">
        <v>74.348464965820313</v>
      </c>
      <c r="R33" s="180">
        <v>68.4708251953125</v>
      </c>
      <c r="S33" s="180">
        <v>79.335792541503906</v>
      </c>
      <c r="T33" s="180">
        <v>85.571022033691406</v>
      </c>
      <c r="U33" s="180">
        <v>92.1268310546875</v>
      </c>
      <c r="V33" s="180">
        <v>91.865234375</v>
      </c>
      <c r="W33" s="167">
        <v>143.26495361328125</v>
      </c>
      <c r="X33" s="167">
        <v>171.63893127441406</v>
      </c>
    </row>
    <row r="34" spans="1:24" x14ac:dyDescent="0.2">
      <c r="A34" s="662" t="s">
        <v>442</v>
      </c>
      <c r="C34" s="180"/>
      <c r="D34" s="180"/>
      <c r="E34" s="180"/>
      <c r="F34" s="180"/>
      <c r="G34" s="180"/>
      <c r="H34" s="180"/>
      <c r="I34" s="180"/>
      <c r="J34" s="180"/>
      <c r="K34" s="180"/>
      <c r="L34" s="180">
        <v>4.374000072479248</v>
      </c>
      <c r="M34" s="180">
        <v>1.9889999628067017</v>
      </c>
      <c r="N34" s="180">
        <v>1.5920000076293945</v>
      </c>
      <c r="O34" s="180">
        <v>4.0000001899898052E-3</v>
      </c>
      <c r="P34" s="180">
        <v>4.0000001899898052E-3</v>
      </c>
      <c r="Q34" s="180">
        <v>4.0000001899898052E-3</v>
      </c>
      <c r="R34" s="180">
        <v>0</v>
      </c>
      <c r="S34" s="180">
        <v>0</v>
      </c>
      <c r="T34" s="180">
        <v>0</v>
      </c>
      <c r="U34" s="180">
        <v>0.36000001430511475</v>
      </c>
      <c r="V34" s="180">
        <v>1.0000000474974513E-3</v>
      </c>
      <c r="W34" s="167">
        <v>1.0000000474974513E-3</v>
      </c>
      <c r="X34" s="167">
        <v>1.0000000474974513E-3</v>
      </c>
    </row>
    <row r="35" spans="1:24" s="171" customFormat="1" x14ac:dyDescent="0.2">
      <c r="A35" s="662" t="s">
        <v>59</v>
      </c>
      <c r="C35" s="180">
        <v>23</v>
      </c>
      <c r="D35" s="180">
        <v>23</v>
      </c>
      <c r="E35" s="180">
        <v>23</v>
      </c>
      <c r="F35" s="180">
        <v>22.429000854492188</v>
      </c>
      <c r="G35" s="180">
        <v>21.285713195800781</v>
      </c>
      <c r="H35" s="180">
        <v>21.64271354675293</v>
      </c>
      <c r="I35" s="180">
        <v>20.499713897705078</v>
      </c>
      <c r="J35" s="180">
        <v>25.857139587402344</v>
      </c>
      <c r="K35" s="180">
        <v>24.828569412231445</v>
      </c>
      <c r="L35" s="180">
        <v>22.657140731811523</v>
      </c>
      <c r="M35" s="180">
        <v>21.05714225769043</v>
      </c>
      <c r="N35" s="180">
        <v>19.457145690917969</v>
      </c>
      <c r="O35" s="180">
        <v>27.729881286621094</v>
      </c>
      <c r="P35" s="180">
        <v>26.1298828125</v>
      </c>
      <c r="Q35" s="180">
        <v>30.446731567382813</v>
      </c>
      <c r="R35" s="180">
        <v>28.237310409545898</v>
      </c>
      <c r="S35" s="180">
        <v>43.583587646484375</v>
      </c>
      <c r="T35" s="180">
        <v>53.3922119140625</v>
      </c>
      <c r="U35" s="180">
        <v>62.374191284179688</v>
      </c>
      <c r="V35" s="180">
        <v>64.585960388183594</v>
      </c>
      <c r="W35" s="171">
        <v>117.89940643310547</v>
      </c>
      <c r="X35" s="171">
        <v>149.05917358398438</v>
      </c>
    </row>
    <row r="36" spans="1:24" x14ac:dyDescent="0.2">
      <c r="A36" s="663" t="s">
        <v>1773</v>
      </c>
      <c r="C36" s="180">
        <v>35.493911743164063</v>
      </c>
      <c r="D36" s="180">
        <v>35.182178497314453</v>
      </c>
      <c r="E36" s="180">
        <v>35.133808135986328</v>
      </c>
      <c r="F36" s="180">
        <v>34.425144195556641</v>
      </c>
      <c r="G36" s="180">
        <v>38.678497314453125</v>
      </c>
      <c r="H36" s="180">
        <v>37.923686981201172</v>
      </c>
      <c r="I36" s="180">
        <v>37.117996215820313</v>
      </c>
      <c r="J36" s="180">
        <v>43.126121520996094</v>
      </c>
      <c r="K36" s="180">
        <v>41.952041625976563</v>
      </c>
      <c r="L36" s="180">
        <v>47.702827453613281</v>
      </c>
      <c r="M36" s="180">
        <v>45.440914154052734</v>
      </c>
      <c r="N36" s="180">
        <v>43.243949890136719</v>
      </c>
      <c r="O36" s="180">
        <v>41.372203826904297</v>
      </c>
      <c r="P36" s="180">
        <v>38.910984039306641</v>
      </c>
      <c r="Q36" s="180">
        <v>40.16046142578125</v>
      </c>
      <c r="R36" s="180">
        <v>36.193477630615234</v>
      </c>
      <c r="S36" s="180">
        <v>31.465740203857422</v>
      </c>
      <c r="T36" s="180">
        <v>27.71278190612793</v>
      </c>
      <c r="U36" s="180">
        <v>25.204952239990234</v>
      </c>
      <c r="V36" s="180">
        <v>22.65254020690918</v>
      </c>
      <c r="W36" s="167">
        <v>20.771732330322266</v>
      </c>
      <c r="X36" s="167">
        <v>18.106332778930664</v>
      </c>
    </row>
    <row r="37" spans="1:24" x14ac:dyDescent="0.2">
      <c r="A37" s="664" t="s">
        <v>17</v>
      </c>
      <c r="C37" s="341">
        <v>0.12837262451648712</v>
      </c>
      <c r="D37" s="341">
        <v>0.18626904487609863</v>
      </c>
      <c r="E37" s="341">
        <v>0.24352632462978363</v>
      </c>
      <c r="F37" s="341">
        <v>0.14343224465847015</v>
      </c>
      <c r="G37" s="341">
        <v>0.14196498692035675</v>
      </c>
      <c r="H37" s="341">
        <v>0.36673063039779663</v>
      </c>
      <c r="I37" s="341">
        <v>0.69330692291259766</v>
      </c>
      <c r="J37" s="341">
        <v>0.92588162422180176</v>
      </c>
      <c r="K37" s="341">
        <v>1.3432930707931519</v>
      </c>
      <c r="L37" s="341">
        <v>1.888393759727478</v>
      </c>
      <c r="M37" s="341">
        <v>2.2099144458770752</v>
      </c>
      <c r="N37" s="341">
        <v>2.5763084888458252</v>
      </c>
      <c r="O37" s="341">
        <v>3.0549061298370361</v>
      </c>
      <c r="P37" s="341">
        <v>3.51377272605896</v>
      </c>
      <c r="Q37" s="341">
        <v>3.7412683963775635</v>
      </c>
      <c r="R37" s="341">
        <v>4.040031909942627</v>
      </c>
      <c r="S37" s="341">
        <v>4.2864603996276855</v>
      </c>
      <c r="T37" s="341">
        <v>4.4660305976867676</v>
      </c>
      <c r="U37" s="341">
        <v>4.5476822853088379</v>
      </c>
      <c r="V37" s="341">
        <v>4.626732349395752</v>
      </c>
      <c r="W37" s="341">
        <v>4.5938239097595215</v>
      </c>
      <c r="X37" s="341">
        <v>4.4734287261962891</v>
      </c>
    </row>
    <row r="38" spans="1:24" x14ac:dyDescent="0.2">
      <c r="M38" s="173"/>
      <c r="N38" s="173"/>
      <c r="O38" s="173"/>
      <c r="P38" s="173"/>
      <c r="Q38" s="173"/>
      <c r="R38" s="173"/>
      <c r="S38" s="173"/>
    </row>
    <row r="39" spans="1:24" x14ac:dyDescent="0.2">
      <c r="M39" s="173"/>
      <c r="N39" s="173"/>
      <c r="O39" s="173"/>
      <c r="P39" s="173"/>
      <c r="Q39" s="173"/>
      <c r="R39" s="173"/>
      <c r="S39" s="173"/>
    </row>
    <row r="40" spans="1:24" x14ac:dyDescent="0.2">
      <c r="M40" s="173"/>
      <c r="N40" s="173"/>
      <c r="O40" s="173"/>
      <c r="P40" s="173"/>
      <c r="Q40" s="173"/>
      <c r="R40" s="173"/>
      <c r="S40" s="173"/>
    </row>
    <row r="41" spans="1:24" x14ac:dyDescent="0.2">
      <c r="M41" s="173"/>
      <c r="N41" s="173"/>
      <c r="O41" s="173"/>
      <c r="P41" s="173"/>
      <c r="Q41" s="173"/>
      <c r="R41" s="173"/>
      <c r="S41" s="173"/>
    </row>
    <row r="42" spans="1:24" x14ac:dyDescent="0.2">
      <c r="M42" s="173"/>
      <c r="N42" s="173"/>
      <c r="O42" s="173"/>
      <c r="P42" s="173"/>
      <c r="Q42" s="173"/>
      <c r="R42" s="173"/>
      <c r="S42" s="173"/>
    </row>
    <row r="43" spans="1:24" x14ac:dyDescent="0.2">
      <c r="M43" s="173"/>
      <c r="N43" s="173"/>
      <c r="O43" s="173"/>
      <c r="P43" s="173"/>
      <c r="Q43" s="173"/>
      <c r="R43" s="173"/>
      <c r="S43" s="173"/>
    </row>
    <row r="44" spans="1:24" x14ac:dyDescent="0.2">
      <c r="M44" s="173"/>
      <c r="N44" s="173"/>
      <c r="O44" s="173"/>
      <c r="P44" s="173"/>
      <c r="Q44" s="173"/>
      <c r="R44" s="173"/>
      <c r="S44" s="173"/>
    </row>
    <row r="45" spans="1:24" x14ac:dyDescent="0.2">
      <c r="M45" s="173"/>
      <c r="N45" s="173"/>
      <c r="O45" s="173"/>
      <c r="P45" s="173"/>
      <c r="Q45" s="173"/>
      <c r="R45" s="173"/>
      <c r="S45" s="173"/>
    </row>
    <row r="46" spans="1:24" x14ac:dyDescent="0.2">
      <c r="M46" s="173"/>
      <c r="N46" s="173"/>
      <c r="O46" s="173"/>
      <c r="P46" s="173"/>
      <c r="Q46" s="173"/>
      <c r="R46" s="173"/>
      <c r="S46" s="173"/>
    </row>
    <row r="47" spans="1:24" s="169" customFormat="1" x14ac:dyDescent="0.2">
      <c r="C47" s="170"/>
      <c r="D47" s="170"/>
      <c r="E47" s="170"/>
      <c r="F47" s="170"/>
      <c r="G47" s="170"/>
      <c r="H47" s="170"/>
      <c r="I47" s="170"/>
      <c r="J47" s="170"/>
      <c r="K47" s="170"/>
      <c r="M47" s="170"/>
      <c r="N47" s="170"/>
      <c r="O47" s="170"/>
      <c r="P47" s="170"/>
      <c r="Q47" s="170"/>
      <c r="R47" s="170"/>
      <c r="S47" s="170"/>
    </row>
    <row r="48" spans="1:24" x14ac:dyDescent="0.2">
      <c r="M48" s="173"/>
      <c r="N48" s="173"/>
      <c r="O48" s="173"/>
      <c r="P48" s="173"/>
      <c r="Q48" s="173"/>
      <c r="R48" s="173"/>
      <c r="S48" s="173"/>
    </row>
    <row r="49" spans="1:19" x14ac:dyDescent="0.2">
      <c r="M49" s="173"/>
      <c r="N49" s="173"/>
      <c r="O49" s="173"/>
      <c r="P49" s="173"/>
      <c r="Q49" s="173"/>
      <c r="R49" s="173"/>
      <c r="S49" s="173"/>
    </row>
    <row r="50" spans="1:19" x14ac:dyDescent="0.2">
      <c r="M50" s="173"/>
      <c r="N50" s="173"/>
      <c r="O50" s="173"/>
      <c r="P50" s="173"/>
      <c r="Q50" s="173"/>
      <c r="R50" s="173"/>
      <c r="S50" s="173"/>
    </row>
    <row r="51" spans="1:19" x14ac:dyDescent="0.2">
      <c r="L51" s="171"/>
      <c r="M51" s="172"/>
      <c r="N51" s="172"/>
      <c r="O51" s="172"/>
      <c r="P51" s="172"/>
      <c r="Q51" s="172"/>
      <c r="R51" s="172"/>
      <c r="S51" s="172"/>
    </row>
    <row r="52" spans="1:19" s="169" customFormat="1" x14ac:dyDescent="0.2">
      <c r="C52" s="170"/>
      <c r="D52" s="170"/>
      <c r="E52" s="170"/>
      <c r="F52" s="170"/>
      <c r="G52" s="170"/>
      <c r="H52" s="170"/>
      <c r="I52" s="170"/>
      <c r="J52" s="170"/>
      <c r="K52" s="170"/>
      <c r="M52" s="170"/>
      <c r="N52" s="170"/>
      <c r="O52" s="170"/>
      <c r="P52" s="170"/>
      <c r="Q52" s="170"/>
      <c r="R52" s="170"/>
      <c r="S52" s="170"/>
    </row>
    <row r="53" spans="1:19" s="169" customFormat="1" x14ac:dyDescent="0.2">
      <c r="C53" s="170"/>
      <c r="D53" s="170"/>
      <c r="E53" s="170"/>
      <c r="F53" s="170"/>
      <c r="G53" s="170"/>
      <c r="H53" s="170"/>
      <c r="I53" s="170"/>
      <c r="J53" s="170"/>
      <c r="K53" s="170"/>
      <c r="M53" s="170"/>
      <c r="N53" s="170"/>
      <c r="O53" s="170"/>
      <c r="P53" s="170"/>
      <c r="Q53" s="170"/>
      <c r="R53" s="170"/>
      <c r="S53" s="170"/>
    </row>
    <row r="60" spans="1:19" x14ac:dyDescent="0.2">
      <c r="A60" s="182"/>
    </row>
    <row r="62" spans="1:19" x14ac:dyDescent="0.2">
      <c r="A62" s="182"/>
    </row>
  </sheetData>
  <pageMargins left="0.7" right="0.7" top="0.75" bottom="0.75" header="0.3" footer="0.3"/>
  <pageSetup paperSize="9" scale="6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theme="5" tint="0.59999389629810485"/>
    <outlinePr summaryBelow="0"/>
    <pageSetUpPr fitToPage="1"/>
  </sheetPr>
  <dimension ref="A1:AL27"/>
  <sheetViews>
    <sheetView view="pageBreakPreview" zoomScale="90" zoomScaleNormal="80" zoomScaleSheetLayoutView="90" workbookViewId="0">
      <pane xSplit="2" ySplit="2" topLeftCell="C3" activePane="bottomRight" state="frozen"/>
      <selection pane="topRight" activeCell="C1" sqref="C1"/>
      <selection pane="bottomLeft" activeCell="A3" sqref="A3"/>
      <selection pane="bottomRight" activeCell="A2" sqref="A2"/>
    </sheetView>
  </sheetViews>
  <sheetFormatPr defaultColWidth="8.85546875" defaultRowHeight="15" x14ac:dyDescent="0.2"/>
  <cols>
    <col min="1" max="1" width="2.28515625" style="210" customWidth="1"/>
    <col min="2" max="2" width="40.85546875" style="210" customWidth="1"/>
    <col min="3" max="6" width="8.5703125" style="211" customWidth="1"/>
    <col min="7" max="17" width="8.5703125" style="195" customWidth="1"/>
    <col min="18" max="26" width="8.85546875" style="195" customWidth="1"/>
    <col min="27" max="16384" width="8.85546875" style="195"/>
  </cols>
  <sheetData>
    <row r="1" spans="1:38" s="196" customFormat="1" ht="24.75" customHeight="1" x14ac:dyDescent="0.2">
      <c r="A1" s="194" t="str">
        <f>Index!A101</f>
        <v>Table 8g    External debt and debt service, Palau national government and state owned enterprises, FY2000-FY2021</v>
      </c>
      <c r="B1" s="194"/>
      <c r="C1" s="194"/>
      <c r="D1" s="194"/>
      <c r="E1" s="194"/>
      <c r="F1" s="194"/>
      <c r="G1" s="194"/>
      <c r="H1" s="194"/>
      <c r="I1" s="194"/>
      <c r="J1" s="194"/>
      <c r="K1" s="194"/>
      <c r="L1" s="194"/>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row>
    <row r="2" spans="1:38" s="199" customFormat="1" ht="24.95" customHeight="1" x14ac:dyDescent="0.2">
      <c r="A2" s="197"/>
      <c r="B2" s="198" t="s">
        <v>115</v>
      </c>
      <c r="C2" s="33" t="str">
        <f>NAgni!C2</f>
        <v>FY00</v>
      </c>
      <c r="D2" s="33" t="str">
        <f>NAgni!D2</f>
        <v>FY01</v>
      </c>
      <c r="E2" s="33" t="str">
        <f>NAgni!E2</f>
        <v>FY02</v>
      </c>
      <c r="F2" s="33" t="str">
        <f>NAgni!F2</f>
        <v>FY03</v>
      </c>
      <c r="G2" s="33" t="str">
        <f>NAgni!G2</f>
        <v>FY04</v>
      </c>
      <c r="H2" s="33" t="str">
        <f>NAgni!H2</f>
        <v>FY05</v>
      </c>
      <c r="I2" s="33" t="str">
        <f>NAgni!I2</f>
        <v>FY06</v>
      </c>
      <c r="J2" s="33" t="str">
        <f>NAgni!J2</f>
        <v>FY07</v>
      </c>
      <c r="K2" s="33" t="str">
        <f>NAgni!K2</f>
        <v>FY08</v>
      </c>
      <c r="L2" s="33" t="str">
        <f>NAgni!L2</f>
        <v>FY09</v>
      </c>
      <c r="M2" s="33" t="str">
        <f>NAgni!M2</f>
        <v>FY10</v>
      </c>
      <c r="N2" s="33" t="str">
        <f>NAgni!N2</f>
        <v>FY11</v>
      </c>
      <c r="O2" s="33" t="str">
        <f>NAgni!O2</f>
        <v>FY12</v>
      </c>
      <c r="P2" s="33" t="str">
        <f>NAgni!P2</f>
        <v>FY13</v>
      </c>
      <c r="Q2" s="33" t="str">
        <f>NAgni!Q2</f>
        <v>FY14</v>
      </c>
      <c r="R2" s="33" t="str">
        <f>NAgni!R2</f>
        <v>FY15</v>
      </c>
      <c r="S2" s="33" t="str">
        <f>NAgni!S2</f>
        <v>FY16</v>
      </c>
      <c r="T2" s="419" t="str">
        <f>NAgni!T2</f>
        <v>FY17</v>
      </c>
      <c r="U2" s="33" t="str">
        <f>NAgni!U2</f>
        <v>FY18</v>
      </c>
      <c r="V2" s="33" t="str">
        <f>NAgni!V2</f>
        <v>FY19</v>
      </c>
      <c r="W2" s="33" t="str">
        <f>NAgni!W2</f>
        <v>FY20</v>
      </c>
      <c r="X2" s="33" t="str">
        <f>NAgni!X2</f>
        <v>FY21</v>
      </c>
      <c r="Y2" s="33" t="str">
        <f>NAgni!Y2</f>
        <v>FY22</v>
      </c>
      <c r="Z2" s="419" t="str">
        <f>NAgni!Z2</f>
        <v>FY23</v>
      </c>
      <c r="AA2" s="33" t="str">
        <f>NAgni!AA2</f>
        <v>FY24</v>
      </c>
      <c r="AB2" s="419" t="str">
        <f>NAgni!AB2</f>
        <v>FY25</v>
      </c>
      <c r="AC2" s="33" t="str">
        <f>NAgni!AC2</f>
        <v>FY26</v>
      </c>
      <c r="AD2" s="419" t="str">
        <f>NAgni!AD2</f>
        <v>FY27</v>
      </c>
      <c r="AE2" s="33" t="str">
        <f>NAgni!AE2</f>
        <v>FY28</v>
      </c>
      <c r="AF2" s="419" t="str">
        <f>NAgni!AF2</f>
        <v>FY29</v>
      </c>
      <c r="AG2" s="33" t="str">
        <f>NAgni!AG2</f>
        <v>FY30</v>
      </c>
      <c r="AH2" s="419" t="str">
        <f>NAgni!AH2</f>
        <v>FY31</v>
      </c>
      <c r="AI2" s="33" t="str">
        <f>NAgni!AI2</f>
        <v>FY32</v>
      </c>
      <c r="AJ2" s="419" t="str">
        <f>NAgni!AJ2</f>
        <v>FY33</v>
      </c>
      <c r="AK2" s="195"/>
      <c r="AL2" s="195"/>
    </row>
    <row r="3" spans="1:38" ht="20.100000000000001" customHeight="1" x14ac:dyDescent="0.2">
      <c r="A3" s="200" t="s">
        <v>139</v>
      </c>
      <c r="B3" s="195"/>
      <c r="C3" s="195"/>
      <c r="D3" s="195"/>
      <c r="E3" s="195"/>
      <c r="F3" s="195"/>
    </row>
    <row r="4" spans="1:38" ht="12.75" x14ac:dyDescent="0.2">
      <c r="A4" s="201"/>
      <c r="B4" s="195" t="s">
        <v>75</v>
      </c>
      <c r="C4" s="202">
        <v>0</v>
      </c>
      <c r="D4" s="202">
        <v>0</v>
      </c>
      <c r="E4" s="202">
        <v>0</v>
      </c>
      <c r="F4" s="202">
        <v>0</v>
      </c>
      <c r="G4" s="202">
        <v>5</v>
      </c>
      <c r="H4" s="202">
        <v>1.5</v>
      </c>
      <c r="I4" s="202">
        <v>0</v>
      </c>
      <c r="J4" s="202">
        <v>13.5</v>
      </c>
      <c r="K4" s="202">
        <v>0</v>
      </c>
      <c r="L4" s="202">
        <v>6.9706888198852539</v>
      </c>
      <c r="M4" s="202">
        <v>0</v>
      </c>
      <c r="N4" s="202">
        <v>0</v>
      </c>
      <c r="O4" s="202">
        <v>10.637031555175781</v>
      </c>
      <c r="P4" s="202">
        <v>0</v>
      </c>
      <c r="Q4" s="202">
        <v>10.560000419616699</v>
      </c>
      <c r="R4" s="202">
        <v>0</v>
      </c>
      <c r="S4" s="202">
        <v>17.586193084716797</v>
      </c>
      <c r="T4" s="202">
        <v>12.113128662109375</v>
      </c>
      <c r="U4" s="202">
        <v>12.033302307128906</v>
      </c>
      <c r="V4" s="202">
        <v>9.4428882598876953</v>
      </c>
      <c r="W4" s="202">
        <v>57.927558898925781</v>
      </c>
      <c r="X4" s="202">
        <v>36.025234222412109</v>
      </c>
      <c r="Y4" s="202">
        <v>58.523761749267578</v>
      </c>
    </row>
    <row r="5" spans="1:38" ht="12.75" x14ac:dyDescent="0.2">
      <c r="A5" s="195"/>
      <c r="B5" s="195" t="s">
        <v>113</v>
      </c>
      <c r="C5" s="202">
        <v>1.6567720174789429</v>
      </c>
      <c r="D5" s="202">
        <v>2.5521140098571777</v>
      </c>
      <c r="E5" s="202">
        <v>2.3967430591583252</v>
      </c>
      <c r="F5" s="202">
        <v>3.5897960662841797</v>
      </c>
      <c r="G5" s="202">
        <v>3.7107810974121094</v>
      </c>
      <c r="H5" s="202">
        <v>4.0095500946044922</v>
      </c>
      <c r="I5" s="202">
        <v>4.0549359321594238</v>
      </c>
      <c r="J5" s="202">
        <v>4.4565777778625488</v>
      </c>
      <c r="K5" s="202">
        <v>4.4113240242004395</v>
      </c>
      <c r="L5" s="202">
        <v>5.5805239677429199</v>
      </c>
      <c r="M5" s="202">
        <v>6.3866462707519531</v>
      </c>
      <c r="N5" s="202">
        <v>6.2098798751831055</v>
      </c>
      <c r="O5" s="202">
        <v>6.5116219520568848</v>
      </c>
      <c r="P5" s="202">
        <v>6.4044342041015625</v>
      </c>
      <c r="Q5" s="202">
        <v>7.2762813568115234</v>
      </c>
      <c r="R5" s="202">
        <v>7.5835909843444824</v>
      </c>
      <c r="S5" s="202">
        <v>9.0993757247924805</v>
      </c>
      <c r="T5" s="202">
        <v>7.3932371139526367</v>
      </c>
      <c r="U5" s="202">
        <v>8.0544767379760742</v>
      </c>
      <c r="V5" s="202">
        <v>9.3840417861938477</v>
      </c>
      <c r="W5" s="202">
        <v>9.7817487716674805</v>
      </c>
      <c r="X5" s="202">
        <v>10.88422679901123</v>
      </c>
      <c r="Y5" s="202">
        <v>11.157626152038574</v>
      </c>
    </row>
    <row r="6" spans="1:38" ht="12.75" x14ac:dyDescent="0.2">
      <c r="A6" s="195"/>
      <c r="B6" s="195" t="s">
        <v>114</v>
      </c>
      <c r="C6" s="202">
        <v>0</v>
      </c>
      <c r="D6" s="202">
        <v>0.31172999739646912</v>
      </c>
      <c r="E6" s="202">
        <v>4.8370998352766037E-2</v>
      </c>
      <c r="F6" s="202">
        <v>1.2796649932861328</v>
      </c>
      <c r="G6" s="202">
        <v>1.8899350166320801</v>
      </c>
      <c r="H6" s="202">
        <v>1.8978079557418823</v>
      </c>
      <c r="I6" s="202">
        <v>1.9486900568008423</v>
      </c>
      <c r="J6" s="202">
        <v>2.1344509124755859</v>
      </c>
      <c r="K6" s="202">
        <v>2.2026479244232178</v>
      </c>
      <c r="L6" s="202">
        <v>3.391334056854248</v>
      </c>
      <c r="M6" s="202">
        <v>3.861907958984375</v>
      </c>
      <c r="N6" s="202">
        <v>3.7969660758972168</v>
      </c>
      <c r="O6" s="202">
        <v>4.2360401153564453</v>
      </c>
      <c r="P6" s="202">
        <v>4.0612168312072754</v>
      </c>
      <c r="Q6" s="202">
        <v>4.9936728477478027</v>
      </c>
      <c r="R6" s="202">
        <v>6.1764049530029297</v>
      </c>
      <c r="S6" s="202">
        <v>7.0234847068786621</v>
      </c>
      <c r="T6" s="202">
        <v>5.0940427780151367</v>
      </c>
      <c r="U6" s="202">
        <v>5.5648355484008789</v>
      </c>
      <c r="V6" s="202">
        <v>6.8545560836791992</v>
      </c>
      <c r="W6" s="202">
        <v>7.2470898628234863</v>
      </c>
      <c r="X6" s="202">
        <v>7.5298728942871094</v>
      </c>
      <c r="Y6" s="202">
        <v>7.3189406394958496</v>
      </c>
    </row>
    <row r="7" spans="1:38" ht="12.75" x14ac:dyDescent="0.2">
      <c r="A7" s="195"/>
      <c r="B7" s="195" t="s">
        <v>76</v>
      </c>
      <c r="C7" s="202">
        <v>1.6567720174789429</v>
      </c>
      <c r="D7" s="202">
        <v>2.2403841018676758</v>
      </c>
      <c r="E7" s="202">
        <v>2.3483719825744629</v>
      </c>
      <c r="F7" s="202">
        <v>2.3101310729980469</v>
      </c>
      <c r="G7" s="202">
        <v>1.8208459615707397</v>
      </c>
      <c r="H7" s="202">
        <v>2.1117420196533203</v>
      </c>
      <c r="I7" s="202">
        <v>2.1062459945678711</v>
      </c>
      <c r="J7" s="202">
        <v>2.322127103805542</v>
      </c>
      <c r="K7" s="202">
        <v>2.2086760997772217</v>
      </c>
      <c r="L7" s="202">
        <v>2.1891899108886719</v>
      </c>
      <c r="M7" s="202">
        <v>2.5247383117675781</v>
      </c>
      <c r="N7" s="202">
        <v>2.4129135608673096</v>
      </c>
      <c r="O7" s="202">
        <v>2.2755820751190186</v>
      </c>
      <c r="P7" s="202">
        <v>2.3432168960571289</v>
      </c>
      <c r="Q7" s="202">
        <v>2.2826085090637207</v>
      </c>
      <c r="R7" s="202">
        <v>1.4071859121322632</v>
      </c>
      <c r="S7" s="202">
        <v>2.0758907794952393</v>
      </c>
      <c r="T7" s="202">
        <v>2.2991945743560791</v>
      </c>
      <c r="U7" s="202">
        <v>2.4896411895751953</v>
      </c>
      <c r="V7" s="202">
        <v>2.5294859409332275</v>
      </c>
      <c r="W7" s="202">
        <v>2.5346581935882568</v>
      </c>
      <c r="X7" s="202">
        <v>3.3543539047241211</v>
      </c>
      <c r="Y7" s="202">
        <v>3.8386852741241455</v>
      </c>
    </row>
    <row r="8" spans="1:38" ht="12.75" x14ac:dyDescent="0.2">
      <c r="A8" s="195"/>
      <c r="B8" s="195" t="s">
        <v>77</v>
      </c>
      <c r="C8" s="202">
        <v>58.493911743164063</v>
      </c>
      <c r="D8" s="202">
        <v>58.182178497314453</v>
      </c>
      <c r="E8" s="202">
        <v>58.133808135986328</v>
      </c>
      <c r="F8" s="202">
        <v>56.854145050048828</v>
      </c>
      <c r="G8" s="202">
        <v>59.964210510253906</v>
      </c>
      <c r="H8" s="202">
        <v>59.566402435302734</v>
      </c>
      <c r="I8" s="202">
        <v>57.617710113525391</v>
      </c>
      <c r="J8" s="202">
        <v>68.983261108398438</v>
      </c>
      <c r="K8" s="202">
        <v>66.780609130859375</v>
      </c>
      <c r="L8" s="202">
        <v>70.359970092773438</v>
      </c>
      <c r="M8" s="202">
        <v>66.498062133789063</v>
      </c>
      <c r="N8" s="202">
        <v>62.701091766357422</v>
      </c>
      <c r="O8" s="202">
        <v>69.102081298828125</v>
      </c>
      <c r="P8" s="202">
        <v>65.040870666503906</v>
      </c>
      <c r="Q8" s="202">
        <v>70.607192993164063</v>
      </c>
      <c r="R8" s="202">
        <v>64.430793762207031</v>
      </c>
      <c r="S8" s="202">
        <v>75.049331665039063</v>
      </c>
      <c r="T8" s="202">
        <v>81.104995727539063</v>
      </c>
      <c r="U8" s="202">
        <v>87.579147338867188</v>
      </c>
      <c r="V8" s="202">
        <v>87.238502502441406</v>
      </c>
      <c r="W8" s="202">
        <v>138.671142578125</v>
      </c>
      <c r="X8" s="202">
        <v>167.16551208496094</v>
      </c>
      <c r="Y8" s="202">
        <v>218.37033081054688</v>
      </c>
    </row>
    <row r="9" spans="1:38" s="990" customFormat="1" ht="20.100000000000001" customHeight="1" x14ac:dyDescent="0.2">
      <c r="A9" s="230" t="s">
        <v>538</v>
      </c>
      <c r="B9" s="230"/>
      <c r="C9" s="989">
        <f>C8/C12</f>
        <v>0.39120840206898344</v>
      </c>
      <c r="D9" s="989">
        <f t="shared" ref="D9:W9" si="0">D8/D12</f>
        <v>0.36492384793321359</v>
      </c>
      <c r="E9" s="989">
        <f t="shared" si="0"/>
        <v>0.35742314059123381</v>
      </c>
      <c r="F9" s="989">
        <f t="shared" si="0"/>
        <v>0.36783490658891638</v>
      </c>
      <c r="G9" s="989">
        <f t="shared" si="0"/>
        <v>0.36038122062937822</v>
      </c>
      <c r="H9" s="989">
        <f t="shared" si="0"/>
        <v>0.31183673428631908</v>
      </c>
      <c r="I9" s="989">
        <f t="shared" si="0"/>
        <v>0.29748207265287713</v>
      </c>
      <c r="J9" s="989">
        <f t="shared" si="0"/>
        <v>0.34330606306874539</v>
      </c>
      <c r="K9" s="989">
        <f t="shared" si="0"/>
        <v>0.33174407187841032</v>
      </c>
      <c r="L9" s="989">
        <f t="shared" si="0"/>
        <v>0.37006447120697261</v>
      </c>
      <c r="M9" s="989">
        <f t="shared" si="0"/>
        <v>0.35337858367097291</v>
      </c>
      <c r="N9" s="989">
        <f t="shared" si="0"/>
        <v>0.31530517512295908</v>
      </c>
      <c r="O9" s="989">
        <f t="shared" si="0"/>
        <v>0.32047298962672649</v>
      </c>
      <c r="P9" s="989">
        <f t="shared" si="0"/>
        <v>0.29030733895810867</v>
      </c>
      <c r="Q9" s="989">
        <f t="shared" si="0"/>
        <v>0.28744604228730447</v>
      </c>
      <c r="R9" s="989">
        <f t="shared" si="0"/>
        <v>0.22382478558857538</v>
      </c>
      <c r="S9" s="989">
        <f t="shared" si="0"/>
        <v>0.24713888314113502</v>
      </c>
      <c r="T9" s="989">
        <f t="shared" si="0"/>
        <v>0.28121089257539972</v>
      </c>
      <c r="U9" s="989">
        <f t="shared" si="0"/>
        <v>0.30528516430736236</v>
      </c>
      <c r="V9" s="989">
        <f t="shared" si="0"/>
        <v>0.30993621147510397</v>
      </c>
      <c r="W9" s="989">
        <f t="shared" si="0"/>
        <v>0.5403422820068875</v>
      </c>
      <c r="X9" s="989">
        <f t="shared" ref="X9" si="1">X8/X12</f>
        <v>0.74912325364441135</v>
      </c>
      <c r="Y9" s="989"/>
      <c r="Z9" s="230"/>
      <c r="AA9" s="230"/>
      <c r="AB9" s="230"/>
      <c r="AC9" s="230"/>
      <c r="AD9" s="230"/>
      <c r="AE9" s="230"/>
      <c r="AF9" s="230"/>
      <c r="AG9" s="230"/>
      <c r="AH9" s="230"/>
      <c r="AI9" s="230"/>
      <c r="AJ9" s="230"/>
      <c r="AK9" s="230"/>
      <c r="AL9" s="230"/>
    </row>
    <row r="10" spans="1:38" s="990" customFormat="1" ht="12.75" customHeight="1" x14ac:dyDescent="0.2">
      <c r="A10" s="990" t="s">
        <v>830</v>
      </c>
      <c r="C10" s="991">
        <f>C5/C13</f>
        <v>2.5668139403780089E-2</v>
      </c>
      <c r="D10" s="991">
        <f t="shared" ref="D10:X10" si="2">D5/D13</f>
        <v>4.8698044068065313E-2</v>
      </c>
      <c r="E10" s="991">
        <f t="shared" si="2"/>
        <v>4.1092324646087086E-2</v>
      </c>
      <c r="F10" s="991">
        <f t="shared" si="2"/>
        <v>5.1554572429922028E-2</v>
      </c>
      <c r="G10" s="991">
        <f t="shared" si="2"/>
        <v>5.1012801557875381E-2</v>
      </c>
      <c r="H10" s="991">
        <f t="shared" si="2"/>
        <v>5.1816006576585652E-2</v>
      </c>
      <c r="I10" s="991">
        <f t="shared" si="2"/>
        <v>4.6533908471402909E-2</v>
      </c>
      <c r="J10" s="991">
        <f t="shared" si="2"/>
        <v>4.8390147779558072E-2</v>
      </c>
      <c r="K10" s="991">
        <f t="shared" si="2"/>
        <v>5.199585110830595E-2</v>
      </c>
      <c r="L10" s="991">
        <f t="shared" si="2"/>
        <v>7.3143019974066095E-2</v>
      </c>
      <c r="M10" s="991">
        <f t="shared" si="2"/>
        <v>7.451571070303592E-2</v>
      </c>
      <c r="N10" s="991">
        <f t="shared" si="2"/>
        <v>7.1185163930212417E-2</v>
      </c>
      <c r="O10" s="991">
        <f t="shared" si="2"/>
        <v>6.8517965062958167E-2</v>
      </c>
      <c r="P10" s="991">
        <f t="shared" si="2"/>
        <v>6.9600123497971206E-2</v>
      </c>
      <c r="Q10" s="991">
        <f t="shared" si="2"/>
        <v>6.8253754478749692E-2</v>
      </c>
      <c r="R10" s="991">
        <f t="shared" si="2"/>
        <v>6.6022504073678656E-2</v>
      </c>
      <c r="S10" s="991">
        <f t="shared" si="2"/>
        <v>7.2969474056048769E-2</v>
      </c>
      <c r="T10" s="991">
        <f t="shared" si="2"/>
        <v>6.4310311470826054E-2</v>
      </c>
      <c r="U10" s="991">
        <f t="shared" si="2"/>
        <v>6.3554668801978909E-2</v>
      </c>
      <c r="V10" s="991">
        <f t="shared" si="2"/>
        <v>7.8579277467582864E-2</v>
      </c>
      <c r="W10" s="991">
        <f t="shared" si="2"/>
        <v>7.6565266670351267E-2</v>
      </c>
      <c r="X10" s="991">
        <f t="shared" si="2"/>
        <v>9.6411028946778429E-2</v>
      </c>
      <c r="Y10" s="991"/>
      <c r="Z10" s="230"/>
      <c r="AA10" s="230"/>
      <c r="AB10" s="230"/>
      <c r="AC10" s="230"/>
      <c r="AD10" s="230"/>
      <c r="AE10" s="230"/>
      <c r="AF10" s="230"/>
      <c r="AG10" s="230"/>
      <c r="AH10" s="230"/>
      <c r="AI10" s="230"/>
      <c r="AJ10" s="230"/>
      <c r="AK10" s="230"/>
      <c r="AL10" s="230"/>
    </row>
    <row r="11" spans="1:38" s="203" customFormat="1" ht="20.100000000000001" customHeight="1" x14ac:dyDescent="0.2">
      <c r="A11" s="200" t="s">
        <v>260</v>
      </c>
      <c r="B11" s="195"/>
      <c r="C11" s="204"/>
      <c r="D11" s="204"/>
      <c r="E11" s="204"/>
      <c r="F11" s="204"/>
      <c r="G11" s="204"/>
      <c r="H11" s="204"/>
      <c r="I11" s="204"/>
      <c r="J11" s="204"/>
      <c r="K11" s="204"/>
      <c r="L11" s="204"/>
      <c r="M11" s="204"/>
      <c r="N11" s="204"/>
      <c r="O11" s="204"/>
      <c r="P11" s="204"/>
      <c r="Q11" s="204"/>
      <c r="R11" s="204"/>
      <c r="S11" s="204"/>
      <c r="T11" s="204"/>
      <c r="U11" s="204"/>
      <c r="V11" s="204"/>
      <c r="W11" s="204"/>
      <c r="X11" s="204"/>
      <c r="Y11" s="204"/>
      <c r="Z11" s="195"/>
      <c r="AA11" s="195"/>
      <c r="AB11" s="195"/>
      <c r="AC11" s="195"/>
      <c r="AD11" s="195"/>
      <c r="AE11" s="195"/>
      <c r="AF11" s="195"/>
      <c r="AG11" s="195"/>
      <c r="AH11" s="195"/>
      <c r="AI11" s="195"/>
      <c r="AJ11" s="195"/>
      <c r="AK11" s="195"/>
      <c r="AL11" s="195"/>
    </row>
    <row r="12" spans="1:38" s="990" customFormat="1" ht="12.75" customHeight="1" x14ac:dyDescent="0.2">
      <c r="A12" s="230" t="s">
        <v>140</v>
      </c>
      <c r="B12" s="230"/>
      <c r="C12" s="228">
        <f>SumInd!C4</f>
        <v>149.52110290527344</v>
      </c>
      <c r="D12" s="228">
        <f>SumInd!D4</f>
        <v>159.43649291992188</v>
      </c>
      <c r="E12" s="228">
        <f>SumInd!E4</f>
        <v>162.64701843261719</v>
      </c>
      <c r="F12" s="228">
        <f>SumInd!F4</f>
        <v>154.56430053710938</v>
      </c>
      <c r="G12" s="228">
        <f>SumInd!G4</f>
        <v>166.39105224609375</v>
      </c>
      <c r="H12" s="228">
        <f>SumInd!H4</f>
        <v>191.01791381835938</v>
      </c>
      <c r="I12" s="228">
        <f>SumInd!I4</f>
        <v>193.68464660644531</v>
      </c>
      <c r="J12" s="228">
        <f>SumInd!J4</f>
        <v>200.93807983398438</v>
      </c>
      <c r="K12" s="228">
        <f>SumInd!K4</f>
        <v>201.30158996582031</v>
      </c>
      <c r="L12" s="228">
        <f>SumInd!L4</f>
        <v>190.12895202636719</v>
      </c>
      <c r="M12" s="228">
        <f>SumInd!M4</f>
        <v>188.17796325683594</v>
      </c>
      <c r="N12" s="228">
        <f>SumInd!N4</f>
        <v>198.85842895507813</v>
      </c>
      <c r="O12" s="228">
        <f>SumInd!O4</f>
        <v>215.62528991699219</v>
      </c>
      <c r="P12" s="228">
        <f>SumInd!P4</f>
        <v>224.04142761230469</v>
      </c>
      <c r="Q12" s="228">
        <f>SumInd!Q4</f>
        <v>245.63633728027344</v>
      </c>
      <c r="R12" s="228">
        <f>SumInd!R4</f>
        <v>287.86264038085938</v>
      </c>
      <c r="S12" s="228">
        <f>SumInd!S4</f>
        <v>303.67269897460938</v>
      </c>
      <c r="T12" s="228">
        <f>SumInd!T4</f>
        <v>288.41342163085938</v>
      </c>
      <c r="U12" s="228">
        <f>SumInd!U4</f>
        <v>286.87652587890625</v>
      </c>
      <c r="V12" s="228">
        <f>SumInd!V4</f>
        <v>281.47244262695313</v>
      </c>
      <c r="W12" s="228">
        <f>SumInd!W4</f>
        <v>256.6357421875</v>
      </c>
      <c r="X12" s="228">
        <f>SumInd!X4</f>
        <v>223.14820861816406</v>
      </c>
      <c r="Y12" s="228"/>
      <c r="Z12" s="230"/>
      <c r="AA12" s="230"/>
      <c r="AB12" s="230"/>
      <c r="AC12" s="230"/>
      <c r="AD12" s="230"/>
      <c r="AE12" s="230"/>
      <c r="AF12" s="230"/>
      <c r="AG12" s="230"/>
      <c r="AH12" s="230"/>
      <c r="AI12" s="230"/>
      <c r="AJ12" s="230"/>
      <c r="AK12" s="230"/>
      <c r="AL12" s="230"/>
    </row>
    <row r="13" spans="1:38" s="230" customFormat="1" ht="20.100000000000001" customHeight="1" x14ac:dyDescent="0.2">
      <c r="A13" s="992" t="s">
        <v>829</v>
      </c>
      <c r="B13" s="992"/>
      <c r="C13" s="993">
        <f>GFSsum!B3</f>
        <v>64.545855522155762</v>
      </c>
      <c r="D13" s="993">
        <f>GFSsum!C3</f>
        <v>52.406909942626953</v>
      </c>
      <c r="E13" s="993">
        <f>GFSsum!D3</f>
        <v>58.325808525085449</v>
      </c>
      <c r="F13" s="993">
        <f>GFSsum!E3</f>
        <v>69.630992889404297</v>
      </c>
      <c r="G13" s="993">
        <f>GFSsum!F3</f>
        <v>72.742154598236084</v>
      </c>
      <c r="H13" s="993">
        <f>GFSsum!G3</f>
        <v>77.380530834197998</v>
      </c>
      <c r="I13" s="993">
        <f>GFSsum!H3</f>
        <v>87.139379978179932</v>
      </c>
      <c r="J13" s="993">
        <f>GFSsum!I3</f>
        <v>92.096800327301025</v>
      </c>
      <c r="K13" s="993">
        <f>GFSsum!J3</f>
        <v>84.83992338180542</v>
      </c>
      <c r="L13" s="993">
        <f>GFSsum!K3</f>
        <v>76.296056270599365</v>
      </c>
      <c r="M13" s="993">
        <f>GFSsum!L3</f>
        <v>85.708721160888672</v>
      </c>
      <c r="N13" s="993">
        <f>GFSsum!M3</f>
        <v>87.235591411590576</v>
      </c>
      <c r="O13" s="993">
        <f>GFSsum!N3</f>
        <v>95.035250186920166</v>
      </c>
      <c r="P13" s="993">
        <f>GFSsum!O3</f>
        <v>92.017569541931152</v>
      </c>
      <c r="Q13" s="993">
        <f>GFSsum!P3</f>
        <v>106.60631656646729</v>
      </c>
      <c r="R13" s="993">
        <f>GFSsum!Q3</f>
        <v>114.86372852325439</v>
      </c>
      <c r="S13" s="993">
        <f>GFSsum!R3</f>
        <v>124.70112800598145</v>
      </c>
      <c r="T13" s="993">
        <f>GFSsum!S3</f>
        <v>114.96192359924316</v>
      </c>
      <c r="U13" s="993">
        <f>GFSsum!T3</f>
        <v>126.73304557800293</v>
      </c>
      <c r="V13" s="993">
        <f>GFSsum!U3</f>
        <v>119.42132949829102</v>
      </c>
      <c r="W13" s="993">
        <f>GFSsum!V3</f>
        <v>127.75699996948242</v>
      </c>
      <c r="X13" s="993">
        <f>GFSsum!W3</f>
        <v>112.89400100708008</v>
      </c>
      <c r="Y13" s="993"/>
    </row>
    <row r="14" spans="1:38" s="203" customFormat="1" ht="20.100000000000001" customHeight="1" x14ac:dyDescent="0.2">
      <c r="A14" s="200" t="s">
        <v>563</v>
      </c>
      <c r="B14" s="195"/>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195"/>
      <c r="AA14" s="195"/>
      <c r="AB14" s="195"/>
      <c r="AC14" s="195"/>
      <c r="AD14" s="195"/>
      <c r="AE14" s="195"/>
      <c r="AF14" s="195"/>
      <c r="AG14" s="195"/>
      <c r="AH14" s="195"/>
      <c r="AI14" s="195"/>
      <c r="AJ14" s="195"/>
      <c r="AK14" s="195"/>
      <c r="AL14" s="195"/>
    </row>
    <row r="15" spans="1:38" ht="20.100000000000001" customHeight="1" x14ac:dyDescent="0.2">
      <c r="A15" s="207"/>
      <c r="B15" s="195" t="s">
        <v>75</v>
      </c>
      <c r="C15" s="208">
        <v>0</v>
      </c>
      <c r="D15" s="208">
        <v>0</v>
      </c>
      <c r="E15" s="208">
        <v>0</v>
      </c>
      <c r="F15" s="208">
        <v>0</v>
      </c>
      <c r="G15" s="208">
        <v>0</v>
      </c>
      <c r="H15" s="208">
        <v>1.5</v>
      </c>
      <c r="I15" s="208">
        <v>0</v>
      </c>
      <c r="J15" s="208">
        <v>6.5</v>
      </c>
      <c r="K15" s="208">
        <v>0</v>
      </c>
      <c r="L15" s="208">
        <v>0</v>
      </c>
      <c r="M15" s="208">
        <v>0</v>
      </c>
      <c r="N15" s="208">
        <v>0</v>
      </c>
      <c r="O15" s="208">
        <v>9.8727340698242188</v>
      </c>
      <c r="P15" s="208">
        <v>0</v>
      </c>
      <c r="Q15" s="208">
        <v>6.1999998092651367</v>
      </c>
      <c r="R15" s="208">
        <v>0</v>
      </c>
      <c r="S15" s="208">
        <v>17.586193084716797</v>
      </c>
      <c r="T15" s="208">
        <v>12.113128662109375</v>
      </c>
      <c r="U15" s="208">
        <v>12.033302307128906</v>
      </c>
      <c r="V15" s="208">
        <v>9.4428882598876953</v>
      </c>
      <c r="W15" s="208">
        <v>57.927558898925781</v>
      </c>
      <c r="X15" s="208">
        <v>36.025234222412109</v>
      </c>
      <c r="Y15" s="208">
        <v>58.523761749267578</v>
      </c>
    </row>
    <row r="16" spans="1:38" ht="12.75" customHeight="1" x14ac:dyDescent="0.2">
      <c r="A16" s="207"/>
      <c r="B16" s="195" t="s">
        <v>113</v>
      </c>
      <c r="C16" s="208">
        <v>0</v>
      </c>
      <c r="D16" s="208">
        <v>0.69999998807907104</v>
      </c>
      <c r="E16" s="208">
        <v>0.71200001239776611</v>
      </c>
      <c r="F16" s="208">
        <v>1.2749999761581421</v>
      </c>
      <c r="G16" s="208">
        <v>1.830286979675293</v>
      </c>
      <c r="H16" s="208">
        <v>1.8079999685287476</v>
      </c>
      <c r="I16" s="208">
        <v>1.7999999523162842</v>
      </c>
      <c r="J16" s="208">
        <v>1.7625739574432373</v>
      </c>
      <c r="K16" s="208">
        <v>1.5744450092315674</v>
      </c>
      <c r="L16" s="208">
        <v>2.7432188987731934</v>
      </c>
      <c r="M16" s="208">
        <v>2.2834539413452148</v>
      </c>
      <c r="N16" s="208">
        <v>2.2374188899993896</v>
      </c>
      <c r="O16" s="208">
        <v>2.1791470050811768</v>
      </c>
      <c r="P16" s="208">
        <v>2.1886940002441406</v>
      </c>
      <c r="Q16" s="208">
        <v>2.4250938892364502</v>
      </c>
      <c r="R16" s="208">
        <v>2.4692001342773438</v>
      </c>
      <c r="S16" s="208">
        <v>2.8859589099884033</v>
      </c>
      <c r="T16" s="208">
        <v>3.2963466644287109</v>
      </c>
      <c r="U16" s="208">
        <v>4.1842079162597656</v>
      </c>
      <c r="V16" s="208">
        <v>5.4825305938720703</v>
      </c>
      <c r="W16" s="208">
        <v>5.83709716796875</v>
      </c>
      <c r="X16" s="208">
        <v>6.9511651992797852</v>
      </c>
      <c r="Y16" s="208">
        <v>7.6912655830383301</v>
      </c>
    </row>
    <row r="17" spans="1:38" ht="12.75" customHeight="1" x14ac:dyDescent="0.2">
      <c r="A17" s="207"/>
      <c r="B17" s="195" t="s">
        <v>114</v>
      </c>
      <c r="C17" s="208">
        <v>0</v>
      </c>
      <c r="D17" s="208">
        <v>0</v>
      </c>
      <c r="E17" s="208">
        <v>0</v>
      </c>
      <c r="F17" s="208">
        <v>0.57099997997283936</v>
      </c>
      <c r="G17" s="208">
        <v>1.1432869434356689</v>
      </c>
      <c r="H17" s="208">
        <v>1.1430000066757202</v>
      </c>
      <c r="I17" s="208">
        <v>1.1430000066757202</v>
      </c>
      <c r="J17" s="208">
        <v>1.1425739526748657</v>
      </c>
      <c r="K17" s="208">
        <v>1.0285689830780029</v>
      </c>
      <c r="L17" s="208">
        <v>2.171428918838501</v>
      </c>
      <c r="M17" s="208">
        <v>1.5999979972839355</v>
      </c>
      <c r="N17" s="208">
        <v>1.5999979972839355</v>
      </c>
      <c r="O17" s="208">
        <v>1.5999979972839355</v>
      </c>
      <c r="P17" s="208">
        <v>1.5999979972839355</v>
      </c>
      <c r="Q17" s="208">
        <v>1.8831510543823242</v>
      </c>
      <c r="R17" s="208">
        <v>2.209420919418335</v>
      </c>
      <c r="S17" s="208">
        <v>2.2399148941040039</v>
      </c>
      <c r="T17" s="208">
        <v>2.3055062294006348</v>
      </c>
      <c r="U17" s="208">
        <v>3.0503208637237549</v>
      </c>
      <c r="V17" s="208">
        <v>4.3054800033569336</v>
      </c>
      <c r="W17" s="208">
        <v>4.6141171455383301</v>
      </c>
      <c r="X17" s="208">
        <v>4.8644742965698242</v>
      </c>
      <c r="Y17" s="208">
        <v>5.0178117752075195</v>
      </c>
    </row>
    <row r="18" spans="1:38" ht="12.75" customHeight="1" x14ac:dyDescent="0.2">
      <c r="A18" s="207"/>
      <c r="B18" s="195" t="s">
        <v>76</v>
      </c>
      <c r="C18" s="208">
        <v>0</v>
      </c>
      <c r="D18" s="208">
        <v>0.69999998807907104</v>
      </c>
      <c r="E18" s="208">
        <v>0.71200001239776611</v>
      </c>
      <c r="F18" s="208">
        <v>0.70399999618530273</v>
      </c>
      <c r="G18" s="208">
        <v>0.68699997663497925</v>
      </c>
      <c r="H18" s="208">
        <v>0.66500002145767212</v>
      </c>
      <c r="I18" s="208">
        <v>0.65700000524520874</v>
      </c>
      <c r="J18" s="208">
        <v>0.62000000476837158</v>
      </c>
      <c r="K18" s="208">
        <v>0.54587602615356445</v>
      </c>
      <c r="L18" s="208">
        <v>0.57178997993469238</v>
      </c>
      <c r="M18" s="208">
        <v>0.68345600366592407</v>
      </c>
      <c r="N18" s="208">
        <v>0.63742101192474365</v>
      </c>
      <c r="O18" s="208">
        <v>0.57914900779724121</v>
      </c>
      <c r="P18" s="208">
        <v>0.58869600296020508</v>
      </c>
      <c r="Q18" s="208">
        <v>0.5419430136680603</v>
      </c>
      <c r="R18" s="208">
        <v>0.25977912545204163</v>
      </c>
      <c r="S18" s="208">
        <v>0.64604407548904419</v>
      </c>
      <c r="T18" s="208">
        <v>0.99084031581878662</v>
      </c>
      <c r="U18" s="208">
        <v>1.1338869333267212</v>
      </c>
      <c r="V18" s="208">
        <v>1.1770505905151367</v>
      </c>
      <c r="W18" s="208">
        <v>1.2229796648025513</v>
      </c>
      <c r="X18" s="208">
        <v>2.0866906642913818</v>
      </c>
      <c r="Y18" s="208">
        <v>2.6734540462493896</v>
      </c>
    </row>
    <row r="19" spans="1:38" ht="12.75" customHeight="1" x14ac:dyDescent="0.2">
      <c r="A19" s="207"/>
      <c r="B19" s="195" t="s">
        <v>77</v>
      </c>
      <c r="C19" s="209">
        <v>23</v>
      </c>
      <c r="D19" s="209">
        <v>23</v>
      </c>
      <c r="E19" s="209">
        <v>23</v>
      </c>
      <c r="F19" s="209">
        <v>22.429000854492188</v>
      </c>
      <c r="G19" s="209">
        <v>21.285713195800781</v>
      </c>
      <c r="H19" s="209">
        <v>21.64271354675293</v>
      </c>
      <c r="I19" s="209">
        <v>20.499713897705078</v>
      </c>
      <c r="J19" s="209">
        <v>25.857139587402344</v>
      </c>
      <c r="K19" s="209">
        <v>24.828569412231445</v>
      </c>
      <c r="L19" s="209">
        <v>22.657140731811523</v>
      </c>
      <c r="M19" s="209">
        <v>21.05714225769043</v>
      </c>
      <c r="N19" s="209">
        <v>19.457145690917969</v>
      </c>
      <c r="O19" s="209">
        <v>27.729881286621094</v>
      </c>
      <c r="P19" s="209">
        <v>26.1298828125</v>
      </c>
      <c r="Q19" s="209">
        <v>30.446731567382813</v>
      </c>
      <c r="R19" s="209">
        <v>28.237310409545898</v>
      </c>
      <c r="S19" s="209">
        <v>43.583587646484375</v>
      </c>
      <c r="T19" s="209">
        <v>53.3922119140625</v>
      </c>
      <c r="U19" s="209">
        <v>62.374191284179688</v>
      </c>
      <c r="V19" s="209">
        <v>64.585960388183594</v>
      </c>
      <c r="W19" s="209">
        <v>117.89940643310547</v>
      </c>
      <c r="X19" s="209">
        <v>149.05917358398438</v>
      </c>
      <c r="Y19" s="209">
        <v>202.56512451171875</v>
      </c>
    </row>
    <row r="20" spans="1:38" s="203" customFormat="1" ht="20.100000000000001" customHeight="1" x14ac:dyDescent="0.2">
      <c r="A20" s="200" t="s">
        <v>564</v>
      </c>
      <c r="B20" s="195"/>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195"/>
      <c r="AA20" s="195"/>
      <c r="AB20" s="195"/>
      <c r="AC20" s="195"/>
      <c r="AD20" s="195"/>
      <c r="AE20" s="195"/>
      <c r="AF20" s="195"/>
      <c r="AG20" s="195"/>
      <c r="AH20" s="195"/>
      <c r="AI20" s="195"/>
      <c r="AJ20" s="195"/>
      <c r="AK20" s="195"/>
      <c r="AL20" s="195"/>
    </row>
    <row r="21" spans="1:38" ht="20.100000000000001" customHeight="1" x14ac:dyDescent="0.2">
      <c r="A21" s="207"/>
      <c r="B21" s="195" t="s">
        <v>75</v>
      </c>
      <c r="C21" s="208">
        <v>0</v>
      </c>
      <c r="D21" s="208">
        <v>0</v>
      </c>
      <c r="E21" s="208">
        <v>0</v>
      </c>
      <c r="F21" s="208">
        <v>0</v>
      </c>
      <c r="G21" s="208">
        <v>5</v>
      </c>
      <c r="H21" s="208">
        <v>0</v>
      </c>
      <c r="I21" s="208">
        <v>0</v>
      </c>
      <c r="J21" s="208">
        <v>7</v>
      </c>
      <c r="K21" s="208">
        <v>0</v>
      </c>
      <c r="L21" s="208">
        <v>6.9706888198852539</v>
      </c>
      <c r="M21" s="208">
        <v>0</v>
      </c>
      <c r="N21" s="208">
        <v>0</v>
      </c>
      <c r="O21" s="208">
        <v>0.76429802179336548</v>
      </c>
      <c r="P21" s="208">
        <v>0</v>
      </c>
      <c r="Q21" s="208">
        <v>4.3600001335144043</v>
      </c>
      <c r="R21" s="208">
        <v>0</v>
      </c>
      <c r="S21" s="208">
        <v>0</v>
      </c>
      <c r="T21" s="208">
        <v>0</v>
      </c>
      <c r="U21" s="208">
        <v>0</v>
      </c>
      <c r="V21" s="208">
        <v>0</v>
      </c>
      <c r="W21" s="208">
        <v>0</v>
      </c>
      <c r="X21" s="208">
        <v>0</v>
      </c>
      <c r="Y21" s="208">
        <v>0</v>
      </c>
    </row>
    <row r="22" spans="1:38" ht="12.75" customHeight="1" x14ac:dyDescent="0.2">
      <c r="A22" s="207"/>
      <c r="B22" s="195" t="s">
        <v>113</v>
      </c>
      <c r="C22" s="208">
        <v>1.6567720174789429</v>
      </c>
      <c r="D22" s="208">
        <v>1.8521139621734619</v>
      </c>
      <c r="E22" s="208">
        <v>1.6847430467605591</v>
      </c>
      <c r="F22" s="208">
        <v>2.314795970916748</v>
      </c>
      <c r="G22" s="208">
        <v>1.8804939985275269</v>
      </c>
      <c r="H22" s="208">
        <v>2.2015500068664551</v>
      </c>
      <c r="I22" s="208">
        <v>2.2549359798431396</v>
      </c>
      <c r="J22" s="208">
        <v>2.6940040588378906</v>
      </c>
      <c r="K22" s="208">
        <v>2.8368790149688721</v>
      </c>
      <c r="L22" s="208">
        <v>2.8373050689697266</v>
      </c>
      <c r="M22" s="208">
        <v>4.1031923294067383</v>
      </c>
      <c r="N22" s="208">
        <v>3.9724607467651367</v>
      </c>
      <c r="O22" s="208">
        <v>4.3324751853942871</v>
      </c>
      <c r="P22" s="208">
        <v>4.2157402038574219</v>
      </c>
      <c r="Q22" s="208">
        <v>4.8511872291564941</v>
      </c>
      <c r="R22" s="208">
        <v>5.1143908500671387</v>
      </c>
      <c r="S22" s="208">
        <v>6.213416576385498</v>
      </c>
      <c r="T22" s="208">
        <v>4.0968904495239258</v>
      </c>
      <c r="U22" s="208">
        <v>3.8702690601348877</v>
      </c>
      <c r="V22" s="208">
        <v>3.9015114307403564</v>
      </c>
      <c r="W22" s="208">
        <v>3.9446513652801514</v>
      </c>
      <c r="X22" s="208">
        <v>3.9330618381500244</v>
      </c>
      <c r="Y22" s="208">
        <v>3.4663600921630859</v>
      </c>
    </row>
    <row r="23" spans="1:38" ht="12.75" customHeight="1" x14ac:dyDescent="0.2">
      <c r="A23" s="207"/>
      <c r="B23" s="195" t="s">
        <v>114</v>
      </c>
      <c r="C23" s="208">
        <v>0</v>
      </c>
      <c r="D23" s="208">
        <v>0.31172999739646912</v>
      </c>
      <c r="E23" s="208">
        <v>4.8370998352766037E-2</v>
      </c>
      <c r="F23" s="208">
        <v>0.70866501331329346</v>
      </c>
      <c r="G23" s="208">
        <v>0.74664801359176636</v>
      </c>
      <c r="H23" s="208">
        <v>0.75480800867080688</v>
      </c>
      <c r="I23" s="208">
        <v>0.80568999052047729</v>
      </c>
      <c r="J23" s="208">
        <v>0.99187701940536499</v>
      </c>
      <c r="K23" s="208">
        <v>1.1740789413452148</v>
      </c>
      <c r="L23" s="208">
        <v>1.2199050188064575</v>
      </c>
      <c r="M23" s="208">
        <v>2.2619099617004395</v>
      </c>
      <c r="N23" s="208">
        <v>2.1969680786132813</v>
      </c>
      <c r="O23" s="208">
        <v>2.6360421180725098</v>
      </c>
      <c r="P23" s="208">
        <v>2.4612190723419189</v>
      </c>
      <c r="Q23" s="208">
        <v>3.1105220317840576</v>
      </c>
      <c r="R23" s="208">
        <v>3.9669840335845947</v>
      </c>
      <c r="S23" s="208">
        <v>4.7835698127746582</v>
      </c>
      <c r="T23" s="208">
        <v>2.7885363101959229</v>
      </c>
      <c r="U23" s="208">
        <v>2.5145149230957031</v>
      </c>
      <c r="V23" s="208">
        <v>2.5490760803222656</v>
      </c>
      <c r="W23" s="208">
        <v>2.6329727172851563</v>
      </c>
      <c r="X23" s="208">
        <v>2.6653985977172852</v>
      </c>
      <c r="Y23" s="208">
        <v>2.3011291027069092</v>
      </c>
    </row>
    <row r="24" spans="1:38" ht="12.75" customHeight="1" x14ac:dyDescent="0.2">
      <c r="A24" s="207"/>
      <c r="B24" s="195" t="s">
        <v>76</v>
      </c>
      <c r="C24" s="208">
        <v>1.6567720174789429</v>
      </c>
      <c r="D24" s="208">
        <v>1.54038405418396</v>
      </c>
      <c r="E24" s="208">
        <v>1.6363719701766968</v>
      </c>
      <c r="F24" s="208">
        <v>1.6061309576034546</v>
      </c>
      <c r="G24" s="208">
        <v>1.1338460445404053</v>
      </c>
      <c r="H24" s="208">
        <v>1.446742057800293</v>
      </c>
      <c r="I24" s="208">
        <v>1.4492460489273071</v>
      </c>
      <c r="J24" s="208">
        <v>1.7021269798278809</v>
      </c>
      <c r="K24" s="208">
        <v>1.6627999544143677</v>
      </c>
      <c r="L24" s="208">
        <v>1.617400050163269</v>
      </c>
      <c r="M24" s="208">
        <v>1.8412822484970093</v>
      </c>
      <c r="N24" s="208">
        <v>1.7754926681518555</v>
      </c>
      <c r="O24" s="208">
        <v>1.6964330673217773</v>
      </c>
      <c r="P24" s="208">
        <v>1.7545210123062134</v>
      </c>
      <c r="Q24" s="208">
        <v>1.7406654357910156</v>
      </c>
      <c r="R24" s="208">
        <v>1.1474066972732544</v>
      </c>
      <c r="S24" s="208">
        <v>1.4298467636108398</v>
      </c>
      <c r="T24" s="208">
        <v>1.3083541393280029</v>
      </c>
      <c r="U24" s="208">
        <v>1.3557542562484741</v>
      </c>
      <c r="V24" s="208">
        <v>1.3524353504180908</v>
      </c>
      <c r="W24" s="208">
        <v>1.3116786479949951</v>
      </c>
      <c r="X24" s="208">
        <v>1.2676633596420288</v>
      </c>
      <c r="Y24" s="208">
        <v>1.1652312278747559</v>
      </c>
    </row>
    <row r="25" spans="1:38" ht="20.100000000000001" customHeight="1" x14ac:dyDescent="0.2">
      <c r="A25" s="205"/>
      <c r="B25" s="205" t="s">
        <v>77</v>
      </c>
      <c r="C25" s="665">
        <v>35.493911743164063</v>
      </c>
      <c r="D25" s="665">
        <v>35.182178497314453</v>
      </c>
      <c r="E25" s="665">
        <v>35.133808135986328</v>
      </c>
      <c r="F25" s="665">
        <v>34.425144195556641</v>
      </c>
      <c r="G25" s="665">
        <v>38.678497314453125</v>
      </c>
      <c r="H25" s="665">
        <v>37.923686981201172</v>
      </c>
      <c r="I25" s="665">
        <v>37.117996215820313</v>
      </c>
      <c r="J25" s="665">
        <v>43.126121520996094</v>
      </c>
      <c r="K25" s="665">
        <v>41.952041625976563</v>
      </c>
      <c r="L25" s="665">
        <v>47.702827453613281</v>
      </c>
      <c r="M25" s="665">
        <v>45.440914154052734</v>
      </c>
      <c r="N25" s="665">
        <v>43.243949890136719</v>
      </c>
      <c r="O25" s="665">
        <v>41.372203826904297</v>
      </c>
      <c r="P25" s="665">
        <v>38.910984039306641</v>
      </c>
      <c r="Q25" s="665">
        <v>40.16046142578125</v>
      </c>
      <c r="R25" s="665">
        <v>36.193477630615234</v>
      </c>
      <c r="S25" s="665">
        <v>31.465740203857422</v>
      </c>
      <c r="T25" s="665">
        <v>27.71278190612793</v>
      </c>
      <c r="U25" s="665">
        <v>25.204952239990234</v>
      </c>
      <c r="V25" s="665">
        <v>22.65254020690918</v>
      </c>
      <c r="W25" s="665">
        <v>20.771732330322266</v>
      </c>
      <c r="X25" s="665">
        <v>18.106332778930664</v>
      </c>
      <c r="Y25" s="665">
        <v>15.805204391479492</v>
      </c>
    </row>
    <row r="26" spans="1:38" x14ac:dyDescent="0.2">
      <c r="A26" s="195" t="s">
        <v>482</v>
      </c>
    </row>
    <row r="27" spans="1:38" x14ac:dyDescent="0.2">
      <c r="A27" s="195"/>
    </row>
  </sheetData>
  <pageMargins left="0.74803149606299202" right="0.74803149606299202" top="0.98425196850393704" bottom="0.98425196850393704" header="0.511811023622047" footer="0.511811023622047"/>
  <pageSetup scale="51"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theme="5" tint="0.59999389629810485"/>
    <pageSetUpPr fitToPage="1"/>
  </sheetPr>
  <dimension ref="A1:X25"/>
  <sheetViews>
    <sheetView view="pageBreakPreview" zoomScale="90" zoomScaleNormal="90" zoomScaleSheetLayoutView="90" workbookViewId="0">
      <selection activeCell="A2" sqref="A2"/>
    </sheetView>
  </sheetViews>
  <sheetFormatPr defaultColWidth="9.140625" defaultRowHeight="12.75" x14ac:dyDescent="0.2"/>
  <cols>
    <col min="1" max="1" width="20" style="195" customWidth="1"/>
    <col min="2" max="2" width="43.42578125" style="195" bestFit="1" customWidth="1"/>
    <col min="3" max="3" width="35.28515625" style="195" bestFit="1" customWidth="1"/>
    <col min="4" max="4" width="10.140625" style="195" customWidth="1"/>
    <col min="5" max="5" width="13.85546875" style="195" customWidth="1"/>
    <col min="6" max="8" width="12.7109375" style="195" customWidth="1"/>
    <col min="9" max="9" width="19.85546875" style="195" bestFit="1" customWidth="1"/>
    <col min="10" max="10" width="43.42578125" style="195" bestFit="1" customWidth="1"/>
    <col min="11" max="11" width="34.140625" style="195" bestFit="1" customWidth="1"/>
    <col min="12" max="12" width="9.140625" style="195"/>
    <col min="13" max="13" width="12.140625" style="195" bestFit="1" customWidth="1"/>
    <col min="14" max="16384" width="9.140625" style="195"/>
  </cols>
  <sheetData>
    <row r="1" spans="1:7" s="196" customFormat="1" ht="24.95" customHeight="1" x14ac:dyDescent="0.2">
      <c r="A1" s="212" t="str">
        <f>Index!A102</f>
        <v>Table 8h    Palau external debt by loan by borrower, lender, original value, and outstanding principle by loan</v>
      </c>
      <c r="B1" s="212"/>
    </row>
    <row r="2" spans="1:7" ht="69.75" customHeight="1" x14ac:dyDescent="0.2">
      <c r="A2" s="213" t="s">
        <v>483</v>
      </c>
      <c r="B2" s="213" t="s">
        <v>78</v>
      </c>
      <c r="C2" s="214" t="s">
        <v>73</v>
      </c>
      <c r="D2" s="214" t="s">
        <v>74</v>
      </c>
      <c r="E2" s="214" t="s">
        <v>484</v>
      </c>
      <c r="F2" s="214" t="s">
        <v>485</v>
      </c>
      <c r="G2" s="262" t="s">
        <v>5084</v>
      </c>
    </row>
    <row r="3" spans="1:7" ht="18.75" customHeight="1" x14ac:dyDescent="0.2">
      <c r="A3" s="215" t="s">
        <v>301</v>
      </c>
      <c r="B3" s="215" t="s">
        <v>569</v>
      </c>
      <c r="C3" s="215" t="s">
        <v>486</v>
      </c>
      <c r="D3" s="215">
        <v>2003</v>
      </c>
      <c r="E3" s="217">
        <v>3.5000000000000003E-2</v>
      </c>
      <c r="F3" s="216">
        <v>20000</v>
      </c>
      <c r="G3" s="216">
        <v>0</v>
      </c>
    </row>
    <row r="4" spans="1:7" ht="15" customHeight="1" x14ac:dyDescent="0.2">
      <c r="A4" s="215" t="s">
        <v>301</v>
      </c>
      <c r="B4" s="215" t="s">
        <v>570</v>
      </c>
      <c r="C4" s="215" t="s">
        <v>486</v>
      </c>
      <c r="D4" s="215">
        <v>2005</v>
      </c>
      <c r="E4" s="217">
        <v>3.5000000000000003E-2</v>
      </c>
      <c r="F4" s="216">
        <v>8000</v>
      </c>
      <c r="G4" s="216">
        <v>1142.9000000000005</v>
      </c>
    </row>
    <row r="5" spans="1:7" ht="15" customHeight="1" x14ac:dyDescent="0.2">
      <c r="A5" s="215" t="s">
        <v>301</v>
      </c>
      <c r="B5" s="215" t="s">
        <v>487</v>
      </c>
      <c r="C5" s="215" t="s">
        <v>488</v>
      </c>
      <c r="D5" s="215">
        <v>2011</v>
      </c>
      <c r="E5" s="217" t="s">
        <v>5088</v>
      </c>
      <c r="F5" s="216">
        <v>16059.977999999999</v>
      </c>
      <c r="G5" s="216">
        <v>8424.8545200000008</v>
      </c>
    </row>
    <row r="6" spans="1:7" ht="15" customHeight="1" x14ac:dyDescent="0.2">
      <c r="A6" s="215" t="s">
        <v>301</v>
      </c>
      <c r="B6" s="215" t="s">
        <v>2814</v>
      </c>
      <c r="C6" s="215" t="s">
        <v>488</v>
      </c>
      <c r="D6" s="215">
        <v>2014</v>
      </c>
      <c r="E6" s="217" t="s">
        <v>5088</v>
      </c>
      <c r="F6" s="216">
        <v>28753.699000000001</v>
      </c>
      <c r="G6" s="216">
        <v>22489.121694725724</v>
      </c>
    </row>
    <row r="7" spans="1:7" ht="15" customHeight="1" x14ac:dyDescent="0.2">
      <c r="A7" s="215" t="s">
        <v>301</v>
      </c>
      <c r="B7" s="215" t="s">
        <v>2813</v>
      </c>
      <c r="C7" s="215" t="s">
        <v>486</v>
      </c>
      <c r="D7" s="215">
        <v>2016</v>
      </c>
      <c r="E7" s="217" t="s">
        <v>5089</v>
      </c>
      <c r="F7" s="216">
        <v>10000</v>
      </c>
      <c r="G7" s="216">
        <v>8008.2489903788601</v>
      </c>
    </row>
    <row r="8" spans="1:7" ht="15" customHeight="1" x14ac:dyDescent="0.2">
      <c r="A8" s="215" t="s">
        <v>301</v>
      </c>
      <c r="B8" s="215" t="s">
        <v>2815</v>
      </c>
      <c r="C8" s="215" t="s">
        <v>488</v>
      </c>
      <c r="D8" s="215">
        <v>2016</v>
      </c>
      <c r="E8" s="217" t="s">
        <v>5090</v>
      </c>
      <c r="F8" s="216">
        <v>24808.756999999998</v>
      </c>
      <c r="G8" s="216">
        <v>22499.999999999996</v>
      </c>
    </row>
    <row r="9" spans="1:7" ht="15" customHeight="1" x14ac:dyDescent="0.2">
      <c r="A9" s="215" t="s">
        <v>301</v>
      </c>
      <c r="B9" s="215" t="s">
        <v>3816</v>
      </c>
      <c r="C9" s="215" t="s">
        <v>486</v>
      </c>
      <c r="D9" s="215">
        <v>2020</v>
      </c>
      <c r="E9" s="217" t="s">
        <v>5091</v>
      </c>
      <c r="F9" s="216">
        <v>15000</v>
      </c>
      <c r="G9" s="216">
        <v>15000</v>
      </c>
    </row>
    <row r="10" spans="1:7" ht="15" customHeight="1" x14ac:dyDescent="0.2">
      <c r="A10" s="215" t="s">
        <v>301</v>
      </c>
      <c r="B10" s="215" t="s">
        <v>3817</v>
      </c>
      <c r="C10" s="215" t="s">
        <v>3818</v>
      </c>
      <c r="D10" s="215">
        <v>2020</v>
      </c>
      <c r="E10" s="217" t="s">
        <v>5091</v>
      </c>
      <c r="F10" s="216">
        <v>5000</v>
      </c>
      <c r="G10" s="216">
        <v>5000</v>
      </c>
    </row>
    <row r="11" spans="1:7" ht="15" customHeight="1" x14ac:dyDescent="0.2">
      <c r="A11" s="215" t="s">
        <v>301</v>
      </c>
      <c r="B11" s="215" t="s">
        <v>3819</v>
      </c>
      <c r="C11" s="215" t="s">
        <v>488</v>
      </c>
      <c r="D11" s="215">
        <v>2020</v>
      </c>
      <c r="E11" s="217" t="s">
        <v>5092</v>
      </c>
      <c r="F11" s="216">
        <v>15000</v>
      </c>
      <c r="G11" s="216">
        <v>15000</v>
      </c>
    </row>
    <row r="12" spans="1:7" ht="15" customHeight="1" x14ac:dyDescent="0.2">
      <c r="A12" s="215" t="s">
        <v>301</v>
      </c>
      <c r="B12" s="215" t="s">
        <v>3820</v>
      </c>
      <c r="C12" s="215" t="s">
        <v>488</v>
      </c>
      <c r="D12" s="215">
        <v>2020</v>
      </c>
      <c r="E12" s="217">
        <v>0.02</v>
      </c>
      <c r="F12" s="216">
        <v>20000</v>
      </c>
      <c r="G12" s="216">
        <v>20000</v>
      </c>
    </row>
    <row r="13" spans="1:7" ht="15" customHeight="1" x14ac:dyDescent="0.2">
      <c r="A13" s="215" t="s">
        <v>301</v>
      </c>
      <c r="B13" s="215" t="s">
        <v>5085</v>
      </c>
      <c r="C13" s="215" t="s">
        <v>488</v>
      </c>
      <c r="D13" s="215">
        <v>2021</v>
      </c>
      <c r="E13" s="217" t="s">
        <v>5090</v>
      </c>
      <c r="F13" s="216">
        <v>25000</v>
      </c>
      <c r="G13" s="216">
        <v>25000</v>
      </c>
    </row>
    <row r="14" spans="1:7" ht="15" customHeight="1" x14ac:dyDescent="0.2">
      <c r="A14" s="215" t="s">
        <v>301</v>
      </c>
      <c r="B14" s="215" t="s">
        <v>5086</v>
      </c>
      <c r="C14" s="215" t="s">
        <v>488</v>
      </c>
      <c r="D14" s="215">
        <v>2021</v>
      </c>
      <c r="E14" s="217">
        <v>0.02</v>
      </c>
      <c r="F14" s="216">
        <v>10000</v>
      </c>
      <c r="G14" s="216">
        <v>10000</v>
      </c>
    </row>
    <row r="15" spans="1:7" ht="15" customHeight="1" x14ac:dyDescent="0.2">
      <c r="A15" s="215" t="s">
        <v>301</v>
      </c>
      <c r="B15" s="215" t="s">
        <v>5087</v>
      </c>
      <c r="C15" s="215" t="s">
        <v>488</v>
      </c>
      <c r="D15" s="215">
        <v>2022</v>
      </c>
      <c r="E15" s="217" t="s">
        <v>5093</v>
      </c>
      <c r="F15" s="216">
        <v>30000</v>
      </c>
      <c r="G15" s="216">
        <v>0</v>
      </c>
    </row>
    <row r="16" spans="1:7" ht="15" customHeight="1" x14ac:dyDescent="0.2">
      <c r="A16" s="215" t="s">
        <v>301</v>
      </c>
      <c r="B16" s="215" t="s">
        <v>5094</v>
      </c>
      <c r="C16" s="215" t="s">
        <v>486</v>
      </c>
      <c r="D16" s="215">
        <v>2022</v>
      </c>
      <c r="E16" s="217" t="s">
        <v>5089</v>
      </c>
      <c r="F16" s="216">
        <v>20000</v>
      </c>
      <c r="G16" s="216">
        <v>20000</v>
      </c>
    </row>
    <row r="17" spans="1:24" ht="15" customHeight="1" x14ac:dyDescent="0.2">
      <c r="A17" s="215" t="s">
        <v>571</v>
      </c>
      <c r="B17" s="215" t="s">
        <v>489</v>
      </c>
      <c r="C17" s="215" t="s">
        <v>486</v>
      </c>
      <c r="D17" s="215">
        <v>2004</v>
      </c>
      <c r="E17" s="217">
        <v>3.5000000000000003E-2</v>
      </c>
      <c r="F17" s="216">
        <v>5000</v>
      </c>
      <c r="G17" s="216">
        <v>571.40200000000004</v>
      </c>
      <c r="U17" s="196"/>
      <c r="V17" s="196"/>
      <c r="W17" s="196"/>
      <c r="X17" s="196"/>
    </row>
    <row r="18" spans="1:24" ht="15" customHeight="1" x14ac:dyDescent="0.2">
      <c r="A18" s="215" t="s">
        <v>571</v>
      </c>
      <c r="B18" s="215" t="s">
        <v>490</v>
      </c>
      <c r="C18" s="215" t="s">
        <v>491</v>
      </c>
      <c r="D18" s="215">
        <v>2006</v>
      </c>
      <c r="E18" s="217" t="s">
        <v>1866</v>
      </c>
      <c r="F18" s="666">
        <v>5000</v>
      </c>
      <c r="G18" s="216">
        <v>0</v>
      </c>
      <c r="U18" s="196"/>
      <c r="V18" s="196"/>
      <c r="W18" s="196"/>
      <c r="X18" s="196"/>
    </row>
    <row r="19" spans="1:24" x14ac:dyDescent="0.2">
      <c r="A19" s="215" t="s">
        <v>572</v>
      </c>
      <c r="B19" s="215" t="s">
        <v>492</v>
      </c>
      <c r="C19" s="215" t="s">
        <v>493</v>
      </c>
      <c r="D19" s="215">
        <v>2008</v>
      </c>
      <c r="E19" s="217">
        <v>3.5000000000000003E-2</v>
      </c>
      <c r="F19" s="216">
        <v>7000</v>
      </c>
      <c r="G19" s="216">
        <v>1800</v>
      </c>
    </row>
    <row r="20" spans="1:24" x14ac:dyDescent="0.2">
      <c r="A20" s="215" t="s">
        <v>573</v>
      </c>
      <c r="B20" s="215" t="s">
        <v>574</v>
      </c>
      <c r="C20" s="215" t="s">
        <v>494</v>
      </c>
      <c r="D20" s="215">
        <v>1992</v>
      </c>
      <c r="E20" s="217">
        <v>4.5999999999999999E-2</v>
      </c>
      <c r="F20" s="216">
        <v>39143</v>
      </c>
      <c r="G20" s="216">
        <v>13433.80242503535</v>
      </c>
    </row>
    <row r="21" spans="1:24" ht="21" customHeight="1" thickBot="1" x14ac:dyDescent="0.25">
      <c r="A21" s="218" t="s">
        <v>3</v>
      </c>
      <c r="B21" s="218"/>
      <c r="C21" s="218"/>
      <c r="D21" s="326"/>
      <c r="E21" s="326"/>
      <c r="F21" s="327"/>
      <c r="G21" s="327">
        <f>SUM(G3:G20)</f>
        <v>188370.32963013995</v>
      </c>
    </row>
    <row r="22" spans="1:24" x14ac:dyDescent="0.2">
      <c r="A22" s="1014"/>
      <c r="B22" s="1014"/>
      <c r="C22" s="1014"/>
      <c r="D22" s="1015"/>
      <c r="E22" s="1015"/>
      <c r="F22" s="1016" t="s">
        <v>5095</v>
      </c>
      <c r="G22" s="1017">
        <f>G21/NAgni!X6/1000</f>
        <v>0.84414896627051295</v>
      </c>
    </row>
    <row r="23" spans="1:24" x14ac:dyDescent="0.2">
      <c r="A23" s="195" t="s">
        <v>495</v>
      </c>
    </row>
    <row r="24" spans="1:24" x14ac:dyDescent="0.2">
      <c r="A24" s="1019" t="s">
        <v>5096</v>
      </c>
    </row>
    <row r="25" spans="1:24" x14ac:dyDescent="0.2">
      <c r="A25" s="420" t="s">
        <v>831</v>
      </c>
    </row>
  </sheetData>
  <pageMargins left="0.74803149606299202" right="0.74803149606299202" top="0.98425196850393704" bottom="0.98425196850393704" header="0.511811023622047" footer="0.511811023622047"/>
  <pageSetup scale="83"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47880-4754-4C63-B142-4A19084AA76F}">
  <sheetPr codeName="Sheet1">
    <tabColor rgb="FF00B0F0"/>
    <pageSetUpPr fitToPage="1"/>
  </sheetPr>
  <dimension ref="A1:BA63"/>
  <sheetViews>
    <sheetView zoomScale="90" zoomScaleNormal="90" workbookViewId="0">
      <pane xSplit="1" ySplit="2" topLeftCell="B3" activePane="bottomRight" state="frozen"/>
      <selection activeCell="A53" sqref="A53:XFD53"/>
      <selection pane="topRight" activeCell="A53" sqref="A53:XFD53"/>
      <selection pane="bottomLeft" activeCell="A53" sqref="A53:XFD53"/>
      <selection pane="bottomRight" activeCell="A2" sqref="A2"/>
    </sheetView>
  </sheetViews>
  <sheetFormatPr defaultColWidth="9.140625" defaultRowHeight="12.75" outlineLevelCol="1" x14ac:dyDescent="0.2"/>
  <cols>
    <col min="1" max="1" width="29.140625" style="853" bestFit="1" customWidth="1"/>
    <col min="2" max="2" width="12" style="853" bestFit="1" customWidth="1"/>
    <col min="3" max="15" width="9.140625" style="853"/>
    <col min="16" max="23" width="9.140625" style="853" customWidth="1"/>
    <col min="24" max="35" width="9.140625" style="853" hidden="1" customWidth="1" outlineLevel="1"/>
    <col min="36" max="36" width="9.140625" style="925" collapsed="1"/>
    <col min="37" max="16384" width="9.140625" style="925"/>
  </cols>
  <sheetData>
    <row r="1" spans="1:53" ht="25.5" customHeight="1" x14ac:dyDescent="0.2">
      <c r="A1" s="156" t="str">
        <f>Index!A104</f>
        <v>Table 9a    National government finances (GFS 2014 format, summary), FY2000-FY2021</v>
      </c>
    </row>
    <row r="2" spans="1:53" s="928" customFormat="1" ht="25.35" customHeight="1" x14ac:dyDescent="0.2">
      <c r="A2" s="847"/>
      <c r="B2" s="848" t="s">
        <v>585</v>
      </c>
      <c r="C2" s="848" t="s">
        <v>586</v>
      </c>
      <c r="D2" s="848" t="s">
        <v>587</v>
      </c>
      <c r="E2" s="848" t="s">
        <v>588</v>
      </c>
      <c r="F2" s="848" t="s">
        <v>589</v>
      </c>
      <c r="G2" s="848" t="s">
        <v>590</v>
      </c>
      <c r="H2" s="848" t="s">
        <v>591</v>
      </c>
      <c r="I2" s="848" t="s">
        <v>592</v>
      </c>
      <c r="J2" s="848" t="s">
        <v>593</v>
      </c>
      <c r="K2" s="848" t="s">
        <v>594</v>
      </c>
      <c r="L2" s="848" t="s">
        <v>595</v>
      </c>
      <c r="M2" s="848" t="s">
        <v>596</v>
      </c>
      <c r="N2" s="848" t="s">
        <v>597</v>
      </c>
      <c r="O2" s="848" t="s">
        <v>598</v>
      </c>
      <c r="P2" s="848" t="s">
        <v>619</v>
      </c>
      <c r="Q2" s="848" t="s">
        <v>783</v>
      </c>
      <c r="R2" s="848" t="s">
        <v>752</v>
      </c>
      <c r="S2" s="848" t="s">
        <v>753</v>
      </c>
      <c r="T2" s="848" t="s">
        <v>754</v>
      </c>
      <c r="U2" s="848" t="s">
        <v>755</v>
      </c>
      <c r="V2" s="848" t="s">
        <v>3538</v>
      </c>
      <c r="W2" s="848" t="s">
        <v>3539</v>
      </c>
      <c r="X2" s="848" t="s">
        <v>3540</v>
      </c>
      <c r="Y2" s="848" t="s">
        <v>3541</v>
      </c>
      <c r="Z2" s="848" t="s">
        <v>3542</v>
      </c>
      <c r="AA2" s="848" t="s">
        <v>3543</v>
      </c>
      <c r="AB2" s="848" t="s">
        <v>3544</v>
      </c>
      <c r="AC2" s="848" t="s">
        <v>3545</v>
      </c>
      <c r="AD2" s="848" t="s">
        <v>3546</v>
      </c>
      <c r="AE2" s="848" t="s">
        <v>3547</v>
      </c>
      <c r="AF2" s="848" t="s">
        <v>3548</v>
      </c>
      <c r="AG2" s="848" t="s">
        <v>3549</v>
      </c>
      <c r="AH2" s="848" t="s">
        <v>3550</v>
      </c>
      <c r="AI2" s="848" t="s">
        <v>3551</v>
      </c>
      <c r="AJ2" s="926"/>
      <c r="AK2" s="926"/>
      <c r="AL2" s="926"/>
      <c r="AM2" s="926"/>
      <c r="AN2" s="926"/>
      <c r="AO2" s="926"/>
      <c r="AP2" s="926"/>
      <c r="AQ2" s="926"/>
      <c r="AR2" s="926"/>
      <c r="AS2" s="926"/>
      <c r="AT2" s="926"/>
      <c r="AU2" s="926"/>
      <c r="AV2" s="926"/>
      <c r="AW2" s="926"/>
      <c r="AX2" s="926"/>
      <c r="AY2" s="926"/>
      <c r="AZ2" s="926"/>
      <c r="BA2" s="927"/>
    </row>
    <row r="3" spans="1:53" ht="20.25" customHeight="1" x14ac:dyDescent="0.2">
      <c r="A3" s="851" t="s">
        <v>227</v>
      </c>
      <c r="B3" s="852">
        <f t="shared" ref="B3:V3" si="0">SUM(B4:B7)</f>
        <v>64.545855522155762</v>
      </c>
      <c r="C3" s="852">
        <f t="shared" si="0"/>
        <v>52.406909942626953</v>
      </c>
      <c r="D3" s="852">
        <f t="shared" si="0"/>
        <v>58.325808525085449</v>
      </c>
      <c r="E3" s="852">
        <f t="shared" si="0"/>
        <v>69.630992889404297</v>
      </c>
      <c r="F3" s="852">
        <f t="shared" si="0"/>
        <v>72.742154598236084</v>
      </c>
      <c r="G3" s="852">
        <f t="shared" si="0"/>
        <v>77.380530834197998</v>
      </c>
      <c r="H3" s="852">
        <f t="shared" si="0"/>
        <v>87.139379978179932</v>
      </c>
      <c r="I3" s="852">
        <f t="shared" si="0"/>
        <v>92.096800327301025</v>
      </c>
      <c r="J3" s="852">
        <f t="shared" si="0"/>
        <v>84.83992338180542</v>
      </c>
      <c r="K3" s="852">
        <f t="shared" si="0"/>
        <v>76.296056270599365</v>
      </c>
      <c r="L3" s="852">
        <f t="shared" si="0"/>
        <v>85.708721160888672</v>
      </c>
      <c r="M3" s="852">
        <f t="shared" si="0"/>
        <v>87.235591411590576</v>
      </c>
      <c r="N3" s="852">
        <f t="shared" si="0"/>
        <v>95.035250186920166</v>
      </c>
      <c r="O3" s="852">
        <f t="shared" si="0"/>
        <v>92.017569541931152</v>
      </c>
      <c r="P3" s="852">
        <f t="shared" si="0"/>
        <v>106.60631656646729</v>
      </c>
      <c r="Q3" s="852">
        <f t="shared" si="0"/>
        <v>114.86372852325439</v>
      </c>
      <c r="R3" s="852">
        <f t="shared" si="0"/>
        <v>124.70112800598145</v>
      </c>
      <c r="S3" s="852">
        <f t="shared" si="0"/>
        <v>114.96192359924316</v>
      </c>
      <c r="T3" s="852">
        <f t="shared" si="0"/>
        <v>126.73304557800293</v>
      </c>
      <c r="U3" s="852">
        <f t="shared" si="0"/>
        <v>119.42132949829102</v>
      </c>
      <c r="V3" s="852">
        <f t="shared" si="0"/>
        <v>127.75699996948242</v>
      </c>
      <c r="W3" s="852">
        <f t="shared" ref="W3" si="1">SUM(W4:W7)</f>
        <v>112.89400100708008</v>
      </c>
      <c r="X3" s="852"/>
      <c r="Y3" s="852"/>
      <c r="Z3" s="852"/>
      <c r="AA3" s="852"/>
      <c r="AB3" s="852"/>
      <c r="AC3" s="852"/>
      <c r="AD3" s="852"/>
      <c r="AE3" s="852"/>
      <c r="AF3" s="852"/>
      <c r="AG3" s="852"/>
      <c r="AH3" s="852"/>
      <c r="AI3" s="852"/>
      <c r="AJ3" s="929"/>
      <c r="AK3" s="929"/>
      <c r="AL3" s="929"/>
      <c r="AM3" s="929"/>
      <c r="AN3" s="929"/>
      <c r="AO3" s="929"/>
      <c r="AP3" s="929"/>
      <c r="AQ3" s="929"/>
      <c r="AR3" s="929"/>
      <c r="AS3" s="929"/>
      <c r="AT3" s="929"/>
      <c r="AU3" s="929"/>
      <c r="AV3" s="929"/>
      <c r="AW3" s="929"/>
      <c r="AX3" s="929"/>
      <c r="AY3" s="929"/>
      <c r="AZ3" s="929"/>
      <c r="BA3" s="929"/>
    </row>
    <row r="4" spans="1:53" x14ac:dyDescent="0.2">
      <c r="A4" s="854" t="s">
        <v>228</v>
      </c>
      <c r="B4" s="852">
        <f>GFSdet!E4</f>
        <v>23.792585372924805</v>
      </c>
      <c r="C4" s="852">
        <f>GFSdet!F4</f>
        <v>24.836740493774414</v>
      </c>
      <c r="D4" s="852">
        <f>GFSdet!G4</f>
        <v>23.583259582519531</v>
      </c>
      <c r="E4" s="852">
        <f>GFSdet!H4</f>
        <v>24.346830368041992</v>
      </c>
      <c r="F4" s="852">
        <f>GFSdet!I4</f>
        <v>27.951417922973633</v>
      </c>
      <c r="G4" s="852">
        <f>GFSdet!J4</f>
        <v>31.90900993347168</v>
      </c>
      <c r="H4" s="852">
        <f>GFSdet!K4</f>
        <v>31.336498260498047</v>
      </c>
      <c r="I4" s="852">
        <f>GFSdet!L4</f>
        <v>30.827644348144531</v>
      </c>
      <c r="J4" s="852">
        <f>GFSdet!M4</f>
        <v>32.904468536376953</v>
      </c>
      <c r="K4" s="852">
        <f>GFSdet!N4</f>
        <v>29.29925537109375</v>
      </c>
      <c r="L4" s="852">
        <f>GFSdet!O4</f>
        <v>31.233390808105469</v>
      </c>
      <c r="M4" s="852">
        <f>GFSdet!P4</f>
        <v>34.705303192138672</v>
      </c>
      <c r="N4" s="852">
        <f>GFSdet!Q4</f>
        <v>38.986495971679688</v>
      </c>
      <c r="O4" s="852">
        <f>GFSdet!R4</f>
        <v>41.441249847412109</v>
      </c>
      <c r="P4" s="852">
        <f>GFSdet!S4</f>
        <v>47.019981384277344</v>
      </c>
      <c r="Q4" s="852">
        <f>GFSdet!T4</f>
        <v>56.553775787353516</v>
      </c>
      <c r="R4" s="852">
        <f>GFSdet!U4</f>
        <v>59.113941192626953</v>
      </c>
      <c r="S4" s="852">
        <f>GFSdet!V4</f>
        <v>56.918537139892578</v>
      </c>
      <c r="T4" s="852">
        <f>GFSdet!W4</f>
        <v>60.462627410888672</v>
      </c>
      <c r="U4" s="852">
        <f>GFSdet!X4</f>
        <v>51.784511566162109</v>
      </c>
      <c r="V4" s="852">
        <f>GFSdet!Y4</f>
        <v>46.827999114990234</v>
      </c>
      <c r="W4" s="852">
        <f>GFSdet!Z4</f>
        <v>41.027999877929688</v>
      </c>
      <c r="X4" s="852"/>
      <c r="Y4" s="852"/>
      <c r="Z4" s="852"/>
      <c r="AA4" s="852"/>
      <c r="AB4" s="852"/>
      <c r="AC4" s="852"/>
      <c r="AD4" s="852"/>
      <c r="AE4" s="852"/>
      <c r="AF4" s="852"/>
      <c r="AG4" s="852"/>
      <c r="AH4" s="852"/>
      <c r="AI4" s="852"/>
      <c r="AJ4" s="929"/>
      <c r="AK4" s="929"/>
      <c r="AN4" s="929"/>
      <c r="AO4" s="929"/>
      <c r="AP4" s="929"/>
      <c r="AQ4" s="929"/>
      <c r="AR4" s="929"/>
      <c r="AS4" s="929"/>
      <c r="AT4" s="929"/>
      <c r="AU4" s="929"/>
      <c r="AV4" s="929"/>
      <c r="AW4" s="929"/>
      <c r="AX4" s="929"/>
      <c r="AY4" s="929"/>
      <c r="AZ4" s="929"/>
      <c r="BA4" s="929"/>
    </row>
    <row r="5" spans="1:53" x14ac:dyDescent="0.2">
      <c r="A5" s="854" t="s">
        <v>229</v>
      </c>
      <c r="B5" s="852">
        <f>GFSdet!E60</f>
        <v>0</v>
      </c>
      <c r="C5" s="852">
        <f>GFSdet!F60</f>
        <v>0</v>
      </c>
      <c r="D5" s="852">
        <f>GFSdet!G60</f>
        <v>0</v>
      </c>
      <c r="E5" s="852">
        <f>GFSdet!H60</f>
        <v>0</v>
      </c>
      <c r="F5" s="852">
        <f>GFSdet!I60</f>
        <v>0</v>
      </c>
      <c r="G5" s="852">
        <f>GFSdet!J60</f>
        <v>0</v>
      </c>
      <c r="H5" s="852">
        <f>GFSdet!K60</f>
        <v>0</v>
      </c>
      <c r="I5" s="852">
        <f>GFSdet!L60</f>
        <v>0</v>
      </c>
      <c r="J5" s="852">
        <f>GFSdet!M60</f>
        <v>0</v>
      </c>
      <c r="K5" s="852">
        <f>GFSdet!N60</f>
        <v>0</v>
      </c>
      <c r="L5" s="852">
        <f>GFSdet!O60</f>
        <v>0</v>
      </c>
      <c r="M5" s="852">
        <f>GFSdet!P60</f>
        <v>0</v>
      </c>
      <c r="N5" s="852">
        <f>GFSdet!Q60</f>
        <v>0</v>
      </c>
      <c r="O5" s="852">
        <f>GFSdet!R60</f>
        <v>0</v>
      </c>
      <c r="P5" s="852">
        <f>GFSdet!S60</f>
        <v>0</v>
      </c>
      <c r="Q5" s="852">
        <f>GFSdet!T60</f>
        <v>0</v>
      </c>
      <c r="R5" s="852">
        <f>GFSdet!U60</f>
        <v>0</v>
      </c>
      <c r="S5" s="852">
        <f>GFSdet!V60</f>
        <v>0</v>
      </c>
      <c r="T5" s="852">
        <f>GFSdet!W60</f>
        <v>0</v>
      </c>
      <c r="U5" s="852">
        <f>GFSdet!X60</f>
        <v>0</v>
      </c>
      <c r="V5" s="852">
        <f>GFSdet!Y60</f>
        <v>0</v>
      </c>
      <c r="W5" s="852">
        <f>GFSdet!Z60</f>
        <v>0</v>
      </c>
      <c r="X5" s="852"/>
      <c r="Y5" s="852"/>
      <c r="Z5" s="852"/>
      <c r="AA5" s="852"/>
      <c r="AB5" s="852"/>
      <c r="AC5" s="852"/>
      <c r="AD5" s="852"/>
      <c r="AE5" s="852"/>
      <c r="AF5" s="852"/>
      <c r="AG5" s="852"/>
      <c r="AH5" s="852"/>
      <c r="AI5" s="852"/>
      <c r="AJ5" s="929"/>
      <c r="AK5" s="929"/>
      <c r="AN5" s="929"/>
      <c r="AO5" s="929"/>
      <c r="AP5" s="929"/>
      <c r="AQ5" s="929"/>
      <c r="AR5" s="929"/>
      <c r="AS5" s="929"/>
      <c r="AT5" s="929"/>
      <c r="AU5" s="929"/>
      <c r="AV5" s="929"/>
      <c r="AW5" s="929"/>
      <c r="AX5" s="929"/>
      <c r="AY5" s="929"/>
      <c r="AZ5" s="929"/>
      <c r="BA5" s="929"/>
    </row>
    <row r="6" spans="1:53" x14ac:dyDescent="0.2">
      <c r="A6" s="854" t="s">
        <v>230</v>
      </c>
      <c r="B6" s="852">
        <f>GFSdet!E70</f>
        <v>31.450241088867188</v>
      </c>
      <c r="C6" s="852">
        <f>GFSdet!F70</f>
        <v>21.683942794799805</v>
      </c>
      <c r="D6" s="852">
        <f>GFSdet!G70</f>
        <v>29.393697738647461</v>
      </c>
      <c r="E6" s="852">
        <f>GFSdet!H70</f>
        <v>39.208137512207031</v>
      </c>
      <c r="F6" s="852">
        <f>GFSdet!I70</f>
        <v>41.053302764892578</v>
      </c>
      <c r="G6" s="852">
        <f>GFSdet!J70</f>
        <v>40.778511047363281</v>
      </c>
      <c r="H6" s="852">
        <f>GFSdet!K70</f>
        <v>50.501895904541016</v>
      </c>
      <c r="I6" s="852">
        <f>GFSdet!L70</f>
        <v>56.010208129882813</v>
      </c>
      <c r="J6" s="852">
        <f>GFSdet!M70</f>
        <v>46.255596160888672</v>
      </c>
      <c r="K6" s="852">
        <f>GFSdet!N70</f>
        <v>41.795051574707031</v>
      </c>
      <c r="L6" s="852">
        <f>GFSdet!O70</f>
        <v>49.631572723388672</v>
      </c>
      <c r="M6" s="852">
        <f>GFSdet!P70</f>
        <v>45.9505615234375</v>
      </c>
      <c r="N6" s="852">
        <f>GFSdet!Q70</f>
        <v>48.171779632568359</v>
      </c>
      <c r="O6" s="852">
        <f>GFSdet!R70</f>
        <v>41.927101135253906</v>
      </c>
      <c r="P6" s="852">
        <f>GFSdet!S70</f>
        <v>47.118198394775391</v>
      </c>
      <c r="Q6" s="852">
        <f>GFSdet!T70</f>
        <v>43.691055297851563</v>
      </c>
      <c r="R6" s="852">
        <f>GFSdet!U70</f>
        <v>49.251319885253906</v>
      </c>
      <c r="S6" s="852">
        <f>GFSdet!V70</f>
        <v>37.315204620361328</v>
      </c>
      <c r="T6" s="852">
        <f>GFSdet!W70</f>
        <v>49.388568878173828</v>
      </c>
      <c r="U6" s="852">
        <f>GFSdet!X70</f>
        <v>50.300212860107422</v>
      </c>
      <c r="V6" s="852">
        <f>GFSdet!Y70</f>
        <v>65.040000915527344</v>
      </c>
      <c r="W6" s="852">
        <f>GFSdet!Z70</f>
        <v>58.518001556396484</v>
      </c>
      <c r="X6" s="852"/>
      <c r="Y6" s="852"/>
      <c r="Z6" s="852"/>
      <c r="AA6" s="852"/>
      <c r="AB6" s="852"/>
      <c r="AC6" s="852"/>
      <c r="AD6" s="852"/>
      <c r="AE6" s="852"/>
      <c r="AF6" s="852"/>
      <c r="AG6" s="852"/>
      <c r="AH6" s="852"/>
      <c r="AI6" s="852"/>
      <c r="AJ6" s="929"/>
      <c r="AK6" s="929"/>
      <c r="AN6" s="929"/>
      <c r="AO6" s="929"/>
      <c r="AP6" s="929"/>
      <c r="AQ6" s="929"/>
      <c r="AR6" s="929"/>
      <c r="AS6" s="929"/>
      <c r="AT6" s="929"/>
      <c r="AU6" s="929"/>
      <c r="AV6" s="929"/>
      <c r="AW6" s="929"/>
      <c r="AX6" s="929"/>
      <c r="AY6" s="929"/>
      <c r="AZ6" s="929"/>
      <c r="BA6" s="929"/>
    </row>
    <row r="7" spans="1:53" x14ac:dyDescent="0.2">
      <c r="A7" s="854" t="s">
        <v>231</v>
      </c>
      <c r="B7" s="852">
        <f>GFSdet!E92</f>
        <v>9.3030290603637695</v>
      </c>
      <c r="C7" s="852">
        <f>GFSdet!F92</f>
        <v>5.8862266540527344</v>
      </c>
      <c r="D7" s="852">
        <f>GFSdet!G92</f>
        <v>5.348851203918457</v>
      </c>
      <c r="E7" s="852">
        <f>GFSdet!H92</f>
        <v>6.0760250091552734</v>
      </c>
      <c r="F7" s="852">
        <f>GFSdet!I92</f>
        <v>3.737433910369873</v>
      </c>
      <c r="G7" s="852">
        <f>GFSdet!J92</f>
        <v>4.6930098533630371</v>
      </c>
      <c r="H7" s="852">
        <f>GFSdet!K92</f>
        <v>5.3009858131408691</v>
      </c>
      <c r="I7" s="852">
        <f>GFSdet!L92</f>
        <v>5.2589478492736816</v>
      </c>
      <c r="J7" s="852">
        <f>GFSdet!M92</f>
        <v>5.6798586845397949</v>
      </c>
      <c r="K7" s="852">
        <f>GFSdet!N92</f>
        <v>5.201749324798584</v>
      </c>
      <c r="L7" s="852">
        <f>GFSdet!O92</f>
        <v>4.8437576293945313</v>
      </c>
      <c r="M7" s="852">
        <f>GFSdet!P92</f>
        <v>6.5797266960144043</v>
      </c>
      <c r="N7" s="852">
        <f>GFSdet!Q92</f>
        <v>7.8769745826721191</v>
      </c>
      <c r="O7" s="852">
        <f>GFSdet!R92</f>
        <v>8.6492185592651367</v>
      </c>
      <c r="P7" s="852">
        <f>GFSdet!S92</f>
        <v>12.468136787414551</v>
      </c>
      <c r="Q7" s="852">
        <f>GFSdet!T92</f>
        <v>14.618897438049316</v>
      </c>
      <c r="R7" s="852">
        <f>GFSdet!U92</f>
        <v>16.335866928100586</v>
      </c>
      <c r="S7" s="852">
        <f>GFSdet!V92</f>
        <v>20.728181838989258</v>
      </c>
      <c r="T7" s="852">
        <f>GFSdet!W92</f>
        <v>16.88184928894043</v>
      </c>
      <c r="U7" s="852">
        <f>GFSdet!X92</f>
        <v>17.336605072021484</v>
      </c>
      <c r="V7" s="852">
        <f>GFSdet!Y92</f>
        <v>15.888999938964844</v>
      </c>
      <c r="W7" s="852">
        <f>GFSdet!Z92</f>
        <v>13.347999572753906</v>
      </c>
      <c r="X7" s="852"/>
      <c r="Y7" s="852"/>
      <c r="Z7" s="852"/>
      <c r="AA7" s="852"/>
      <c r="AB7" s="852"/>
      <c r="AC7" s="852"/>
      <c r="AD7" s="852"/>
      <c r="AE7" s="852"/>
      <c r="AF7" s="852"/>
      <c r="AG7" s="852"/>
      <c r="AH7" s="852"/>
      <c r="AI7" s="852"/>
      <c r="AJ7" s="929"/>
      <c r="AK7" s="929"/>
      <c r="AN7" s="929"/>
      <c r="AO7" s="929"/>
      <c r="AP7" s="929"/>
      <c r="AQ7" s="929"/>
      <c r="AR7" s="929"/>
      <c r="AS7" s="929"/>
      <c r="AT7" s="929"/>
      <c r="AU7" s="929"/>
      <c r="AV7" s="929"/>
      <c r="AW7" s="929"/>
      <c r="AX7" s="929"/>
      <c r="AY7" s="929"/>
      <c r="AZ7" s="929"/>
      <c r="BA7" s="929"/>
    </row>
    <row r="8" spans="1:53" x14ac:dyDescent="0.2">
      <c r="A8" s="855"/>
      <c r="B8" s="852"/>
      <c r="AJ8" s="929"/>
      <c r="AK8" s="929"/>
      <c r="AN8" s="929"/>
      <c r="AO8" s="929"/>
      <c r="AP8" s="929"/>
      <c r="AQ8" s="929"/>
      <c r="AR8" s="929"/>
      <c r="AS8" s="929"/>
      <c r="AT8" s="929"/>
      <c r="AU8" s="929"/>
      <c r="AV8" s="929"/>
      <c r="AW8" s="929"/>
      <c r="AX8" s="929"/>
      <c r="AY8" s="929"/>
      <c r="AZ8" s="929"/>
      <c r="BA8" s="929"/>
    </row>
    <row r="9" spans="1:53" x14ac:dyDescent="0.2">
      <c r="A9" s="851" t="s">
        <v>232</v>
      </c>
      <c r="B9" s="852">
        <f t="shared" ref="B9:V9" si="2">SUM(B10:B17)</f>
        <v>-71.156538859009743</v>
      </c>
      <c r="C9" s="852">
        <f t="shared" si="2"/>
        <v>-64.414465010166168</v>
      </c>
      <c r="D9" s="852">
        <f t="shared" si="2"/>
        <v>-58.979438960552216</v>
      </c>
      <c r="E9" s="852">
        <f t="shared" si="2"/>
        <v>-60.417384505271912</v>
      </c>
      <c r="F9" s="852">
        <f t="shared" si="2"/>
        <v>-62.73783016204834</v>
      </c>
      <c r="G9" s="852">
        <f t="shared" si="2"/>
        <v>-61.373442411422729</v>
      </c>
      <c r="H9" s="852">
        <f t="shared" si="2"/>
        <v>-66.637782990932465</v>
      </c>
      <c r="I9" s="852">
        <f t="shared" si="2"/>
        <v>-71.766705930233002</v>
      </c>
      <c r="J9" s="852">
        <f t="shared" si="2"/>
        <v>-73.291365087032318</v>
      </c>
      <c r="K9" s="852">
        <f t="shared" si="2"/>
        <v>-67.163263559341431</v>
      </c>
      <c r="L9" s="852">
        <f t="shared" si="2"/>
        <v>-67.960905611515045</v>
      </c>
      <c r="M9" s="852">
        <f t="shared" si="2"/>
        <v>-70.190316200256348</v>
      </c>
      <c r="N9" s="852">
        <f t="shared" si="2"/>
        <v>-75.484139204025269</v>
      </c>
      <c r="O9" s="852">
        <f t="shared" si="2"/>
        <v>-81.052314281463623</v>
      </c>
      <c r="P9" s="852">
        <f t="shared" si="2"/>
        <v>-86.791069447994232</v>
      </c>
      <c r="Q9" s="852">
        <f t="shared" si="2"/>
        <v>-86.953140616416931</v>
      </c>
      <c r="R9" s="852">
        <f t="shared" si="2"/>
        <v>-97.222760558128357</v>
      </c>
      <c r="S9" s="852">
        <f t="shared" si="2"/>
        <v>-92.750136703252792</v>
      </c>
      <c r="T9" s="852">
        <f t="shared" si="2"/>
        <v>-102.29367998242378</v>
      </c>
      <c r="U9" s="852">
        <f t="shared" si="2"/>
        <v>-103.57906365394592</v>
      </c>
      <c r="V9" s="852">
        <f t="shared" si="2"/>
        <v>-135.84200203418732</v>
      </c>
      <c r="W9" s="852">
        <f t="shared" ref="W9" si="3">SUM(W10:W17)</f>
        <v>-131.15700161457062</v>
      </c>
      <c r="X9" s="852"/>
      <c r="Y9" s="852"/>
      <c r="Z9" s="852"/>
      <c r="AA9" s="852"/>
      <c r="AB9" s="852"/>
      <c r="AC9" s="852"/>
      <c r="AD9" s="852"/>
      <c r="AE9" s="852"/>
      <c r="AF9" s="852"/>
      <c r="AG9" s="852"/>
      <c r="AH9" s="852"/>
      <c r="AI9" s="852"/>
      <c r="AJ9" s="929"/>
      <c r="AK9" s="929"/>
      <c r="AN9" s="929"/>
      <c r="AO9" s="929"/>
      <c r="AP9" s="929"/>
      <c r="AQ9" s="929"/>
      <c r="AR9" s="929"/>
      <c r="AS9" s="929"/>
      <c r="AT9" s="929"/>
      <c r="AU9" s="929"/>
      <c r="AV9" s="929"/>
      <c r="AW9" s="929"/>
      <c r="AX9" s="929"/>
      <c r="AY9" s="929"/>
      <c r="AZ9" s="929"/>
      <c r="BA9" s="929"/>
    </row>
    <row r="10" spans="1:53" x14ac:dyDescent="0.2">
      <c r="A10" s="854" t="s">
        <v>233</v>
      </c>
      <c r="B10" s="852">
        <f>GFSdet!E139</f>
        <v>-29.652217864990234</v>
      </c>
      <c r="C10" s="852">
        <f>GFSdet!F139</f>
        <v>-30.128410339355469</v>
      </c>
      <c r="D10" s="852">
        <f>GFSdet!G139</f>
        <v>-30.844417572021484</v>
      </c>
      <c r="E10" s="852">
        <f>GFSdet!H139</f>
        <v>-32.006458282470703</v>
      </c>
      <c r="F10" s="852">
        <f>GFSdet!I139</f>
        <v>-31.481176376342773</v>
      </c>
      <c r="G10" s="852">
        <f>GFSdet!J139</f>
        <v>-31.625574111938477</v>
      </c>
      <c r="H10" s="852">
        <f>GFSdet!K139</f>
        <v>-32.655269622802734</v>
      </c>
      <c r="I10" s="852">
        <f>GFSdet!L139</f>
        <v>-33.786006927490234</v>
      </c>
      <c r="J10" s="852">
        <f>GFSdet!M139</f>
        <v>-34.819297790527344</v>
      </c>
      <c r="K10" s="852">
        <f>GFSdet!N139</f>
        <v>-34.217464447021484</v>
      </c>
      <c r="L10" s="852">
        <f>GFSdet!O139</f>
        <v>-33.386486053466797</v>
      </c>
      <c r="M10" s="852">
        <f>GFSdet!P139</f>
        <v>-34.338253021240234</v>
      </c>
      <c r="N10" s="852">
        <f>GFSdet!Q139</f>
        <v>-34.772171020507813</v>
      </c>
      <c r="O10" s="852">
        <f>GFSdet!R139</f>
        <v>-35.919692993164063</v>
      </c>
      <c r="P10" s="852">
        <f>GFSdet!S139</f>
        <v>-36.148105621337891</v>
      </c>
      <c r="Q10" s="852">
        <f>GFSdet!T139</f>
        <v>-37.582847595214844</v>
      </c>
      <c r="R10" s="852">
        <f>GFSdet!U139</f>
        <v>-40.967243194580078</v>
      </c>
      <c r="S10" s="852">
        <f>GFSdet!V139</f>
        <v>-42.857566833496094</v>
      </c>
      <c r="T10" s="852">
        <f>GFSdet!W139</f>
        <v>-44.574729919433594</v>
      </c>
      <c r="U10" s="852">
        <f>GFSdet!X139</f>
        <v>-45.540962219238281</v>
      </c>
      <c r="V10" s="852">
        <f>GFSdet!Y139</f>
        <v>-47.372001647949219</v>
      </c>
      <c r="W10" s="852">
        <f>GFSdet!Z139</f>
        <v>-46.428001403808594</v>
      </c>
      <c r="X10" s="852"/>
      <c r="Y10" s="852"/>
      <c r="Z10" s="852"/>
      <c r="AA10" s="852"/>
      <c r="AB10" s="852"/>
      <c r="AC10" s="852"/>
      <c r="AD10" s="852"/>
      <c r="AE10" s="852"/>
      <c r="AF10" s="852"/>
      <c r="AG10" s="852"/>
      <c r="AH10" s="852"/>
      <c r="AI10" s="852"/>
      <c r="AJ10" s="929"/>
      <c r="AK10" s="929"/>
      <c r="AN10" s="929"/>
      <c r="AO10" s="929"/>
      <c r="AP10" s="929"/>
      <c r="AQ10" s="929"/>
      <c r="AR10" s="929"/>
      <c r="AS10" s="929"/>
      <c r="AT10" s="929"/>
      <c r="AU10" s="929"/>
      <c r="AV10" s="929"/>
      <c r="AW10" s="929"/>
      <c r="AX10" s="929"/>
      <c r="AY10" s="929"/>
      <c r="AZ10" s="929"/>
      <c r="BA10" s="929"/>
    </row>
    <row r="11" spans="1:53" x14ac:dyDescent="0.2">
      <c r="A11" s="854" t="s">
        <v>234</v>
      </c>
      <c r="B11" s="852">
        <f>GFSdet!E146</f>
        <v>-15.49851131439209</v>
      </c>
      <c r="C11" s="852">
        <f>GFSdet!F146</f>
        <v>-15.461820602416992</v>
      </c>
      <c r="D11" s="852">
        <f>GFSdet!G146</f>
        <v>-14.124922752380371</v>
      </c>
      <c r="E11" s="852">
        <f>GFSdet!H146</f>
        <v>-15.984689712524414</v>
      </c>
      <c r="F11" s="852">
        <f>GFSdet!I146</f>
        <v>-16.133378982543945</v>
      </c>
      <c r="G11" s="852">
        <f>GFSdet!J146</f>
        <v>-14.617353439331055</v>
      </c>
      <c r="H11" s="852">
        <f>GFSdet!K146</f>
        <v>-18.934820175170898</v>
      </c>
      <c r="I11" s="852">
        <f>GFSdet!L146</f>
        <v>-18.254705429077148</v>
      </c>
      <c r="J11" s="852">
        <f>GFSdet!M146</f>
        <v>-20.393379211425781</v>
      </c>
      <c r="K11" s="852">
        <f>GFSdet!N146</f>
        <v>-19.041826248168945</v>
      </c>
      <c r="L11" s="852">
        <f>GFSdet!O146</f>
        <v>-19.043954849243164</v>
      </c>
      <c r="M11" s="852">
        <f>GFSdet!P146</f>
        <v>-20.158468246459961</v>
      </c>
      <c r="N11" s="852">
        <f>GFSdet!Q146</f>
        <v>-21.938774108886719</v>
      </c>
      <c r="O11" s="852">
        <f>GFSdet!R146</f>
        <v>-22.573873519897461</v>
      </c>
      <c r="P11" s="852">
        <f>GFSdet!S146</f>
        <v>-24.636985778808594</v>
      </c>
      <c r="Q11" s="852">
        <f>GFSdet!T146</f>
        <v>-24.44639778137207</v>
      </c>
      <c r="R11" s="852">
        <f>GFSdet!U146</f>
        <v>-25.865066528320313</v>
      </c>
      <c r="S11" s="852">
        <f>GFSdet!V146</f>
        <v>-25.096368789672852</v>
      </c>
      <c r="T11" s="852">
        <f>GFSdet!W146</f>
        <v>-26.582307815551758</v>
      </c>
      <c r="U11" s="852">
        <f>GFSdet!X146</f>
        <v>-27.132867813110352</v>
      </c>
      <c r="V11" s="852">
        <f>GFSdet!Y146</f>
        <v>-28.063999176025391</v>
      </c>
      <c r="W11" s="852">
        <f>GFSdet!Z146</f>
        <v>-26.645000457763672</v>
      </c>
      <c r="X11" s="852"/>
      <c r="Y11" s="852"/>
      <c r="Z11" s="852"/>
      <c r="AA11" s="852"/>
      <c r="AB11" s="852"/>
      <c r="AC11" s="852"/>
      <c r="AD11" s="852"/>
      <c r="AE11" s="852"/>
      <c r="AF11" s="852"/>
      <c r="AG11" s="852"/>
      <c r="AH11" s="852"/>
      <c r="AI11" s="852"/>
      <c r="AJ11" s="929"/>
      <c r="AK11" s="929"/>
      <c r="AN11" s="929"/>
      <c r="AO11" s="929"/>
      <c r="AP11" s="929"/>
      <c r="AQ11" s="929"/>
      <c r="AR11" s="929"/>
      <c r="AS11" s="929"/>
      <c r="AT11" s="929"/>
      <c r="AU11" s="929"/>
      <c r="AV11" s="929"/>
      <c r="AW11" s="929"/>
      <c r="AX11" s="929"/>
      <c r="AY11" s="929"/>
      <c r="AZ11" s="929"/>
      <c r="BA11" s="929"/>
    </row>
    <row r="12" spans="1:53" x14ac:dyDescent="0.2">
      <c r="A12" s="854" t="s">
        <v>235</v>
      </c>
      <c r="B12" s="852"/>
      <c r="C12" s="852"/>
      <c r="D12" s="852"/>
      <c r="E12" s="852"/>
      <c r="F12" s="852"/>
      <c r="G12" s="852"/>
      <c r="H12" s="852"/>
      <c r="I12" s="852"/>
      <c r="J12" s="852"/>
      <c r="K12" s="852"/>
      <c r="L12" s="852"/>
      <c r="M12" s="852"/>
      <c r="N12" s="852"/>
      <c r="O12" s="852"/>
      <c r="P12" s="852"/>
      <c r="Q12" s="852"/>
      <c r="R12" s="852"/>
      <c r="S12" s="852"/>
      <c r="T12" s="852"/>
      <c r="U12" s="852"/>
      <c r="V12" s="852"/>
      <c r="W12" s="852"/>
      <c r="X12" s="852"/>
      <c r="Y12" s="852"/>
      <c r="Z12" s="852"/>
      <c r="AA12" s="852"/>
      <c r="AB12" s="852"/>
      <c r="AC12" s="852"/>
      <c r="AD12" s="852"/>
      <c r="AE12" s="852"/>
      <c r="AF12" s="852"/>
      <c r="AG12" s="852"/>
      <c r="AH12" s="852"/>
      <c r="AI12" s="852"/>
      <c r="AJ12" s="929"/>
      <c r="AK12" s="929"/>
      <c r="AN12" s="929"/>
      <c r="AO12" s="929"/>
      <c r="AP12" s="929"/>
      <c r="AQ12" s="929"/>
      <c r="AR12" s="929"/>
      <c r="AS12" s="929"/>
      <c r="AT12" s="929"/>
      <c r="AU12" s="929"/>
      <c r="AV12" s="929"/>
      <c r="AW12" s="929"/>
      <c r="AX12" s="929"/>
      <c r="AY12" s="929"/>
      <c r="AZ12" s="929"/>
      <c r="BA12" s="929"/>
    </row>
    <row r="13" spans="1:53" x14ac:dyDescent="0.2">
      <c r="A13" s="854" t="s">
        <v>236</v>
      </c>
      <c r="B13" s="852">
        <f>GFSdet!E174</f>
        <v>-0.17111100256443024</v>
      </c>
      <c r="C13" s="852">
        <f>GFSdet!F174</f>
        <v>-0.69999998807907104</v>
      </c>
      <c r="D13" s="852">
        <f>GFSdet!G174</f>
        <v>-0.71166700124740601</v>
      </c>
      <c r="E13" s="852">
        <f>GFSdet!H174</f>
        <v>-0.71193897724151611</v>
      </c>
      <c r="F13" s="852">
        <f>GFSdet!I174</f>
        <v>-0.68710899353027344</v>
      </c>
      <c r="G13" s="852">
        <f>GFSdet!J174</f>
        <v>-0.6653749942779541</v>
      </c>
      <c r="H13" s="852">
        <f>GFSdet!K174</f>
        <v>-0.65659397840499878</v>
      </c>
      <c r="I13" s="852">
        <f>GFSdet!L174</f>
        <v>-0.63442701101303101</v>
      </c>
      <c r="J13" s="852">
        <f>GFSdet!M174</f>
        <v>-0.81026500463485718</v>
      </c>
      <c r="K13" s="852">
        <f>GFSdet!N174</f>
        <v>-0.57196998596191406</v>
      </c>
      <c r="L13" s="852">
        <f>GFSdet!O174</f>
        <v>-0.68345600366592407</v>
      </c>
      <c r="M13" s="852">
        <f>GFSdet!P174</f>
        <v>-0.63748598098754883</v>
      </c>
      <c r="N13" s="852">
        <f>GFSdet!Q174</f>
        <v>-0.57914900779724121</v>
      </c>
      <c r="O13" s="852">
        <f>GFSdet!R174</f>
        <v>-0.58869600296020508</v>
      </c>
      <c r="P13" s="852">
        <f>GFSdet!S174</f>
        <v>-0.5419430136680603</v>
      </c>
      <c r="Q13" s="852">
        <f>GFSdet!T174</f>
        <v>-0.7482990026473999</v>
      </c>
      <c r="R13" s="852">
        <f>GFSdet!U174</f>
        <v>-0.44860398769378662</v>
      </c>
      <c r="S13" s="852">
        <f>GFSdet!V174</f>
        <v>-0.45656999945640564</v>
      </c>
      <c r="T13" s="852">
        <f>GFSdet!W174</f>
        <v>-0.43817499279975891</v>
      </c>
      <c r="U13" s="852">
        <f>GFSdet!X174</f>
        <v>-0.57224297523498535</v>
      </c>
      <c r="V13" s="852">
        <f>GFSdet!Y174</f>
        <v>-0.76499998569488525</v>
      </c>
      <c r="W13" s="852">
        <f>GFSdet!Z174</f>
        <v>-0.74500000476837158</v>
      </c>
      <c r="X13" s="852"/>
      <c r="Y13" s="852"/>
      <c r="Z13" s="852"/>
      <c r="AA13" s="852"/>
      <c r="AB13" s="852"/>
      <c r="AC13" s="852"/>
      <c r="AD13" s="852"/>
      <c r="AE13" s="852"/>
      <c r="AF13" s="852"/>
      <c r="AG13" s="852"/>
      <c r="AH13" s="852"/>
      <c r="AI13" s="852"/>
      <c r="AJ13" s="929"/>
      <c r="AK13" s="929"/>
      <c r="AN13" s="929"/>
      <c r="AO13" s="929"/>
      <c r="AP13" s="929"/>
      <c r="AQ13" s="929"/>
      <c r="AR13" s="929"/>
      <c r="AS13" s="929"/>
      <c r="AT13" s="929"/>
      <c r="AU13" s="929"/>
      <c r="AV13" s="929"/>
      <c r="AW13" s="929"/>
      <c r="AX13" s="929"/>
      <c r="AY13" s="929"/>
      <c r="AZ13" s="929"/>
      <c r="BA13" s="929"/>
    </row>
    <row r="14" spans="1:53" x14ac:dyDescent="0.2">
      <c r="A14" s="854" t="s">
        <v>237</v>
      </c>
      <c r="B14" s="852">
        <f>GFSdet!E178</f>
        <v>-1.364954948425293</v>
      </c>
      <c r="C14" s="852">
        <f>GFSdet!F178</f>
        <v>-0.64999997615814209</v>
      </c>
      <c r="D14" s="852">
        <f>GFSdet!G178</f>
        <v>0</v>
      </c>
      <c r="E14" s="852">
        <f>GFSdet!H178</f>
        <v>0</v>
      </c>
      <c r="F14" s="852">
        <f>GFSdet!I178</f>
        <v>0</v>
      </c>
      <c r="G14" s="852">
        <f>GFSdet!J178</f>
        <v>0</v>
      </c>
      <c r="H14" s="852">
        <f>GFSdet!K178</f>
        <v>0</v>
      </c>
      <c r="I14" s="852">
        <f>GFSdet!L178</f>
        <v>0</v>
      </c>
      <c r="J14" s="852">
        <f>GFSdet!M178</f>
        <v>0</v>
      </c>
      <c r="K14" s="852">
        <f>GFSdet!N178</f>
        <v>0</v>
      </c>
      <c r="L14" s="852">
        <f>GFSdet!O178</f>
        <v>0</v>
      </c>
      <c r="M14" s="852">
        <f>GFSdet!P178</f>
        <v>0</v>
      </c>
      <c r="N14" s="852">
        <f>GFSdet!Q178</f>
        <v>0</v>
      </c>
      <c r="O14" s="852">
        <f>GFSdet!R178</f>
        <v>0</v>
      </c>
      <c r="P14" s="852">
        <f>GFSdet!S178</f>
        <v>0</v>
      </c>
      <c r="Q14" s="852">
        <f>GFSdet!T178</f>
        <v>0</v>
      </c>
      <c r="R14" s="852">
        <f>GFSdet!U178</f>
        <v>0</v>
      </c>
      <c r="S14" s="852">
        <f>GFSdet!V178</f>
        <v>0</v>
      </c>
      <c r="T14" s="852">
        <f>GFSdet!W178</f>
        <v>0</v>
      </c>
      <c r="U14" s="852">
        <f>GFSdet!X178</f>
        <v>-0.5</v>
      </c>
      <c r="V14" s="852">
        <f>GFSdet!Y178</f>
        <v>-3.9000000953674316</v>
      </c>
      <c r="W14" s="852">
        <f>GFSdet!Z178</f>
        <v>0</v>
      </c>
      <c r="X14" s="852"/>
      <c r="Y14" s="852"/>
      <c r="Z14" s="852"/>
      <c r="AA14" s="852"/>
      <c r="AB14" s="852"/>
      <c r="AC14" s="852"/>
      <c r="AD14" s="852"/>
      <c r="AE14" s="852"/>
      <c r="AF14" s="852"/>
      <c r="AG14" s="852"/>
      <c r="AH14" s="852"/>
      <c r="AI14" s="852"/>
      <c r="AJ14" s="929"/>
      <c r="AK14" s="929"/>
      <c r="AN14" s="929"/>
      <c r="AO14" s="929"/>
      <c r="AP14" s="929"/>
      <c r="AQ14" s="929"/>
      <c r="AR14" s="929"/>
      <c r="AS14" s="929"/>
      <c r="AT14" s="929"/>
      <c r="AU14" s="929"/>
      <c r="AV14" s="929"/>
      <c r="AW14" s="929"/>
      <c r="AX14" s="929"/>
      <c r="AY14" s="929"/>
      <c r="AZ14" s="929"/>
      <c r="BA14" s="929"/>
    </row>
    <row r="15" spans="1:53" x14ac:dyDescent="0.2">
      <c r="A15" s="854" t="s">
        <v>3552</v>
      </c>
      <c r="B15" s="852">
        <f>GFSdet!E189</f>
        <v>-9.6283912658691406</v>
      </c>
      <c r="C15" s="852">
        <f>GFSdet!F189</f>
        <v>-10.58277416229248</v>
      </c>
      <c r="D15" s="852">
        <f>GFSdet!G189</f>
        <v>-9.6504735946655273</v>
      </c>
      <c r="E15" s="852">
        <f>GFSdet!H189</f>
        <v>-12.479093551635742</v>
      </c>
      <c r="F15" s="852">
        <f>GFSdet!I189</f>
        <v>-9.7112197875976563</v>
      </c>
      <c r="G15" s="852">
        <f>GFSdet!J189</f>
        <v>-9.7772989273071289</v>
      </c>
      <c r="H15" s="852">
        <f>GFSdet!K189</f>
        <v>-10.798496246337891</v>
      </c>
      <c r="I15" s="852">
        <f>GFSdet!L189</f>
        <v>-11.191912651062012</v>
      </c>
      <c r="J15" s="852">
        <f>GFSdet!M189</f>
        <v>-10.406516075134277</v>
      </c>
      <c r="K15" s="852">
        <f>GFSdet!N189</f>
        <v>-9.6869869232177734</v>
      </c>
      <c r="L15" s="852">
        <f>GFSdet!O189</f>
        <v>-9.6671018600463867</v>
      </c>
      <c r="M15" s="852">
        <f>GFSdet!P189</f>
        <v>-9.4060487747192383</v>
      </c>
      <c r="N15" s="852">
        <f>GFSdet!Q189</f>
        <v>-9.6957130432128906</v>
      </c>
      <c r="O15" s="852">
        <f>GFSdet!R189</f>
        <v>-11.257566452026367</v>
      </c>
      <c r="P15" s="852">
        <f>GFSdet!S189</f>
        <v>-11.725377082824707</v>
      </c>
      <c r="Q15" s="852">
        <f>GFSdet!T189</f>
        <v>-14.953693389892578</v>
      </c>
      <c r="R15" s="852">
        <f>GFSdet!U189</f>
        <v>-17.50822639465332</v>
      </c>
      <c r="S15" s="852">
        <f>GFSdet!V189</f>
        <v>-14.454029083251953</v>
      </c>
      <c r="T15" s="852">
        <f>GFSdet!W189</f>
        <v>-18.456394195556641</v>
      </c>
      <c r="U15" s="852">
        <f>GFSdet!X189</f>
        <v>-18.538312911987305</v>
      </c>
      <c r="V15" s="852">
        <f>GFSdet!Y189</f>
        <v>-36.560001373291016</v>
      </c>
      <c r="W15" s="852">
        <f>GFSdet!Z189</f>
        <v>-34.326000213623047</v>
      </c>
      <c r="X15" s="852"/>
      <c r="Y15" s="852"/>
      <c r="Z15" s="852"/>
      <c r="AA15" s="852"/>
      <c r="AB15" s="852"/>
      <c r="AC15" s="852"/>
      <c r="AD15" s="852"/>
      <c r="AE15" s="852"/>
      <c r="AF15" s="852"/>
      <c r="AG15" s="852"/>
      <c r="AH15" s="852"/>
      <c r="AI15" s="852"/>
      <c r="AJ15" s="929"/>
      <c r="AK15" s="929"/>
      <c r="AN15" s="929"/>
      <c r="AO15" s="929"/>
      <c r="AP15" s="929"/>
      <c r="AQ15" s="929"/>
      <c r="AR15" s="929"/>
      <c r="AS15" s="929"/>
      <c r="AT15" s="929"/>
      <c r="AU15" s="929"/>
      <c r="AV15" s="929"/>
      <c r="AW15" s="929"/>
      <c r="AX15" s="929"/>
      <c r="AY15" s="929"/>
      <c r="AZ15" s="929"/>
      <c r="BA15" s="929"/>
    </row>
    <row r="16" spans="1:53" x14ac:dyDescent="0.2">
      <c r="A16" s="854" t="s">
        <v>238</v>
      </c>
      <c r="B16" s="852">
        <f>GFSdet!E224</f>
        <v>0</v>
      </c>
      <c r="C16" s="852">
        <f>GFSdet!F224</f>
        <v>0</v>
      </c>
      <c r="D16" s="852">
        <f>GFSdet!G224</f>
        <v>0</v>
      </c>
      <c r="E16" s="852">
        <f>GFSdet!H224</f>
        <v>0</v>
      </c>
      <c r="F16" s="852">
        <f>GFSdet!I224</f>
        <v>0</v>
      </c>
      <c r="G16" s="852">
        <f>GFSdet!J224</f>
        <v>0</v>
      </c>
      <c r="H16" s="852">
        <f>GFSdet!K224</f>
        <v>0</v>
      </c>
      <c r="I16" s="852">
        <f>GFSdet!L224</f>
        <v>0</v>
      </c>
      <c r="J16" s="852">
        <f>GFSdet!M224</f>
        <v>0</v>
      </c>
      <c r="K16" s="852">
        <f>GFSdet!N224</f>
        <v>0</v>
      </c>
      <c r="L16" s="852">
        <f>GFSdet!O224</f>
        <v>0</v>
      </c>
      <c r="M16" s="852">
        <f>GFSdet!P224</f>
        <v>0</v>
      </c>
      <c r="N16" s="852">
        <f>GFSdet!Q224</f>
        <v>0</v>
      </c>
      <c r="O16" s="852">
        <f>GFSdet!R224</f>
        <v>0</v>
      </c>
      <c r="P16" s="852">
        <f>GFSdet!S224</f>
        <v>0</v>
      </c>
      <c r="Q16" s="852">
        <f>GFSdet!T224</f>
        <v>0</v>
      </c>
      <c r="R16" s="852">
        <f>GFSdet!U224</f>
        <v>0</v>
      </c>
      <c r="S16" s="852">
        <f>GFSdet!V224</f>
        <v>0</v>
      </c>
      <c r="T16" s="852">
        <f>GFSdet!W224</f>
        <v>0</v>
      </c>
      <c r="U16" s="852">
        <f>GFSdet!X224</f>
        <v>0</v>
      </c>
      <c r="V16" s="852">
        <f>GFSdet!Y224</f>
        <v>-4.4149999618530273</v>
      </c>
      <c r="W16" s="852">
        <f>GFSdet!Z224</f>
        <v>-12.175999641418457</v>
      </c>
      <c r="X16" s="852"/>
      <c r="Y16" s="852"/>
      <c r="Z16" s="852"/>
      <c r="AA16" s="852"/>
      <c r="AB16" s="852"/>
      <c r="AC16" s="852"/>
      <c r="AD16" s="852"/>
      <c r="AE16" s="852"/>
      <c r="AF16" s="852"/>
      <c r="AG16" s="852"/>
      <c r="AH16" s="852"/>
      <c r="AI16" s="852"/>
      <c r="AJ16" s="929"/>
      <c r="AK16" s="929"/>
      <c r="AN16" s="929"/>
      <c r="AO16" s="929"/>
      <c r="AP16" s="929"/>
      <c r="AQ16" s="929"/>
      <c r="AR16" s="929"/>
      <c r="AS16" s="929"/>
      <c r="AT16" s="929"/>
      <c r="AU16" s="929"/>
      <c r="AV16" s="929"/>
      <c r="AW16" s="929"/>
      <c r="AX16" s="929"/>
      <c r="AY16" s="929"/>
      <c r="AZ16" s="929"/>
      <c r="BA16" s="929"/>
    </row>
    <row r="17" spans="1:53" x14ac:dyDescent="0.2">
      <c r="A17" s="854" t="s">
        <v>239</v>
      </c>
      <c r="B17" s="852">
        <f>GFSdet!E234</f>
        <v>-14.841352462768555</v>
      </c>
      <c r="C17" s="852">
        <f>GFSdet!F234</f>
        <v>-6.8914599418640137</v>
      </c>
      <c r="D17" s="852">
        <f>GFSdet!G234</f>
        <v>-3.6479580402374268</v>
      </c>
      <c r="E17" s="852">
        <f>GFSdet!H234</f>
        <v>0.76479601860046387</v>
      </c>
      <c r="F17" s="852">
        <f>GFSdet!I234</f>
        <v>-4.7249460220336914</v>
      </c>
      <c r="G17" s="852">
        <f>GFSdet!J234</f>
        <v>-4.6878409385681152</v>
      </c>
      <c r="H17" s="852">
        <f>GFSdet!K234</f>
        <v>-3.5926029682159424</v>
      </c>
      <c r="I17" s="852">
        <f>GFSdet!L234</f>
        <v>-7.8996539115905762</v>
      </c>
      <c r="J17" s="852">
        <f>GFSdet!M234</f>
        <v>-6.8619070053100586</v>
      </c>
      <c r="K17" s="852">
        <f>GFSdet!N234</f>
        <v>-3.6450159549713135</v>
      </c>
      <c r="L17" s="852">
        <f>GFSdet!O234</f>
        <v>-5.1799068450927734</v>
      </c>
      <c r="M17" s="852">
        <f>GFSdet!P234</f>
        <v>-5.6500601768493652</v>
      </c>
      <c r="N17" s="852">
        <f>GFSdet!Q234</f>
        <v>-8.4983320236206055</v>
      </c>
      <c r="O17" s="852">
        <f>GFSdet!R234</f>
        <v>-10.712485313415527</v>
      </c>
      <c r="P17" s="852">
        <f>GFSdet!S234</f>
        <v>-13.73865795135498</v>
      </c>
      <c r="Q17" s="852">
        <f>GFSdet!T234</f>
        <v>-9.2219028472900391</v>
      </c>
      <c r="R17" s="852">
        <f>GFSdet!U234</f>
        <v>-12.433620452880859</v>
      </c>
      <c r="S17" s="852">
        <f>GFSdet!V234</f>
        <v>-9.8856019973754883</v>
      </c>
      <c r="T17" s="852">
        <f>GFSdet!W234</f>
        <v>-12.242073059082031</v>
      </c>
      <c r="U17" s="852">
        <f>GFSdet!X234</f>
        <v>-11.294677734375</v>
      </c>
      <c r="V17" s="852">
        <f>GFSdet!Y234</f>
        <v>-14.765999794006348</v>
      </c>
      <c r="W17" s="852">
        <f>GFSdet!Z234</f>
        <v>-10.836999893188477</v>
      </c>
      <c r="X17" s="852"/>
      <c r="Y17" s="852"/>
      <c r="Z17" s="852"/>
      <c r="AA17" s="852"/>
      <c r="AB17" s="852"/>
      <c r="AC17" s="852"/>
      <c r="AD17" s="852"/>
      <c r="AE17" s="852"/>
      <c r="AF17" s="852"/>
      <c r="AG17" s="852"/>
      <c r="AH17" s="852"/>
      <c r="AI17" s="852"/>
      <c r="AJ17" s="929"/>
      <c r="AK17" s="929"/>
      <c r="AL17" s="929"/>
      <c r="AM17" s="929"/>
      <c r="AN17" s="929"/>
      <c r="AO17" s="929"/>
      <c r="AP17" s="929"/>
      <c r="AQ17" s="929"/>
      <c r="AR17" s="929"/>
      <c r="AS17" s="929"/>
      <c r="AT17" s="929"/>
      <c r="AU17" s="929"/>
      <c r="AV17" s="929"/>
      <c r="AW17" s="929"/>
      <c r="AX17" s="929"/>
      <c r="AY17" s="929"/>
      <c r="AZ17" s="929"/>
      <c r="BA17" s="929"/>
    </row>
    <row r="18" spans="1:53" x14ac:dyDescent="0.2">
      <c r="A18" s="856"/>
      <c r="B18" s="852"/>
      <c r="AJ18" s="929"/>
      <c r="AK18" s="929"/>
      <c r="AL18" s="929"/>
      <c r="AM18" s="929"/>
      <c r="AN18" s="929"/>
      <c r="AO18" s="929"/>
      <c r="AP18" s="929"/>
      <c r="AQ18" s="929"/>
      <c r="AR18" s="929"/>
      <c r="AS18" s="929"/>
      <c r="AT18" s="929"/>
      <c r="AU18" s="929"/>
      <c r="AV18" s="929"/>
      <c r="AW18" s="929"/>
      <c r="AX18" s="929"/>
      <c r="AY18" s="929"/>
      <c r="AZ18" s="929"/>
      <c r="BA18" s="929"/>
    </row>
    <row r="19" spans="1:53" x14ac:dyDescent="0.2">
      <c r="A19" s="857" t="s">
        <v>240</v>
      </c>
      <c r="B19" s="852">
        <f t="shared" ref="B19:U19" si="4">SUM(B20:B22)</f>
        <v>6.6106820106506348</v>
      </c>
      <c r="C19" s="852">
        <f t="shared" si="4"/>
        <v>12.007557392120361</v>
      </c>
      <c r="D19" s="852">
        <f t="shared" si="4"/>
        <v>0.65336099080741405</v>
      </c>
      <c r="E19" s="852">
        <f t="shared" si="4"/>
        <v>-8.5446728467941284</v>
      </c>
      <c r="F19" s="852">
        <f t="shared" si="4"/>
        <v>-10.004321813583374</v>
      </c>
      <c r="G19" s="852">
        <f t="shared" si="4"/>
        <v>-15.99408745765686</v>
      </c>
      <c r="H19" s="852">
        <f t="shared" si="4"/>
        <v>-20.501595020294189</v>
      </c>
      <c r="I19" s="852">
        <f t="shared" si="4"/>
        <v>-20.502999544143677</v>
      </c>
      <c r="J19" s="852">
        <f t="shared" si="4"/>
        <v>-11.548560857772827</v>
      </c>
      <c r="K19" s="852">
        <f t="shared" si="4"/>
        <v>-9.1327939033508301</v>
      </c>
      <c r="L19" s="852">
        <f t="shared" si="4"/>
        <v>-17.747813701629639</v>
      </c>
      <c r="M19" s="852">
        <f t="shared" si="4"/>
        <v>-17.045270442962646</v>
      </c>
      <c r="N19" s="852">
        <f t="shared" si="4"/>
        <v>-19.550108909606934</v>
      </c>
      <c r="O19" s="852">
        <f t="shared" si="4"/>
        <v>-10.96625804901123</v>
      </c>
      <c r="P19" s="852">
        <f t="shared" si="4"/>
        <v>-19.815249979496002</v>
      </c>
      <c r="Q19" s="852">
        <f t="shared" si="4"/>
        <v>-27.909587860107422</v>
      </c>
      <c r="R19" s="852">
        <f t="shared" si="4"/>
        <v>-27.47636604309082</v>
      </c>
      <c r="S19" s="852">
        <f t="shared" si="4"/>
        <v>-22.21078634262085</v>
      </c>
      <c r="T19" s="852">
        <f t="shared" si="4"/>
        <v>-24.440367221832275</v>
      </c>
      <c r="U19" s="852">
        <f t="shared" si="4"/>
        <v>-15.842265129089355</v>
      </c>
      <c r="V19" s="852"/>
      <c r="W19" s="852"/>
      <c r="X19" s="852"/>
      <c r="Y19" s="852"/>
      <c r="Z19" s="852"/>
      <c r="AA19" s="852"/>
      <c r="AB19" s="852"/>
      <c r="AC19" s="852"/>
      <c r="AD19" s="852"/>
      <c r="AE19" s="852"/>
      <c r="AF19" s="852"/>
      <c r="AG19" s="852"/>
      <c r="AH19" s="852"/>
      <c r="AI19" s="852"/>
      <c r="AJ19" s="929"/>
      <c r="AK19" s="929"/>
      <c r="AL19" s="929"/>
      <c r="AM19" s="929"/>
      <c r="AN19" s="929"/>
      <c r="AO19" s="929"/>
      <c r="AP19" s="929"/>
      <c r="AQ19" s="929"/>
      <c r="AR19" s="929"/>
      <c r="AS19" s="929"/>
      <c r="AT19" s="929"/>
      <c r="AU19" s="929"/>
      <c r="AV19" s="929"/>
      <c r="AW19" s="929"/>
      <c r="AX19" s="929"/>
      <c r="AY19" s="929"/>
      <c r="AZ19" s="929"/>
      <c r="BA19" s="929"/>
    </row>
    <row r="20" spans="1:53" x14ac:dyDescent="0.2">
      <c r="A20" s="858" t="s">
        <v>241</v>
      </c>
      <c r="B20" s="852">
        <f>GFSdet!E263</f>
        <v>-13.841276168823242</v>
      </c>
      <c r="C20" s="852">
        <f>GFSdet!F263</f>
        <v>-14.706521034240723</v>
      </c>
      <c r="D20" s="852">
        <f>GFSdet!G263</f>
        <v>-20.092342376708984</v>
      </c>
      <c r="E20" s="852">
        <f>GFSdet!H263</f>
        <v>-14.10247802734375</v>
      </c>
      <c r="F20" s="852">
        <f>GFSdet!I263</f>
        <v>-18.079599380493164</v>
      </c>
      <c r="G20" s="852">
        <f>GFSdet!J263</f>
        <v>-13.573952674865723</v>
      </c>
      <c r="H20" s="852">
        <f>GFSdet!K263</f>
        <v>-20.233194351196289</v>
      </c>
      <c r="I20" s="852">
        <f>GFSdet!L263</f>
        <v>-24.404012680053711</v>
      </c>
      <c r="J20" s="852">
        <f>GFSdet!M263</f>
        <v>-14.943779945373535</v>
      </c>
      <c r="K20" s="852">
        <f>GFSdet!N263</f>
        <v>-10.740663528442383</v>
      </c>
      <c r="L20" s="852">
        <f>GFSdet!O263</f>
        <v>-20.095430374145508</v>
      </c>
      <c r="M20" s="852">
        <f>GFSdet!P263</f>
        <v>-14.53447151184082</v>
      </c>
      <c r="N20" s="852">
        <f>GFSdet!Q263</f>
        <v>-17.438604354858398</v>
      </c>
      <c r="O20" s="852">
        <f>GFSdet!R263</f>
        <v>-9.7332372665405273</v>
      </c>
      <c r="P20" s="852">
        <f>GFSdet!S263</f>
        <v>-10.996606826782227</v>
      </c>
      <c r="Q20" s="852">
        <f>GFSdet!T263</f>
        <v>-13.479606628417969</v>
      </c>
      <c r="R20" s="852">
        <f>GFSdet!U263</f>
        <v>-16.815061569213867</v>
      </c>
      <c r="S20" s="852">
        <f>GFSdet!V263</f>
        <v>-8.4212617874145508</v>
      </c>
      <c r="T20" s="852">
        <f>GFSdet!W263</f>
        <v>-6.6131510734558105</v>
      </c>
      <c r="U20" s="852">
        <f>GFSdet!X263</f>
        <v>-16.856752395629883</v>
      </c>
      <c r="V20" s="852"/>
      <c r="W20" s="852"/>
      <c r="X20" s="852"/>
      <c r="Y20" s="852"/>
      <c r="Z20" s="852"/>
      <c r="AA20" s="852"/>
      <c r="AB20" s="852"/>
      <c r="AC20" s="852"/>
      <c r="AD20" s="852"/>
      <c r="AE20" s="852"/>
      <c r="AF20" s="852"/>
      <c r="AG20" s="852"/>
      <c r="AH20" s="852"/>
      <c r="AI20" s="852"/>
      <c r="AJ20" s="929"/>
      <c r="AK20" s="929"/>
      <c r="AL20" s="929"/>
      <c r="AM20" s="929"/>
      <c r="AN20" s="929"/>
      <c r="AO20" s="929"/>
      <c r="AP20" s="929"/>
      <c r="AQ20" s="929"/>
      <c r="AR20" s="929"/>
      <c r="AS20" s="929"/>
      <c r="AT20" s="929"/>
      <c r="AU20" s="929"/>
      <c r="AV20" s="929"/>
      <c r="AW20" s="929"/>
      <c r="AX20" s="929"/>
      <c r="AY20" s="929"/>
      <c r="AZ20" s="929"/>
      <c r="BA20" s="929"/>
    </row>
    <row r="21" spans="1:53" x14ac:dyDescent="0.2">
      <c r="A21" s="858" t="s">
        <v>242</v>
      </c>
      <c r="B21" s="852">
        <f>GFSdet!E290</f>
        <v>-3.5810065269470215</v>
      </c>
      <c r="C21" s="852">
        <f>GFSdet!F290</f>
        <v>28.258329391479492</v>
      </c>
      <c r="D21" s="852">
        <f>GFSdet!G290</f>
        <v>20.762735366821289</v>
      </c>
      <c r="E21" s="852">
        <f>GFSdet!H290</f>
        <v>3.8586862087249756</v>
      </c>
      <c r="F21" s="852">
        <f>GFSdet!I290</f>
        <v>3.2858555316925049</v>
      </c>
      <c r="G21" s="852">
        <f>GFSdet!J290</f>
        <v>3.0257952213287354</v>
      </c>
      <c r="H21" s="852">
        <f>GFSdet!K290</f>
        <v>-2.6912596225738525</v>
      </c>
      <c r="I21" s="852">
        <f>GFSdet!L290</f>
        <v>-3.4000790119171143</v>
      </c>
      <c r="J21" s="852">
        <f>GFSdet!M290</f>
        <v>4.8706440925598145</v>
      </c>
      <c r="K21" s="852">
        <f>GFSdet!N290</f>
        <v>2.9755926132202148</v>
      </c>
      <c r="L21" s="852">
        <f>GFSdet!O290</f>
        <v>-6.5224785804748535</v>
      </c>
      <c r="M21" s="852">
        <f>GFSdet!P290</f>
        <v>3.7958469390869141</v>
      </c>
      <c r="N21" s="852">
        <f>GFSdet!Q290</f>
        <v>-13.607491493225098</v>
      </c>
      <c r="O21" s="852">
        <f>GFSdet!R290</f>
        <v>6.5550270080566406</v>
      </c>
      <c r="P21" s="852">
        <f>GFSdet!S290</f>
        <v>-9.7128591537475586</v>
      </c>
      <c r="Q21" s="852">
        <f>GFSdet!T290</f>
        <v>-9.4053401947021484</v>
      </c>
      <c r="R21" s="852">
        <f>GFSdet!U290</f>
        <v>-27.848194122314453</v>
      </c>
      <c r="S21" s="852">
        <f>GFSdet!V290</f>
        <v>-18.435268402099609</v>
      </c>
      <c r="T21" s="852">
        <f>GFSdet!W290</f>
        <v>-29.269563674926758</v>
      </c>
      <c r="U21" s="852">
        <f>GFSdet!X290</f>
        <v>-3.3457989692687988</v>
      </c>
      <c r="V21" s="852"/>
      <c r="W21" s="852"/>
      <c r="X21" s="852"/>
      <c r="Y21" s="852"/>
      <c r="Z21" s="852"/>
      <c r="AA21" s="852"/>
      <c r="AB21" s="852"/>
      <c r="AC21" s="852"/>
      <c r="AD21" s="852"/>
      <c r="AE21" s="852"/>
      <c r="AF21" s="852"/>
      <c r="AG21" s="852"/>
      <c r="AH21" s="852"/>
      <c r="AI21" s="852"/>
      <c r="AJ21" s="929"/>
      <c r="AK21" s="929"/>
      <c r="AL21" s="929"/>
      <c r="AM21" s="929"/>
      <c r="AN21" s="929"/>
      <c r="AO21" s="929"/>
      <c r="AP21" s="929"/>
      <c r="AQ21" s="929"/>
      <c r="AR21" s="929"/>
      <c r="AS21" s="929"/>
      <c r="AT21" s="929"/>
      <c r="AU21" s="929"/>
      <c r="AV21" s="929"/>
      <c r="AW21" s="929"/>
      <c r="AX21" s="929"/>
      <c r="AY21" s="929"/>
      <c r="AZ21" s="929"/>
      <c r="BA21" s="929"/>
    </row>
    <row r="22" spans="1:53" s="931" customFormat="1" ht="20.25" customHeight="1" x14ac:dyDescent="0.2">
      <c r="A22" s="859" t="s">
        <v>243</v>
      </c>
      <c r="B22" s="860">
        <f>GFSdet!E335</f>
        <v>24.032964706420898</v>
      </c>
      <c r="C22" s="860">
        <f>GFSdet!F335</f>
        <v>-1.5442509651184082</v>
      </c>
      <c r="D22" s="860">
        <f>GFSdet!G335</f>
        <v>-1.7031999304890633E-2</v>
      </c>
      <c r="E22" s="860">
        <f>GFSdet!H335</f>
        <v>1.699118971824646</v>
      </c>
      <c r="F22" s="860">
        <f>GFSdet!I335</f>
        <v>4.7894220352172852</v>
      </c>
      <c r="G22" s="860">
        <f>GFSdet!J335</f>
        <v>-5.445930004119873</v>
      </c>
      <c r="H22" s="860">
        <f>GFSdet!K335</f>
        <v>2.4228589534759521</v>
      </c>
      <c r="I22" s="860">
        <f>GFSdet!L335</f>
        <v>7.3010921478271484</v>
      </c>
      <c r="J22" s="860">
        <f>GFSdet!M335</f>
        <v>-1.4754250049591064</v>
      </c>
      <c r="K22" s="860">
        <f>GFSdet!N335</f>
        <v>-1.3677229881286621</v>
      </c>
      <c r="L22" s="860">
        <f>GFSdet!O335</f>
        <v>8.8700952529907227</v>
      </c>
      <c r="M22" s="860">
        <f>GFSdet!P335</f>
        <v>-6.3066458702087402</v>
      </c>
      <c r="N22" s="860">
        <f>GFSdet!Q335</f>
        <v>11.495986938476563</v>
      </c>
      <c r="O22" s="860">
        <f>GFSdet!R335</f>
        <v>-7.7880477905273438</v>
      </c>
      <c r="P22" s="860">
        <f>GFSdet!S335</f>
        <v>0.89421600103378296</v>
      </c>
      <c r="Q22" s="860">
        <f>GFSdet!T335</f>
        <v>-5.0246410369873047</v>
      </c>
      <c r="R22" s="860">
        <f>GFSdet!U335</f>
        <v>17.1868896484375</v>
      </c>
      <c r="S22" s="860">
        <f>GFSdet!V335</f>
        <v>4.6457438468933105</v>
      </c>
      <c r="T22" s="860">
        <f>GFSdet!W335</f>
        <v>11.442347526550293</v>
      </c>
      <c r="U22" s="860">
        <f>GFSdet!X335</f>
        <v>4.3602862358093262</v>
      </c>
      <c r="V22" s="860"/>
      <c r="W22" s="860"/>
      <c r="X22" s="860"/>
      <c r="Y22" s="860"/>
      <c r="Z22" s="860"/>
      <c r="AA22" s="860"/>
      <c r="AB22" s="860"/>
      <c r="AC22" s="860"/>
      <c r="AD22" s="860"/>
      <c r="AE22" s="860"/>
      <c r="AF22" s="860"/>
      <c r="AG22" s="860"/>
      <c r="AH22" s="860"/>
      <c r="AI22" s="860"/>
      <c r="AJ22" s="930"/>
      <c r="AK22" s="930"/>
      <c r="AL22" s="930"/>
      <c r="AM22" s="930"/>
      <c r="AN22" s="930"/>
      <c r="AO22" s="930"/>
      <c r="AP22" s="930"/>
      <c r="AQ22" s="930"/>
      <c r="AR22" s="930"/>
      <c r="AS22" s="930"/>
      <c r="AT22" s="930"/>
      <c r="AU22" s="930"/>
      <c r="AV22" s="930"/>
      <c r="AW22" s="930"/>
      <c r="AX22" s="930"/>
      <c r="AY22" s="930"/>
      <c r="AZ22" s="930"/>
      <c r="BA22" s="930"/>
    </row>
    <row r="23" spans="1:53" ht="20.100000000000001" customHeight="1" x14ac:dyDescent="0.2">
      <c r="A23" s="861" t="s">
        <v>3553</v>
      </c>
      <c r="B23" s="852"/>
      <c r="C23" s="852"/>
      <c r="D23" s="852"/>
      <c r="E23" s="852">
        <f>GFSdet!H376</f>
        <v>1.2962331771850586</v>
      </c>
      <c r="F23" s="852">
        <f>GFSdet!I376</f>
        <v>0.33273458480834961</v>
      </c>
      <c r="G23" s="852">
        <f>GFSdet!J376</f>
        <v>2.2501082420349121</v>
      </c>
      <c r="H23" s="852">
        <f>GFSdet!K376</f>
        <v>0.26128137111663818</v>
      </c>
      <c r="I23" s="852">
        <f>GFSdet!L376</f>
        <v>0.88815391063690186</v>
      </c>
      <c r="J23" s="852">
        <f>GFSdet!M376</f>
        <v>-0.41277408599853516</v>
      </c>
      <c r="K23" s="852">
        <f>GFSdet!N376</f>
        <v>-0.43184939026832581</v>
      </c>
      <c r="L23" s="852">
        <f>GFSdet!O376</f>
        <v>0.43954920768737793</v>
      </c>
      <c r="M23" s="852">
        <f>GFSdet!P376</f>
        <v>0.3658081591129303</v>
      </c>
      <c r="N23" s="852">
        <f>GFSdet!Q376</f>
        <v>0.25581753253936768</v>
      </c>
      <c r="O23" s="852">
        <f>GFSdet!R376</f>
        <v>0</v>
      </c>
      <c r="P23" s="852">
        <f>GFSdet!S376</f>
        <v>0</v>
      </c>
      <c r="Q23" s="852">
        <f>GFSdet!T376</f>
        <v>0</v>
      </c>
      <c r="R23" s="852">
        <f>GFSdet!U376</f>
        <v>0</v>
      </c>
      <c r="S23" s="852">
        <f>GFSdet!V376</f>
        <v>0</v>
      </c>
      <c r="T23" s="852">
        <f>GFSdet!W376</f>
        <v>0</v>
      </c>
      <c r="U23" s="852">
        <f>GFSdet!X376</f>
        <v>0</v>
      </c>
      <c r="V23" s="852">
        <f>GFSdet!Y376</f>
        <v>0</v>
      </c>
      <c r="W23" s="852"/>
      <c r="X23" s="852"/>
      <c r="Y23" s="852"/>
      <c r="Z23" s="852"/>
      <c r="AA23" s="852"/>
      <c r="AB23" s="852"/>
      <c r="AC23" s="852"/>
      <c r="AD23" s="852"/>
      <c r="AE23" s="852"/>
      <c r="AF23" s="852"/>
      <c r="AG23" s="852"/>
      <c r="AH23" s="852"/>
      <c r="AI23" s="852"/>
      <c r="AJ23" s="929"/>
      <c r="AK23" s="929"/>
      <c r="AL23" s="929"/>
      <c r="AM23" s="929"/>
      <c r="AN23" s="929"/>
      <c r="AO23" s="929"/>
      <c r="AP23" s="929"/>
      <c r="AQ23" s="929"/>
      <c r="AR23" s="929"/>
      <c r="AS23" s="929"/>
      <c r="AT23" s="929"/>
      <c r="AU23" s="929"/>
      <c r="AV23" s="929"/>
      <c r="AW23" s="929"/>
      <c r="AX23" s="929"/>
      <c r="AY23" s="929"/>
      <c r="AZ23" s="929"/>
      <c r="BA23" s="929"/>
    </row>
    <row r="24" spans="1:53" x14ac:dyDescent="0.2">
      <c r="A24" s="857" t="s">
        <v>3554</v>
      </c>
      <c r="B24" s="852"/>
      <c r="C24" s="852"/>
      <c r="D24" s="852"/>
      <c r="E24" s="852">
        <f>GFSdet!H490</f>
        <v>-1.5682159662246704</v>
      </c>
      <c r="F24" s="852">
        <f>GFSdet!I490</f>
        <v>0</v>
      </c>
      <c r="G24" s="852">
        <f>GFSdet!J490</f>
        <v>0</v>
      </c>
      <c r="H24" s="852">
        <f>GFSdet!K490</f>
        <v>0</v>
      </c>
      <c r="I24" s="852">
        <f>GFSdet!L490</f>
        <v>0</v>
      </c>
      <c r="J24" s="852">
        <f>GFSdet!M490</f>
        <v>0</v>
      </c>
      <c r="K24" s="852">
        <f>GFSdet!N490</f>
        <v>0</v>
      </c>
      <c r="L24" s="852">
        <f>GFSdet!O490</f>
        <v>0</v>
      </c>
      <c r="M24" s="852">
        <f>GFSdet!P490</f>
        <v>-1.1644630432128906</v>
      </c>
      <c r="N24" s="852">
        <f>GFSdet!Q490</f>
        <v>-3.5219640731811523</v>
      </c>
      <c r="O24" s="852">
        <f>GFSdet!R490</f>
        <v>0</v>
      </c>
      <c r="P24" s="852">
        <f>GFSdet!S490</f>
        <v>0</v>
      </c>
      <c r="Q24" s="852">
        <f>GFSdet!T490</f>
        <v>0</v>
      </c>
      <c r="R24" s="852">
        <f>GFSdet!U490</f>
        <v>0</v>
      </c>
      <c r="S24" s="852">
        <f>GFSdet!V490</f>
        <v>0</v>
      </c>
      <c r="T24" s="852">
        <f>GFSdet!W490</f>
        <v>0</v>
      </c>
      <c r="U24" s="852">
        <f>GFSdet!X490</f>
        <v>0</v>
      </c>
      <c r="V24" s="852">
        <f>GFSdet!Y490</f>
        <v>0</v>
      </c>
      <c r="W24" s="852"/>
      <c r="X24" s="852"/>
      <c r="Y24" s="852"/>
      <c r="Z24" s="852"/>
      <c r="AA24" s="852"/>
      <c r="AB24" s="852"/>
      <c r="AC24" s="852"/>
      <c r="AD24" s="852"/>
      <c r="AE24" s="852"/>
      <c r="AF24" s="852"/>
      <c r="AG24" s="852"/>
      <c r="AH24" s="852"/>
      <c r="AI24" s="852"/>
      <c r="AJ24" s="929"/>
      <c r="AK24" s="929"/>
      <c r="AL24" s="929"/>
      <c r="AM24" s="929"/>
      <c r="AN24" s="929"/>
      <c r="AO24" s="929"/>
      <c r="AP24" s="929"/>
      <c r="AQ24" s="929"/>
      <c r="AR24" s="929"/>
      <c r="AS24" s="929"/>
      <c r="AT24" s="929"/>
      <c r="AU24" s="929"/>
      <c r="AV24" s="929"/>
      <c r="AW24" s="929"/>
      <c r="AX24" s="929"/>
      <c r="AY24" s="929"/>
      <c r="AZ24" s="929"/>
      <c r="BA24" s="929"/>
    </row>
    <row r="25" spans="1:53" x14ac:dyDescent="0.2">
      <c r="A25" s="857" t="s">
        <v>3555</v>
      </c>
      <c r="B25" s="852"/>
      <c r="C25" s="852"/>
      <c r="D25" s="852"/>
      <c r="E25" s="852">
        <f t="shared" ref="E25:V25" si="5">SUM(E26:E28)</f>
        <v>176.66388320922852</v>
      </c>
      <c r="F25" s="852">
        <f t="shared" si="5"/>
        <v>194.5992546081543</v>
      </c>
      <c r="G25" s="852">
        <f t="shared" si="5"/>
        <v>195.69752311706543</v>
      </c>
      <c r="H25" s="852">
        <f t="shared" si="5"/>
        <v>209.3131275177002</v>
      </c>
      <c r="I25" s="852">
        <f t="shared" si="5"/>
        <v>289.06315994262695</v>
      </c>
      <c r="J25" s="852">
        <f t="shared" si="5"/>
        <v>268.4730052947998</v>
      </c>
      <c r="K25" s="852">
        <f t="shared" si="5"/>
        <v>249.27973175048828</v>
      </c>
      <c r="L25" s="852">
        <f t="shared" si="5"/>
        <v>228.81000709533691</v>
      </c>
      <c r="M25" s="852">
        <f t="shared" si="5"/>
        <v>217.51007461547852</v>
      </c>
      <c r="N25" s="852">
        <f t="shared" si="5"/>
        <v>186.80933570861816</v>
      </c>
      <c r="O25" s="852">
        <f t="shared" si="5"/>
        <v>157.1400089263916</v>
      </c>
      <c r="P25" s="852">
        <f t="shared" si="5"/>
        <v>151.7989501953125</v>
      </c>
      <c r="Q25" s="852">
        <f t="shared" si="5"/>
        <v>7.7420005798339844</v>
      </c>
      <c r="R25" s="852">
        <f t="shared" si="5"/>
        <v>-5.6613616943359375</v>
      </c>
      <c r="S25" s="852">
        <f t="shared" si="5"/>
        <v>-30.980690002441406</v>
      </c>
      <c r="T25" s="852">
        <f t="shared" si="5"/>
        <v>-23.169822692871094</v>
      </c>
      <c r="U25" s="852">
        <f t="shared" si="5"/>
        <v>366.55025863647461</v>
      </c>
      <c r="V25" s="852">
        <f t="shared" si="5"/>
        <v>0</v>
      </c>
      <c r="W25" s="852"/>
      <c r="X25" s="852"/>
      <c r="Y25" s="852"/>
      <c r="Z25" s="852"/>
      <c r="AA25" s="852"/>
      <c r="AB25" s="852"/>
      <c r="AC25" s="852"/>
      <c r="AD25" s="852"/>
      <c r="AE25" s="852"/>
      <c r="AF25" s="852"/>
      <c r="AG25" s="852"/>
      <c r="AH25" s="852"/>
      <c r="AI25" s="852"/>
      <c r="AJ25" s="929"/>
      <c r="AK25" s="929"/>
      <c r="AL25" s="929"/>
      <c r="AM25" s="929"/>
      <c r="AN25" s="929"/>
      <c r="AO25" s="929"/>
      <c r="AP25" s="929"/>
      <c r="AQ25" s="929"/>
      <c r="AR25" s="929"/>
      <c r="AS25" s="929"/>
      <c r="AT25" s="929"/>
      <c r="AU25" s="929"/>
      <c r="AV25" s="929"/>
      <c r="AW25" s="929"/>
      <c r="AX25" s="929"/>
      <c r="AY25" s="929"/>
      <c r="AZ25" s="929"/>
      <c r="BA25" s="929"/>
    </row>
    <row r="26" spans="1:53" x14ac:dyDescent="0.2">
      <c r="A26" s="854" t="s">
        <v>3556</v>
      </c>
      <c r="B26" s="852"/>
      <c r="C26" s="852"/>
      <c r="D26" s="852"/>
      <c r="E26" s="852">
        <f>GFSdet!H607</f>
        <v>188.76441955566406</v>
      </c>
      <c r="F26" s="852">
        <f>GFSdet!I607</f>
        <v>214.35301208496094</v>
      </c>
      <c r="G26" s="852">
        <f>GFSdet!J607</f>
        <v>211.51127624511719</v>
      </c>
      <c r="H26" s="852">
        <f>GFSdet!K607</f>
        <v>224.76876831054688</v>
      </c>
      <c r="I26" s="852">
        <f>GFSdet!L607</f>
        <v>307.592529296875</v>
      </c>
      <c r="J26" s="852">
        <f>GFSdet!M607</f>
        <v>290.53952026367188</v>
      </c>
      <c r="K26" s="852">
        <f>GFSdet!N607</f>
        <v>273.46621704101563</v>
      </c>
      <c r="L26" s="852">
        <f>GFSdet!O607</f>
        <v>255.41441345214844</v>
      </c>
      <c r="M26" s="852">
        <f>GFSdet!P607</f>
        <v>242.88441467285156</v>
      </c>
      <c r="N26" s="852">
        <f>GFSdet!Q607</f>
        <v>213.53340148925781</v>
      </c>
      <c r="O26" s="852">
        <f>GFSdet!R607</f>
        <v>182.2806396484375</v>
      </c>
      <c r="P26" s="852">
        <f>GFSdet!S607</f>
        <v>167.81272888183594</v>
      </c>
      <c r="Q26" s="852">
        <f>GFSdet!T607</f>
        <v>153.87713623046875</v>
      </c>
      <c r="R26" s="852">
        <f>GFSdet!U607</f>
        <v>141.18577575683594</v>
      </c>
      <c r="S26" s="852">
        <f>GFSdet!V607</f>
        <v>122.25838470458984</v>
      </c>
      <c r="T26" s="852">
        <f>GFSdet!W607</f>
        <v>125.16092681884766</v>
      </c>
      <c r="U26" s="852">
        <f>GFSdet!X606</f>
        <v>-28.346683502197266</v>
      </c>
      <c r="V26" s="852">
        <f>GFSdet!Y606</f>
        <v>0</v>
      </c>
      <c r="W26" s="852"/>
      <c r="X26" s="852"/>
      <c r="Y26" s="852"/>
      <c r="Z26" s="852"/>
      <c r="AA26" s="852"/>
      <c r="AB26" s="852"/>
      <c r="AC26" s="852"/>
      <c r="AD26" s="852"/>
      <c r="AE26" s="852"/>
      <c r="AF26" s="852"/>
      <c r="AG26" s="852"/>
      <c r="AH26" s="852"/>
      <c r="AI26" s="852"/>
      <c r="AJ26" s="929"/>
      <c r="AK26" s="929"/>
      <c r="AL26" s="929"/>
      <c r="AM26" s="929"/>
      <c r="AN26" s="929"/>
      <c r="AO26" s="929"/>
      <c r="AP26" s="929"/>
      <c r="AQ26" s="929"/>
      <c r="AR26" s="929"/>
      <c r="AS26" s="929"/>
      <c r="AT26" s="929"/>
      <c r="AU26" s="929"/>
      <c r="AV26" s="929"/>
      <c r="AW26" s="929"/>
      <c r="AX26" s="929"/>
      <c r="AY26" s="929"/>
      <c r="AZ26" s="929"/>
      <c r="BA26" s="929"/>
    </row>
    <row r="27" spans="1:53" x14ac:dyDescent="0.2">
      <c r="A27" s="854" t="s">
        <v>3557</v>
      </c>
      <c r="B27" s="852"/>
      <c r="C27" s="852"/>
      <c r="D27" s="852"/>
      <c r="E27" s="852">
        <f>GFSdet!H634</f>
        <v>25.072452545166016</v>
      </c>
      <c r="F27" s="852">
        <f>GFSdet!I634</f>
        <v>22.119331359863281</v>
      </c>
      <c r="G27" s="852">
        <f>GFSdet!J634</f>
        <v>21.343645095825195</v>
      </c>
      <c r="H27" s="852">
        <f>GFSdet!K634</f>
        <v>24.296186447143555</v>
      </c>
      <c r="I27" s="852">
        <f>GFSdet!L634</f>
        <v>28.584419250488281</v>
      </c>
      <c r="J27" s="852">
        <f>GFSdet!M634</f>
        <v>23.301000595092773</v>
      </c>
      <c r="K27" s="852">
        <f>GFSdet!N634</f>
        <v>19.893558502197266</v>
      </c>
      <c r="L27" s="852">
        <f>GFSdet!O634</f>
        <v>26.415109634399414</v>
      </c>
      <c r="M27" s="852">
        <f>GFSdet!P634</f>
        <v>21.360355377197266</v>
      </c>
      <c r="N27" s="852">
        <f>GFSdet!Q634</f>
        <v>31.701700210571289</v>
      </c>
      <c r="O27" s="852">
        <f>GFSdet!R634</f>
        <v>25.146673202514648</v>
      </c>
      <c r="P27" s="852">
        <f>GFSdet!S634</f>
        <v>34.859531402587891</v>
      </c>
      <c r="Q27" s="852">
        <f>GFSdet!T634</f>
        <v>44.264873504638672</v>
      </c>
      <c r="R27" s="852">
        <f>GFSdet!U634</f>
        <v>72.113067626953125</v>
      </c>
      <c r="S27" s="852">
        <f>GFSdet!V634</f>
        <v>90.54833984375</v>
      </c>
      <c r="T27" s="852">
        <f>GFSdet!W634</f>
        <v>119.81790161132813</v>
      </c>
      <c r="U27" s="852">
        <f>GFSdet!X634</f>
        <v>123.1636962890625</v>
      </c>
      <c r="V27" s="852">
        <f>GFSdet!Y634</f>
        <v>0</v>
      </c>
      <c r="W27" s="852"/>
      <c r="X27" s="852"/>
      <c r="Y27" s="852"/>
      <c r="Z27" s="852"/>
      <c r="AA27" s="852"/>
      <c r="AB27" s="852"/>
      <c r="AC27" s="852"/>
      <c r="AD27" s="852"/>
      <c r="AE27" s="852"/>
      <c r="AF27" s="852"/>
      <c r="AG27" s="852"/>
      <c r="AH27" s="852"/>
      <c r="AI27" s="852"/>
      <c r="AJ27" s="929"/>
      <c r="AK27" s="929"/>
      <c r="AL27" s="929"/>
      <c r="AM27" s="929"/>
      <c r="AN27" s="929"/>
      <c r="AO27" s="929"/>
      <c r="AP27" s="929"/>
      <c r="AQ27" s="929"/>
      <c r="AR27" s="929"/>
      <c r="AS27" s="929"/>
      <c r="AT27" s="929"/>
      <c r="AU27" s="929"/>
      <c r="AV27" s="929"/>
      <c r="AW27" s="929"/>
      <c r="AX27" s="929"/>
      <c r="AY27" s="929"/>
      <c r="AZ27" s="929"/>
      <c r="BA27" s="929"/>
    </row>
    <row r="28" spans="1:53" s="931" customFormat="1" ht="20.25" customHeight="1" x14ac:dyDescent="0.2">
      <c r="A28" s="859" t="s">
        <v>3558</v>
      </c>
      <c r="B28" s="860"/>
      <c r="C28" s="860"/>
      <c r="D28" s="860"/>
      <c r="E28" s="860">
        <f>-GFSdet!H679</f>
        <v>-37.172988891601563</v>
      </c>
      <c r="F28" s="860">
        <f>-GFSdet!I679</f>
        <v>-41.873088836669922</v>
      </c>
      <c r="G28" s="860">
        <f>-GFSdet!J679</f>
        <v>-37.157398223876953</v>
      </c>
      <c r="H28" s="860">
        <f>-GFSdet!K679</f>
        <v>-39.751827239990234</v>
      </c>
      <c r="I28" s="860">
        <f>-GFSdet!L679</f>
        <v>-47.113788604736328</v>
      </c>
      <c r="J28" s="860">
        <f>-GFSdet!M679</f>
        <v>-45.367515563964844</v>
      </c>
      <c r="K28" s="860">
        <f>-GFSdet!N679</f>
        <v>-44.080043792724609</v>
      </c>
      <c r="L28" s="860">
        <f>-GFSdet!O679</f>
        <v>-53.019515991210938</v>
      </c>
      <c r="M28" s="860">
        <f>-GFSdet!P679</f>
        <v>-46.734695434570313</v>
      </c>
      <c r="N28" s="860">
        <f>-GFSdet!Q679</f>
        <v>-58.425765991210938</v>
      </c>
      <c r="O28" s="860">
        <f>-GFSdet!R679</f>
        <v>-50.287303924560547</v>
      </c>
      <c r="P28" s="860">
        <f>-GFSdet!S679</f>
        <v>-50.873310089111328</v>
      </c>
      <c r="Q28" s="860">
        <f>-GFSdet!T679</f>
        <v>-190.40000915527344</v>
      </c>
      <c r="R28" s="860">
        <f>-GFSdet!U679</f>
        <v>-218.960205078125</v>
      </c>
      <c r="S28" s="860">
        <f>-GFSdet!V679</f>
        <v>-243.78741455078125</v>
      </c>
      <c r="T28" s="860">
        <f>-GFSdet!W679</f>
        <v>-268.14865112304688</v>
      </c>
      <c r="U28" s="860">
        <f>GFSdet!X679</f>
        <v>271.73324584960938</v>
      </c>
      <c r="V28" s="860">
        <f>GFSdet!Y679</f>
        <v>0</v>
      </c>
      <c r="W28" s="860"/>
      <c r="X28" s="860"/>
      <c r="Y28" s="860"/>
      <c r="Z28" s="860"/>
      <c r="AA28" s="860"/>
      <c r="AB28" s="860"/>
      <c r="AC28" s="860"/>
      <c r="AD28" s="860"/>
      <c r="AE28" s="860"/>
      <c r="AF28" s="860"/>
      <c r="AG28" s="860"/>
      <c r="AH28" s="860"/>
      <c r="AI28" s="860"/>
      <c r="AJ28" s="930"/>
      <c r="AK28" s="930"/>
      <c r="AL28" s="930"/>
      <c r="AM28" s="930"/>
      <c r="AN28" s="930"/>
      <c r="AO28" s="930"/>
      <c r="AP28" s="930"/>
      <c r="AQ28" s="930"/>
      <c r="AR28" s="930"/>
      <c r="AS28" s="930"/>
      <c r="AT28" s="930"/>
      <c r="AU28" s="930"/>
      <c r="AV28" s="930"/>
      <c r="AW28" s="930"/>
      <c r="AX28" s="930"/>
      <c r="AY28" s="930"/>
      <c r="AZ28" s="930"/>
      <c r="BA28" s="930"/>
    </row>
    <row r="29" spans="1:53" x14ac:dyDescent="0.2">
      <c r="AJ29" s="929"/>
      <c r="AK29" s="929"/>
      <c r="AL29" s="929"/>
      <c r="AM29" s="929"/>
      <c r="AN29" s="929"/>
      <c r="AO29" s="929"/>
      <c r="AP29" s="929"/>
      <c r="AQ29" s="929"/>
      <c r="AR29" s="929"/>
      <c r="AS29" s="929"/>
      <c r="AT29" s="929"/>
      <c r="AU29" s="929"/>
      <c r="AV29" s="929"/>
      <c r="AW29" s="929"/>
      <c r="AX29" s="929"/>
      <c r="AY29" s="929"/>
      <c r="AZ29" s="929"/>
      <c r="BA29" s="929"/>
    </row>
    <row r="30" spans="1:53" x14ac:dyDescent="0.2">
      <c r="A30" s="851" t="s">
        <v>244</v>
      </c>
      <c r="AJ30" s="929"/>
      <c r="AK30" s="929"/>
      <c r="AL30" s="929"/>
      <c r="AM30" s="929"/>
      <c r="AN30" s="929"/>
      <c r="AO30" s="929"/>
      <c r="AP30" s="929"/>
      <c r="AQ30" s="929"/>
      <c r="AR30" s="929"/>
      <c r="AS30" s="929"/>
      <c r="AT30" s="929"/>
      <c r="AU30" s="929"/>
      <c r="AV30" s="929"/>
      <c r="AW30" s="929"/>
      <c r="AX30" s="929"/>
      <c r="AY30" s="929"/>
      <c r="AZ30" s="929"/>
      <c r="BA30" s="929"/>
    </row>
    <row r="31" spans="1:53" x14ac:dyDescent="0.2">
      <c r="A31" s="862" t="s">
        <v>245</v>
      </c>
      <c r="B31" s="852">
        <f>GFSdet!E722</f>
        <v>-6.610682487487793</v>
      </c>
      <c r="C31" s="852">
        <f>GFSdet!F722</f>
        <v>-12.00755786895752</v>
      </c>
      <c r="D31" s="852">
        <f>GFSdet!G722</f>
        <v>-0.65363025665283203</v>
      </c>
      <c r="E31" s="852">
        <f>GFSdet!H722</f>
        <v>9.2136096954345703</v>
      </c>
      <c r="F31" s="852">
        <f>GFSdet!I722</f>
        <v>10.004321098327637</v>
      </c>
      <c r="G31" s="852">
        <f>GFSdet!J722</f>
        <v>16.007087707519531</v>
      </c>
      <c r="H31" s="852">
        <f>GFSdet!K722</f>
        <v>20.501596450805664</v>
      </c>
      <c r="I31" s="852">
        <f>GFSdet!L722</f>
        <v>20.330095291137695</v>
      </c>
      <c r="J31" s="852">
        <f>GFSdet!M722</f>
        <v>11.548561096191406</v>
      </c>
      <c r="K31" s="852">
        <f>GFSdet!N722</f>
        <v>9.1327943801879883</v>
      </c>
      <c r="L31" s="852">
        <f>GFSdet!O722</f>
        <v>17.747814178466797</v>
      </c>
      <c r="M31" s="852">
        <f>GFSdet!P722</f>
        <v>17.045272827148438</v>
      </c>
      <c r="N31" s="852">
        <f>GFSdet!Q722</f>
        <v>19.551111221313477</v>
      </c>
      <c r="O31" s="852">
        <f>GFSdet!R722</f>
        <v>10.965255737304688</v>
      </c>
      <c r="P31" s="852">
        <f>GFSdet!S722</f>
        <v>19.815250396728516</v>
      </c>
      <c r="Q31" s="852">
        <f>GFSdet!T722</f>
        <v>27.910587310791016</v>
      </c>
      <c r="R31" s="852">
        <f>GFSdet!U722</f>
        <v>27.478366851806641</v>
      </c>
      <c r="S31" s="852">
        <f>GFSdet!V722</f>
        <v>22.211786270141602</v>
      </c>
      <c r="T31" s="852">
        <f>GFSdet!W722</f>
        <v>24.439365386962891</v>
      </c>
      <c r="U31" s="852">
        <f>GFSdet!X722</f>
        <v>15.842265129089355</v>
      </c>
      <c r="V31" s="852">
        <f>GFSdet!Y722</f>
        <v>-8.0850000381469727</v>
      </c>
      <c r="W31" s="852">
        <f>GFSdet!Z722</f>
        <v>-18.26300048828125</v>
      </c>
      <c r="X31" s="852"/>
      <c r="Y31" s="852"/>
      <c r="Z31" s="852"/>
      <c r="AA31" s="852"/>
      <c r="AB31" s="852"/>
      <c r="AC31" s="852"/>
      <c r="AD31" s="852"/>
      <c r="AE31" s="852"/>
      <c r="AF31" s="852"/>
      <c r="AG31" s="852"/>
      <c r="AH31" s="852"/>
      <c r="AI31" s="852"/>
      <c r="AJ31" s="929"/>
      <c r="AK31" s="929"/>
      <c r="AL31" s="929"/>
      <c r="AM31" s="929"/>
      <c r="AN31" s="929"/>
      <c r="AO31" s="929"/>
      <c r="AP31" s="929"/>
      <c r="AQ31" s="929"/>
      <c r="AR31" s="929"/>
      <c r="AS31" s="929"/>
      <c r="AT31" s="929"/>
      <c r="AU31" s="929"/>
      <c r="AV31" s="929"/>
      <c r="AW31" s="929"/>
      <c r="AX31" s="929"/>
      <c r="AY31" s="929"/>
      <c r="AZ31" s="929"/>
      <c r="BA31" s="929"/>
    </row>
    <row r="32" spans="1:53" x14ac:dyDescent="0.2">
      <c r="A32" s="862" t="s">
        <v>246</v>
      </c>
      <c r="B32" s="852">
        <f>GFSdet!E723</f>
        <v>-8.7167263031005859</v>
      </c>
      <c r="C32" s="852">
        <f>GFSdet!F723</f>
        <v>-12.112277984619141</v>
      </c>
      <c r="D32" s="852">
        <f>GFSdet!G723</f>
        <v>-5.8176979422569275E-2</v>
      </c>
      <c r="E32" s="852">
        <f>GFSdet!H723</f>
        <v>9.8770599365234375</v>
      </c>
      <c r="F32" s="852">
        <f>GFSdet!I723</f>
        <v>10.661582946777344</v>
      </c>
      <c r="G32" s="852">
        <f>GFSdet!J723</f>
        <v>16.637550354003906</v>
      </c>
      <c r="H32" s="852">
        <f>GFSdet!K723</f>
        <v>21.109405517578125</v>
      </c>
      <c r="I32" s="852">
        <f>GFSdet!L723</f>
        <v>20.898954391479492</v>
      </c>
      <c r="J32" s="852">
        <f>GFSdet!M723</f>
        <v>12.242698669433594</v>
      </c>
      <c r="K32" s="852">
        <f>GFSdet!N723</f>
        <v>9.5886373519897461</v>
      </c>
      <c r="L32" s="852">
        <f>GFSdet!O723</f>
        <v>18.366464614868164</v>
      </c>
      <c r="M32" s="852">
        <f>GFSdet!P723</f>
        <v>17.642726898193359</v>
      </c>
      <c r="N32" s="852">
        <f>GFSdet!Q723</f>
        <v>20.130258560180664</v>
      </c>
      <c r="O32" s="852">
        <f>GFSdet!R723</f>
        <v>11.553952217102051</v>
      </c>
      <c r="P32" s="852">
        <f>GFSdet!S723</f>
        <v>20.357194900512695</v>
      </c>
      <c r="Q32" s="852">
        <f>GFSdet!T723</f>
        <v>28.65888786315918</v>
      </c>
      <c r="R32" s="852">
        <f>GFSdet!U723</f>
        <v>27.926971435546875</v>
      </c>
      <c r="S32" s="852">
        <f>GFSdet!V723</f>
        <v>22.668357849121094</v>
      </c>
      <c r="T32" s="852">
        <f>GFSdet!W723</f>
        <v>24.877540588378906</v>
      </c>
      <c r="U32" s="852">
        <f>GFSdet!X723</f>
        <v>16.414508819580078</v>
      </c>
      <c r="V32" s="852">
        <f>GFSdet!Y723</f>
        <v>-7.4730000495910645</v>
      </c>
      <c r="W32" s="852">
        <f>GFSdet!Z723</f>
        <v>-17.531000137329102</v>
      </c>
      <c r="X32" s="852"/>
      <c r="Y32" s="852"/>
      <c r="Z32" s="852"/>
      <c r="AA32" s="852"/>
      <c r="AB32" s="852"/>
      <c r="AC32" s="852"/>
      <c r="AD32" s="852"/>
      <c r="AE32" s="852"/>
      <c r="AF32" s="852"/>
      <c r="AG32" s="852"/>
      <c r="AH32" s="852"/>
      <c r="AI32" s="852"/>
      <c r="AJ32" s="929"/>
      <c r="AK32" s="929"/>
      <c r="AL32" s="929"/>
      <c r="AM32" s="929"/>
      <c r="AN32" s="929"/>
      <c r="AO32" s="929"/>
      <c r="AP32" s="929"/>
      <c r="AQ32" s="929"/>
      <c r="AR32" s="929"/>
      <c r="AS32" s="929"/>
      <c r="AT32" s="929"/>
      <c r="AU32" s="929"/>
      <c r="AV32" s="929"/>
      <c r="AW32" s="929"/>
      <c r="AX32" s="929"/>
      <c r="AY32" s="929"/>
      <c r="AZ32" s="929"/>
      <c r="BA32" s="929"/>
    </row>
    <row r="33" spans="1:53" x14ac:dyDescent="0.2">
      <c r="A33" s="862" t="s">
        <v>247</v>
      </c>
      <c r="B33" s="852">
        <f>GFSdet!E725</f>
        <v>-20.451957702636719</v>
      </c>
      <c r="C33" s="852">
        <f>GFSdet!F725</f>
        <v>-26.714078903198242</v>
      </c>
      <c r="D33" s="852">
        <f>GFSdet!G725</f>
        <v>-20.745973587036133</v>
      </c>
      <c r="E33" s="852">
        <f>GFSdet!H725</f>
        <v>-4.8888683319091797</v>
      </c>
      <c r="F33" s="852">
        <f>GFSdet!I725</f>
        <v>-8.0752773284912109</v>
      </c>
      <c r="G33" s="852">
        <f>GFSdet!J725</f>
        <v>2.4331347942352295</v>
      </c>
      <c r="H33" s="852">
        <f>GFSdet!K725</f>
        <v>0.26840066909790039</v>
      </c>
      <c r="I33" s="852">
        <f>GFSdet!L725</f>
        <v>-4.0739178657531738</v>
      </c>
      <c r="J33" s="852">
        <f>GFSdet!M725</f>
        <v>-3.3952188491821289</v>
      </c>
      <c r="K33" s="852">
        <f>GFSdet!N725</f>
        <v>-1.6078695058822632</v>
      </c>
      <c r="L33" s="852">
        <f>GFSdet!O725</f>
        <v>-2.3476161956787109</v>
      </c>
      <c r="M33" s="852">
        <f>GFSdet!P725</f>
        <v>2.5108015537261963</v>
      </c>
      <c r="N33" s="852">
        <f>GFSdet!Q725</f>
        <v>2.1125054359436035</v>
      </c>
      <c r="O33" s="852">
        <f>GFSdet!R725</f>
        <v>1.2320190668106079</v>
      </c>
      <c r="P33" s="852">
        <f>GFSdet!S725</f>
        <v>8.8186435699462891</v>
      </c>
      <c r="Q33" s="852">
        <f>GFSdet!T725</f>
        <v>14.430980682373047</v>
      </c>
      <c r="R33" s="852">
        <f>GFSdet!U725</f>
        <v>10.663305282592773</v>
      </c>
      <c r="S33" s="852">
        <f>GFSdet!V725</f>
        <v>13.790525436401367</v>
      </c>
      <c r="T33" s="852">
        <f>GFSdet!W725</f>
        <v>17.826215744018555</v>
      </c>
      <c r="U33" s="852">
        <f>GFSdet!X725</f>
        <v>-1.0144870281219482</v>
      </c>
      <c r="V33" s="852">
        <f>GFSdet!Y725</f>
        <v>-24.641000747680664</v>
      </c>
      <c r="W33" s="852">
        <f>GFSdet!Z725</f>
        <v>-36.722999572753906</v>
      </c>
      <c r="X33" s="852"/>
      <c r="Y33" s="852"/>
      <c r="Z33" s="852"/>
      <c r="AA33" s="852"/>
      <c r="AB33" s="852"/>
      <c r="AC33" s="852"/>
      <c r="AD33" s="852"/>
      <c r="AE33" s="852"/>
      <c r="AF33" s="852"/>
      <c r="AG33" s="852"/>
      <c r="AH33" s="852"/>
      <c r="AI33" s="852"/>
      <c r="AJ33" s="929"/>
      <c r="AK33" s="929"/>
      <c r="AL33" s="929"/>
      <c r="AM33" s="929"/>
      <c r="AN33" s="929"/>
      <c r="AO33" s="929"/>
      <c r="AP33" s="929"/>
      <c r="AQ33" s="929"/>
      <c r="AR33" s="929"/>
      <c r="AS33" s="929"/>
      <c r="AT33" s="929"/>
      <c r="AU33" s="929"/>
      <c r="AV33" s="929"/>
      <c r="AW33" s="929"/>
      <c r="AX33" s="929"/>
      <c r="AY33" s="929"/>
      <c r="AZ33" s="929"/>
      <c r="BA33" s="929"/>
    </row>
    <row r="34" spans="1:53" s="931" customFormat="1" ht="20.25" customHeight="1" x14ac:dyDescent="0.2">
      <c r="A34" s="863" t="s">
        <v>248</v>
      </c>
      <c r="B34" s="860">
        <f>GFSdet!E726</f>
        <v>-22.558002471923828</v>
      </c>
      <c r="C34" s="860">
        <f>GFSdet!F726</f>
        <v>-26.818798065185547</v>
      </c>
      <c r="D34" s="860">
        <f>GFSdet!G726</f>
        <v>-20.150520324707031</v>
      </c>
      <c r="E34" s="860">
        <f>GFSdet!H726</f>
        <v>-4.2254180908203125</v>
      </c>
      <c r="F34" s="860">
        <f>GFSdet!I726</f>
        <v>-7.4180159568786621</v>
      </c>
      <c r="G34" s="860">
        <f>GFSdet!J726</f>
        <v>3.0635974407196045</v>
      </c>
      <c r="H34" s="860">
        <f>GFSdet!K726</f>
        <v>0.87621140480041504</v>
      </c>
      <c r="I34" s="860">
        <f>GFSdet!L726</f>
        <v>-3.5050590038299561</v>
      </c>
      <c r="J34" s="860">
        <f>GFSdet!M726</f>
        <v>-2.7010810375213623</v>
      </c>
      <c r="K34" s="860">
        <f>GFSdet!N726</f>
        <v>-1.1520266532897949</v>
      </c>
      <c r="L34" s="860">
        <f>GFSdet!O726</f>
        <v>-1.7289658784866333</v>
      </c>
      <c r="M34" s="860">
        <f>GFSdet!P726</f>
        <v>3.1082553863525391</v>
      </c>
      <c r="N34" s="860">
        <f>GFSdet!Q726</f>
        <v>2.6916544437408447</v>
      </c>
      <c r="O34" s="860">
        <f>GFSdet!R726</f>
        <v>1.820715069770813</v>
      </c>
      <c r="P34" s="860">
        <f>GFSdet!S726</f>
        <v>9.3605871200561523</v>
      </c>
      <c r="Q34" s="860">
        <f>GFSdet!T726</f>
        <v>15.179280281066895</v>
      </c>
      <c r="R34" s="860">
        <f>GFSdet!U726</f>
        <v>11.111908912658691</v>
      </c>
      <c r="S34" s="860">
        <f>GFSdet!V726</f>
        <v>14.247095108032227</v>
      </c>
      <c r="T34" s="860">
        <f>GFSdet!W726</f>
        <v>18.26439094543457</v>
      </c>
      <c r="U34" s="860">
        <f>GFSdet!X726</f>
        <v>-0.44224399328231812</v>
      </c>
      <c r="V34" s="860">
        <f>GFSdet!Y726</f>
        <v>-24.028999328613281</v>
      </c>
      <c r="W34" s="860">
        <f>GFSdet!Z726</f>
        <v>-35.991001129150391</v>
      </c>
      <c r="X34" s="860"/>
      <c r="Y34" s="860"/>
      <c r="Z34" s="860"/>
      <c r="AA34" s="860"/>
      <c r="AB34" s="860"/>
      <c r="AC34" s="860"/>
      <c r="AD34" s="860"/>
      <c r="AE34" s="860"/>
      <c r="AF34" s="860"/>
      <c r="AG34" s="860"/>
      <c r="AH34" s="860"/>
      <c r="AI34" s="860"/>
      <c r="AJ34" s="930"/>
      <c r="AK34" s="930"/>
      <c r="AL34" s="930"/>
      <c r="AM34" s="930"/>
      <c r="AN34" s="930"/>
      <c r="AO34" s="930"/>
      <c r="AP34" s="930"/>
      <c r="AQ34" s="930"/>
      <c r="AR34" s="930"/>
      <c r="AS34" s="930"/>
      <c r="AT34" s="930"/>
      <c r="AU34" s="930"/>
      <c r="AV34" s="930"/>
      <c r="AW34" s="930"/>
      <c r="AX34" s="930"/>
      <c r="AY34" s="930"/>
      <c r="AZ34" s="930"/>
      <c r="BA34" s="930"/>
    </row>
    <row r="35" spans="1:53" ht="20.25" customHeight="1" x14ac:dyDescent="0.2">
      <c r="A35" s="864" t="s">
        <v>254</v>
      </c>
      <c r="B35" s="852"/>
      <c r="C35" s="852"/>
      <c r="D35" s="852"/>
      <c r="E35" s="852"/>
      <c r="F35" s="852"/>
      <c r="G35" s="852"/>
      <c r="H35" s="852"/>
      <c r="I35" s="852"/>
      <c r="J35" s="852"/>
      <c r="K35" s="852"/>
      <c r="L35" s="852"/>
      <c r="M35" s="852"/>
      <c r="N35" s="852"/>
      <c r="O35" s="852"/>
      <c r="P35" s="852"/>
      <c r="Q35" s="852"/>
      <c r="R35" s="852"/>
      <c r="S35" s="852"/>
      <c r="T35" s="852"/>
      <c r="U35" s="852"/>
      <c r="V35" s="852"/>
      <c r="W35" s="852"/>
      <c r="X35" s="852"/>
      <c r="Y35" s="852"/>
      <c r="Z35" s="852"/>
      <c r="AA35" s="852"/>
      <c r="AB35" s="852"/>
      <c r="AC35" s="852"/>
      <c r="AD35" s="852"/>
      <c r="AE35" s="852"/>
      <c r="AF35" s="852"/>
      <c r="AG35" s="852"/>
      <c r="AH35" s="852"/>
      <c r="AI35" s="852"/>
      <c r="AJ35" s="929"/>
      <c r="AK35" s="929"/>
      <c r="AL35" s="929"/>
      <c r="AM35" s="929"/>
      <c r="AN35" s="929"/>
      <c r="AO35" s="929"/>
      <c r="AP35" s="929"/>
      <c r="AQ35" s="929"/>
      <c r="AR35" s="929"/>
      <c r="AS35" s="929"/>
      <c r="AT35" s="929"/>
      <c r="AU35" s="929"/>
      <c r="AV35" s="929"/>
      <c r="AW35" s="929"/>
      <c r="AX35" s="929"/>
      <c r="AY35" s="929"/>
      <c r="AZ35" s="929"/>
      <c r="BA35" s="929"/>
    </row>
    <row r="36" spans="1:53" x14ac:dyDescent="0.2">
      <c r="A36" s="865" t="s">
        <v>227</v>
      </c>
      <c r="B36" s="866">
        <f t="shared" ref="B36:V36" si="6">B3/B50</f>
        <v>0.43168391797542915</v>
      </c>
      <c r="C36" s="866">
        <f t="shared" si="6"/>
        <v>0.32870084497498764</v>
      </c>
      <c r="D36" s="866">
        <f t="shared" si="6"/>
        <v>0.35860361343942598</v>
      </c>
      <c r="E36" s="866">
        <f t="shared" si="6"/>
        <v>0.45049854751347695</v>
      </c>
      <c r="F36" s="866">
        <f t="shared" si="6"/>
        <v>0.43717587944963432</v>
      </c>
      <c r="G36" s="866">
        <f t="shared" si="6"/>
        <v>0.40509567551753201</v>
      </c>
      <c r="H36" s="866">
        <f t="shared" si="6"/>
        <v>0.44990339453824402</v>
      </c>
      <c r="I36" s="866">
        <f t="shared" si="6"/>
        <v>0.45833423113922295</v>
      </c>
      <c r="J36" s="866">
        <f t="shared" si="6"/>
        <v>0.4214567972176011</v>
      </c>
      <c r="K36" s="866">
        <f t="shared" si="6"/>
        <v>0.40128584025445313</v>
      </c>
      <c r="L36" s="866">
        <f t="shared" si="6"/>
        <v>0.45546630262922211</v>
      </c>
      <c r="M36" s="866">
        <f t="shared" si="6"/>
        <v>0.43868188977444345</v>
      </c>
      <c r="N36" s="866">
        <f t="shared" si="6"/>
        <v>0.44074259667548848</v>
      </c>
      <c r="O36" s="866">
        <f t="shared" si="6"/>
        <v>0.41071676128204343</v>
      </c>
      <c r="P36" s="866">
        <f t="shared" si="6"/>
        <v>0.43400059513519146</v>
      </c>
      <c r="Q36" s="866">
        <f t="shared" si="6"/>
        <v>0.39902270183891475</v>
      </c>
      <c r="R36" s="866">
        <f t="shared" si="6"/>
        <v>0.41064319718911557</v>
      </c>
      <c r="S36" s="866">
        <f t="shared" si="6"/>
        <v>0.39860115714858457</v>
      </c>
      <c r="T36" s="866">
        <f t="shared" si="6"/>
        <v>0.44176861522471988</v>
      </c>
      <c r="U36" s="866">
        <f t="shared" si="6"/>
        <v>0.42427361053090712</v>
      </c>
      <c r="V36" s="866">
        <f t="shared" si="6"/>
        <v>0.49781452451055003</v>
      </c>
      <c r="W36" s="866"/>
      <c r="X36" s="866"/>
      <c r="Y36" s="866"/>
      <c r="Z36" s="866"/>
      <c r="AA36" s="866"/>
      <c r="AB36" s="866"/>
      <c r="AC36" s="866"/>
      <c r="AD36" s="866"/>
      <c r="AE36" s="866"/>
      <c r="AF36" s="866"/>
      <c r="AG36" s="866"/>
      <c r="AH36" s="866"/>
      <c r="AI36" s="866"/>
      <c r="AJ36" s="929"/>
      <c r="AK36" s="929"/>
      <c r="AL36" s="929"/>
      <c r="AM36" s="929"/>
      <c r="AN36" s="929"/>
      <c r="AO36" s="929"/>
      <c r="AP36" s="929"/>
      <c r="AQ36" s="929"/>
      <c r="AR36" s="929"/>
      <c r="AS36" s="929"/>
      <c r="AT36" s="929"/>
      <c r="AU36" s="929"/>
      <c r="AV36" s="929"/>
      <c r="AW36" s="929"/>
      <c r="AX36" s="929"/>
      <c r="AY36" s="929"/>
      <c r="AZ36" s="929"/>
      <c r="BA36" s="929"/>
    </row>
    <row r="37" spans="1:53" x14ac:dyDescent="0.2">
      <c r="A37" s="867" t="s">
        <v>255</v>
      </c>
      <c r="B37" s="866">
        <f t="shared" ref="B37:V37" si="7">B4/B50</f>
        <v>0.15912526667221144</v>
      </c>
      <c r="C37" s="866">
        <f t="shared" si="7"/>
        <v>0.15577826656190213</v>
      </c>
      <c r="D37" s="866">
        <f t="shared" si="7"/>
        <v>0.14499656870310113</v>
      </c>
      <c r="E37" s="866">
        <f t="shared" si="7"/>
        <v>0.15751910553366466</v>
      </c>
      <c r="F37" s="866">
        <f t="shared" si="7"/>
        <v>0.16798630422526117</v>
      </c>
      <c r="G37" s="866">
        <f t="shared" si="7"/>
        <v>0.16704721193748479</v>
      </c>
      <c r="H37" s="866">
        <f t="shared" si="7"/>
        <v>0.16179133870209025</v>
      </c>
      <c r="I37" s="866">
        <f t="shared" si="7"/>
        <v>0.15341862713933777</v>
      </c>
      <c r="J37" s="866">
        <f t="shared" si="7"/>
        <v>0.1634585625576227</v>
      </c>
      <c r="K37" s="866">
        <f t="shared" si="7"/>
        <v>0.15410201896568868</v>
      </c>
      <c r="L37" s="866">
        <f t="shared" si="7"/>
        <v>0.16597794060230298</v>
      </c>
      <c r="M37" s="866">
        <f t="shared" si="7"/>
        <v>0.17452266607204545</v>
      </c>
      <c r="N37" s="866">
        <f t="shared" si="7"/>
        <v>0.18080669473737546</v>
      </c>
      <c r="O37" s="866">
        <f t="shared" si="7"/>
        <v>0.18497137020178536</v>
      </c>
      <c r="P37" s="866">
        <f t="shared" si="7"/>
        <v>0.19142111425732217</v>
      </c>
      <c r="Q37" s="866">
        <f t="shared" si="7"/>
        <v>0.19646097775150506</v>
      </c>
      <c r="R37" s="866">
        <f t="shared" si="7"/>
        <v>0.19466333783785278</v>
      </c>
      <c r="S37" s="866">
        <f t="shared" si="7"/>
        <v>0.19735051447343069</v>
      </c>
      <c r="T37" s="866">
        <f t="shared" si="7"/>
        <v>0.21076185033142311</v>
      </c>
      <c r="U37" s="866">
        <f t="shared" si="7"/>
        <v>0.18397719891461711</v>
      </c>
      <c r="V37" s="866">
        <f t="shared" si="7"/>
        <v>0.18246873454118229</v>
      </c>
      <c r="W37" s="866"/>
      <c r="X37" s="866"/>
      <c r="Y37" s="866"/>
      <c r="Z37" s="866"/>
      <c r="AA37" s="866"/>
      <c r="AB37" s="866"/>
      <c r="AC37" s="866"/>
      <c r="AD37" s="866"/>
      <c r="AE37" s="866"/>
      <c r="AF37" s="866"/>
      <c r="AG37" s="866"/>
      <c r="AH37" s="866"/>
      <c r="AI37" s="866"/>
      <c r="AJ37" s="929"/>
      <c r="AK37" s="929"/>
      <c r="AL37" s="929"/>
      <c r="AM37" s="929"/>
      <c r="AN37" s="929"/>
      <c r="AO37" s="929"/>
      <c r="AP37" s="929"/>
      <c r="AQ37" s="929"/>
      <c r="AR37" s="929"/>
      <c r="AS37" s="929"/>
      <c r="AT37" s="929"/>
      <c r="AU37" s="929"/>
      <c r="AV37" s="929"/>
      <c r="AW37" s="929"/>
      <c r="AX37" s="929"/>
      <c r="AY37" s="929"/>
      <c r="AZ37" s="929"/>
      <c r="BA37" s="929"/>
    </row>
    <row r="38" spans="1:53" x14ac:dyDescent="0.2">
      <c r="A38" s="867" t="s">
        <v>568</v>
      </c>
      <c r="B38" s="866">
        <f t="shared" ref="B38:V38" si="8">(B4+B7)/B50</f>
        <v>0.22134410320833267</v>
      </c>
      <c r="C38" s="866">
        <f t="shared" si="8"/>
        <v>0.1926972086826946</v>
      </c>
      <c r="D38" s="866">
        <f t="shared" si="8"/>
        <v>0.1778828229699411</v>
      </c>
      <c r="E38" s="866">
        <f t="shared" si="8"/>
        <v>0.19682976775023828</v>
      </c>
      <c r="F38" s="866">
        <f t="shared" si="8"/>
        <v>0.19044805237769294</v>
      </c>
      <c r="G38" s="866">
        <f t="shared" si="8"/>
        <v>0.19161563989040264</v>
      </c>
      <c r="H38" s="866">
        <f t="shared" si="8"/>
        <v>0.18916049731130169</v>
      </c>
      <c r="I38" s="866">
        <f t="shared" si="8"/>
        <v>0.17959060934210708</v>
      </c>
      <c r="J38" s="866">
        <f t="shared" si="8"/>
        <v>0.19167422983329696</v>
      </c>
      <c r="K38" s="866">
        <f t="shared" si="8"/>
        <v>0.18146107853741136</v>
      </c>
      <c r="L38" s="866">
        <f t="shared" si="8"/>
        <v>0.19171824273738081</v>
      </c>
      <c r="M38" s="866">
        <f t="shared" si="8"/>
        <v>0.20761015816673939</v>
      </c>
      <c r="N38" s="866">
        <f t="shared" si="8"/>
        <v>0.21733754223538676</v>
      </c>
      <c r="O38" s="866">
        <f t="shared" si="8"/>
        <v>0.22357681318366229</v>
      </c>
      <c r="P38" s="866">
        <f t="shared" si="8"/>
        <v>0.24217963364196957</v>
      </c>
      <c r="Q38" s="866">
        <f t="shared" si="8"/>
        <v>0.24724525951418064</v>
      </c>
      <c r="R38" s="866">
        <f t="shared" si="8"/>
        <v>0.24845765976162393</v>
      </c>
      <c r="S38" s="866">
        <f t="shared" si="8"/>
        <v>0.26922019973904665</v>
      </c>
      <c r="T38" s="866">
        <f t="shared" si="8"/>
        <v>0.26960894225440063</v>
      </c>
      <c r="U38" s="866">
        <f t="shared" si="8"/>
        <v>0.24556974740789322</v>
      </c>
      <c r="V38" s="866">
        <f t="shared" si="8"/>
        <v>0.24438138865370346</v>
      </c>
      <c r="W38" s="866"/>
      <c r="X38" s="866"/>
      <c r="Y38" s="866"/>
      <c r="Z38" s="866"/>
      <c r="AA38" s="866"/>
      <c r="AB38" s="866"/>
      <c r="AC38" s="866"/>
      <c r="AD38" s="866"/>
      <c r="AE38" s="866"/>
      <c r="AF38" s="866"/>
      <c r="AG38" s="866"/>
      <c r="AH38" s="866"/>
      <c r="AI38" s="866"/>
      <c r="AJ38" s="929"/>
      <c r="AK38" s="929"/>
      <c r="AL38" s="929"/>
      <c r="AM38" s="929"/>
      <c r="AN38" s="929"/>
      <c r="AO38" s="929"/>
      <c r="AP38" s="929"/>
      <c r="AQ38" s="929"/>
      <c r="AR38" s="929"/>
      <c r="AS38" s="929"/>
      <c r="AT38" s="929"/>
      <c r="AU38" s="929"/>
      <c r="AV38" s="929"/>
      <c r="AW38" s="929"/>
      <c r="AX38" s="929"/>
      <c r="AY38" s="929"/>
      <c r="AZ38" s="929"/>
      <c r="BA38" s="929"/>
    </row>
    <row r="39" spans="1:53" x14ac:dyDescent="0.2">
      <c r="A39" s="867" t="s">
        <v>256</v>
      </c>
      <c r="B39" s="866">
        <f t="shared" ref="B39:V39" si="9">B6/B50</f>
        <v>0.21033981476709648</v>
      </c>
      <c r="C39" s="866">
        <f t="shared" si="9"/>
        <v>0.13600363629229301</v>
      </c>
      <c r="D39" s="866">
        <f t="shared" si="9"/>
        <v>0.18072079046948492</v>
      </c>
      <c r="E39" s="866">
        <f t="shared" si="9"/>
        <v>0.25366877976323865</v>
      </c>
      <c r="F39" s="866">
        <f t="shared" si="9"/>
        <v>0.24672782707194135</v>
      </c>
      <c r="G39" s="866">
        <f t="shared" si="9"/>
        <v>0.21348003562712933</v>
      </c>
      <c r="H39" s="866">
        <f t="shared" si="9"/>
        <v>0.26074289722694233</v>
      </c>
      <c r="I39" s="866">
        <f t="shared" si="9"/>
        <v>0.27874362179711587</v>
      </c>
      <c r="J39" s="866">
        <f t="shared" si="9"/>
        <v>0.22978256738430416</v>
      </c>
      <c r="K39" s="866">
        <f t="shared" si="9"/>
        <v>0.21982476171704177</v>
      </c>
      <c r="L39" s="866">
        <f t="shared" si="9"/>
        <v>0.2637480598918413</v>
      </c>
      <c r="M39" s="866">
        <f t="shared" si="9"/>
        <v>0.23107173160770406</v>
      </c>
      <c r="N39" s="866">
        <f t="shared" si="9"/>
        <v>0.22340505444010172</v>
      </c>
      <c r="O39" s="866">
        <f t="shared" si="9"/>
        <v>0.18713994809838111</v>
      </c>
      <c r="P39" s="866">
        <f t="shared" si="9"/>
        <v>0.19182096149322186</v>
      </c>
      <c r="Q39" s="866">
        <f t="shared" si="9"/>
        <v>0.15177744232473411</v>
      </c>
      <c r="R39" s="866">
        <f t="shared" si="9"/>
        <v>0.16218553742749162</v>
      </c>
      <c r="S39" s="866">
        <f t="shared" si="9"/>
        <v>0.12938095740953795</v>
      </c>
      <c r="T39" s="866">
        <f t="shared" si="9"/>
        <v>0.17215967297031926</v>
      </c>
      <c r="U39" s="866">
        <f t="shared" si="9"/>
        <v>0.17870386312301392</v>
      </c>
      <c r="V39" s="866">
        <f t="shared" si="9"/>
        <v>0.25343313585684657</v>
      </c>
      <c r="W39" s="866"/>
      <c r="X39" s="866"/>
      <c r="Y39" s="866"/>
      <c r="Z39" s="866"/>
      <c r="AA39" s="866"/>
      <c r="AB39" s="866"/>
      <c r="AC39" s="866"/>
      <c r="AD39" s="866"/>
      <c r="AE39" s="866"/>
      <c r="AF39" s="866"/>
      <c r="AG39" s="866"/>
      <c r="AH39" s="866"/>
      <c r="AI39" s="866"/>
      <c r="AJ39" s="929"/>
      <c r="AK39" s="929"/>
      <c r="AL39" s="929"/>
      <c r="AM39" s="929"/>
      <c r="AN39" s="929"/>
      <c r="AO39" s="929"/>
      <c r="AP39" s="929"/>
      <c r="AQ39" s="929"/>
      <c r="AR39" s="929"/>
      <c r="AS39" s="929"/>
      <c r="AT39" s="929"/>
      <c r="AU39" s="929"/>
      <c r="AV39" s="929"/>
      <c r="AW39" s="929"/>
      <c r="AX39" s="929"/>
      <c r="AY39" s="929"/>
      <c r="AZ39" s="929"/>
      <c r="BA39" s="929"/>
    </row>
    <row r="40" spans="1:53" x14ac:dyDescent="0.2">
      <c r="A40" s="865" t="s">
        <v>232</v>
      </c>
      <c r="B40" s="866">
        <f t="shared" ref="B40:V40" si="10">B9/B50</f>
        <v>-0.47589629474636608</v>
      </c>
      <c r="C40" s="866">
        <f t="shared" si="10"/>
        <v>-0.40401330856241802</v>
      </c>
      <c r="D40" s="866">
        <f t="shared" si="10"/>
        <v>-0.36262231874226902</v>
      </c>
      <c r="E40" s="866">
        <f t="shared" si="10"/>
        <v>-0.39088835064320876</v>
      </c>
      <c r="F40" s="866">
        <f t="shared" si="10"/>
        <v>-0.37705050430992265</v>
      </c>
      <c r="G40" s="866">
        <f t="shared" si="10"/>
        <v>-0.32129678931465705</v>
      </c>
      <c r="H40" s="866">
        <f t="shared" si="10"/>
        <v>-0.34405299624154584</v>
      </c>
      <c r="I40" s="866">
        <f t="shared" si="10"/>
        <v>-0.35715831458888658</v>
      </c>
      <c r="J40" s="866">
        <f t="shared" si="10"/>
        <v>-0.36408736314242085</v>
      </c>
      <c r="K40" s="866">
        <f t="shared" si="10"/>
        <v>-0.35325111111971624</v>
      </c>
      <c r="L40" s="866">
        <f t="shared" si="10"/>
        <v>-0.36115230729093478</v>
      </c>
      <c r="M40" s="866">
        <f t="shared" si="10"/>
        <v>-0.35296626132006831</v>
      </c>
      <c r="N40" s="866">
        <f t="shared" si="10"/>
        <v>-0.35007089953633863</v>
      </c>
      <c r="O40" s="866">
        <f t="shared" si="10"/>
        <v>-0.36177378061401044</v>
      </c>
      <c r="P40" s="866">
        <f t="shared" si="10"/>
        <v>-0.35333155675971828</v>
      </c>
      <c r="Q40" s="866">
        <f t="shared" si="10"/>
        <v>-0.30206469481893433</v>
      </c>
      <c r="R40" s="866">
        <f t="shared" si="10"/>
        <v>-0.32015640815395568</v>
      </c>
      <c r="S40" s="866">
        <f t="shared" si="10"/>
        <v>-0.32158744963666697</v>
      </c>
      <c r="T40" s="866">
        <f t="shared" si="10"/>
        <v>-0.35657738000355971</v>
      </c>
      <c r="U40" s="866">
        <f t="shared" si="10"/>
        <v>-0.36799006924888722</v>
      </c>
      <c r="V40" s="866">
        <f t="shared" si="10"/>
        <v>-0.5293183282901418</v>
      </c>
      <c r="W40" s="866"/>
      <c r="X40" s="866"/>
      <c r="Y40" s="866"/>
      <c r="Z40" s="866"/>
      <c r="AA40" s="866"/>
      <c r="AB40" s="866"/>
      <c r="AC40" s="866"/>
      <c r="AD40" s="866"/>
      <c r="AE40" s="866"/>
      <c r="AF40" s="866"/>
      <c r="AG40" s="866"/>
      <c r="AH40" s="866"/>
      <c r="AI40" s="866"/>
      <c r="AJ40" s="929"/>
      <c r="AK40" s="929"/>
      <c r="AL40" s="929"/>
      <c r="AM40" s="929"/>
      <c r="AN40" s="929"/>
      <c r="AO40" s="929"/>
      <c r="AP40" s="929"/>
      <c r="AQ40" s="929"/>
      <c r="AR40" s="929"/>
      <c r="AS40" s="929"/>
      <c r="AT40" s="929"/>
      <c r="AU40" s="929"/>
      <c r="AV40" s="929"/>
      <c r="AW40" s="929"/>
      <c r="AX40" s="929"/>
      <c r="AY40" s="929"/>
      <c r="AZ40" s="929"/>
      <c r="BA40" s="929"/>
    </row>
    <row r="41" spans="1:53" x14ac:dyDescent="0.2">
      <c r="A41" s="862" t="s">
        <v>257</v>
      </c>
      <c r="B41" s="866">
        <f t="shared" ref="B41:V41" si="11">B10/B50</f>
        <v>-0.19831460100836665</v>
      </c>
      <c r="C41" s="866">
        <f t="shared" si="11"/>
        <v>-0.18896809499245371</v>
      </c>
      <c r="D41" s="866">
        <f t="shared" si="11"/>
        <v>-0.18964022746472894</v>
      </c>
      <c r="E41" s="866">
        <f t="shared" si="11"/>
        <v>-0.20707536068321458</v>
      </c>
      <c r="F41" s="866">
        <f t="shared" si="11"/>
        <v>-0.18919993564186283</v>
      </c>
      <c r="G41" s="866">
        <f t="shared" si="11"/>
        <v>-0.16556339392341765</v>
      </c>
      <c r="H41" s="866">
        <f t="shared" si="11"/>
        <v>-0.16860019725340508</v>
      </c>
      <c r="I41" s="866">
        <f t="shared" si="11"/>
        <v>-0.1681413844275029</v>
      </c>
      <c r="J41" s="866">
        <f t="shared" si="11"/>
        <v>-0.17297080364064402</v>
      </c>
      <c r="K41" s="866">
        <f t="shared" si="11"/>
        <v>-0.17996977357912428</v>
      </c>
      <c r="L41" s="866">
        <f t="shared" si="11"/>
        <v>-0.17741974392558937</v>
      </c>
      <c r="M41" s="866">
        <f t="shared" si="11"/>
        <v>-0.17267687973637369</v>
      </c>
      <c r="N41" s="866">
        <f t="shared" si="11"/>
        <v>-0.16126202559029054</v>
      </c>
      <c r="O41" s="866">
        <f t="shared" si="11"/>
        <v>-0.16032612082494738</v>
      </c>
      <c r="P41" s="866">
        <f t="shared" si="11"/>
        <v>-0.14716106754226901</v>
      </c>
      <c r="Q41" s="866">
        <f t="shared" si="11"/>
        <v>-0.13055826746218441</v>
      </c>
      <c r="R41" s="866">
        <f t="shared" si="11"/>
        <v>-0.13490591460118523</v>
      </c>
      <c r="S41" s="866">
        <f t="shared" si="11"/>
        <v>-0.1485976851949336</v>
      </c>
      <c r="T41" s="866">
        <f t="shared" si="11"/>
        <v>-0.15537949570070114</v>
      </c>
      <c r="U41" s="866">
        <f t="shared" si="11"/>
        <v>-0.16179545604610243</v>
      </c>
      <c r="V41" s="866">
        <f t="shared" si="11"/>
        <v>-0.18458848032687075</v>
      </c>
      <c r="W41" s="866"/>
      <c r="X41" s="866"/>
      <c r="Y41" s="866"/>
      <c r="Z41" s="866"/>
      <c r="AA41" s="866"/>
      <c r="AB41" s="866"/>
      <c r="AC41" s="866"/>
      <c r="AD41" s="866"/>
      <c r="AE41" s="866"/>
      <c r="AF41" s="866"/>
      <c r="AG41" s="866"/>
      <c r="AH41" s="866"/>
      <c r="AI41" s="866"/>
      <c r="AJ41" s="929"/>
      <c r="AK41" s="929"/>
      <c r="AL41" s="929"/>
      <c r="AM41" s="929"/>
      <c r="AN41" s="929"/>
      <c r="AO41" s="929"/>
      <c r="AP41" s="929"/>
      <c r="AQ41" s="929"/>
      <c r="AR41" s="929"/>
      <c r="AS41" s="929"/>
      <c r="AT41" s="929"/>
      <c r="AU41" s="929"/>
      <c r="AV41" s="929"/>
      <c r="AW41" s="929"/>
      <c r="AX41" s="929"/>
      <c r="AY41" s="929"/>
      <c r="AZ41" s="929"/>
      <c r="BA41" s="929"/>
    </row>
    <row r="42" spans="1:53" x14ac:dyDescent="0.2">
      <c r="A42" s="862" t="s">
        <v>258</v>
      </c>
      <c r="B42" s="866">
        <f t="shared" ref="B42:V42" si="12">B11/B50</f>
        <v>-0.10365434051279644</v>
      </c>
      <c r="C42" s="866">
        <f t="shared" si="12"/>
        <v>-9.6977927193762359E-2</v>
      </c>
      <c r="D42" s="866">
        <f t="shared" si="12"/>
        <v>-8.6844031255526311E-2</v>
      </c>
      <c r="E42" s="866">
        <f t="shared" si="12"/>
        <v>-0.10341773395912109</v>
      </c>
      <c r="F42" s="866">
        <f t="shared" si="12"/>
        <v>-9.6960616359842142E-2</v>
      </c>
      <c r="G42" s="866">
        <f t="shared" si="12"/>
        <v>-7.6523469171749126E-2</v>
      </c>
      <c r="H42" s="866">
        <f t="shared" si="12"/>
        <v>-9.776107970832211E-2</v>
      </c>
      <c r="I42" s="866">
        <f t="shared" si="12"/>
        <v>-9.0847416498451863E-2</v>
      </c>
      <c r="J42" s="866">
        <f t="shared" si="12"/>
        <v>-0.10130759133541092</v>
      </c>
      <c r="K42" s="866">
        <f t="shared" si="12"/>
        <v>-0.10015216538682764</v>
      </c>
      <c r="L42" s="866">
        <f t="shared" si="12"/>
        <v>-0.10120183319898567</v>
      </c>
      <c r="M42" s="866">
        <f t="shared" si="12"/>
        <v>-0.10137095195001131</v>
      </c>
      <c r="N42" s="866">
        <f t="shared" si="12"/>
        <v>-0.10174490254520858</v>
      </c>
      <c r="O42" s="866">
        <f t="shared" si="12"/>
        <v>-0.10075758648958756</v>
      </c>
      <c r="P42" s="866">
        <f t="shared" si="12"/>
        <v>-0.1002986205200477</v>
      </c>
      <c r="Q42" s="866">
        <f t="shared" si="12"/>
        <v>-8.4923829466123271E-2</v>
      </c>
      <c r="R42" s="866">
        <f t="shared" si="12"/>
        <v>-8.5174158281785275E-2</v>
      </c>
      <c r="S42" s="866">
        <f t="shared" si="12"/>
        <v>-8.7015259719063001E-2</v>
      </c>
      <c r="T42" s="866">
        <f t="shared" si="12"/>
        <v>-9.2661146582528137E-2</v>
      </c>
      <c r="U42" s="866">
        <f t="shared" si="12"/>
        <v>-9.6396178467355847E-2</v>
      </c>
      <c r="V42" s="866">
        <f t="shared" si="12"/>
        <v>-0.10935343197644552</v>
      </c>
      <c r="W42" s="866"/>
      <c r="X42" s="866"/>
      <c r="Y42" s="866"/>
      <c r="Z42" s="866"/>
      <c r="AA42" s="866"/>
      <c r="AB42" s="866"/>
      <c r="AC42" s="866"/>
      <c r="AD42" s="866"/>
      <c r="AE42" s="866"/>
      <c r="AF42" s="866"/>
      <c r="AG42" s="866"/>
      <c r="AH42" s="866"/>
      <c r="AI42" s="866"/>
      <c r="AJ42" s="929"/>
      <c r="AK42" s="929"/>
      <c r="AL42" s="929"/>
      <c r="AM42" s="929"/>
      <c r="AN42" s="929"/>
      <c r="AO42" s="929"/>
      <c r="AP42" s="929"/>
      <c r="AQ42" s="929"/>
      <c r="AR42" s="929"/>
      <c r="AS42" s="929"/>
      <c r="AT42" s="929"/>
      <c r="AU42" s="929"/>
      <c r="AV42" s="929"/>
      <c r="AW42" s="929"/>
      <c r="AX42" s="929"/>
      <c r="AY42" s="929"/>
      <c r="AZ42" s="929"/>
      <c r="BA42" s="929"/>
    </row>
    <row r="43" spans="1:53" x14ac:dyDescent="0.2">
      <c r="A43" s="868" t="s">
        <v>245</v>
      </c>
      <c r="B43" s="866">
        <f t="shared" ref="B43:V43" si="13">B31/B50</f>
        <v>-4.4212371090359595E-2</v>
      </c>
      <c r="C43" s="866">
        <f t="shared" si="13"/>
        <v>-7.5312481158177513E-2</v>
      </c>
      <c r="D43" s="866">
        <f t="shared" si="13"/>
        <v>-4.0187042034442438E-3</v>
      </c>
      <c r="E43" s="866">
        <f t="shared" si="13"/>
        <v>5.9610205354130093E-2</v>
      </c>
      <c r="F43" s="866">
        <f t="shared" si="13"/>
        <v>6.0125355079377482E-2</v>
      </c>
      <c r="G43" s="866">
        <f t="shared" si="13"/>
        <v>8.3798882458431687E-2</v>
      </c>
      <c r="H43" s="866">
        <f t="shared" si="13"/>
        <v>0.10585039552703206</v>
      </c>
      <c r="I43" s="866">
        <f t="shared" si="13"/>
        <v>0.10117592099981486</v>
      </c>
      <c r="J43" s="866">
        <f t="shared" si="13"/>
        <v>5.7369447991703772E-2</v>
      </c>
      <c r="K43" s="866">
        <f t="shared" si="13"/>
        <v>4.8034737912621785E-2</v>
      </c>
      <c r="L43" s="866">
        <f t="shared" si="13"/>
        <v>9.4313988053125936E-2</v>
      </c>
      <c r="M43" s="866">
        <f t="shared" si="13"/>
        <v>8.571561646501262E-2</v>
      </c>
      <c r="N43" s="866">
        <f t="shared" si="13"/>
        <v>9.0671698244857712E-2</v>
      </c>
      <c r="O43" s="866">
        <f t="shared" si="13"/>
        <v>4.8942982796376627E-2</v>
      </c>
      <c r="P43" s="866">
        <f t="shared" si="13"/>
        <v>8.0669051721444299E-2</v>
      </c>
      <c r="Q43" s="866">
        <f t="shared" si="13"/>
        <v>9.6958004949387153E-2</v>
      </c>
      <c r="R43" s="866">
        <f t="shared" si="13"/>
        <v>9.0486787072367528E-2</v>
      </c>
      <c r="S43" s="866">
        <f t="shared" si="13"/>
        <v>7.701370534194657E-2</v>
      </c>
      <c r="T43" s="866">
        <f t="shared" si="13"/>
        <v>8.5191234493961404E-2</v>
      </c>
      <c r="U43" s="866">
        <f t="shared" si="13"/>
        <v>5.6283538740898177E-2</v>
      </c>
      <c r="V43" s="866">
        <f t="shared" si="13"/>
        <v>-3.1503795882960102E-2</v>
      </c>
      <c r="W43" s="866"/>
      <c r="X43" s="866"/>
      <c r="Y43" s="866"/>
      <c r="Z43" s="866"/>
      <c r="AA43" s="866"/>
      <c r="AB43" s="866"/>
      <c r="AC43" s="866"/>
      <c r="AD43" s="866"/>
      <c r="AE43" s="866"/>
      <c r="AF43" s="866"/>
      <c r="AG43" s="866"/>
      <c r="AH43" s="866"/>
      <c r="AI43" s="866"/>
      <c r="AJ43" s="929"/>
      <c r="AK43" s="929"/>
      <c r="AL43" s="929"/>
      <c r="AM43" s="929"/>
      <c r="AN43" s="929"/>
      <c r="AO43" s="929"/>
      <c r="AP43" s="929"/>
      <c r="AQ43" s="929"/>
      <c r="AR43" s="929"/>
      <c r="AS43" s="929"/>
      <c r="AT43" s="929"/>
      <c r="AU43" s="929"/>
      <c r="AV43" s="929"/>
      <c r="AW43" s="929"/>
      <c r="AX43" s="929"/>
      <c r="AY43" s="929"/>
      <c r="AZ43" s="929"/>
      <c r="BA43" s="929"/>
    </row>
    <row r="44" spans="1:53" x14ac:dyDescent="0.2">
      <c r="A44" s="869" t="s">
        <v>259</v>
      </c>
      <c r="B44" s="866">
        <f t="shared" ref="B44:V44" si="14">B20/B50</f>
        <v>-9.2570720118297603E-2</v>
      </c>
      <c r="C44" s="866">
        <f t="shared" si="14"/>
        <v>-9.224062048095337E-2</v>
      </c>
      <c r="D44" s="866">
        <f t="shared" si="14"/>
        <v>-0.12353341961219544</v>
      </c>
      <c r="E44" s="866">
        <f t="shared" si="14"/>
        <v>-9.1240202157534325E-2</v>
      </c>
      <c r="F44" s="866">
        <f t="shared" si="14"/>
        <v>-0.10865728136482536</v>
      </c>
      <c r="G44" s="866">
        <f t="shared" si="14"/>
        <v>-7.1061150253024508E-2</v>
      </c>
      <c r="H44" s="866">
        <f t="shared" si="14"/>
        <v>-0.10446462693715126</v>
      </c>
      <c r="I44" s="866">
        <f t="shared" si="14"/>
        <v>-0.12145041248635588</v>
      </c>
      <c r="J44" s="866">
        <f t="shared" si="14"/>
        <v>-7.4235777014532725E-2</v>
      </c>
      <c r="K44" s="866">
        <f t="shared" si="14"/>
        <v>-5.6491467574874457E-2</v>
      </c>
      <c r="L44" s="866">
        <f t="shared" si="14"/>
        <v>-0.10678949876143641</v>
      </c>
      <c r="M44" s="866">
        <f t="shared" si="14"/>
        <v>-7.3089542083851725E-2</v>
      </c>
      <c r="N44" s="866">
        <f t="shared" si="14"/>
        <v>-8.0874578123798099E-2</v>
      </c>
      <c r="O44" s="866">
        <f t="shared" si="14"/>
        <v>-4.3443917360603192E-2</v>
      </c>
      <c r="P44" s="866">
        <f t="shared" si="14"/>
        <v>-4.4767834224115594E-2</v>
      </c>
      <c r="Q44" s="866">
        <f t="shared" si="14"/>
        <v>-4.6826523270208489E-2</v>
      </c>
      <c r="R44" s="866">
        <f t="shared" si="14"/>
        <v>-5.5372319032932903E-2</v>
      </c>
      <c r="S44" s="866">
        <f t="shared" si="14"/>
        <v>-2.919857799888707E-2</v>
      </c>
      <c r="T44" s="866">
        <f t="shared" si="14"/>
        <v>-2.3052255855354628E-2</v>
      </c>
      <c r="U44" s="866">
        <f t="shared" si="14"/>
        <v>-5.9887753978000689E-2</v>
      </c>
      <c r="V44" s="866">
        <f t="shared" si="14"/>
        <v>0</v>
      </c>
      <c r="W44" s="866"/>
      <c r="X44" s="866"/>
      <c r="Y44" s="866"/>
      <c r="Z44" s="866"/>
      <c r="AA44" s="866"/>
      <c r="AB44" s="866"/>
      <c r="AC44" s="866"/>
      <c r="AD44" s="866"/>
      <c r="AE44" s="866"/>
      <c r="AF44" s="866"/>
      <c r="AG44" s="866"/>
      <c r="AH44" s="866"/>
      <c r="AI44" s="866"/>
      <c r="AJ44" s="929"/>
      <c r="AK44" s="929"/>
      <c r="AL44" s="929"/>
      <c r="AM44" s="929"/>
      <c r="AN44" s="929"/>
      <c r="AO44" s="929"/>
      <c r="AP44" s="929"/>
      <c r="AQ44" s="929"/>
      <c r="AR44" s="929"/>
      <c r="AS44" s="929"/>
      <c r="AT44" s="929"/>
      <c r="AU44" s="929"/>
      <c r="AV44" s="929"/>
      <c r="AW44" s="929"/>
      <c r="AX44" s="929"/>
      <c r="AY44" s="929"/>
      <c r="AZ44" s="929"/>
      <c r="BA44" s="929"/>
    </row>
    <row r="45" spans="1:53" s="931" customFormat="1" ht="20.25" customHeight="1" x14ac:dyDescent="0.2">
      <c r="A45" s="870" t="s">
        <v>85</v>
      </c>
      <c r="B45" s="871">
        <f t="shared" ref="B45:V45" si="15">B33/B50</f>
        <v>-0.13678308483046511</v>
      </c>
      <c r="C45" s="871">
        <f t="shared" si="15"/>
        <v>-0.1675531016391309</v>
      </c>
      <c r="D45" s="871">
        <f t="shared" si="15"/>
        <v>-0.12755212967909987</v>
      </c>
      <c r="E45" s="871">
        <f t="shared" si="15"/>
        <v>-3.1629996803404226E-2</v>
      </c>
      <c r="F45" s="871">
        <f t="shared" si="15"/>
        <v>-4.853192055392383E-2</v>
      </c>
      <c r="G45" s="871">
        <f t="shared" si="15"/>
        <v>1.2737730957259427E-2</v>
      </c>
      <c r="H45" s="871">
        <f t="shared" si="15"/>
        <v>1.3857612041044906E-3</v>
      </c>
      <c r="I45" s="871">
        <f t="shared" si="15"/>
        <v>-2.0274493859596232E-2</v>
      </c>
      <c r="J45" s="871">
        <f t="shared" si="15"/>
        <v>-1.6866329022828953E-2</v>
      </c>
      <c r="K45" s="871">
        <f t="shared" si="15"/>
        <v>-8.4567315432280028E-3</v>
      </c>
      <c r="L45" s="871">
        <f t="shared" si="15"/>
        <v>-1.247551070831047E-2</v>
      </c>
      <c r="M45" s="871">
        <f t="shared" si="15"/>
        <v>1.2626075580097151E-2</v>
      </c>
      <c r="N45" s="871">
        <f t="shared" si="15"/>
        <v>9.7971134868124251E-3</v>
      </c>
      <c r="O45" s="871">
        <f t="shared" si="15"/>
        <v>5.4990680962030414E-3</v>
      </c>
      <c r="P45" s="871">
        <f t="shared" si="15"/>
        <v>3.5901217497328712E-2</v>
      </c>
      <c r="Q45" s="871">
        <f t="shared" si="15"/>
        <v>5.0131481679178663E-2</v>
      </c>
      <c r="R45" s="871">
        <f t="shared" si="15"/>
        <v>3.5114468039434625E-2</v>
      </c>
      <c r="S45" s="871">
        <f t="shared" si="15"/>
        <v>4.7815130649682021E-2</v>
      </c>
      <c r="T45" s="871">
        <f t="shared" si="15"/>
        <v>6.213898362511263E-2</v>
      </c>
      <c r="U45" s="871">
        <f t="shared" si="15"/>
        <v>-3.6042143900619399E-3</v>
      </c>
      <c r="V45" s="871">
        <f t="shared" si="15"/>
        <v>-9.6015467438973351E-2</v>
      </c>
      <c r="W45" s="871"/>
      <c r="X45" s="871"/>
      <c r="Y45" s="871"/>
      <c r="Z45" s="871"/>
      <c r="AA45" s="871"/>
      <c r="AB45" s="871"/>
      <c r="AC45" s="871"/>
      <c r="AD45" s="871"/>
      <c r="AE45" s="871"/>
      <c r="AF45" s="871"/>
      <c r="AG45" s="871"/>
      <c r="AH45" s="871"/>
      <c r="AI45" s="871"/>
      <c r="AJ45" s="932"/>
      <c r="AK45" s="930"/>
      <c r="AL45" s="930"/>
      <c r="AM45" s="930"/>
      <c r="AN45" s="930"/>
      <c r="AO45" s="930"/>
      <c r="AP45" s="930"/>
      <c r="AQ45" s="930"/>
      <c r="AR45" s="930"/>
      <c r="AS45" s="930"/>
      <c r="AT45" s="930"/>
      <c r="AU45" s="930"/>
      <c r="AV45" s="930"/>
      <c r="AW45" s="930"/>
      <c r="AX45" s="930"/>
      <c r="AY45" s="930"/>
      <c r="AZ45" s="930"/>
      <c r="BA45" s="930"/>
    </row>
    <row r="46" spans="1:53" s="931" customFormat="1" ht="20.25" customHeight="1" x14ac:dyDescent="0.2">
      <c r="A46" s="872" t="s">
        <v>260</v>
      </c>
      <c r="B46" s="873"/>
      <c r="C46" s="873"/>
      <c r="D46" s="873"/>
      <c r="E46" s="873"/>
      <c r="F46" s="873"/>
      <c r="G46" s="873"/>
      <c r="H46" s="873"/>
      <c r="I46" s="873"/>
      <c r="J46" s="873"/>
      <c r="K46" s="873"/>
      <c r="L46" s="873"/>
      <c r="M46" s="873"/>
      <c r="N46" s="873"/>
      <c r="O46" s="873"/>
      <c r="P46" s="873"/>
      <c r="Q46" s="873"/>
      <c r="R46" s="873"/>
      <c r="S46" s="873"/>
      <c r="T46" s="873"/>
      <c r="U46" s="873"/>
      <c r="V46" s="873"/>
      <c r="W46" s="873"/>
      <c r="X46" s="873"/>
      <c r="Y46" s="873"/>
      <c r="Z46" s="873"/>
      <c r="AA46" s="873"/>
      <c r="AB46" s="873"/>
      <c r="AC46" s="873"/>
      <c r="AD46" s="873"/>
      <c r="AE46" s="873"/>
      <c r="AF46" s="873"/>
      <c r="AG46" s="873"/>
      <c r="AH46" s="873"/>
      <c r="AI46" s="873"/>
      <c r="AJ46" s="930"/>
      <c r="AK46" s="930"/>
      <c r="AL46" s="930"/>
      <c r="AM46" s="930"/>
      <c r="AN46" s="930"/>
      <c r="AO46" s="930"/>
      <c r="AP46" s="930"/>
      <c r="AQ46" s="930"/>
      <c r="AR46" s="930"/>
      <c r="AS46" s="930"/>
      <c r="AT46" s="930"/>
      <c r="AU46" s="930"/>
      <c r="AV46" s="930"/>
      <c r="AW46" s="930"/>
      <c r="AX46" s="930"/>
      <c r="AY46" s="930"/>
      <c r="AZ46" s="930"/>
      <c r="BA46" s="930"/>
    </row>
    <row r="47" spans="1:53" x14ac:dyDescent="0.2">
      <c r="A47" s="851" t="s">
        <v>86</v>
      </c>
      <c r="B47" s="852">
        <f>GFSdet!E732</f>
        <v>72.514961242675781</v>
      </c>
      <c r="C47" s="852">
        <f>GFSdet!F732</f>
        <v>81.729400634765625</v>
      </c>
      <c r="D47" s="852">
        <f>GFSdet!G732</f>
        <v>18.54893684387207</v>
      </c>
      <c r="E47" s="852">
        <f>GFSdet!H732</f>
        <v>12.08315372467041</v>
      </c>
      <c r="F47" s="852">
        <f>GFSdet!I732</f>
        <v>3.6768209934234619</v>
      </c>
      <c r="G47" s="852">
        <f>GFSdet!J732</f>
        <v>8.1842174530029297</v>
      </c>
      <c r="H47" s="852">
        <f>GFSdet!K732</f>
        <v>7.5755658149719238</v>
      </c>
      <c r="I47" s="852">
        <f>GFSdet!L732</f>
        <v>9.9198493957519531</v>
      </c>
      <c r="J47" s="852">
        <f>GFSdet!M732</f>
        <v>4.5118579864501953</v>
      </c>
      <c r="K47" s="852">
        <f>GFSdet!N732</f>
        <v>0.87213897705078125</v>
      </c>
      <c r="L47" s="852">
        <f>GFSdet!O732</f>
        <v>-3.0764040946960449</v>
      </c>
      <c r="M47" s="852">
        <f>GFSdet!P732</f>
        <v>-3.4245090484619141</v>
      </c>
      <c r="N47" s="852">
        <f>GFSdet!Q732</f>
        <v>3.693587064743042</v>
      </c>
      <c r="O47" s="852">
        <f>GFSdet!R732</f>
        <v>3.3266079425811768</v>
      </c>
      <c r="P47" s="852">
        <f>GFSdet!S732</f>
        <v>16.462120056152344</v>
      </c>
      <c r="Q47" s="852">
        <f>GFSdet!T732</f>
        <v>28.636192321777344</v>
      </c>
      <c r="R47" s="852">
        <f>GFSdet!U732</f>
        <v>54.611778259277344</v>
      </c>
      <c r="S47" s="852">
        <f>GFSdet!V732</f>
        <v>78.173652648925781</v>
      </c>
      <c r="T47" s="852">
        <f>GFSdet!W732</f>
        <v>105.61782073974609</v>
      </c>
      <c r="U47" s="852">
        <f>GFSdet!X732</f>
        <v>108.07042694091797</v>
      </c>
      <c r="V47" s="852">
        <f>GFSdet!Y732</f>
        <v>0</v>
      </c>
      <c r="W47" s="852"/>
      <c r="X47" s="852"/>
      <c r="Y47" s="852"/>
      <c r="Z47" s="852"/>
      <c r="AA47" s="852"/>
      <c r="AB47" s="852"/>
      <c r="AC47" s="852"/>
      <c r="AD47" s="852"/>
      <c r="AE47" s="852"/>
      <c r="AF47" s="852"/>
      <c r="AG47" s="852"/>
      <c r="AH47" s="852"/>
      <c r="AI47" s="852"/>
      <c r="AJ47" s="929"/>
      <c r="AK47" s="929"/>
      <c r="AL47" s="929"/>
      <c r="AM47" s="929"/>
      <c r="AN47" s="929"/>
      <c r="AO47" s="929"/>
      <c r="AP47" s="929"/>
      <c r="AQ47" s="929"/>
      <c r="AR47" s="929"/>
      <c r="AS47" s="929"/>
      <c r="AT47" s="929"/>
      <c r="AU47" s="929"/>
      <c r="AV47" s="929"/>
      <c r="AW47" s="929"/>
      <c r="AX47" s="929"/>
      <c r="AY47" s="929"/>
      <c r="AZ47" s="929"/>
      <c r="BA47" s="929"/>
    </row>
    <row r="48" spans="1:53" x14ac:dyDescent="0.2">
      <c r="A48" s="862" t="s">
        <v>565</v>
      </c>
      <c r="B48" s="852">
        <f>GFSdet!E733</f>
        <v>21.946319580078125</v>
      </c>
      <c r="C48" s="852">
        <f>GFSdet!F733</f>
        <v>39.881198883056641</v>
      </c>
      <c r="D48" s="852">
        <f>GFSdet!G733</f>
        <v>-5.7900948524475098</v>
      </c>
      <c r="E48" s="852">
        <f>GFSdet!H733</f>
        <v>-15.476149559020996</v>
      </c>
      <c r="F48" s="852">
        <f>GFSdet!I733</f>
        <v>-18.055391311645508</v>
      </c>
      <c r="G48" s="852">
        <f>GFSdet!J733</f>
        <v>-7.638117790222168</v>
      </c>
      <c r="H48" s="852">
        <f>GFSdet!K733</f>
        <v>-11.280961990356445</v>
      </c>
      <c r="I48" s="852">
        <f>GFSdet!L733</f>
        <v>-0.56717002391815186</v>
      </c>
      <c r="J48" s="852">
        <f>GFSdet!M733</f>
        <v>-12.230093955993652</v>
      </c>
      <c r="K48" s="852">
        <f>GFSdet!N733</f>
        <v>-25.495502471923828</v>
      </c>
      <c r="L48" s="852">
        <f>GFSdet!O733</f>
        <v>-20.337471008300781</v>
      </c>
      <c r="M48" s="852">
        <f>GFSdet!P733</f>
        <v>-12.378116607666016</v>
      </c>
      <c r="N48" s="852">
        <f>GFSdet!Q733</f>
        <v>-8.0465679168701172</v>
      </c>
      <c r="O48" s="852">
        <f>GFSdet!R733</f>
        <v>-4.980104923248291</v>
      </c>
      <c r="P48" s="852">
        <f>GFSdet!S733</f>
        <v>8.682673454284668</v>
      </c>
      <c r="Q48" s="852">
        <f>GFSdet!T733</f>
        <v>21.155429840087891</v>
      </c>
      <c r="R48" s="852">
        <f>GFSdet!U733</f>
        <v>27.549007415771484</v>
      </c>
      <c r="S48" s="852">
        <f>GFSdet!V733</f>
        <v>35.81915283203125</v>
      </c>
      <c r="T48" s="852">
        <f>GFSdet!W733</f>
        <v>40.9183349609375</v>
      </c>
      <c r="U48" s="852">
        <f>GFSdet!X733</f>
        <v>39.126205444335938</v>
      </c>
      <c r="V48" s="852">
        <f>GFSdet!Y733</f>
        <v>0</v>
      </c>
      <c r="W48" s="852"/>
      <c r="X48" s="852"/>
      <c r="Y48" s="852"/>
      <c r="Z48" s="852"/>
      <c r="AA48" s="852"/>
      <c r="AB48" s="852"/>
      <c r="AC48" s="852"/>
      <c r="AD48" s="852"/>
      <c r="AE48" s="852"/>
      <c r="AF48" s="852"/>
      <c r="AG48" s="852"/>
      <c r="AH48" s="852"/>
      <c r="AI48" s="852"/>
      <c r="AJ48" s="929"/>
      <c r="AK48" s="929"/>
      <c r="AL48" s="929"/>
      <c r="AM48" s="929"/>
      <c r="AN48" s="929"/>
      <c r="AO48" s="929"/>
      <c r="AP48" s="929"/>
      <c r="AQ48" s="929"/>
      <c r="AR48" s="929"/>
      <c r="AS48" s="929"/>
      <c r="AT48" s="929"/>
      <c r="AU48" s="929"/>
      <c r="AV48" s="929"/>
      <c r="AW48" s="929"/>
      <c r="AX48" s="929"/>
      <c r="AY48" s="929"/>
      <c r="AZ48" s="929"/>
      <c r="BA48" s="929"/>
    </row>
    <row r="49" spans="1:53" x14ac:dyDescent="0.2">
      <c r="A49" s="862" t="s">
        <v>566</v>
      </c>
      <c r="B49" s="852">
        <f>GFSdet!E734</f>
        <v>-2.6371109485626221</v>
      </c>
      <c r="C49" s="852">
        <f>GFSdet!F734</f>
        <v>0.34310001134872437</v>
      </c>
      <c r="D49" s="852">
        <f>GFSdet!G734</f>
        <v>-1.5172929763793945</v>
      </c>
      <c r="E49" s="852">
        <f>GFSdet!H734</f>
        <v>-6.8243589401245117</v>
      </c>
      <c r="F49" s="852">
        <f>GFSdet!I734</f>
        <v>-6.2959427833557129</v>
      </c>
      <c r="G49" s="852">
        <f>GFSdet!J734</f>
        <v>-2.7732288837432861</v>
      </c>
      <c r="H49" s="852">
        <f>GFSdet!K734</f>
        <v>-2.1551880836486816</v>
      </c>
      <c r="I49" s="852">
        <f>GFSdet!L734</f>
        <v>-6.8272390365600586</v>
      </c>
      <c r="J49" s="852">
        <f>GFSdet!M734</f>
        <v>-9.1160030364990234</v>
      </c>
      <c r="K49" s="852">
        <f>GFSdet!N734</f>
        <v>-12.868435859680176</v>
      </c>
      <c r="L49" s="852">
        <f>GFSdet!O734</f>
        <v>-15.045947074890137</v>
      </c>
      <c r="M49" s="852">
        <f>GFSdet!P734</f>
        <v>-10.725021362304688</v>
      </c>
      <c r="N49" s="852">
        <f>GFSdet!Q734</f>
        <v>-10.424797058105469</v>
      </c>
      <c r="O49" s="852">
        <f>GFSdet!R734</f>
        <v>-9.4233722686767578</v>
      </c>
      <c r="P49" s="852">
        <f>GFSdet!S734</f>
        <v>3.8499839305877686</v>
      </c>
      <c r="Q49" s="852">
        <f>GFSdet!T734</f>
        <v>16.780593872070313</v>
      </c>
      <c r="R49" s="852">
        <f>GFSdet!U734</f>
        <v>27.700662612915039</v>
      </c>
      <c r="S49" s="852">
        <f>GFSdet!V734</f>
        <v>35.756694793701172</v>
      </c>
      <c r="T49" s="852">
        <f>GFSdet!W734</f>
        <v>40.959194183349609</v>
      </c>
      <c r="U49" s="852">
        <f>GFSdet!X734</f>
        <v>39.126487731933594</v>
      </c>
      <c r="V49" s="852">
        <f>GFSdet!Y734</f>
        <v>0</v>
      </c>
      <c r="W49" s="852"/>
      <c r="X49" s="852"/>
      <c r="Y49" s="852"/>
      <c r="Z49" s="852"/>
      <c r="AA49" s="852"/>
      <c r="AB49" s="852"/>
      <c r="AC49" s="852"/>
      <c r="AD49" s="852"/>
      <c r="AE49" s="852"/>
      <c r="AF49" s="852"/>
      <c r="AG49" s="852"/>
      <c r="AH49" s="852"/>
      <c r="AI49" s="852"/>
      <c r="AJ49" s="929"/>
      <c r="AK49" s="929"/>
      <c r="AL49" s="929"/>
      <c r="AM49" s="929"/>
      <c r="AN49" s="929"/>
      <c r="AO49" s="929"/>
      <c r="AP49" s="929"/>
      <c r="AQ49" s="929"/>
      <c r="AR49" s="929"/>
      <c r="AS49" s="929"/>
      <c r="AT49" s="929"/>
      <c r="AU49" s="929"/>
      <c r="AV49" s="929"/>
      <c r="AW49" s="929"/>
      <c r="AX49" s="929"/>
      <c r="AY49" s="929"/>
      <c r="AZ49" s="929"/>
      <c r="BA49" s="929"/>
    </row>
    <row r="50" spans="1:53" s="931" customFormat="1" ht="20.25" customHeight="1" x14ac:dyDescent="0.2">
      <c r="A50" s="870" t="s">
        <v>87</v>
      </c>
      <c r="B50" s="875">
        <f>NAgni!C6</f>
        <v>149.52110290527344</v>
      </c>
      <c r="C50" s="875">
        <f>NAgni!D6</f>
        <v>159.43649291992188</v>
      </c>
      <c r="D50" s="875">
        <f>NAgni!E6</f>
        <v>162.64701843261719</v>
      </c>
      <c r="E50" s="875">
        <f>NAgni!F6</f>
        <v>154.56430053710938</v>
      </c>
      <c r="F50" s="875">
        <f>NAgni!G6</f>
        <v>166.39105224609375</v>
      </c>
      <c r="G50" s="875">
        <f>NAgni!H6</f>
        <v>191.01791381835938</v>
      </c>
      <c r="H50" s="875">
        <f>NAgni!I6</f>
        <v>193.68464660644531</v>
      </c>
      <c r="I50" s="875">
        <f>NAgni!J6</f>
        <v>200.93807983398438</v>
      </c>
      <c r="J50" s="875">
        <f>NAgni!K6</f>
        <v>201.30158996582031</v>
      </c>
      <c r="K50" s="875">
        <f>NAgni!L6</f>
        <v>190.12895202636719</v>
      </c>
      <c r="L50" s="875">
        <f>NAgni!M6</f>
        <v>188.17796325683594</v>
      </c>
      <c r="M50" s="875">
        <f>NAgni!N6</f>
        <v>198.85842895507813</v>
      </c>
      <c r="N50" s="875">
        <f>NAgni!O6</f>
        <v>215.62528991699219</v>
      </c>
      <c r="O50" s="875">
        <f>NAgni!P6</f>
        <v>224.04142761230469</v>
      </c>
      <c r="P50" s="875">
        <f>NAgni!Q6</f>
        <v>245.63633728027344</v>
      </c>
      <c r="Q50" s="875">
        <f>NAgni!R6</f>
        <v>287.86264038085938</v>
      </c>
      <c r="R50" s="875">
        <f>NAgni!S6</f>
        <v>303.67269897460938</v>
      </c>
      <c r="S50" s="875">
        <f>NAgni!T6</f>
        <v>288.41342163085938</v>
      </c>
      <c r="T50" s="875">
        <f>NAgni!U6</f>
        <v>286.87652587890625</v>
      </c>
      <c r="U50" s="875">
        <f>NAgni!V6</f>
        <v>281.47244262695313</v>
      </c>
      <c r="V50" s="875">
        <f>NAgni!W6</f>
        <v>256.6357421875</v>
      </c>
      <c r="W50" s="875">
        <f>NAgni!X6</f>
        <v>223.14820861816406</v>
      </c>
      <c r="X50" s="860"/>
      <c r="Y50" s="860"/>
      <c r="Z50" s="860"/>
      <c r="AA50" s="860"/>
      <c r="AB50" s="860"/>
      <c r="AC50" s="860"/>
      <c r="AD50" s="860"/>
      <c r="AE50" s="860"/>
      <c r="AF50" s="860"/>
      <c r="AG50" s="860"/>
      <c r="AH50" s="860"/>
      <c r="AI50" s="860"/>
      <c r="AJ50" s="930"/>
      <c r="AK50" s="930"/>
      <c r="AL50" s="930"/>
      <c r="AM50" s="930"/>
      <c r="AN50" s="930"/>
      <c r="AO50" s="930"/>
      <c r="AP50" s="930"/>
      <c r="AQ50" s="930"/>
      <c r="AR50" s="930"/>
      <c r="AS50" s="930"/>
      <c r="AT50" s="930"/>
      <c r="AU50" s="930"/>
      <c r="AV50" s="930"/>
      <c r="AW50" s="930"/>
      <c r="AX50" s="930"/>
      <c r="AY50" s="930"/>
      <c r="AZ50" s="930"/>
      <c r="BA50" s="930"/>
    </row>
    <row r="51" spans="1:53" x14ac:dyDescent="0.2">
      <c r="A51" s="862"/>
      <c r="B51" s="852"/>
      <c r="C51" s="852"/>
      <c r="D51" s="852"/>
      <c r="E51" s="852"/>
      <c r="F51" s="852"/>
      <c r="G51" s="852"/>
      <c r="H51" s="852"/>
      <c r="I51" s="852"/>
      <c r="J51" s="852"/>
      <c r="K51" s="852"/>
      <c r="L51" s="852"/>
      <c r="M51" s="852"/>
      <c r="AJ51" s="929"/>
      <c r="AK51" s="929"/>
      <c r="AL51" s="929"/>
      <c r="AM51" s="929"/>
      <c r="AN51" s="929"/>
      <c r="AO51" s="929"/>
      <c r="AP51" s="929"/>
      <c r="AQ51" s="929"/>
      <c r="AR51" s="929"/>
      <c r="AS51" s="929"/>
      <c r="AT51" s="929"/>
      <c r="AU51" s="929"/>
      <c r="AV51" s="929"/>
      <c r="AW51" s="929"/>
      <c r="AX51" s="929"/>
      <c r="AY51" s="929"/>
      <c r="AZ51" s="929"/>
      <c r="BA51" s="929"/>
    </row>
    <row r="52" spans="1:53" x14ac:dyDescent="0.2">
      <c r="A52" s="867" t="s">
        <v>3559</v>
      </c>
      <c r="B52" s="876">
        <f t="shared" ref="B52:V52" si="16">B3+B9+B19</f>
        <v>-1.3262033462524414E-6</v>
      </c>
      <c r="C52" s="876">
        <f t="shared" si="16"/>
        <v>2.3245811462402344E-6</v>
      </c>
      <c r="D52" s="876">
        <f t="shared" si="16"/>
        <v>-2.6944465935230255E-4</v>
      </c>
      <c r="E52" s="876">
        <f t="shared" si="16"/>
        <v>0.66893553733825684</v>
      </c>
      <c r="F52" s="876">
        <f t="shared" si="16"/>
        <v>2.6226043701171875E-6</v>
      </c>
      <c r="G52" s="876">
        <f t="shared" si="16"/>
        <v>1.3000965118408203E-2</v>
      </c>
      <c r="H52" s="876">
        <f t="shared" si="16"/>
        <v>1.9669532775878906E-6</v>
      </c>
      <c r="I52" s="876">
        <f t="shared" si="16"/>
        <v>-0.17290514707565308</v>
      </c>
      <c r="J52" s="876">
        <f t="shared" si="16"/>
        <v>-2.5629997253417969E-6</v>
      </c>
      <c r="K52" s="876">
        <f t="shared" si="16"/>
        <v>-1.1920928955078125E-6</v>
      </c>
      <c r="L52" s="876">
        <f t="shared" si="16"/>
        <v>1.8477439880371094E-6</v>
      </c>
      <c r="M52" s="876">
        <f t="shared" si="16"/>
        <v>4.76837158203125E-6</v>
      </c>
      <c r="N52" s="876">
        <f t="shared" si="16"/>
        <v>1.0020732879638672E-3</v>
      </c>
      <c r="O52" s="876">
        <f t="shared" si="16"/>
        <v>-1.0027885437011719E-3</v>
      </c>
      <c r="P52" s="876">
        <f t="shared" si="16"/>
        <v>-2.86102294921875E-6</v>
      </c>
      <c r="Q52" s="876">
        <f t="shared" si="16"/>
        <v>1.0000467300415039E-3</v>
      </c>
      <c r="R52" s="876">
        <f t="shared" si="16"/>
        <v>2.0014047622680664E-3</v>
      </c>
      <c r="S52" s="876">
        <f t="shared" si="16"/>
        <v>1.0005533695220947E-3</v>
      </c>
      <c r="T52" s="876">
        <f t="shared" si="16"/>
        <v>-1.0016262531280518E-3</v>
      </c>
      <c r="U52" s="876">
        <f t="shared" si="16"/>
        <v>7.152557373046875E-7</v>
      </c>
      <c r="V52" s="876">
        <f t="shared" si="16"/>
        <v>-8.085002064704895</v>
      </c>
      <c r="W52" s="876"/>
      <c r="X52" s="876"/>
      <c r="Y52" s="876"/>
      <c r="Z52" s="876"/>
      <c r="AA52" s="876"/>
      <c r="AB52" s="876"/>
      <c r="AC52" s="876"/>
      <c r="AD52" s="876"/>
      <c r="AE52" s="876"/>
      <c r="AF52" s="876"/>
      <c r="AG52" s="876"/>
      <c r="AH52" s="876"/>
      <c r="AI52" s="876"/>
      <c r="AJ52" s="929"/>
      <c r="AK52" s="929"/>
      <c r="AL52" s="929"/>
      <c r="AM52" s="929"/>
      <c r="AN52" s="929"/>
      <c r="AO52" s="929"/>
      <c r="AP52" s="929"/>
      <c r="AQ52" s="929"/>
      <c r="AR52" s="929"/>
      <c r="AS52" s="929"/>
      <c r="AT52" s="929"/>
      <c r="AU52" s="929"/>
      <c r="AV52" s="929"/>
      <c r="AW52" s="929"/>
      <c r="AX52" s="929"/>
      <c r="AY52" s="929"/>
      <c r="AZ52" s="929"/>
      <c r="BA52" s="929"/>
    </row>
    <row r="53" spans="1:53" x14ac:dyDescent="0.2">
      <c r="A53" s="867" t="s">
        <v>3560</v>
      </c>
      <c r="B53" s="876"/>
      <c r="C53" s="876"/>
      <c r="D53" s="876"/>
      <c r="E53" s="876"/>
      <c r="F53" s="876">
        <v>-4.9006429999999996</v>
      </c>
      <c r="G53" s="876">
        <v>-7.4397149999999996</v>
      </c>
      <c r="H53" s="876">
        <v>-13.357430000000004</v>
      </c>
      <c r="I53" s="876">
        <v>88.851248999999996</v>
      </c>
      <c r="J53" s="876">
        <v>155.695908</v>
      </c>
      <c r="K53" s="876">
        <v>-1.190256</v>
      </c>
      <c r="L53" s="876">
        <v>-14.992599999999999</v>
      </c>
      <c r="M53" s="876">
        <v>7.1607323200000002</v>
      </c>
      <c r="N53" s="876">
        <v>-16.456410999999999</v>
      </c>
      <c r="O53" s="876">
        <v>-38.315581000000002</v>
      </c>
      <c r="P53" s="876">
        <v>0.71126100000000003</v>
      </c>
      <c r="Q53" s="876">
        <v>-10.241431</v>
      </c>
      <c r="R53" s="876">
        <v>-10.812543999999995</v>
      </c>
      <c r="S53" s="876">
        <v>20.343503999999999</v>
      </c>
      <c r="T53" s="876">
        <v>8.3502030000000005</v>
      </c>
      <c r="U53" s="876"/>
      <c r="V53" s="876"/>
      <c r="W53" s="876"/>
      <c r="X53" s="876"/>
      <c r="Y53" s="876"/>
      <c r="Z53" s="876"/>
      <c r="AA53" s="876"/>
      <c r="AB53" s="876"/>
      <c r="AC53" s="876"/>
      <c r="AD53" s="876"/>
      <c r="AE53" s="876"/>
      <c r="AF53" s="876"/>
      <c r="AG53" s="876"/>
      <c r="AH53" s="876"/>
      <c r="AI53" s="876"/>
      <c r="AJ53" s="929"/>
      <c r="AK53" s="929"/>
      <c r="AL53" s="929"/>
      <c r="AM53" s="929"/>
      <c r="AN53" s="929"/>
      <c r="AO53" s="929"/>
      <c r="AP53" s="929"/>
      <c r="AQ53" s="929"/>
      <c r="AR53" s="929"/>
      <c r="AS53" s="929"/>
      <c r="AT53" s="929"/>
      <c r="AU53" s="929"/>
      <c r="AV53" s="929"/>
      <c r="AW53" s="929"/>
      <c r="AX53" s="929"/>
      <c r="AY53" s="929"/>
      <c r="AZ53" s="929"/>
      <c r="BA53" s="929"/>
    </row>
    <row r="54" spans="1:53" x14ac:dyDescent="0.2">
      <c r="A54" s="867" t="s">
        <v>3561</v>
      </c>
      <c r="B54" s="876"/>
      <c r="C54" s="876"/>
      <c r="D54" s="876"/>
      <c r="E54" s="876"/>
      <c r="F54" s="876">
        <f>F19-(-F23-F24+(F25-E25)+F53)</f>
        <v>-22.706315627700807</v>
      </c>
      <c r="G54" s="876">
        <f t="shared" ref="G54:T54" si="17">G19-(-G23-G24+(G25-F25)+G53)</f>
        <v>-7.4025327245330814</v>
      </c>
      <c r="H54" s="876">
        <f t="shared" si="17"/>
        <v>-20.498488049812313</v>
      </c>
      <c r="I54" s="876">
        <f t="shared" si="17"/>
        <v>-188.21612705843353</v>
      </c>
      <c r="J54" s="876">
        <f t="shared" si="17"/>
        <v>-147.06708829594422</v>
      </c>
      <c r="K54" s="876">
        <f t="shared" si="17"/>
        <v>10.818886250692369</v>
      </c>
      <c r="L54" s="876">
        <f t="shared" si="17"/>
        <v>18.154060161209102</v>
      </c>
      <c r="M54" s="876">
        <f t="shared" si="17"/>
        <v>-13.704725167204209</v>
      </c>
      <c r="N54" s="876">
        <f t="shared" si="17"/>
        <v>24.340894456611636</v>
      </c>
      <c r="O54" s="876">
        <f t="shared" si="17"/>
        <v>57.018649733215341</v>
      </c>
      <c r="P54" s="876">
        <f t="shared" si="17"/>
        <v>-15.185452248416901</v>
      </c>
      <c r="Q54" s="876">
        <f t="shared" si="17"/>
        <v>126.3887927553711</v>
      </c>
      <c r="R54" s="876">
        <f t="shared" si="17"/>
        <v>-3.2604597689209029</v>
      </c>
      <c r="S54" s="876">
        <f t="shared" si="17"/>
        <v>-17.23496203451538</v>
      </c>
      <c r="T54" s="876">
        <f t="shared" si="17"/>
        <v>-40.601437531402588</v>
      </c>
      <c r="U54" s="876"/>
      <c r="V54" s="876"/>
      <c r="W54" s="876"/>
      <c r="X54" s="876"/>
      <c r="Y54" s="876"/>
      <c r="Z54" s="876"/>
      <c r="AA54" s="876"/>
      <c r="AB54" s="876"/>
      <c r="AC54" s="876"/>
      <c r="AD54" s="876"/>
      <c r="AE54" s="876"/>
      <c r="AF54" s="876"/>
      <c r="AG54" s="876"/>
      <c r="AH54" s="876"/>
      <c r="AI54" s="876"/>
      <c r="AJ54" s="929"/>
      <c r="AK54" s="929"/>
      <c r="AL54" s="929"/>
      <c r="AM54" s="929"/>
      <c r="AN54" s="929"/>
      <c r="AO54" s="929"/>
      <c r="AP54" s="929"/>
      <c r="AQ54" s="929"/>
      <c r="AR54" s="929"/>
      <c r="AS54" s="929"/>
      <c r="AT54" s="929"/>
      <c r="AU54" s="929"/>
      <c r="AV54" s="929"/>
      <c r="AW54" s="929"/>
      <c r="AX54" s="929"/>
      <c r="AY54" s="929"/>
      <c r="AZ54" s="929"/>
      <c r="BA54" s="929"/>
    </row>
    <row r="55" spans="1:53" x14ac:dyDescent="0.2">
      <c r="B55" s="877"/>
      <c r="C55" s="877"/>
      <c r="D55" s="877"/>
      <c r="E55" s="877"/>
      <c r="F55" s="877"/>
      <c r="G55" s="877"/>
      <c r="H55" s="877"/>
      <c r="I55" s="877"/>
      <c r="J55" s="877"/>
      <c r="K55" s="877"/>
      <c r="L55" s="877"/>
      <c r="M55" s="877"/>
      <c r="N55" s="877"/>
      <c r="O55" s="877"/>
      <c r="P55" s="877"/>
      <c r="Q55" s="877"/>
      <c r="R55" s="877"/>
      <c r="S55" s="877"/>
      <c r="T55" s="877"/>
      <c r="U55" s="877"/>
      <c r="V55" s="877"/>
      <c r="W55" s="877"/>
      <c r="X55" s="876"/>
      <c r="Y55" s="876"/>
      <c r="Z55" s="876"/>
      <c r="AA55" s="876"/>
      <c r="AB55" s="876"/>
      <c r="AC55" s="876"/>
      <c r="AD55" s="876"/>
      <c r="AE55" s="876"/>
      <c r="AF55" s="876"/>
      <c r="AG55" s="876"/>
      <c r="AH55" s="876"/>
      <c r="AI55" s="876"/>
    </row>
    <row r="56" spans="1:53" x14ac:dyDescent="0.2">
      <c r="A56" s="878" t="s">
        <v>3562</v>
      </c>
      <c r="B56" s="852"/>
      <c r="C56" s="852"/>
      <c r="D56" s="852"/>
      <c r="E56" s="852"/>
      <c r="F56" s="852"/>
      <c r="G56" s="852"/>
      <c r="H56" s="852"/>
      <c r="I56" s="852"/>
      <c r="J56" s="852"/>
      <c r="K56" s="852"/>
      <c r="L56" s="852"/>
      <c r="M56" s="852"/>
      <c r="N56" s="852"/>
      <c r="O56" s="852"/>
    </row>
    <row r="57" spans="1:53" x14ac:dyDescent="0.2">
      <c r="A57" s="879" t="s">
        <v>3563</v>
      </c>
      <c r="B57" s="852"/>
      <c r="C57" s="852"/>
      <c r="D57" s="852"/>
      <c r="E57" s="852"/>
      <c r="F57" s="852"/>
      <c r="G57" s="852"/>
      <c r="H57" s="852"/>
      <c r="I57" s="852"/>
      <c r="J57" s="852"/>
      <c r="K57" s="852"/>
      <c r="L57" s="852"/>
      <c r="M57" s="852"/>
      <c r="N57" s="852"/>
      <c r="O57" s="852"/>
    </row>
    <row r="60" spans="1:53" x14ac:dyDescent="0.2">
      <c r="B60" s="852"/>
      <c r="C60" s="852"/>
      <c r="D60" s="852"/>
      <c r="E60" s="852"/>
      <c r="F60" s="852"/>
      <c r="G60" s="852"/>
      <c r="H60" s="852"/>
      <c r="I60" s="852"/>
      <c r="J60" s="852"/>
      <c r="K60" s="852"/>
      <c r="L60" s="852"/>
      <c r="M60" s="852"/>
      <c r="N60" s="852"/>
      <c r="O60" s="852"/>
      <c r="P60" s="852"/>
      <c r="Q60" s="852"/>
      <c r="R60" s="852"/>
      <c r="S60" s="852"/>
      <c r="T60" s="852"/>
      <c r="U60" s="852"/>
      <c r="V60" s="852"/>
      <c r="W60" s="852"/>
      <c r="X60" s="852"/>
      <c r="Y60" s="852"/>
      <c r="Z60" s="852"/>
      <c r="AA60" s="852"/>
      <c r="AB60" s="852"/>
      <c r="AC60" s="852"/>
      <c r="AD60" s="852"/>
      <c r="AE60" s="852"/>
      <c r="AF60" s="852"/>
      <c r="AG60" s="852"/>
      <c r="AH60" s="852"/>
      <c r="AI60" s="852"/>
      <c r="AL60" s="932"/>
    </row>
    <row r="62" spans="1:53" x14ac:dyDescent="0.2">
      <c r="AK62" s="929"/>
      <c r="AL62" s="929"/>
    </row>
    <row r="63" spans="1:53" x14ac:dyDescent="0.2">
      <c r="B63" s="880"/>
      <c r="C63" s="880"/>
      <c r="D63" s="880"/>
      <c r="E63" s="880"/>
      <c r="F63" s="880"/>
      <c r="G63" s="880"/>
      <c r="H63" s="880"/>
      <c r="I63" s="880"/>
      <c r="J63" s="880"/>
      <c r="K63" s="880"/>
      <c r="L63" s="880"/>
      <c r="M63" s="880"/>
      <c r="N63" s="880"/>
      <c r="O63" s="880"/>
      <c r="P63" s="880"/>
      <c r="Q63" s="880"/>
      <c r="R63" s="880"/>
      <c r="S63" s="880"/>
      <c r="T63" s="880"/>
      <c r="U63" s="880"/>
      <c r="V63" s="880"/>
      <c r="W63" s="880"/>
      <c r="X63" s="880"/>
      <c r="Y63" s="880"/>
      <c r="Z63" s="880"/>
      <c r="AA63" s="880"/>
      <c r="AB63" s="880"/>
      <c r="AC63" s="880"/>
      <c r="AD63" s="880"/>
      <c r="AE63" s="880"/>
      <c r="AF63" s="880"/>
      <c r="AG63" s="880"/>
      <c r="AH63" s="880"/>
      <c r="AI63" s="880"/>
    </row>
  </sheetData>
  <pageMargins left="0.7" right="0.7" top="0.75" bottom="0.75" header="0.3" footer="0.3"/>
  <pageSetup scale="37" orientation="landscape" r:id="rId1"/>
  <headerFooter>
    <oddHeader>&amp;C&amp;14Republic of Palau:  Summary Government Finance Statistics</oddHeader>
    <oddFooter>&amp;L&amp;D</oddFooter>
  </headerFooter>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8445A-B000-410A-941A-554D2AB43749}">
  <sheetPr codeName="Sheet18" filterMode="1">
    <tabColor rgb="FF00B0F0"/>
  </sheetPr>
  <dimension ref="A1:CU770"/>
  <sheetViews>
    <sheetView view="pageBreakPreview" zoomScale="90" zoomScaleNormal="90" zoomScaleSheetLayoutView="90" workbookViewId="0">
      <pane xSplit="3" ySplit="2" topLeftCell="D3" activePane="bottomRight" state="frozen"/>
      <selection activeCell="A53" sqref="A53:XFD53"/>
      <selection pane="topRight" activeCell="A53" sqref="A53:XFD53"/>
      <selection pane="bottomLeft" activeCell="A53" sqref="A53:XFD53"/>
      <selection pane="bottomRight" activeCell="C2" sqref="C2"/>
    </sheetView>
  </sheetViews>
  <sheetFormatPr defaultColWidth="9.140625" defaultRowHeight="12.75" outlineLevelCol="1" x14ac:dyDescent="0.2"/>
  <cols>
    <col min="1" max="1" width="11.140625" style="944" hidden="1" customWidth="1" outlineLevel="1"/>
    <col min="2" max="2" width="3.5703125" style="899" hidden="1" customWidth="1" outlineLevel="1"/>
    <col min="3" max="3" width="44" style="853" customWidth="1" collapsed="1"/>
    <col min="4" max="4" width="8" style="933" bestFit="1" customWidth="1"/>
    <col min="5" max="5" width="8.140625" style="933" bestFit="1" customWidth="1"/>
    <col min="6" max="7" width="8" style="933" bestFit="1" customWidth="1"/>
    <col min="8" max="19" width="8.140625" style="933" bestFit="1" customWidth="1"/>
    <col min="20" max="23" width="8.7109375" style="933" bestFit="1" customWidth="1"/>
    <col min="24" max="26" width="10.140625" style="933" bestFit="1" customWidth="1"/>
    <col min="27" max="37" width="9.140625" style="853" hidden="1" customWidth="1" outlineLevel="1"/>
    <col min="38" max="38" width="9.28515625" style="853" hidden="1" customWidth="1" outlineLevel="1"/>
    <col min="39" max="39" width="9.140625" style="853" customWidth="1" collapsed="1"/>
    <col min="40" max="42" width="9.140625" style="853" customWidth="1"/>
    <col min="43" max="46" width="9.140625" style="888" customWidth="1"/>
    <col min="47" max="47" width="9.140625" style="853"/>
    <col min="48" max="49" width="9.140625" style="852"/>
    <col min="50" max="16384" width="9.140625" style="853"/>
  </cols>
  <sheetData>
    <row r="1" spans="1:49" ht="24.75" customHeight="1" x14ac:dyDescent="0.2">
      <c r="C1" s="156" t="s">
        <v>3832</v>
      </c>
    </row>
    <row r="2" spans="1:49" s="850" customFormat="1" ht="25.35" customHeight="1" x14ac:dyDescent="0.2">
      <c r="A2" s="977" t="s">
        <v>795</v>
      </c>
      <c r="B2" s="881"/>
      <c r="C2" s="882" t="s">
        <v>115</v>
      </c>
      <c r="D2" s="935" t="s">
        <v>3564</v>
      </c>
      <c r="E2" s="935" t="s">
        <v>585</v>
      </c>
      <c r="F2" s="935" t="s">
        <v>586</v>
      </c>
      <c r="G2" s="935" t="s">
        <v>587</v>
      </c>
      <c r="H2" s="935" t="s">
        <v>588</v>
      </c>
      <c r="I2" s="935" t="s">
        <v>589</v>
      </c>
      <c r="J2" s="935" t="s">
        <v>590</v>
      </c>
      <c r="K2" s="935" t="s">
        <v>591</v>
      </c>
      <c r="L2" s="935" t="s">
        <v>592</v>
      </c>
      <c r="M2" s="935" t="s">
        <v>593</v>
      </c>
      <c r="N2" s="935" t="s">
        <v>594</v>
      </c>
      <c r="O2" s="935" t="s">
        <v>595</v>
      </c>
      <c r="P2" s="935" t="s">
        <v>596</v>
      </c>
      <c r="Q2" s="935" t="s">
        <v>597</v>
      </c>
      <c r="R2" s="935" t="s">
        <v>598</v>
      </c>
      <c r="S2" s="935" t="s">
        <v>619</v>
      </c>
      <c r="T2" s="935" t="s">
        <v>783</v>
      </c>
      <c r="U2" s="935" t="s">
        <v>752</v>
      </c>
      <c r="V2" s="935" t="s">
        <v>753</v>
      </c>
      <c r="W2" s="935" t="s">
        <v>754</v>
      </c>
      <c r="X2" s="935" t="s">
        <v>3565</v>
      </c>
      <c r="Y2" s="935" t="s">
        <v>3538</v>
      </c>
      <c r="Z2" s="935" t="s">
        <v>3539</v>
      </c>
      <c r="AA2" s="883" t="s">
        <v>3540</v>
      </c>
      <c r="AB2" s="883" t="s">
        <v>3541</v>
      </c>
      <c r="AC2" s="883" t="s">
        <v>3542</v>
      </c>
      <c r="AD2" s="883" t="s">
        <v>3543</v>
      </c>
      <c r="AE2" s="883" t="s">
        <v>3544</v>
      </c>
      <c r="AF2" s="883" t="s">
        <v>3545</v>
      </c>
      <c r="AG2" s="883" t="s">
        <v>3546</v>
      </c>
      <c r="AH2" s="883" t="s">
        <v>3547</v>
      </c>
      <c r="AI2" s="883" t="s">
        <v>3548</v>
      </c>
      <c r="AJ2" s="883" t="s">
        <v>3549</v>
      </c>
      <c r="AK2" s="883" t="s">
        <v>3550</v>
      </c>
      <c r="AL2" s="883" t="s">
        <v>3551</v>
      </c>
      <c r="AM2" s="849"/>
      <c r="AN2" s="849"/>
      <c r="AO2" s="849"/>
      <c r="AP2" s="849"/>
      <c r="AQ2" s="849"/>
      <c r="AR2" s="849"/>
      <c r="AS2" s="849"/>
      <c r="AT2" s="849"/>
      <c r="AV2" s="852"/>
      <c r="AW2" s="852"/>
    </row>
    <row r="3" spans="1:49" ht="20.25" customHeight="1" x14ac:dyDescent="0.2">
      <c r="A3" s="944">
        <v>1</v>
      </c>
      <c r="B3" s="884" t="str">
        <f t="shared" ref="B3:B66" si="0">IF(SUM(E3:AT3)=0,"","X")</f>
        <v>X</v>
      </c>
      <c r="C3" s="853" t="s">
        <v>3899</v>
      </c>
      <c r="E3" s="936">
        <v>64.545852661132813</v>
      </c>
      <c r="F3" s="936">
        <v>52.406909942626953</v>
      </c>
      <c r="G3" s="936">
        <v>58.325809478759766</v>
      </c>
      <c r="H3" s="936">
        <v>69.630996704101563</v>
      </c>
      <c r="I3" s="936">
        <v>72.742149353027344</v>
      </c>
      <c r="J3" s="936">
        <v>77.380531311035156</v>
      </c>
      <c r="K3" s="936">
        <v>87.139381408691406</v>
      </c>
      <c r="L3" s="936">
        <v>92.0968017578125</v>
      </c>
      <c r="M3" s="936">
        <v>84.839927673339844</v>
      </c>
      <c r="N3" s="936">
        <v>76.296058654785156</v>
      </c>
      <c r="O3" s="936">
        <v>85.708717346191406</v>
      </c>
      <c r="P3" s="936">
        <v>87.235588073730469</v>
      </c>
      <c r="Q3" s="936">
        <v>95.035247802734375</v>
      </c>
      <c r="R3" s="936">
        <v>92.017570495605469</v>
      </c>
      <c r="S3" s="936">
        <v>106.60631561279297</v>
      </c>
      <c r="T3" s="936">
        <v>114.86373138427734</v>
      </c>
      <c r="U3" s="936">
        <v>124.70112609863281</v>
      </c>
      <c r="V3" s="936">
        <v>114.96192169189453</v>
      </c>
      <c r="W3" s="936">
        <v>126.73304748535156</v>
      </c>
      <c r="X3" s="936">
        <v>119.42132568359375</v>
      </c>
      <c r="Y3" s="936">
        <v>127.75700378417969</v>
      </c>
      <c r="Z3" s="936">
        <v>112.89399719238281</v>
      </c>
      <c r="AA3" s="886"/>
      <c r="AB3" s="887"/>
      <c r="AC3" s="886"/>
      <c r="AD3" s="886"/>
      <c r="AE3" s="886"/>
      <c r="AF3" s="886"/>
      <c r="AG3" s="886"/>
      <c r="AH3" s="886"/>
      <c r="AI3" s="886"/>
      <c r="AJ3" s="886"/>
      <c r="AK3" s="886"/>
      <c r="AL3" s="886"/>
      <c r="AM3" s="866"/>
      <c r="AO3" s="885"/>
    </row>
    <row r="4" spans="1:49" x14ac:dyDescent="0.2">
      <c r="A4" s="944">
        <v>1.1000000000000001</v>
      </c>
      <c r="B4" s="884" t="str">
        <f t="shared" si="0"/>
        <v>X</v>
      </c>
      <c r="C4" s="867" t="s">
        <v>3900</v>
      </c>
      <c r="D4" s="937"/>
      <c r="E4" s="936">
        <v>23.792585372924805</v>
      </c>
      <c r="F4" s="936">
        <v>24.836740493774414</v>
      </c>
      <c r="G4" s="936">
        <v>23.583259582519531</v>
      </c>
      <c r="H4" s="936">
        <v>24.346830368041992</v>
      </c>
      <c r="I4" s="936">
        <v>27.951417922973633</v>
      </c>
      <c r="J4" s="936">
        <v>31.90900993347168</v>
      </c>
      <c r="K4" s="936">
        <v>31.336498260498047</v>
      </c>
      <c r="L4" s="936">
        <v>30.827644348144531</v>
      </c>
      <c r="M4" s="936">
        <v>32.904468536376953</v>
      </c>
      <c r="N4" s="936">
        <v>29.29925537109375</v>
      </c>
      <c r="O4" s="936">
        <v>31.233390808105469</v>
      </c>
      <c r="P4" s="936">
        <v>34.705303192138672</v>
      </c>
      <c r="Q4" s="936">
        <v>38.986495971679688</v>
      </c>
      <c r="R4" s="936">
        <v>41.441249847412109</v>
      </c>
      <c r="S4" s="936">
        <v>47.019981384277344</v>
      </c>
      <c r="T4" s="936">
        <v>56.553775787353516</v>
      </c>
      <c r="U4" s="936">
        <v>59.113941192626953</v>
      </c>
      <c r="V4" s="936">
        <v>56.918537139892578</v>
      </c>
      <c r="W4" s="936">
        <v>60.462627410888672</v>
      </c>
      <c r="X4" s="936">
        <v>51.784511566162109</v>
      </c>
      <c r="Y4" s="936">
        <v>46.827999114990234</v>
      </c>
      <c r="Z4" s="936">
        <v>41.027999877929688</v>
      </c>
      <c r="AA4" s="886"/>
      <c r="AB4" s="889"/>
      <c r="AC4" s="886"/>
      <c r="AD4" s="886"/>
      <c r="AE4" s="886"/>
      <c r="AF4" s="886"/>
      <c r="AG4" s="886"/>
      <c r="AH4" s="886"/>
      <c r="AI4" s="886"/>
      <c r="AJ4" s="886"/>
      <c r="AK4" s="886"/>
      <c r="AL4" s="886"/>
      <c r="AO4" s="885"/>
    </row>
    <row r="5" spans="1:49" x14ac:dyDescent="0.2">
      <c r="A5" s="944" t="s">
        <v>3566</v>
      </c>
      <c r="B5" s="884" t="str">
        <f t="shared" si="0"/>
        <v>X</v>
      </c>
      <c r="C5" s="890" t="s">
        <v>3901</v>
      </c>
      <c r="D5" s="938"/>
      <c r="E5" s="936">
        <v>5.4798808097839355</v>
      </c>
      <c r="F5" s="936">
        <v>5.9586491584777832</v>
      </c>
      <c r="G5" s="936">
        <v>5.9010119438171387</v>
      </c>
      <c r="H5" s="936">
        <v>6.3255228996276855</v>
      </c>
      <c r="I5" s="936">
        <v>6.5075678825378418</v>
      </c>
      <c r="J5" s="936">
        <v>6.8989062309265137</v>
      </c>
      <c r="K5" s="936">
        <v>6.9780192375183105</v>
      </c>
      <c r="L5" s="936">
        <v>6.911829948425293</v>
      </c>
      <c r="M5" s="936">
        <v>6.9653630256652832</v>
      </c>
      <c r="N5" s="936">
        <v>6.6439619064331055</v>
      </c>
      <c r="O5" s="936">
        <v>6.6749730110168457</v>
      </c>
      <c r="P5" s="936">
        <v>7.1297469139099121</v>
      </c>
      <c r="Q5" s="936">
        <v>7.1437168121337891</v>
      </c>
      <c r="R5" s="936">
        <v>7.3568120002746582</v>
      </c>
      <c r="S5" s="936">
        <v>8.1507387161254883</v>
      </c>
      <c r="T5" s="936">
        <v>9.1428747177124023</v>
      </c>
      <c r="U5" s="936">
        <v>10.024467468261719</v>
      </c>
      <c r="V5" s="936">
        <v>10.933713912963867</v>
      </c>
      <c r="W5" s="936">
        <v>10.970115661621094</v>
      </c>
      <c r="X5" s="936">
        <v>10.90015697479248</v>
      </c>
      <c r="Y5" s="936">
        <v>11.243000030517578</v>
      </c>
      <c r="Z5" s="936">
        <v>10.039999961853027</v>
      </c>
      <c r="AA5" s="886"/>
      <c r="AB5" s="886"/>
      <c r="AC5" s="886"/>
      <c r="AD5" s="886"/>
      <c r="AE5" s="886"/>
      <c r="AF5" s="886"/>
      <c r="AG5" s="886"/>
      <c r="AH5" s="886"/>
      <c r="AI5" s="886"/>
      <c r="AJ5" s="886"/>
      <c r="AK5" s="886"/>
      <c r="AL5" s="886"/>
      <c r="AO5" s="885"/>
    </row>
    <row r="6" spans="1:49" x14ac:dyDescent="0.2">
      <c r="A6" s="978" t="s">
        <v>3567</v>
      </c>
      <c r="B6" s="884" t="str">
        <f t="shared" si="0"/>
        <v>X</v>
      </c>
      <c r="C6" s="891" t="s">
        <v>3902</v>
      </c>
      <c r="D6" s="939"/>
      <c r="E6" s="936">
        <v>5.4798808097839355</v>
      </c>
      <c r="F6" s="936">
        <v>5.9586491584777832</v>
      </c>
      <c r="G6" s="936">
        <v>5.9010119438171387</v>
      </c>
      <c r="H6" s="936">
        <v>6.3255228996276855</v>
      </c>
      <c r="I6" s="936">
        <v>6.5075678825378418</v>
      </c>
      <c r="J6" s="936">
        <v>6.8989062309265137</v>
      </c>
      <c r="K6" s="936">
        <v>6.9780192375183105</v>
      </c>
      <c r="L6" s="936">
        <v>6.911829948425293</v>
      </c>
      <c r="M6" s="936">
        <v>6.9653630256652832</v>
      </c>
      <c r="N6" s="936">
        <v>6.6439619064331055</v>
      </c>
      <c r="O6" s="936">
        <v>6.6749730110168457</v>
      </c>
      <c r="P6" s="936">
        <v>7.1297469139099121</v>
      </c>
      <c r="Q6" s="936">
        <v>7.1437168121337891</v>
      </c>
      <c r="R6" s="936">
        <v>7.3568120002746582</v>
      </c>
      <c r="S6" s="936">
        <v>8.1507387161254883</v>
      </c>
      <c r="T6" s="936">
        <v>9.1428747177124023</v>
      </c>
      <c r="U6" s="936">
        <v>10.024467468261719</v>
      </c>
      <c r="V6" s="936">
        <v>10.933713912963867</v>
      </c>
      <c r="W6" s="936">
        <v>10.970115661621094</v>
      </c>
      <c r="X6" s="936">
        <v>10.90015697479248</v>
      </c>
      <c r="Y6" s="936">
        <v>11.243000030517578</v>
      </c>
      <c r="Z6" s="936">
        <v>10.039999961853027</v>
      </c>
      <c r="AA6" s="886"/>
      <c r="AB6" s="892"/>
      <c r="AC6" s="886"/>
      <c r="AD6" s="886"/>
      <c r="AE6" s="886"/>
      <c r="AF6" s="886"/>
      <c r="AG6" s="886"/>
      <c r="AH6" s="886"/>
      <c r="AI6" s="886"/>
      <c r="AJ6" s="886"/>
      <c r="AK6" s="886"/>
      <c r="AL6" s="886"/>
      <c r="AO6" s="885"/>
      <c r="AQ6" s="893"/>
      <c r="AR6" s="893"/>
      <c r="AS6" s="893"/>
      <c r="AT6" s="893"/>
    </row>
    <row r="7" spans="1:49" hidden="1" x14ac:dyDescent="0.2">
      <c r="A7" s="978" t="s">
        <v>3568</v>
      </c>
      <c r="B7" s="884" t="str">
        <f t="shared" si="0"/>
        <v/>
      </c>
      <c r="C7" s="891" t="s">
        <v>3903</v>
      </c>
      <c r="D7" s="939"/>
      <c r="E7" s="936">
        <v>0</v>
      </c>
      <c r="F7" s="936">
        <v>0</v>
      </c>
      <c r="G7" s="936">
        <v>0</v>
      </c>
      <c r="H7" s="936">
        <v>0</v>
      </c>
      <c r="I7" s="936">
        <v>0</v>
      </c>
      <c r="J7" s="936">
        <v>0</v>
      </c>
      <c r="K7" s="936">
        <v>0</v>
      </c>
      <c r="L7" s="936">
        <v>0</v>
      </c>
      <c r="M7" s="936">
        <v>0</v>
      </c>
      <c r="N7" s="936">
        <v>0</v>
      </c>
      <c r="O7" s="936">
        <v>0</v>
      </c>
      <c r="P7" s="936">
        <v>0</v>
      </c>
      <c r="Q7" s="936">
        <v>0</v>
      </c>
      <c r="R7" s="936">
        <v>0</v>
      </c>
      <c r="S7" s="936">
        <v>0</v>
      </c>
      <c r="T7" s="936">
        <v>0</v>
      </c>
      <c r="U7" s="936">
        <v>0</v>
      </c>
      <c r="V7" s="936">
        <v>0</v>
      </c>
      <c r="W7" s="936">
        <v>0</v>
      </c>
      <c r="X7" s="936">
        <v>0</v>
      </c>
      <c r="Y7" s="936">
        <v>0</v>
      </c>
      <c r="Z7" s="936"/>
      <c r="AA7" s="886"/>
      <c r="AB7" s="892"/>
      <c r="AC7" s="886"/>
      <c r="AD7" s="886"/>
      <c r="AE7" s="886"/>
      <c r="AF7" s="886"/>
      <c r="AG7" s="886"/>
      <c r="AH7" s="886"/>
      <c r="AI7" s="886"/>
      <c r="AJ7" s="886"/>
      <c r="AK7" s="886"/>
      <c r="AL7" s="886"/>
      <c r="AO7" s="885"/>
      <c r="AQ7" s="893"/>
      <c r="AR7" s="893"/>
      <c r="AS7" s="893"/>
      <c r="AT7" s="893"/>
    </row>
    <row r="8" spans="1:49" hidden="1" x14ac:dyDescent="0.2">
      <c r="A8" s="978" t="s">
        <v>3569</v>
      </c>
      <c r="B8" s="884" t="str">
        <f t="shared" si="0"/>
        <v/>
      </c>
      <c r="C8" s="891" t="s">
        <v>3904</v>
      </c>
      <c r="D8" s="939"/>
      <c r="E8" s="936">
        <v>0</v>
      </c>
      <c r="F8" s="936">
        <v>0</v>
      </c>
      <c r="G8" s="936">
        <v>0</v>
      </c>
      <c r="H8" s="936">
        <v>0</v>
      </c>
      <c r="I8" s="936">
        <v>0</v>
      </c>
      <c r="J8" s="936">
        <v>0</v>
      </c>
      <c r="K8" s="936">
        <v>0</v>
      </c>
      <c r="L8" s="936">
        <v>0</v>
      </c>
      <c r="M8" s="936">
        <v>0</v>
      </c>
      <c r="N8" s="936">
        <v>0</v>
      </c>
      <c r="O8" s="936">
        <v>0</v>
      </c>
      <c r="P8" s="936">
        <v>0</v>
      </c>
      <c r="Q8" s="936">
        <v>0</v>
      </c>
      <c r="R8" s="936">
        <v>0</v>
      </c>
      <c r="S8" s="936">
        <v>0</v>
      </c>
      <c r="T8" s="936">
        <v>0</v>
      </c>
      <c r="U8" s="936">
        <v>0</v>
      </c>
      <c r="V8" s="936">
        <v>0</v>
      </c>
      <c r="W8" s="936">
        <v>0</v>
      </c>
      <c r="X8" s="936">
        <v>0</v>
      </c>
      <c r="Y8" s="936">
        <v>0</v>
      </c>
      <c r="Z8" s="936"/>
      <c r="AA8" s="886"/>
      <c r="AB8" s="892"/>
      <c r="AC8" s="886"/>
      <c r="AD8" s="886"/>
      <c r="AE8" s="886"/>
      <c r="AF8" s="886"/>
      <c r="AG8" s="886"/>
      <c r="AH8" s="886"/>
      <c r="AI8" s="886"/>
      <c r="AJ8" s="886"/>
      <c r="AK8" s="886"/>
      <c r="AL8" s="886"/>
      <c r="AO8" s="885"/>
      <c r="AQ8" s="893"/>
      <c r="AR8" s="893"/>
      <c r="AS8" s="893"/>
      <c r="AT8" s="893"/>
    </row>
    <row r="9" spans="1:49" x14ac:dyDescent="0.2">
      <c r="A9" s="978" t="s">
        <v>3570</v>
      </c>
      <c r="B9" s="884" t="str">
        <f t="shared" si="0"/>
        <v>X</v>
      </c>
      <c r="C9" s="890" t="s">
        <v>3905</v>
      </c>
      <c r="D9" s="938"/>
      <c r="E9" s="936">
        <v>0.84906500577926636</v>
      </c>
      <c r="F9" s="936">
        <v>0.82891297340393066</v>
      </c>
      <c r="G9" s="936">
        <v>1.0815260410308838</v>
      </c>
      <c r="H9" s="936">
        <v>1.3015910387039185</v>
      </c>
      <c r="I9" s="936">
        <v>1.4057140350341797</v>
      </c>
      <c r="J9" s="936">
        <v>1.1063439846038818</v>
      </c>
      <c r="K9" s="936">
        <v>1.0820950269699097</v>
      </c>
      <c r="L9" s="936">
        <v>0.97459101676940918</v>
      </c>
      <c r="M9" s="936">
        <v>1.1597199440002441</v>
      </c>
      <c r="N9" s="936">
        <v>0.93202102184295654</v>
      </c>
      <c r="O9" s="936">
        <v>1.1860330104827881</v>
      </c>
      <c r="P9" s="936">
        <v>0.91648298501968384</v>
      </c>
      <c r="Q9" s="936">
        <v>1.0031499862670898</v>
      </c>
      <c r="R9" s="936">
        <v>0.96697402000427246</v>
      </c>
      <c r="S9" s="936">
        <v>1.1468590497970581</v>
      </c>
      <c r="T9" s="936">
        <v>1.3870669603347778</v>
      </c>
      <c r="U9" s="936">
        <v>1.7023919820785522</v>
      </c>
      <c r="V9" s="936">
        <v>1.4857079982757568</v>
      </c>
      <c r="W9" s="936">
        <v>1.3856849670410156</v>
      </c>
      <c r="X9" s="936">
        <v>1.4425480365753174</v>
      </c>
      <c r="Y9" s="936">
        <v>1.3940000534057617</v>
      </c>
      <c r="Z9" s="936">
        <v>0.82400000095367432</v>
      </c>
      <c r="AA9" s="886"/>
      <c r="AB9" s="886"/>
      <c r="AC9" s="886"/>
      <c r="AD9" s="886"/>
      <c r="AE9" s="886"/>
      <c r="AF9" s="886"/>
      <c r="AG9" s="886"/>
      <c r="AH9" s="886"/>
      <c r="AI9" s="886"/>
      <c r="AJ9" s="886"/>
      <c r="AK9" s="886"/>
      <c r="AL9" s="886"/>
      <c r="AM9" s="856"/>
      <c r="AN9" s="856"/>
      <c r="AO9" s="885"/>
      <c r="AQ9" s="893"/>
      <c r="AR9" s="893"/>
      <c r="AS9" s="893"/>
      <c r="AT9" s="893"/>
    </row>
    <row r="10" spans="1:49" hidden="1" x14ac:dyDescent="0.2">
      <c r="A10" s="978" t="s">
        <v>3571</v>
      </c>
      <c r="B10" s="884" t="str">
        <f t="shared" si="0"/>
        <v/>
      </c>
      <c r="C10" s="890" t="s">
        <v>3906</v>
      </c>
      <c r="D10" s="938"/>
      <c r="E10" s="936">
        <v>0</v>
      </c>
      <c r="F10" s="936">
        <v>0</v>
      </c>
      <c r="G10" s="936">
        <v>0</v>
      </c>
      <c r="H10" s="936">
        <v>0</v>
      </c>
      <c r="I10" s="936">
        <v>0</v>
      </c>
      <c r="J10" s="936">
        <v>0</v>
      </c>
      <c r="K10" s="936">
        <v>0</v>
      </c>
      <c r="L10" s="936">
        <v>0</v>
      </c>
      <c r="M10" s="936">
        <v>0</v>
      </c>
      <c r="N10" s="936">
        <v>0</v>
      </c>
      <c r="O10" s="936">
        <v>0</v>
      </c>
      <c r="P10" s="936">
        <v>0</v>
      </c>
      <c r="Q10" s="936">
        <v>0</v>
      </c>
      <c r="R10" s="936">
        <v>0</v>
      </c>
      <c r="S10" s="936">
        <v>0</v>
      </c>
      <c r="T10" s="936">
        <v>0</v>
      </c>
      <c r="U10" s="936">
        <v>0</v>
      </c>
      <c r="V10" s="936">
        <v>0</v>
      </c>
      <c r="W10" s="936">
        <v>0</v>
      </c>
      <c r="X10" s="936">
        <v>0</v>
      </c>
      <c r="Y10" s="936">
        <v>0</v>
      </c>
      <c r="Z10" s="936"/>
      <c r="AA10" s="886"/>
      <c r="AB10" s="886"/>
      <c r="AC10" s="886"/>
      <c r="AD10" s="886"/>
      <c r="AE10" s="886"/>
      <c r="AF10" s="886"/>
      <c r="AG10" s="886"/>
      <c r="AH10" s="886"/>
      <c r="AI10" s="886"/>
      <c r="AJ10" s="886"/>
      <c r="AK10" s="886"/>
      <c r="AL10" s="886"/>
      <c r="AO10" s="885"/>
      <c r="AQ10" s="893"/>
      <c r="AR10" s="893"/>
      <c r="AS10" s="893"/>
      <c r="AT10" s="893"/>
    </row>
    <row r="11" spans="1:49" hidden="1" x14ac:dyDescent="0.2">
      <c r="A11" s="978" t="s">
        <v>3572</v>
      </c>
      <c r="B11" s="884" t="str">
        <f t="shared" si="0"/>
        <v/>
      </c>
      <c r="C11" s="891" t="s">
        <v>3907</v>
      </c>
      <c r="D11" s="939"/>
      <c r="E11" s="936">
        <v>0</v>
      </c>
      <c r="F11" s="936">
        <v>0</v>
      </c>
      <c r="G11" s="936">
        <v>0</v>
      </c>
      <c r="H11" s="936">
        <v>0</v>
      </c>
      <c r="I11" s="936">
        <v>0</v>
      </c>
      <c r="J11" s="936">
        <v>0</v>
      </c>
      <c r="K11" s="936">
        <v>0</v>
      </c>
      <c r="L11" s="936">
        <v>0</v>
      </c>
      <c r="M11" s="936">
        <v>0</v>
      </c>
      <c r="N11" s="936">
        <v>0</v>
      </c>
      <c r="O11" s="936">
        <v>0</v>
      </c>
      <c r="P11" s="936">
        <v>0</v>
      </c>
      <c r="Q11" s="936">
        <v>0</v>
      </c>
      <c r="R11" s="936">
        <v>0</v>
      </c>
      <c r="S11" s="936">
        <v>0</v>
      </c>
      <c r="T11" s="936">
        <v>0</v>
      </c>
      <c r="U11" s="936">
        <v>0</v>
      </c>
      <c r="V11" s="936">
        <v>0</v>
      </c>
      <c r="W11" s="936">
        <v>0</v>
      </c>
      <c r="X11" s="936">
        <v>0</v>
      </c>
      <c r="Y11" s="936">
        <v>0</v>
      </c>
      <c r="Z11" s="936"/>
      <c r="AA11" s="886"/>
      <c r="AB11" s="892"/>
      <c r="AC11" s="886"/>
      <c r="AD11" s="886"/>
      <c r="AE11" s="886"/>
      <c r="AF11" s="886"/>
      <c r="AG11" s="886"/>
      <c r="AH11" s="886"/>
      <c r="AI11" s="886"/>
      <c r="AJ11" s="886"/>
      <c r="AK11" s="886"/>
      <c r="AL11" s="886"/>
      <c r="AO11" s="885"/>
      <c r="AQ11" s="893"/>
      <c r="AR11" s="893"/>
      <c r="AS11" s="893"/>
      <c r="AT11" s="893"/>
    </row>
    <row r="12" spans="1:49" hidden="1" x14ac:dyDescent="0.2">
      <c r="A12" s="978" t="s">
        <v>3573</v>
      </c>
      <c r="B12" s="884" t="str">
        <f t="shared" si="0"/>
        <v/>
      </c>
      <c r="C12" s="891" t="s">
        <v>3908</v>
      </c>
      <c r="D12" s="939"/>
      <c r="E12" s="936">
        <v>0</v>
      </c>
      <c r="F12" s="936">
        <v>0</v>
      </c>
      <c r="G12" s="936">
        <v>0</v>
      </c>
      <c r="H12" s="936">
        <v>0</v>
      </c>
      <c r="I12" s="936">
        <v>0</v>
      </c>
      <c r="J12" s="936">
        <v>0</v>
      </c>
      <c r="K12" s="936">
        <v>0</v>
      </c>
      <c r="L12" s="936">
        <v>0</v>
      </c>
      <c r="M12" s="936">
        <v>0</v>
      </c>
      <c r="N12" s="936">
        <v>0</v>
      </c>
      <c r="O12" s="936">
        <v>0</v>
      </c>
      <c r="P12" s="936">
        <v>0</v>
      </c>
      <c r="Q12" s="936">
        <v>0</v>
      </c>
      <c r="R12" s="936">
        <v>0</v>
      </c>
      <c r="S12" s="936">
        <v>0</v>
      </c>
      <c r="T12" s="936">
        <v>0</v>
      </c>
      <c r="U12" s="936">
        <v>0</v>
      </c>
      <c r="V12" s="936">
        <v>0</v>
      </c>
      <c r="W12" s="936">
        <v>0</v>
      </c>
      <c r="X12" s="936">
        <v>0</v>
      </c>
      <c r="Y12" s="936">
        <v>0</v>
      </c>
      <c r="Z12" s="936"/>
      <c r="AA12" s="886"/>
      <c r="AB12" s="892"/>
      <c r="AC12" s="886"/>
      <c r="AD12" s="886"/>
      <c r="AE12" s="886"/>
      <c r="AF12" s="886"/>
      <c r="AG12" s="886"/>
      <c r="AH12" s="886"/>
      <c r="AI12" s="886"/>
      <c r="AJ12" s="886"/>
      <c r="AK12" s="886"/>
      <c r="AL12" s="886"/>
      <c r="AO12" s="885"/>
      <c r="AQ12" s="893"/>
      <c r="AR12" s="893"/>
      <c r="AS12" s="893"/>
      <c r="AT12" s="893"/>
    </row>
    <row r="13" spans="1:49" hidden="1" x14ac:dyDescent="0.2">
      <c r="A13" s="978" t="s">
        <v>3574</v>
      </c>
      <c r="B13" s="884" t="str">
        <f t="shared" si="0"/>
        <v/>
      </c>
      <c r="C13" s="891" t="s">
        <v>3909</v>
      </c>
      <c r="D13" s="939"/>
      <c r="E13" s="936">
        <v>0</v>
      </c>
      <c r="F13" s="936">
        <v>0</v>
      </c>
      <c r="G13" s="936">
        <v>0</v>
      </c>
      <c r="H13" s="936">
        <v>0</v>
      </c>
      <c r="I13" s="936">
        <v>0</v>
      </c>
      <c r="J13" s="936">
        <v>0</v>
      </c>
      <c r="K13" s="936">
        <v>0</v>
      </c>
      <c r="L13" s="936">
        <v>0</v>
      </c>
      <c r="M13" s="936">
        <v>0</v>
      </c>
      <c r="N13" s="936">
        <v>0</v>
      </c>
      <c r="O13" s="936">
        <v>0</v>
      </c>
      <c r="P13" s="936">
        <v>0</v>
      </c>
      <c r="Q13" s="936">
        <v>0</v>
      </c>
      <c r="R13" s="936">
        <v>0</v>
      </c>
      <c r="S13" s="936">
        <v>0</v>
      </c>
      <c r="T13" s="936">
        <v>0</v>
      </c>
      <c r="U13" s="936">
        <v>0</v>
      </c>
      <c r="V13" s="936">
        <v>0</v>
      </c>
      <c r="W13" s="936">
        <v>0</v>
      </c>
      <c r="X13" s="936">
        <v>0</v>
      </c>
      <c r="Y13" s="936">
        <v>0</v>
      </c>
      <c r="Z13" s="936"/>
      <c r="AA13" s="886"/>
      <c r="AB13" s="892"/>
      <c r="AC13" s="886"/>
      <c r="AD13" s="886"/>
      <c r="AE13" s="886"/>
      <c r="AF13" s="886"/>
      <c r="AG13" s="886"/>
      <c r="AH13" s="886"/>
      <c r="AI13" s="886"/>
      <c r="AJ13" s="886"/>
      <c r="AK13" s="886"/>
      <c r="AL13" s="886"/>
      <c r="AO13" s="885"/>
      <c r="AQ13" s="893"/>
      <c r="AR13" s="893"/>
      <c r="AS13" s="893"/>
      <c r="AT13" s="893"/>
    </row>
    <row r="14" spans="1:49" hidden="1" x14ac:dyDescent="0.2">
      <c r="A14" s="978" t="s">
        <v>3575</v>
      </c>
      <c r="B14" s="884" t="str">
        <f t="shared" si="0"/>
        <v/>
      </c>
      <c r="C14" s="891" t="s">
        <v>3910</v>
      </c>
      <c r="D14" s="939"/>
      <c r="E14" s="936">
        <v>0</v>
      </c>
      <c r="F14" s="936">
        <v>0</v>
      </c>
      <c r="G14" s="936">
        <v>0</v>
      </c>
      <c r="H14" s="936">
        <v>0</v>
      </c>
      <c r="I14" s="936">
        <v>0</v>
      </c>
      <c r="J14" s="936">
        <v>0</v>
      </c>
      <c r="K14" s="936">
        <v>0</v>
      </c>
      <c r="L14" s="936">
        <v>0</v>
      </c>
      <c r="M14" s="936">
        <v>0</v>
      </c>
      <c r="N14" s="936">
        <v>0</v>
      </c>
      <c r="O14" s="936">
        <v>0</v>
      </c>
      <c r="P14" s="936">
        <v>0</v>
      </c>
      <c r="Q14" s="936">
        <v>0</v>
      </c>
      <c r="R14" s="936">
        <v>0</v>
      </c>
      <c r="S14" s="936">
        <v>0</v>
      </c>
      <c r="T14" s="936">
        <v>0</v>
      </c>
      <c r="U14" s="936">
        <v>0</v>
      </c>
      <c r="V14" s="936">
        <v>0</v>
      </c>
      <c r="W14" s="936">
        <v>0</v>
      </c>
      <c r="X14" s="936">
        <v>0</v>
      </c>
      <c r="Y14" s="936">
        <v>0</v>
      </c>
      <c r="Z14" s="936"/>
      <c r="AA14" s="886"/>
      <c r="AB14" s="892"/>
      <c r="AC14" s="886"/>
      <c r="AD14" s="886"/>
      <c r="AE14" s="886"/>
      <c r="AF14" s="886"/>
      <c r="AG14" s="886"/>
      <c r="AH14" s="886"/>
      <c r="AI14" s="886"/>
      <c r="AJ14" s="886"/>
      <c r="AK14" s="886"/>
      <c r="AL14" s="886"/>
      <c r="AO14" s="885"/>
      <c r="AQ14" s="893"/>
      <c r="AR14" s="893"/>
      <c r="AS14" s="893"/>
      <c r="AT14" s="893"/>
    </row>
    <row r="15" spans="1:49" hidden="1" x14ac:dyDescent="0.2">
      <c r="A15" s="978" t="s">
        <v>3576</v>
      </c>
      <c r="B15" s="884" t="str">
        <f t="shared" si="0"/>
        <v/>
      </c>
      <c r="C15" s="891" t="s">
        <v>3911</v>
      </c>
      <c r="D15" s="939"/>
      <c r="E15" s="936">
        <v>0</v>
      </c>
      <c r="F15" s="936">
        <v>0</v>
      </c>
      <c r="G15" s="936">
        <v>0</v>
      </c>
      <c r="H15" s="936">
        <v>0</v>
      </c>
      <c r="I15" s="936">
        <v>0</v>
      </c>
      <c r="J15" s="936">
        <v>0</v>
      </c>
      <c r="K15" s="936">
        <v>0</v>
      </c>
      <c r="L15" s="936">
        <v>0</v>
      </c>
      <c r="M15" s="936">
        <v>0</v>
      </c>
      <c r="N15" s="936">
        <v>0</v>
      </c>
      <c r="O15" s="936">
        <v>0</v>
      </c>
      <c r="P15" s="936">
        <v>0</v>
      </c>
      <c r="Q15" s="936">
        <v>0</v>
      </c>
      <c r="R15" s="936">
        <v>0</v>
      </c>
      <c r="S15" s="936">
        <v>0</v>
      </c>
      <c r="T15" s="936">
        <v>0</v>
      </c>
      <c r="U15" s="936">
        <v>0</v>
      </c>
      <c r="V15" s="936">
        <v>0</v>
      </c>
      <c r="W15" s="936">
        <v>0</v>
      </c>
      <c r="X15" s="936">
        <v>0</v>
      </c>
      <c r="Y15" s="936">
        <v>0</v>
      </c>
      <c r="Z15" s="936"/>
      <c r="AA15" s="886"/>
      <c r="AB15" s="892"/>
      <c r="AC15" s="886"/>
      <c r="AD15" s="886"/>
      <c r="AE15" s="886"/>
      <c r="AF15" s="886"/>
      <c r="AG15" s="886"/>
      <c r="AH15" s="886"/>
      <c r="AI15" s="886"/>
      <c r="AJ15" s="886"/>
      <c r="AK15" s="886"/>
      <c r="AL15" s="886"/>
      <c r="AO15" s="885"/>
      <c r="AQ15" s="893"/>
      <c r="AR15" s="893"/>
      <c r="AS15" s="893"/>
      <c r="AT15" s="893"/>
    </row>
    <row r="16" spans="1:49" hidden="1" x14ac:dyDescent="0.2">
      <c r="A16" s="978" t="s">
        <v>3577</v>
      </c>
      <c r="B16" s="884" t="str">
        <f t="shared" si="0"/>
        <v/>
      </c>
      <c r="C16" s="891" t="s">
        <v>3912</v>
      </c>
      <c r="D16" s="939"/>
      <c r="E16" s="936">
        <v>0</v>
      </c>
      <c r="F16" s="936">
        <v>0</v>
      </c>
      <c r="G16" s="936">
        <v>0</v>
      </c>
      <c r="H16" s="936">
        <v>0</v>
      </c>
      <c r="I16" s="936">
        <v>0</v>
      </c>
      <c r="J16" s="936">
        <v>0</v>
      </c>
      <c r="K16" s="936">
        <v>0</v>
      </c>
      <c r="L16" s="936">
        <v>0</v>
      </c>
      <c r="M16" s="936">
        <v>0</v>
      </c>
      <c r="N16" s="936">
        <v>0</v>
      </c>
      <c r="O16" s="936">
        <v>0</v>
      </c>
      <c r="P16" s="936">
        <v>0</v>
      </c>
      <c r="Q16" s="936">
        <v>0</v>
      </c>
      <c r="R16" s="936">
        <v>0</v>
      </c>
      <c r="S16" s="936">
        <v>0</v>
      </c>
      <c r="T16" s="936">
        <v>0</v>
      </c>
      <c r="U16" s="936">
        <v>0</v>
      </c>
      <c r="V16" s="936">
        <v>0</v>
      </c>
      <c r="W16" s="936">
        <v>0</v>
      </c>
      <c r="X16" s="936">
        <v>0</v>
      </c>
      <c r="Y16" s="936">
        <v>0</v>
      </c>
      <c r="Z16" s="936"/>
      <c r="AA16" s="886"/>
      <c r="AB16" s="892"/>
      <c r="AC16" s="886"/>
      <c r="AD16" s="886"/>
      <c r="AE16" s="886"/>
      <c r="AF16" s="886"/>
      <c r="AG16" s="886"/>
      <c r="AH16" s="886"/>
      <c r="AI16" s="886"/>
      <c r="AJ16" s="886"/>
      <c r="AK16" s="886"/>
      <c r="AL16" s="886"/>
      <c r="AO16" s="885"/>
      <c r="AQ16" s="893"/>
      <c r="AR16" s="893"/>
      <c r="AS16" s="893"/>
      <c r="AT16" s="893"/>
    </row>
    <row r="17" spans="1:46" x14ac:dyDescent="0.2">
      <c r="A17" s="944" t="s">
        <v>3578</v>
      </c>
      <c r="B17" s="884" t="str">
        <f t="shared" si="0"/>
        <v>X</v>
      </c>
      <c r="C17" s="890" t="s">
        <v>3913</v>
      </c>
      <c r="D17" s="938"/>
      <c r="E17" s="936">
        <v>8.8591012954711914</v>
      </c>
      <c r="F17" s="936">
        <v>9.9044818878173828</v>
      </c>
      <c r="G17" s="936">
        <v>9.3118572235107422</v>
      </c>
      <c r="H17" s="936">
        <v>9.0658416748046875</v>
      </c>
      <c r="I17" s="936">
        <v>9.7267313003540039</v>
      </c>
      <c r="J17" s="936">
        <v>11.661293983459473</v>
      </c>
      <c r="K17" s="936">
        <v>12.245414733886719</v>
      </c>
      <c r="L17" s="936">
        <v>12.366283416748047</v>
      </c>
      <c r="M17" s="936">
        <v>13.602149963378906</v>
      </c>
      <c r="N17" s="936">
        <v>12.364681243896484</v>
      </c>
      <c r="O17" s="936">
        <v>12.33332633972168</v>
      </c>
      <c r="P17" s="936">
        <v>15.111930847167969</v>
      </c>
      <c r="Q17" s="936">
        <v>16.396385192871094</v>
      </c>
      <c r="R17" s="936">
        <v>17.393085479736328</v>
      </c>
      <c r="S17" s="936">
        <v>19.361789703369141</v>
      </c>
      <c r="T17" s="936">
        <v>22.166082382202148</v>
      </c>
      <c r="U17" s="936">
        <v>22.933069229125977</v>
      </c>
      <c r="V17" s="936">
        <v>21.073223114013672</v>
      </c>
      <c r="W17" s="936">
        <v>21.447076797485352</v>
      </c>
      <c r="X17" s="936">
        <v>21.515094757080078</v>
      </c>
      <c r="Y17" s="936">
        <v>16.417999267578125</v>
      </c>
      <c r="Z17" s="936">
        <v>14.236000061035156</v>
      </c>
      <c r="AA17" s="886"/>
      <c r="AB17" s="892"/>
      <c r="AC17" s="886"/>
      <c r="AD17" s="886"/>
      <c r="AE17" s="886"/>
      <c r="AF17" s="886"/>
      <c r="AG17" s="886"/>
      <c r="AH17" s="886"/>
      <c r="AI17" s="886"/>
      <c r="AJ17" s="886"/>
      <c r="AK17" s="886"/>
      <c r="AL17" s="886"/>
      <c r="AO17" s="885"/>
    </row>
    <row r="18" spans="1:46" x14ac:dyDescent="0.2">
      <c r="A18" s="978" t="s">
        <v>3579</v>
      </c>
      <c r="B18" s="884" t="str">
        <f t="shared" si="0"/>
        <v>X</v>
      </c>
      <c r="C18" s="891" t="s">
        <v>3914</v>
      </c>
      <c r="D18" s="939"/>
      <c r="E18" s="936">
        <v>6.1843700408935547</v>
      </c>
      <c r="F18" s="936">
        <v>6.8556098937988281</v>
      </c>
      <c r="G18" s="936">
        <v>7.3801379203796387</v>
      </c>
      <c r="H18" s="936">
        <v>7.1204748153686523</v>
      </c>
      <c r="I18" s="936">
        <v>7.5358028411865234</v>
      </c>
      <c r="J18" s="936">
        <v>9.0145044326782227</v>
      </c>
      <c r="K18" s="936">
        <v>9.5407247543334961</v>
      </c>
      <c r="L18" s="936">
        <v>9.572148323059082</v>
      </c>
      <c r="M18" s="936">
        <v>10.406664848327637</v>
      </c>
      <c r="N18" s="936">
        <v>9.3121242523193359</v>
      </c>
      <c r="O18" s="936">
        <v>9.1876688003540039</v>
      </c>
      <c r="P18" s="936">
        <v>10.731061935424805</v>
      </c>
      <c r="Q18" s="936">
        <v>12.066498756408691</v>
      </c>
      <c r="R18" s="936">
        <v>12.196018218994141</v>
      </c>
      <c r="S18" s="936">
        <v>13.019842147827148</v>
      </c>
      <c r="T18" s="936">
        <v>14.524587631225586</v>
      </c>
      <c r="U18" s="936">
        <v>14.909894943237305</v>
      </c>
      <c r="V18" s="936">
        <v>13.955595016479492</v>
      </c>
      <c r="W18" s="936">
        <v>14.494422912597656</v>
      </c>
      <c r="X18" s="936">
        <v>14.110933303833008</v>
      </c>
      <c r="Y18" s="936">
        <v>11.847000122070313</v>
      </c>
      <c r="Z18" s="936">
        <v>11.531000137329102</v>
      </c>
      <c r="AA18" s="886"/>
      <c r="AB18" s="892"/>
      <c r="AC18" s="886"/>
      <c r="AD18" s="886"/>
      <c r="AE18" s="886"/>
      <c r="AF18" s="886"/>
      <c r="AG18" s="886"/>
      <c r="AH18" s="886"/>
      <c r="AI18" s="886"/>
      <c r="AJ18" s="886"/>
      <c r="AK18" s="886"/>
      <c r="AL18" s="886"/>
      <c r="AO18" s="885"/>
      <c r="AQ18" s="893"/>
      <c r="AR18" s="893"/>
      <c r="AS18" s="893"/>
      <c r="AT18" s="893"/>
    </row>
    <row r="19" spans="1:46" ht="12.75" hidden="1" customHeight="1" x14ac:dyDescent="0.2">
      <c r="A19" s="978" t="s">
        <v>3580</v>
      </c>
      <c r="B19" s="884" t="str">
        <f t="shared" si="0"/>
        <v/>
      </c>
      <c r="C19" s="894" t="s">
        <v>3915</v>
      </c>
      <c r="D19" s="940"/>
      <c r="E19" s="936">
        <v>0</v>
      </c>
      <c r="F19" s="936">
        <v>0</v>
      </c>
      <c r="G19" s="936">
        <v>0</v>
      </c>
      <c r="H19" s="936">
        <v>0</v>
      </c>
      <c r="I19" s="936">
        <v>0</v>
      </c>
      <c r="J19" s="936">
        <v>0</v>
      </c>
      <c r="K19" s="936">
        <v>0</v>
      </c>
      <c r="L19" s="936">
        <v>0</v>
      </c>
      <c r="M19" s="936">
        <v>0</v>
      </c>
      <c r="N19" s="936">
        <v>0</v>
      </c>
      <c r="O19" s="936">
        <v>0</v>
      </c>
      <c r="P19" s="936">
        <v>0</v>
      </c>
      <c r="Q19" s="936">
        <v>0</v>
      </c>
      <c r="R19" s="936">
        <v>0</v>
      </c>
      <c r="S19" s="936">
        <v>0</v>
      </c>
      <c r="T19" s="936">
        <v>0</v>
      </c>
      <c r="U19" s="936">
        <v>0</v>
      </c>
      <c r="V19" s="936">
        <v>0</v>
      </c>
      <c r="W19" s="936">
        <v>0</v>
      </c>
      <c r="X19" s="936">
        <v>0</v>
      </c>
      <c r="Y19" s="936">
        <v>0</v>
      </c>
      <c r="Z19" s="936"/>
      <c r="AA19" s="886"/>
      <c r="AB19" s="892"/>
      <c r="AC19" s="886"/>
      <c r="AD19" s="886"/>
      <c r="AE19" s="886"/>
      <c r="AF19" s="886"/>
      <c r="AG19" s="886"/>
      <c r="AH19" s="886"/>
      <c r="AI19" s="886"/>
      <c r="AJ19" s="886"/>
      <c r="AK19" s="886"/>
      <c r="AL19" s="886"/>
      <c r="AO19" s="885"/>
      <c r="AQ19" s="893"/>
      <c r="AR19" s="893"/>
      <c r="AS19" s="893"/>
      <c r="AT19" s="893"/>
    </row>
    <row r="20" spans="1:46" ht="12.75" hidden="1" customHeight="1" x14ac:dyDescent="0.2">
      <c r="A20" s="978" t="s">
        <v>3581</v>
      </c>
      <c r="B20" s="884" t="str">
        <f t="shared" si="0"/>
        <v/>
      </c>
      <c r="C20" s="894" t="s">
        <v>3916</v>
      </c>
      <c r="D20" s="940"/>
      <c r="E20" s="936">
        <v>0</v>
      </c>
      <c r="F20" s="936">
        <v>0</v>
      </c>
      <c r="G20" s="936">
        <v>0</v>
      </c>
      <c r="H20" s="936">
        <v>0</v>
      </c>
      <c r="I20" s="936">
        <v>0</v>
      </c>
      <c r="J20" s="936">
        <v>0</v>
      </c>
      <c r="K20" s="936">
        <v>0</v>
      </c>
      <c r="L20" s="936">
        <v>0</v>
      </c>
      <c r="M20" s="936">
        <v>0</v>
      </c>
      <c r="N20" s="936">
        <v>0</v>
      </c>
      <c r="O20" s="936">
        <v>0</v>
      </c>
      <c r="P20" s="936">
        <v>0</v>
      </c>
      <c r="Q20" s="936">
        <v>0</v>
      </c>
      <c r="R20" s="936">
        <v>0</v>
      </c>
      <c r="S20" s="936">
        <v>0</v>
      </c>
      <c r="T20" s="936">
        <v>0</v>
      </c>
      <c r="U20" s="936">
        <v>0</v>
      </c>
      <c r="V20" s="936">
        <v>0</v>
      </c>
      <c r="W20" s="936">
        <v>0</v>
      </c>
      <c r="X20" s="936">
        <v>0</v>
      </c>
      <c r="Y20" s="936">
        <v>0</v>
      </c>
      <c r="Z20" s="936"/>
      <c r="AA20" s="886"/>
      <c r="AB20" s="892"/>
      <c r="AC20" s="886"/>
      <c r="AD20" s="886"/>
      <c r="AE20" s="886"/>
      <c r="AF20" s="886"/>
      <c r="AG20" s="886"/>
      <c r="AH20" s="886"/>
      <c r="AI20" s="886"/>
      <c r="AJ20" s="886"/>
      <c r="AK20" s="886"/>
      <c r="AL20" s="886"/>
      <c r="AO20" s="885"/>
      <c r="AQ20" s="893"/>
      <c r="AR20" s="893"/>
      <c r="AS20" s="893"/>
      <c r="AT20" s="893"/>
    </row>
    <row r="21" spans="1:46" x14ac:dyDescent="0.2">
      <c r="A21" s="978" t="s">
        <v>3582</v>
      </c>
      <c r="B21" s="884" t="str">
        <f t="shared" si="0"/>
        <v>X</v>
      </c>
      <c r="C21" s="894" t="s">
        <v>3917</v>
      </c>
      <c r="D21" s="940"/>
      <c r="E21" s="936">
        <v>6.1843700408935547</v>
      </c>
      <c r="F21" s="936">
        <v>6.8556098937988281</v>
      </c>
      <c r="G21" s="936">
        <v>7.3801379203796387</v>
      </c>
      <c r="H21" s="936">
        <v>7.1204748153686523</v>
      </c>
      <c r="I21" s="936">
        <v>7.5358028411865234</v>
      </c>
      <c r="J21" s="936">
        <v>9.0145044326782227</v>
      </c>
      <c r="K21" s="936">
        <v>9.5407247543334961</v>
      </c>
      <c r="L21" s="936">
        <v>9.572148323059082</v>
      </c>
      <c r="M21" s="936">
        <v>10.406664848327637</v>
      </c>
      <c r="N21" s="936">
        <v>9.3121242523193359</v>
      </c>
      <c r="O21" s="936">
        <v>9.1876688003540039</v>
      </c>
      <c r="P21" s="936">
        <v>10.731061935424805</v>
      </c>
      <c r="Q21" s="936">
        <v>12.066498756408691</v>
      </c>
      <c r="R21" s="936">
        <v>12.196018218994141</v>
      </c>
      <c r="S21" s="936">
        <v>13.019842147827148</v>
      </c>
      <c r="T21" s="936">
        <v>14.524587631225586</v>
      </c>
      <c r="U21" s="936">
        <v>14.909894943237305</v>
      </c>
      <c r="V21" s="936">
        <v>13.955595016479492</v>
      </c>
      <c r="W21" s="936">
        <v>14.494422912597656</v>
      </c>
      <c r="X21" s="936">
        <v>14.110933303833008</v>
      </c>
      <c r="Y21" s="936">
        <v>11.847000122070313</v>
      </c>
      <c r="Z21" s="936">
        <v>11.531000137329102</v>
      </c>
      <c r="AA21" s="886"/>
      <c r="AB21" s="892"/>
      <c r="AC21" s="886"/>
      <c r="AD21" s="886"/>
      <c r="AE21" s="886"/>
      <c r="AF21" s="886"/>
      <c r="AG21" s="886"/>
      <c r="AH21" s="886"/>
      <c r="AI21" s="886"/>
      <c r="AJ21" s="886"/>
      <c r="AK21" s="886"/>
      <c r="AL21" s="886"/>
      <c r="AO21" s="885"/>
      <c r="AQ21" s="893"/>
      <c r="AR21" s="893"/>
      <c r="AS21" s="893"/>
      <c r="AT21" s="893"/>
    </row>
    <row r="22" spans="1:46" hidden="1" x14ac:dyDescent="0.2">
      <c r="A22" s="944" t="s">
        <v>3583</v>
      </c>
      <c r="B22" s="884" t="str">
        <f t="shared" si="0"/>
        <v/>
      </c>
      <c r="C22" s="894" t="s">
        <v>3918</v>
      </c>
      <c r="D22" s="940"/>
      <c r="E22" s="936">
        <v>0</v>
      </c>
      <c r="F22" s="936">
        <v>0</v>
      </c>
      <c r="G22" s="936">
        <v>0</v>
      </c>
      <c r="H22" s="936">
        <v>0</v>
      </c>
      <c r="I22" s="936">
        <v>0</v>
      </c>
      <c r="J22" s="936">
        <v>0</v>
      </c>
      <c r="K22" s="936">
        <v>0</v>
      </c>
      <c r="L22" s="936">
        <v>0</v>
      </c>
      <c r="M22" s="936">
        <v>0</v>
      </c>
      <c r="N22" s="936">
        <v>0</v>
      </c>
      <c r="O22" s="936">
        <v>0</v>
      </c>
      <c r="P22" s="936">
        <v>0</v>
      </c>
      <c r="Q22" s="936">
        <v>0</v>
      </c>
      <c r="R22" s="936">
        <v>0</v>
      </c>
      <c r="S22" s="936">
        <v>0</v>
      </c>
      <c r="T22" s="936">
        <v>0</v>
      </c>
      <c r="U22" s="936">
        <v>0</v>
      </c>
      <c r="V22" s="936">
        <v>0</v>
      </c>
      <c r="W22" s="936">
        <v>0</v>
      </c>
      <c r="X22" s="936">
        <v>0</v>
      </c>
      <c r="Y22" s="936">
        <v>0</v>
      </c>
      <c r="Z22" s="936"/>
      <c r="AA22" s="886"/>
      <c r="AB22" s="892"/>
      <c r="AC22" s="886"/>
      <c r="AD22" s="886"/>
      <c r="AE22" s="886"/>
      <c r="AF22" s="886"/>
      <c r="AG22" s="886"/>
      <c r="AH22" s="886"/>
      <c r="AI22" s="886"/>
      <c r="AJ22" s="886"/>
      <c r="AK22" s="886"/>
      <c r="AL22" s="886"/>
      <c r="AO22" s="885"/>
    </row>
    <row r="23" spans="1:46" hidden="1" x14ac:dyDescent="0.2">
      <c r="A23" s="978" t="s">
        <v>3584</v>
      </c>
      <c r="B23" s="884" t="str">
        <f t="shared" si="0"/>
        <v/>
      </c>
      <c r="C23" s="891" t="s">
        <v>3919</v>
      </c>
      <c r="D23" s="939"/>
      <c r="E23" s="936">
        <v>0</v>
      </c>
      <c r="F23" s="936">
        <v>0</v>
      </c>
      <c r="G23" s="936">
        <v>0</v>
      </c>
      <c r="H23" s="936">
        <v>0</v>
      </c>
      <c r="I23" s="936">
        <v>0</v>
      </c>
      <c r="J23" s="936">
        <v>0</v>
      </c>
      <c r="K23" s="936">
        <v>0</v>
      </c>
      <c r="L23" s="936">
        <v>0</v>
      </c>
      <c r="M23" s="936">
        <v>0</v>
      </c>
      <c r="N23" s="936">
        <v>0</v>
      </c>
      <c r="O23" s="936">
        <v>0</v>
      </c>
      <c r="P23" s="936">
        <v>0</v>
      </c>
      <c r="Q23" s="936">
        <v>0</v>
      </c>
      <c r="R23" s="936">
        <v>0</v>
      </c>
      <c r="S23" s="936">
        <v>0</v>
      </c>
      <c r="T23" s="936">
        <v>0</v>
      </c>
      <c r="U23" s="936">
        <v>0</v>
      </c>
      <c r="V23" s="936">
        <v>0</v>
      </c>
      <c r="W23" s="936">
        <v>0</v>
      </c>
      <c r="X23" s="936">
        <v>0</v>
      </c>
      <c r="Y23" s="936">
        <v>0</v>
      </c>
      <c r="Z23" s="936"/>
      <c r="AA23" s="886"/>
      <c r="AB23" s="892"/>
      <c r="AC23" s="886"/>
      <c r="AD23" s="886"/>
      <c r="AE23" s="886"/>
      <c r="AF23" s="886"/>
      <c r="AG23" s="886"/>
      <c r="AH23" s="886"/>
      <c r="AI23" s="886"/>
      <c r="AJ23" s="886"/>
      <c r="AK23" s="886"/>
      <c r="AL23" s="886"/>
      <c r="AO23" s="885"/>
      <c r="AQ23" s="893"/>
      <c r="AR23" s="893"/>
      <c r="AS23" s="893"/>
      <c r="AT23" s="893"/>
    </row>
    <row r="24" spans="1:46" hidden="1" x14ac:dyDescent="0.2">
      <c r="A24" s="978" t="s">
        <v>3585</v>
      </c>
      <c r="B24" s="884" t="str">
        <f t="shared" si="0"/>
        <v/>
      </c>
      <c r="C24" s="891" t="s">
        <v>3920</v>
      </c>
      <c r="D24" s="939"/>
      <c r="E24" s="936">
        <v>0</v>
      </c>
      <c r="F24" s="936">
        <v>0</v>
      </c>
      <c r="G24" s="936">
        <v>0</v>
      </c>
      <c r="H24" s="936">
        <v>0</v>
      </c>
      <c r="I24" s="936">
        <v>0</v>
      </c>
      <c r="J24" s="936">
        <v>0</v>
      </c>
      <c r="K24" s="936">
        <v>0</v>
      </c>
      <c r="L24" s="936">
        <v>0</v>
      </c>
      <c r="M24" s="936">
        <v>0</v>
      </c>
      <c r="N24" s="936">
        <v>0</v>
      </c>
      <c r="O24" s="936">
        <v>0</v>
      </c>
      <c r="P24" s="936">
        <v>0</v>
      </c>
      <c r="Q24" s="936">
        <v>0</v>
      </c>
      <c r="R24" s="936">
        <v>0</v>
      </c>
      <c r="S24" s="936">
        <v>0</v>
      </c>
      <c r="T24" s="936">
        <v>0</v>
      </c>
      <c r="U24" s="936">
        <v>0</v>
      </c>
      <c r="V24" s="936">
        <v>0</v>
      </c>
      <c r="W24" s="936">
        <v>0</v>
      </c>
      <c r="X24" s="936">
        <v>0</v>
      </c>
      <c r="Y24" s="936">
        <v>0</v>
      </c>
      <c r="Z24" s="936"/>
      <c r="AA24" s="886"/>
      <c r="AB24" s="892"/>
      <c r="AC24" s="886"/>
      <c r="AD24" s="886"/>
      <c r="AE24" s="886"/>
      <c r="AF24" s="886"/>
      <c r="AG24" s="886"/>
      <c r="AH24" s="886"/>
      <c r="AI24" s="886"/>
      <c r="AJ24" s="886"/>
      <c r="AK24" s="886"/>
      <c r="AL24" s="886"/>
      <c r="AO24" s="885"/>
      <c r="AQ24" s="893"/>
      <c r="AR24" s="893"/>
      <c r="AS24" s="893"/>
      <c r="AT24" s="893"/>
    </row>
    <row r="25" spans="1:46" x14ac:dyDescent="0.2">
      <c r="A25" s="978" t="s">
        <v>3586</v>
      </c>
      <c r="B25" s="884" t="str">
        <f t="shared" si="0"/>
        <v>X</v>
      </c>
      <c r="C25" s="891" t="s">
        <v>3921</v>
      </c>
      <c r="D25" s="939"/>
      <c r="E25" s="936">
        <v>1.9256050586700439</v>
      </c>
      <c r="F25" s="936">
        <v>1.6887940168380737</v>
      </c>
      <c r="G25" s="936">
        <v>1.014570951461792</v>
      </c>
      <c r="H25" s="936">
        <v>1.0757639408111572</v>
      </c>
      <c r="I25" s="936">
        <v>1.2713099718093872</v>
      </c>
      <c r="J25" s="936">
        <v>1.5543639659881592</v>
      </c>
      <c r="K25" s="936">
        <v>1.3493119478225708</v>
      </c>
      <c r="L25" s="936">
        <v>1.8137270212173462</v>
      </c>
      <c r="M25" s="936">
        <v>2.2637450695037842</v>
      </c>
      <c r="N25" s="936">
        <v>2.2029209136962891</v>
      </c>
      <c r="O25" s="936">
        <v>2.3025069236755371</v>
      </c>
      <c r="P25" s="936">
        <v>2.9114770889282227</v>
      </c>
      <c r="Q25" s="936">
        <v>3.4414269924163818</v>
      </c>
      <c r="R25" s="936">
        <v>4.2651958465576172</v>
      </c>
      <c r="S25" s="936">
        <v>4.971768856048584</v>
      </c>
      <c r="T25" s="936">
        <v>5.882929801940918</v>
      </c>
      <c r="U25" s="936">
        <v>5.7707891464233398</v>
      </c>
      <c r="V25" s="936">
        <v>4.959691047668457</v>
      </c>
      <c r="W25" s="936">
        <v>4.5453839302062988</v>
      </c>
      <c r="X25" s="936">
        <v>3.5950748920440674</v>
      </c>
      <c r="Y25" s="936">
        <v>2.3650000095367432</v>
      </c>
      <c r="Z25" s="936">
        <v>0.53700000047683716</v>
      </c>
      <c r="AA25" s="886"/>
      <c r="AB25" s="892"/>
      <c r="AC25" s="886"/>
      <c r="AD25" s="886"/>
      <c r="AE25" s="886"/>
      <c r="AF25" s="886"/>
      <c r="AG25" s="886"/>
      <c r="AH25" s="886"/>
      <c r="AI25" s="886"/>
      <c r="AJ25" s="886"/>
      <c r="AK25" s="886"/>
      <c r="AL25" s="886"/>
      <c r="AO25" s="885"/>
      <c r="AQ25" s="893"/>
      <c r="AR25" s="893"/>
      <c r="AS25" s="893"/>
      <c r="AT25" s="893"/>
    </row>
    <row r="26" spans="1:46" x14ac:dyDescent="0.2">
      <c r="A26" s="978" t="s">
        <v>3587</v>
      </c>
      <c r="B26" s="884" t="str">
        <f t="shared" si="0"/>
        <v>X</v>
      </c>
      <c r="C26" s="894" t="s">
        <v>3922</v>
      </c>
      <c r="D26" s="940"/>
      <c r="E26" s="936">
        <v>1.0814729928970337</v>
      </c>
      <c r="F26" s="936">
        <v>1.0710330009460449</v>
      </c>
      <c r="G26" s="936">
        <v>0.95016998052597046</v>
      </c>
      <c r="H26" s="936">
        <v>1.0259100198745728</v>
      </c>
      <c r="I26" s="936">
        <v>1.2227489948272705</v>
      </c>
      <c r="J26" s="936">
        <v>1.4869110584259033</v>
      </c>
      <c r="K26" s="936">
        <v>1.2553960084915161</v>
      </c>
      <c r="L26" s="936">
        <v>1.7362060546875</v>
      </c>
      <c r="M26" s="936">
        <v>2.1348350048065186</v>
      </c>
      <c r="N26" s="936">
        <v>2.0867040157318115</v>
      </c>
      <c r="O26" s="936">
        <v>2.2050309181213379</v>
      </c>
      <c r="P26" s="936">
        <v>2.7765109539031982</v>
      </c>
      <c r="Q26" s="936">
        <v>3.3078351020812988</v>
      </c>
      <c r="R26" s="936">
        <v>4.1218228340148926</v>
      </c>
      <c r="S26" s="936">
        <v>4.7938132286071777</v>
      </c>
      <c r="T26" s="936">
        <v>5.6765179634094238</v>
      </c>
      <c r="U26" s="936">
        <v>5.6187858581542969</v>
      </c>
      <c r="V26" s="936">
        <v>4.8087668418884277</v>
      </c>
      <c r="W26" s="936">
        <v>4.405299186706543</v>
      </c>
      <c r="X26" s="936">
        <v>3.4589080810546875</v>
      </c>
      <c r="Y26" s="936">
        <v>2.2730000019073486</v>
      </c>
      <c r="Z26" s="936">
        <v>0.52600002288818359</v>
      </c>
      <c r="AA26" s="886"/>
      <c r="AB26" s="892"/>
      <c r="AC26" s="886"/>
      <c r="AD26" s="886"/>
      <c r="AE26" s="886"/>
      <c r="AF26" s="886"/>
      <c r="AG26" s="886"/>
      <c r="AH26" s="886"/>
      <c r="AI26" s="886"/>
      <c r="AJ26" s="886"/>
      <c r="AK26" s="886"/>
      <c r="AL26" s="886"/>
      <c r="AO26" s="885"/>
      <c r="AQ26" s="893"/>
      <c r="AR26" s="893"/>
      <c r="AS26" s="893"/>
      <c r="AT26" s="893"/>
    </row>
    <row r="27" spans="1:46" x14ac:dyDescent="0.2">
      <c r="A27" s="978" t="s">
        <v>3588</v>
      </c>
      <c r="B27" s="884" t="str">
        <f t="shared" si="0"/>
        <v>X</v>
      </c>
      <c r="C27" s="894" t="s">
        <v>3923</v>
      </c>
      <c r="D27" s="940"/>
      <c r="E27" s="936">
        <v>0.84413200616836548</v>
      </c>
      <c r="F27" s="936">
        <v>0.61776101589202881</v>
      </c>
      <c r="G27" s="936">
        <v>6.4401000738143921E-2</v>
      </c>
      <c r="H27" s="936">
        <v>4.985399916768074E-2</v>
      </c>
      <c r="I27" s="936">
        <v>4.856099933385849E-2</v>
      </c>
      <c r="J27" s="936">
        <v>6.7452996969223022E-2</v>
      </c>
      <c r="K27" s="936">
        <v>9.3915998935699463E-2</v>
      </c>
      <c r="L27" s="936">
        <v>7.7520996332168579E-2</v>
      </c>
      <c r="M27" s="936">
        <v>0.12891000509262085</v>
      </c>
      <c r="N27" s="936">
        <v>0.1162170022726059</v>
      </c>
      <c r="O27" s="936">
        <v>9.7475998103618622E-2</v>
      </c>
      <c r="P27" s="936">
        <v>0.13496600091457367</v>
      </c>
      <c r="Q27" s="936">
        <v>0.13359199464321136</v>
      </c>
      <c r="R27" s="936">
        <v>0.14337299764156342</v>
      </c>
      <c r="S27" s="936">
        <v>0.1779559999704361</v>
      </c>
      <c r="T27" s="936">
        <v>0.20641200244426727</v>
      </c>
      <c r="U27" s="936">
        <v>0.15200300514698029</v>
      </c>
      <c r="V27" s="936">
        <v>0.15092399716377258</v>
      </c>
      <c r="W27" s="936">
        <v>0.14008499681949615</v>
      </c>
      <c r="X27" s="936">
        <v>0.1361670047044754</v>
      </c>
      <c r="Y27" s="936">
        <v>9.2000000178813934E-2</v>
      </c>
      <c r="Z27" s="936">
        <v>1.0999999940395355E-2</v>
      </c>
      <c r="AA27" s="886"/>
      <c r="AB27" s="892"/>
      <c r="AC27" s="886"/>
      <c r="AD27" s="886"/>
      <c r="AE27" s="886"/>
      <c r="AF27" s="886"/>
      <c r="AG27" s="886"/>
      <c r="AH27" s="886"/>
      <c r="AI27" s="886"/>
      <c r="AJ27" s="886"/>
      <c r="AK27" s="886"/>
      <c r="AL27" s="886"/>
      <c r="AO27" s="885"/>
      <c r="AQ27" s="893"/>
      <c r="AR27" s="893"/>
      <c r="AS27" s="893"/>
      <c r="AT27" s="893"/>
    </row>
    <row r="28" spans="1:46" x14ac:dyDescent="0.2">
      <c r="A28" s="978" t="s">
        <v>3589</v>
      </c>
      <c r="B28" s="884" t="str">
        <f t="shared" si="0"/>
        <v>X</v>
      </c>
      <c r="C28" s="891" t="s">
        <v>3924</v>
      </c>
      <c r="D28" s="939"/>
      <c r="E28" s="936">
        <v>0.74912601709365845</v>
      </c>
      <c r="F28" s="936">
        <v>1.360077977180481</v>
      </c>
      <c r="G28" s="936">
        <v>0.91714799404144287</v>
      </c>
      <c r="H28" s="936">
        <v>0.86960297822952271</v>
      </c>
      <c r="I28" s="936">
        <v>0.91961801052093506</v>
      </c>
      <c r="J28" s="936">
        <v>1.0924259424209595</v>
      </c>
      <c r="K28" s="936">
        <v>1.3553780317306519</v>
      </c>
      <c r="L28" s="936">
        <v>0.98040801286697388</v>
      </c>
      <c r="M28" s="936">
        <v>0.93173998594284058</v>
      </c>
      <c r="N28" s="936">
        <v>0.8496360182762146</v>
      </c>
      <c r="O28" s="936">
        <v>0.84315001964569092</v>
      </c>
      <c r="P28" s="936">
        <v>1.469391942024231</v>
      </c>
      <c r="Q28" s="936">
        <v>0.88845902681350708</v>
      </c>
      <c r="R28" s="936">
        <v>0.93187099695205688</v>
      </c>
      <c r="S28" s="936">
        <v>1.3701790571212769</v>
      </c>
      <c r="T28" s="936">
        <v>1.7585649490356445</v>
      </c>
      <c r="U28" s="936">
        <v>2.2523860931396484</v>
      </c>
      <c r="V28" s="936">
        <v>2.1579370498657227</v>
      </c>
      <c r="W28" s="936">
        <v>2.4072690010070801</v>
      </c>
      <c r="X28" s="936">
        <v>3.8090870380401611</v>
      </c>
      <c r="Y28" s="936">
        <v>2.2060000896453857</v>
      </c>
      <c r="Z28" s="936">
        <v>2.1679999828338623</v>
      </c>
      <c r="AA28" s="886"/>
      <c r="AB28" s="892"/>
      <c r="AC28" s="886"/>
      <c r="AD28" s="886"/>
      <c r="AE28" s="886"/>
      <c r="AF28" s="886"/>
      <c r="AG28" s="886"/>
      <c r="AH28" s="886"/>
      <c r="AI28" s="886"/>
      <c r="AJ28" s="886"/>
      <c r="AK28" s="886"/>
      <c r="AL28" s="886"/>
      <c r="AO28" s="885"/>
      <c r="AQ28" s="893"/>
      <c r="AR28" s="893"/>
      <c r="AS28" s="893"/>
      <c r="AT28" s="893"/>
    </row>
    <row r="29" spans="1:46" x14ac:dyDescent="0.2">
      <c r="A29" s="978" t="s">
        <v>3590</v>
      </c>
      <c r="B29" s="884" t="str">
        <f t="shared" si="0"/>
        <v>X</v>
      </c>
      <c r="C29" s="894" t="s">
        <v>3925</v>
      </c>
      <c r="D29" s="940"/>
      <c r="E29" s="936">
        <v>0.5820239782333374</v>
      </c>
      <c r="F29" s="936">
        <v>1.1809600591659546</v>
      </c>
      <c r="G29" s="936">
        <v>0.47170400619506836</v>
      </c>
      <c r="H29" s="936">
        <v>0.45542201399803162</v>
      </c>
      <c r="I29" s="936">
        <v>0.47533801198005676</v>
      </c>
      <c r="J29" s="936">
        <v>0.51072502136230469</v>
      </c>
      <c r="K29" s="936">
        <v>0.48266398906707764</v>
      </c>
      <c r="L29" s="936">
        <v>0.45329999923706055</v>
      </c>
      <c r="M29" s="936">
        <v>0.45931598544120789</v>
      </c>
      <c r="N29" s="936">
        <v>0.42893201112747192</v>
      </c>
      <c r="O29" s="936">
        <v>0.42991998791694641</v>
      </c>
      <c r="P29" s="936">
        <v>0.4192039966583252</v>
      </c>
      <c r="Q29" s="936">
        <v>0.4566589891910553</v>
      </c>
      <c r="R29" s="936">
        <v>0.5089070200920105</v>
      </c>
      <c r="S29" s="936">
        <v>0.72550702095031738</v>
      </c>
      <c r="T29" s="936">
        <v>0.7506679892539978</v>
      </c>
      <c r="U29" s="936">
        <v>0.82644897699356079</v>
      </c>
      <c r="V29" s="936">
        <v>0.84403800964355469</v>
      </c>
      <c r="W29" s="936">
        <v>0.8251500129699707</v>
      </c>
      <c r="X29" s="936">
        <v>1.9043020009994507</v>
      </c>
      <c r="Y29" s="936">
        <v>0.80800002813339233</v>
      </c>
      <c r="Z29" s="936">
        <v>0.77799999713897705</v>
      </c>
      <c r="AA29" s="886"/>
      <c r="AB29" s="892"/>
      <c r="AC29" s="886"/>
      <c r="AD29" s="886"/>
      <c r="AE29" s="886"/>
      <c r="AF29" s="886"/>
      <c r="AG29" s="886"/>
      <c r="AH29" s="886"/>
      <c r="AI29" s="886"/>
      <c r="AJ29" s="886"/>
      <c r="AK29" s="886"/>
      <c r="AL29" s="886"/>
      <c r="AO29" s="885"/>
      <c r="AQ29" s="893"/>
      <c r="AR29" s="893"/>
      <c r="AS29" s="893"/>
      <c r="AT29" s="893"/>
    </row>
    <row r="30" spans="1:46" x14ac:dyDescent="0.2">
      <c r="A30" s="978" t="s">
        <v>3591</v>
      </c>
      <c r="B30" s="884" t="str">
        <f t="shared" si="0"/>
        <v>X</v>
      </c>
      <c r="C30" s="894" t="s">
        <v>3926</v>
      </c>
      <c r="D30" s="940"/>
      <c r="E30" s="936">
        <v>0.16710199415683746</v>
      </c>
      <c r="F30" s="936">
        <v>0.17911800742149353</v>
      </c>
      <c r="G30" s="936">
        <v>0.44544398784637451</v>
      </c>
      <c r="H30" s="936">
        <v>0.41418099403381348</v>
      </c>
      <c r="I30" s="936">
        <v>0.4442799985408783</v>
      </c>
      <c r="J30" s="936">
        <v>0.58170098066329956</v>
      </c>
      <c r="K30" s="936">
        <v>0.87271398305892944</v>
      </c>
      <c r="L30" s="936">
        <v>0.52710801362991333</v>
      </c>
      <c r="M30" s="936">
        <v>0.47242400050163269</v>
      </c>
      <c r="N30" s="936">
        <v>0.42070400714874268</v>
      </c>
      <c r="O30" s="936">
        <v>0.41323000192642212</v>
      </c>
      <c r="P30" s="936">
        <v>1.0501879453659058</v>
      </c>
      <c r="Q30" s="936">
        <v>0.43180000782012939</v>
      </c>
      <c r="R30" s="936">
        <v>0.42296400666236877</v>
      </c>
      <c r="S30" s="936">
        <v>0.6446719765663147</v>
      </c>
      <c r="T30" s="936">
        <v>1.0078970193862915</v>
      </c>
      <c r="U30" s="936">
        <v>1.4259370565414429</v>
      </c>
      <c r="V30" s="936">
        <v>1.313899040222168</v>
      </c>
      <c r="W30" s="936">
        <v>1.5821189880371094</v>
      </c>
      <c r="X30" s="936">
        <v>1.9047850370407104</v>
      </c>
      <c r="Y30" s="936">
        <v>1.3980000019073486</v>
      </c>
      <c r="Z30" s="936">
        <v>1.3899999856948853</v>
      </c>
      <c r="AA30" s="886"/>
      <c r="AB30" s="892"/>
      <c r="AC30" s="886"/>
      <c r="AD30" s="886"/>
      <c r="AE30" s="886"/>
      <c r="AF30" s="886"/>
      <c r="AG30" s="886"/>
      <c r="AH30" s="886"/>
      <c r="AI30" s="886"/>
      <c r="AJ30" s="886"/>
      <c r="AK30" s="886"/>
      <c r="AL30" s="886"/>
      <c r="AO30" s="885"/>
      <c r="AQ30" s="893"/>
      <c r="AR30" s="893"/>
      <c r="AS30" s="893"/>
      <c r="AT30" s="893"/>
    </row>
    <row r="31" spans="1:46" x14ac:dyDescent="0.2">
      <c r="A31" s="978" t="s">
        <v>3592</v>
      </c>
      <c r="B31" s="884" t="str">
        <f t="shared" si="0"/>
        <v>X</v>
      </c>
      <c r="C31" s="895" t="s">
        <v>3927</v>
      </c>
      <c r="D31" s="941"/>
      <c r="E31" s="936">
        <v>0.16710199415683746</v>
      </c>
      <c r="F31" s="936">
        <v>0.17911800742149353</v>
      </c>
      <c r="G31" s="936">
        <v>0.44544398784637451</v>
      </c>
      <c r="H31" s="936">
        <v>0.41418099403381348</v>
      </c>
      <c r="I31" s="936">
        <v>0.4442799985408783</v>
      </c>
      <c r="J31" s="936">
        <v>0.58170098066329956</v>
      </c>
      <c r="K31" s="936">
        <v>0.87271398305892944</v>
      </c>
      <c r="L31" s="936">
        <v>0.52710801362991333</v>
      </c>
      <c r="M31" s="936">
        <v>0.47242400050163269</v>
      </c>
      <c r="N31" s="936">
        <v>0.42070400714874268</v>
      </c>
      <c r="O31" s="936">
        <v>0.41323000192642212</v>
      </c>
      <c r="P31" s="936">
        <v>1.0501879453659058</v>
      </c>
      <c r="Q31" s="936">
        <v>0.43180000782012939</v>
      </c>
      <c r="R31" s="936">
        <v>0.42296400666236877</v>
      </c>
      <c r="S31" s="936">
        <v>0.6446719765663147</v>
      </c>
      <c r="T31" s="936">
        <v>0.68350899219512939</v>
      </c>
      <c r="U31" s="936">
        <v>0.7986069917678833</v>
      </c>
      <c r="V31" s="936">
        <v>0.68102097511291504</v>
      </c>
      <c r="W31" s="936">
        <v>0.70971399545669556</v>
      </c>
      <c r="X31" s="936">
        <v>0.7065269947052002</v>
      </c>
      <c r="Y31" s="936">
        <v>0.61900001764297485</v>
      </c>
      <c r="Z31" s="936">
        <v>0.35600000619888306</v>
      </c>
      <c r="AA31" s="886"/>
      <c r="AB31" s="892"/>
      <c r="AC31" s="886"/>
      <c r="AD31" s="886"/>
      <c r="AE31" s="886"/>
      <c r="AF31" s="886"/>
      <c r="AG31" s="886"/>
      <c r="AH31" s="886"/>
      <c r="AI31" s="886"/>
      <c r="AJ31" s="886"/>
      <c r="AK31" s="886"/>
      <c r="AL31" s="886"/>
      <c r="AM31" s="856"/>
      <c r="AN31" s="856"/>
      <c r="AO31" s="885"/>
      <c r="AQ31" s="893"/>
      <c r="AR31" s="893"/>
      <c r="AS31" s="893"/>
      <c r="AT31" s="893"/>
    </row>
    <row r="32" spans="1:46" hidden="1" x14ac:dyDescent="0.2">
      <c r="A32" s="978" t="s">
        <v>3593</v>
      </c>
      <c r="B32" s="884" t="str">
        <f t="shared" si="0"/>
        <v/>
      </c>
      <c r="C32" s="895" t="s">
        <v>3928</v>
      </c>
      <c r="D32" s="941"/>
      <c r="E32" s="936">
        <v>0</v>
      </c>
      <c r="F32" s="936">
        <v>0</v>
      </c>
      <c r="G32" s="936">
        <v>0</v>
      </c>
      <c r="H32" s="936">
        <v>0</v>
      </c>
      <c r="I32" s="936">
        <v>0</v>
      </c>
      <c r="J32" s="936">
        <v>0</v>
      </c>
      <c r="K32" s="936">
        <v>0</v>
      </c>
      <c r="L32" s="936">
        <v>0</v>
      </c>
      <c r="M32" s="936">
        <v>0</v>
      </c>
      <c r="N32" s="936">
        <v>0</v>
      </c>
      <c r="O32" s="936">
        <v>0</v>
      </c>
      <c r="P32" s="936">
        <v>0</v>
      </c>
      <c r="Q32" s="936">
        <v>0</v>
      </c>
      <c r="R32" s="936">
        <v>0</v>
      </c>
      <c r="S32" s="936">
        <v>0</v>
      </c>
      <c r="T32" s="936">
        <v>0</v>
      </c>
      <c r="U32" s="936">
        <v>0</v>
      </c>
      <c r="V32" s="936">
        <v>0</v>
      </c>
      <c r="W32" s="936">
        <v>0</v>
      </c>
      <c r="X32" s="936">
        <v>0</v>
      </c>
      <c r="Y32" s="936">
        <v>0</v>
      </c>
      <c r="Z32" s="936">
        <v>0</v>
      </c>
      <c r="AA32" s="886"/>
      <c r="AB32" s="892"/>
      <c r="AC32" s="886"/>
      <c r="AD32" s="886"/>
      <c r="AE32" s="886"/>
      <c r="AF32" s="886"/>
      <c r="AG32" s="886"/>
      <c r="AH32" s="886"/>
      <c r="AI32" s="886"/>
      <c r="AJ32" s="886"/>
      <c r="AK32" s="886"/>
      <c r="AL32" s="886"/>
      <c r="AM32" s="856"/>
      <c r="AN32" s="856"/>
      <c r="AO32" s="885"/>
      <c r="AQ32" s="893"/>
      <c r="AR32" s="893"/>
      <c r="AS32" s="893"/>
      <c r="AT32" s="893"/>
    </row>
    <row r="33" spans="1:46" x14ac:dyDescent="0.2">
      <c r="A33" s="978" t="s">
        <v>3594</v>
      </c>
      <c r="B33" s="884" t="str">
        <f t="shared" si="0"/>
        <v>X</v>
      </c>
      <c r="C33" s="895" t="s">
        <v>3929</v>
      </c>
      <c r="D33" s="941"/>
      <c r="E33" s="936">
        <v>0</v>
      </c>
      <c r="F33" s="936">
        <v>0</v>
      </c>
      <c r="G33" s="936">
        <v>0</v>
      </c>
      <c r="H33" s="936">
        <v>0</v>
      </c>
      <c r="I33" s="936">
        <v>0</v>
      </c>
      <c r="J33" s="936">
        <v>0</v>
      </c>
      <c r="K33" s="936">
        <v>0</v>
      </c>
      <c r="L33" s="936">
        <v>0</v>
      </c>
      <c r="M33" s="936">
        <v>0</v>
      </c>
      <c r="N33" s="936">
        <v>0</v>
      </c>
      <c r="O33" s="936">
        <v>0</v>
      </c>
      <c r="P33" s="936">
        <v>0</v>
      </c>
      <c r="Q33" s="936">
        <v>0</v>
      </c>
      <c r="R33" s="936">
        <v>0</v>
      </c>
      <c r="S33" s="936">
        <v>0</v>
      </c>
      <c r="T33" s="936">
        <v>0.32438799738883972</v>
      </c>
      <c r="U33" s="936">
        <v>0.62733000516891479</v>
      </c>
      <c r="V33" s="936">
        <v>0.63287800550460815</v>
      </c>
      <c r="W33" s="936">
        <v>0.87240499258041382</v>
      </c>
      <c r="X33" s="936">
        <v>1.1982580423355103</v>
      </c>
      <c r="Y33" s="936">
        <v>0.77899998426437378</v>
      </c>
      <c r="Z33" s="936">
        <v>1.034000039100647</v>
      </c>
      <c r="AA33" s="886"/>
      <c r="AB33" s="892"/>
      <c r="AC33" s="886"/>
      <c r="AD33" s="886"/>
      <c r="AE33" s="886"/>
      <c r="AF33" s="886"/>
      <c r="AG33" s="886"/>
      <c r="AH33" s="886"/>
      <c r="AI33" s="886"/>
      <c r="AJ33" s="886"/>
      <c r="AK33" s="886"/>
      <c r="AL33" s="886"/>
      <c r="AO33" s="885"/>
      <c r="AQ33" s="893"/>
      <c r="AR33" s="893"/>
      <c r="AS33" s="893"/>
      <c r="AT33" s="893"/>
    </row>
    <row r="34" spans="1:46" hidden="1" x14ac:dyDescent="0.2">
      <c r="A34" s="978" t="s">
        <v>3595</v>
      </c>
      <c r="B34" s="884" t="str">
        <f t="shared" si="0"/>
        <v/>
      </c>
      <c r="C34" s="891" t="s">
        <v>3930</v>
      </c>
      <c r="D34" s="939"/>
      <c r="E34" s="936">
        <v>0</v>
      </c>
      <c r="F34" s="936">
        <v>0</v>
      </c>
      <c r="G34" s="936">
        <v>0</v>
      </c>
      <c r="H34" s="936">
        <v>0</v>
      </c>
      <c r="I34" s="936">
        <v>0</v>
      </c>
      <c r="J34" s="936">
        <v>0</v>
      </c>
      <c r="K34" s="936">
        <v>0</v>
      </c>
      <c r="L34" s="936">
        <v>0</v>
      </c>
      <c r="M34" s="936">
        <v>0</v>
      </c>
      <c r="N34" s="936">
        <v>0</v>
      </c>
      <c r="O34" s="936">
        <v>0</v>
      </c>
      <c r="P34" s="936">
        <v>0</v>
      </c>
      <c r="Q34" s="936">
        <v>0</v>
      </c>
      <c r="R34" s="936">
        <v>0</v>
      </c>
      <c r="S34" s="936">
        <v>0</v>
      </c>
      <c r="T34" s="936">
        <v>0</v>
      </c>
      <c r="U34" s="936">
        <v>0</v>
      </c>
      <c r="V34" s="936">
        <v>0</v>
      </c>
      <c r="W34" s="936">
        <v>0</v>
      </c>
      <c r="X34" s="936">
        <v>0</v>
      </c>
      <c r="Y34" s="936">
        <v>0</v>
      </c>
      <c r="Z34" s="936"/>
      <c r="AA34" s="886"/>
      <c r="AB34" s="892"/>
      <c r="AC34" s="886"/>
      <c r="AD34" s="886"/>
      <c r="AE34" s="886"/>
      <c r="AF34" s="886"/>
      <c r="AG34" s="886"/>
      <c r="AH34" s="886"/>
      <c r="AI34" s="886"/>
      <c r="AJ34" s="886"/>
      <c r="AK34" s="886"/>
      <c r="AL34" s="886"/>
      <c r="AO34" s="885"/>
      <c r="AQ34" s="893"/>
      <c r="AR34" s="893"/>
      <c r="AS34" s="893"/>
      <c r="AT34" s="893"/>
    </row>
    <row r="35" spans="1:46" x14ac:dyDescent="0.2">
      <c r="A35" s="944" t="s">
        <v>3596</v>
      </c>
      <c r="B35" s="884" t="str">
        <f t="shared" si="0"/>
        <v>X</v>
      </c>
      <c r="C35" s="890" t="s">
        <v>3931</v>
      </c>
      <c r="D35" s="938"/>
      <c r="E35" s="936">
        <v>7.2021341323852539</v>
      </c>
      <c r="F35" s="936">
        <v>6.7517843246459961</v>
      </c>
      <c r="G35" s="936">
        <v>5.8678240776062012</v>
      </c>
      <c r="H35" s="936">
        <v>6.0729389190673828</v>
      </c>
      <c r="I35" s="936">
        <v>8.2693519592285156</v>
      </c>
      <c r="J35" s="936">
        <v>10.136866569519043</v>
      </c>
      <c r="K35" s="936">
        <v>8.9574365615844727</v>
      </c>
      <c r="L35" s="936">
        <v>8.3729429244995117</v>
      </c>
      <c r="M35" s="936">
        <v>9.0437612533569336</v>
      </c>
      <c r="N35" s="936">
        <v>7.5115389823913574</v>
      </c>
      <c r="O35" s="936">
        <v>7.7561469078063965</v>
      </c>
      <c r="P35" s="936">
        <v>7.3689899444580078</v>
      </c>
      <c r="Q35" s="936">
        <v>9.4551973342895508</v>
      </c>
      <c r="R35" s="936">
        <v>9.6405906677246094</v>
      </c>
      <c r="S35" s="936">
        <v>11.55524730682373</v>
      </c>
      <c r="T35" s="936">
        <v>14.426521301269531</v>
      </c>
      <c r="U35" s="936">
        <v>15.864960670471191</v>
      </c>
      <c r="V35" s="936">
        <v>15.994400024414063</v>
      </c>
      <c r="W35" s="936">
        <v>15.681936264038086</v>
      </c>
      <c r="X35" s="936">
        <v>13.473136901855469</v>
      </c>
      <c r="Y35" s="936">
        <v>15.769000053405762</v>
      </c>
      <c r="Z35" s="936">
        <v>14.993000030517578</v>
      </c>
      <c r="AA35" s="886"/>
      <c r="AB35" s="892"/>
      <c r="AC35" s="886"/>
      <c r="AD35" s="886"/>
      <c r="AE35" s="886"/>
      <c r="AF35" s="886"/>
      <c r="AG35" s="886"/>
      <c r="AH35" s="886"/>
      <c r="AI35" s="886"/>
      <c r="AJ35" s="886"/>
      <c r="AK35" s="886"/>
      <c r="AL35" s="886"/>
      <c r="AO35" s="885"/>
    </row>
    <row r="36" spans="1:46" x14ac:dyDescent="0.2">
      <c r="A36" s="978" t="s">
        <v>3597</v>
      </c>
      <c r="B36" s="884" t="str">
        <f t="shared" si="0"/>
        <v>X</v>
      </c>
      <c r="C36" s="891" t="s">
        <v>3932</v>
      </c>
      <c r="D36" s="939"/>
      <c r="E36" s="936">
        <v>7.1055397987365723</v>
      </c>
      <c r="F36" s="936">
        <v>6.6685371398925781</v>
      </c>
      <c r="G36" s="936">
        <v>5.4545502662658691</v>
      </c>
      <c r="H36" s="936">
        <v>5.6934971809387207</v>
      </c>
      <c r="I36" s="936">
        <v>7.885441780090332</v>
      </c>
      <c r="J36" s="936">
        <v>9.254979133605957</v>
      </c>
      <c r="K36" s="936">
        <v>7.4864068031311035</v>
      </c>
      <c r="L36" s="936">
        <v>7.3705019950866699</v>
      </c>
      <c r="M36" s="936">
        <v>7.9150938987731934</v>
      </c>
      <c r="N36" s="936">
        <v>6.7374649047851563</v>
      </c>
      <c r="O36" s="936">
        <v>7.054318904876709</v>
      </c>
      <c r="P36" s="936">
        <v>6.7875962257385254</v>
      </c>
      <c r="Q36" s="936">
        <v>8.8316717147827148</v>
      </c>
      <c r="R36" s="936">
        <v>8.8947439193725586</v>
      </c>
      <c r="S36" s="936">
        <v>11.041242599487305</v>
      </c>
      <c r="T36" s="936">
        <v>14.133486747741699</v>
      </c>
      <c r="U36" s="936">
        <v>15.416426658630371</v>
      </c>
      <c r="V36" s="936">
        <v>15.175247192382813</v>
      </c>
      <c r="W36" s="936">
        <v>14.916519165039063</v>
      </c>
      <c r="X36" s="936">
        <v>12.888592720031738</v>
      </c>
      <c r="Y36" s="936">
        <v>15.133999824523926</v>
      </c>
      <c r="Z36" s="936">
        <v>14.557000160217285</v>
      </c>
      <c r="AA36" s="886"/>
      <c r="AB36" s="892"/>
      <c r="AC36" s="886"/>
      <c r="AD36" s="886"/>
      <c r="AE36" s="886"/>
      <c r="AF36" s="886"/>
      <c r="AG36" s="886"/>
      <c r="AH36" s="886"/>
      <c r="AI36" s="886"/>
      <c r="AJ36" s="886"/>
      <c r="AK36" s="886"/>
      <c r="AL36" s="886"/>
      <c r="AO36" s="885"/>
      <c r="AQ36" s="893"/>
      <c r="AR36" s="893"/>
      <c r="AS36" s="893"/>
      <c r="AT36" s="893"/>
    </row>
    <row r="37" spans="1:46" x14ac:dyDescent="0.2">
      <c r="A37" s="944" t="s">
        <v>3598</v>
      </c>
      <c r="B37" s="884" t="str">
        <f t="shared" si="0"/>
        <v>X</v>
      </c>
      <c r="C37" s="894" t="s">
        <v>3933</v>
      </c>
      <c r="D37" s="940"/>
      <c r="E37" s="936">
        <v>2.6078181266784668</v>
      </c>
      <c r="F37" s="936">
        <v>2.5279169082641602</v>
      </c>
      <c r="G37" s="936">
        <v>1.7061077356338501</v>
      </c>
      <c r="H37" s="936">
        <v>1.4986139535903931</v>
      </c>
      <c r="I37" s="936">
        <v>1.463532567024231</v>
      </c>
      <c r="J37" s="936">
        <v>1.8431318998336792</v>
      </c>
      <c r="K37" s="936">
        <v>1.5343598127365112</v>
      </c>
      <c r="L37" s="936">
        <v>1.4577934741973877</v>
      </c>
      <c r="M37" s="936">
        <v>1.3880971670150757</v>
      </c>
      <c r="N37" s="936">
        <v>1.2100660800933838</v>
      </c>
      <c r="O37" s="936">
        <v>1.163243293762207</v>
      </c>
      <c r="P37" s="936">
        <v>0.83387172222137451</v>
      </c>
      <c r="Q37" s="936">
        <v>1.1279580593109131</v>
      </c>
      <c r="R37" s="936">
        <v>1.2239648103713989</v>
      </c>
      <c r="S37" s="936">
        <v>1.7608792781829834</v>
      </c>
      <c r="T37" s="936">
        <v>1.861064076423645</v>
      </c>
      <c r="U37" s="936">
        <v>1.6380454301834106</v>
      </c>
      <c r="V37" s="936">
        <v>1.5840257406234741</v>
      </c>
      <c r="W37" s="936">
        <v>1.5679494142532349</v>
      </c>
      <c r="X37" s="936">
        <v>1.3894283771514893</v>
      </c>
      <c r="Y37" s="936">
        <v>1.5329999923706055</v>
      </c>
      <c r="Z37" s="936">
        <v>1.3389999866485596</v>
      </c>
      <c r="AA37" s="886"/>
      <c r="AB37" s="892"/>
      <c r="AC37" s="886"/>
      <c r="AD37" s="886"/>
      <c r="AE37" s="886"/>
      <c r="AF37" s="886"/>
      <c r="AG37" s="886"/>
      <c r="AH37" s="886"/>
      <c r="AI37" s="886"/>
      <c r="AJ37" s="886"/>
      <c r="AK37" s="886"/>
      <c r="AL37" s="886"/>
      <c r="AO37" s="885"/>
    </row>
    <row r="38" spans="1:46" x14ac:dyDescent="0.2">
      <c r="A38" s="944" t="s">
        <v>3599</v>
      </c>
      <c r="B38" s="884" t="str">
        <f t="shared" si="0"/>
        <v>X</v>
      </c>
      <c r="C38" s="894" t="s">
        <v>3934</v>
      </c>
      <c r="D38" s="940"/>
      <c r="E38" s="936">
        <v>0.67285299301147461</v>
      </c>
      <c r="F38" s="936">
        <v>0.52644097805023193</v>
      </c>
      <c r="G38" s="936">
        <v>0.82844299077987671</v>
      </c>
      <c r="H38" s="936">
        <v>0.4242590069770813</v>
      </c>
      <c r="I38" s="936">
        <v>0.99831199645996094</v>
      </c>
      <c r="J38" s="936">
        <v>0.90025597810745239</v>
      </c>
      <c r="K38" s="936">
        <v>0.84242302179336548</v>
      </c>
      <c r="L38" s="936">
        <v>0.77237397432327271</v>
      </c>
      <c r="M38" s="936">
        <v>0.91181600093841553</v>
      </c>
      <c r="N38" s="936">
        <v>0.57496500015258789</v>
      </c>
      <c r="O38" s="936">
        <v>0.72617799043655396</v>
      </c>
      <c r="P38" s="936">
        <v>0.70427101850509644</v>
      </c>
      <c r="Q38" s="936">
        <v>0.69697409868240356</v>
      </c>
      <c r="R38" s="936">
        <v>0.74497854709625244</v>
      </c>
      <c r="S38" s="936">
        <v>0.40297237038612366</v>
      </c>
      <c r="T38" s="936">
        <v>0.73002517223358154</v>
      </c>
      <c r="U38" s="936">
        <v>0.8670240044593811</v>
      </c>
      <c r="V38" s="936">
        <v>0.73101192712783813</v>
      </c>
      <c r="W38" s="936">
        <v>0.88697141408920288</v>
      </c>
      <c r="X38" s="936">
        <v>0.69795835018157959</v>
      </c>
      <c r="Y38" s="936">
        <v>0.65499997138977051</v>
      </c>
      <c r="Z38" s="936">
        <v>0.45500001311302185</v>
      </c>
      <c r="AA38" s="886"/>
      <c r="AB38" s="892"/>
      <c r="AC38" s="886"/>
      <c r="AD38" s="886"/>
      <c r="AE38" s="886"/>
      <c r="AF38" s="886"/>
      <c r="AG38" s="886"/>
      <c r="AH38" s="886"/>
      <c r="AI38" s="886"/>
      <c r="AJ38" s="886"/>
      <c r="AK38" s="886"/>
      <c r="AL38" s="886"/>
      <c r="AO38" s="885"/>
    </row>
    <row r="39" spans="1:46" x14ac:dyDescent="0.2">
      <c r="A39" s="944" t="s">
        <v>3600</v>
      </c>
      <c r="B39" s="884" t="str">
        <f t="shared" si="0"/>
        <v>X</v>
      </c>
      <c r="C39" s="894" t="s">
        <v>3935</v>
      </c>
      <c r="D39" s="940"/>
      <c r="E39" s="936">
        <v>1.5883826017379761</v>
      </c>
      <c r="F39" s="936">
        <v>1.4861423969268799</v>
      </c>
      <c r="G39" s="936">
        <v>1.2784780263900757</v>
      </c>
      <c r="H39" s="936">
        <v>1.8138656616210938</v>
      </c>
      <c r="I39" s="936">
        <v>2.7691051959991455</v>
      </c>
      <c r="J39" s="936">
        <v>3.3047037124633789</v>
      </c>
      <c r="K39" s="936">
        <v>2.5728213787078857</v>
      </c>
      <c r="L39" s="936">
        <v>2.6081280708312988</v>
      </c>
      <c r="M39" s="936">
        <v>2.2383162975311279</v>
      </c>
      <c r="N39" s="936">
        <v>2.2582051753997803</v>
      </c>
      <c r="O39" s="936">
        <v>2.2042446136474609</v>
      </c>
      <c r="P39" s="936">
        <v>2.3964838981628418</v>
      </c>
      <c r="Q39" s="936">
        <v>2.9898889064788818</v>
      </c>
      <c r="R39" s="936">
        <v>2.8589177131652832</v>
      </c>
      <c r="S39" s="936">
        <v>3.1257855892181396</v>
      </c>
      <c r="T39" s="936">
        <v>2.9651021957397461</v>
      </c>
      <c r="U39" s="936">
        <v>3.3490927219390869</v>
      </c>
      <c r="V39" s="936">
        <v>3.2910535335540771</v>
      </c>
      <c r="W39" s="936">
        <v>3.2998936176300049</v>
      </c>
      <c r="X39" s="936">
        <v>2.8520820140838623</v>
      </c>
      <c r="Y39" s="936">
        <v>3.2599999904632568</v>
      </c>
      <c r="Z39" s="936">
        <v>2.9930000305175781</v>
      </c>
      <c r="AA39" s="886"/>
      <c r="AB39" s="892"/>
      <c r="AC39" s="886"/>
      <c r="AD39" s="886"/>
      <c r="AE39" s="886"/>
      <c r="AF39" s="886"/>
      <c r="AG39" s="886"/>
      <c r="AH39" s="886"/>
      <c r="AI39" s="886"/>
      <c r="AJ39" s="886"/>
      <c r="AK39" s="886"/>
      <c r="AL39" s="886"/>
      <c r="AO39" s="885"/>
    </row>
    <row r="40" spans="1:46" x14ac:dyDescent="0.2">
      <c r="A40" s="944" t="s">
        <v>3601</v>
      </c>
      <c r="B40" s="884" t="str">
        <f t="shared" si="0"/>
        <v>X</v>
      </c>
      <c r="C40" s="894" t="s">
        <v>3936</v>
      </c>
      <c r="D40" s="940"/>
      <c r="E40" s="936">
        <v>0.1726502925157547</v>
      </c>
      <c r="F40" s="936">
        <v>0.16153723001480103</v>
      </c>
      <c r="G40" s="936">
        <v>0.13896501064300537</v>
      </c>
      <c r="H40" s="936">
        <v>0.19715932011604309</v>
      </c>
      <c r="I40" s="936">
        <v>0.30098971724510193</v>
      </c>
      <c r="J40" s="936">
        <v>0.35920694470405579</v>
      </c>
      <c r="K40" s="936">
        <v>0.27965450286865234</v>
      </c>
      <c r="L40" s="936">
        <v>0.28349217772483826</v>
      </c>
      <c r="M40" s="936">
        <v>0.24329525232315063</v>
      </c>
      <c r="N40" s="936">
        <v>0.24545709788799286</v>
      </c>
      <c r="O40" s="936">
        <v>0.2395918071269989</v>
      </c>
      <c r="P40" s="936">
        <v>0.26048740744590759</v>
      </c>
      <c r="Q40" s="936">
        <v>0.32498791813850403</v>
      </c>
      <c r="R40" s="936">
        <v>0.35198986530303955</v>
      </c>
      <c r="S40" s="936">
        <v>0.33797681331634521</v>
      </c>
      <c r="T40" s="936">
        <v>0.41301423311233521</v>
      </c>
      <c r="U40" s="936">
        <v>0.44001218676567078</v>
      </c>
      <c r="V40" s="936">
        <v>0.39000633358955383</v>
      </c>
      <c r="W40" s="936">
        <v>0.36898809671401978</v>
      </c>
      <c r="X40" s="936">
        <v>0.31143957376480103</v>
      </c>
      <c r="Y40" s="936">
        <v>0.37700000405311584</v>
      </c>
      <c r="Z40" s="936">
        <v>0.33799999952316284</v>
      </c>
      <c r="AA40" s="886"/>
      <c r="AB40" s="892"/>
      <c r="AC40" s="886"/>
      <c r="AD40" s="886"/>
      <c r="AE40" s="886"/>
      <c r="AF40" s="886"/>
      <c r="AG40" s="886"/>
      <c r="AH40" s="886"/>
      <c r="AI40" s="886"/>
      <c r="AJ40" s="886"/>
      <c r="AK40" s="886"/>
      <c r="AL40" s="886"/>
      <c r="AO40" s="885"/>
    </row>
    <row r="41" spans="1:46" x14ac:dyDescent="0.2">
      <c r="A41" s="944" t="s">
        <v>3602</v>
      </c>
      <c r="B41" s="884" t="str">
        <f t="shared" si="0"/>
        <v>X</v>
      </c>
      <c r="C41" s="894" t="s">
        <v>3937</v>
      </c>
      <c r="D41" s="940"/>
      <c r="E41" s="936">
        <v>0</v>
      </c>
      <c r="F41" s="936">
        <v>0</v>
      </c>
      <c r="G41" s="936">
        <v>0</v>
      </c>
      <c r="H41" s="936">
        <v>0</v>
      </c>
      <c r="I41" s="936">
        <v>0</v>
      </c>
      <c r="J41" s="936">
        <v>0</v>
      </c>
      <c r="K41" s="936">
        <v>0</v>
      </c>
      <c r="L41" s="936">
        <v>0</v>
      </c>
      <c r="M41" s="936">
        <v>0</v>
      </c>
      <c r="N41" s="936">
        <v>0</v>
      </c>
      <c r="O41" s="936">
        <v>0</v>
      </c>
      <c r="P41" s="936">
        <v>0</v>
      </c>
      <c r="Q41" s="936">
        <v>0.36298650503158569</v>
      </c>
      <c r="R41" s="936">
        <v>0.41398808360099792</v>
      </c>
      <c r="S41" s="936">
        <v>0.45496881008148193</v>
      </c>
      <c r="T41" s="936">
        <v>0.49301698803901672</v>
      </c>
      <c r="U41" s="936">
        <v>0.5020139217376709</v>
      </c>
      <c r="V41" s="936">
        <v>0.46300753951072693</v>
      </c>
      <c r="W41" s="936">
        <v>0.4599851667881012</v>
      </c>
      <c r="X41" s="936">
        <v>0.41803348064422607</v>
      </c>
      <c r="Y41" s="936">
        <v>0.42699998617172241</v>
      </c>
      <c r="Z41" s="936">
        <v>0.40799999237060547</v>
      </c>
      <c r="AA41" s="886"/>
      <c r="AB41" s="892"/>
      <c r="AC41" s="886"/>
      <c r="AD41" s="886"/>
      <c r="AE41" s="886"/>
      <c r="AF41" s="886"/>
      <c r="AG41" s="886"/>
      <c r="AH41" s="886"/>
      <c r="AI41" s="886"/>
      <c r="AJ41" s="886"/>
      <c r="AK41" s="886"/>
      <c r="AL41" s="886"/>
      <c r="AO41" s="885"/>
    </row>
    <row r="42" spans="1:46" x14ac:dyDescent="0.2">
      <c r="A42" s="944" t="s">
        <v>3603</v>
      </c>
      <c r="B42" s="884" t="str">
        <f t="shared" si="0"/>
        <v>X</v>
      </c>
      <c r="C42" s="894" t="s">
        <v>3938</v>
      </c>
      <c r="D42" s="940"/>
      <c r="E42" s="936">
        <v>0.36780714988708496</v>
      </c>
      <c r="F42" s="936">
        <v>0.35653790831565857</v>
      </c>
      <c r="G42" s="936">
        <v>0.24062974750995636</v>
      </c>
      <c r="H42" s="936">
        <v>0.21136480569839478</v>
      </c>
      <c r="I42" s="936">
        <v>0.20641691982746124</v>
      </c>
      <c r="J42" s="936">
        <v>0.25995567440986633</v>
      </c>
      <c r="K42" s="936">
        <v>0.21640640497207642</v>
      </c>
      <c r="L42" s="936">
        <v>0.20560747385025024</v>
      </c>
      <c r="M42" s="936">
        <v>0.19729599356651306</v>
      </c>
      <c r="N42" s="936">
        <v>0.16692619025707245</v>
      </c>
      <c r="O42" s="936">
        <v>0.16148597002029419</v>
      </c>
      <c r="P42" s="936">
        <v>0.12750214338302612</v>
      </c>
      <c r="Q42" s="936">
        <v>0.12599532306194305</v>
      </c>
      <c r="R42" s="936">
        <v>0.1369960606098175</v>
      </c>
      <c r="S42" s="936">
        <v>0.12599135935306549</v>
      </c>
      <c r="T42" s="936">
        <v>0.23300802707672119</v>
      </c>
      <c r="U42" s="936">
        <v>0.13800382614135742</v>
      </c>
      <c r="V42" s="936">
        <v>0.1640026718378067</v>
      </c>
      <c r="W42" s="936">
        <v>0.14999516308307648</v>
      </c>
      <c r="X42" s="936">
        <v>0.1214243546128273</v>
      </c>
      <c r="Y42" s="936">
        <v>0.11599999666213989</v>
      </c>
      <c r="Z42" s="936">
        <v>0.12399999797344208</v>
      </c>
      <c r="AA42" s="886"/>
      <c r="AB42" s="892"/>
      <c r="AC42" s="886"/>
      <c r="AD42" s="886"/>
      <c r="AE42" s="886"/>
      <c r="AF42" s="886"/>
      <c r="AG42" s="886"/>
      <c r="AH42" s="886"/>
      <c r="AI42" s="886"/>
      <c r="AJ42" s="886"/>
      <c r="AK42" s="886"/>
      <c r="AL42" s="886"/>
      <c r="AO42" s="885"/>
    </row>
    <row r="43" spans="1:46" x14ac:dyDescent="0.2">
      <c r="A43" s="944" t="s">
        <v>3604</v>
      </c>
      <c r="B43" s="884" t="str">
        <f t="shared" si="0"/>
        <v>X</v>
      </c>
      <c r="C43" s="894" t="s">
        <v>3939</v>
      </c>
      <c r="D43" s="940"/>
      <c r="E43" s="936">
        <v>1.0110970735549927</v>
      </c>
      <c r="F43" s="936">
        <v>0.94601535797119141</v>
      </c>
      <c r="G43" s="936">
        <v>0.81382495164871216</v>
      </c>
      <c r="H43" s="936">
        <v>1.1546300649642944</v>
      </c>
      <c r="I43" s="936">
        <v>1.7626950740814209</v>
      </c>
      <c r="J43" s="936">
        <v>2.1036343574523926</v>
      </c>
      <c r="K43" s="936">
        <v>1.6377490758895874</v>
      </c>
      <c r="L43" s="936">
        <v>1.6602238416671753</v>
      </c>
      <c r="M43" s="936">
        <v>2.5581014156341553</v>
      </c>
      <c r="N43" s="936">
        <v>1.9975247383117676</v>
      </c>
      <c r="O43" s="936">
        <v>2.2771346569061279</v>
      </c>
      <c r="P43" s="936">
        <v>2.1574037075042725</v>
      </c>
      <c r="Q43" s="936">
        <v>2.6739006042480469</v>
      </c>
      <c r="R43" s="936">
        <v>2.7019221782684326</v>
      </c>
      <c r="S43" s="936">
        <v>4.2857060432434082</v>
      </c>
      <c r="T43" s="936">
        <v>6.6762299537658691</v>
      </c>
      <c r="U43" s="936">
        <v>7.6972131729125977</v>
      </c>
      <c r="V43" s="936">
        <v>7.7381258010864258</v>
      </c>
      <c r="W43" s="936">
        <v>7.4827585220336914</v>
      </c>
      <c r="X43" s="936">
        <v>6.5198392868041992</v>
      </c>
      <c r="Y43" s="936">
        <v>8.1319999694824219</v>
      </c>
      <c r="Z43" s="936">
        <v>8.3439998626708984</v>
      </c>
      <c r="AA43" s="886"/>
      <c r="AB43" s="892"/>
      <c r="AC43" s="886"/>
      <c r="AD43" s="886"/>
      <c r="AE43" s="886"/>
      <c r="AF43" s="886"/>
      <c r="AG43" s="886"/>
      <c r="AH43" s="886"/>
      <c r="AI43" s="886"/>
      <c r="AJ43" s="886"/>
      <c r="AK43" s="886"/>
      <c r="AL43" s="886"/>
      <c r="AO43" s="885"/>
    </row>
    <row r="44" spans="1:46" x14ac:dyDescent="0.2">
      <c r="A44" s="944" t="s">
        <v>3605</v>
      </c>
      <c r="B44" s="884" t="str">
        <f t="shared" si="0"/>
        <v>X</v>
      </c>
      <c r="C44" s="894" t="s">
        <v>3940</v>
      </c>
      <c r="D44" s="940"/>
      <c r="E44" s="936">
        <v>0.68493187427520752</v>
      </c>
      <c r="F44" s="936">
        <v>0.66394621133804321</v>
      </c>
      <c r="G44" s="936">
        <v>0.44810160994529724</v>
      </c>
      <c r="H44" s="936">
        <v>0.39360430836677551</v>
      </c>
      <c r="I44" s="936">
        <v>0.38439035415649414</v>
      </c>
      <c r="J44" s="936">
        <v>0.4840904176235199</v>
      </c>
      <c r="K44" s="936">
        <v>0.40299281477928162</v>
      </c>
      <c r="L44" s="936">
        <v>0.38288301229476929</v>
      </c>
      <c r="M44" s="936">
        <v>0.3781718909740448</v>
      </c>
      <c r="N44" s="936">
        <v>0.28432083129882813</v>
      </c>
      <c r="O44" s="936">
        <v>0.28244072198867798</v>
      </c>
      <c r="P44" s="936">
        <v>0.30757611989974976</v>
      </c>
      <c r="Q44" s="936">
        <v>0.52898037433624268</v>
      </c>
      <c r="R44" s="936">
        <v>0.46198669075965881</v>
      </c>
      <c r="S44" s="936">
        <v>0.54696249961853027</v>
      </c>
      <c r="T44" s="936">
        <v>0.76202625036239624</v>
      </c>
      <c r="U44" s="936">
        <v>0.78502172231674194</v>
      </c>
      <c r="V44" s="936">
        <v>0.81401324272155762</v>
      </c>
      <c r="W44" s="936">
        <v>0.69997745752334595</v>
      </c>
      <c r="X44" s="936">
        <v>0.5783877968788147</v>
      </c>
      <c r="Y44" s="936">
        <v>0.63400000333786011</v>
      </c>
      <c r="Z44" s="936">
        <v>0.5559999942779541</v>
      </c>
      <c r="AA44" s="886"/>
      <c r="AB44" s="892"/>
      <c r="AC44" s="886"/>
      <c r="AD44" s="886"/>
      <c r="AE44" s="886"/>
      <c r="AF44" s="886"/>
      <c r="AG44" s="886"/>
      <c r="AH44" s="886"/>
      <c r="AI44" s="886"/>
      <c r="AJ44" s="886"/>
      <c r="AK44" s="886"/>
      <c r="AL44" s="886"/>
      <c r="AO44" s="885"/>
    </row>
    <row r="45" spans="1:46" hidden="1" x14ac:dyDescent="0.2">
      <c r="A45" s="978" t="s">
        <v>3606</v>
      </c>
      <c r="B45" s="884" t="str">
        <f t="shared" si="0"/>
        <v/>
      </c>
      <c r="C45" s="891" t="s">
        <v>3941</v>
      </c>
      <c r="D45" s="939"/>
      <c r="E45" s="936">
        <v>0</v>
      </c>
      <c r="F45" s="936">
        <v>0</v>
      </c>
      <c r="G45" s="936">
        <v>0</v>
      </c>
      <c r="H45" s="936">
        <v>0</v>
      </c>
      <c r="I45" s="936">
        <v>0</v>
      </c>
      <c r="J45" s="936">
        <v>0</v>
      </c>
      <c r="K45" s="936">
        <v>0</v>
      </c>
      <c r="L45" s="936">
        <v>0</v>
      </c>
      <c r="M45" s="936">
        <v>0</v>
      </c>
      <c r="N45" s="936">
        <v>0</v>
      </c>
      <c r="O45" s="936">
        <v>0</v>
      </c>
      <c r="P45" s="936">
        <v>0</v>
      </c>
      <c r="Q45" s="936">
        <v>0</v>
      </c>
      <c r="R45" s="936">
        <v>0</v>
      </c>
      <c r="S45" s="936">
        <v>0</v>
      </c>
      <c r="T45" s="936">
        <v>0</v>
      </c>
      <c r="U45" s="936">
        <v>0</v>
      </c>
      <c r="V45" s="936">
        <v>0</v>
      </c>
      <c r="W45" s="936">
        <v>0</v>
      </c>
      <c r="X45" s="936">
        <v>0</v>
      </c>
      <c r="Y45" s="936">
        <v>0</v>
      </c>
      <c r="Z45" s="936"/>
      <c r="AA45" s="886"/>
      <c r="AB45" s="892"/>
      <c r="AC45" s="886"/>
      <c r="AD45" s="886"/>
      <c r="AE45" s="886"/>
      <c r="AF45" s="886"/>
      <c r="AG45" s="886"/>
      <c r="AH45" s="886"/>
      <c r="AI45" s="886"/>
      <c r="AJ45" s="886"/>
      <c r="AK45" s="886"/>
      <c r="AL45" s="886"/>
      <c r="AO45" s="885"/>
      <c r="AQ45" s="893"/>
      <c r="AR45" s="893"/>
      <c r="AS45" s="893"/>
      <c r="AT45" s="893"/>
    </row>
    <row r="46" spans="1:46" hidden="1" x14ac:dyDescent="0.2">
      <c r="A46" s="978" t="s">
        <v>3607</v>
      </c>
      <c r="B46" s="884" t="str">
        <f t="shared" si="0"/>
        <v/>
      </c>
      <c r="C46" s="891" t="s">
        <v>3942</v>
      </c>
      <c r="D46" s="939"/>
      <c r="E46" s="936">
        <v>0</v>
      </c>
      <c r="F46" s="936">
        <v>0</v>
      </c>
      <c r="G46" s="936">
        <v>0</v>
      </c>
      <c r="H46" s="936">
        <v>0</v>
      </c>
      <c r="I46" s="936">
        <v>0</v>
      </c>
      <c r="J46" s="936">
        <v>0</v>
      </c>
      <c r="K46" s="936">
        <v>0</v>
      </c>
      <c r="L46" s="936">
        <v>0</v>
      </c>
      <c r="M46" s="936">
        <v>0</v>
      </c>
      <c r="N46" s="936">
        <v>0</v>
      </c>
      <c r="O46" s="936">
        <v>0</v>
      </c>
      <c r="P46" s="936">
        <v>0</v>
      </c>
      <c r="Q46" s="936">
        <v>0</v>
      </c>
      <c r="R46" s="936">
        <v>0</v>
      </c>
      <c r="S46" s="936">
        <v>0</v>
      </c>
      <c r="T46" s="936">
        <v>0</v>
      </c>
      <c r="U46" s="936">
        <v>0</v>
      </c>
      <c r="V46" s="936">
        <v>0</v>
      </c>
      <c r="W46" s="936">
        <v>0</v>
      </c>
      <c r="X46" s="936">
        <v>0</v>
      </c>
      <c r="Y46" s="936">
        <v>0</v>
      </c>
      <c r="Z46" s="936"/>
      <c r="AA46" s="886"/>
      <c r="AB46" s="892"/>
      <c r="AC46" s="886"/>
      <c r="AD46" s="886"/>
      <c r="AE46" s="886"/>
      <c r="AF46" s="886"/>
      <c r="AG46" s="886"/>
      <c r="AH46" s="886"/>
      <c r="AI46" s="886"/>
      <c r="AJ46" s="886"/>
      <c r="AK46" s="886"/>
      <c r="AL46" s="886"/>
      <c r="AO46" s="885"/>
      <c r="AQ46" s="893"/>
      <c r="AR46" s="893"/>
      <c r="AS46" s="893"/>
      <c r="AT46" s="893"/>
    </row>
    <row r="47" spans="1:46" hidden="1" x14ac:dyDescent="0.2">
      <c r="A47" s="978" t="s">
        <v>3608</v>
      </c>
      <c r="B47" s="884" t="str">
        <f t="shared" si="0"/>
        <v/>
      </c>
      <c r="C47" s="891" t="s">
        <v>3943</v>
      </c>
      <c r="D47" s="939"/>
      <c r="E47" s="936">
        <v>0</v>
      </c>
      <c r="F47" s="936">
        <v>0</v>
      </c>
      <c r="G47" s="936">
        <v>0</v>
      </c>
      <c r="H47" s="936">
        <v>0</v>
      </c>
      <c r="I47" s="936">
        <v>0</v>
      </c>
      <c r="J47" s="936">
        <v>0</v>
      </c>
      <c r="K47" s="936">
        <v>0</v>
      </c>
      <c r="L47" s="936">
        <v>0</v>
      </c>
      <c r="M47" s="936">
        <v>0</v>
      </c>
      <c r="N47" s="936">
        <v>0</v>
      </c>
      <c r="O47" s="936">
        <v>0</v>
      </c>
      <c r="P47" s="936">
        <v>0</v>
      </c>
      <c r="Q47" s="936">
        <v>0</v>
      </c>
      <c r="R47" s="936">
        <v>0</v>
      </c>
      <c r="S47" s="936">
        <v>0</v>
      </c>
      <c r="T47" s="936">
        <v>0</v>
      </c>
      <c r="U47" s="936">
        <v>0</v>
      </c>
      <c r="V47" s="936">
        <v>0</v>
      </c>
      <c r="W47" s="936">
        <v>0</v>
      </c>
      <c r="X47" s="936">
        <v>0</v>
      </c>
      <c r="Y47" s="936">
        <v>0</v>
      </c>
      <c r="Z47" s="936"/>
      <c r="AA47" s="886"/>
      <c r="AB47" s="892"/>
      <c r="AC47" s="886"/>
      <c r="AD47" s="886"/>
      <c r="AE47" s="886"/>
      <c r="AF47" s="886"/>
      <c r="AG47" s="886"/>
      <c r="AH47" s="886"/>
      <c r="AI47" s="886"/>
      <c r="AJ47" s="886"/>
      <c r="AK47" s="886"/>
      <c r="AL47" s="886"/>
      <c r="AO47" s="885"/>
      <c r="AQ47" s="893"/>
      <c r="AR47" s="893"/>
      <c r="AS47" s="893"/>
      <c r="AT47" s="893"/>
    </row>
    <row r="48" spans="1:46" hidden="1" x14ac:dyDescent="0.2">
      <c r="A48" s="978" t="s">
        <v>3609</v>
      </c>
      <c r="B48" s="884" t="str">
        <f t="shared" si="0"/>
        <v/>
      </c>
      <c r="C48" s="891" t="s">
        <v>3944</v>
      </c>
      <c r="D48" s="939"/>
      <c r="E48" s="936">
        <v>0</v>
      </c>
      <c r="F48" s="936">
        <v>0</v>
      </c>
      <c r="G48" s="936">
        <v>0</v>
      </c>
      <c r="H48" s="936">
        <v>0</v>
      </c>
      <c r="I48" s="936">
        <v>0</v>
      </c>
      <c r="J48" s="936">
        <v>0</v>
      </c>
      <c r="K48" s="936">
        <v>0</v>
      </c>
      <c r="L48" s="936">
        <v>0</v>
      </c>
      <c r="M48" s="936">
        <v>0</v>
      </c>
      <c r="N48" s="936">
        <v>0</v>
      </c>
      <c r="O48" s="936">
        <v>0</v>
      </c>
      <c r="P48" s="936">
        <v>0</v>
      </c>
      <c r="Q48" s="936">
        <v>0</v>
      </c>
      <c r="R48" s="936">
        <v>0</v>
      </c>
      <c r="S48" s="936">
        <v>0</v>
      </c>
      <c r="T48" s="936">
        <v>0</v>
      </c>
      <c r="U48" s="936">
        <v>0</v>
      </c>
      <c r="V48" s="936">
        <v>0</v>
      </c>
      <c r="W48" s="936">
        <v>0</v>
      </c>
      <c r="X48" s="936">
        <v>0</v>
      </c>
      <c r="Y48" s="936">
        <v>0</v>
      </c>
      <c r="Z48" s="936"/>
      <c r="AA48" s="886"/>
      <c r="AB48" s="892"/>
      <c r="AC48" s="886"/>
      <c r="AD48" s="886"/>
      <c r="AE48" s="886"/>
      <c r="AF48" s="886"/>
      <c r="AG48" s="886"/>
      <c r="AH48" s="886"/>
      <c r="AI48" s="886"/>
      <c r="AJ48" s="886"/>
      <c r="AK48" s="886"/>
      <c r="AL48" s="886"/>
      <c r="AO48" s="885"/>
      <c r="AQ48" s="893"/>
      <c r="AR48" s="893"/>
      <c r="AS48" s="893"/>
      <c r="AT48" s="893"/>
    </row>
    <row r="49" spans="1:51" x14ac:dyDescent="0.2">
      <c r="A49" s="978" t="s">
        <v>3610</v>
      </c>
      <c r="B49" s="884" t="str">
        <f t="shared" si="0"/>
        <v>X</v>
      </c>
      <c r="C49" s="891" t="s">
        <v>3945</v>
      </c>
      <c r="D49" s="939"/>
      <c r="E49" s="936">
        <v>9.6593998372554779E-2</v>
      </c>
      <c r="F49" s="936">
        <v>8.3246998488903046E-2</v>
      </c>
      <c r="G49" s="936">
        <v>0.41327399015426636</v>
      </c>
      <c r="H49" s="936">
        <v>0.3794420063495636</v>
      </c>
      <c r="I49" s="936">
        <v>0.38391000032424927</v>
      </c>
      <c r="J49" s="936">
        <v>0.88188797235488892</v>
      </c>
      <c r="K49" s="936">
        <v>1.4710299968719482</v>
      </c>
      <c r="L49" s="936">
        <v>1.0024410486221313</v>
      </c>
      <c r="M49" s="936">
        <v>1.1286669969558716</v>
      </c>
      <c r="N49" s="936">
        <v>0.7740740180015564</v>
      </c>
      <c r="O49" s="936">
        <v>0.7018280029296875</v>
      </c>
      <c r="P49" s="936">
        <v>0.5813940167427063</v>
      </c>
      <c r="Q49" s="936">
        <v>0.62352502346038818</v>
      </c>
      <c r="R49" s="936">
        <v>0.74584698677062988</v>
      </c>
      <c r="S49" s="936">
        <v>0.51400399208068848</v>
      </c>
      <c r="T49" s="936">
        <v>0.29303398728370667</v>
      </c>
      <c r="U49" s="936">
        <v>0.44853401184082031</v>
      </c>
      <c r="V49" s="936">
        <v>0.81915301084518433</v>
      </c>
      <c r="W49" s="936">
        <v>0.76541697978973389</v>
      </c>
      <c r="X49" s="936">
        <v>0.58454400300979614</v>
      </c>
      <c r="Y49" s="936">
        <v>0.63499999046325684</v>
      </c>
      <c r="Z49" s="936">
        <v>0.43599998950958252</v>
      </c>
      <c r="AA49" s="886"/>
      <c r="AB49" s="892"/>
      <c r="AC49" s="886"/>
      <c r="AD49" s="886"/>
      <c r="AE49" s="886"/>
      <c r="AF49" s="886"/>
      <c r="AG49" s="886"/>
      <c r="AH49" s="886"/>
      <c r="AI49" s="886"/>
      <c r="AJ49" s="886"/>
      <c r="AK49" s="886"/>
      <c r="AL49" s="886"/>
      <c r="AO49" s="885"/>
      <c r="AQ49" s="893"/>
      <c r="AR49" s="893"/>
      <c r="AS49" s="893"/>
      <c r="AT49" s="893"/>
      <c r="AX49" s="852"/>
      <c r="AY49" s="852"/>
    </row>
    <row r="50" spans="1:51" x14ac:dyDescent="0.2">
      <c r="A50" s="978" t="s">
        <v>3611</v>
      </c>
      <c r="B50" s="884" t="str">
        <f t="shared" si="0"/>
        <v>X</v>
      </c>
      <c r="C50" s="894" t="s">
        <v>3946</v>
      </c>
      <c r="D50" s="940"/>
      <c r="E50" s="936">
        <v>0</v>
      </c>
      <c r="F50" s="936">
        <v>0</v>
      </c>
      <c r="G50" s="936">
        <v>0</v>
      </c>
      <c r="H50" s="936">
        <v>0</v>
      </c>
      <c r="I50" s="936">
        <v>0</v>
      </c>
      <c r="J50" s="936">
        <v>0</v>
      </c>
      <c r="K50" s="936">
        <v>0</v>
      </c>
      <c r="L50" s="936">
        <v>0</v>
      </c>
      <c r="M50" s="936">
        <v>0</v>
      </c>
      <c r="N50" s="936">
        <v>0</v>
      </c>
      <c r="O50" s="936">
        <v>0</v>
      </c>
      <c r="P50" s="936">
        <v>0</v>
      </c>
      <c r="Q50" s="936">
        <v>0</v>
      </c>
      <c r="R50" s="936">
        <v>0</v>
      </c>
      <c r="S50" s="936">
        <v>0</v>
      </c>
      <c r="T50" s="936">
        <v>0</v>
      </c>
      <c r="U50" s="936">
        <v>0</v>
      </c>
      <c r="V50" s="936">
        <v>0</v>
      </c>
      <c r="W50" s="936">
        <v>0</v>
      </c>
      <c r="X50" s="936">
        <v>0</v>
      </c>
      <c r="Y50" s="936">
        <v>0.4779999852180481</v>
      </c>
      <c r="Z50" s="936">
        <v>0.43599998950958252</v>
      </c>
      <c r="AA50" s="886"/>
      <c r="AB50" s="892"/>
      <c r="AC50" s="886"/>
      <c r="AD50" s="886"/>
      <c r="AE50" s="886"/>
      <c r="AF50" s="886"/>
      <c r="AG50" s="886"/>
      <c r="AH50" s="886"/>
      <c r="AI50" s="886"/>
      <c r="AJ50" s="886"/>
      <c r="AK50" s="886"/>
      <c r="AL50" s="886"/>
      <c r="AO50" s="885"/>
      <c r="AQ50" s="893"/>
      <c r="AR50" s="893"/>
      <c r="AS50" s="893"/>
      <c r="AT50" s="893"/>
    </row>
    <row r="51" spans="1:51" x14ac:dyDescent="0.2">
      <c r="A51" s="978" t="s">
        <v>3612</v>
      </c>
      <c r="B51" s="884" t="str">
        <f t="shared" si="0"/>
        <v>X</v>
      </c>
      <c r="C51" s="894" t="s">
        <v>3947</v>
      </c>
      <c r="D51" s="940"/>
      <c r="E51" s="936">
        <v>9.6593998372554779E-2</v>
      </c>
      <c r="F51" s="936">
        <v>8.3246998488903046E-2</v>
      </c>
      <c r="G51" s="936">
        <v>0.41327399015426636</v>
      </c>
      <c r="H51" s="936">
        <v>0.3794420063495636</v>
      </c>
      <c r="I51" s="936">
        <v>0.38391000032424927</v>
      </c>
      <c r="J51" s="936">
        <v>0.88188797235488892</v>
      </c>
      <c r="K51" s="936">
        <v>1.4710299968719482</v>
      </c>
      <c r="L51" s="936">
        <v>1.0024410486221313</v>
      </c>
      <c r="M51" s="936">
        <v>1.1286669969558716</v>
      </c>
      <c r="N51" s="936">
        <v>0.7740740180015564</v>
      </c>
      <c r="O51" s="936">
        <v>0.7018280029296875</v>
      </c>
      <c r="P51" s="936">
        <v>0.5813940167427063</v>
      </c>
      <c r="Q51" s="936">
        <v>0.62352502346038818</v>
      </c>
      <c r="R51" s="936">
        <v>0.74584698677062988</v>
      </c>
      <c r="S51" s="936">
        <v>0.51400399208068848</v>
      </c>
      <c r="T51" s="936">
        <v>0.29303398728370667</v>
      </c>
      <c r="U51" s="936">
        <v>0.44853401184082031</v>
      </c>
      <c r="V51" s="936">
        <v>0.81915301084518433</v>
      </c>
      <c r="W51" s="936">
        <v>0.76541697978973389</v>
      </c>
      <c r="X51" s="936">
        <v>0.58454400300979614</v>
      </c>
      <c r="Y51" s="936">
        <v>0.15700000524520874</v>
      </c>
      <c r="Z51" s="936">
        <v>0</v>
      </c>
      <c r="AA51" s="886"/>
      <c r="AB51" s="892"/>
      <c r="AC51" s="886"/>
      <c r="AD51" s="886"/>
      <c r="AE51" s="886"/>
      <c r="AF51" s="886"/>
      <c r="AG51" s="886"/>
      <c r="AH51" s="886"/>
      <c r="AI51" s="886"/>
      <c r="AJ51" s="886"/>
      <c r="AK51" s="886"/>
      <c r="AL51" s="886"/>
      <c r="AO51" s="885"/>
      <c r="AQ51" s="893"/>
      <c r="AR51" s="893"/>
      <c r="AS51" s="893"/>
      <c r="AT51" s="893"/>
    </row>
    <row r="52" spans="1:51" x14ac:dyDescent="0.2">
      <c r="A52" s="944" t="s">
        <v>3613</v>
      </c>
      <c r="B52" s="884" t="str">
        <f t="shared" si="0"/>
        <v>X</v>
      </c>
      <c r="C52" s="890" t="s">
        <v>3948</v>
      </c>
      <c r="D52" s="938"/>
      <c r="E52" s="936">
        <v>1.4024049043655396</v>
      </c>
      <c r="F52" s="936">
        <v>1.3929115533828735</v>
      </c>
      <c r="G52" s="936">
        <v>1.4210412502288818</v>
      </c>
      <c r="H52" s="936">
        <v>1.5809361934661865</v>
      </c>
      <c r="I52" s="936">
        <v>2.0420529842376709</v>
      </c>
      <c r="J52" s="936">
        <v>2.1055984497070313</v>
      </c>
      <c r="K52" s="936">
        <v>2.0735313892364502</v>
      </c>
      <c r="L52" s="936">
        <v>2.2019972801208496</v>
      </c>
      <c r="M52" s="936">
        <v>2.1334762573242188</v>
      </c>
      <c r="N52" s="936">
        <v>1.8470529317855835</v>
      </c>
      <c r="O52" s="936">
        <v>3.2829110622406006</v>
      </c>
      <c r="P52" s="936">
        <v>4.1781506538391113</v>
      </c>
      <c r="Q52" s="936">
        <v>4.9880480766296387</v>
      </c>
      <c r="R52" s="936">
        <v>6.0837879180908203</v>
      </c>
      <c r="S52" s="936">
        <v>6.8053479194641113</v>
      </c>
      <c r="T52" s="936">
        <v>9.4312295913696289</v>
      </c>
      <c r="U52" s="936">
        <v>8.58905029296875</v>
      </c>
      <c r="V52" s="936">
        <v>7.4314908981323242</v>
      </c>
      <c r="W52" s="936">
        <v>10.977815628051758</v>
      </c>
      <c r="X52" s="936">
        <v>4.4535741806030273</v>
      </c>
      <c r="Y52" s="936">
        <v>2.0039999485015869</v>
      </c>
      <c r="Z52" s="936">
        <v>0.93500000238418579</v>
      </c>
      <c r="AA52" s="886"/>
      <c r="AB52" s="892"/>
      <c r="AC52" s="886"/>
      <c r="AD52" s="886"/>
      <c r="AE52" s="886"/>
      <c r="AF52" s="886"/>
      <c r="AG52" s="886"/>
      <c r="AH52" s="886"/>
      <c r="AI52" s="886"/>
      <c r="AJ52" s="886"/>
      <c r="AK52" s="886"/>
      <c r="AL52" s="886"/>
      <c r="AO52" s="885"/>
      <c r="AX52" s="852"/>
      <c r="AY52" s="852"/>
    </row>
    <row r="53" spans="1:51" x14ac:dyDescent="0.2">
      <c r="A53" s="978" t="s">
        <v>3614</v>
      </c>
      <c r="B53" s="884" t="str">
        <f t="shared" si="0"/>
        <v>X</v>
      </c>
      <c r="C53" s="891" t="s">
        <v>3949</v>
      </c>
      <c r="D53" s="939"/>
      <c r="E53" s="936">
        <v>0.26573994755744934</v>
      </c>
      <c r="F53" s="936">
        <v>0.27583456039428711</v>
      </c>
      <c r="G53" s="936">
        <v>0.26525726914405823</v>
      </c>
      <c r="H53" s="936">
        <v>0.27097415924072266</v>
      </c>
      <c r="I53" s="936">
        <v>0.31046488881111145</v>
      </c>
      <c r="J53" s="936">
        <v>0.35633033514022827</v>
      </c>
      <c r="K53" s="936">
        <v>0.33986139297485352</v>
      </c>
      <c r="L53" s="936">
        <v>0.33772820234298706</v>
      </c>
      <c r="M53" s="936">
        <v>0.35801133513450623</v>
      </c>
      <c r="N53" s="936">
        <v>0.32129195332527161</v>
      </c>
      <c r="O53" s="936">
        <v>0.32445496320724487</v>
      </c>
      <c r="P53" s="936">
        <v>0.34896847605705261</v>
      </c>
      <c r="Q53" s="936">
        <v>0.5820000171661377</v>
      </c>
      <c r="R53" s="936">
        <v>0.29300001263618469</v>
      </c>
      <c r="S53" s="936">
        <v>0.40099999308586121</v>
      </c>
      <c r="T53" s="936">
        <v>0.63999998569488525</v>
      </c>
      <c r="U53" s="936">
        <v>0.78299999237060547</v>
      </c>
      <c r="V53" s="936">
        <v>0.80900001525878906</v>
      </c>
      <c r="W53" s="936">
        <v>1.1019999980926514</v>
      </c>
      <c r="X53" s="936">
        <v>0.73100000619888306</v>
      </c>
      <c r="Y53" s="936">
        <v>0.34299999475479126</v>
      </c>
      <c r="Z53" s="936">
        <v>0.42500001192092896</v>
      </c>
      <c r="AA53" s="886"/>
      <c r="AB53" s="892"/>
      <c r="AC53" s="886"/>
      <c r="AD53" s="886"/>
      <c r="AE53" s="886"/>
      <c r="AF53" s="886"/>
      <c r="AG53" s="886"/>
      <c r="AH53" s="886"/>
      <c r="AI53" s="886"/>
      <c r="AJ53" s="886"/>
      <c r="AK53" s="886"/>
      <c r="AL53" s="886"/>
      <c r="AO53" s="885"/>
      <c r="AQ53" s="893"/>
      <c r="AR53" s="893"/>
      <c r="AS53" s="893"/>
      <c r="AT53" s="893"/>
    </row>
    <row r="54" spans="1:51" x14ac:dyDescent="0.2">
      <c r="A54" s="944" t="s">
        <v>3615</v>
      </c>
      <c r="B54" s="884" t="str">
        <f t="shared" si="0"/>
        <v>X</v>
      </c>
      <c r="C54" s="894" t="s">
        <v>3950</v>
      </c>
      <c r="D54" s="940"/>
      <c r="E54" s="936">
        <v>0.26573994755744934</v>
      </c>
      <c r="F54" s="936">
        <v>0.27583456039428711</v>
      </c>
      <c r="G54" s="936">
        <v>0.26525726914405823</v>
      </c>
      <c r="H54" s="936">
        <v>0.27097415924072266</v>
      </c>
      <c r="I54" s="936">
        <v>0.31046488881111145</v>
      </c>
      <c r="J54" s="936">
        <v>0.35633033514022827</v>
      </c>
      <c r="K54" s="936">
        <v>0.33986139297485352</v>
      </c>
      <c r="L54" s="936">
        <v>0.33772820234298706</v>
      </c>
      <c r="M54" s="936">
        <v>0.35801133513450623</v>
      </c>
      <c r="N54" s="936">
        <v>0.32129195332527161</v>
      </c>
      <c r="O54" s="936">
        <v>0.32445496320724487</v>
      </c>
      <c r="P54" s="936">
        <v>0.34896847605705261</v>
      </c>
      <c r="Q54" s="936">
        <v>0.5820000171661377</v>
      </c>
      <c r="R54" s="936">
        <v>0.29300001263618469</v>
      </c>
      <c r="S54" s="936">
        <v>0.32699999213218689</v>
      </c>
      <c r="T54" s="936">
        <v>0.58899998664855957</v>
      </c>
      <c r="U54" s="936">
        <v>0.72699999809265137</v>
      </c>
      <c r="V54" s="936">
        <v>0.75900000333786011</v>
      </c>
      <c r="W54" s="936">
        <v>1.0529999732971191</v>
      </c>
      <c r="X54" s="936">
        <v>0.50499999523162842</v>
      </c>
      <c r="Y54" s="936">
        <v>0</v>
      </c>
      <c r="Z54" s="936">
        <v>0</v>
      </c>
      <c r="AA54" s="886"/>
      <c r="AB54" s="892"/>
      <c r="AC54" s="886"/>
      <c r="AD54" s="886"/>
      <c r="AE54" s="886"/>
      <c r="AF54" s="886"/>
      <c r="AG54" s="886"/>
      <c r="AH54" s="886"/>
      <c r="AI54" s="886"/>
      <c r="AJ54" s="886"/>
      <c r="AK54" s="886"/>
      <c r="AL54" s="886"/>
      <c r="AO54" s="885"/>
    </row>
    <row r="55" spans="1:51" x14ac:dyDescent="0.2">
      <c r="A55" s="944" t="s">
        <v>3616</v>
      </c>
      <c r="B55" s="884" t="str">
        <f t="shared" si="0"/>
        <v>X</v>
      </c>
      <c r="C55" s="894" t="s">
        <v>3951</v>
      </c>
      <c r="D55" s="940"/>
      <c r="E55" s="936">
        <v>0</v>
      </c>
      <c r="F55" s="936">
        <v>0</v>
      </c>
      <c r="G55" s="936">
        <v>0</v>
      </c>
      <c r="H55" s="936">
        <v>0</v>
      </c>
      <c r="I55" s="936">
        <v>0</v>
      </c>
      <c r="J55" s="936">
        <v>0</v>
      </c>
      <c r="K55" s="936">
        <v>0</v>
      </c>
      <c r="L55" s="936">
        <v>0</v>
      </c>
      <c r="M55" s="936">
        <v>0</v>
      </c>
      <c r="N55" s="936">
        <v>0</v>
      </c>
      <c r="O55" s="936">
        <v>0</v>
      </c>
      <c r="P55" s="936">
        <v>0</v>
      </c>
      <c r="Q55" s="936">
        <v>0</v>
      </c>
      <c r="R55" s="936">
        <v>0</v>
      </c>
      <c r="S55" s="936">
        <v>7.4000000953674316E-2</v>
      </c>
      <c r="T55" s="936">
        <v>5.0999999046325684E-2</v>
      </c>
      <c r="U55" s="936">
        <v>5.6000001728534698E-2</v>
      </c>
      <c r="V55" s="936">
        <v>5.000000074505806E-2</v>
      </c>
      <c r="W55" s="936">
        <v>4.8999998718500137E-2</v>
      </c>
      <c r="X55" s="936">
        <v>0.22599999606609344</v>
      </c>
      <c r="Y55" s="936">
        <v>0.34299999475479126</v>
      </c>
      <c r="Z55" s="936">
        <v>0.42500001192092896</v>
      </c>
      <c r="AA55" s="886"/>
      <c r="AB55" s="892"/>
      <c r="AC55" s="886"/>
      <c r="AD55" s="886"/>
      <c r="AE55" s="886"/>
      <c r="AF55" s="886"/>
      <c r="AG55" s="886"/>
      <c r="AH55" s="886"/>
      <c r="AI55" s="886"/>
      <c r="AJ55" s="886"/>
      <c r="AK55" s="886"/>
      <c r="AL55" s="886"/>
      <c r="AO55" s="885"/>
    </row>
    <row r="56" spans="1:51" x14ac:dyDescent="0.2">
      <c r="A56" s="978" t="s">
        <v>3617</v>
      </c>
      <c r="B56" s="884" t="str">
        <f t="shared" si="0"/>
        <v>X</v>
      </c>
      <c r="C56" s="891" t="s">
        <v>3952</v>
      </c>
      <c r="D56" s="939"/>
      <c r="E56" s="936">
        <v>1.1366649866104126</v>
      </c>
      <c r="F56" s="936">
        <v>1.1170769929885864</v>
      </c>
      <c r="G56" s="936">
        <v>1.155784010887146</v>
      </c>
      <c r="H56" s="936">
        <v>1.3099620342254639</v>
      </c>
      <c r="I56" s="936">
        <v>1.7315880060195923</v>
      </c>
      <c r="J56" s="936">
        <v>1.7492680549621582</v>
      </c>
      <c r="K56" s="936">
        <v>1.7336699962615967</v>
      </c>
      <c r="L56" s="936">
        <v>1.8642690181732178</v>
      </c>
      <c r="M56" s="936">
        <v>1.7754650115966797</v>
      </c>
      <c r="N56" s="936">
        <v>1.5257610082626343</v>
      </c>
      <c r="O56" s="936">
        <v>2.9584560394287109</v>
      </c>
      <c r="P56" s="936">
        <v>3.8291819095611572</v>
      </c>
      <c r="Q56" s="936">
        <v>4.4060478210449219</v>
      </c>
      <c r="R56" s="936">
        <v>5.7907881736755371</v>
      </c>
      <c r="S56" s="936">
        <v>6.4043478965759277</v>
      </c>
      <c r="T56" s="936">
        <v>8.7912302017211914</v>
      </c>
      <c r="U56" s="936">
        <v>7.8060498237609863</v>
      </c>
      <c r="V56" s="936">
        <v>6.6224908828735352</v>
      </c>
      <c r="W56" s="936">
        <v>9.8758163452148438</v>
      </c>
      <c r="X56" s="936">
        <v>3.72257399559021</v>
      </c>
      <c r="Y56" s="936">
        <v>1.6610000133514404</v>
      </c>
      <c r="Z56" s="936">
        <v>0.50999999046325684</v>
      </c>
      <c r="AA56" s="886"/>
      <c r="AB56" s="892"/>
      <c r="AC56" s="886"/>
      <c r="AD56" s="886"/>
      <c r="AE56" s="886"/>
      <c r="AF56" s="886"/>
      <c r="AG56" s="886"/>
      <c r="AH56" s="886"/>
      <c r="AI56" s="886"/>
      <c r="AJ56" s="886"/>
      <c r="AK56" s="886"/>
      <c r="AL56" s="886"/>
      <c r="AO56" s="885"/>
      <c r="AQ56" s="893"/>
      <c r="AR56" s="893"/>
      <c r="AS56" s="893"/>
      <c r="AT56" s="893"/>
    </row>
    <row r="57" spans="1:51" x14ac:dyDescent="0.2">
      <c r="A57" s="944" t="s">
        <v>3618</v>
      </c>
      <c r="B57" s="884" t="str">
        <f t="shared" si="0"/>
        <v>X</v>
      </c>
      <c r="C57" s="894" t="s">
        <v>3953</v>
      </c>
      <c r="D57" s="940"/>
      <c r="E57" s="936">
        <v>1.1366649866104126</v>
      </c>
      <c r="F57" s="936">
        <v>1.1170769929885864</v>
      </c>
      <c r="G57" s="936">
        <v>1.155784010887146</v>
      </c>
      <c r="H57" s="936">
        <v>1.3099620342254639</v>
      </c>
      <c r="I57" s="936">
        <v>1.7315880060195923</v>
      </c>
      <c r="J57" s="936">
        <v>1.7492680549621582</v>
      </c>
      <c r="K57" s="936">
        <v>1.7336699962615967</v>
      </c>
      <c r="L57" s="936">
        <v>1.8642690181732178</v>
      </c>
      <c r="M57" s="936">
        <v>1.7754650115966797</v>
      </c>
      <c r="N57" s="936">
        <v>1.5257610082626343</v>
      </c>
      <c r="O57" s="936">
        <v>2.9584560394287109</v>
      </c>
      <c r="P57" s="936">
        <v>3.8291819095611572</v>
      </c>
      <c r="Q57" s="936">
        <v>4.3940482139587402</v>
      </c>
      <c r="R57" s="936">
        <v>5.7827877998352051</v>
      </c>
      <c r="S57" s="936">
        <v>6.3923478126525879</v>
      </c>
      <c r="T57" s="936">
        <v>8.7852296829223633</v>
      </c>
      <c r="U57" s="936">
        <v>7.7960500717163086</v>
      </c>
      <c r="V57" s="936">
        <v>6.6134910583496094</v>
      </c>
      <c r="W57" s="936">
        <v>9.8688163757324219</v>
      </c>
      <c r="X57" s="936">
        <v>3.7155740261077881</v>
      </c>
      <c r="Y57" s="936">
        <v>1.6480000019073486</v>
      </c>
      <c r="Z57" s="936">
        <v>0.20800000429153442</v>
      </c>
      <c r="AA57" s="886"/>
      <c r="AB57" s="892"/>
      <c r="AC57" s="886"/>
      <c r="AD57" s="886"/>
      <c r="AE57" s="886"/>
      <c r="AF57" s="886"/>
      <c r="AG57" s="886"/>
      <c r="AH57" s="886"/>
      <c r="AI57" s="886"/>
      <c r="AJ57" s="886"/>
      <c r="AK57" s="886"/>
      <c r="AL57" s="886"/>
      <c r="AM57" s="852"/>
      <c r="AO57" s="885"/>
    </row>
    <row r="58" spans="1:51" hidden="1" x14ac:dyDescent="0.2">
      <c r="A58" s="944" t="s">
        <v>3619</v>
      </c>
      <c r="B58" s="884" t="str">
        <f t="shared" si="0"/>
        <v/>
      </c>
      <c r="C58" s="894" t="s">
        <v>3954</v>
      </c>
      <c r="D58" s="940"/>
      <c r="E58" s="936">
        <v>0</v>
      </c>
      <c r="F58" s="936">
        <v>0</v>
      </c>
      <c r="G58" s="936">
        <v>0</v>
      </c>
      <c r="H58" s="936">
        <v>0</v>
      </c>
      <c r="I58" s="936">
        <v>0</v>
      </c>
      <c r="J58" s="936">
        <v>0</v>
      </c>
      <c r="K58" s="936">
        <v>0</v>
      </c>
      <c r="L58" s="936">
        <v>0</v>
      </c>
      <c r="M58" s="936">
        <v>0</v>
      </c>
      <c r="N58" s="936">
        <v>0</v>
      </c>
      <c r="O58" s="936">
        <v>0</v>
      </c>
      <c r="P58" s="936">
        <v>0</v>
      </c>
      <c r="Q58" s="936">
        <v>0</v>
      </c>
      <c r="R58" s="936">
        <v>0</v>
      </c>
      <c r="S58" s="936">
        <v>0</v>
      </c>
      <c r="T58" s="936">
        <v>0</v>
      </c>
      <c r="U58" s="936">
        <v>0</v>
      </c>
      <c r="V58" s="936">
        <v>0</v>
      </c>
      <c r="W58" s="936">
        <v>0</v>
      </c>
      <c r="X58" s="936">
        <v>0</v>
      </c>
      <c r="Y58" s="936">
        <v>0</v>
      </c>
      <c r="Z58" s="936"/>
      <c r="AA58" s="886"/>
      <c r="AB58" s="892"/>
      <c r="AC58" s="886"/>
      <c r="AD58" s="886"/>
      <c r="AE58" s="886"/>
      <c r="AF58" s="886"/>
      <c r="AG58" s="886"/>
      <c r="AH58" s="886"/>
      <c r="AI58" s="886"/>
      <c r="AJ58" s="886"/>
      <c r="AK58" s="886"/>
      <c r="AL58" s="886"/>
      <c r="AO58" s="885"/>
    </row>
    <row r="59" spans="1:51" x14ac:dyDescent="0.2">
      <c r="A59" s="944" t="s">
        <v>3620</v>
      </c>
      <c r="B59" s="884" t="str">
        <f t="shared" si="0"/>
        <v>X</v>
      </c>
      <c r="C59" s="894" t="s">
        <v>3955</v>
      </c>
      <c r="D59" s="940"/>
      <c r="E59" s="936">
        <v>0</v>
      </c>
      <c r="F59" s="936">
        <v>0</v>
      </c>
      <c r="G59" s="936">
        <v>0</v>
      </c>
      <c r="H59" s="936">
        <v>0</v>
      </c>
      <c r="I59" s="936">
        <v>0</v>
      </c>
      <c r="J59" s="936">
        <v>0</v>
      </c>
      <c r="K59" s="936">
        <v>0</v>
      </c>
      <c r="L59" s="936">
        <v>0</v>
      </c>
      <c r="M59" s="936">
        <v>0</v>
      </c>
      <c r="N59" s="936">
        <v>0</v>
      </c>
      <c r="O59" s="936">
        <v>0</v>
      </c>
      <c r="P59" s="936">
        <v>0</v>
      </c>
      <c r="Q59" s="936">
        <v>1.2000000104308128E-2</v>
      </c>
      <c r="R59" s="936">
        <v>8.0000003799796104E-3</v>
      </c>
      <c r="S59" s="936">
        <v>1.2000000104308128E-2</v>
      </c>
      <c r="T59" s="936">
        <v>6.0000000521540642E-3</v>
      </c>
      <c r="U59" s="936">
        <v>9.9999997764825821E-3</v>
      </c>
      <c r="V59" s="936">
        <v>8.999999612569809E-3</v>
      </c>
      <c r="W59" s="936">
        <v>7.0000002160668373E-3</v>
      </c>
      <c r="X59" s="936">
        <v>7.0000002160668373E-3</v>
      </c>
      <c r="Y59" s="936">
        <v>1.3000000268220901E-2</v>
      </c>
      <c r="Z59" s="936">
        <v>0.30199998617172241</v>
      </c>
      <c r="AA59" s="886"/>
      <c r="AB59" s="892"/>
      <c r="AC59" s="886"/>
      <c r="AD59" s="886"/>
      <c r="AE59" s="886"/>
      <c r="AF59" s="886"/>
      <c r="AG59" s="886"/>
      <c r="AH59" s="886"/>
      <c r="AI59" s="886"/>
      <c r="AJ59" s="886"/>
      <c r="AK59" s="886"/>
      <c r="AL59" s="886"/>
      <c r="AO59" s="885"/>
    </row>
    <row r="60" spans="1:51" hidden="1" x14ac:dyDescent="0.2">
      <c r="A60" s="944">
        <v>1.2</v>
      </c>
      <c r="B60" s="884" t="str">
        <f t="shared" si="0"/>
        <v/>
      </c>
      <c r="C60" s="867" t="s">
        <v>3956</v>
      </c>
      <c r="D60" s="937"/>
      <c r="E60" s="936">
        <v>0</v>
      </c>
      <c r="F60" s="936">
        <v>0</v>
      </c>
      <c r="G60" s="936">
        <v>0</v>
      </c>
      <c r="H60" s="936">
        <v>0</v>
      </c>
      <c r="I60" s="936">
        <v>0</v>
      </c>
      <c r="J60" s="936">
        <v>0</v>
      </c>
      <c r="K60" s="936">
        <v>0</v>
      </c>
      <c r="L60" s="936">
        <v>0</v>
      </c>
      <c r="M60" s="936">
        <v>0</v>
      </c>
      <c r="N60" s="936">
        <v>0</v>
      </c>
      <c r="O60" s="936">
        <v>0</v>
      </c>
      <c r="P60" s="936">
        <v>0</v>
      </c>
      <c r="Q60" s="936">
        <v>0</v>
      </c>
      <c r="R60" s="936">
        <v>0</v>
      </c>
      <c r="S60" s="936">
        <v>0</v>
      </c>
      <c r="T60" s="936">
        <v>0</v>
      </c>
      <c r="U60" s="936">
        <v>0</v>
      </c>
      <c r="V60" s="936">
        <v>0</v>
      </c>
      <c r="W60" s="936">
        <v>0</v>
      </c>
      <c r="X60" s="936">
        <v>0</v>
      </c>
      <c r="Y60" s="936">
        <v>0</v>
      </c>
      <c r="Z60" s="936"/>
      <c r="AA60" s="886"/>
      <c r="AB60" s="892"/>
      <c r="AC60" s="886"/>
      <c r="AD60" s="886"/>
      <c r="AE60" s="886"/>
      <c r="AF60" s="886"/>
      <c r="AG60" s="886"/>
      <c r="AH60" s="886"/>
      <c r="AI60" s="886"/>
      <c r="AJ60" s="886"/>
      <c r="AK60" s="886"/>
      <c r="AL60" s="886"/>
      <c r="AO60" s="885"/>
    </row>
    <row r="61" spans="1:51" hidden="1" x14ac:dyDescent="0.2">
      <c r="A61" s="944" t="s">
        <v>3621</v>
      </c>
      <c r="B61" s="884" t="str">
        <f t="shared" si="0"/>
        <v/>
      </c>
      <c r="C61" s="890" t="s">
        <v>3957</v>
      </c>
      <c r="D61" s="938"/>
      <c r="E61" s="936">
        <v>0</v>
      </c>
      <c r="F61" s="936">
        <v>0</v>
      </c>
      <c r="G61" s="936">
        <v>0</v>
      </c>
      <c r="H61" s="936">
        <v>0</v>
      </c>
      <c r="I61" s="936">
        <v>0</v>
      </c>
      <c r="J61" s="936">
        <v>0</v>
      </c>
      <c r="K61" s="936">
        <v>0</v>
      </c>
      <c r="L61" s="936">
        <v>0</v>
      </c>
      <c r="M61" s="936">
        <v>0</v>
      </c>
      <c r="N61" s="936">
        <v>0</v>
      </c>
      <c r="O61" s="936">
        <v>0</v>
      </c>
      <c r="P61" s="936">
        <v>0</v>
      </c>
      <c r="Q61" s="936">
        <v>0</v>
      </c>
      <c r="R61" s="936">
        <v>0</v>
      </c>
      <c r="S61" s="936">
        <v>0</v>
      </c>
      <c r="T61" s="936">
        <v>0</v>
      </c>
      <c r="U61" s="936">
        <v>0</v>
      </c>
      <c r="V61" s="936">
        <v>0</v>
      </c>
      <c r="W61" s="936">
        <v>0</v>
      </c>
      <c r="X61" s="936">
        <v>0</v>
      </c>
      <c r="Y61" s="936">
        <v>0</v>
      </c>
      <c r="Z61" s="936"/>
      <c r="AA61" s="886"/>
      <c r="AB61" s="892"/>
      <c r="AC61" s="886"/>
      <c r="AD61" s="886"/>
      <c r="AE61" s="886"/>
      <c r="AF61" s="886"/>
      <c r="AG61" s="886"/>
      <c r="AH61" s="886"/>
      <c r="AI61" s="886"/>
      <c r="AJ61" s="886"/>
      <c r="AK61" s="886"/>
      <c r="AL61" s="886"/>
      <c r="AO61" s="885"/>
    </row>
    <row r="62" spans="1:51" hidden="1" x14ac:dyDescent="0.2">
      <c r="A62" s="978" t="s">
        <v>3622</v>
      </c>
      <c r="B62" s="884" t="str">
        <f t="shared" si="0"/>
        <v/>
      </c>
      <c r="C62" s="891" t="s">
        <v>3958</v>
      </c>
      <c r="D62" s="939"/>
      <c r="E62" s="936">
        <v>0</v>
      </c>
      <c r="F62" s="936">
        <v>0</v>
      </c>
      <c r="G62" s="936">
        <v>0</v>
      </c>
      <c r="H62" s="936">
        <v>0</v>
      </c>
      <c r="I62" s="936">
        <v>0</v>
      </c>
      <c r="J62" s="936">
        <v>0</v>
      </c>
      <c r="K62" s="936">
        <v>0</v>
      </c>
      <c r="L62" s="936">
        <v>0</v>
      </c>
      <c r="M62" s="936">
        <v>0</v>
      </c>
      <c r="N62" s="936">
        <v>0</v>
      </c>
      <c r="O62" s="936">
        <v>0</v>
      </c>
      <c r="P62" s="936">
        <v>0</v>
      </c>
      <c r="Q62" s="936">
        <v>0</v>
      </c>
      <c r="R62" s="936">
        <v>0</v>
      </c>
      <c r="S62" s="936">
        <v>0</v>
      </c>
      <c r="T62" s="936">
        <v>0</v>
      </c>
      <c r="U62" s="936">
        <v>0</v>
      </c>
      <c r="V62" s="936">
        <v>0</v>
      </c>
      <c r="W62" s="936">
        <v>0</v>
      </c>
      <c r="X62" s="936">
        <v>0</v>
      </c>
      <c r="Y62" s="936">
        <v>0</v>
      </c>
      <c r="Z62" s="936"/>
      <c r="AA62" s="886"/>
      <c r="AB62" s="892"/>
      <c r="AC62" s="886"/>
      <c r="AD62" s="886"/>
      <c r="AE62" s="886"/>
      <c r="AF62" s="886"/>
      <c r="AG62" s="886"/>
      <c r="AH62" s="886"/>
      <c r="AI62" s="886"/>
      <c r="AJ62" s="886"/>
      <c r="AK62" s="886"/>
      <c r="AL62" s="886"/>
      <c r="AO62" s="885"/>
      <c r="AQ62" s="893"/>
      <c r="AR62" s="893"/>
      <c r="AS62" s="893"/>
      <c r="AT62" s="893"/>
    </row>
    <row r="63" spans="1:51" hidden="1" x14ac:dyDescent="0.2">
      <c r="A63" s="978" t="s">
        <v>3623</v>
      </c>
      <c r="B63" s="884" t="str">
        <f t="shared" si="0"/>
        <v/>
      </c>
      <c r="C63" s="891" t="s">
        <v>3959</v>
      </c>
      <c r="D63" s="939"/>
      <c r="E63" s="936">
        <v>0</v>
      </c>
      <c r="F63" s="936">
        <v>0</v>
      </c>
      <c r="G63" s="936">
        <v>0</v>
      </c>
      <c r="H63" s="936">
        <v>0</v>
      </c>
      <c r="I63" s="936">
        <v>0</v>
      </c>
      <c r="J63" s="936">
        <v>0</v>
      </c>
      <c r="K63" s="936">
        <v>0</v>
      </c>
      <c r="L63" s="936">
        <v>0</v>
      </c>
      <c r="M63" s="936">
        <v>0</v>
      </c>
      <c r="N63" s="936">
        <v>0</v>
      </c>
      <c r="O63" s="936">
        <v>0</v>
      </c>
      <c r="P63" s="936">
        <v>0</v>
      </c>
      <c r="Q63" s="936">
        <v>0</v>
      </c>
      <c r="R63" s="936">
        <v>0</v>
      </c>
      <c r="S63" s="936">
        <v>0</v>
      </c>
      <c r="T63" s="936">
        <v>0</v>
      </c>
      <c r="U63" s="936">
        <v>0</v>
      </c>
      <c r="V63" s="936">
        <v>0</v>
      </c>
      <c r="W63" s="936">
        <v>0</v>
      </c>
      <c r="X63" s="936">
        <v>0</v>
      </c>
      <c r="Y63" s="936">
        <v>0</v>
      </c>
      <c r="Z63" s="936"/>
      <c r="AA63" s="886"/>
      <c r="AB63" s="892"/>
      <c r="AC63" s="886"/>
      <c r="AD63" s="886"/>
      <c r="AE63" s="886"/>
      <c r="AF63" s="886"/>
      <c r="AG63" s="886"/>
      <c r="AH63" s="886"/>
      <c r="AI63" s="886"/>
      <c r="AJ63" s="886"/>
      <c r="AK63" s="886"/>
      <c r="AL63" s="886"/>
      <c r="AO63" s="885"/>
      <c r="AQ63" s="893"/>
      <c r="AR63" s="893"/>
      <c r="AS63" s="893"/>
      <c r="AT63" s="893"/>
    </row>
    <row r="64" spans="1:51" hidden="1" x14ac:dyDescent="0.2">
      <c r="A64" s="978" t="s">
        <v>3624</v>
      </c>
      <c r="B64" s="884" t="str">
        <f t="shared" si="0"/>
        <v/>
      </c>
      <c r="C64" s="891" t="s">
        <v>3960</v>
      </c>
      <c r="D64" s="939"/>
      <c r="E64" s="936">
        <v>0</v>
      </c>
      <c r="F64" s="936">
        <v>0</v>
      </c>
      <c r="G64" s="936">
        <v>0</v>
      </c>
      <c r="H64" s="936">
        <v>0</v>
      </c>
      <c r="I64" s="936">
        <v>0</v>
      </c>
      <c r="J64" s="936">
        <v>0</v>
      </c>
      <c r="K64" s="936">
        <v>0</v>
      </c>
      <c r="L64" s="936">
        <v>0</v>
      </c>
      <c r="M64" s="936">
        <v>0</v>
      </c>
      <c r="N64" s="936">
        <v>0</v>
      </c>
      <c r="O64" s="936">
        <v>0</v>
      </c>
      <c r="P64" s="936">
        <v>0</v>
      </c>
      <c r="Q64" s="936">
        <v>0</v>
      </c>
      <c r="R64" s="936">
        <v>0</v>
      </c>
      <c r="S64" s="936">
        <v>0</v>
      </c>
      <c r="T64" s="936">
        <v>0</v>
      </c>
      <c r="U64" s="936">
        <v>0</v>
      </c>
      <c r="V64" s="936">
        <v>0</v>
      </c>
      <c r="W64" s="936">
        <v>0</v>
      </c>
      <c r="X64" s="936">
        <v>0</v>
      </c>
      <c r="Y64" s="936">
        <v>0</v>
      </c>
      <c r="Z64" s="936"/>
      <c r="AA64" s="886"/>
      <c r="AB64" s="892"/>
      <c r="AC64" s="886"/>
      <c r="AD64" s="886"/>
      <c r="AE64" s="886"/>
      <c r="AF64" s="886"/>
      <c r="AG64" s="886"/>
      <c r="AH64" s="886"/>
      <c r="AI64" s="886"/>
      <c r="AJ64" s="886"/>
      <c r="AK64" s="886"/>
      <c r="AL64" s="886"/>
      <c r="AO64" s="885"/>
      <c r="AQ64" s="893"/>
      <c r="AR64" s="893"/>
      <c r="AS64" s="893"/>
      <c r="AT64" s="893"/>
    </row>
    <row r="65" spans="1:46" hidden="1" x14ac:dyDescent="0.2">
      <c r="A65" s="978" t="s">
        <v>3625</v>
      </c>
      <c r="B65" s="884" t="str">
        <f t="shared" si="0"/>
        <v/>
      </c>
      <c r="C65" s="891" t="s">
        <v>3961</v>
      </c>
      <c r="D65" s="939"/>
      <c r="E65" s="936">
        <v>0</v>
      </c>
      <c r="F65" s="936">
        <v>0</v>
      </c>
      <c r="G65" s="936">
        <v>0</v>
      </c>
      <c r="H65" s="936">
        <v>0</v>
      </c>
      <c r="I65" s="936">
        <v>0</v>
      </c>
      <c r="J65" s="936">
        <v>0</v>
      </c>
      <c r="K65" s="936">
        <v>0</v>
      </c>
      <c r="L65" s="936">
        <v>0</v>
      </c>
      <c r="M65" s="936">
        <v>0</v>
      </c>
      <c r="N65" s="936">
        <v>0</v>
      </c>
      <c r="O65" s="936">
        <v>0</v>
      </c>
      <c r="P65" s="936">
        <v>0</v>
      </c>
      <c r="Q65" s="936">
        <v>0</v>
      </c>
      <c r="R65" s="936">
        <v>0</v>
      </c>
      <c r="S65" s="936">
        <v>0</v>
      </c>
      <c r="T65" s="936">
        <v>0</v>
      </c>
      <c r="U65" s="936">
        <v>0</v>
      </c>
      <c r="V65" s="936">
        <v>0</v>
      </c>
      <c r="W65" s="936">
        <v>0</v>
      </c>
      <c r="X65" s="936">
        <v>0</v>
      </c>
      <c r="Y65" s="936">
        <v>0</v>
      </c>
      <c r="Z65" s="936"/>
      <c r="AA65" s="886"/>
      <c r="AB65" s="892"/>
      <c r="AC65" s="886"/>
      <c r="AD65" s="886"/>
      <c r="AE65" s="886"/>
      <c r="AF65" s="886"/>
      <c r="AG65" s="886"/>
      <c r="AH65" s="886"/>
      <c r="AI65" s="886"/>
      <c r="AJ65" s="886"/>
      <c r="AK65" s="886"/>
      <c r="AL65" s="886"/>
      <c r="AO65" s="885"/>
      <c r="AQ65" s="893"/>
      <c r="AR65" s="893"/>
      <c r="AS65" s="893"/>
      <c r="AT65" s="893"/>
    </row>
    <row r="66" spans="1:46" hidden="1" x14ac:dyDescent="0.2">
      <c r="A66" s="944" t="s">
        <v>3626</v>
      </c>
      <c r="B66" s="884" t="str">
        <f t="shared" si="0"/>
        <v/>
      </c>
      <c r="C66" s="890" t="s">
        <v>3962</v>
      </c>
      <c r="D66" s="938"/>
      <c r="E66" s="936">
        <v>0</v>
      </c>
      <c r="F66" s="936">
        <v>0</v>
      </c>
      <c r="G66" s="936">
        <v>0</v>
      </c>
      <c r="H66" s="936">
        <v>0</v>
      </c>
      <c r="I66" s="936">
        <v>0</v>
      </c>
      <c r="J66" s="936">
        <v>0</v>
      </c>
      <c r="K66" s="936">
        <v>0</v>
      </c>
      <c r="L66" s="936">
        <v>0</v>
      </c>
      <c r="M66" s="936">
        <v>0</v>
      </c>
      <c r="N66" s="936">
        <v>0</v>
      </c>
      <c r="O66" s="936">
        <v>0</v>
      </c>
      <c r="P66" s="936">
        <v>0</v>
      </c>
      <c r="Q66" s="936">
        <v>0</v>
      </c>
      <c r="R66" s="936">
        <v>0</v>
      </c>
      <c r="S66" s="936">
        <v>0</v>
      </c>
      <c r="T66" s="936">
        <v>0</v>
      </c>
      <c r="U66" s="936">
        <v>0</v>
      </c>
      <c r="V66" s="936">
        <v>0</v>
      </c>
      <c r="W66" s="936">
        <v>0</v>
      </c>
      <c r="X66" s="936">
        <v>0</v>
      </c>
      <c r="Y66" s="936">
        <v>0</v>
      </c>
      <c r="Z66" s="936"/>
      <c r="AA66" s="886"/>
      <c r="AB66" s="892"/>
      <c r="AC66" s="886"/>
      <c r="AD66" s="886"/>
      <c r="AE66" s="886"/>
      <c r="AF66" s="886"/>
      <c r="AG66" s="886"/>
      <c r="AH66" s="886"/>
      <c r="AI66" s="886"/>
      <c r="AJ66" s="886"/>
      <c r="AK66" s="886"/>
      <c r="AL66" s="886"/>
      <c r="AO66" s="885"/>
    </row>
    <row r="67" spans="1:46" hidden="1" x14ac:dyDescent="0.2">
      <c r="A67" s="978" t="s">
        <v>3627</v>
      </c>
      <c r="B67" s="884" t="str">
        <f t="shared" ref="B67:B130" si="1">IF(SUM(E67:AT67)=0,"","X")</f>
        <v/>
      </c>
      <c r="C67" s="891" t="s">
        <v>3963</v>
      </c>
      <c r="D67" s="939"/>
      <c r="E67" s="936">
        <v>0</v>
      </c>
      <c r="F67" s="936">
        <v>0</v>
      </c>
      <c r="G67" s="936">
        <v>0</v>
      </c>
      <c r="H67" s="936">
        <v>0</v>
      </c>
      <c r="I67" s="936">
        <v>0</v>
      </c>
      <c r="J67" s="936">
        <v>0</v>
      </c>
      <c r="K67" s="936">
        <v>0</v>
      </c>
      <c r="L67" s="936">
        <v>0</v>
      </c>
      <c r="M67" s="936">
        <v>0</v>
      </c>
      <c r="N67" s="936">
        <v>0</v>
      </c>
      <c r="O67" s="936">
        <v>0</v>
      </c>
      <c r="P67" s="936">
        <v>0</v>
      </c>
      <c r="Q67" s="936">
        <v>0</v>
      </c>
      <c r="R67" s="936">
        <v>0</v>
      </c>
      <c r="S67" s="936">
        <v>0</v>
      </c>
      <c r="T67" s="936">
        <v>0</v>
      </c>
      <c r="U67" s="936">
        <v>0</v>
      </c>
      <c r="V67" s="936">
        <v>0</v>
      </c>
      <c r="W67" s="936">
        <v>0</v>
      </c>
      <c r="X67" s="936">
        <v>0</v>
      </c>
      <c r="Y67" s="936">
        <v>0</v>
      </c>
      <c r="Z67" s="936"/>
      <c r="AA67" s="886"/>
      <c r="AB67" s="892"/>
      <c r="AC67" s="886"/>
      <c r="AD67" s="886"/>
      <c r="AE67" s="886"/>
      <c r="AF67" s="886"/>
      <c r="AG67" s="886"/>
      <c r="AH67" s="886"/>
      <c r="AI67" s="886"/>
      <c r="AJ67" s="886"/>
      <c r="AK67" s="886"/>
      <c r="AL67" s="886"/>
      <c r="AO67" s="885"/>
      <c r="AQ67" s="893"/>
      <c r="AR67" s="893"/>
      <c r="AS67" s="893"/>
      <c r="AT67" s="893"/>
    </row>
    <row r="68" spans="1:46" hidden="1" x14ac:dyDescent="0.2">
      <c r="A68" s="978" t="s">
        <v>3628</v>
      </c>
      <c r="B68" s="884" t="str">
        <f t="shared" si="1"/>
        <v/>
      </c>
      <c r="C68" s="891" t="s">
        <v>3964</v>
      </c>
      <c r="D68" s="939"/>
      <c r="E68" s="936">
        <v>0</v>
      </c>
      <c r="F68" s="936">
        <v>0</v>
      </c>
      <c r="G68" s="936">
        <v>0</v>
      </c>
      <c r="H68" s="936">
        <v>0</v>
      </c>
      <c r="I68" s="936">
        <v>0</v>
      </c>
      <c r="J68" s="936">
        <v>0</v>
      </c>
      <c r="K68" s="936">
        <v>0</v>
      </c>
      <c r="L68" s="936">
        <v>0</v>
      </c>
      <c r="M68" s="936">
        <v>0</v>
      </c>
      <c r="N68" s="936">
        <v>0</v>
      </c>
      <c r="O68" s="936">
        <v>0</v>
      </c>
      <c r="P68" s="936">
        <v>0</v>
      </c>
      <c r="Q68" s="936">
        <v>0</v>
      </c>
      <c r="R68" s="936">
        <v>0</v>
      </c>
      <c r="S68" s="936">
        <v>0</v>
      </c>
      <c r="T68" s="936">
        <v>0</v>
      </c>
      <c r="U68" s="936">
        <v>0</v>
      </c>
      <c r="V68" s="936">
        <v>0</v>
      </c>
      <c r="W68" s="936">
        <v>0</v>
      </c>
      <c r="X68" s="936">
        <v>0</v>
      </c>
      <c r="Y68" s="936">
        <v>0</v>
      </c>
      <c r="Z68" s="936"/>
      <c r="AA68" s="886"/>
      <c r="AB68" s="892"/>
      <c r="AC68" s="886"/>
      <c r="AD68" s="886"/>
      <c r="AE68" s="886"/>
      <c r="AF68" s="886"/>
      <c r="AG68" s="886"/>
      <c r="AH68" s="886"/>
      <c r="AI68" s="886"/>
      <c r="AJ68" s="886"/>
      <c r="AK68" s="886"/>
      <c r="AL68" s="886"/>
      <c r="AO68" s="885"/>
      <c r="AQ68" s="893"/>
      <c r="AR68" s="893"/>
      <c r="AS68" s="893"/>
      <c r="AT68" s="893"/>
    </row>
    <row r="69" spans="1:46" hidden="1" x14ac:dyDescent="0.2">
      <c r="A69" s="978" t="s">
        <v>3629</v>
      </c>
      <c r="B69" s="884" t="str">
        <f t="shared" si="1"/>
        <v/>
      </c>
      <c r="C69" s="891" t="s">
        <v>3965</v>
      </c>
      <c r="D69" s="939"/>
      <c r="E69" s="936">
        <v>0</v>
      </c>
      <c r="F69" s="936">
        <v>0</v>
      </c>
      <c r="G69" s="936">
        <v>0</v>
      </c>
      <c r="H69" s="936">
        <v>0</v>
      </c>
      <c r="I69" s="936">
        <v>0</v>
      </c>
      <c r="J69" s="936">
        <v>0</v>
      </c>
      <c r="K69" s="936">
        <v>0</v>
      </c>
      <c r="L69" s="936">
        <v>0</v>
      </c>
      <c r="M69" s="936">
        <v>0</v>
      </c>
      <c r="N69" s="936">
        <v>0</v>
      </c>
      <c r="O69" s="936">
        <v>0</v>
      </c>
      <c r="P69" s="936">
        <v>0</v>
      </c>
      <c r="Q69" s="936">
        <v>0</v>
      </c>
      <c r="R69" s="936">
        <v>0</v>
      </c>
      <c r="S69" s="936">
        <v>0</v>
      </c>
      <c r="T69" s="936">
        <v>0</v>
      </c>
      <c r="U69" s="936">
        <v>0</v>
      </c>
      <c r="V69" s="936">
        <v>0</v>
      </c>
      <c r="W69" s="936">
        <v>0</v>
      </c>
      <c r="X69" s="936">
        <v>0</v>
      </c>
      <c r="Y69" s="936">
        <v>0</v>
      </c>
      <c r="Z69" s="936"/>
      <c r="AA69" s="886"/>
      <c r="AB69" s="892"/>
      <c r="AC69" s="886"/>
      <c r="AD69" s="886"/>
      <c r="AE69" s="886"/>
      <c r="AF69" s="886"/>
      <c r="AG69" s="886"/>
      <c r="AH69" s="886"/>
      <c r="AI69" s="886"/>
      <c r="AJ69" s="886"/>
      <c r="AK69" s="886"/>
      <c r="AL69" s="886"/>
      <c r="AO69" s="885"/>
      <c r="AQ69" s="893"/>
      <c r="AR69" s="893"/>
      <c r="AS69" s="893"/>
      <c r="AT69" s="893"/>
    </row>
    <row r="70" spans="1:46" x14ac:dyDescent="0.2">
      <c r="A70" s="944">
        <v>1.3</v>
      </c>
      <c r="B70" s="884" t="str">
        <f t="shared" si="1"/>
        <v>X</v>
      </c>
      <c r="C70" s="867" t="s">
        <v>3966</v>
      </c>
      <c r="D70" s="937"/>
      <c r="E70" s="936">
        <v>31.450241088867188</v>
      </c>
      <c r="F70" s="936">
        <v>21.683942794799805</v>
      </c>
      <c r="G70" s="936">
        <v>29.393697738647461</v>
      </c>
      <c r="H70" s="936">
        <v>39.208137512207031</v>
      </c>
      <c r="I70" s="936">
        <v>41.053302764892578</v>
      </c>
      <c r="J70" s="936">
        <v>40.778511047363281</v>
      </c>
      <c r="K70" s="936">
        <v>50.501895904541016</v>
      </c>
      <c r="L70" s="936">
        <v>56.010208129882813</v>
      </c>
      <c r="M70" s="936">
        <v>46.255596160888672</v>
      </c>
      <c r="N70" s="936">
        <v>41.795051574707031</v>
      </c>
      <c r="O70" s="936">
        <v>49.631572723388672</v>
      </c>
      <c r="P70" s="936">
        <v>45.9505615234375</v>
      </c>
      <c r="Q70" s="936">
        <v>48.171779632568359</v>
      </c>
      <c r="R70" s="936">
        <v>41.927101135253906</v>
      </c>
      <c r="S70" s="936">
        <v>47.118198394775391</v>
      </c>
      <c r="T70" s="936">
        <v>43.691055297851563</v>
      </c>
      <c r="U70" s="936">
        <v>49.251319885253906</v>
      </c>
      <c r="V70" s="936">
        <v>37.315204620361328</v>
      </c>
      <c r="W70" s="936">
        <v>49.388568878173828</v>
      </c>
      <c r="X70" s="936">
        <v>50.300212860107422</v>
      </c>
      <c r="Y70" s="936">
        <v>65.040000915527344</v>
      </c>
      <c r="Z70" s="936">
        <v>58.518001556396484</v>
      </c>
      <c r="AA70" s="886"/>
      <c r="AB70" s="892"/>
      <c r="AC70" s="886"/>
      <c r="AD70" s="886"/>
      <c r="AE70" s="886"/>
      <c r="AF70" s="886"/>
      <c r="AG70" s="886"/>
      <c r="AH70" s="886"/>
      <c r="AI70" s="886"/>
      <c r="AJ70" s="886"/>
      <c r="AK70" s="886"/>
      <c r="AL70" s="886"/>
      <c r="AO70" s="885"/>
    </row>
    <row r="71" spans="1:46" x14ac:dyDescent="0.2">
      <c r="A71" s="944" t="s">
        <v>3630</v>
      </c>
      <c r="B71" s="884" t="str">
        <f t="shared" si="1"/>
        <v>X</v>
      </c>
      <c r="C71" s="890" t="s">
        <v>3967</v>
      </c>
      <c r="D71" s="938"/>
      <c r="E71" s="936">
        <v>31.450241088867188</v>
      </c>
      <c r="F71" s="936">
        <v>21.683942794799805</v>
      </c>
      <c r="G71" s="936">
        <v>29.393697738647461</v>
      </c>
      <c r="H71" s="936">
        <v>39.208137512207031</v>
      </c>
      <c r="I71" s="936">
        <v>41.053302764892578</v>
      </c>
      <c r="J71" s="936">
        <v>40.778511047363281</v>
      </c>
      <c r="K71" s="936">
        <v>50.501895904541016</v>
      </c>
      <c r="L71" s="936">
        <v>56.010208129882813</v>
      </c>
      <c r="M71" s="936">
        <v>46.255596160888672</v>
      </c>
      <c r="N71" s="936">
        <v>39.471179962158203</v>
      </c>
      <c r="O71" s="936">
        <v>49.631572723388672</v>
      </c>
      <c r="P71" s="936">
        <v>45.9505615234375</v>
      </c>
      <c r="Q71" s="936">
        <v>48.171779632568359</v>
      </c>
      <c r="R71" s="936">
        <v>41.927101135253906</v>
      </c>
      <c r="S71" s="936">
        <v>47.118198394775391</v>
      </c>
      <c r="T71" s="936">
        <v>43.691055297851563</v>
      </c>
      <c r="U71" s="936">
        <v>49.251319885253906</v>
      </c>
      <c r="V71" s="936">
        <v>37.315204620361328</v>
      </c>
      <c r="W71" s="936">
        <v>49.388568878173828</v>
      </c>
      <c r="X71" s="936">
        <v>50.300212860107422</v>
      </c>
      <c r="Y71" s="936">
        <v>65.040000915527344</v>
      </c>
      <c r="Z71" s="936">
        <v>58.518001556396484</v>
      </c>
      <c r="AA71" s="886"/>
      <c r="AB71" s="892"/>
      <c r="AC71" s="886"/>
      <c r="AD71" s="886"/>
      <c r="AE71" s="886"/>
      <c r="AF71" s="886"/>
      <c r="AG71" s="886"/>
      <c r="AH71" s="886"/>
      <c r="AI71" s="886"/>
      <c r="AJ71" s="886"/>
      <c r="AK71" s="886"/>
      <c r="AL71" s="886"/>
      <c r="AO71" s="885"/>
    </row>
    <row r="72" spans="1:46" x14ac:dyDescent="0.2">
      <c r="A72" s="978" t="s">
        <v>3631</v>
      </c>
      <c r="B72" s="884" t="str">
        <f t="shared" si="1"/>
        <v>X</v>
      </c>
      <c r="C72" s="891" t="s">
        <v>3968</v>
      </c>
      <c r="D72" s="939"/>
      <c r="E72" s="936">
        <v>30.893266677856445</v>
      </c>
      <c r="F72" s="936">
        <v>21.382101058959961</v>
      </c>
      <c r="G72" s="936">
        <v>28.36973762512207</v>
      </c>
      <c r="H72" s="936">
        <v>26.966421127319336</v>
      </c>
      <c r="I72" s="936">
        <v>28.38398551940918</v>
      </c>
      <c r="J72" s="936">
        <v>27.674074172973633</v>
      </c>
      <c r="K72" s="936">
        <v>28.276956558227539</v>
      </c>
      <c r="L72" s="936">
        <v>31.078126907348633</v>
      </c>
      <c r="M72" s="936">
        <v>30.51544189453125</v>
      </c>
      <c r="N72" s="936">
        <v>28.488256454467773</v>
      </c>
      <c r="O72" s="936">
        <v>29.518722534179688</v>
      </c>
      <c r="P72" s="936">
        <v>30.257978439331055</v>
      </c>
      <c r="Q72" s="936">
        <v>30.559261322021484</v>
      </c>
      <c r="R72" s="936">
        <v>29.744882583618164</v>
      </c>
      <c r="S72" s="936">
        <v>33.599472045898438</v>
      </c>
      <c r="T72" s="936">
        <v>29.61332893371582</v>
      </c>
      <c r="U72" s="936">
        <v>30.088619232177734</v>
      </c>
      <c r="V72" s="936">
        <v>30.97734260559082</v>
      </c>
      <c r="W72" s="936">
        <v>43.748603820800781</v>
      </c>
      <c r="X72" s="936">
        <v>29.675413131713867</v>
      </c>
      <c r="Y72" s="936">
        <v>47.235000610351563</v>
      </c>
      <c r="Z72" s="936">
        <v>47.785999298095703</v>
      </c>
      <c r="AA72" s="886"/>
      <c r="AB72" s="892"/>
      <c r="AC72" s="886"/>
      <c r="AD72" s="886"/>
      <c r="AE72" s="886"/>
      <c r="AF72" s="886"/>
      <c r="AG72" s="886"/>
      <c r="AH72" s="886"/>
      <c r="AI72" s="886"/>
      <c r="AJ72" s="886"/>
      <c r="AK72" s="886"/>
      <c r="AL72" s="886"/>
      <c r="AO72" s="885"/>
      <c r="AQ72" s="893"/>
      <c r="AR72" s="893"/>
      <c r="AS72" s="893"/>
      <c r="AT72" s="893"/>
    </row>
    <row r="73" spans="1:46" x14ac:dyDescent="0.2">
      <c r="A73" s="978" t="s">
        <v>3632</v>
      </c>
      <c r="B73" s="884" t="str">
        <f t="shared" si="1"/>
        <v>X</v>
      </c>
      <c r="C73" s="894" t="s">
        <v>3969</v>
      </c>
      <c r="D73" s="940"/>
      <c r="E73" s="936">
        <v>13.642000198364258</v>
      </c>
      <c r="F73" s="936">
        <v>13.784999847412109</v>
      </c>
      <c r="G73" s="936">
        <v>13.928000450134277</v>
      </c>
      <c r="H73" s="936">
        <v>13.928000450134277</v>
      </c>
      <c r="I73" s="936">
        <v>14.071000099182129</v>
      </c>
      <c r="J73" s="936">
        <v>12.470999717712402</v>
      </c>
      <c r="K73" s="936">
        <v>12.717000007629395</v>
      </c>
      <c r="L73" s="936">
        <v>12.717000007629395</v>
      </c>
      <c r="M73" s="936">
        <v>13.232695579528809</v>
      </c>
      <c r="N73" s="936">
        <v>13.147500038146973</v>
      </c>
      <c r="O73" s="936">
        <v>13.147500038146973</v>
      </c>
      <c r="P73" s="936">
        <v>13.147000312805176</v>
      </c>
      <c r="Q73" s="936">
        <v>13.128231048583984</v>
      </c>
      <c r="R73" s="936">
        <v>13.147000312805176</v>
      </c>
      <c r="S73" s="936">
        <v>13.147000312805176</v>
      </c>
      <c r="T73" s="936">
        <v>13.147000312805176</v>
      </c>
      <c r="U73" s="936">
        <v>13.147000312805176</v>
      </c>
      <c r="V73" s="936">
        <v>13.147000312805176</v>
      </c>
      <c r="W73" s="936">
        <v>24.573909759521484</v>
      </c>
      <c r="X73" s="936">
        <v>0</v>
      </c>
      <c r="Y73" s="936">
        <v>0</v>
      </c>
      <c r="Z73" s="936">
        <v>0</v>
      </c>
      <c r="AA73" s="886"/>
      <c r="AB73" s="892"/>
      <c r="AC73" s="886"/>
      <c r="AD73" s="886"/>
      <c r="AE73" s="886"/>
      <c r="AF73" s="886"/>
      <c r="AG73" s="886"/>
      <c r="AH73" s="886"/>
      <c r="AI73" s="886"/>
      <c r="AJ73" s="886"/>
      <c r="AK73" s="886"/>
      <c r="AL73" s="886"/>
      <c r="AO73" s="885"/>
      <c r="AQ73" s="893"/>
      <c r="AR73" s="893"/>
      <c r="AS73" s="893"/>
      <c r="AT73" s="893"/>
    </row>
    <row r="74" spans="1:46" x14ac:dyDescent="0.2">
      <c r="A74" s="978" t="s">
        <v>3633</v>
      </c>
      <c r="B74" s="884" t="str">
        <f t="shared" si="1"/>
        <v>X</v>
      </c>
      <c r="C74" s="894" t="s">
        <v>3970</v>
      </c>
      <c r="D74" s="940"/>
      <c r="E74" s="936">
        <v>6.7087831497192383</v>
      </c>
      <c r="F74" s="936">
        <v>7.0037941932678223</v>
      </c>
      <c r="G74" s="936">
        <v>5.6654891967773438</v>
      </c>
      <c r="H74" s="936">
        <v>6.9478740692138672</v>
      </c>
      <c r="I74" s="936">
        <v>8.4855461120605469</v>
      </c>
      <c r="J74" s="936">
        <v>9.2130918502807617</v>
      </c>
      <c r="K74" s="936">
        <v>9.4072723388671875</v>
      </c>
      <c r="L74" s="936">
        <v>8.89154052734375</v>
      </c>
      <c r="M74" s="936">
        <v>9.3326740264892578</v>
      </c>
      <c r="N74" s="936">
        <v>8.7040891647338867</v>
      </c>
      <c r="O74" s="936">
        <v>10.735448837280273</v>
      </c>
      <c r="P74" s="936">
        <v>10.343138694763184</v>
      </c>
      <c r="Q74" s="936">
        <v>10.480127334594727</v>
      </c>
      <c r="R74" s="936">
        <v>9.7167339324951172</v>
      </c>
      <c r="S74" s="936">
        <v>9.9457292556762695</v>
      </c>
      <c r="T74" s="936">
        <v>10.222122192382813</v>
      </c>
      <c r="U74" s="936">
        <v>10.018420219421387</v>
      </c>
      <c r="V74" s="936">
        <v>9.6902284622192383</v>
      </c>
      <c r="W74" s="936">
        <v>9.5392665863037109</v>
      </c>
      <c r="X74" s="936">
        <v>9.5741357803344727</v>
      </c>
      <c r="Y74" s="936">
        <v>27.209999084472656</v>
      </c>
      <c r="Z74" s="936">
        <v>25.197000503540039</v>
      </c>
      <c r="AA74" s="886"/>
      <c r="AB74" s="892"/>
      <c r="AC74" s="886"/>
      <c r="AD74" s="886"/>
      <c r="AE74" s="886"/>
      <c r="AF74" s="886"/>
      <c r="AG74" s="886"/>
      <c r="AH74" s="886"/>
      <c r="AI74" s="886"/>
      <c r="AJ74" s="886"/>
      <c r="AK74" s="886"/>
      <c r="AL74" s="886"/>
      <c r="AO74" s="885"/>
      <c r="AQ74" s="893"/>
      <c r="AR74" s="893"/>
      <c r="AS74" s="893"/>
      <c r="AT74" s="893"/>
    </row>
    <row r="75" spans="1:46" x14ac:dyDescent="0.2">
      <c r="A75" s="978" t="s">
        <v>3634</v>
      </c>
      <c r="B75" s="884" t="str">
        <f t="shared" si="1"/>
        <v>X</v>
      </c>
      <c r="C75" s="894" t="s">
        <v>3971</v>
      </c>
      <c r="D75" s="940"/>
      <c r="E75" s="936">
        <v>10.542483329772949</v>
      </c>
      <c r="F75" s="936">
        <v>0.5933079719543457</v>
      </c>
      <c r="G75" s="936">
        <v>3.7762479782104492</v>
      </c>
      <c r="H75" s="936">
        <v>1.090548038482666</v>
      </c>
      <c r="I75" s="936">
        <v>0.82743901014328003</v>
      </c>
      <c r="J75" s="936">
        <v>0.989982008934021</v>
      </c>
      <c r="K75" s="936">
        <v>1.1526850461959839</v>
      </c>
      <c r="L75" s="936">
        <v>4.4695858955383301</v>
      </c>
      <c r="M75" s="936">
        <v>2.9500710964202881</v>
      </c>
      <c r="N75" s="936">
        <v>1.636667013168335</v>
      </c>
      <c r="O75" s="936">
        <v>0.63577401638031006</v>
      </c>
      <c r="P75" s="936">
        <v>1.7678389549255371</v>
      </c>
      <c r="Q75" s="936">
        <v>1.950903058052063</v>
      </c>
      <c r="R75" s="936">
        <v>1.8811490535736084</v>
      </c>
      <c r="S75" s="936">
        <v>5.5067429542541504</v>
      </c>
      <c r="T75" s="936">
        <v>1.2442070245742798</v>
      </c>
      <c r="U75" s="936">
        <v>2.1754839420318604</v>
      </c>
      <c r="V75" s="936">
        <v>3.1401150226593018</v>
      </c>
      <c r="W75" s="936">
        <v>4.6354260444641113</v>
      </c>
      <c r="X75" s="936">
        <v>5.1012778282165527</v>
      </c>
      <c r="Y75" s="936">
        <v>5.4999999701976776E-2</v>
      </c>
      <c r="Z75" s="936">
        <v>3.9140000343322754</v>
      </c>
      <c r="AA75" s="886"/>
      <c r="AB75" s="892"/>
      <c r="AC75" s="886"/>
      <c r="AD75" s="886"/>
      <c r="AE75" s="886"/>
      <c r="AF75" s="886"/>
      <c r="AG75" s="886"/>
      <c r="AH75" s="886"/>
      <c r="AI75" s="886"/>
      <c r="AJ75" s="886"/>
      <c r="AK75" s="886"/>
      <c r="AL75" s="886"/>
      <c r="AO75" s="885"/>
      <c r="AQ75" s="893"/>
      <c r="AR75" s="893"/>
      <c r="AS75" s="893"/>
      <c r="AT75" s="893"/>
    </row>
    <row r="76" spans="1:46" x14ac:dyDescent="0.2">
      <c r="A76" s="978" t="s">
        <v>3635</v>
      </c>
      <c r="B76" s="884" t="str">
        <f t="shared" si="1"/>
        <v>X</v>
      </c>
      <c r="C76" s="894" t="s">
        <v>3972</v>
      </c>
      <c r="D76" s="940"/>
      <c r="E76" s="936">
        <v>0</v>
      </c>
      <c r="F76" s="936">
        <v>0</v>
      </c>
      <c r="G76" s="936">
        <v>0</v>
      </c>
      <c r="H76" s="936">
        <v>0</v>
      </c>
      <c r="I76" s="936">
        <v>0</v>
      </c>
      <c r="J76" s="936">
        <v>0</v>
      </c>
      <c r="K76" s="936">
        <v>0</v>
      </c>
      <c r="L76" s="936">
        <v>0</v>
      </c>
      <c r="M76" s="936">
        <v>0</v>
      </c>
      <c r="N76" s="936">
        <v>0</v>
      </c>
      <c r="O76" s="936">
        <v>0</v>
      </c>
      <c r="P76" s="936">
        <v>0</v>
      </c>
      <c r="Q76" s="936">
        <v>0</v>
      </c>
      <c r="R76" s="936">
        <v>0</v>
      </c>
      <c r="S76" s="936">
        <v>0</v>
      </c>
      <c r="T76" s="936">
        <v>0</v>
      </c>
      <c r="U76" s="936">
        <v>0</v>
      </c>
      <c r="V76" s="936">
        <v>0</v>
      </c>
      <c r="W76" s="936">
        <v>0</v>
      </c>
      <c r="X76" s="936">
        <v>0</v>
      </c>
      <c r="Y76" s="936">
        <v>4.9699997901916504</v>
      </c>
      <c r="Z76" s="936">
        <v>3.6749999523162842</v>
      </c>
      <c r="AA76" s="886"/>
      <c r="AB76" s="892"/>
      <c r="AC76" s="886"/>
      <c r="AD76" s="886"/>
      <c r="AE76" s="886"/>
      <c r="AF76" s="886"/>
      <c r="AG76" s="886"/>
      <c r="AH76" s="886"/>
      <c r="AI76" s="886"/>
      <c r="AJ76" s="886"/>
      <c r="AK76" s="886"/>
      <c r="AL76" s="886"/>
      <c r="AO76" s="885"/>
      <c r="AQ76" s="893"/>
      <c r="AR76" s="893"/>
      <c r="AS76" s="893"/>
      <c r="AT76" s="893"/>
    </row>
    <row r="77" spans="1:46" x14ac:dyDescent="0.2">
      <c r="A77" s="978" t="s">
        <v>3636</v>
      </c>
      <c r="B77" s="884" t="str">
        <f t="shared" si="1"/>
        <v>X</v>
      </c>
      <c r="C77" s="894" t="s">
        <v>3973</v>
      </c>
      <c r="D77" s="940"/>
      <c r="E77" s="936">
        <v>0</v>
      </c>
      <c r="F77" s="936">
        <v>0</v>
      </c>
      <c r="G77" s="936">
        <v>5</v>
      </c>
      <c r="H77" s="936">
        <v>5</v>
      </c>
      <c r="I77" s="936">
        <v>5</v>
      </c>
      <c r="J77" s="936">
        <v>5</v>
      </c>
      <c r="K77" s="936">
        <v>5</v>
      </c>
      <c r="L77" s="936">
        <v>5</v>
      </c>
      <c r="M77" s="936">
        <v>5</v>
      </c>
      <c r="N77" s="936">
        <v>5</v>
      </c>
      <c r="O77" s="936">
        <v>5</v>
      </c>
      <c r="P77" s="936">
        <v>5</v>
      </c>
      <c r="Q77" s="936">
        <v>5</v>
      </c>
      <c r="R77" s="936">
        <v>5</v>
      </c>
      <c r="S77" s="936">
        <v>5</v>
      </c>
      <c r="T77" s="936">
        <v>5</v>
      </c>
      <c r="U77" s="936">
        <v>4.7477149963378906</v>
      </c>
      <c r="V77" s="936">
        <v>5</v>
      </c>
      <c r="W77" s="936">
        <v>5</v>
      </c>
      <c r="X77" s="936">
        <v>15</v>
      </c>
      <c r="Y77" s="936">
        <v>15</v>
      </c>
      <c r="Z77" s="936">
        <v>15</v>
      </c>
      <c r="AA77" s="886"/>
      <c r="AB77" s="892"/>
      <c r="AC77" s="886"/>
      <c r="AD77" s="886"/>
      <c r="AE77" s="886"/>
      <c r="AF77" s="886"/>
      <c r="AG77" s="886"/>
      <c r="AH77" s="886"/>
      <c r="AI77" s="886"/>
      <c r="AJ77" s="886"/>
      <c r="AK77" s="886"/>
      <c r="AL77" s="886"/>
      <c r="AO77" s="885"/>
      <c r="AQ77" s="893"/>
      <c r="AR77" s="893"/>
      <c r="AS77" s="893"/>
      <c r="AT77" s="893"/>
    </row>
    <row r="78" spans="1:46" x14ac:dyDescent="0.2">
      <c r="A78" s="978" t="s">
        <v>3637</v>
      </c>
      <c r="B78" s="884" t="str">
        <f t="shared" si="1"/>
        <v>X</v>
      </c>
      <c r="C78" s="891" t="s">
        <v>3974</v>
      </c>
      <c r="D78" s="939"/>
      <c r="E78" s="936">
        <v>0.55697500705718994</v>
      </c>
      <c r="F78" s="936">
        <v>0.30184000730514526</v>
      </c>
      <c r="G78" s="936">
        <v>1.0239599943161011</v>
      </c>
      <c r="H78" s="936">
        <v>12.241715431213379</v>
      </c>
      <c r="I78" s="936">
        <v>12.669316291809082</v>
      </c>
      <c r="J78" s="936">
        <v>13.104436874389648</v>
      </c>
      <c r="K78" s="936">
        <v>22.224939346313477</v>
      </c>
      <c r="L78" s="936">
        <v>24.93208122253418</v>
      </c>
      <c r="M78" s="936">
        <v>15.740156173706055</v>
      </c>
      <c r="N78" s="936">
        <v>10.982924461364746</v>
      </c>
      <c r="O78" s="936">
        <v>20.112848281860352</v>
      </c>
      <c r="P78" s="936">
        <v>15.692583084106445</v>
      </c>
      <c r="Q78" s="936">
        <v>17.612518310546875</v>
      </c>
      <c r="R78" s="936">
        <v>12.182216644287109</v>
      </c>
      <c r="S78" s="936">
        <v>13.51872730255127</v>
      </c>
      <c r="T78" s="936">
        <v>14.077726364135742</v>
      </c>
      <c r="U78" s="936">
        <v>19.162702560424805</v>
      </c>
      <c r="V78" s="936">
        <v>6.3378620147705078</v>
      </c>
      <c r="W78" s="936">
        <v>5.6399650573730469</v>
      </c>
      <c r="X78" s="936">
        <v>20.624797821044922</v>
      </c>
      <c r="Y78" s="936">
        <v>17.805000305175781</v>
      </c>
      <c r="Z78" s="936">
        <v>10.732000350952148</v>
      </c>
      <c r="AA78" s="886"/>
      <c r="AB78" s="892"/>
      <c r="AC78" s="886"/>
      <c r="AD78" s="886"/>
      <c r="AE78" s="886"/>
      <c r="AF78" s="886"/>
      <c r="AG78" s="886"/>
      <c r="AH78" s="886"/>
      <c r="AI78" s="886"/>
      <c r="AJ78" s="886"/>
      <c r="AK78" s="886"/>
      <c r="AL78" s="886"/>
      <c r="AO78" s="885"/>
      <c r="AQ78" s="893"/>
      <c r="AR78" s="893"/>
      <c r="AS78" s="893"/>
      <c r="AT78" s="893"/>
    </row>
    <row r="79" spans="1:46" x14ac:dyDescent="0.2">
      <c r="A79" s="978" t="s">
        <v>3638</v>
      </c>
      <c r="B79" s="884" t="str">
        <f t="shared" si="1"/>
        <v>X</v>
      </c>
      <c r="C79" s="894" t="s">
        <v>3975</v>
      </c>
      <c r="D79" s="940"/>
      <c r="E79" s="936">
        <v>0.55697500705718994</v>
      </c>
      <c r="F79" s="936">
        <v>0.30184000730514526</v>
      </c>
      <c r="G79" s="936">
        <v>1.0239599943161011</v>
      </c>
      <c r="H79" s="936">
        <v>1.0858919620513916</v>
      </c>
      <c r="I79" s="936">
        <v>3.7635669708251953</v>
      </c>
      <c r="J79" s="936">
        <v>1.5407079458236694</v>
      </c>
      <c r="K79" s="936">
        <v>8.1077766418457031</v>
      </c>
      <c r="L79" s="936">
        <v>8.2614841461181641</v>
      </c>
      <c r="M79" s="936">
        <v>6.912628173828125</v>
      </c>
      <c r="N79" s="936">
        <v>4.309959888458252</v>
      </c>
      <c r="O79" s="936">
        <v>6.564763069152832</v>
      </c>
      <c r="P79" s="936">
        <v>3.5087599754333496</v>
      </c>
      <c r="Q79" s="936">
        <v>4.4027528762817383</v>
      </c>
      <c r="R79" s="936">
        <v>3.5168869495391846</v>
      </c>
      <c r="S79" s="936">
        <v>4.0118498802185059</v>
      </c>
      <c r="T79" s="936">
        <v>6.7210869789123535</v>
      </c>
      <c r="U79" s="936">
        <v>7.055260181427002</v>
      </c>
      <c r="V79" s="936">
        <v>1.2245179414749146</v>
      </c>
      <c r="W79" s="936">
        <v>0.38649800419807434</v>
      </c>
      <c r="X79" s="936">
        <v>10.862138748168945</v>
      </c>
      <c r="Y79" s="936">
        <v>6.3730001449584961</v>
      </c>
      <c r="Z79" s="936">
        <v>4.8520002365112305</v>
      </c>
      <c r="AA79" s="886"/>
      <c r="AB79" s="892"/>
      <c r="AC79" s="886"/>
      <c r="AD79" s="886"/>
      <c r="AE79" s="886"/>
      <c r="AF79" s="886"/>
      <c r="AG79" s="886"/>
      <c r="AH79" s="886"/>
      <c r="AI79" s="886"/>
      <c r="AJ79" s="886"/>
      <c r="AK79" s="886"/>
      <c r="AL79" s="886"/>
      <c r="AO79" s="885"/>
      <c r="AQ79" s="893"/>
      <c r="AR79" s="893"/>
      <c r="AS79" s="893"/>
      <c r="AT79" s="893"/>
    </row>
    <row r="80" spans="1:46" x14ac:dyDescent="0.2">
      <c r="A80" s="978" t="s">
        <v>3639</v>
      </c>
      <c r="B80" s="884" t="str">
        <f t="shared" si="1"/>
        <v>X</v>
      </c>
      <c r="C80" s="894" t="s">
        <v>3976</v>
      </c>
      <c r="D80" s="940"/>
      <c r="E80" s="936">
        <v>0</v>
      </c>
      <c r="F80" s="936">
        <v>0</v>
      </c>
      <c r="G80" s="936">
        <v>0</v>
      </c>
      <c r="H80" s="936">
        <v>11.15582275390625</v>
      </c>
      <c r="I80" s="936">
        <v>8.9057493209838867</v>
      </c>
      <c r="J80" s="936">
        <v>11.563729286193848</v>
      </c>
      <c r="K80" s="936">
        <v>14.117162704467773</v>
      </c>
      <c r="L80" s="936">
        <v>16.670597076416016</v>
      </c>
      <c r="M80" s="936">
        <v>8.8275279998779297</v>
      </c>
      <c r="N80" s="936">
        <v>6.6729640960693359</v>
      </c>
      <c r="O80" s="936">
        <v>13.548086166381836</v>
      </c>
      <c r="P80" s="936">
        <v>12.183822631835938</v>
      </c>
      <c r="Q80" s="936">
        <v>13.209766387939453</v>
      </c>
      <c r="R80" s="936">
        <v>8.6653299331665039</v>
      </c>
      <c r="S80" s="936">
        <v>9.5068769454956055</v>
      </c>
      <c r="T80" s="936">
        <v>7.3566389083862305</v>
      </c>
      <c r="U80" s="936">
        <v>12.107441902160645</v>
      </c>
      <c r="V80" s="936">
        <v>5.1133441925048828</v>
      </c>
      <c r="W80" s="936">
        <v>5.2534670829772949</v>
      </c>
      <c r="X80" s="936">
        <v>9.7626590728759766</v>
      </c>
      <c r="Y80" s="936">
        <v>11.432000160217285</v>
      </c>
      <c r="Z80" s="936">
        <v>5.880000114440918</v>
      </c>
      <c r="AA80" s="886"/>
      <c r="AB80" s="892"/>
      <c r="AC80" s="886"/>
      <c r="AD80" s="886"/>
      <c r="AE80" s="886"/>
      <c r="AF80" s="886"/>
      <c r="AG80" s="886"/>
      <c r="AH80" s="886"/>
      <c r="AI80" s="886"/>
      <c r="AJ80" s="886"/>
      <c r="AK80" s="886"/>
      <c r="AL80" s="886"/>
      <c r="AO80" s="885"/>
      <c r="AQ80" s="893"/>
      <c r="AR80" s="893"/>
      <c r="AS80" s="893"/>
      <c r="AT80" s="893"/>
    </row>
    <row r="81" spans="1:46" hidden="1" x14ac:dyDescent="0.2">
      <c r="A81" s="944" t="s">
        <v>3640</v>
      </c>
      <c r="B81" s="884" t="str">
        <f t="shared" si="1"/>
        <v/>
      </c>
      <c r="C81" s="890" t="s">
        <v>3977</v>
      </c>
      <c r="D81" s="938"/>
      <c r="E81" s="936">
        <v>0</v>
      </c>
      <c r="F81" s="936">
        <v>0</v>
      </c>
      <c r="G81" s="936">
        <v>0</v>
      </c>
      <c r="H81" s="936">
        <v>0</v>
      </c>
      <c r="I81" s="936">
        <v>0</v>
      </c>
      <c r="J81" s="936">
        <v>0</v>
      </c>
      <c r="K81" s="936">
        <v>0</v>
      </c>
      <c r="L81" s="936">
        <v>0</v>
      </c>
      <c r="M81" s="936">
        <v>0</v>
      </c>
      <c r="N81" s="936">
        <v>0</v>
      </c>
      <c r="O81" s="936">
        <v>0</v>
      </c>
      <c r="P81" s="936">
        <v>0</v>
      </c>
      <c r="Q81" s="936">
        <v>0</v>
      </c>
      <c r="R81" s="936">
        <v>0</v>
      </c>
      <c r="S81" s="936">
        <v>0</v>
      </c>
      <c r="T81" s="936">
        <v>0</v>
      </c>
      <c r="U81" s="936">
        <v>0</v>
      </c>
      <c r="V81" s="936">
        <v>0</v>
      </c>
      <c r="W81" s="936">
        <v>0</v>
      </c>
      <c r="X81" s="936">
        <v>0</v>
      </c>
      <c r="Y81" s="936">
        <v>0</v>
      </c>
      <c r="Z81" s="936">
        <v>0</v>
      </c>
      <c r="AA81" s="886"/>
      <c r="AB81" s="892"/>
      <c r="AC81" s="886"/>
      <c r="AD81" s="886"/>
      <c r="AE81" s="886"/>
      <c r="AF81" s="886"/>
      <c r="AG81" s="886"/>
      <c r="AH81" s="886"/>
      <c r="AI81" s="886"/>
      <c r="AJ81" s="886"/>
      <c r="AK81" s="886"/>
      <c r="AL81" s="886"/>
      <c r="AO81" s="885"/>
    </row>
    <row r="82" spans="1:46" hidden="1" x14ac:dyDescent="0.2">
      <c r="A82" s="978" t="s">
        <v>3641</v>
      </c>
      <c r="B82" s="884" t="str">
        <f t="shared" si="1"/>
        <v/>
      </c>
      <c r="C82" s="891" t="s">
        <v>3978</v>
      </c>
      <c r="D82" s="939"/>
      <c r="E82" s="936">
        <v>0</v>
      </c>
      <c r="F82" s="936">
        <v>0</v>
      </c>
      <c r="G82" s="936">
        <v>0</v>
      </c>
      <c r="H82" s="936">
        <v>0</v>
      </c>
      <c r="I82" s="936">
        <v>0</v>
      </c>
      <c r="J82" s="936">
        <v>0</v>
      </c>
      <c r="K82" s="936">
        <v>0</v>
      </c>
      <c r="L82" s="936">
        <v>0</v>
      </c>
      <c r="M82" s="936">
        <v>0</v>
      </c>
      <c r="N82" s="936">
        <v>0</v>
      </c>
      <c r="O82" s="936">
        <v>0</v>
      </c>
      <c r="P82" s="936">
        <v>0</v>
      </c>
      <c r="Q82" s="936">
        <v>0</v>
      </c>
      <c r="R82" s="936">
        <v>0</v>
      </c>
      <c r="S82" s="936">
        <v>0</v>
      </c>
      <c r="T82" s="936">
        <v>0</v>
      </c>
      <c r="U82" s="936">
        <v>0</v>
      </c>
      <c r="V82" s="936">
        <v>0</v>
      </c>
      <c r="W82" s="936">
        <v>0</v>
      </c>
      <c r="X82" s="936">
        <v>0</v>
      </c>
      <c r="Y82" s="936">
        <v>0</v>
      </c>
      <c r="Z82" s="936">
        <v>0</v>
      </c>
      <c r="AA82" s="886"/>
      <c r="AB82" s="892"/>
      <c r="AC82" s="886"/>
      <c r="AD82" s="886"/>
      <c r="AE82" s="886"/>
      <c r="AF82" s="886"/>
      <c r="AG82" s="886"/>
      <c r="AH82" s="886"/>
      <c r="AI82" s="886"/>
      <c r="AJ82" s="886"/>
      <c r="AK82" s="886"/>
      <c r="AL82" s="886"/>
      <c r="AO82" s="885"/>
      <c r="AQ82" s="893"/>
      <c r="AR82" s="893"/>
      <c r="AS82" s="893"/>
      <c r="AT82" s="893"/>
    </row>
    <row r="83" spans="1:46" hidden="1" x14ac:dyDescent="0.2">
      <c r="A83" s="978" t="s">
        <v>3642</v>
      </c>
      <c r="B83" s="884" t="str">
        <f t="shared" si="1"/>
        <v/>
      </c>
      <c r="C83" s="891" t="s">
        <v>3979</v>
      </c>
      <c r="D83" s="939"/>
      <c r="E83" s="936">
        <v>0</v>
      </c>
      <c r="F83" s="936">
        <v>0</v>
      </c>
      <c r="G83" s="936">
        <v>0</v>
      </c>
      <c r="H83" s="936">
        <v>0</v>
      </c>
      <c r="I83" s="936">
        <v>0</v>
      </c>
      <c r="J83" s="936">
        <v>0</v>
      </c>
      <c r="K83" s="936">
        <v>0</v>
      </c>
      <c r="L83" s="936">
        <v>0</v>
      </c>
      <c r="M83" s="936">
        <v>0</v>
      </c>
      <c r="N83" s="936">
        <v>0</v>
      </c>
      <c r="O83" s="936">
        <v>0</v>
      </c>
      <c r="P83" s="936">
        <v>0</v>
      </c>
      <c r="Q83" s="936">
        <v>0</v>
      </c>
      <c r="R83" s="936">
        <v>0</v>
      </c>
      <c r="S83" s="936">
        <v>0</v>
      </c>
      <c r="T83" s="936">
        <v>0</v>
      </c>
      <c r="U83" s="936">
        <v>0</v>
      </c>
      <c r="V83" s="936">
        <v>0</v>
      </c>
      <c r="W83" s="936">
        <v>0</v>
      </c>
      <c r="X83" s="936">
        <v>0</v>
      </c>
      <c r="Y83" s="936">
        <v>0</v>
      </c>
      <c r="Z83" s="936"/>
      <c r="AA83" s="886"/>
      <c r="AB83" s="892"/>
      <c r="AC83" s="886"/>
      <c r="AD83" s="886"/>
      <c r="AE83" s="886"/>
      <c r="AF83" s="886"/>
      <c r="AG83" s="886"/>
      <c r="AH83" s="886"/>
      <c r="AI83" s="886"/>
      <c r="AJ83" s="886"/>
      <c r="AK83" s="886"/>
      <c r="AL83" s="886"/>
      <c r="AO83" s="885"/>
      <c r="AQ83" s="893"/>
      <c r="AR83" s="893"/>
      <c r="AS83" s="893"/>
      <c r="AT83" s="893"/>
    </row>
    <row r="84" spans="1:46" x14ac:dyDescent="0.2">
      <c r="A84" s="944" t="s">
        <v>3643</v>
      </c>
      <c r="B84" s="884" t="str">
        <f t="shared" si="1"/>
        <v>X</v>
      </c>
      <c r="C84" s="890" t="s">
        <v>3980</v>
      </c>
      <c r="D84" s="938"/>
      <c r="E84" s="936">
        <v>0</v>
      </c>
      <c r="F84" s="936">
        <v>0</v>
      </c>
      <c r="G84" s="936">
        <v>0</v>
      </c>
      <c r="H84" s="936">
        <v>0</v>
      </c>
      <c r="I84" s="936">
        <v>0</v>
      </c>
      <c r="J84" s="936">
        <v>0</v>
      </c>
      <c r="K84" s="936">
        <v>0</v>
      </c>
      <c r="L84" s="936">
        <v>0</v>
      </c>
      <c r="M84" s="936">
        <v>0</v>
      </c>
      <c r="N84" s="936">
        <v>2.3238708972930908</v>
      </c>
      <c r="O84" s="936">
        <v>0</v>
      </c>
      <c r="P84" s="936">
        <v>0</v>
      </c>
      <c r="Q84" s="936">
        <v>0</v>
      </c>
      <c r="R84" s="936">
        <v>0</v>
      </c>
      <c r="S84" s="936">
        <v>0</v>
      </c>
      <c r="T84" s="936">
        <v>0</v>
      </c>
      <c r="U84" s="936">
        <v>0</v>
      </c>
      <c r="V84" s="936">
        <v>0</v>
      </c>
      <c r="W84" s="936">
        <v>0</v>
      </c>
      <c r="X84" s="936">
        <v>0</v>
      </c>
      <c r="Y84" s="936">
        <v>0</v>
      </c>
      <c r="Z84" s="936">
        <v>0</v>
      </c>
      <c r="AA84" s="886"/>
      <c r="AB84" s="892"/>
      <c r="AC84" s="886"/>
      <c r="AD84" s="886"/>
      <c r="AE84" s="886"/>
      <c r="AF84" s="886"/>
      <c r="AG84" s="886"/>
      <c r="AH84" s="886"/>
      <c r="AI84" s="886"/>
      <c r="AJ84" s="886"/>
      <c r="AK84" s="886"/>
      <c r="AL84" s="886"/>
      <c r="AO84" s="885"/>
    </row>
    <row r="85" spans="1:46" x14ac:dyDescent="0.2">
      <c r="A85" s="978" t="s">
        <v>3644</v>
      </c>
      <c r="B85" s="884" t="str">
        <f t="shared" si="1"/>
        <v>X</v>
      </c>
      <c r="C85" s="891" t="s">
        <v>3981</v>
      </c>
      <c r="D85" s="939"/>
      <c r="E85" s="936">
        <v>0</v>
      </c>
      <c r="F85" s="936">
        <v>0</v>
      </c>
      <c r="G85" s="936">
        <v>0</v>
      </c>
      <c r="H85" s="936">
        <v>0</v>
      </c>
      <c r="I85" s="936">
        <v>0</v>
      </c>
      <c r="J85" s="936">
        <v>0</v>
      </c>
      <c r="K85" s="936">
        <v>0</v>
      </c>
      <c r="L85" s="936">
        <v>0</v>
      </c>
      <c r="M85" s="936">
        <v>0</v>
      </c>
      <c r="N85" s="936">
        <v>2.3238708972930908</v>
      </c>
      <c r="O85" s="936">
        <v>0</v>
      </c>
      <c r="P85" s="936">
        <v>0</v>
      </c>
      <c r="Q85" s="936">
        <v>0</v>
      </c>
      <c r="R85" s="936">
        <v>0</v>
      </c>
      <c r="S85" s="936">
        <v>0</v>
      </c>
      <c r="T85" s="936">
        <v>0</v>
      </c>
      <c r="U85" s="936">
        <v>0</v>
      </c>
      <c r="V85" s="936">
        <v>0</v>
      </c>
      <c r="W85" s="936">
        <v>0</v>
      </c>
      <c r="X85" s="936">
        <v>0</v>
      </c>
      <c r="Y85" s="936">
        <v>0</v>
      </c>
      <c r="Z85" s="936">
        <v>0</v>
      </c>
      <c r="AA85" s="886"/>
      <c r="AB85" s="892"/>
      <c r="AC85" s="886"/>
      <c r="AD85" s="886"/>
      <c r="AE85" s="886"/>
      <c r="AF85" s="886"/>
      <c r="AG85" s="886"/>
      <c r="AH85" s="886"/>
      <c r="AI85" s="886"/>
      <c r="AJ85" s="886"/>
      <c r="AK85" s="886"/>
      <c r="AL85" s="886"/>
      <c r="AO85" s="885"/>
      <c r="AQ85" s="893"/>
      <c r="AR85" s="893"/>
      <c r="AS85" s="893"/>
      <c r="AT85" s="893"/>
    </row>
    <row r="86" spans="1:46" hidden="1" x14ac:dyDescent="0.2">
      <c r="A86" s="978" t="s">
        <v>3645</v>
      </c>
      <c r="B86" s="884" t="str">
        <f t="shared" si="1"/>
        <v/>
      </c>
      <c r="C86" s="894" t="s">
        <v>3982</v>
      </c>
      <c r="D86" s="940"/>
      <c r="E86" s="936">
        <v>0</v>
      </c>
      <c r="F86" s="936">
        <v>0</v>
      </c>
      <c r="G86" s="936">
        <v>0</v>
      </c>
      <c r="H86" s="936">
        <v>0</v>
      </c>
      <c r="I86" s="936">
        <v>0</v>
      </c>
      <c r="J86" s="936">
        <v>0</v>
      </c>
      <c r="K86" s="936">
        <v>0</v>
      </c>
      <c r="L86" s="936">
        <v>0</v>
      </c>
      <c r="M86" s="936">
        <v>0</v>
      </c>
      <c r="N86" s="936">
        <v>0</v>
      </c>
      <c r="O86" s="936">
        <v>0</v>
      </c>
      <c r="P86" s="936">
        <v>0</v>
      </c>
      <c r="Q86" s="936">
        <v>0</v>
      </c>
      <c r="R86" s="936">
        <v>0</v>
      </c>
      <c r="S86" s="936">
        <v>0</v>
      </c>
      <c r="T86" s="936">
        <v>0</v>
      </c>
      <c r="U86" s="936">
        <v>0</v>
      </c>
      <c r="V86" s="936">
        <v>0</v>
      </c>
      <c r="W86" s="936">
        <v>0</v>
      </c>
      <c r="X86" s="936">
        <v>0</v>
      </c>
      <c r="Y86" s="936"/>
      <c r="Z86" s="936"/>
      <c r="AA86" s="886"/>
      <c r="AB86" s="892"/>
      <c r="AC86" s="886"/>
      <c r="AD86" s="886"/>
      <c r="AE86" s="886"/>
      <c r="AF86" s="886"/>
      <c r="AG86" s="886"/>
      <c r="AH86" s="886"/>
      <c r="AI86" s="886"/>
      <c r="AJ86" s="886"/>
      <c r="AK86" s="886"/>
      <c r="AL86" s="886"/>
      <c r="AO86" s="885"/>
      <c r="AQ86" s="893"/>
      <c r="AR86" s="893"/>
      <c r="AS86" s="893"/>
      <c r="AT86" s="893"/>
    </row>
    <row r="87" spans="1:46" hidden="1" x14ac:dyDescent="0.2">
      <c r="A87" s="978" t="s">
        <v>3646</v>
      </c>
      <c r="B87" s="884" t="str">
        <f t="shared" si="1"/>
        <v/>
      </c>
      <c r="C87" s="894" t="s">
        <v>3983</v>
      </c>
      <c r="D87" s="940"/>
      <c r="E87" s="936">
        <v>0</v>
      </c>
      <c r="F87" s="936">
        <v>0</v>
      </c>
      <c r="G87" s="936">
        <v>0</v>
      </c>
      <c r="H87" s="936">
        <v>0</v>
      </c>
      <c r="I87" s="936">
        <v>0</v>
      </c>
      <c r="J87" s="936">
        <v>0</v>
      </c>
      <c r="K87" s="936">
        <v>0</v>
      </c>
      <c r="L87" s="936">
        <v>0</v>
      </c>
      <c r="M87" s="936">
        <v>0</v>
      </c>
      <c r="N87" s="936">
        <v>0</v>
      </c>
      <c r="O87" s="936">
        <v>0</v>
      </c>
      <c r="P87" s="936">
        <v>0</v>
      </c>
      <c r="Q87" s="936">
        <v>0</v>
      </c>
      <c r="R87" s="936">
        <v>0</v>
      </c>
      <c r="S87" s="936">
        <v>0</v>
      </c>
      <c r="T87" s="936">
        <v>0</v>
      </c>
      <c r="U87" s="936">
        <v>0</v>
      </c>
      <c r="V87" s="936">
        <v>0</v>
      </c>
      <c r="W87" s="936">
        <v>0</v>
      </c>
      <c r="X87" s="936"/>
      <c r="Y87" s="936">
        <v>0</v>
      </c>
      <c r="Z87" s="936"/>
      <c r="AA87" s="886"/>
      <c r="AB87" s="886"/>
      <c r="AC87" s="886"/>
      <c r="AD87" s="886"/>
      <c r="AE87" s="886"/>
      <c r="AF87" s="886"/>
      <c r="AG87" s="886"/>
      <c r="AH87" s="886"/>
      <c r="AI87" s="886"/>
      <c r="AJ87" s="886"/>
      <c r="AK87" s="886"/>
      <c r="AL87" s="886"/>
      <c r="AM87" s="886"/>
      <c r="AO87" s="885"/>
      <c r="AQ87" s="893"/>
      <c r="AR87" s="893"/>
      <c r="AS87" s="893"/>
      <c r="AT87" s="893"/>
    </row>
    <row r="88" spans="1:46" x14ac:dyDescent="0.2">
      <c r="A88" s="978" t="s">
        <v>3647</v>
      </c>
      <c r="B88" s="884" t="str">
        <f t="shared" si="1"/>
        <v>X</v>
      </c>
      <c r="C88" s="894" t="s">
        <v>3984</v>
      </c>
      <c r="D88" s="940"/>
      <c r="E88" s="936">
        <v>0</v>
      </c>
      <c r="F88" s="936">
        <v>0</v>
      </c>
      <c r="G88" s="936">
        <v>0</v>
      </c>
      <c r="H88" s="936">
        <v>0</v>
      </c>
      <c r="I88" s="936">
        <v>0</v>
      </c>
      <c r="J88" s="936">
        <v>0</v>
      </c>
      <c r="K88" s="936">
        <v>0</v>
      </c>
      <c r="L88" s="936">
        <v>0</v>
      </c>
      <c r="M88" s="936">
        <v>0</v>
      </c>
      <c r="N88" s="936">
        <v>2.3238708972930908</v>
      </c>
      <c r="O88" s="936">
        <v>0</v>
      </c>
      <c r="P88" s="936">
        <v>0</v>
      </c>
      <c r="Q88" s="936">
        <v>0</v>
      </c>
      <c r="R88" s="936">
        <v>0</v>
      </c>
      <c r="S88" s="936">
        <v>0</v>
      </c>
      <c r="T88" s="936">
        <v>0</v>
      </c>
      <c r="U88" s="936">
        <v>0</v>
      </c>
      <c r="V88" s="936">
        <v>0</v>
      </c>
      <c r="W88" s="936">
        <v>0</v>
      </c>
      <c r="X88" s="936">
        <v>0</v>
      </c>
      <c r="Y88" s="936">
        <v>0</v>
      </c>
      <c r="Z88" s="936">
        <v>0</v>
      </c>
      <c r="AA88" s="886"/>
      <c r="AB88" s="886"/>
      <c r="AC88" s="886"/>
      <c r="AD88" s="886"/>
      <c r="AE88" s="886"/>
      <c r="AF88" s="886"/>
      <c r="AG88" s="886"/>
      <c r="AH88" s="886"/>
      <c r="AI88" s="886"/>
      <c r="AJ88" s="886"/>
      <c r="AK88" s="886"/>
      <c r="AL88" s="886"/>
      <c r="AM88" s="886"/>
      <c r="AO88" s="885"/>
      <c r="AQ88" s="893"/>
      <c r="AR88" s="893"/>
      <c r="AS88" s="893"/>
      <c r="AT88" s="893"/>
    </row>
    <row r="89" spans="1:46" hidden="1" x14ac:dyDescent="0.2">
      <c r="A89" s="978" t="s">
        <v>3648</v>
      </c>
      <c r="B89" s="884" t="str">
        <f t="shared" si="1"/>
        <v/>
      </c>
      <c r="C89" s="894" t="s">
        <v>3985</v>
      </c>
      <c r="D89" s="940"/>
      <c r="E89" s="936">
        <v>0</v>
      </c>
      <c r="F89" s="936">
        <v>0</v>
      </c>
      <c r="G89" s="936">
        <v>0</v>
      </c>
      <c r="H89" s="936">
        <v>0</v>
      </c>
      <c r="I89" s="936">
        <v>0</v>
      </c>
      <c r="J89" s="936">
        <v>0</v>
      </c>
      <c r="K89" s="936">
        <v>0</v>
      </c>
      <c r="L89" s="936">
        <v>0</v>
      </c>
      <c r="M89" s="936">
        <v>0</v>
      </c>
      <c r="N89" s="936">
        <v>0</v>
      </c>
      <c r="O89" s="936">
        <v>0</v>
      </c>
      <c r="P89" s="936">
        <v>0</v>
      </c>
      <c r="Q89" s="936">
        <v>0</v>
      </c>
      <c r="R89" s="936">
        <v>0</v>
      </c>
      <c r="S89" s="936">
        <v>0</v>
      </c>
      <c r="T89" s="936">
        <v>0</v>
      </c>
      <c r="U89" s="936">
        <v>0</v>
      </c>
      <c r="V89" s="936">
        <v>0</v>
      </c>
      <c r="W89" s="936">
        <v>0</v>
      </c>
      <c r="X89" s="936"/>
      <c r="Y89" s="936">
        <v>0</v>
      </c>
      <c r="Z89" s="936"/>
      <c r="AA89" s="886"/>
      <c r="AB89" s="886"/>
      <c r="AC89" s="886"/>
      <c r="AD89" s="886"/>
      <c r="AE89" s="886"/>
      <c r="AF89" s="886"/>
      <c r="AG89" s="886"/>
      <c r="AH89" s="886"/>
      <c r="AI89" s="886"/>
      <c r="AJ89" s="886"/>
      <c r="AK89" s="886"/>
      <c r="AL89" s="886"/>
      <c r="AM89" s="886"/>
      <c r="AO89" s="885"/>
      <c r="AQ89" s="893"/>
      <c r="AR89" s="893"/>
      <c r="AS89" s="893"/>
      <c r="AT89" s="893"/>
    </row>
    <row r="90" spans="1:46" hidden="1" x14ac:dyDescent="0.2">
      <c r="A90" s="978" t="s">
        <v>3649</v>
      </c>
      <c r="B90" s="884" t="str">
        <f t="shared" si="1"/>
        <v/>
      </c>
      <c r="C90" s="894" t="s">
        <v>3986</v>
      </c>
      <c r="D90" s="940"/>
      <c r="E90" s="936">
        <v>0</v>
      </c>
      <c r="F90" s="936">
        <v>0</v>
      </c>
      <c r="G90" s="936">
        <v>0</v>
      </c>
      <c r="H90" s="936">
        <v>0</v>
      </c>
      <c r="I90" s="936">
        <v>0</v>
      </c>
      <c r="J90" s="936">
        <v>0</v>
      </c>
      <c r="K90" s="936">
        <v>0</v>
      </c>
      <c r="L90" s="936">
        <v>0</v>
      </c>
      <c r="M90" s="936">
        <v>0</v>
      </c>
      <c r="N90" s="936">
        <v>0</v>
      </c>
      <c r="O90" s="936">
        <v>0</v>
      </c>
      <c r="P90" s="936">
        <v>0</v>
      </c>
      <c r="Q90" s="936">
        <v>0</v>
      </c>
      <c r="R90" s="936">
        <v>0</v>
      </c>
      <c r="S90" s="936">
        <v>0</v>
      </c>
      <c r="T90" s="936">
        <v>0</v>
      </c>
      <c r="U90" s="936">
        <v>0</v>
      </c>
      <c r="V90" s="936">
        <v>0</v>
      </c>
      <c r="W90" s="936">
        <v>0</v>
      </c>
      <c r="X90" s="936"/>
      <c r="Y90" s="936">
        <v>0</v>
      </c>
      <c r="Z90" s="936"/>
      <c r="AA90" s="886"/>
      <c r="AB90" s="886"/>
      <c r="AC90" s="886"/>
      <c r="AD90" s="886"/>
      <c r="AE90" s="886"/>
      <c r="AF90" s="886"/>
      <c r="AG90" s="886"/>
      <c r="AH90" s="886"/>
      <c r="AI90" s="886"/>
      <c r="AJ90" s="886"/>
      <c r="AK90" s="886"/>
      <c r="AL90" s="886"/>
      <c r="AM90" s="886"/>
      <c r="AO90" s="885"/>
      <c r="AQ90" s="893"/>
      <c r="AR90" s="893"/>
      <c r="AS90" s="893"/>
      <c r="AT90" s="893"/>
    </row>
    <row r="91" spans="1:46" hidden="1" x14ac:dyDescent="0.2">
      <c r="A91" s="978" t="s">
        <v>3650</v>
      </c>
      <c r="B91" s="884" t="str">
        <f t="shared" si="1"/>
        <v/>
      </c>
      <c r="C91" s="891" t="s">
        <v>3987</v>
      </c>
      <c r="D91" s="939"/>
      <c r="E91" s="936">
        <v>0</v>
      </c>
      <c r="F91" s="936">
        <v>0</v>
      </c>
      <c r="G91" s="936">
        <v>0</v>
      </c>
      <c r="H91" s="936">
        <v>0</v>
      </c>
      <c r="I91" s="936">
        <v>0</v>
      </c>
      <c r="J91" s="936">
        <v>0</v>
      </c>
      <c r="K91" s="936">
        <v>0</v>
      </c>
      <c r="L91" s="936">
        <v>0</v>
      </c>
      <c r="M91" s="936">
        <v>0</v>
      </c>
      <c r="N91" s="936">
        <v>0</v>
      </c>
      <c r="O91" s="936">
        <v>0</v>
      </c>
      <c r="P91" s="936">
        <v>0</v>
      </c>
      <c r="Q91" s="936">
        <v>0</v>
      </c>
      <c r="R91" s="936">
        <v>0</v>
      </c>
      <c r="S91" s="936">
        <v>0</v>
      </c>
      <c r="T91" s="936">
        <v>0</v>
      </c>
      <c r="U91" s="936">
        <v>0</v>
      </c>
      <c r="V91" s="936">
        <v>0</v>
      </c>
      <c r="W91" s="936">
        <v>0</v>
      </c>
      <c r="X91" s="936">
        <v>0</v>
      </c>
      <c r="Y91" s="936">
        <v>0</v>
      </c>
      <c r="Z91" s="936"/>
      <c r="AA91" s="886"/>
      <c r="AB91" s="886"/>
      <c r="AC91" s="886"/>
      <c r="AD91" s="886"/>
      <c r="AE91" s="886"/>
      <c r="AF91" s="886"/>
      <c r="AG91" s="886"/>
      <c r="AH91" s="886"/>
      <c r="AI91" s="886"/>
      <c r="AJ91" s="886"/>
      <c r="AK91" s="886"/>
      <c r="AL91" s="886"/>
      <c r="AM91" s="886"/>
      <c r="AO91" s="885"/>
      <c r="AQ91" s="893"/>
      <c r="AR91" s="893"/>
      <c r="AS91" s="893"/>
      <c r="AT91" s="893"/>
    </row>
    <row r="92" spans="1:46" x14ac:dyDescent="0.2">
      <c r="A92" s="978">
        <v>1.4</v>
      </c>
      <c r="B92" s="884" t="str">
        <f t="shared" si="1"/>
        <v>X</v>
      </c>
      <c r="C92" s="867" t="s">
        <v>3988</v>
      </c>
      <c r="D92" s="937"/>
      <c r="E92" s="936">
        <v>9.3030290603637695</v>
      </c>
      <c r="F92" s="936">
        <v>5.8862266540527344</v>
      </c>
      <c r="G92" s="936">
        <v>5.348851203918457</v>
      </c>
      <c r="H92" s="936">
        <v>6.0760250091552734</v>
      </c>
      <c r="I92" s="936">
        <v>3.737433910369873</v>
      </c>
      <c r="J92" s="936">
        <v>4.6930098533630371</v>
      </c>
      <c r="K92" s="936">
        <v>5.3009858131408691</v>
      </c>
      <c r="L92" s="936">
        <v>5.2589478492736816</v>
      </c>
      <c r="M92" s="936">
        <v>5.6798586845397949</v>
      </c>
      <c r="N92" s="936">
        <v>5.201749324798584</v>
      </c>
      <c r="O92" s="936">
        <v>4.8437576293945313</v>
      </c>
      <c r="P92" s="936">
        <v>6.5797266960144043</v>
      </c>
      <c r="Q92" s="936">
        <v>7.8769745826721191</v>
      </c>
      <c r="R92" s="936">
        <v>8.6492185592651367</v>
      </c>
      <c r="S92" s="936">
        <v>12.468136787414551</v>
      </c>
      <c r="T92" s="936">
        <v>14.618897438049316</v>
      </c>
      <c r="U92" s="936">
        <v>16.335866928100586</v>
      </c>
      <c r="V92" s="936">
        <v>20.728181838989258</v>
      </c>
      <c r="W92" s="936">
        <v>16.88184928894043</v>
      </c>
      <c r="X92" s="936">
        <v>17.336605072021484</v>
      </c>
      <c r="Y92" s="936">
        <v>15.888999938964844</v>
      </c>
      <c r="Z92" s="936">
        <v>13.347999572753906</v>
      </c>
      <c r="AA92" s="886"/>
      <c r="AB92" s="886"/>
      <c r="AC92" s="886"/>
      <c r="AD92" s="886"/>
      <c r="AE92" s="886"/>
      <c r="AF92" s="886"/>
      <c r="AG92" s="886"/>
      <c r="AH92" s="886"/>
      <c r="AI92" s="886"/>
      <c r="AJ92" s="886"/>
      <c r="AK92" s="886"/>
      <c r="AL92" s="886"/>
      <c r="AM92" s="886"/>
      <c r="AO92" s="885"/>
    </row>
    <row r="93" spans="1:46" x14ac:dyDescent="0.2">
      <c r="A93" s="978" t="s">
        <v>3651</v>
      </c>
      <c r="B93" s="884" t="str">
        <f t="shared" si="1"/>
        <v>X</v>
      </c>
      <c r="C93" s="890" t="s">
        <v>3989</v>
      </c>
      <c r="D93" s="938"/>
      <c r="E93" s="936">
        <v>4.9946928024291992</v>
      </c>
      <c r="F93" s="936">
        <v>1.9779297113418579</v>
      </c>
      <c r="G93" s="936">
        <v>0.57111048698425293</v>
      </c>
      <c r="H93" s="936">
        <v>0.43159443140029907</v>
      </c>
      <c r="I93" s="936">
        <v>0.9596027135848999</v>
      </c>
      <c r="J93" s="936">
        <v>1.1494442224502563</v>
      </c>
      <c r="K93" s="936">
        <v>1.1003950834274292</v>
      </c>
      <c r="L93" s="936">
        <v>0.95773518085479736</v>
      </c>
      <c r="M93" s="936">
        <v>1.2683830261230469</v>
      </c>
      <c r="N93" s="936">
        <v>1.064104437828064</v>
      </c>
      <c r="O93" s="936">
        <v>0.91499876976013184</v>
      </c>
      <c r="P93" s="936">
        <v>1.0121551752090454</v>
      </c>
      <c r="Q93" s="936">
        <v>1.6081135272979736</v>
      </c>
      <c r="R93" s="936">
        <v>2.1728019714355469</v>
      </c>
      <c r="S93" s="936">
        <v>5.241203784942627</v>
      </c>
      <c r="T93" s="936">
        <v>8.2368078231811523</v>
      </c>
      <c r="U93" s="936">
        <v>8.2159824371337891</v>
      </c>
      <c r="V93" s="936">
        <v>11.71558952331543</v>
      </c>
      <c r="W93" s="936">
        <v>9.3274402618408203</v>
      </c>
      <c r="X93" s="936">
        <v>9.9348840713500977</v>
      </c>
      <c r="Y93" s="936">
        <v>6.6719999313354492</v>
      </c>
      <c r="Z93" s="936">
        <v>6.4120001792907715</v>
      </c>
      <c r="AA93" s="886"/>
      <c r="AB93" s="886"/>
      <c r="AC93" s="886"/>
      <c r="AD93" s="886"/>
      <c r="AE93" s="886"/>
      <c r="AF93" s="886"/>
      <c r="AG93" s="886"/>
      <c r="AH93" s="886"/>
      <c r="AI93" s="886"/>
      <c r="AJ93" s="886"/>
      <c r="AK93" s="886"/>
      <c r="AL93" s="886"/>
      <c r="AM93" s="886"/>
      <c r="AO93" s="885"/>
    </row>
    <row r="94" spans="1:46" x14ac:dyDescent="0.2">
      <c r="A94" s="978" t="s">
        <v>3652</v>
      </c>
      <c r="B94" s="884" t="str">
        <f t="shared" si="1"/>
        <v>X</v>
      </c>
      <c r="C94" s="891" t="s">
        <v>3990</v>
      </c>
      <c r="D94" s="939"/>
      <c r="E94" s="936">
        <v>2.2771551609039307</v>
      </c>
      <c r="F94" s="936">
        <v>0.80472010374069214</v>
      </c>
      <c r="G94" s="936">
        <v>0.11621370166540146</v>
      </c>
      <c r="H94" s="936">
        <v>4.848911240696907E-2</v>
      </c>
      <c r="I94" s="936">
        <v>2.9847599565982819E-2</v>
      </c>
      <c r="J94" s="936">
        <v>3.4912228584289551E-2</v>
      </c>
      <c r="K94" s="936">
        <v>4.8783261328935623E-2</v>
      </c>
      <c r="L94" s="936">
        <v>6.5567933022975922E-2</v>
      </c>
      <c r="M94" s="936">
        <v>0.11612711101770401</v>
      </c>
      <c r="N94" s="936">
        <v>0.11612711101770401</v>
      </c>
      <c r="O94" s="936">
        <v>6.4805664122104645E-2</v>
      </c>
      <c r="P94" s="936">
        <v>4.0032196789979935E-2</v>
      </c>
      <c r="Q94" s="936">
        <v>0</v>
      </c>
      <c r="R94" s="936">
        <v>0</v>
      </c>
      <c r="S94" s="936">
        <v>0</v>
      </c>
      <c r="T94" s="936">
        <v>0</v>
      </c>
      <c r="U94" s="936">
        <v>0</v>
      </c>
      <c r="V94" s="936">
        <v>0</v>
      </c>
      <c r="W94" s="936">
        <v>0</v>
      </c>
      <c r="X94" s="936">
        <v>0</v>
      </c>
      <c r="Y94" s="936">
        <v>0.15299999713897705</v>
      </c>
      <c r="Z94" s="936">
        <v>1.3000000268220901E-2</v>
      </c>
      <c r="AA94" s="886"/>
      <c r="AB94" s="886"/>
      <c r="AC94" s="886"/>
      <c r="AD94" s="886"/>
      <c r="AE94" s="886"/>
      <c r="AF94" s="886"/>
      <c r="AG94" s="886"/>
      <c r="AH94" s="886"/>
      <c r="AI94" s="886"/>
      <c r="AJ94" s="886"/>
      <c r="AK94" s="886"/>
      <c r="AL94" s="886"/>
      <c r="AM94" s="886"/>
      <c r="AO94" s="885"/>
      <c r="AQ94" s="893"/>
      <c r="AR94" s="893"/>
      <c r="AS94" s="893"/>
      <c r="AT94" s="893"/>
    </row>
    <row r="95" spans="1:46" x14ac:dyDescent="0.2">
      <c r="A95" s="978" t="s">
        <v>3653</v>
      </c>
      <c r="B95" s="884" t="str">
        <f t="shared" si="1"/>
        <v>X</v>
      </c>
      <c r="C95" s="891" t="s">
        <v>3991</v>
      </c>
      <c r="D95" s="939"/>
      <c r="E95" s="936">
        <v>2.4573662281036377</v>
      </c>
      <c r="F95" s="936">
        <v>0.72391027212142944</v>
      </c>
      <c r="G95" s="936">
        <v>0.15733902156352997</v>
      </c>
      <c r="H95" s="936">
        <v>8.8135741651058197E-2</v>
      </c>
      <c r="I95" s="936">
        <v>9.330381453037262E-2</v>
      </c>
      <c r="J95" s="936">
        <v>0.11437352746725082</v>
      </c>
      <c r="K95" s="936">
        <v>0.1171063706278801</v>
      </c>
      <c r="L95" s="936">
        <v>0.12701115012168884</v>
      </c>
      <c r="M95" s="936">
        <v>0.14073796570301056</v>
      </c>
      <c r="N95" s="936">
        <v>0.22897727787494659</v>
      </c>
      <c r="O95" s="936">
        <v>9.4631128013134003E-2</v>
      </c>
      <c r="P95" s="936">
        <v>0.12781697511672974</v>
      </c>
      <c r="Q95" s="936">
        <v>0.59670346975326538</v>
      </c>
      <c r="R95" s="936">
        <v>0.52246701717376709</v>
      </c>
      <c r="S95" s="936">
        <v>0.89243900775909424</v>
      </c>
      <c r="T95" s="936">
        <v>-2.4871999397873878E-2</v>
      </c>
      <c r="U95" s="936">
        <v>0.92239099740982056</v>
      </c>
      <c r="V95" s="936">
        <v>1.0115309953689575</v>
      </c>
      <c r="W95" s="936">
        <v>0.39559298753738403</v>
      </c>
      <c r="X95" s="936">
        <v>0.77166599035263062</v>
      </c>
      <c r="Y95" s="936">
        <v>0</v>
      </c>
      <c r="Z95" s="936">
        <v>0</v>
      </c>
      <c r="AA95" s="886"/>
      <c r="AB95" s="886"/>
      <c r="AC95" s="886"/>
      <c r="AD95" s="886"/>
      <c r="AE95" s="886"/>
      <c r="AF95" s="886"/>
      <c r="AG95" s="886"/>
      <c r="AH95" s="886"/>
      <c r="AI95" s="886"/>
      <c r="AJ95" s="886"/>
      <c r="AK95" s="886"/>
      <c r="AL95" s="886"/>
      <c r="AM95" s="886"/>
      <c r="AO95" s="885"/>
      <c r="AQ95" s="893"/>
      <c r="AR95" s="893"/>
      <c r="AS95" s="893"/>
      <c r="AT95" s="893"/>
    </row>
    <row r="96" spans="1:46" x14ac:dyDescent="0.2">
      <c r="A96" s="978" t="s">
        <v>3654</v>
      </c>
      <c r="B96" s="884" t="str">
        <f t="shared" si="1"/>
        <v>X</v>
      </c>
      <c r="C96" s="891" t="s">
        <v>3992</v>
      </c>
      <c r="D96" s="939"/>
      <c r="E96" s="936">
        <v>0.2213614284992218</v>
      </c>
      <c r="F96" s="936">
        <v>0.33974134922027588</v>
      </c>
      <c r="G96" s="936">
        <v>0.21443979442119598</v>
      </c>
      <c r="H96" s="936">
        <v>0.19381058216094971</v>
      </c>
      <c r="I96" s="936">
        <v>0.73043930530548096</v>
      </c>
      <c r="J96" s="936">
        <v>0.84183245897293091</v>
      </c>
      <c r="K96" s="936">
        <v>0.77661746740341187</v>
      </c>
      <c r="L96" s="936">
        <v>0.61174410581588745</v>
      </c>
      <c r="M96" s="936">
        <v>0.85723698139190674</v>
      </c>
      <c r="N96" s="936">
        <v>0.51172399520874023</v>
      </c>
      <c r="O96" s="936">
        <v>0.59768998622894287</v>
      </c>
      <c r="P96" s="936">
        <v>6.6912002861499786E-2</v>
      </c>
      <c r="Q96" s="936">
        <v>0.65026700496673584</v>
      </c>
      <c r="R96" s="936">
        <v>0.75447601079940796</v>
      </c>
      <c r="S96" s="936">
        <v>1.1976909637451172</v>
      </c>
      <c r="T96" s="936">
        <v>2.0171000957489014</v>
      </c>
      <c r="U96" s="936">
        <v>1.7983100414276123</v>
      </c>
      <c r="V96" s="936">
        <v>1.415861964225769</v>
      </c>
      <c r="W96" s="936">
        <v>0.47937101125717163</v>
      </c>
      <c r="X96" s="936">
        <v>-0.35400000214576721</v>
      </c>
      <c r="Y96" s="936">
        <v>-1.621999979019165</v>
      </c>
      <c r="Z96" s="936">
        <v>-1.6009999513626099</v>
      </c>
      <c r="AA96" s="886"/>
      <c r="AB96" s="886"/>
      <c r="AC96" s="886"/>
      <c r="AD96" s="886"/>
      <c r="AE96" s="886"/>
      <c r="AF96" s="886"/>
      <c r="AG96" s="886"/>
      <c r="AH96" s="886"/>
      <c r="AI96" s="886"/>
      <c r="AJ96" s="886"/>
      <c r="AK96" s="886"/>
      <c r="AL96" s="886"/>
      <c r="AM96" s="886"/>
      <c r="AO96" s="885"/>
      <c r="AQ96" s="893"/>
      <c r="AR96" s="893"/>
      <c r="AS96" s="893"/>
      <c r="AT96" s="893"/>
    </row>
    <row r="97" spans="1:99" x14ac:dyDescent="0.2">
      <c r="A97" s="978" t="s">
        <v>3655</v>
      </c>
      <c r="B97" s="884" t="str">
        <f t="shared" si="1"/>
        <v>X</v>
      </c>
      <c r="C97" s="894" t="s">
        <v>3993</v>
      </c>
      <c r="D97" s="940"/>
      <c r="E97" s="936">
        <v>0.10802499949932098</v>
      </c>
      <c r="F97" s="936">
        <v>0.13572099804878235</v>
      </c>
      <c r="G97" s="936">
        <v>0.11838400363922119</v>
      </c>
      <c r="H97" s="936">
        <v>0.15067499876022339</v>
      </c>
      <c r="I97" s="936">
        <v>0.17755399644374847</v>
      </c>
      <c r="J97" s="936">
        <v>0.18821999430656433</v>
      </c>
      <c r="K97" s="936">
        <v>0.11483000218868256</v>
      </c>
      <c r="L97" s="936">
        <v>9.4640001654624939E-2</v>
      </c>
      <c r="M97" s="936">
        <v>0.10292399674654007</v>
      </c>
      <c r="N97" s="936">
        <v>7.6085001230239868E-2</v>
      </c>
      <c r="O97" s="936">
        <v>8.5217997431755066E-2</v>
      </c>
      <c r="P97" s="936">
        <v>3.3886998891830444E-2</v>
      </c>
      <c r="Q97" s="936">
        <v>6.7589998245239258E-2</v>
      </c>
      <c r="R97" s="936">
        <v>1.737000048160553E-2</v>
      </c>
      <c r="S97" s="936">
        <v>2.9425999149680138E-2</v>
      </c>
      <c r="T97" s="936">
        <v>1.4128999784588814E-2</v>
      </c>
      <c r="U97" s="936">
        <v>2.3401999846100807E-2</v>
      </c>
      <c r="V97" s="936">
        <v>-0.1238970011472702</v>
      </c>
      <c r="W97" s="936">
        <v>-0.11469399929046631</v>
      </c>
      <c r="X97" s="936">
        <v>-9.8999999463558197E-2</v>
      </c>
      <c r="Y97" s="936">
        <v>-6.8000003695487976E-2</v>
      </c>
      <c r="Z97" s="936">
        <v>-8.999999612569809E-3</v>
      </c>
      <c r="AA97" s="886"/>
      <c r="AB97" s="886"/>
      <c r="AC97" s="886"/>
      <c r="AD97" s="886"/>
      <c r="AE97" s="886"/>
      <c r="AF97" s="886"/>
      <c r="AG97" s="886"/>
      <c r="AH97" s="886"/>
      <c r="AI97" s="886"/>
      <c r="AJ97" s="886"/>
      <c r="AK97" s="886"/>
      <c r="AL97" s="886"/>
      <c r="AM97" s="886"/>
      <c r="AO97" s="885"/>
      <c r="AQ97" s="893"/>
      <c r="AR97" s="893"/>
      <c r="AS97" s="893"/>
      <c r="AT97" s="893"/>
    </row>
    <row r="98" spans="1:99" x14ac:dyDescent="0.2">
      <c r="A98" s="978" t="s">
        <v>3656</v>
      </c>
      <c r="B98" s="884" t="str">
        <f t="shared" si="1"/>
        <v>X</v>
      </c>
      <c r="C98" s="894" t="s">
        <v>3994</v>
      </c>
      <c r="D98" s="940"/>
      <c r="E98" s="936">
        <v>0.11333643645048141</v>
      </c>
      <c r="F98" s="936">
        <v>0.20402036607265472</v>
      </c>
      <c r="G98" s="936">
        <v>9.6055790781974792E-2</v>
      </c>
      <c r="H98" s="936">
        <v>4.3135583400726318E-2</v>
      </c>
      <c r="I98" s="936">
        <v>0.55288529396057129</v>
      </c>
      <c r="J98" s="936">
        <v>0.65361249446868896</v>
      </c>
      <c r="K98" s="936">
        <v>0.66178745031356812</v>
      </c>
      <c r="L98" s="936">
        <v>0.51710408926010132</v>
      </c>
      <c r="M98" s="936">
        <v>0.75431299209594727</v>
      </c>
      <c r="N98" s="936">
        <v>0.43563899397850037</v>
      </c>
      <c r="O98" s="936">
        <v>0.51247197389602661</v>
      </c>
      <c r="P98" s="936">
        <v>3.3025000244379044E-2</v>
      </c>
      <c r="Q98" s="936">
        <v>0.58267700672149658</v>
      </c>
      <c r="R98" s="936">
        <v>0.73710602521896362</v>
      </c>
      <c r="S98" s="936">
        <v>1.1682649850845337</v>
      </c>
      <c r="T98" s="936">
        <v>2.0029709339141846</v>
      </c>
      <c r="U98" s="936">
        <v>1.7749079465866089</v>
      </c>
      <c r="V98" s="936">
        <v>1.5397590398788452</v>
      </c>
      <c r="W98" s="936">
        <v>0.59406501054763794</v>
      </c>
      <c r="X98" s="936">
        <v>-0.25499999523162842</v>
      </c>
      <c r="Y98" s="936">
        <v>-1.5540000200271606</v>
      </c>
      <c r="Z98" s="936">
        <v>-1.5920000076293945</v>
      </c>
      <c r="AA98" s="886"/>
      <c r="AB98" s="886"/>
      <c r="AC98" s="886"/>
      <c r="AD98" s="886"/>
      <c r="AE98" s="886"/>
      <c r="AF98" s="886"/>
      <c r="AG98" s="886"/>
      <c r="AH98" s="886"/>
      <c r="AI98" s="886"/>
      <c r="AJ98" s="886"/>
      <c r="AK98" s="886"/>
      <c r="AL98" s="886"/>
      <c r="AM98" s="886"/>
      <c r="AO98" s="885"/>
      <c r="AQ98" s="893"/>
      <c r="AR98" s="893"/>
      <c r="AS98" s="893"/>
      <c r="AT98" s="893"/>
    </row>
    <row r="99" spans="1:99" hidden="1" x14ac:dyDescent="0.2">
      <c r="A99" s="978" t="s">
        <v>3657</v>
      </c>
      <c r="B99" s="884" t="str">
        <f t="shared" si="1"/>
        <v/>
      </c>
      <c r="C99" s="891" t="s">
        <v>3995</v>
      </c>
      <c r="D99" s="939"/>
      <c r="E99" s="936">
        <v>0</v>
      </c>
      <c r="F99" s="936">
        <v>0</v>
      </c>
      <c r="G99" s="936">
        <v>0</v>
      </c>
      <c r="H99" s="936">
        <v>0</v>
      </c>
      <c r="I99" s="936">
        <v>0</v>
      </c>
      <c r="J99" s="936">
        <v>0</v>
      </c>
      <c r="K99" s="936">
        <v>0</v>
      </c>
      <c r="L99" s="936">
        <v>0</v>
      </c>
      <c r="M99" s="936">
        <v>0</v>
      </c>
      <c r="N99" s="936">
        <v>0</v>
      </c>
      <c r="O99" s="936">
        <v>0</v>
      </c>
      <c r="P99" s="936">
        <v>0</v>
      </c>
      <c r="Q99" s="936">
        <v>0</v>
      </c>
      <c r="R99" s="936">
        <v>0</v>
      </c>
      <c r="S99" s="936">
        <v>0</v>
      </c>
      <c r="T99" s="936">
        <v>0</v>
      </c>
      <c r="U99" s="936">
        <v>0</v>
      </c>
      <c r="V99" s="936">
        <v>0</v>
      </c>
      <c r="W99" s="936">
        <v>0</v>
      </c>
      <c r="X99" s="936">
        <v>0</v>
      </c>
      <c r="Y99" s="936">
        <v>0</v>
      </c>
      <c r="Z99" s="936">
        <v>0</v>
      </c>
      <c r="AA99" s="886"/>
      <c r="AB99" s="886"/>
      <c r="AC99" s="886"/>
      <c r="AD99" s="886"/>
      <c r="AE99" s="886"/>
      <c r="AF99" s="886"/>
      <c r="AG99" s="886"/>
      <c r="AH99" s="886"/>
      <c r="AI99" s="886"/>
      <c r="AJ99" s="886"/>
      <c r="AK99" s="886"/>
      <c r="AL99" s="886"/>
      <c r="AM99" s="886"/>
      <c r="AO99" s="885"/>
      <c r="AQ99" s="893"/>
      <c r="AR99" s="893"/>
      <c r="AS99" s="893"/>
      <c r="AT99" s="893"/>
    </row>
    <row r="100" spans="1:99" ht="12.75" customHeight="1" x14ac:dyDescent="0.2">
      <c r="A100" s="978" t="s">
        <v>3658</v>
      </c>
      <c r="B100" s="884" t="str">
        <f t="shared" si="1"/>
        <v>X</v>
      </c>
      <c r="C100" s="891" t="s">
        <v>3996</v>
      </c>
      <c r="D100" s="939"/>
      <c r="E100" s="936">
        <v>3.8809999823570251E-2</v>
      </c>
      <c r="F100" s="936">
        <v>0.10955800116062164</v>
      </c>
      <c r="G100" s="936">
        <v>8.3117999136447906E-2</v>
      </c>
      <c r="H100" s="936">
        <v>0.1011589989066124</v>
      </c>
      <c r="I100" s="936">
        <v>0.1060120016336441</v>
      </c>
      <c r="J100" s="936">
        <v>0.15832599997520447</v>
      </c>
      <c r="K100" s="936">
        <v>0.15788799524307251</v>
      </c>
      <c r="L100" s="936">
        <v>0.15341199934482574</v>
      </c>
      <c r="M100" s="936">
        <v>0.15428100526332855</v>
      </c>
      <c r="N100" s="936">
        <v>0.20727600157260895</v>
      </c>
      <c r="O100" s="936">
        <v>0.15787200629711151</v>
      </c>
      <c r="P100" s="936">
        <v>0.77739399671554565</v>
      </c>
      <c r="Q100" s="936">
        <v>0.36114299297332764</v>
      </c>
      <c r="R100" s="936">
        <v>0.8958590030670166</v>
      </c>
      <c r="S100" s="936">
        <v>3.1510739326477051</v>
      </c>
      <c r="T100" s="936">
        <v>6.2445797920227051</v>
      </c>
      <c r="U100" s="936">
        <v>5.4952812194824219</v>
      </c>
      <c r="V100" s="936">
        <v>9.2881965637207031</v>
      </c>
      <c r="W100" s="936">
        <v>8.4524755477905273</v>
      </c>
      <c r="X100" s="936">
        <v>9.5172176361083984</v>
      </c>
      <c r="Y100" s="936">
        <v>8.1409997940063477</v>
      </c>
      <c r="Z100" s="936">
        <v>8</v>
      </c>
      <c r="AA100" s="886"/>
      <c r="AB100" s="886"/>
      <c r="AC100" s="886"/>
      <c r="AD100" s="886"/>
      <c r="AE100" s="886"/>
      <c r="AF100" s="886"/>
      <c r="AG100" s="886"/>
      <c r="AH100" s="886"/>
      <c r="AI100" s="886"/>
      <c r="AJ100" s="886"/>
      <c r="AK100" s="886"/>
      <c r="AL100" s="886"/>
      <c r="AM100" s="886"/>
      <c r="AO100" s="885"/>
      <c r="AQ100" s="893"/>
      <c r="AR100" s="893"/>
      <c r="AS100" s="893"/>
      <c r="AT100" s="893"/>
      <c r="AX100" s="852"/>
      <c r="BG100" s="852"/>
      <c r="BO100" s="852"/>
      <c r="BW100" s="852"/>
      <c r="CE100" s="852"/>
      <c r="CM100" s="852"/>
      <c r="CU100" s="852"/>
    </row>
    <row r="101" spans="1:99" ht="12.75" customHeight="1" x14ac:dyDescent="0.2">
      <c r="A101" s="978" t="s">
        <v>3659</v>
      </c>
      <c r="B101" s="884" t="str">
        <f t="shared" si="1"/>
        <v>X</v>
      </c>
      <c r="C101" s="894" t="s">
        <v>3997</v>
      </c>
      <c r="D101" s="940"/>
      <c r="E101" s="936">
        <v>0</v>
      </c>
      <c r="F101" s="936">
        <v>0</v>
      </c>
      <c r="G101" s="936">
        <v>0</v>
      </c>
      <c r="H101" s="936">
        <v>0</v>
      </c>
      <c r="I101" s="936">
        <v>0</v>
      </c>
      <c r="J101" s="936">
        <v>0</v>
      </c>
      <c r="K101" s="936">
        <v>0</v>
      </c>
      <c r="L101" s="936">
        <v>0</v>
      </c>
      <c r="M101" s="936">
        <v>0</v>
      </c>
      <c r="N101" s="936">
        <v>0</v>
      </c>
      <c r="O101" s="936">
        <v>0</v>
      </c>
      <c r="P101" s="936">
        <v>0</v>
      </c>
      <c r="Q101" s="936">
        <v>0</v>
      </c>
      <c r="R101" s="936">
        <v>0</v>
      </c>
      <c r="S101" s="936">
        <v>0</v>
      </c>
      <c r="T101" s="936">
        <v>0</v>
      </c>
      <c r="U101" s="936">
        <v>0</v>
      </c>
      <c r="V101" s="936">
        <v>0</v>
      </c>
      <c r="W101" s="936">
        <v>0</v>
      </c>
      <c r="X101" s="936">
        <v>0</v>
      </c>
      <c r="Y101" s="936">
        <v>0.29800000786781311</v>
      </c>
      <c r="Z101" s="936">
        <v>8.0000003799796104E-3</v>
      </c>
      <c r="AA101" s="886"/>
      <c r="AB101" s="886"/>
      <c r="AC101" s="886"/>
      <c r="AD101" s="886"/>
      <c r="AE101" s="886"/>
      <c r="AF101" s="886"/>
      <c r="AG101" s="886"/>
      <c r="AH101" s="886"/>
      <c r="AI101" s="886"/>
      <c r="AJ101" s="886"/>
      <c r="AK101" s="886"/>
      <c r="AL101" s="886"/>
      <c r="AM101" s="886"/>
      <c r="AO101" s="885"/>
      <c r="AQ101" s="893"/>
      <c r="AR101" s="893"/>
      <c r="AS101" s="893"/>
      <c r="AT101" s="893"/>
      <c r="AX101" s="852"/>
      <c r="BG101" s="852"/>
      <c r="BO101" s="852"/>
      <c r="BW101" s="852"/>
      <c r="CE101" s="852"/>
      <c r="CM101" s="852"/>
      <c r="CU101" s="852"/>
    </row>
    <row r="102" spans="1:99" ht="12.75" hidden="1" customHeight="1" x14ac:dyDescent="0.2">
      <c r="A102" s="978" t="s">
        <v>3660</v>
      </c>
      <c r="B102" s="884" t="str">
        <f t="shared" si="1"/>
        <v/>
      </c>
      <c r="C102" s="894" t="s">
        <v>3998</v>
      </c>
      <c r="D102" s="940"/>
      <c r="E102" s="936">
        <v>0</v>
      </c>
      <c r="F102" s="936">
        <v>0</v>
      </c>
      <c r="G102" s="936">
        <v>0</v>
      </c>
      <c r="H102" s="936">
        <v>0</v>
      </c>
      <c r="I102" s="936">
        <v>0</v>
      </c>
      <c r="J102" s="936">
        <v>0</v>
      </c>
      <c r="K102" s="936">
        <v>0</v>
      </c>
      <c r="L102" s="936">
        <v>0</v>
      </c>
      <c r="M102" s="936">
        <v>0</v>
      </c>
      <c r="N102" s="936">
        <v>0</v>
      </c>
      <c r="O102" s="936">
        <v>0</v>
      </c>
      <c r="P102" s="936">
        <v>0</v>
      </c>
      <c r="Q102" s="936">
        <v>0</v>
      </c>
      <c r="R102" s="936">
        <v>0</v>
      </c>
      <c r="S102" s="936">
        <v>0</v>
      </c>
      <c r="T102" s="936">
        <v>0</v>
      </c>
      <c r="U102" s="936">
        <v>0</v>
      </c>
      <c r="V102" s="936">
        <v>0</v>
      </c>
      <c r="W102" s="936">
        <v>0</v>
      </c>
      <c r="X102" s="936">
        <v>0</v>
      </c>
      <c r="Y102" s="936">
        <v>0</v>
      </c>
      <c r="Z102" s="936"/>
      <c r="AA102" s="886"/>
      <c r="AB102" s="886"/>
      <c r="AC102" s="886"/>
      <c r="AD102" s="886"/>
      <c r="AE102" s="886"/>
      <c r="AF102" s="886"/>
      <c r="AG102" s="886"/>
      <c r="AH102" s="886"/>
      <c r="AI102" s="886"/>
      <c r="AJ102" s="886"/>
      <c r="AK102" s="886"/>
      <c r="AL102" s="886"/>
      <c r="AM102" s="886"/>
      <c r="AO102" s="885"/>
      <c r="AQ102" s="893"/>
      <c r="AR102" s="893"/>
      <c r="AS102" s="893"/>
      <c r="AT102" s="893"/>
      <c r="AX102" s="852"/>
      <c r="BG102" s="852"/>
      <c r="BO102" s="852"/>
      <c r="BW102" s="852"/>
      <c r="CE102" s="852"/>
      <c r="CM102" s="852"/>
      <c r="CU102" s="852"/>
    </row>
    <row r="103" spans="1:99" ht="12.75" customHeight="1" x14ac:dyDescent="0.2">
      <c r="A103" s="978" t="s">
        <v>3661</v>
      </c>
      <c r="B103" s="884" t="str">
        <f t="shared" si="1"/>
        <v>X</v>
      </c>
      <c r="C103" s="894" t="s">
        <v>3999</v>
      </c>
      <c r="D103" s="940"/>
      <c r="E103" s="936">
        <v>3.8809999823570251E-2</v>
      </c>
      <c r="F103" s="936">
        <v>0.10955800116062164</v>
      </c>
      <c r="G103" s="936">
        <v>8.3117999136447906E-2</v>
      </c>
      <c r="H103" s="936">
        <v>0.1011589989066124</v>
      </c>
      <c r="I103" s="936">
        <v>0.1060120016336441</v>
      </c>
      <c r="J103" s="936">
        <v>0.15832599997520447</v>
      </c>
      <c r="K103" s="936">
        <v>0.15788799524307251</v>
      </c>
      <c r="L103" s="936">
        <v>0.15341199934482574</v>
      </c>
      <c r="M103" s="936">
        <v>0.15428100526332855</v>
      </c>
      <c r="N103" s="936">
        <v>0.20727600157260895</v>
      </c>
      <c r="O103" s="936">
        <v>0.15787200629711151</v>
      </c>
      <c r="P103" s="936">
        <v>0.77739399671554565</v>
      </c>
      <c r="Q103" s="936">
        <v>0.36114299297332764</v>
      </c>
      <c r="R103" s="936">
        <v>0.8958590030670166</v>
      </c>
      <c r="S103" s="936">
        <v>0.283610999584198</v>
      </c>
      <c r="T103" s="936">
        <v>0.24765500426292419</v>
      </c>
      <c r="U103" s="936">
        <v>0.18869000673294067</v>
      </c>
      <c r="V103" s="936">
        <v>7.5718998908996582E-2</v>
      </c>
      <c r="W103" s="936">
        <v>0</v>
      </c>
      <c r="X103" s="936">
        <v>0</v>
      </c>
      <c r="Y103" s="936">
        <v>0</v>
      </c>
      <c r="Z103" s="936">
        <v>0</v>
      </c>
      <c r="AA103" s="886"/>
      <c r="AB103" s="886"/>
      <c r="AC103" s="886"/>
      <c r="AD103" s="886"/>
      <c r="AE103" s="886"/>
      <c r="AF103" s="886"/>
      <c r="AG103" s="886"/>
      <c r="AH103" s="886"/>
      <c r="AI103" s="886"/>
      <c r="AJ103" s="886"/>
      <c r="AK103" s="886"/>
      <c r="AL103" s="886"/>
      <c r="AM103" s="886"/>
      <c r="AO103" s="885"/>
      <c r="AQ103" s="893"/>
      <c r="AR103" s="893"/>
      <c r="AS103" s="893"/>
      <c r="AT103" s="893"/>
      <c r="AX103" s="852"/>
      <c r="BG103" s="852"/>
      <c r="BO103" s="852"/>
      <c r="BW103" s="852"/>
      <c r="CE103" s="852"/>
      <c r="CM103" s="852"/>
      <c r="CO103" s="852"/>
      <c r="CU103" s="852"/>
    </row>
    <row r="104" spans="1:99" ht="12.75" customHeight="1" x14ac:dyDescent="0.2">
      <c r="A104" s="978" t="s">
        <v>3662</v>
      </c>
      <c r="B104" s="884" t="str">
        <f t="shared" si="1"/>
        <v>X</v>
      </c>
      <c r="C104" s="894" t="s">
        <v>4000</v>
      </c>
      <c r="D104" s="940"/>
      <c r="E104" s="936">
        <v>0</v>
      </c>
      <c r="F104" s="936">
        <v>0</v>
      </c>
      <c r="G104" s="936">
        <v>0</v>
      </c>
      <c r="H104" s="936">
        <v>0</v>
      </c>
      <c r="I104" s="936">
        <v>0</v>
      </c>
      <c r="J104" s="936">
        <v>0</v>
      </c>
      <c r="K104" s="936">
        <v>0</v>
      </c>
      <c r="L104" s="936">
        <v>0</v>
      </c>
      <c r="M104" s="936">
        <v>0</v>
      </c>
      <c r="N104" s="936">
        <v>0</v>
      </c>
      <c r="O104" s="936">
        <v>0</v>
      </c>
      <c r="P104" s="936">
        <v>0</v>
      </c>
      <c r="Q104" s="936">
        <v>0</v>
      </c>
      <c r="R104" s="936">
        <v>0</v>
      </c>
      <c r="S104" s="936">
        <v>2.8674631118774414</v>
      </c>
      <c r="T104" s="936">
        <v>5.996924877166748</v>
      </c>
      <c r="U104" s="936">
        <v>5.3065910339355469</v>
      </c>
      <c r="V104" s="936">
        <v>9.2124776840209961</v>
      </c>
      <c r="W104" s="936">
        <v>8.4524755477905273</v>
      </c>
      <c r="X104" s="936">
        <v>9.5172176361083984</v>
      </c>
      <c r="Y104" s="936">
        <v>7.8429999351501465</v>
      </c>
      <c r="Z104" s="936">
        <v>7.9920001029968262</v>
      </c>
      <c r="AA104" s="886"/>
      <c r="AB104" s="886"/>
      <c r="AC104" s="886"/>
      <c r="AD104" s="886"/>
      <c r="AE104" s="886"/>
      <c r="AF104" s="886"/>
      <c r="AG104" s="886"/>
      <c r="AH104" s="886"/>
      <c r="AI104" s="886"/>
      <c r="AJ104" s="886"/>
      <c r="AK104" s="886"/>
      <c r="AL104" s="886"/>
      <c r="AM104" s="886"/>
      <c r="AO104" s="885"/>
      <c r="AQ104" s="893"/>
      <c r="AR104" s="893"/>
      <c r="AS104" s="893"/>
      <c r="AT104" s="893"/>
      <c r="AX104" s="852"/>
      <c r="BG104" s="852"/>
      <c r="BO104" s="852"/>
      <c r="BW104" s="852"/>
      <c r="CE104" s="852"/>
      <c r="CM104" s="852"/>
      <c r="CO104" s="852"/>
      <c r="CU104" s="852"/>
    </row>
    <row r="105" spans="1:99" ht="12.75" hidden="1" customHeight="1" x14ac:dyDescent="0.2">
      <c r="A105" s="978" t="s">
        <v>3663</v>
      </c>
      <c r="B105" s="884" t="str">
        <f t="shared" si="1"/>
        <v/>
      </c>
      <c r="C105" s="891" t="s">
        <v>4001</v>
      </c>
      <c r="D105" s="939"/>
      <c r="E105" s="936">
        <v>0</v>
      </c>
      <c r="F105" s="936">
        <v>0</v>
      </c>
      <c r="G105" s="936">
        <v>0</v>
      </c>
      <c r="H105" s="936">
        <v>0</v>
      </c>
      <c r="I105" s="936">
        <v>0</v>
      </c>
      <c r="J105" s="936">
        <v>0</v>
      </c>
      <c r="K105" s="936">
        <v>0</v>
      </c>
      <c r="L105" s="936">
        <v>0</v>
      </c>
      <c r="M105" s="936">
        <v>0</v>
      </c>
      <c r="N105" s="936">
        <v>0</v>
      </c>
      <c r="O105" s="936">
        <v>0</v>
      </c>
      <c r="P105" s="936">
        <v>0</v>
      </c>
      <c r="Q105" s="936">
        <v>0</v>
      </c>
      <c r="R105" s="936">
        <v>0</v>
      </c>
      <c r="S105" s="936">
        <v>0</v>
      </c>
      <c r="T105" s="936">
        <v>0</v>
      </c>
      <c r="U105" s="936">
        <v>0</v>
      </c>
      <c r="V105" s="936">
        <v>0</v>
      </c>
      <c r="W105" s="936">
        <v>0</v>
      </c>
      <c r="X105" s="936">
        <v>0</v>
      </c>
      <c r="Y105" s="936">
        <v>0</v>
      </c>
      <c r="Z105" s="936"/>
      <c r="AA105" s="886"/>
      <c r="AB105" s="886"/>
      <c r="AC105" s="886"/>
      <c r="AD105" s="886"/>
      <c r="AE105" s="886"/>
      <c r="AF105" s="886"/>
      <c r="AG105" s="886"/>
      <c r="AH105" s="886"/>
      <c r="AI105" s="886"/>
      <c r="AJ105" s="886"/>
      <c r="AK105" s="886"/>
      <c r="AL105" s="886"/>
      <c r="AM105" s="886"/>
      <c r="AO105" s="885"/>
      <c r="AQ105" s="893"/>
      <c r="AR105" s="893"/>
      <c r="AS105" s="893"/>
      <c r="AT105" s="893"/>
      <c r="AX105" s="852"/>
      <c r="BG105" s="852"/>
      <c r="BO105" s="852"/>
      <c r="BW105" s="852"/>
      <c r="CE105" s="852"/>
      <c r="CM105" s="852"/>
      <c r="CU105" s="852"/>
    </row>
    <row r="106" spans="1:99" ht="12.75" customHeight="1" x14ac:dyDescent="0.2">
      <c r="A106" s="944" t="s">
        <v>3664</v>
      </c>
      <c r="B106" s="884" t="str">
        <f t="shared" si="1"/>
        <v>X</v>
      </c>
      <c r="C106" s="890" t="s">
        <v>4002</v>
      </c>
      <c r="D106" s="938"/>
      <c r="E106" s="936">
        <v>2.82462477684021</v>
      </c>
      <c r="F106" s="936">
        <v>2.8942060470581055</v>
      </c>
      <c r="G106" s="936">
        <v>2.7460701465606689</v>
      </c>
      <c r="H106" s="936">
        <v>2.8414087295532227</v>
      </c>
      <c r="I106" s="936">
        <v>2.5508170127868652</v>
      </c>
      <c r="J106" s="936">
        <v>3.1707043647766113</v>
      </c>
      <c r="K106" s="936">
        <v>3.3471860885620117</v>
      </c>
      <c r="L106" s="936">
        <v>3.151972770690918</v>
      </c>
      <c r="M106" s="936">
        <v>3.3320987224578857</v>
      </c>
      <c r="N106" s="936">
        <v>3.1864242553710938</v>
      </c>
      <c r="O106" s="936">
        <v>3.0687861442565918</v>
      </c>
      <c r="P106" s="936">
        <v>3.6088395118713379</v>
      </c>
      <c r="Q106" s="936">
        <v>5.5068449974060059</v>
      </c>
      <c r="R106" s="936">
        <v>5.3396148681640625</v>
      </c>
      <c r="S106" s="936">
        <v>5.6667890548706055</v>
      </c>
      <c r="T106" s="936">
        <v>5.3464651107788086</v>
      </c>
      <c r="U106" s="936">
        <v>6.0952258110046387</v>
      </c>
      <c r="V106" s="936">
        <v>7.7224578857421875</v>
      </c>
      <c r="W106" s="936">
        <v>5.7368249893188477</v>
      </c>
      <c r="X106" s="936">
        <v>5.2543931007385254</v>
      </c>
      <c r="Y106" s="936">
        <v>3.8610000610351563</v>
      </c>
      <c r="Z106" s="936">
        <v>3.9249999523162842</v>
      </c>
      <c r="AA106" s="885"/>
      <c r="AB106" s="885"/>
      <c r="AC106" s="885"/>
      <c r="AD106" s="885"/>
      <c r="AE106" s="885"/>
      <c r="AF106" s="885"/>
      <c r="AG106" s="885"/>
      <c r="AH106" s="885"/>
      <c r="AI106" s="885"/>
      <c r="AJ106" s="885"/>
      <c r="AK106" s="885"/>
      <c r="AL106" s="885"/>
      <c r="AM106" s="885"/>
      <c r="AO106" s="885"/>
      <c r="AX106" s="852"/>
      <c r="BG106" s="852"/>
      <c r="BO106" s="852"/>
      <c r="BW106" s="852"/>
      <c r="CE106" s="852"/>
      <c r="CM106" s="852"/>
      <c r="CO106" s="852"/>
      <c r="CU106" s="852"/>
    </row>
    <row r="107" spans="1:99" ht="12.75" hidden="1" customHeight="1" x14ac:dyDescent="0.2">
      <c r="A107" s="978" t="s">
        <v>3665</v>
      </c>
      <c r="B107" s="884" t="str">
        <f t="shared" si="1"/>
        <v/>
      </c>
      <c r="C107" s="891" t="s">
        <v>4003</v>
      </c>
      <c r="D107" s="939"/>
      <c r="E107" s="936">
        <v>0</v>
      </c>
      <c r="F107" s="936">
        <v>0</v>
      </c>
      <c r="G107" s="936">
        <v>0</v>
      </c>
      <c r="H107" s="936">
        <v>0</v>
      </c>
      <c r="I107" s="936">
        <v>0</v>
      </c>
      <c r="J107" s="936">
        <v>0</v>
      </c>
      <c r="K107" s="936">
        <v>0</v>
      </c>
      <c r="L107" s="936">
        <v>0</v>
      </c>
      <c r="M107" s="936">
        <v>0</v>
      </c>
      <c r="N107" s="936">
        <v>0</v>
      </c>
      <c r="O107" s="936">
        <v>0</v>
      </c>
      <c r="P107" s="936">
        <v>0</v>
      </c>
      <c r="Q107" s="936">
        <v>0</v>
      </c>
      <c r="R107" s="936">
        <v>0</v>
      </c>
      <c r="S107" s="936">
        <v>0</v>
      </c>
      <c r="T107" s="936">
        <v>0</v>
      </c>
      <c r="U107" s="936">
        <v>0</v>
      </c>
      <c r="V107" s="936">
        <v>0</v>
      </c>
      <c r="W107" s="936">
        <v>0</v>
      </c>
      <c r="X107" s="936">
        <v>0</v>
      </c>
      <c r="Y107" s="936">
        <v>0</v>
      </c>
      <c r="Z107" s="936">
        <v>0</v>
      </c>
      <c r="AA107" s="885"/>
      <c r="AB107" s="885"/>
      <c r="AC107" s="885"/>
      <c r="AD107" s="885"/>
      <c r="AE107" s="885"/>
      <c r="AF107" s="885"/>
      <c r="AG107" s="885"/>
      <c r="AH107" s="885"/>
      <c r="AI107" s="885"/>
      <c r="AJ107" s="885"/>
      <c r="AK107" s="885"/>
      <c r="AL107" s="885"/>
      <c r="AM107" s="885"/>
      <c r="AO107" s="885"/>
      <c r="AQ107" s="893"/>
      <c r="AR107" s="893"/>
      <c r="AS107" s="893"/>
      <c r="AT107" s="893"/>
      <c r="AX107" s="852"/>
      <c r="BG107" s="852"/>
      <c r="BO107" s="852"/>
      <c r="BW107" s="852"/>
      <c r="CE107" s="852"/>
      <c r="CM107" s="852"/>
      <c r="CO107" s="852"/>
      <c r="CU107" s="852"/>
    </row>
    <row r="108" spans="1:99" ht="12.75" hidden="1" customHeight="1" x14ac:dyDescent="0.2">
      <c r="A108" s="978" t="s">
        <v>3666</v>
      </c>
      <c r="B108" s="884" t="str">
        <f t="shared" si="1"/>
        <v/>
      </c>
      <c r="C108" s="894" t="s">
        <v>4004</v>
      </c>
      <c r="D108" s="940"/>
      <c r="E108" s="936"/>
      <c r="F108" s="936"/>
      <c r="G108" s="936"/>
      <c r="H108" s="936"/>
      <c r="I108" s="936"/>
      <c r="J108" s="936"/>
      <c r="K108" s="936"/>
      <c r="L108" s="936"/>
      <c r="M108" s="936"/>
      <c r="N108" s="936"/>
      <c r="O108" s="936"/>
      <c r="P108" s="936"/>
      <c r="Q108" s="936"/>
      <c r="R108" s="936"/>
      <c r="S108" s="936"/>
      <c r="T108" s="936"/>
      <c r="U108" s="936"/>
      <c r="V108" s="936"/>
      <c r="W108" s="936"/>
      <c r="X108" s="936">
        <v>0</v>
      </c>
      <c r="Y108" s="936">
        <v>0</v>
      </c>
      <c r="Z108" s="936"/>
      <c r="AA108" s="886"/>
      <c r="AB108" s="886"/>
      <c r="AC108" s="886"/>
      <c r="AD108" s="886"/>
      <c r="AE108" s="886"/>
      <c r="AF108" s="886"/>
      <c r="AG108" s="886"/>
      <c r="AH108" s="886"/>
      <c r="AI108" s="886"/>
      <c r="AJ108" s="886"/>
      <c r="AK108" s="886"/>
      <c r="AL108" s="886"/>
      <c r="AM108" s="886"/>
      <c r="AO108" s="885"/>
      <c r="AQ108" s="893"/>
      <c r="AR108" s="893"/>
      <c r="AS108" s="893"/>
      <c r="AT108" s="893"/>
      <c r="AX108" s="852"/>
      <c r="BG108" s="852"/>
      <c r="BO108" s="852"/>
      <c r="BW108" s="852"/>
      <c r="CE108" s="852"/>
      <c r="CM108" s="852"/>
      <c r="CU108" s="852"/>
    </row>
    <row r="109" spans="1:99" ht="12.75" hidden="1" customHeight="1" x14ac:dyDescent="0.2">
      <c r="A109" s="978" t="s">
        <v>3667</v>
      </c>
      <c r="B109" s="884" t="str">
        <f t="shared" si="1"/>
        <v/>
      </c>
      <c r="C109" s="894" t="s">
        <v>4005</v>
      </c>
      <c r="D109" s="940"/>
      <c r="E109" s="936"/>
      <c r="F109" s="936"/>
      <c r="G109" s="936"/>
      <c r="H109" s="936"/>
      <c r="I109" s="936"/>
      <c r="J109" s="936"/>
      <c r="K109" s="936"/>
      <c r="L109" s="936"/>
      <c r="M109" s="936"/>
      <c r="N109" s="936"/>
      <c r="O109" s="936"/>
      <c r="P109" s="936"/>
      <c r="Q109" s="936"/>
      <c r="R109" s="936"/>
      <c r="S109" s="936"/>
      <c r="T109" s="936"/>
      <c r="U109" s="936"/>
      <c r="V109" s="936"/>
      <c r="W109" s="936"/>
      <c r="X109" s="936">
        <v>0</v>
      </c>
      <c r="Y109" s="936">
        <v>0</v>
      </c>
      <c r="Z109" s="936"/>
      <c r="AA109" s="886"/>
      <c r="AB109" s="886"/>
      <c r="AC109" s="886"/>
      <c r="AD109" s="886"/>
      <c r="AE109" s="886"/>
      <c r="AF109" s="886"/>
      <c r="AG109" s="886"/>
      <c r="AH109" s="886"/>
      <c r="AI109" s="886"/>
      <c r="AJ109" s="886"/>
      <c r="AK109" s="886"/>
      <c r="AL109" s="886"/>
      <c r="AM109" s="886"/>
      <c r="AO109" s="885"/>
      <c r="AQ109" s="893"/>
      <c r="AR109" s="893"/>
      <c r="AS109" s="893"/>
      <c r="AT109" s="893"/>
      <c r="AX109" s="852"/>
      <c r="BG109" s="852"/>
      <c r="BO109" s="852"/>
      <c r="BW109" s="852"/>
      <c r="CE109" s="852"/>
      <c r="CM109" s="852"/>
      <c r="CO109" s="852"/>
      <c r="CU109" s="852"/>
    </row>
    <row r="110" spans="1:99" ht="12.75" hidden="1" customHeight="1" x14ac:dyDescent="0.2">
      <c r="A110" s="978" t="s">
        <v>3668</v>
      </c>
      <c r="B110" s="884" t="str">
        <f t="shared" si="1"/>
        <v/>
      </c>
      <c r="C110" s="894" t="s">
        <v>4006</v>
      </c>
      <c r="D110" s="940"/>
      <c r="E110" s="936"/>
      <c r="F110" s="936"/>
      <c r="G110" s="936"/>
      <c r="H110" s="936"/>
      <c r="I110" s="936"/>
      <c r="J110" s="936"/>
      <c r="K110" s="936"/>
      <c r="L110" s="936"/>
      <c r="M110" s="936"/>
      <c r="N110" s="936"/>
      <c r="O110" s="936"/>
      <c r="P110" s="936"/>
      <c r="Q110" s="936"/>
      <c r="R110" s="936"/>
      <c r="S110" s="936"/>
      <c r="T110" s="936"/>
      <c r="U110" s="936"/>
      <c r="V110" s="936"/>
      <c r="W110" s="936"/>
      <c r="X110" s="936">
        <v>0</v>
      </c>
      <c r="Y110" s="936">
        <v>0</v>
      </c>
      <c r="Z110" s="936"/>
      <c r="AA110" s="886"/>
      <c r="AB110" s="886"/>
      <c r="AC110" s="886"/>
      <c r="AD110" s="886"/>
      <c r="AE110" s="886"/>
      <c r="AF110" s="886"/>
      <c r="AG110" s="886"/>
      <c r="AH110" s="886"/>
      <c r="AI110" s="886"/>
      <c r="AJ110" s="886"/>
      <c r="AK110" s="886"/>
      <c r="AL110" s="886"/>
      <c r="AM110" s="886"/>
      <c r="AN110" s="856"/>
      <c r="AO110" s="885"/>
      <c r="AQ110" s="893"/>
      <c r="AR110" s="893"/>
      <c r="AS110" s="893"/>
      <c r="AT110" s="893"/>
      <c r="AX110" s="852"/>
      <c r="BG110" s="852"/>
      <c r="BO110" s="852"/>
      <c r="BW110" s="852"/>
      <c r="CE110" s="852"/>
      <c r="CM110" s="852"/>
      <c r="CO110" s="852"/>
      <c r="CU110" s="852"/>
    </row>
    <row r="111" spans="1:99" ht="12.75" hidden="1" customHeight="1" x14ac:dyDescent="0.2">
      <c r="A111" s="978" t="s">
        <v>3669</v>
      </c>
      <c r="B111" s="884" t="str">
        <f t="shared" si="1"/>
        <v/>
      </c>
      <c r="C111" s="894" t="s">
        <v>4007</v>
      </c>
      <c r="D111" s="940"/>
      <c r="E111" s="936"/>
      <c r="F111" s="936"/>
      <c r="G111" s="936"/>
      <c r="H111" s="936"/>
      <c r="I111" s="936"/>
      <c r="J111" s="936"/>
      <c r="K111" s="936"/>
      <c r="L111" s="936"/>
      <c r="M111" s="936"/>
      <c r="N111" s="936"/>
      <c r="O111" s="936"/>
      <c r="P111" s="936"/>
      <c r="Q111" s="936"/>
      <c r="R111" s="936"/>
      <c r="S111" s="936"/>
      <c r="T111" s="936"/>
      <c r="U111" s="936"/>
      <c r="V111" s="936"/>
      <c r="W111" s="936"/>
      <c r="X111" s="936">
        <v>0</v>
      </c>
      <c r="Y111" s="936">
        <v>0</v>
      </c>
      <c r="Z111" s="936"/>
      <c r="AA111" s="886"/>
      <c r="AB111" s="886"/>
      <c r="AC111" s="886"/>
      <c r="AD111" s="886"/>
      <c r="AE111" s="886"/>
      <c r="AF111" s="886"/>
      <c r="AG111" s="886"/>
      <c r="AH111" s="886"/>
      <c r="AI111" s="886"/>
      <c r="AJ111" s="886"/>
      <c r="AK111" s="886"/>
      <c r="AL111" s="886"/>
      <c r="AM111" s="886"/>
      <c r="AO111" s="885"/>
      <c r="AQ111" s="893"/>
      <c r="AR111" s="893"/>
      <c r="AS111" s="893"/>
      <c r="AT111" s="893"/>
      <c r="AX111" s="852"/>
      <c r="BG111" s="852"/>
      <c r="BO111" s="852"/>
      <c r="BW111" s="852"/>
      <c r="CE111" s="852"/>
      <c r="CM111" s="852"/>
      <c r="CO111" s="852"/>
      <c r="CU111" s="852"/>
    </row>
    <row r="112" spans="1:99" ht="12.75" customHeight="1" x14ac:dyDescent="0.2">
      <c r="A112" s="978" t="s">
        <v>3670</v>
      </c>
      <c r="B112" s="884" t="str">
        <f t="shared" si="1"/>
        <v>X</v>
      </c>
      <c r="C112" s="891" t="s">
        <v>4008</v>
      </c>
      <c r="D112" s="939"/>
      <c r="E112" s="936">
        <v>1.0911071300506592</v>
      </c>
      <c r="F112" s="936">
        <v>1.0697522163391113</v>
      </c>
      <c r="G112" s="936">
        <v>1.0721629858016968</v>
      </c>
      <c r="H112" s="936">
        <v>0.82559490203857422</v>
      </c>
      <c r="I112" s="936">
        <v>0.79760068655014038</v>
      </c>
      <c r="J112" s="936">
        <v>0.895638108253479</v>
      </c>
      <c r="K112" s="936">
        <v>0.86039316654205322</v>
      </c>
      <c r="L112" s="936">
        <v>0.86765754222869873</v>
      </c>
      <c r="M112" s="936">
        <v>0.891731858253479</v>
      </c>
      <c r="N112" s="936">
        <v>0.9879118800163269</v>
      </c>
      <c r="O112" s="936">
        <v>0.92155647277832031</v>
      </c>
      <c r="P112" s="936">
        <v>0.9704740047454834</v>
      </c>
      <c r="Q112" s="936">
        <v>0.99507802724838257</v>
      </c>
      <c r="R112" s="936">
        <v>1.0989500284194946</v>
      </c>
      <c r="S112" s="936">
        <v>0.81578397750854492</v>
      </c>
      <c r="T112" s="936">
        <v>1.1994650363922119</v>
      </c>
      <c r="U112" s="936">
        <v>1.3162059783935547</v>
      </c>
      <c r="V112" s="936">
        <v>1.3703579902648926</v>
      </c>
      <c r="W112" s="936">
        <v>1.2317249774932861</v>
      </c>
      <c r="X112" s="936">
        <v>1.3643929958343506</v>
      </c>
      <c r="Y112" s="936">
        <v>1.2070000171661377</v>
      </c>
      <c r="Z112" s="936">
        <v>0.81699997186660767</v>
      </c>
      <c r="AA112" s="886"/>
      <c r="AB112" s="886"/>
      <c r="AC112" s="886"/>
      <c r="AD112" s="886"/>
      <c r="AE112" s="886"/>
      <c r="AF112" s="886"/>
      <c r="AG112" s="886"/>
      <c r="AH112" s="886"/>
      <c r="AI112" s="886"/>
      <c r="AJ112" s="886"/>
      <c r="AK112" s="886"/>
      <c r="AL112" s="886"/>
      <c r="AM112" s="886"/>
      <c r="AO112" s="885"/>
      <c r="AQ112" s="893"/>
      <c r="AR112" s="893"/>
      <c r="AS112" s="893"/>
      <c r="AT112" s="893"/>
      <c r="AX112" s="852"/>
      <c r="BG112" s="852"/>
      <c r="BO112" s="852"/>
      <c r="BW112" s="852"/>
      <c r="CE112" s="852"/>
      <c r="CM112" s="852"/>
      <c r="CO112" s="852"/>
      <c r="CU112" s="852"/>
    </row>
    <row r="113" spans="1:99" ht="12.75" customHeight="1" x14ac:dyDescent="0.2">
      <c r="A113" s="978" t="s">
        <v>3671</v>
      </c>
      <c r="B113" s="884" t="str">
        <f t="shared" si="1"/>
        <v>X</v>
      </c>
      <c r="C113" s="894" t="s">
        <v>4009</v>
      </c>
      <c r="D113" s="940"/>
      <c r="E113" s="936">
        <v>0.43276000022888184</v>
      </c>
      <c r="F113" s="936">
        <v>0.4107779860496521</v>
      </c>
      <c r="G113" s="936">
        <v>0.41382899880409241</v>
      </c>
      <c r="H113" s="936">
        <v>0.16757400333881378</v>
      </c>
      <c r="I113" s="936">
        <v>0.13954100012779236</v>
      </c>
      <c r="J113" s="936">
        <v>0.23415599763393402</v>
      </c>
      <c r="K113" s="936">
        <v>0.20462000370025635</v>
      </c>
      <c r="L113" s="936">
        <v>0.20088900625705719</v>
      </c>
      <c r="M113" s="936">
        <v>0.23351700603961945</v>
      </c>
      <c r="N113" s="936">
        <v>0.22348000109195709</v>
      </c>
      <c r="O113" s="936">
        <v>0.21143299341201782</v>
      </c>
      <c r="P113" s="936">
        <v>0.20472399890422821</v>
      </c>
      <c r="Q113" s="936">
        <v>0.20842699706554413</v>
      </c>
      <c r="R113" s="936">
        <v>0.22370000183582306</v>
      </c>
      <c r="S113" s="936">
        <v>0.21903400123119354</v>
      </c>
      <c r="T113" s="936">
        <v>0.29269999265670776</v>
      </c>
      <c r="U113" s="936">
        <v>0.30965599417686462</v>
      </c>
      <c r="V113" s="936">
        <v>0.40552800893783569</v>
      </c>
      <c r="W113" s="936">
        <v>0.43606200814247131</v>
      </c>
      <c r="X113" s="936">
        <v>0.54687798023223877</v>
      </c>
      <c r="Y113" s="936">
        <v>0</v>
      </c>
      <c r="Z113" s="936">
        <v>0</v>
      </c>
      <c r="AA113" s="886"/>
      <c r="AB113" s="886"/>
      <c r="AC113" s="886"/>
      <c r="AD113" s="886"/>
      <c r="AE113" s="886"/>
      <c r="AF113" s="886"/>
      <c r="AG113" s="886"/>
      <c r="AH113" s="886"/>
      <c r="AI113" s="886"/>
      <c r="AJ113" s="886"/>
      <c r="AK113" s="886"/>
      <c r="AL113" s="886"/>
      <c r="AM113" s="886"/>
      <c r="AO113" s="885"/>
      <c r="AQ113" s="893"/>
      <c r="AR113" s="893"/>
      <c r="AS113" s="893"/>
      <c r="AT113" s="893"/>
      <c r="AX113" s="852"/>
      <c r="BG113" s="852"/>
      <c r="BO113" s="852"/>
      <c r="BW113" s="852"/>
      <c r="CE113" s="852"/>
      <c r="CM113" s="852"/>
      <c r="CO113" s="852"/>
      <c r="CU113" s="852"/>
    </row>
    <row r="114" spans="1:99" ht="12.75" customHeight="1" x14ac:dyDescent="0.2">
      <c r="A114" s="978" t="s">
        <v>3672</v>
      </c>
      <c r="B114" s="884" t="str">
        <f t="shared" si="1"/>
        <v>X</v>
      </c>
      <c r="C114" s="894" t="s">
        <v>4010</v>
      </c>
      <c r="D114" s="940"/>
      <c r="E114" s="936">
        <v>0</v>
      </c>
      <c r="F114" s="936">
        <v>0</v>
      </c>
      <c r="G114" s="936">
        <v>0</v>
      </c>
      <c r="H114" s="936">
        <v>0</v>
      </c>
      <c r="I114" s="936">
        <v>0</v>
      </c>
      <c r="J114" s="936">
        <v>0</v>
      </c>
      <c r="K114" s="936">
        <v>0</v>
      </c>
      <c r="L114" s="936">
        <v>9.9999997764825821E-3</v>
      </c>
      <c r="M114" s="936">
        <v>0</v>
      </c>
      <c r="N114" s="936">
        <v>8.9259997010231018E-2</v>
      </c>
      <c r="O114" s="936">
        <v>7.718600332736969E-2</v>
      </c>
      <c r="P114" s="936">
        <v>0.10499999672174454</v>
      </c>
      <c r="Q114" s="936">
        <v>0.12265100330114365</v>
      </c>
      <c r="R114" s="936">
        <v>0.13224999606609344</v>
      </c>
      <c r="S114" s="936">
        <v>0.132750004529953</v>
      </c>
      <c r="T114" s="936">
        <v>0.13476499915122986</v>
      </c>
      <c r="U114" s="936">
        <v>0.15254999697208405</v>
      </c>
      <c r="V114" s="936">
        <v>0.14483000338077545</v>
      </c>
      <c r="W114" s="936">
        <v>0.17066299915313721</v>
      </c>
      <c r="X114" s="936">
        <v>0.12151499837636948</v>
      </c>
      <c r="Y114" s="936">
        <v>0.21400000154972076</v>
      </c>
      <c r="Z114" s="936">
        <v>0.15800000727176666</v>
      </c>
      <c r="AA114" s="886"/>
      <c r="AB114" s="886"/>
      <c r="AC114" s="886"/>
      <c r="AD114" s="886"/>
      <c r="AE114" s="886"/>
      <c r="AF114" s="886"/>
      <c r="AG114" s="886"/>
      <c r="AH114" s="886"/>
      <c r="AI114" s="886"/>
      <c r="AJ114" s="886"/>
      <c r="AK114" s="886"/>
      <c r="AL114" s="886"/>
      <c r="AM114" s="886"/>
      <c r="AO114" s="885"/>
      <c r="AQ114" s="893"/>
      <c r="AR114" s="893"/>
      <c r="AS114" s="893"/>
      <c r="AT114" s="893"/>
      <c r="AX114" s="852"/>
      <c r="BG114" s="852"/>
      <c r="BO114" s="852"/>
      <c r="BW114" s="852"/>
      <c r="CE114" s="852"/>
      <c r="CM114" s="852"/>
      <c r="CO114" s="852"/>
      <c r="CU114" s="852"/>
    </row>
    <row r="115" spans="1:99" ht="12.75" customHeight="1" x14ac:dyDescent="0.2">
      <c r="A115" s="978" t="s">
        <v>3673</v>
      </c>
      <c r="B115" s="884" t="str">
        <f t="shared" si="1"/>
        <v>X</v>
      </c>
      <c r="C115" s="894" t="s">
        <v>4011</v>
      </c>
      <c r="D115" s="940"/>
      <c r="E115" s="936">
        <v>8.1808023154735565E-2</v>
      </c>
      <c r="F115" s="936">
        <v>8.1792809069156647E-2</v>
      </c>
      <c r="G115" s="936">
        <v>8.1771351397037506E-2</v>
      </c>
      <c r="H115" s="936">
        <v>8.1846773624420166E-2</v>
      </c>
      <c r="I115" s="936">
        <v>8.1821165978908539E-2</v>
      </c>
      <c r="J115" s="936">
        <v>8.1731930375099182E-2</v>
      </c>
      <c r="K115" s="936">
        <v>8.1685550510883331E-2</v>
      </c>
      <c r="L115" s="936">
        <v>8.2148440182209015E-2</v>
      </c>
      <c r="M115" s="936">
        <v>8.1718750298023224E-2</v>
      </c>
      <c r="N115" s="936">
        <v>8.1375002861022949E-2</v>
      </c>
      <c r="O115" s="936">
        <v>8.150000125169754E-2</v>
      </c>
      <c r="P115" s="936">
        <v>8.3999998867511749E-2</v>
      </c>
      <c r="Q115" s="936">
        <v>7.9999998211860657E-2</v>
      </c>
      <c r="R115" s="936">
        <v>7.9999998211860657E-2</v>
      </c>
      <c r="S115" s="936">
        <v>8.2000002264976501E-2</v>
      </c>
      <c r="T115" s="936">
        <v>9.3999996781349182E-2</v>
      </c>
      <c r="U115" s="936">
        <v>7.9999998211860657E-2</v>
      </c>
      <c r="V115" s="936">
        <v>0.10199999809265137</v>
      </c>
      <c r="W115" s="936">
        <v>0.12300000339746475</v>
      </c>
      <c r="X115" s="936">
        <v>0.16300000250339508</v>
      </c>
      <c r="Y115" s="936">
        <v>0.80900001525878906</v>
      </c>
      <c r="Z115" s="936">
        <v>0.49300000071525574</v>
      </c>
      <c r="AA115" s="886"/>
      <c r="AB115" s="886"/>
      <c r="AC115" s="886"/>
      <c r="AD115" s="886"/>
      <c r="AE115" s="886"/>
      <c r="AF115" s="886"/>
      <c r="AG115" s="886"/>
      <c r="AH115" s="886"/>
      <c r="AI115" s="886"/>
      <c r="AJ115" s="886"/>
      <c r="AK115" s="886"/>
      <c r="AL115" s="886"/>
      <c r="AM115" s="886"/>
      <c r="AO115" s="885"/>
      <c r="AQ115" s="893"/>
      <c r="AR115" s="893"/>
      <c r="AS115" s="893"/>
      <c r="AT115" s="893"/>
      <c r="AX115" s="852"/>
      <c r="BG115" s="852"/>
      <c r="BO115" s="852"/>
      <c r="BW115" s="852"/>
      <c r="CE115" s="852"/>
      <c r="CM115" s="852"/>
      <c r="CO115" s="852"/>
      <c r="CU115" s="852"/>
    </row>
    <row r="116" spans="1:99" ht="12.75" customHeight="1" x14ac:dyDescent="0.2">
      <c r="A116" s="978" t="s">
        <v>3674</v>
      </c>
      <c r="B116" s="884" t="str">
        <f t="shared" si="1"/>
        <v>X</v>
      </c>
      <c r="C116" s="894" t="s">
        <v>4012</v>
      </c>
      <c r="D116" s="940"/>
      <c r="E116" s="936">
        <v>0.57653915882110596</v>
      </c>
      <c r="F116" s="936">
        <v>0.57718133926391602</v>
      </c>
      <c r="G116" s="936">
        <v>0.57656264305114746</v>
      </c>
      <c r="H116" s="936">
        <v>0.57617413997650146</v>
      </c>
      <c r="I116" s="936">
        <v>0.57623851299285889</v>
      </c>
      <c r="J116" s="936">
        <v>0.5797501802444458</v>
      </c>
      <c r="K116" s="936">
        <v>0.57408761978149414</v>
      </c>
      <c r="L116" s="936">
        <v>0.57462012767791748</v>
      </c>
      <c r="M116" s="936">
        <v>0.57649606466293335</v>
      </c>
      <c r="N116" s="936">
        <v>0.59379684925079346</v>
      </c>
      <c r="O116" s="936">
        <v>0.55143749713897705</v>
      </c>
      <c r="P116" s="936">
        <v>0.57674998044967651</v>
      </c>
      <c r="Q116" s="936">
        <v>0.58399999141693115</v>
      </c>
      <c r="R116" s="936">
        <v>0.66299998760223389</v>
      </c>
      <c r="S116" s="936">
        <v>0.38199999928474426</v>
      </c>
      <c r="T116" s="936">
        <v>0.67799997329711914</v>
      </c>
      <c r="U116" s="936">
        <v>0.77399998903274536</v>
      </c>
      <c r="V116" s="936">
        <v>0.71799999475479126</v>
      </c>
      <c r="W116" s="936">
        <v>0.50199997425079346</v>
      </c>
      <c r="X116" s="936">
        <v>0.53299999237060547</v>
      </c>
      <c r="Y116" s="936">
        <v>0.18400000035762787</v>
      </c>
      <c r="Z116" s="936">
        <v>0.16599999368190765</v>
      </c>
      <c r="AA116" s="886"/>
      <c r="AB116" s="886"/>
      <c r="AC116" s="886"/>
      <c r="AD116" s="886"/>
      <c r="AE116" s="886"/>
      <c r="AF116" s="886"/>
      <c r="AG116" s="886"/>
      <c r="AH116" s="886"/>
      <c r="AI116" s="886"/>
      <c r="AJ116" s="886"/>
      <c r="AK116" s="886"/>
      <c r="AL116" s="886"/>
      <c r="AM116" s="886"/>
      <c r="AO116" s="885"/>
      <c r="AQ116" s="893"/>
      <c r="AR116" s="893"/>
      <c r="AS116" s="893"/>
      <c r="AT116" s="893"/>
      <c r="AX116" s="852"/>
      <c r="BG116" s="852"/>
      <c r="BO116" s="852"/>
      <c r="BW116" s="852"/>
      <c r="CE116" s="852"/>
      <c r="CM116" s="852"/>
      <c r="CO116" s="852"/>
      <c r="CU116" s="852"/>
    </row>
    <row r="117" spans="1:99" ht="12.75" customHeight="1" x14ac:dyDescent="0.2">
      <c r="A117" s="978" t="s">
        <v>3675</v>
      </c>
      <c r="B117" s="884" t="str">
        <f t="shared" si="1"/>
        <v>X</v>
      </c>
      <c r="C117" s="891" t="s">
        <v>4013</v>
      </c>
      <c r="D117" s="939"/>
      <c r="E117" s="936">
        <v>1.7335177659988403</v>
      </c>
      <c r="F117" s="936">
        <v>1.8244538307189941</v>
      </c>
      <c r="G117" s="936">
        <v>1.6739071607589722</v>
      </c>
      <c r="H117" s="936">
        <v>2.0158138275146484</v>
      </c>
      <c r="I117" s="936">
        <v>1.7532163858413696</v>
      </c>
      <c r="J117" s="936">
        <v>2.2750663757324219</v>
      </c>
      <c r="K117" s="936">
        <v>2.486793041229248</v>
      </c>
      <c r="L117" s="936">
        <v>2.2843151092529297</v>
      </c>
      <c r="M117" s="936">
        <v>2.4403669834136963</v>
      </c>
      <c r="N117" s="936">
        <v>2.1985123157501221</v>
      </c>
      <c r="O117" s="936">
        <v>2.1472296714782715</v>
      </c>
      <c r="P117" s="936">
        <v>2.6383655071258545</v>
      </c>
      <c r="Q117" s="936">
        <v>4.5117669105529785</v>
      </c>
      <c r="R117" s="936">
        <v>4.2406649589538574</v>
      </c>
      <c r="S117" s="936">
        <v>4.8510050773620605</v>
      </c>
      <c r="T117" s="936">
        <v>4.1469998359680176</v>
      </c>
      <c r="U117" s="936">
        <v>4.779019832611084</v>
      </c>
      <c r="V117" s="936">
        <v>6.3520998954772949</v>
      </c>
      <c r="W117" s="936">
        <v>4.5050997734069824</v>
      </c>
      <c r="X117" s="936">
        <v>3.8900001049041748</v>
      </c>
      <c r="Y117" s="936">
        <v>2.6540000438690186</v>
      </c>
      <c r="Z117" s="936">
        <v>3.1080000400543213</v>
      </c>
      <c r="AA117" s="886"/>
      <c r="AB117" s="886"/>
      <c r="AC117" s="886"/>
      <c r="AD117" s="886"/>
      <c r="AE117" s="886"/>
      <c r="AF117" s="886"/>
      <c r="AG117" s="886"/>
      <c r="AH117" s="886"/>
      <c r="AI117" s="886"/>
      <c r="AJ117" s="886"/>
      <c r="AK117" s="886"/>
      <c r="AL117" s="886"/>
      <c r="AM117" s="886"/>
      <c r="AO117" s="885"/>
      <c r="AQ117" s="893"/>
      <c r="AR117" s="893"/>
      <c r="AS117" s="893"/>
      <c r="AT117" s="893"/>
      <c r="AX117" s="852"/>
      <c r="BG117" s="852"/>
      <c r="BO117" s="852"/>
      <c r="BW117" s="852"/>
      <c r="CE117" s="852"/>
      <c r="CM117" s="852"/>
      <c r="CO117" s="852"/>
      <c r="CU117" s="852"/>
    </row>
    <row r="118" spans="1:99" ht="12.75" customHeight="1" x14ac:dyDescent="0.2">
      <c r="A118" s="944" t="s">
        <v>3676</v>
      </c>
      <c r="B118" s="884" t="str">
        <f t="shared" si="1"/>
        <v>X</v>
      </c>
      <c r="C118" s="894" t="s">
        <v>4014</v>
      </c>
      <c r="D118" s="940"/>
      <c r="E118" s="936">
        <v>0.63268399238586426</v>
      </c>
      <c r="F118" s="936">
        <v>0.69244801998138428</v>
      </c>
      <c r="G118" s="936">
        <v>0.62157601118087769</v>
      </c>
      <c r="H118" s="936">
        <v>0.65159398317337036</v>
      </c>
      <c r="I118" s="936">
        <v>0.61579799652099609</v>
      </c>
      <c r="J118" s="936">
        <v>0.66715699434280396</v>
      </c>
      <c r="K118" s="936">
        <v>0.71024399995803833</v>
      </c>
      <c r="L118" s="936">
        <v>0.69719702005386353</v>
      </c>
      <c r="M118" s="936">
        <v>0.6694679856300354</v>
      </c>
      <c r="N118" s="936">
        <v>0.64917898178100586</v>
      </c>
      <c r="O118" s="936">
        <v>0.66500401496887207</v>
      </c>
      <c r="P118" s="936">
        <v>0.93610900640487671</v>
      </c>
      <c r="Q118" s="936">
        <v>1.7007670402526855</v>
      </c>
      <c r="R118" s="936">
        <v>1.2066650390625</v>
      </c>
      <c r="S118" s="936">
        <v>4.9999998736893758E-6</v>
      </c>
      <c r="T118" s="936">
        <v>0</v>
      </c>
      <c r="U118" s="936">
        <v>1.9999999494757503E-5</v>
      </c>
      <c r="V118" s="936">
        <v>9.9999997473787516E-5</v>
      </c>
      <c r="W118" s="936">
        <v>9.9999997473787516E-5</v>
      </c>
      <c r="X118" s="936">
        <v>0</v>
      </c>
      <c r="Y118" s="936">
        <v>0</v>
      </c>
      <c r="Z118" s="936">
        <v>0</v>
      </c>
      <c r="AA118" s="886"/>
      <c r="AB118" s="886"/>
      <c r="AC118" s="886"/>
      <c r="AD118" s="886"/>
      <c r="AE118" s="886"/>
      <c r="AF118" s="886"/>
      <c r="AG118" s="886"/>
      <c r="AH118" s="886"/>
      <c r="AI118" s="886"/>
      <c r="AJ118" s="886"/>
      <c r="AK118" s="886"/>
      <c r="AL118" s="886"/>
      <c r="AM118" s="886"/>
      <c r="AO118" s="885"/>
      <c r="AX118" s="852"/>
      <c r="BG118" s="852"/>
      <c r="BO118" s="852"/>
      <c r="BW118" s="852"/>
      <c r="CE118" s="852"/>
      <c r="CM118" s="852"/>
      <c r="CO118" s="852"/>
      <c r="CU118" s="852"/>
    </row>
    <row r="119" spans="1:99" ht="12.75" customHeight="1" x14ac:dyDescent="0.2">
      <c r="A119" s="944" t="s">
        <v>3677</v>
      </c>
      <c r="B119" s="884" t="str">
        <f t="shared" si="1"/>
        <v>X</v>
      </c>
      <c r="C119" s="894" t="s">
        <v>4015</v>
      </c>
      <c r="D119" s="940"/>
      <c r="E119" s="936">
        <v>0.64248675107955933</v>
      </c>
      <c r="F119" s="936">
        <v>0.65732300281524658</v>
      </c>
      <c r="G119" s="936">
        <v>0.60975658893585205</v>
      </c>
      <c r="H119" s="936">
        <v>0.76116210222244263</v>
      </c>
      <c r="I119" s="936">
        <v>0.624725341796875</v>
      </c>
      <c r="J119" s="936">
        <v>0.9093891978263855</v>
      </c>
      <c r="K119" s="936">
        <v>1.0270223617553711</v>
      </c>
      <c r="L119" s="936">
        <v>0.93456214666366577</v>
      </c>
      <c r="M119" s="936">
        <v>1.0448077917098999</v>
      </c>
      <c r="N119" s="936">
        <v>0.91292721033096313</v>
      </c>
      <c r="O119" s="936">
        <v>0.87465745210647583</v>
      </c>
      <c r="P119" s="936">
        <v>1.0070973634719849</v>
      </c>
      <c r="Q119" s="936">
        <v>1.6529999971389771</v>
      </c>
      <c r="R119" s="936">
        <v>1.7949999570846558</v>
      </c>
      <c r="S119" s="936">
        <v>3.5169999599456787</v>
      </c>
      <c r="T119" s="936">
        <v>2.6449999809265137</v>
      </c>
      <c r="U119" s="936">
        <v>2.6010000705718994</v>
      </c>
      <c r="V119" s="936">
        <v>3.1889998912811279</v>
      </c>
      <c r="W119" s="936">
        <v>2.7260000705718994</v>
      </c>
      <c r="X119" s="936">
        <v>3.2730000019073486</v>
      </c>
      <c r="Y119" s="936">
        <v>2.2809998989105225</v>
      </c>
      <c r="Z119" s="936">
        <v>2.747999906539917</v>
      </c>
      <c r="AA119" s="886"/>
      <c r="AB119" s="886"/>
      <c r="AC119" s="886"/>
      <c r="AD119" s="886"/>
      <c r="AE119" s="886"/>
      <c r="AF119" s="886"/>
      <c r="AG119" s="886"/>
      <c r="AH119" s="886"/>
      <c r="AI119" s="886"/>
      <c r="AJ119" s="886"/>
      <c r="AK119" s="886"/>
      <c r="AL119" s="886"/>
      <c r="AM119" s="886"/>
      <c r="AO119" s="885"/>
      <c r="AX119" s="852"/>
      <c r="BG119" s="852"/>
      <c r="BO119" s="852"/>
      <c r="BW119" s="852"/>
      <c r="CE119" s="852"/>
      <c r="CM119" s="852"/>
      <c r="CO119" s="852"/>
      <c r="CU119" s="852"/>
    </row>
    <row r="120" spans="1:99" ht="12.75" customHeight="1" x14ac:dyDescent="0.2">
      <c r="A120" s="944" t="s">
        <v>3678</v>
      </c>
      <c r="B120" s="884" t="str">
        <f t="shared" si="1"/>
        <v>X</v>
      </c>
      <c r="C120" s="894" t="s">
        <v>4016</v>
      </c>
      <c r="D120" s="940"/>
      <c r="E120" s="936">
        <v>0.44348296523094177</v>
      </c>
      <c r="F120" s="936">
        <v>0.45372384786605835</v>
      </c>
      <c r="G120" s="936">
        <v>0.42089065909385681</v>
      </c>
      <c r="H120" s="936">
        <v>0.52539986371994019</v>
      </c>
      <c r="I120" s="936">
        <v>0.43122300505638123</v>
      </c>
      <c r="J120" s="936">
        <v>0.62771511077880859</v>
      </c>
      <c r="K120" s="936">
        <v>0.70891261100769043</v>
      </c>
      <c r="L120" s="936">
        <v>0.64509099721908569</v>
      </c>
      <c r="M120" s="936">
        <v>0.72118914127349854</v>
      </c>
      <c r="N120" s="936">
        <v>0.6301572322845459</v>
      </c>
      <c r="O120" s="936">
        <v>0.60374116897583008</v>
      </c>
      <c r="P120" s="936">
        <v>0.6951591968536377</v>
      </c>
      <c r="Q120" s="936">
        <v>1.1410000324249268</v>
      </c>
      <c r="R120" s="936">
        <v>1.2359999418258667</v>
      </c>
      <c r="S120" s="936">
        <v>1.3109999895095825</v>
      </c>
      <c r="T120" s="936">
        <v>1.4329999685287476</v>
      </c>
      <c r="U120" s="936">
        <v>2.0789999961853027</v>
      </c>
      <c r="V120" s="936">
        <v>3.0699999332427979</v>
      </c>
      <c r="W120" s="936">
        <v>1.7020000219345093</v>
      </c>
      <c r="X120" s="936">
        <v>0.49700000882148743</v>
      </c>
      <c r="Y120" s="936">
        <v>4.3000001460313797E-2</v>
      </c>
      <c r="Z120" s="936">
        <v>3.2000001519918442E-2</v>
      </c>
      <c r="AA120" s="886"/>
      <c r="AB120" s="886"/>
      <c r="AC120" s="886"/>
      <c r="AD120" s="886"/>
      <c r="AE120" s="886"/>
      <c r="AF120" s="886"/>
      <c r="AG120" s="886"/>
      <c r="AH120" s="886"/>
      <c r="AI120" s="886"/>
      <c r="AJ120" s="886"/>
      <c r="AK120" s="886"/>
      <c r="AL120" s="886"/>
      <c r="AM120" s="886"/>
      <c r="AO120" s="885"/>
      <c r="AX120" s="852"/>
      <c r="BG120" s="852"/>
      <c r="BO120" s="852"/>
      <c r="BW120" s="852"/>
      <c r="CE120" s="852"/>
      <c r="CM120" s="852"/>
      <c r="CO120" s="852"/>
      <c r="CU120" s="852"/>
    </row>
    <row r="121" spans="1:99" ht="12.75" customHeight="1" x14ac:dyDescent="0.2">
      <c r="A121" s="944" t="s">
        <v>3679</v>
      </c>
      <c r="B121" s="884" t="str">
        <f t="shared" si="1"/>
        <v>X</v>
      </c>
      <c r="C121" s="894" t="s">
        <v>4017</v>
      </c>
      <c r="D121" s="940"/>
      <c r="E121" s="936">
        <v>1.4863999560475349E-2</v>
      </c>
      <c r="F121" s="936">
        <v>2.0958999171853065E-2</v>
      </c>
      <c r="G121" s="936">
        <v>2.1684000268578529E-2</v>
      </c>
      <c r="H121" s="936">
        <v>7.7657997608184814E-2</v>
      </c>
      <c r="I121" s="936">
        <v>8.1469997763633728E-2</v>
      </c>
      <c r="J121" s="936">
        <v>7.0804998278617859E-2</v>
      </c>
      <c r="K121" s="936">
        <v>4.0614001452922821E-2</v>
      </c>
      <c r="L121" s="936">
        <v>7.4649997986853123E-3</v>
      </c>
      <c r="M121" s="936">
        <v>4.9020000733435154E-3</v>
      </c>
      <c r="N121" s="936">
        <v>6.2489998526871204E-3</v>
      </c>
      <c r="O121" s="936">
        <v>3.8270000368356705E-3</v>
      </c>
      <c r="P121" s="936">
        <v>0</v>
      </c>
      <c r="Q121" s="936">
        <v>1.7000000923871994E-2</v>
      </c>
      <c r="R121" s="936">
        <v>3.0000000260770321E-3</v>
      </c>
      <c r="S121" s="936">
        <v>2.3000000044703484E-2</v>
      </c>
      <c r="T121" s="936">
        <v>6.8999998271465302E-2</v>
      </c>
      <c r="U121" s="936">
        <v>9.8999999463558197E-2</v>
      </c>
      <c r="V121" s="936">
        <v>9.3000002205371857E-2</v>
      </c>
      <c r="W121" s="936">
        <v>7.6999999582767487E-2</v>
      </c>
      <c r="X121" s="936">
        <v>0.11999999731779099</v>
      </c>
      <c r="Y121" s="936">
        <v>0.33000001311302185</v>
      </c>
      <c r="Z121" s="936">
        <v>0.32800000905990601</v>
      </c>
      <c r="AA121" s="886"/>
      <c r="AB121" s="886"/>
      <c r="AC121" s="886"/>
      <c r="AD121" s="886"/>
      <c r="AE121" s="886"/>
      <c r="AF121" s="886"/>
      <c r="AG121" s="886"/>
      <c r="AH121" s="886"/>
      <c r="AI121" s="886"/>
      <c r="AJ121" s="886"/>
      <c r="AK121" s="886"/>
      <c r="AL121" s="886"/>
      <c r="AM121" s="886"/>
      <c r="AO121" s="885"/>
      <c r="AX121" s="852"/>
      <c r="BG121" s="852"/>
      <c r="BO121" s="852"/>
      <c r="BW121" s="852"/>
      <c r="CE121" s="852"/>
      <c r="CM121" s="852"/>
      <c r="CO121" s="852"/>
      <c r="CU121" s="852"/>
    </row>
    <row r="122" spans="1:99" ht="12.75" hidden="1" customHeight="1" x14ac:dyDescent="0.2">
      <c r="A122" s="978" t="s">
        <v>3680</v>
      </c>
      <c r="B122" s="884" t="str">
        <f t="shared" si="1"/>
        <v/>
      </c>
      <c r="C122" s="891" t="s">
        <v>4018</v>
      </c>
      <c r="D122" s="939"/>
      <c r="E122" s="936">
        <v>0</v>
      </c>
      <c r="F122" s="936">
        <v>0</v>
      </c>
      <c r="G122" s="936">
        <v>0</v>
      </c>
      <c r="H122" s="936">
        <v>0</v>
      </c>
      <c r="I122" s="936">
        <v>0</v>
      </c>
      <c r="J122" s="936">
        <v>0</v>
      </c>
      <c r="K122" s="936">
        <v>0</v>
      </c>
      <c r="L122" s="936">
        <v>0</v>
      </c>
      <c r="M122" s="936">
        <v>0</v>
      </c>
      <c r="N122" s="936">
        <v>0</v>
      </c>
      <c r="O122" s="936">
        <v>0</v>
      </c>
      <c r="P122" s="936">
        <v>0</v>
      </c>
      <c r="Q122" s="936">
        <v>0</v>
      </c>
      <c r="R122" s="936">
        <v>0</v>
      </c>
      <c r="S122" s="936">
        <v>0</v>
      </c>
      <c r="T122" s="936">
        <v>0</v>
      </c>
      <c r="U122" s="936">
        <v>0</v>
      </c>
      <c r="V122" s="936">
        <v>0</v>
      </c>
      <c r="W122" s="936">
        <v>0</v>
      </c>
      <c r="X122" s="936">
        <v>0</v>
      </c>
      <c r="Y122" s="936">
        <v>0</v>
      </c>
      <c r="Z122" s="936"/>
      <c r="AA122" s="886"/>
      <c r="AB122" s="886"/>
      <c r="AC122" s="886"/>
      <c r="AD122" s="886"/>
      <c r="AE122" s="886"/>
      <c r="AF122" s="886"/>
      <c r="AG122" s="886"/>
      <c r="AH122" s="886"/>
      <c r="AI122" s="886"/>
      <c r="AJ122" s="886"/>
      <c r="AK122" s="886"/>
      <c r="AL122" s="886"/>
      <c r="AM122" s="886"/>
      <c r="AO122" s="885"/>
      <c r="AQ122" s="893"/>
      <c r="AR122" s="893"/>
      <c r="AS122" s="893"/>
      <c r="AT122" s="893"/>
      <c r="AX122" s="852"/>
      <c r="BG122" s="852"/>
      <c r="BO122" s="852"/>
      <c r="BW122" s="852"/>
      <c r="CE122" s="852"/>
      <c r="CM122" s="852"/>
      <c r="CO122" s="852"/>
      <c r="CU122" s="852"/>
    </row>
    <row r="123" spans="1:99" ht="12.75" customHeight="1" x14ac:dyDescent="0.2">
      <c r="A123" s="978" t="s">
        <v>3681</v>
      </c>
      <c r="B123" s="884" t="str">
        <f t="shared" si="1"/>
        <v>X</v>
      </c>
      <c r="C123" s="890" t="s">
        <v>4019</v>
      </c>
      <c r="D123" s="938"/>
      <c r="E123" s="936">
        <v>0.60065799951553345</v>
      </c>
      <c r="F123" s="936">
        <v>0.75298202037811279</v>
      </c>
      <c r="G123" s="936">
        <v>0.49441400170326233</v>
      </c>
      <c r="H123" s="936">
        <v>0.66448801755905151</v>
      </c>
      <c r="I123" s="936">
        <v>0.52756798267364502</v>
      </c>
      <c r="J123" s="936">
        <v>0.44556999206542969</v>
      </c>
      <c r="K123" s="936">
        <v>0.54269701242446899</v>
      </c>
      <c r="L123" s="936">
        <v>0.96673202514648438</v>
      </c>
      <c r="M123" s="936">
        <v>0.74797499179840088</v>
      </c>
      <c r="N123" s="936">
        <v>0.89079797267913818</v>
      </c>
      <c r="O123" s="936">
        <v>0.84353697299957275</v>
      </c>
      <c r="P123" s="936">
        <v>1.3568919897079468</v>
      </c>
      <c r="Q123" s="936">
        <v>0.30000001192092896</v>
      </c>
      <c r="R123" s="936">
        <v>0.36300000548362732</v>
      </c>
      <c r="S123" s="936">
        <v>0.33300000429153442</v>
      </c>
      <c r="T123" s="936">
        <v>0.3619999885559082</v>
      </c>
      <c r="U123" s="936">
        <v>0.59399998188018799</v>
      </c>
      <c r="V123" s="936">
        <v>0.40799999237060547</v>
      </c>
      <c r="W123" s="936">
        <v>0.64200001955032349</v>
      </c>
      <c r="X123" s="936">
        <v>0.37200000882148743</v>
      </c>
      <c r="Y123" s="936">
        <v>1.1859999895095825</v>
      </c>
      <c r="Z123" s="936">
        <v>1.4320000410079956</v>
      </c>
      <c r="AA123" s="885"/>
      <c r="AB123" s="885"/>
      <c r="AC123" s="885"/>
      <c r="AD123" s="885"/>
      <c r="AE123" s="885"/>
      <c r="AF123" s="885"/>
      <c r="AG123" s="885"/>
      <c r="AH123" s="885"/>
      <c r="AI123" s="885"/>
      <c r="AJ123" s="885"/>
      <c r="AK123" s="885"/>
      <c r="AL123" s="885"/>
      <c r="AM123" s="885"/>
      <c r="AO123" s="885"/>
      <c r="AQ123" s="893"/>
      <c r="AR123" s="893"/>
      <c r="AS123" s="893"/>
      <c r="AT123" s="893"/>
      <c r="AX123" s="852"/>
      <c r="BG123" s="852"/>
      <c r="BO123" s="852"/>
      <c r="BW123" s="852"/>
      <c r="CE123" s="852"/>
      <c r="CM123" s="852"/>
      <c r="CO123" s="852"/>
      <c r="CU123" s="852"/>
    </row>
    <row r="124" spans="1:99" ht="12.75" customHeight="1" x14ac:dyDescent="0.2">
      <c r="A124" s="944" t="s">
        <v>3682</v>
      </c>
      <c r="B124" s="884" t="str">
        <f t="shared" si="1"/>
        <v>X</v>
      </c>
      <c r="C124" s="891" t="s">
        <v>4020</v>
      </c>
      <c r="D124" s="939"/>
      <c r="E124" s="936">
        <v>0.36637499928474426</v>
      </c>
      <c r="F124" s="936">
        <v>0.47962000966072083</v>
      </c>
      <c r="G124" s="936">
        <v>0.24891600012779236</v>
      </c>
      <c r="H124" s="936">
        <v>0.34606701135635376</v>
      </c>
      <c r="I124" s="936">
        <v>0.33842700719833374</v>
      </c>
      <c r="J124" s="936">
        <v>0.2205280065536499</v>
      </c>
      <c r="K124" s="936">
        <v>0.33334100246429443</v>
      </c>
      <c r="L124" s="936">
        <v>0.77485400438308716</v>
      </c>
      <c r="M124" s="936">
        <v>0.57348501682281494</v>
      </c>
      <c r="N124" s="936">
        <v>0.69347900152206421</v>
      </c>
      <c r="O124" s="936">
        <v>0.62661999464035034</v>
      </c>
      <c r="P124" s="936">
        <v>0.76555001735687256</v>
      </c>
      <c r="Q124" s="936">
        <v>0.10700000077486038</v>
      </c>
      <c r="R124" s="936">
        <v>0.1379999965429306</v>
      </c>
      <c r="S124" s="936">
        <v>0.20800000429153442</v>
      </c>
      <c r="T124" s="936">
        <v>0.17499999701976776</v>
      </c>
      <c r="U124" s="936">
        <v>0.27500000596046448</v>
      </c>
      <c r="V124" s="936">
        <v>0.18799999356269836</v>
      </c>
      <c r="W124" s="936">
        <v>0.1940000057220459</v>
      </c>
      <c r="X124" s="936">
        <v>0.17499999701976776</v>
      </c>
      <c r="Y124" s="936">
        <v>1.0089999437332153</v>
      </c>
      <c r="Z124" s="936">
        <v>1.2849999666213989</v>
      </c>
      <c r="AA124" s="886"/>
      <c r="AB124" s="886"/>
      <c r="AC124" s="886"/>
      <c r="AD124" s="886"/>
      <c r="AE124" s="886"/>
      <c r="AF124" s="886"/>
      <c r="AG124" s="886"/>
      <c r="AH124" s="886"/>
      <c r="AI124" s="886"/>
      <c r="AJ124" s="886"/>
      <c r="AK124" s="886"/>
      <c r="AL124" s="886"/>
      <c r="AM124" s="886"/>
      <c r="AO124" s="885"/>
      <c r="AX124" s="852"/>
      <c r="BG124" s="852"/>
      <c r="BO124" s="852"/>
      <c r="BW124" s="852"/>
      <c r="CE124" s="852"/>
      <c r="CM124" s="852"/>
      <c r="CO124" s="852"/>
      <c r="CU124" s="852"/>
    </row>
    <row r="125" spans="1:99" ht="12.75" customHeight="1" x14ac:dyDescent="0.2">
      <c r="A125" s="944" t="s">
        <v>3683</v>
      </c>
      <c r="B125" s="884" t="str">
        <f t="shared" si="1"/>
        <v>X</v>
      </c>
      <c r="C125" s="891" t="s">
        <v>4021</v>
      </c>
      <c r="D125" s="939"/>
      <c r="E125" s="936">
        <v>0.23428300023078918</v>
      </c>
      <c r="F125" s="936">
        <v>0.27336201071739197</v>
      </c>
      <c r="G125" s="936">
        <v>0.24549800157546997</v>
      </c>
      <c r="H125" s="936">
        <v>0.31842100620269775</v>
      </c>
      <c r="I125" s="936">
        <v>0.18914100527763367</v>
      </c>
      <c r="J125" s="936">
        <v>0.22504200041294098</v>
      </c>
      <c r="K125" s="936">
        <v>0.20935599505901337</v>
      </c>
      <c r="L125" s="936">
        <v>0.19187800586223602</v>
      </c>
      <c r="M125" s="936">
        <v>0.17449000477790833</v>
      </c>
      <c r="N125" s="936">
        <v>0.19731900095939636</v>
      </c>
      <c r="O125" s="936">
        <v>0.21691699326038361</v>
      </c>
      <c r="P125" s="936">
        <v>0.59134197235107422</v>
      </c>
      <c r="Q125" s="936">
        <v>0.19300000369548798</v>
      </c>
      <c r="R125" s="936">
        <v>0.22499999403953552</v>
      </c>
      <c r="S125" s="936">
        <v>0.125</v>
      </c>
      <c r="T125" s="936">
        <v>0.18700000643730164</v>
      </c>
      <c r="U125" s="936">
        <v>0.3190000057220459</v>
      </c>
      <c r="V125" s="936">
        <v>0.2199999988079071</v>
      </c>
      <c r="W125" s="936">
        <v>0.44800001382827759</v>
      </c>
      <c r="X125" s="936">
        <v>0.19699999690055847</v>
      </c>
      <c r="Y125" s="936">
        <v>0.17700000107288361</v>
      </c>
      <c r="Z125" s="936">
        <v>0.14699999988079071</v>
      </c>
      <c r="AA125" s="886"/>
      <c r="AB125" s="886"/>
      <c r="AC125" s="886"/>
      <c r="AD125" s="886"/>
      <c r="AE125" s="886"/>
      <c r="AF125" s="886"/>
      <c r="AG125" s="886"/>
      <c r="AH125" s="886"/>
      <c r="AI125" s="886"/>
      <c r="AJ125" s="886"/>
      <c r="AK125" s="886"/>
      <c r="AL125" s="886"/>
      <c r="AM125" s="886"/>
      <c r="AO125" s="885"/>
      <c r="AX125" s="852"/>
      <c r="BG125" s="852"/>
      <c r="BO125" s="852"/>
      <c r="BW125" s="852"/>
      <c r="CE125" s="852"/>
      <c r="CM125" s="852"/>
      <c r="CO125" s="852"/>
      <c r="CU125" s="852"/>
    </row>
    <row r="126" spans="1:99" ht="12.75" customHeight="1" x14ac:dyDescent="0.2">
      <c r="A126" s="978" t="s">
        <v>3684</v>
      </c>
      <c r="B126" s="884" t="str">
        <f t="shared" si="1"/>
        <v>X</v>
      </c>
      <c r="C126" s="890" t="s">
        <v>4022</v>
      </c>
      <c r="D126" s="938"/>
      <c r="E126" s="936">
        <v>0</v>
      </c>
      <c r="F126" s="936">
        <v>0</v>
      </c>
      <c r="G126" s="936">
        <v>0</v>
      </c>
      <c r="H126" s="936">
        <v>0</v>
      </c>
      <c r="I126" s="936">
        <v>0</v>
      </c>
      <c r="J126" s="936">
        <v>0</v>
      </c>
      <c r="K126" s="936">
        <v>0</v>
      </c>
      <c r="L126" s="936">
        <v>0</v>
      </c>
      <c r="M126" s="936">
        <v>0</v>
      </c>
      <c r="N126" s="936">
        <v>0</v>
      </c>
      <c r="O126" s="936">
        <v>0</v>
      </c>
      <c r="P126" s="936">
        <v>0</v>
      </c>
      <c r="Q126" s="936">
        <v>0</v>
      </c>
      <c r="R126" s="936">
        <v>0</v>
      </c>
      <c r="S126" s="936">
        <v>0</v>
      </c>
      <c r="T126" s="936">
        <v>0</v>
      </c>
      <c r="U126" s="936">
        <v>0</v>
      </c>
      <c r="V126" s="936">
        <v>0</v>
      </c>
      <c r="W126" s="936">
        <v>0</v>
      </c>
      <c r="X126" s="936">
        <v>0</v>
      </c>
      <c r="Y126" s="936">
        <v>6.0000000521540642E-3</v>
      </c>
      <c r="Z126" s="936">
        <v>1.9999999552965164E-2</v>
      </c>
      <c r="AA126" s="886"/>
      <c r="AB126" s="886"/>
      <c r="AC126" s="886"/>
      <c r="AD126" s="886"/>
      <c r="AE126" s="886"/>
      <c r="AF126" s="886"/>
      <c r="AG126" s="886"/>
      <c r="AH126" s="886"/>
      <c r="AI126" s="886"/>
      <c r="AJ126" s="886"/>
      <c r="AK126" s="886"/>
      <c r="AL126" s="886"/>
      <c r="AM126" s="886"/>
      <c r="AO126" s="885"/>
      <c r="AQ126" s="893"/>
      <c r="AR126" s="893"/>
      <c r="AS126" s="893"/>
      <c r="AT126" s="893"/>
      <c r="AX126" s="852"/>
      <c r="BG126" s="852"/>
      <c r="BO126" s="852"/>
      <c r="BW126" s="852"/>
      <c r="CE126" s="852"/>
      <c r="CM126" s="852"/>
      <c r="CO126" s="852"/>
      <c r="CU126" s="852"/>
    </row>
    <row r="127" spans="1:99" ht="12.75" customHeight="1" x14ac:dyDescent="0.2">
      <c r="A127" s="944" t="s">
        <v>3685</v>
      </c>
      <c r="B127" s="884" t="str">
        <f t="shared" si="1"/>
        <v>X</v>
      </c>
      <c r="C127" s="891" t="s">
        <v>4023</v>
      </c>
      <c r="D127" s="939"/>
      <c r="E127" s="936">
        <v>0</v>
      </c>
      <c r="F127" s="936">
        <v>0</v>
      </c>
      <c r="G127" s="936">
        <v>0</v>
      </c>
      <c r="H127" s="936">
        <v>0</v>
      </c>
      <c r="I127" s="936">
        <v>0</v>
      </c>
      <c r="J127" s="936">
        <v>0</v>
      </c>
      <c r="K127" s="936">
        <v>0</v>
      </c>
      <c r="L127" s="936">
        <v>0</v>
      </c>
      <c r="M127" s="936">
        <v>0</v>
      </c>
      <c r="N127" s="936">
        <v>0</v>
      </c>
      <c r="O127" s="936">
        <v>0</v>
      </c>
      <c r="P127" s="936">
        <v>0</v>
      </c>
      <c r="Q127" s="936">
        <v>0</v>
      </c>
      <c r="R127" s="936">
        <v>0</v>
      </c>
      <c r="S127" s="936">
        <v>0</v>
      </c>
      <c r="T127" s="936">
        <v>0</v>
      </c>
      <c r="U127" s="936">
        <v>0</v>
      </c>
      <c r="V127" s="936">
        <v>0</v>
      </c>
      <c r="W127" s="936">
        <v>0</v>
      </c>
      <c r="X127" s="936">
        <v>0</v>
      </c>
      <c r="Y127" s="936">
        <v>6.0000000521540642E-3</v>
      </c>
      <c r="Z127" s="936">
        <v>1.9999999552965164E-2</v>
      </c>
      <c r="AA127" s="886"/>
      <c r="AB127" s="886"/>
      <c r="AC127" s="886"/>
      <c r="AD127" s="886"/>
      <c r="AE127" s="886"/>
      <c r="AF127" s="886"/>
      <c r="AG127" s="886"/>
      <c r="AH127" s="886"/>
      <c r="AI127" s="886"/>
      <c r="AJ127" s="886"/>
      <c r="AK127" s="886"/>
      <c r="AL127" s="886"/>
      <c r="AM127" s="886"/>
      <c r="AO127" s="885"/>
      <c r="AX127" s="852"/>
      <c r="BG127" s="852"/>
      <c r="BO127" s="852"/>
      <c r="BW127" s="852"/>
      <c r="CE127" s="852"/>
      <c r="CM127" s="852"/>
      <c r="CO127" s="852"/>
      <c r="CU127" s="852"/>
    </row>
    <row r="128" spans="1:99" ht="12.75" hidden="1" customHeight="1" x14ac:dyDescent="0.2">
      <c r="A128" s="978" t="s">
        <v>3686</v>
      </c>
      <c r="B128" s="884" t="str">
        <f t="shared" si="1"/>
        <v/>
      </c>
      <c r="C128" s="894" t="s">
        <v>4024</v>
      </c>
      <c r="D128" s="940"/>
      <c r="E128" s="936">
        <v>0</v>
      </c>
      <c r="F128" s="936">
        <v>0</v>
      </c>
      <c r="G128" s="936">
        <v>0</v>
      </c>
      <c r="H128" s="936">
        <v>0</v>
      </c>
      <c r="I128" s="936">
        <v>0</v>
      </c>
      <c r="J128" s="936">
        <v>0</v>
      </c>
      <c r="K128" s="936">
        <v>0</v>
      </c>
      <c r="L128" s="936">
        <v>0</v>
      </c>
      <c r="M128" s="936">
        <v>0</v>
      </c>
      <c r="N128" s="936">
        <v>0</v>
      </c>
      <c r="O128" s="936">
        <v>0</v>
      </c>
      <c r="P128" s="936">
        <v>0</v>
      </c>
      <c r="Q128" s="936">
        <v>0</v>
      </c>
      <c r="R128" s="936">
        <v>0</v>
      </c>
      <c r="S128" s="936">
        <v>0</v>
      </c>
      <c r="T128" s="936">
        <v>0</v>
      </c>
      <c r="U128" s="936">
        <v>0</v>
      </c>
      <c r="V128" s="936">
        <v>0</v>
      </c>
      <c r="W128" s="936">
        <v>0</v>
      </c>
      <c r="X128" s="936">
        <v>0</v>
      </c>
      <c r="Y128" s="936">
        <v>0</v>
      </c>
      <c r="Z128" s="936"/>
      <c r="AA128" s="886"/>
      <c r="AB128" s="886"/>
      <c r="AC128" s="886"/>
      <c r="AD128" s="886"/>
      <c r="AE128" s="886"/>
      <c r="AF128" s="886"/>
      <c r="AG128" s="886"/>
      <c r="AH128" s="886"/>
      <c r="AI128" s="886"/>
      <c r="AJ128" s="886"/>
      <c r="AK128" s="886"/>
      <c r="AL128" s="886"/>
      <c r="AM128" s="886"/>
      <c r="AO128" s="885"/>
      <c r="AQ128" s="893"/>
      <c r="AR128" s="893"/>
      <c r="AS128" s="893"/>
      <c r="AT128" s="893"/>
      <c r="AX128" s="852"/>
      <c r="BG128" s="852"/>
      <c r="BO128" s="852"/>
      <c r="BW128" s="852"/>
      <c r="CE128" s="852"/>
      <c r="CM128" s="852"/>
      <c r="CO128" s="852"/>
      <c r="CU128" s="852"/>
    </row>
    <row r="129" spans="1:99" ht="12.75" hidden="1" customHeight="1" x14ac:dyDescent="0.2">
      <c r="A129" s="978" t="s">
        <v>3687</v>
      </c>
      <c r="B129" s="884" t="str">
        <f t="shared" si="1"/>
        <v/>
      </c>
      <c r="C129" s="894" t="s">
        <v>4025</v>
      </c>
      <c r="D129" s="940"/>
      <c r="E129" s="936">
        <v>0</v>
      </c>
      <c r="F129" s="936">
        <v>0</v>
      </c>
      <c r="G129" s="936">
        <v>0</v>
      </c>
      <c r="H129" s="936">
        <v>0</v>
      </c>
      <c r="I129" s="936">
        <v>0</v>
      </c>
      <c r="J129" s="936">
        <v>0</v>
      </c>
      <c r="K129" s="936">
        <v>0</v>
      </c>
      <c r="L129" s="936">
        <v>0</v>
      </c>
      <c r="M129" s="936">
        <v>0</v>
      </c>
      <c r="N129" s="936">
        <v>0</v>
      </c>
      <c r="O129" s="936">
        <v>0</v>
      </c>
      <c r="P129" s="936">
        <v>0</v>
      </c>
      <c r="Q129" s="936">
        <v>0</v>
      </c>
      <c r="R129" s="936">
        <v>0</v>
      </c>
      <c r="S129" s="936">
        <v>0</v>
      </c>
      <c r="T129" s="936">
        <v>0</v>
      </c>
      <c r="U129" s="936">
        <v>0</v>
      </c>
      <c r="V129" s="936">
        <v>0</v>
      </c>
      <c r="W129" s="936">
        <v>0</v>
      </c>
      <c r="X129" s="936"/>
      <c r="Y129" s="936"/>
      <c r="Z129" s="936"/>
      <c r="AA129" s="886"/>
      <c r="AB129" s="886"/>
      <c r="AC129" s="886"/>
      <c r="AD129" s="886"/>
      <c r="AE129" s="886"/>
      <c r="AF129" s="886"/>
      <c r="AG129" s="886"/>
      <c r="AH129" s="886"/>
      <c r="AI129" s="886"/>
      <c r="AJ129" s="886"/>
      <c r="AK129" s="886"/>
      <c r="AL129" s="886"/>
      <c r="AM129" s="886"/>
      <c r="AO129" s="885"/>
      <c r="AQ129" s="893"/>
      <c r="AR129" s="893"/>
      <c r="AS129" s="893"/>
      <c r="AT129" s="893"/>
      <c r="AX129" s="852"/>
      <c r="BG129" s="852"/>
      <c r="BO129" s="852"/>
      <c r="BW129" s="852"/>
      <c r="CE129" s="852"/>
      <c r="CM129" s="852"/>
      <c r="CO129" s="852"/>
      <c r="CU129" s="852"/>
    </row>
    <row r="130" spans="1:99" ht="12.75" customHeight="1" x14ac:dyDescent="0.2">
      <c r="A130" s="978" t="s">
        <v>3688</v>
      </c>
      <c r="B130" s="884" t="str">
        <f t="shared" si="1"/>
        <v>X</v>
      </c>
      <c r="C130" s="894" t="s">
        <v>4026</v>
      </c>
      <c r="D130" s="940"/>
      <c r="E130" s="936">
        <v>0</v>
      </c>
      <c r="F130" s="936">
        <v>0</v>
      </c>
      <c r="G130" s="936">
        <v>0</v>
      </c>
      <c r="H130" s="936">
        <v>0</v>
      </c>
      <c r="I130" s="936">
        <v>0</v>
      </c>
      <c r="J130" s="936">
        <v>0</v>
      </c>
      <c r="K130" s="936">
        <v>0</v>
      </c>
      <c r="L130" s="936">
        <v>0</v>
      </c>
      <c r="M130" s="936">
        <v>0</v>
      </c>
      <c r="N130" s="936">
        <v>0</v>
      </c>
      <c r="O130" s="936">
        <v>0</v>
      </c>
      <c r="P130" s="936">
        <v>0</v>
      </c>
      <c r="Q130" s="936">
        <v>0</v>
      </c>
      <c r="R130" s="936">
        <v>0</v>
      </c>
      <c r="S130" s="936">
        <v>0</v>
      </c>
      <c r="T130" s="936">
        <v>0</v>
      </c>
      <c r="U130" s="936">
        <v>0</v>
      </c>
      <c r="V130" s="936">
        <v>0</v>
      </c>
      <c r="W130" s="936">
        <v>0</v>
      </c>
      <c r="X130" s="936">
        <v>0</v>
      </c>
      <c r="Y130" s="936">
        <v>6.0000000521540642E-3</v>
      </c>
      <c r="Z130" s="936">
        <v>1.9999999552965164E-2</v>
      </c>
      <c r="AA130" s="886"/>
      <c r="AB130" s="886"/>
      <c r="AC130" s="886"/>
      <c r="AD130" s="886"/>
      <c r="AE130" s="886"/>
      <c r="AF130" s="886"/>
      <c r="AG130" s="886"/>
      <c r="AH130" s="886"/>
      <c r="AI130" s="886"/>
      <c r="AJ130" s="886"/>
      <c r="AK130" s="886"/>
      <c r="AL130" s="886"/>
      <c r="AM130" s="886"/>
      <c r="AO130" s="885"/>
      <c r="AQ130" s="893"/>
      <c r="AR130" s="893"/>
      <c r="AS130" s="893"/>
      <c r="AT130" s="893"/>
      <c r="AX130" s="852"/>
      <c r="BG130" s="852"/>
      <c r="BO130" s="852"/>
      <c r="BW130" s="852"/>
      <c r="CE130" s="852"/>
      <c r="CM130" s="852"/>
      <c r="CO130" s="852"/>
      <c r="CU130" s="852"/>
    </row>
    <row r="131" spans="1:99" ht="12.75" hidden="1" customHeight="1" x14ac:dyDescent="0.2">
      <c r="A131" s="978" t="s">
        <v>3689</v>
      </c>
      <c r="B131" s="884" t="str">
        <f t="shared" ref="B131:B196" si="2">IF(SUM(E131:AT131)=0,"","X")</f>
        <v/>
      </c>
      <c r="C131" s="891" t="s">
        <v>4027</v>
      </c>
      <c r="D131" s="939"/>
      <c r="E131" s="936">
        <v>0</v>
      </c>
      <c r="F131" s="936">
        <v>0</v>
      </c>
      <c r="G131" s="936">
        <v>0</v>
      </c>
      <c r="H131" s="936">
        <v>0</v>
      </c>
      <c r="I131" s="936">
        <v>0</v>
      </c>
      <c r="J131" s="936">
        <v>0</v>
      </c>
      <c r="K131" s="936">
        <v>0</v>
      </c>
      <c r="L131" s="936">
        <v>0</v>
      </c>
      <c r="M131" s="936">
        <v>0</v>
      </c>
      <c r="N131" s="936">
        <v>0</v>
      </c>
      <c r="O131" s="936">
        <v>0</v>
      </c>
      <c r="P131" s="936">
        <v>0</v>
      </c>
      <c r="Q131" s="936">
        <v>0</v>
      </c>
      <c r="R131" s="936">
        <v>0</v>
      </c>
      <c r="S131" s="936">
        <v>0</v>
      </c>
      <c r="T131" s="936">
        <v>0</v>
      </c>
      <c r="U131" s="936">
        <v>0</v>
      </c>
      <c r="V131" s="936">
        <v>0</v>
      </c>
      <c r="W131" s="936">
        <v>0</v>
      </c>
      <c r="X131" s="936">
        <v>0</v>
      </c>
      <c r="Y131" s="936">
        <v>0</v>
      </c>
      <c r="Z131" s="936"/>
      <c r="AA131" s="886"/>
      <c r="AB131" s="886"/>
      <c r="AC131" s="886"/>
      <c r="AD131" s="886"/>
      <c r="AE131" s="886"/>
      <c r="AF131" s="886"/>
      <c r="AG131" s="886"/>
      <c r="AH131" s="886"/>
      <c r="AI131" s="886"/>
      <c r="AJ131" s="886"/>
      <c r="AK131" s="886"/>
      <c r="AL131" s="886"/>
      <c r="AM131" s="886"/>
      <c r="AO131" s="885"/>
      <c r="AQ131" s="893"/>
      <c r="AR131" s="893"/>
      <c r="AS131" s="893"/>
      <c r="AT131" s="893"/>
      <c r="AX131" s="852"/>
      <c r="BG131" s="852"/>
      <c r="BO131" s="852"/>
      <c r="BW131" s="852"/>
      <c r="CE131" s="852"/>
      <c r="CM131" s="852"/>
      <c r="CO131" s="852"/>
      <c r="CU131" s="852"/>
    </row>
    <row r="132" spans="1:99" ht="12.75" hidden="1" customHeight="1" x14ac:dyDescent="0.2">
      <c r="A132" s="978" t="s">
        <v>3690</v>
      </c>
      <c r="B132" s="884" t="str">
        <f t="shared" si="2"/>
        <v/>
      </c>
      <c r="C132" s="890" t="s">
        <v>4028</v>
      </c>
      <c r="D132" s="938"/>
      <c r="E132" s="936">
        <v>0</v>
      </c>
      <c r="F132" s="936">
        <v>0</v>
      </c>
      <c r="G132" s="936">
        <v>0</v>
      </c>
      <c r="H132" s="936">
        <v>0</v>
      </c>
      <c r="I132" s="936">
        <v>0</v>
      </c>
      <c r="J132" s="936">
        <v>0</v>
      </c>
      <c r="K132" s="936">
        <v>0</v>
      </c>
      <c r="L132" s="936">
        <v>0</v>
      </c>
      <c r="M132" s="936">
        <v>0</v>
      </c>
      <c r="N132" s="936">
        <v>0</v>
      </c>
      <c r="O132" s="936">
        <v>0</v>
      </c>
      <c r="P132" s="936">
        <v>0</v>
      </c>
      <c r="Q132" s="936">
        <v>0</v>
      </c>
      <c r="R132" s="936">
        <v>0</v>
      </c>
      <c r="S132" s="936">
        <v>0</v>
      </c>
      <c r="T132" s="936">
        <v>0</v>
      </c>
      <c r="U132" s="936">
        <v>0</v>
      </c>
      <c r="V132" s="936">
        <v>0</v>
      </c>
      <c r="W132" s="936">
        <v>0</v>
      </c>
      <c r="X132" s="936">
        <v>0</v>
      </c>
      <c r="Y132" s="936">
        <v>0</v>
      </c>
      <c r="Z132" s="936"/>
      <c r="AA132" s="886"/>
      <c r="AB132" s="886"/>
      <c r="AC132" s="886"/>
      <c r="AD132" s="886"/>
      <c r="AE132" s="886"/>
      <c r="AF132" s="886"/>
      <c r="AG132" s="886"/>
      <c r="AH132" s="886"/>
      <c r="AI132" s="886"/>
      <c r="AJ132" s="886"/>
      <c r="AK132" s="886"/>
      <c r="AL132" s="886"/>
      <c r="AM132" s="886"/>
      <c r="AO132" s="885"/>
      <c r="AQ132" s="893"/>
      <c r="AR132" s="893"/>
      <c r="AS132" s="893"/>
      <c r="AT132" s="893"/>
      <c r="AX132" s="852"/>
      <c r="BG132" s="852"/>
      <c r="BO132" s="852"/>
      <c r="BW132" s="852"/>
      <c r="CE132" s="852"/>
      <c r="CM132" s="852"/>
      <c r="CO132" s="852"/>
      <c r="CU132" s="852"/>
    </row>
    <row r="133" spans="1:99" ht="12.75" hidden="1" customHeight="1" x14ac:dyDescent="0.2">
      <c r="A133" s="978" t="s">
        <v>3691</v>
      </c>
      <c r="B133" s="884" t="str">
        <f t="shared" si="2"/>
        <v/>
      </c>
      <c r="C133" s="891" t="s">
        <v>4029</v>
      </c>
      <c r="D133" s="939"/>
      <c r="E133" s="936">
        <v>0</v>
      </c>
      <c r="F133" s="936">
        <v>0</v>
      </c>
      <c r="G133" s="936">
        <v>0</v>
      </c>
      <c r="H133" s="936">
        <v>0</v>
      </c>
      <c r="I133" s="936">
        <v>0</v>
      </c>
      <c r="J133" s="936">
        <v>0</v>
      </c>
      <c r="K133" s="936">
        <v>0</v>
      </c>
      <c r="L133" s="936">
        <v>0</v>
      </c>
      <c r="M133" s="936">
        <v>0</v>
      </c>
      <c r="N133" s="936">
        <v>0</v>
      </c>
      <c r="O133" s="936">
        <v>0</v>
      </c>
      <c r="P133" s="936">
        <v>0</v>
      </c>
      <c r="Q133" s="936">
        <v>0</v>
      </c>
      <c r="R133" s="936">
        <v>0</v>
      </c>
      <c r="S133" s="936">
        <v>0</v>
      </c>
      <c r="T133" s="936">
        <v>0</v>
      </c>
      <c r="U133" s="936">
        <v>0</v>
      </c>
      <c r="V133" s="936">
        <v>0</v>
      </c>
      <c r="W133" s="936">
        <v>0</v>
      </c>
      <c r="X133" s="936">
        <v>0</v>
      </c>
      <c r="Y133" s="936">
        <v>0</v>
      </c>
      <c r="Z133" s="936"/>
      <c r="AA133" s="886"/>
      <c r="AB133" s="886"/>
      <c r="AC133" s="886"/>
      <c r="AD133" s="886"/>
      <c r="AE133" s="886"/>
      <c r="AF133" s="886"/>
      <c r="AG133" s="886"/>
      <c r="AH133" s="886"/>
      <c r="AI133" s="886"/>
      <c r="AJ133" s="886"/>
      <c r="AK133" s="886"/>
      <c r="AL133" s="886"/>
      <c r="AM133" s="886"/>
      <c r="AO133" s="885"/>
      <c r="AQ133" s="893"/>
      <c r="AR133" s="893"/>
      <c r="AS133" s="893"/>
      <c r="AT133" s="893"/>
      <c r="AX133" s="852"/>
      <c r="BG133" s="852"/>
      <c r="BO133" s="852"/>
      <c r="BW133" s="852"/>
      <c r="CE133" s="852"/>
      <c r="CM133" s="852"/>
      <c r="CO133" s="852"/>
      <c r="CU133" s="852"/>
    </row>
    <row r="134" spans="1:99" ht="12.75" hidden="1" customHeight="1" x14ac:dyDescent="0.2">
      <c r="A134" s="978" t="s">
        <v>3692</v>
      </c>
      <c r="B134" s="884" t="str">
        <f t="shared" si="2"/>
        <v/>
      </c>
      <c r="C134" s="891" t="s">
        <v>4030</v>
      </c>
      <c r="D134" s="939"/>
      <c r="E134" s="936">
        <v>0</v>
      </c>
      <c r="F134" s="936">
        <v>0</v>
      </c>
      <c r="G134" s="936">
        <v>0</v>
      </c>
      <c r="H134" s="936">
        <v>0</v>
      </c>
      <c r="I134" s="936">
        <v>0</v>
      </c>
      <c r="J134" s="936">
        <v>0</v>
      </c>
      <c r="K134" s="936">
        <v>0</v>
      </c>
      <c r="L134" s="936">
        <v>0</v>
      </c>
      <c r="M134" s="936">
        <v>0</v>
      </c>
      <c r="N134" s="936">
        <v>0</v>
      </c>
      <c r="O134" s="936">
        <v>0</v>
      </c>
      <c r="P134" s="936">
        <v>0</v>
      </c>
      <c r="Q134" s="936">
        <v>0</v>
      </c>
      <c r="R134" s="936">
        <v>0</v>
      </c>
      <c r="S134" s="936">
        <v>0</v>
      </c>
      <c r="T134" s="936">
        <v>0</v>
      </c>
      <c r="U134" s="936">
        <v>0</v>
      </c>
      <c r="V134" s="936">
        <v>0</v>
      </c>
      <c r="W134" s="936">
        <v>0</v>
      </c>
      <c r="X134" s="936">
        <v>0</v>
      </c>
      <c r="Y134" s="936">
        <v>0</v>
      </c>
      <c r="Z134" s="936"/>
      <c r="AA134" s="886"/>
      <c r="AB134" s="886"/>
      <c r="AC134" s="886"/>
      <c r="AD134" s="886"/>
      <c r="AE134" s="886"/>
      <c r="AF134" s="886"/>
      <c r="AG134" s="886"/>
      <c r="AH134" s="886"/>
      <c r="AI134" s="886"/>
      <c r="AJ134" s="886"/>
      <c r="AK134" s="886"/>
      <c r="AL134" s="886"/>
      <c r="AM134" s="886"/>
      <c r="AO134" s="885"/>
      <c r="AQ134" s="893"/>
      <c r="AR134" s="893"/>
      <c r="AS134" s="893"/>
      <c r="AT134" s="893"/>
      <c r="AX134" s="852"/>
      <c r="BG134" s="852"/>
      <c r="BO134" s="852"/>
      <c r="BW134" s="852"/>
      <c r="CE134" s="852"/>
      <c r="CM134" s="852"/>
      <c r="CO134" s="852"/>
      <c r="CU134" s="852"/>
    </row>
    <row r="135" spans="1:99" s="874" customFormat="1" ht="20.25" customHeight="1" x14ac:dyDescent="0.2">
      <c r="A135" s="979" t="s">
        <v>3693</v>
      </c>
      <c r="B135" s="896" t="str">
        <f t="shared" si="2"/>
        <v>X</v>
      </c>
      <c r="C135" s="897" t="s">
        <v>4031</v>
      </c>
      <c r="D135" s="942"/>
      <c r="E135" s="943">
        <v>0.88305354118347168</v>
      </c>
      <c r="F135" s="943">
        <v>0.2611088752746582</v>
      </c>
      <c r="G135" s="943">
        <v>1.5372565984725952</v>
      </c>
      <c r="H135" s="943">
        <v>2.1385335922241211</v>
      </c>
      <c r="I135" s="943">
        <v>-0.3005538284778595</v>
      </c>
      <c r="J135" s="943">
        <v>-7.2708718478679657E-2</v>
      </c>
      <c r="K135" s="943">
        <v>0.31070747971534729</v>
      </c>
      <c r="L135" s="943">
        <v>0.18250812590122223</v>
      </c>
      <c r="M135" s="943">
        <v>0.33140188455581665</v>
      </c>
      <c r="N135" s="943">
        <v>6.0422748327255249E-2</v>
      </c>
      <c r="O135" s="943">
        <v>1.6435902565717697E-2</v>
      </c>
      <c r="P135" s="943">
        <v>0.60183995962142944</v>
      </c>
      <c r="Q135" s="943">
        <v>0.46201598644256592</v>
      </c>
      <c r="R135" s="943">
        <v>0.77380198240280151</v>
      </c>
      <c r="S135" s="943">
        <v>1.2271440029144287</v>
      </c>
      <c r="T135" s="943">
        <v>0.67362397909164429</v>
      </c>
      <c r="U135" s="943">
        <v>1.4306590557098389</v>
      </c>
      <c r="V135" s="943">
        <v>0.88213300704956055</v>
      </c>
      <c r="W135" s="943">
        <v>1.1755839586257935</v>
      </c>
      <c r="X135" s="943">
        <v>1.7753289937973022</v>
      </c>
      <c r="Y135" s="943">
        <v>4.1640000343322754</v>
      </c>
      <c r="Z135" s="943">
        <v>1.5590000152587891</v>
      </c>
      <c r="AA135" s="886"/>
      <c r="AB135" s="886"/>
      <c r="AC135" s="886"/>
      <c r="AD135" s="886"/>
      <c r="AE135" s="886"/>
      <c r="AF135" s="886"/>
      <c r="AG135" s="886"/>
      <c r="AH135" s="886"/>
      <c r="AI135" s="886"/>
      <c r="AJ135" s="886"/>
      <c r="AK135" s="886"/>
      <c r="AL135" s="886"/>
      <c r="AM135" s="886"/>
      <c r="AN135" s="853"/>
      <c r="AO135" s="885"/>
      <c r="AP135" s="853"/>
      <c r="AQ135" s="898"/>
      <c r="AR135" s="898"/>
      <c r="AS135" s="898"/>
      <c r="AT135" s="898"/>
      <c r="AV135" s="852"/>
      <c r="AW135" s="852"/>
      <c r="AX135" s="852"/>
      <c r="AY135" s="852"/>
      <c r="BG135" s="873"/>
      <c r="BO135" s="873"/>
      <c r="BW135" s="873"/>
      <c r="CE135" s="873"/>
      <c r="CM135" s="873"/>
      <c r="CO135" s="873"/>
      <c r="CU135" s="873"/>
    </row>
    <row r="136" spans="1:99" s="874" customFormat="1" ht="20.25" customHeight="1" x14ac:dyDescent="0.2">
      <c r="A136" s="979"/>
      <c r="B136" s="976" t="s">
        <v>1053</v>
      </c>
      <c r="C136" s="156" t="s">
        <v>4032</v>
      </c>
      <c r="D136" s="465"/>
      <c r="E136" s="465"/>
      <c r="F136" s="465"/>
      <c r="G136" s="465"/>
      <c r="H136" s="465"/>
      <c r="I136" s="465"/>
      <c r="J136" s="465"/>
      <c r="K136" s="465"/>
      <c r="L136" s="465"/>
      <c r="M136" s="465"/>
      <c r="N136" s="465"/>
      <c r="O136" s="465"/>
      <c r="P136" s="465"/>
      <c r="Q136" s="465"/>
      <c r="R136" s="465"/>
      <c r="S136" s="465"/>
      <c r="T136" s="465"/>
      <c r="U136" s="465"/>
      <c r="V136" s="374"/>
      <c r="W136" s="374"/>
      <c r="X136" s="374"/>
      <c r="Y136" s="374"/>
      <c r="Z136" s="374"/>
      <c r="AA136" s="374"/>
      <c r="AB136" s="374"/>
      <c r="AC136" s="374"/>
      <c r="AD136" s="373"/>
      <c r="AE136" s="371"/>
      <c r="AF136" s="371"/>
      <c r="AG136" s="371"/>
      <c r="AH136" s="374"/>
      <c r="AI136" s="372"/>
      <c r="AJ136" s="372"/>
      <c r="AK136" s="372"/>
      <c r="AL136" s="886"/>
      <c r="AM136" s="853"/>
      <c r="AN136" s="853"/>
      <c r="AO136" s="885"/>
      <c r="AP136" s="853"/>
      <c r="AQ136" s="898"/>
      <c r="AR136" s="898"/>
      <c r="AS136" s="898"/>
      <c r="AT136" s="898"/>
      <c r="AV136" s="852"/>
      <c r="AW136" s="852"/>
      <c r="AX136" s="852"/>
      <c r="AY136" s="852"/>
      <c r="BG136" s="873"/>
      <c r="BO136" s="873"/>
      <c r="BW136" s="873"/>
      <c r="CE136" s="873"/>
      <c r="CM136" s="873"/>
      <c r="CO136" s="873"/>
      <c r="CU136" s="873"/>
    </row>
    <row r="137" spans="1:99" s="874" customFormat="1" ht="20.25" customHeight="1" x14ac:dyDescent="0.2">
      <c r="A137" s="979"/>
      <c r="B137" s="976" t="s">
        <v>1053</v>
      </c>
      <c r="C137" s="102" t="s">
        <v>115</v>
      </c>
      <c r="D137" s="418" t="s">
        <v>3564</v>
      </c>
      <c r="E137" s="418" t="str">
        <f t="shared" ref="E137:AL137" si="3">E2</f>
        <v>FY00</v>
      </c>
      <c r="F137" s="418" t="str">
        <f t="shared" si="3"/>
        <v>FY01</v>
      </c>
      <c r="G137" s="418" t="str">
        <f t="shared" si="3"/>
        <v>FY02</v>
      </c>
      <c r="H137" s="418" t="str">
        <f t="shared" si="3"/>
        <v>FY03</v>
      </c>
      <c r="I137" s="418" t="str">
        <f t="shared" si="3"/>
        <v>FY04</v>
      </c>
      <c r="J137" s="418" t="str">
        <f t="shared" si="3"/>
        <v>FY05</v>
      </c>
      <c r="K137" s="418" t="str">
        <f t="shared" si="3"/>
        <v>FY06</v>
      </c>
      <c r="L137" s="418" t="str">
        <f t="shared" si="3"/>
        <v>FY07</v>
      </c>
      <c r="M137" s="418" t="str">
        <f t="shared" si="3"/>
        <v>FY08</v>
      </c>
      <c r="N137" s="418" t="str">
        <f t="shared" si="3"/>
        <v>FY09</v>
      </c>
      <c r="O137" s="418" t="str">
        <f t="shared" si="3"/>
        <v>FY10</v>
      </c>
      <c r="P137" s="418" t="str">
        <f t="shared" si="3"/>
        <v>FY11</v>
      </c>
      <c r="Q137" s="418" t="str">
        <f t="shared" si="3"/>
        <v>FY12</v>
      </c>
      <c r="R137" s="418" t="str">
        <f t="shared" si="3"/>
        <v>FY13</v>
      </c>
      <c r="S137" s="418" t="str">
        <f t="shared" si="3"/>
        <v>FY14</v>
      </c>
      <c r="T137" s="418" t="str">
        <f t="shared" si="3"/>
        <v>FY15</v>
      </c>
      <c r="U137" s="418" t="str">
        <f t="shared" si="3"/>
        <v>FY16</v>
      </c>
      <c r="V137" s="418" t="str">
        <f t="shared" si="3"/>
        <v>FY17</v>
      </c>
      <c r="W137" s="418" t="str">
        <f t="shared" si="3"/>
        <v>FY18</v>
      </c>
      <c r="X137" s="418" t="str">
        <f t="shared" si="3"/>
        <v>FY2019</v>
      </c>
      <c r="Y137" s="418" t="str">
        <f t="shared" si="3"/>
        <v>FY2020</v>
      </c>
      <c r="Z137" s="418" t="str">
        <f t="shared" si="3"/>
        <v>FY2021</v>
      </c>
      <c r="AA137" s="418" t="str">
        <f t="shared" si="3"/>
        <v>FY2022</v>
      </c>
      <c r="AB137" s="418" t="str">
        <f t="shared" si="3"/>
        <v>FY2023</v>
      </c>
      <c r="AC137" s="418" t="str">
        <f t="shared" si="3"/>
        <v>FY2024</v>
      </c>
      <c r="AD137" s="418" t="str">
        <f t="shared" si="3"/>
        <v>FY2025</v>
      </c>
      <c r="AE137" s="418" t="str">
        <f t="shared" si="3"/>
        <v>FY2026</v>
      </c>
      <c r="AF137" s="418" t="str">
        <f t="shared" si="3"/>
        <v>FY2027</v>
      </c>
      <c r="AG137" s="418" t="str">
        <f t="shared" si="3"/>
        <v>FY2028</v>
      </c>
      <c r="AH137" s="418" t="str">
        <f t="shared" si="3"/>
        <v>FY2029</v>
      </c>
      <c r="AI137" s="418" t="str">
        <f t="shared" si="3"/>
        <v>FY2030</v>
      </c>
      <c r="AJ137" s="418" t="str">
        <f t="shared" si="3"/>
        <v>FY2031</v>
      </c>
      <c r="AK137" s="418" t="str">
        <f t="shared" si="3"/>
        <v>FY2032</v>
      </c>
      <c r="AL137" s="418" t="str">
        <f t="shared" si="3"/>
        <v>FY2033</v>
      </c>
      <c r="AM137" s="853"/>
      <c r="AN137" s="853"/>
      <c r="AO137" s="885"/>
      <c r="AP137" s="853"/>
      <c r="AQ137" s="898"/>
      <c r="AR137" s="898"/>
      <c r="AS137" s="898"/>
      <c r="AT137" s="898"/>
      <c r="AV137" s="852"/>
      <c r="AW137" s="852"/>
      <c r="AX137" s="852"/>
      <c r="AY137" s="852"/>
      <c r="BG137" s="873"/>
      <c r="BO137" s="873"/>
      <c r="BW137" s="873"/>
      <c r="CE137" s="873"/>
      <c r="CM137" s="873"/>
      <c r="CO137" s="873"/>
      <c r="CU137" s="873"/>
    </row>
    <row r="138" spans="1:99" ht="20.25" customHeight="1" x14ac:dyDescent="0.2">
      <c r="A138" s="978">
        <v>2</v>
      </c>
      <c r="B138" s="884" t="str">
        <f t="shared" si="2"/>
        <v>X</v>
      </c>
      <c r="C138" s="899" t="s">
        <v>4033</v>
      </c>
      <c r="D138" s="944"/>
      <c r="E138" s="936">
        <v>-71.156539916992188</v>
      </c>
      <c r="F138" s="936">
        <v>-64.414466857910156</v>
      </c>
      <c r="G138" s="936">
        <v>-58.979438781738281</v>
      </c>
      <c r="H138" s="936">
        <v>-60.417385101318359</v>
      </c>
      <c r="I138" s="936">
        <v>-62.737831115722656</v>
      </c>
      <c r="J138" s="936">
        <v>-61.373443603515625</v>
      </c>
      <c r="K138" s="936">
        <v>-66.637786865234375</v>
      </c>
      <c r="L138" s="936">
        <v>-71.766708374023438</v>
      </c>
      <c r="M138" s="936">
        <v>-73.291366577148438</v>
      </c>
      <c r="N138" s="936">
        <v>-67.163261413574219</v>
      </c>
      <c r="O138" s="936">
        <v>-67.960906982421875</v>
      </c>
      <c r="P138" s="936">
        <v>-70.190315246582031</v>
      </c>
      <c r="Q138" s="936">
        <v>-75.484138488769531</v>
      </c>
      <c r="R138" s="936">
        <v>-81.052314758300781</v>
      </c>
      <c r="S138" s="936">
        <v>-86.791069030761719</v>
      </c>
      <c r="T138" s="936">
        <v>-86.953140258789063</v>
      </c>
      <c r="U138" s="936">
        <v>-97.222763061523438</v>
      </c>
      <c r="V138" s="936">
        <v>-92.750137329101563</v>
      </c>
      <c r="W138" s="936">
        <v>-102.29367828369141</v>
      </c>
      <c r="X138" s="936">
        <v>-103.57906341552734</v>
      </c>
      <c r="Y138" s="936">
        <v>-135.84199523925781</v>
      </c>
      <c r="Z138" s="936">
        <v>-131.15699768066406</v>
      </c>
      <c r="AA138" s="886"/>
      <c r="AB138" s="892"/>
      <c r="AC138" s="886"/>
      <c r="AD138" s="886"/>
      <c r="AE138" s="886"/>
      <c r="AF138" s="886"/>
      <c r="AG138" s="886"/>
      <c r="AH138" s="886"/>
      <c r="AI138" s="886"/>
      <c r="AJ138" s="886"/>
      <c r="AK138" s="886"/>
      <c r="AL138" s="886"/>
      <c r="AO138" s="885"/>
      <c r="AX138" s="852"/>
      <c r="AY138" s="852"/>
      <c r="BG138" s="852"/>
      <c r="BO138" s="852"/>
      <c r="BW138" s="852"/>
      <c r="CE138" s="852"/>
      <c r="CM138" s="852"/>
      <c r="CO138" s="856"/>
      <c r="CU138" s="852"/>
    </row>
    <row r="139" spans="1:99" ht="12.75" customHeight="1" x14ac:dyDescent="0.2">
      <c r="A139" s="944">
        <v>2.1</v>
      </c>
      <c r="B139" s="884" t="str">
        <f t="shared" si="2"/>
        <v>X</v>
      </c>
      <c r="C139" s="867" t="s">
        <v>4034</v>
      </c>
      <c r="D139" s="937"/>
      <c r="E139" s="936">
        <v>-29.652217864990234</v>
      </c>
      <c r="F139" s="936">
        <v>-30.128410339355469</v>
      </c>
      <c r="G139" s="936">
        <v>-30.844417572021484</v>
      </c>
      <c r="H139" s="936">
        <v>-32.006458282470703</v>
      </c>
      <c r="I139" s="936">
        <v>-31.481176376342773</v>
      </c>
      <c r="J139" s="936">
        <v>-31.625574111938477</v>
      </c>
      <c r="K139" s="936">
        <v>-32.655269622802734</v>
      </c>
      <c r="L139" s="936">
        <v>-33.786006927490234</v>
      </c>
      <c r="M139" s="936">
        <v>-34.819297790527344</v>
      </c>
      <c r="N139" s="936">
        <v>-34.217464447021484</v>
      </c>
      <c r="O139" s="936">
        <v>-33.386486053466797</v>
      </c>
      <c r="P139" s="936">
        <v>-34.338253021240234</v>
      </c>
      <c r="Q139" s="936">
        <v>-34.772171020507813</v>
      </c>
      <c r="R139" s="936">
        <v>-35.919692993164063</v>
      </c>
      <c r="S139" s="936">
        <v>-36.148105621337891</v>
      </c>
      <c r="T139" s="936">
        <v>-37.582847595214844</v>
      </c>
      <c r="U139" s="936">
        <v>-40.967243194580078</v>
      </c>
      <c r="V139" s="936">
        <v>-42.857566833496094</v>
      </c>
      <c r="W139" s="936">
        <v>-44.574729919433594</v>
      </c>
      <c r="X139" s="936">
        <v>-45.540962219238281</v>
      </c>
      <c r="Y139" s="936">
        <v>-47.372001647949219</v>
      </c>
      <c r="Z139" s="936">
        <v>-46.428001403808594</v>
      </c>
      <c r="AA139" s="886"/>
      <c r="AB139" s="892"/>
      <c r="AC139" s="886"/>
      <c r="AD139" s="886"/>
      <c r="AE139" s="886"/>
      <c r="AF139" s="886"/>
      <c r="AG139" s="886"/>
      <c r="AH139" s="886"/>
      <c r="AI139" s="886"/>
      <c r="AJ139" s="886"/>
      <c r="AK139" s="886"/>
      <c r="AL139" s="886"/>
      <c r="AO139" s="885"/>
      <c r="AX139" s="852"/>
      <c r="BG139" s="852"/>
      <c r="BO139" s="852"/>
      <c r="BW139" s="852"/>
      <c r="CE139" s="852"/>
      <c r="CM139" s="852"/>
      <c r="CO139" s="852"/>
      <c r="CU139" s="852"/>
    </row>
    <row r="140" spans="1:99" ht="12.75" customHeight="1" x14ac:dyDescent="0.2">
      <c r="A140" s="944" t="s">
        <v>4611</v>
      </c>
      <c r="B140" s="884" t="str">
        <f t="shared" si="2"/>
        <v>X</v>
      </c>
      <c r="C140" s="890" t="s">
        <v>4035</v>
      </c>
      <c r="D140" s="938"/>
      <c r="E140" s="936">
        <v>-26.457660675048828</v>
      </c>
      <c r="F140" s="936">
        <v>-26.87260627746582</v>
      </c>
      <c r="G140" s="936">
        <v>-27.505136489868164</v>
      </c>
      <c r="H140" s="936">
        <v>-28.496543884277344</v>
      </c>
      <c r="I140" s="936">
        <v>-28.062259674072266</v>
      </c>
      <c r="J140" s="936">
        <v>-28.1639404296875</v>
      </c>
      <c r="K140" s="936">
        <v>-29.093677520751953</v>
      </c>
      <c r="L140" s="936">
        <v>-30.109983444213867</v>
      </c>
      <c r="M140" s="936">
        <v>-31.022192001342773</v>
      </c>
      <c r="N140" s="936">
        <v>-30.493686676025391</v>
      </c>
      <c r="O140" s="936">
        <v>-29.777627944946289</v>
      </c>
      <c r="P140" s="936">
        <v>-30.592994689941406</v>
      </c>
      <c r="Q140" s="936">
        <v>-31.097352981567383</v>
      </c>
      <c r="R140" s="936">
        <v>-32.176479339599609</v>
      </c>
      <c r="S140" s="936">
        <v>-32.369964599609375</v>
      </c>
      <c r="T140" s="936">
        <v>-33.664691925048828</v>
      </c>
      <c r="U140" s="936">
        <v>-36.679916381835938</v>
      </c>
      <c r="V140" s="936">
        <v>-38.419689178466797</v>
      </c>
      <c r="W140" s="936">
        <v>-39.925437927246094</v>
      </c>
      <c r="X140" s="936">
        <v>-40.801040649414063</v>
      </c>
      <c r="Y140" s="936">
        <v>-41.029998779296875</v>
      </c>
      <c r="Z140" s="936">
        <v>-39.862998962402344</v>
      </c>
      <c r="AA140" s="886"/>
      <c r="AB140" s="892"/>
      <c r="AC140" s="886"/>
      <c r="AD140" s="886"/>
      <c r="AE140" s="886"/>
      <c r="AF140" s="886"/>
      <c r="AG140" s="886"/>
      <c r="AH140" s="886"/>
      <c r="AI140" s="886"/>
      <c r="AJ140" s="886"/>
      <c r="AK140" s="886"/>
      <c r="AL140" s="886"/>
      <c r="AO140" s="885"/>
      <c r="AX140" s="852"/>
      <c r="BG140" s="852"/>
      <c r="BO140" s="852"/>
      <c r="BW140" s="852"/>
      <c r="CE140" s="852"/>
      <c r="CM140" s="852"/>
      <c r="CO140" s="852"/>
      <c r="CU140" s="852"/>
    </row>
    <row r="141" spans="1:99" ht="12.75" customHeight="1" x14ac:dyDescent="0.2">
      <c r="A141" s="944" t="s">
        <v>4612</v>
      </c>
      <c r="B141" s="884" t="str">
        <f t="shared" si="2"/>
        <v>X</v>
      </c>
      <c r="C141" s="891" t="s">
        <v>4036</v>
      </c>
      <c r="D141" s="939"/>
      <c r="E141" s="936">
        <v>-25.818220138549805</v>
      </c>
      <c r="F141" s="936">
        <v>-26.277626037597656</v>
      </c>
      <c r="G141" s="936">
        <v>-27.014560699462891</v>
      </c>
      <c r="H141" s="936">
        <v>-28.496543884277344</v>
      </c>
      <c r="I141" s="936">
        <v>-28.062259674072266</v>
      </c>
      <c r="J141" s="936">
        <v>-28.1639404296875</v>
      </c>
      <c r="K141" s="936">
        <v>-29.093677520751953</v>
      </c>
      <c r="L141" s="936">
        <v>-30.109983444213867</v>
      </c>
      <c r="M141" s="936">
        <v>-31.022192001342773</v>
      </c>
      <c r="N141" s="936">
        <v>-30.493686676025391</v>
      </c>
      <c r="O141" s="936">
        <v>-29.777627944946289</v>
      </c>
      <c r="P141" s="936">
        <v>-30.592994689941406</v>
      </c>
      <c r="Q141" s="936">
        <v>-31.126352310180664</v>
      </c>
      <c r="R141" s="936">
        <v>-32.205478668212891</v>
      </c>
      <c r="S141" s="936">
        <v>-32.369964599609375</v>
      </c>
      <c r="T141" s="936">
        <v>-33.664691925048828</v>
      </c>
      <c r="U141" s="936">
        <v>-36.679916381835938</v>
      </c>
      <c r="V141" s="936">
        <v>-38.419689178466797</v>
      </c>
      <c r="W141" s="936">
        <v>-39.925437927246094</v>
      </c>
      <c r="X141" s="936">
        <v>-40.801040649414063</v>
      </c>
      <c r="Y141" s="936">
        <v>-41.029998779296875</v>
      </c>
      <c r="Z141" s="936">
        <v>-39.862998962402344</v>
      </c>
      <c r="AA141" s="886"/>
      <c r="AB141" s="892"/>
      <c r="AC141" s="886"/>
      <c r="AD141" s="886"/>
      <c r="AE141" s="886"/>
      <c r="AF141" s="886"/>
      <c r="AG141" s="886"/>
      <c r="AH141" s="886"/>
      <c r="AI141" s="886"/>
      <c r="AJ141" s="886"/>
      <c r="AK141" s="886"/>
      <c r="AL141" s="886"/>
      <c r="AO141" s="885"/>
      <c r="AX141" s="852"/>
      <c r="BG141" s="852"/>
      <c r="BO141" s="852"/>
      <c r="BW141" s="852"/>
      <c r="CE141" s="852"/>
      <c r="CM141" s="852"/>
      <c r="CO141" s="852"/>
      <c r="CU141" s="852"/>
    </row>
    <row r="142" spans="1:99" ht="12.75" customHeight="1" x14ac:dyDescent="0.2">
      <c r="A142" s="944" t="s">
        <v>4613</v>
      </c>
      <c r="B142" s="884" t="str">
        <f t="shared" si="2"/>
        <v>X</v>
      </c>
      <c r="C142" s="891" t="s">
        <v>4037</v>
      </c>
      <c r="D142" s="939"/>
      <c r="E142" s="936">
        <v>-0.63944000005722046</v>
      </c>
      <c r="F142" s="936">
        <v>-0.59498101472854614</v>
      </c>
      <c r="G142" s="936">
        <v>-0.49057599902153015</v>
      </c>
      <c r="H142" s="936">
        <v>0</v>
      </c>
      <c r="I142" s="936">
        <v>0</v>
      </c>
      <c r="J142" s="936">
        <v>0</v>
      </c>
      <c r="K142" s="936">
        <v>0</v>
      </c>
      <c r="L142" s="936">
        <v>0</v>
      </c>
      <c r="M142" s="936">
        <v>0</v>
      </c>
      <c r="N142" s="936">
        <v>0</v>
      </c>
      <c r="O142" s="936">
        <v>0</v>
      </c>
      <c r="P142" s="936">
        <v>0</v>
      </c>
      <c r="Q142" s="936">
        <v>2.8999999165534973E-2</v>
      </c>
      <c r="R142" s="936">
        <v>2.8999999165534973E-2</v>
      </c>
      <c r="S142" s="936">
        <v>0</v>
      </c>
      <c r="T142" s="936">
        <v>0</v>
      </c>
      <c r="U142" s="936">
        <v>0</v>
      </c>
      <c r="V142" s="936">
        <v>0</v>
      </c>
      <c r="W142" s="936">
        <v>0</v>
      </c>
      <c r="X142" s="936">
        <v>0</v>
      </c>
      <c r="Y142" s="936">
        <v>0</v>
      </c>
      <c r="Z142" s="936">
        <v>0</v>
      </c>
      <c r="AA142" s="886"/>
      <c r="AB142" s="892"/>
      <c r="AC142" s="886"/>
      <c r="AD142" s="886"/>
      <c r="AE142" s="886"/>
      <c r="AF142" s="886"/>
      <c r="AG142" s="886"/>
      <c r="AH142" s="886"/>
      <c r="AI142" s="886"/>
      <c r="AJ142" s="886"/>
      <c r="AK142" s="886"/>
      <c r="AL142" s="886"/>
      <c r="AO142" s="885"/>
      <c r="AX142" s="852"/>
      <c r="BG142" s="852"/>
      <c r="BO142" s="852"/>
      <c r="BW142" s="852"/>
      <c r="CE142" s="852"/>
      <c r="CM142" s="852"/>
      <c r="CU142" s="852"/>
    </row>
    <row r="143" spans="1:99" ht="12.75" customHeight="1" x14ac:dyDescent="0.2">
      <c r="A143" s="944" t="s">
        <v>4614</v>
      </c>
      <c r="B143" s="884" t="str">
        <f t="shared" si="2"/>
        <v>X</v>
      </c>
      <c r="C143" s="890" t="s">
        <v>4038</v>
      </c>
      <c r="D143" s="938"/>
      <c r="E143" s="936">
        <v>-3.1945571899414063</v>
      </c>
      <c r="F143" s="936">
        <v>-3.2558043003082275</v>
      </c>
      <c r="G143" s="936">
        <v>-3.339280366897583</v>
      </c>
      <c r="H143" s="936">
        <v>-3.5099120140075684</v>
      </c>
      <c r="I143" s="936">
        <v>-3.4189169406890869</v>
      </c>
      <c r="J143" s="936">
        <v>-3.461634635925293</v>
      </c>
      <c r="K143" s="936">
        <v>-3.5615932941436768</v>
      </c>
      <c r="L143" s="936">
        <v>-3.6760227680206299</v>
      </c>
      <c r="M143" s="936">
        <v>-3.7971060276031494</v>
      </c>
      <c r="N143" s="936">
        <v>-3.7237768173217773</v>
      </c>
      <c r="O143" s="936">
        <v>-3.6088571548461914</v>
      </c>
      <c r="P143" s="936">
        <v>-3.745258092880249</v>
      </c>
      <c r="Q143" s="936">
        <v>-3.6748189926147461</v>
      </c>
      <c r="R143" s="936">
        <v>-3.7432131767272949</v>
      </c>
      <c r="S143" s="936">
        <v>-3.7781398296356201</v>
      </c>
      <c r="T143" s="936">
        <v>-3.9181537628173828</v>
      </c>
      <c r="U143" s="936">
        <v>-4.287327766418457</v>
      </c>
      <c r="V143" s="936">
        <v>-4.4378757476806641</v>
      </c>
      <c r="W143" s="936">
        <v>-4.6492938995361328</v>
      </c>
      <c r="X143" s="936">
        <v>-4.7399210929870605</v>
      </c>
      <c r="Y143" s="936">
        <v>-6.3420000076293945</v>
      </c>
      <c r="Z143" s="936">
        <v>-6.565000057220459</v>
      </c>
      <c r="AA143" s="886"/>
      <c r="AB143" s="892"/>
      <c r="AC143" s="886"/>
      <c r="AD143" s="886"/>
      <c r="AE143" s="886"/>
      <c r="AF143" s="886"/>
      <c r="AG143" s="886"/>
      <c r="AH143" s="886"/>
      <c r="AI143" s="886"/>
      <c r="AJ143" s="886"/>
      <c r="AK143" s="886"/>
      <c r="AL143" s="886"/>
      <c r="AO143" s="885"/>
      <c r="AX143" s="852"/>
      <c r="BG143" s="852"/>
      <c r="BO143" s="852"/>
      <c r="BW143" s="852"/>
      <c r="CE143" s="852"/>
      <c r="CM143" s="852"/>
      <c r="CU143" s="852"/>
    </row>
    <row r="144" spans="1:99" ht="12.75" customHeight="1" x14ac:dyDescent="0.2">
      <c r="A144" s="944" t="s">
        <v>4615</v>
      </c>
      <c r="B144" s="884" t="str">
        <f t="shared" si="2"/>
        <v>X</v>
      </c>
      <c r="C144" s="891" t="s">
        <v>4039</v>
      </c>
      <c r="D144" s="939"/>
      <c r="E144" s="936">
        <v>-3.1945571899414063</v>
      </c>
      <c r="F144" s="936">
        <v>-3.2558043003082275</v>
      </c>
      <c r="G144" s="936">
        <v>-3.339280366897583</v>
      </c>
      <c r="H144" s="936">
        <v>-3.5099120140075684</v>
      </c>
      <c r="I144" s="936">
        <v>-3.4189169406890869</v>
      </c>
      <c r="J144" s="936">
        <v>-3.461634635925293</v>
      </c>
      <c r="K144" s="936">
        <v>-3.5615932941436768</v>
      </c>
      <c r="L144" s="936">
        <v>-3.6760227680206299</v>
      </c>
      <c r="M144" s="936">
        <v>-3.7971060276031494</v>
      </c>
      <c r="N144" s="936">
        <v>-3.7237768173217773</v>
      </c>
      <c r="O144" s="936">
        <v>-3.6088571548461914</v>
      </c>
      <c r="P144" s="936">
        <v>-3.745258092880249</v>
      </c>
      <c r="Q144" s="936">
        <v>-3.6748189926147461</v>
      </c>
      <c r="R144" s="936">
        <v>-3.7432131767272949</v>
      </c>
      <c r="S144" s="936">
        <v>-3.7781398296356201</v>
      </c>
      <c r="T144" s="936">
        <v>-3.9181537628173828</v>
      </c>
      <c r="U144" s="936">
        <v>-4.287327766418457</v>
      </c>
      <c r="V144" s="936">
        <v>-4.4378757476806641</v>
      </c>
      <c r="W144" s="936">
        <v>-4.6492938995361328</v>
      </c>
      <c r="X144" s="936">
        <v>-4.7399210929870605</v>
      </c>
      <c r="Y144" s="936">
        <v>-6.3420000076293945</v>
      </c>
      <c r="Z144" s="936">
        <v>-6.565000057220459</v>
      </c>
      <c r="AA144" s="886"/>
      <c r="AB144" s="892"/>
      <c r="AC144" s="886"/>
      <c r="AD144" s="886"/>
      <c r="AE144" s="886"/>
      <c r="AF144" s="886"/>
      <c r="AG144" s="886"/>
      <c r="AH144" s="886"/>
      <c r="AI144" s="886"/>
      <c r="AJ144" s="886"/>
      <c r="AK144" s="886"/>
      <c r="AL144" s="886"/>
      <c r="AO144" s="885"/>
      <c r="AX144" s="852"/>
      <c r="BG144" s="852"/>
      <c r="BO144" s="852"/>
      <c r="BW144" s="852"/>
      <c r="CE144" s="852"/>
      <c r="CM144" s="852"/>
      <c r="CO144" s="852"/>
      <c r="CU144" s="852"/>
    </row>
    <row r="145" spans="1:99" ht="12.75" hidden="1" customHeight="1" x14ac:dyDescent="0.2">
      <c r="A145" s="944" t="s">
        <v>4616</v>
      </c>
      <c r="B145" s="884" t="str">
        <f t="shared" si="2"/>
        <v/>
      </c>
      <c r="C145" s="891" t="s">
        <v>4040</v>
      </c>
      <c r="D145" s="939"/>
      <c r="E145" s="936">
        <v>0</v>
      </c>
      <c r="F145" s="936">
        <v>0</v>
      </c>
      <c r="G145" s="936">
        <v>0</v>
      </c>
      <c r="H145" s="936">
        <v>0</v>
      </c>
      <c r="I145" s="936">
        <v>0</v>
      </c>
      <c r="J145" s="936">
        <v>0</v>
      </c>
      <c r="K145" s="936">
        <v>0</v>
      </c>
      <c r="L145" s="936">
        <v>0</v>
      </c>
      <c r="M145" s="936">
        <v>0</v>
      </c>
      <c r="N145" s="936">
        <v>0</v>
      </c>
      <c r="O145" s="936">
        <v>0</v>
      </c>
      <c r="P145" s="936">
        <v>0</v>
      </c>
      <c r="Q145" s="936">
        <v>0</v>
      </c>
      <c r="R145" s="936">
        <v>0</v>
      </c>
      <c r="S145" s="936">
        <v>0</v>
      </c>
      <c r="T145" s="936">
        <v>0</v>
      </c>
      <c r="U145" s="936">
        <v>0</v>
      </c>
      <c r="V145" s="936">
        <v>0</v>
      </c>
      <c r="W145" s="936">
        <v>0</v>
      </c>
      <c r="X145" s="936">
        <v>0</v>
      </c>
      <c r="Y145" s="936">
        <v>0</v>
      </c>
      <c r="Z145" s="936"/>
      <c r="AA145" s="886"/>
      <c r="AB145" s="892"/>
      <c r="AC145" s="886"/>
      <c r="AD145" s="886"/>
      <c r="AE145" s="886"/>
      <c r="AF145" s="886"/>
      <c r="AG145" s="886"/>
      <c r="AH145" s="886"/>
      <c r="AI145" s="886"/>
      <c r="AJ145" s="886"/>
      <c r="AK145" s="886"/>
      <c r="AL145" s="886"/>
      <c r="AO145" s="885"/>
      <c r="AX145" s="852"/>
      <c r="BG145" s="852"/>
      <c r="BO145" s="852"/>
      <c r="BW145" s="852"/>
      <c r="CE145" s="852"/>
      <c r="CM145" s="852"/>
      <c r="CO145" s="852"/>
      <c r="CU145" s="852"/>
    </row>
    <row r="146" spans="1:99" ht="12.75" customHeight="1" x14ac:dyDescent="0.2">
      <c r="A146" s="944">
        <v>2.2000000000000002</v>
      </c>
      <c r="B146" s="884" t="str">
        <f t="shared" si="2"/>
        <v>X</v>
      </c>
      <c r="C146" s="867" t="s">
        <v>4041</v>
      </c>
      <c r="D146" s="937"/>
      <c r="E146" s="936">
        <v>-15.49851131439209</v>
      </c>
      <c r="F146" s="936">
        <v>-15.461820602416992</v>
      </c>
      <c r="G146" s="936">
        <v>-14.124922752380371</v>
      </c>
      <c r="H146" s="936">
        <v>-15.984689712524414</v>
      </c>
      <c r="I146" s="936">
        <v>-16.133378982543945</v>
      </c>
      <c r="J146" s="936">
        <v>-14.617353439331055</v>
      </c>
      <c r="K146" s="936">
        <v>-18.934820175170898</v>
      </c>
      <c r="L146" s="936">
        <v>-18.254705429077148</v>
      </c>
      <c r="M146" s="936">
        <v>-20.393379211425781</v>
      </c>
      <c r="N146" s="936">
        <v>-19.041826248168945</v>
      </c>
      <c r="O146" s="936">
        <v>-19.043954849243164</v>
      </c>
      <c r="P146" s="936">
        <v>-20.158468246459961</v>
      </c>
      <c r="Q146" s="936">
        <v>-21.938774108886719</v>
      </c>
      <c r="R146" s="936">
        <v>-22.573873519897461</v>
      </c>
      <c r="S146" s="936">
        <v>-24.636985778808594</v>
      </c>
      <c r="T146" s="936">
        <v>-24.44639778137207</v>
      </c>
      <c r="U146" s="936">
        <v>-25.865066528320313</v>
      </c>
      <c r="V146" s="936">
        <v>-25.096368789672852</v>
      </c>
      <c r="W146" s="936">
        <v>-26.582307815551758</v>
      </c>
      <c r="X146" s="936">
        <v>-27.132867813110352</v>
      </c>
      <c r="Y146" s="936">
        <v>-28.063999176025391</v>
      </c>
      <c r="Z146" s="936">
        <v>-26.645000457763672</v>
      </c>
      <c r="AA146" s="886"/>
      <c r="AB146" s="892"/>
      <c r="AC146" s="886"/>
      <c r="AD146" s="886"/>
      <c r="AE146" s="886"/>
      <c r="AF146" s="886"/>
      <c r="AG146" s="886"/>
      <c r="AH146" s="886"/>
      <c r="AI146" s="886"/>
      <c r="AJ146" s="886"/>
      <c r="AK146" s="886"/>
      <c r="AL146" s="886"/>
      <c r="AO146" s="885"/>
      <c r="AX146" s="852"/>
      <c r="BG146" s="852"/>
      <c r="BO146" s="852"/>
      <c r="BW146" s="852"/>
      <c r="CE146" s="852"/>
      <c r="CM146" s="852"/>
      <c r="CU146" s="852"/>
    </row>
    <row r="147" spans="1:99" ht="12.75" customHeight="1" x14ac:dyDescent="0.2">
      <c r="A147" s="944" t="s">
        <v>4617</v>
      </c>
      <c r="B147" s="884" t="str">
        <f t="shared" si="2"/>
        <v>X</v>
      </c>
      <c r="C147" s="890" t="s">
        <v>4042</v>
      </c>
      <c r="D147" s="938"/>
      <c r="E147" s="936">
        <v>-0.97786808013916016</v>
      </c>
      <c r="F147" s="936">
        <v>-0.88478952646255493</v>
      </c>
      <c r="G147" s="936">
        <v>-0.82928186655044556</v>
      </c>
      <c r="H147" s="936">
        <v>-0.60609269142150879</v>
      </c>
      <c r="I147" s="936">
        <v>-0.76080954074859619</v>
      </c>
      <c r="J147" s="936">
        <v>-0.57282060384750366</v>
      </c>
      <c r="K147" s="936">
        <v>-0.80383998155593872</v>
      </c>
      <c r="L147" s="936">
        <v>-0.84987914562225342</v>
      </c>
      <c r="M147" s="936">
        <v>-0.73982143402099609</v>
      </c>
      <c r="N147" s="936">
        <v>-0.74922537803649902</v>
      </c>
      <c r="O147" s="936">
        <v>-0.67878013849258423</v>
      </c>
      <c r="P147" s="936">
        <v>-0.84828448295593262</v>
      </c>
      <c r="Q147" s="936">
        <v>-0.75446182489395142</v>
      </c>
      <c r="R147" s="936">
        <v>-0.85399597883224487</v>
      </c>
      <c r="S147" s="936">
        <v>-1.1539503335952759</v>
      </c>
      <c r="T147" s="936">
        <v>-1.3458008766174316</v>
      </c>
      <c r="U147" s="936">
        <v>-1.4770623445510864</v>
      </c>
      <c r="V147" s="936">
        <v>-1.323517918586731</v>
      </c>
      <c r="W147" s="936">
        <v>-1.4553043842315674</v>
      </c>
      <c r="X147" s="936">
        <v>-1.3894499540328979</v>
      </c>
      <c r="Y147" s="936">
        <v>-1.5720000267028809</v>
      </c>
      <c r="Z147" s="936">
        <v>-1.3960000276565552</v>
      </c>
      <c r="AA147" s="886"/>
      <c r="AB147" s="892"/>
      <c r="AC147" s="886"/>
      <c r="AD147" s="886"/>
      <c r="AE147" s="886"/>
      <c r="AF147" s="886"/>
      <c r="AG147" s="886"/>
      <c r="AH147" s="886"/>
      <c r="AI147" s="886"/>
      <c r="AJ147" s="886"/>
      <c r="AK147" s="886"/>
      <c r="AL147" s="886"/>
      <c r="AO147" s="885"/>
      <c r="AX147" s="852"/>
      <c r="BG147" s="852"/>
      <c r="BO147" s="852"/>
      <c r="BW147" s="852"/>
      <c r="CE147" s="852"/>
      <c r="CM147" s="852"/>
      <c r="CO147" s="852"/>
      <c r="CU147" s="852"/>
    </row>
    <row r="148" spans="1:99" ht="12.75" customHeight="1" x14ac:dyDescent="0.2">
      <c r="A148" s="944" t="s">
        <v>4618</v>
      </c>
      <c r="B148" s="884" t="str">
        <f t="shared" si="2"/>
        <v>X</v>
      </c>
      <c r="C148" s="890" t="s">
        <v>4043</v>
      </c>
      <c r="D148" s="938"/>
      <c r="E148" s="936">
        <v>-0.22520400583744049</v>
      </c>
      <c r="F148" s="936">
        <v>0</v>
      </c>
      <c r="G148" s="936">
        <v>0</v>
      </c>
      <c r="H148" s="936">
        <v>-5.8903999626636505E-2</v>
      </c>
      <c r="I148" s="936">
        <v>-8.4489002823829651E-2</v>
      </c>
      <c r="J148" s="936">
        <v>-0.15247300267219543</v>
      </c>
      <c r="K148" s="936">
        <v>0</v>
      </c>
      <c r="L148" s="936">
        <v>0</v>
      </c>
      <c r="M148" s="936">
        <v>0</v>
      </c>
      <c r="N148" s="936">
        <v>0</v>
      </c>
      <c r="O148" s="936">
        <v>0</v>
      </c>
      <c r="P148" s="936">
        <v>0</v>
      </c>
      <c r="Q148" s="936">
        <v>0</v>
      </c>
      <c r="R148" s="936">
        <v>0</v>
      </c>
      <c r="S148" s="936">
        <v>0</v>
      </c>
      <c r="T148" s="936">
        <v>0</v>
      </c>
      <c r="U148" s="936">
        <v>0</v>
      </c>
      <c r="V148" s="936">
        <v>0</v>
      </c>
      <c r="W148" s="936">
        <v>0</v>
      </c>
      <c r="X148" s="936">
        <v>0</v>
      </c>
      <c r="Y148" s="936">
        <v>0</v>
      </c>
      <c r="Z148" s="936">
        <v>0</v>
      </c>
      <c r="AA148" s="886"/>
      <c r="AB148" s="892"/>
      <c r="AC148" s="886"/>
      <c r="AD148" s="886"/>
      <c r="AE148" s="886"/>
      <c r="AF148" s="886"/>
      <c r="AG148" s="886"/>
      <c r="AH148" s="886"/>
      <c r="AI148" s="886"/>
      <c r="AJ148" s="886"/>
      <c r="AK148" s="886"/>
      <c r="AL148" s="886"/>
      <c r="AO148" s="885"/>
      <c r="AX148" s="852"/>
      <c r="BG148" s="852"/>
      <c r="BO148" s="852"/>
      <c r="BW148" s="852"/>
      <c r="CE148" s="852"/>
      <c r="CM148" s="852"/>
      <c r="CO148" s="852"/>
      <c r="CU148" s="852"/>
    </row>
    <row r="149" spans="1:99" ht="12.75" customHeight="1" x14ac:dyDescent="0.2">
      <c r="A149" s="944" t="s">
        <v>4619</v>
      </c>
      <c r="B149" s="884" t="str">
        <f t="shared" si="2"/>
        <v>X</v>
      </c>
      <c r="C149" s="890" t="s">
        <v>4044</v>
      </c>
      <c r="D149" s="938"/>
      <c r="E149" s="936">
        <v>-1.6367180347442627</v>
      </c>
      <c r="F149" s="936">
        <v>-0.44191399216651917</v>
      </c>
      <c r="G149" s="936">
        <v>-0.18387700617313385</v>
      </c>
      <c r="H149" s="936">
        <v>-0.61492997407913208</v>
      </c>
      <c r="I149" s="936">
        <v>-0.1855040043592453</v>
      </c>
      <c r="J149" s="936">
        <v>-0.27872699499130249</v>
      </c>
      <c r="K149" s="936">
        <v>-0.18106000125408173</v>
      </c>
      <c r="L149" s="936">
        <v>-0.32317900657653809</v>
      </c>
      <c r="M149" s="936">
        <v>-0.37533101439476013</v>
      </c>
      <c r="N149" s="936">
        <v>-0.69280797243118286</v>
      </c>
      <c r="O149" s="936">
        <v>-0.17061600089073181</v>
      </c>
      <c r="P149" s="936">
        <v>-0.35968399047851563</v>
      </c>
      <c r="Q149" s="936">
        <v>-0.23639599978923798</v>
      </c>
      <c r="R149" s="936">
        <v>-0.27426299452781677</v>
      </c>
      <c r="S149" s="936">
        <v>-9.9670000374317169E-2</v>
      </c>
      <c r="T149" s="936">
        <v>-0.26354700326919556</v>
      </c>
      <c r="U149" s="936">
        <v>-0.13914600014686584</v>
      </c>
      <c r="V149" s="936">
        <v>-9.750799834728241E-2</v>
      </c>
      <c r="W149" s="936">
        <v>-6.7351996898651123E-2</v>
      </c>
      <c r="X149" s="936">
        <v>-0.22321599721908569</v>
      </c>
      <c r="Y149" s="936">
        <v>-4.6999998390674591E-2</v>
      </c>
      <c r="Z149" s="936">
        <v>-7.1999996900558472E-2</v>
      </c>
      <c r="AA149" s="886"/>
      <c r="AB149" s="892"/>
      <c r="AC149" s="886"/>
      <c r="AD149" s="886"/>
      <c r="AE149" s="886"/>
      <c r="AF149" s="886"/>
      <c r="AG149" s="886"/>
      <c r="AH149" s="886"/>
      <c r="AI149" s="886"/>
      <c r="AJ149" s="886"/>
      <c r="AK149" s="886"/>
      <c r="AL149" s="886"/>
      <c r="AO149" s="885"/>
      <c r="AX149" s="852"/>
      <c r="BG149" s="852"/>
      <c r="BO149" s="852"/>
      <c r="BW149" s="852"/>
      <c r="CE149" s="852"/>
      <c r="CM149" s="852"/>
      <c r="CU149" s="852"/>
    </row>
    <row r="150" spans="1:99" ht="12.75" customHeight="1" x14ac:dyDescent="0.2">
      <c r="A150" s="944" t="s">
        <v>4620</v>
      </c>
      <c r="B150" s="884" t="str">
        <f t="shared" si="2"/>
        <v>X</v>
      </c>
      <c r="C150" s="890" t="s">
        <v>4045</v>
      </c>
      <c r="D150" s="938"/>
      <c r="E150" s="936">
        <v>-2.0539605617523193</v>
      </c>
      <c r="F150" s="936">
        <v>-1.9284812211990356</v>
      </c>
      <c r="G150" s="936">
        <v>-1.8285611867904663</v>
      </c>
      <c r="H150" s="936">
        <v>-3.4414377212524414</v>
      </c>
      <c r="I150" s="936">
        <v>-2.7093760967254639</v>
      </c>
      <c r="J150" s="936">
        <v>-2.611013650894165</v>
      </c>
      <c r="K150" s="936">
        <v>-3.0114226341247559</v>
      </c>
      <c r="L150" s="936">
        <v>-2.5209145545959473</v>
      </c>
      <c r="M150" s="936">
        <v>-1.9405118227005005</v>
      </c>
      <c r="N150" s="936">
        <v>-2.0330624580383301</v>
      </c>
      <c r="O150" s="936">
        <v>-1.901847243309021</v>
      </c>
      <c r="P150" s="936">
        <v>-2.3414716720581055</v>
      </c>
      <c r="Q150" s="936">
        <v>-2.2671902179718018</v>
      </c>
      <c r="R150" s="936">
        <v>-2.4967896938323975</v>
      </c>
      <c r="S150" s="936">
        <v>-2.0657331943511963</v>
      </c>
      <c r="T150" s="936">
        <v>-2.3154506683349609</v>
      </c>
      <c r="U150" s="936">
        <v>-2.2216172218322754</v>
      </c>
      <c r="V150" s="936">
        <v>-3.5884270668029785</v>
      </c>
      <c r="W150" s="936">
        <v>-3.2906863689422607</v>
      </c>
      <c r="X150" s="936">
        <v>-3.6607329845428467</v>
      </c>
      <c r="Y150" s="936">
        <v>-4.5359997749328613</v>
      </c>
      <c r="Z150" s="936">
        <v>-4.7690000534057617</v>
      </c>
      <c r="AA150" s="886"/>
      <c r="AB150" s="892"/>
      <c r="AC150" s="886"/>
      <c r="AD150" s="886"/>
      <c r="AE150" s="886"/>
      <c r="AF150" s="886"/>
      <c r="AG150" s="886"/>
      <c r="AH150" s="886"/>
      <c r="AI150" s="886"/>
      <c r="AJ150" s="886"/>
      <c r="AK150" s="886"/>
      <c r="AL150" s="886"/>
      <c r="AO150" s="885"/>
      <c r="AX150" s="852"/>
      <c r="BG150" s="852"/>
      <c r="BO150" s="852"/>
      <c r="BW150" s="852"/>
      <c r="CE150" s="852"/>
      <c r="CM150" s="852"/>
      <c r="CU150" s="852"/>
    </row>
    <row r="151" spans="1:99" ht="12.75" customHeight="1" x14ac:dyDescent="0.2">
      <c r="A151" s="944" t="s">
        <v>4621</v>
      </c>
      <c r="B151" s="884" t="str">
        <f t="shared" si="2"/>
        <v>X</v>
      </c>
      <c r="C151" s="890" t="s">
        <v>4046</v>
      </c>
      <c r="D151" s="938"/>
      <c r="E151" s="936">
        <v>-0.12022200226783752</v>
      </c>
      <c r="F151" s="936">
        <v>-0.11133699864149094</v>
      </c>
      <c r="G151" s="936">
        <v>-5.1793999969959259E-2</v>
      </c>
      <c r="H151" s="936">
        <v>0</v>
      </c>
      <c r="I151" s="936">
        <v>0</v>
      </c>
      <c r="J151" s="936">
        <v>0</v>
      </c>
      <c r="K151" s="936">
        <v>0</v>
      </c>
      <c r="L151" s="936">
        <v>0</v>
      </c>
      <c r="M151" s="936">
        <v>0</v>
      </c>
      <c r="N151" s="936">
        <v>0</v>
      </c>
      <c r="O151" s="936">
        <v>0</v>
      </c>
      <c r="P151" s="936">
        <v>0</v>
      </c>
      <c r="Q151" s="936">
        <v>0</v>
      </c>
      <c r="R151" s="936">
        <v>0</v>
      </c>
      <c r="S151" s="936">
        <v>0</v>
      </c>
      <c r="T151" s="936">
        <v>0</v>
      </c>
      <c r="U151" s="936">
        <v>0</v>
      </c>
      <c r="V151" s="936">
        <v>0</v>
      </c>
      <c r="W151" s="936">
        <v>0</v>
      </c>
      <c r="X151" s="936">
        <v>0</v>
      </c>
      <c r="Y151" s="936">
        <v>0</v>
      </c>
      <c r="Z151" s="936">
        <v>0</v>
      </c>
      <c r="AA151" s="886"/>
      <c r="AB151" s="892"/>
      <c r="AC151" s="886"/>
      <c r="AD151" s="886"/>
      <c r="AE151" s="886"/>
      <c r="AF151" s="886"/>
      <c r="AG151" s="886"/>
      <c r="AH151" s="886"/>
      <c r="AI151" s="886"/>
      <c r="AJ151" s="886"/>
      <c r="AK151" s="886"/>
      <c r="AL151" s="886"/>
      <c r="AO151" s="885"/>
      <c r="AX151" s="852"/>
      <c r="BG151" s="852"/>
      <c r="BO151" s="852"/>
      <c r="BW151" s="852"/>
      <c r="CE151" s="852"/>
      <c r="CM151" s="852"/>
      <c r="CU151" s="852"/>
    </row>
    <row r="152" spans="1:99" ht="12.75" customHeight="1" x14ac:dyDescent="0.2">
      <c r="A152" s="944" t="s">
        <v>4622</v>
      </c>
      <c r="B152" s="884" t="str">
        <f t="shared" si="2"/>
        <v>X</v>
      </c>
      <c r="C152" s="890" t="s">
        <v>4047</v>
      </c>
      <c r="D152" s="938"/>
      <c r="E152" s="936">
        <v>-0.20498199760913849</v>
      </c>
      <c r="F152" s="936">
        <v>-1.3962299823760986</v>
      </c>
      <c r="G152" s="936">
        <v>-1.4474790096282959</v>
      </c>
      <c r="H152" s="936">
        <v>-1.6105070114135742</v>
      </c>
      <c r="I152" s="936">
        <v>-1.4456139802932739</v>
      </c>
      <c r="J152" s="936">
        <v>-1.6116739511489868</v>
      </c>
      <c r="K152" s="936">
        <v>-2.1916990280151367</v>
      </c>
      <c r="L152" s="936">
        <v>-2.1946210861206055</v>
      </c>
      <c r="M152" s="936">
        <v>-2.0694561004638672</v>
      </c>
      <c r="N152" s="936">
        <v>-2.0196731090545654</v>
      </c>
      <c r="O152" s="936">
        <v>-2.6269559860229492</v>
      </c>
      <c r="P152" s="936">
        <v>-3.2306621074676514</v>
      </c>
      <c r="Q152" s="936">
        <v>-2.4444870948791504</v>
      </c>
      <c r="R152" s="936">
        <v>-2.5236740112304688</v>
      </c>
      <c r="S152" s="936">
        <v>-1.7594350576400757</v>
      </c>
      <c r="T152" s="936">
        <v>-1.6312810182571411</v>
      </c>
      <c r="U152" s="936">
        <v>-1.6969699859619141</v>
      </c>
      <c r="V152" s="936">
        <v>-1.1519609689712524</v>
      </c>
      <c r="W152" s="936">
        <v>-1.6243380308151245</v>
      </c>
      <c r="X152" s="936">
        <v>-1.7249079942703247</v>
      </c>
      <c r="Y152" s="936">
        <v>-1.6510000228881836</v>
      </c>
      <c r="Z152" s="936">
        <v>-1.9900000095367432</v>
      </c>
      <c r="AA152" s="886"/>
      <c r="AB152" s="892"/>
      <c r="AC152" s="886"/>
      <c r="AD152" s="886"/>
      <c r="AE152" s="886"/>
      <c r="AF152" s="886"/>
      <c r="AG152" s="886"/>
      <c r="AH152" s="886"/>
      <c r="AI152" s="886"/>
      <c r="AJ152" s="886"/>
      <c r="AK152" s="886"/>
      <c r="AL152" s="886"/>
      <c r="AO152" s="885"/>
      <c r="AX152" s="852"/>
      <c r="BG152" s="852"/>
      <c r="BO152" s="852"/>
      <c r="BW152" s="852"/>
      <c r="CE152" s="852"/>
      <c r="CM152" s="852"/>
      <c r="CO152" s="852"/>
      <c r="CU152" s="852"/>
    </row>
    <row r="153" spans="1:99" ht="12.75" customHeight="1" x14ac:dyDescent="0.2">
      <c r="A153" s="944" t="s">
        <v>4623</v>
      </c>
      <c r="B153" s="884" t="str">
        <f t="shared" si="2"/>
        <v>X</v>
      </c>
      <c r="C153" s="890" t="s">
        <v>4048</v>
      </c>
      <c r="D153" s="938"/>
      <c r="E153" s="936">
        <v>0</v>
      </c>
      <c r="F153" s="936">
        <v>0</v>
      </c>
      <c r="G153" s="936">
        <v>0</v>
      </c>
      <c r="H153" s="936">
        <v>0</v>
      </c>
      <c r="I153" s="936">
        <v>0</v>
      </c>
      <c r="J153" s="936">
        <v>0</v>
      </c>
      <c r="K153" s="936">
        <v>0</v>
      </c>
      <c r="L153" s="936">
        <v>0</v>
      </c>
      <c r="M153" s="936">
        <v>0</v>
      </c>
      <c r="N153" s="936">
        <v>0</v>
      </c>
      <c r="O153" s="936">
        <v>0</v>
      </c>
      <c r="P153" s="936">
        <v>0</v>
      </c>
      <c r="Q153" s="936">
        <v>0</v>
      </c>
      <c r="R153" s="936">
        <v>0</v>
      </c>
      <c r="S153" s="936">
        <v>-1.3285399675369263</v>
      </c>
      <c r="T153" s="936">
        <v>-0.88051402568817139</v>
      </c>
      <c r="U153" s="936">
        <v>-1.3326959609985352</v>
      </c>
      <c r="V153" s="936">
        <v>-0.96541100740432739</v>
      </c>
      <c r="W153" s="936">
        <v>-1.5676770210266113</v>
      </c>
      <c r="X153" s="936">
        <v>-1.465641975402832</v>
      </c>
      <c r="Y153" s="936">
        <v>-1.2289999723434448</v>
      </c>
      <c r="Z153" s="936">
        <v>-1.4700000286102295</v>
      </c>
      <c r="AA153" s="886"/>
      <c r="AB153" s="892"/>
      <c r="AC153" s="886"/>
      <c r="AD153" s="886"/>
      <c r="AE153" s="886"/>
      <c r="AF153" s="886"/>
      <c r="AG153" s="886"/>
      <c r="AH153" s="886"/>
      <c r="AI153" s="886"/>
      <c r="AJ153" s="886"/>
      <c r="AK153" s="886"/>
      <c r="AL153" s="886"/>
      <c r="AO153" s="885"/>
      <c r="AX153" s="852"/>
      <c r="BG153" s="852"/>
      <c r="BO153" s="852"/>
      <c r="BW153" s="852"/>
      <c r="CE153" s="852"/>
      <c r="CM153" s="852"/>
      <c r="CO153" s="852"/>
      <c r="CU153" s="852"/>
    </row>
    <row r="154" spans="1:99" ht="12.75" customHeight="1" x14ac:dyDescent="0.2">
      <c r="A154" s="944" t="s">
        <v>4624</v>
      </c>
      <c r="B154" s="884" t="str">
        <f t="shared" si="2"/>
        <v>X</v>
      </c>
      <c r="C154" s="890" t="s">
        <v>4049</v>
      </c>
      <c r="D154" s="938"/>
      <c r="E154" s="936">
        <v>-0.78438502550125122</v>
      </c>
      <c r="F154" s="936">
        <v>-0.62684899568557739</v>
      </c>
      <c r="G154" s="936">
        <v>-0.61176109313964844</v>
      </c>
      <c r="H154" s="936">
        <v>-0.54460632801055908</v>
      </c>
      <c r="I154" s="936">
        <v>-0.6106799840927124</v>
      </c>
      <c r="J154" s="936">
        <v>-0.76155948638916016</v>
      </c>
      <c r="K154" s="936">
        <v>-0.82454633712768555</v>
      </c>
      <c r="L154" s="936">
        <v>-0.97788524627685547</v>
      </c>
      <c r="M154" s="936">
        <v>-1.0427290201187134</v>
      </c>
      <c r="N154" s="936">
        <v>-0.76490169763565063</v>
      </c>
      <c r="O154" s="936">
        <v>-0.88472551107406616</v>
      </c>
      <c r="P154" s="936">
        <v>-0.90296125411987305</v>
      </c>
      <c r="Q154" s="936">
        <v>-1.1820697784423828</v>
      </c>
      <c r="R154" s="936">
        <v>-1.0775241851806641</v>
      </c>
      <c r="S154" s="936">
        <v>-1.0432698726654053</v>
      </c>
      <c r="T154" s="936">
        <v>-0.94925326108932495</v>
      </c>
      <c r="U154" s="936">
        <v>-0.85680830478668213</v>
      </c>
      <c r="V154" s="936">
        <v>-0.95072191953659058</v>
      </c>
      <c r="W154" s="936">
        <v>-1.0779391527175903</v>
      </c>
      <c r="X154" s="936">
        <v>-1.144044041633606</v>
      </c>
      <c r="Y154" s="936">
        <v>-1.1990000009536743</v>
      </c>
      <c r="Z154" s="936">
        <v>-1.2369999885559082</v>
      </c>
      <c r="AA154" s="886"/>
      <c r="AB154" s="892"/>
      <c r="AC154" s="886"/>
      <c r="AD154" s="886"/>
      <c r="AE154" s="886"/>
      <c r="AF154" s="886"/>
      <c r="AG154" s="886"/>
      <c r="AH154" s="886"/>
      <c r="AI154" s="886"/>
      <c r="AJ154" s="886"/>
      <c r="AK154" s="886"/>
      <c r="AL154" s="886"/>
      <c r="AO154" s="885"/>
      <c r="AX154" s="852"/>
      <c r="BG154" s="852"/>
      <c r="BO154" s="852"/>
      <c r="BW154" s="852"/>
      <c r="CE154" s="852"/>
      <c r="CM154" s="852"/>
      <c r="CU154" s="852"/>
    </row>
    <row r="155" spans="1:99" ht="12.75" customHeight="1" x14ac:dyDescent="0.2">
      <c r="A155" s="944" t="s">
        <v>4625</v>
      </c>
      <c r="B155" s="884" t="str">
        <f t="shared" si="2"/>
        <v>X</v>
      </c>
      <c r="C155" s="890" t="s">
        <v>4050</v>
      </c>
      <c r="D155" s="938"/>
      <c r="E155" s="936">
        <v>-1.5439502000808716</v>
      </c>
      <c r="F155" s="936">
        <v>-1.7888025045394897</v>
      </c>
      <c r="G155" s="936">
        <v>-1.5658918619155884</v>
      </c>
      <c r="H155" s="936">
        <v>-1.5800755023956299</v>
      </c>
      <c r="I155" s="936">
        <v>-1.5052498579025269</v>
      </c>
      <c r="J155" s="936">
        <v>-2.2932243347167969</v>
      </c>
      <c r="K155" s="936">
        <v>-2.89176344871521</v>
      </c>
      <c r="L155" s="936">
        <v>-3.412266731262207</v>
      </c>
      <c r="M155" s="936">
        <v>-4.1492714881896973</v>
      </c>
      <c r="N155" s="936">
        <v>-4.2511229515075684</v>
      </c>
      <c r="O155" s="936">
        <v>-4.2547421455383301</v>
      </c>
      <c r="P155" s="936">
        <v>-3.5518801212310791</v>
      </c>
      <c r="Q155" s="936">
        <v>-5.749323844909668</v>
      </c>
      <c r="R155" s="936">
        <v>-5.1493258476257324</v>
      </c>
      <c r="S155" s="936">
        <v>-3.7181391716003418</v>
      </c>
      <c r="T155" s="936">
        <v>-2.7336301803588867</v>
      </c>
      <c r="U155" s="936">
        <v>-2.4873156547546387</v>
      </c>
      <c r="V155" s="936">
        <v>-2.7330315113067627</v>
      </c>
      <c r="W155" s="936">
        <v>-2.9584147930145264</v>
      </c>
      <c r="X155" s="936">
        <v>-3.0946369171142578</v>
      </c>
      <c r="Y155" s="936">
        <v>-3.2999999523162842</v>
      </c>
      <c r="Z155" s="936">
        <v>-2.6719999313354492</v>
      </c>
      <c r="AA155" s="886"/>
      <c r="AB155" s="892"/>
      <c r="AC155" s="886"/>
      <c r="AD155" s="886"/>
      <c r="AE155" s="886"/>
      <c r="AF155" s="886"/>
      <c r="AG155" s="886"/>
      <c r="AH155" s="886"/>
      <c r="AI155" s="886"/>
      <c r="AJ155" s="886"/>
      <c r="AK155" s="886"/>
      <c r="AL155" s="886"/>
      <c r="AO155" s="885"/>
      <c r="AX155" s="852"/>
      <c r="BG155" s="852"/>
      <c r="BO155" s="852"/>
      <c r="BW155" s="852"/>
      <c r="CE155" s="852"/>
      <c r="CM155" s="852"/>
      <c r="CO155" s="852"/>
      <c r="CU155" s="852"/>
    </row>
    <row r="156" spans="1:99" ht="12.75" customHeight="1" x14ac:dyDescent="0.2">
      <c r="A156" s="944" t="s">
        <v>4626</v>
      </c>
      <c r="B156" s="884" t="str">
        <f t="shared" si="2"/>
        <v>X</v>
      </c>
      <c r="C156" s="890" t="s">
        <v>4051</v>
      </c>
      <c r="D156" s="938"/>
      <c r="E156" s="936">
        <v>-1.2031896114349365</v>
      </c>
      <c r="F156" s="936">
        <v>-1.2903759479522705</v>
      </c>
      <c r="G156" s="936">
        <v>-0.98091709613800049</v>
      </c>
      <c r="H156" s="936">
        <v>-0.70713514089584351</v>
      </c>
      <c r="I156" s="936">
        <v>-0.94316977262496948</v>
      </c>
      <c r="J156" s="936">
        <v>-0.47160401940345764</v>
      </c>
      <c r="K156" s="936">
        <v>-0.75124746561050415</v>
      </c>
      <c r="L156" s="936">
        <v>-0.60896551609039307</v>
      </c>
      <c r="M156" s="936">
        <v>-1.2886404991149902</v>
      </c>
      <c r="N156" s="936">
        <v>-0.93634498119354248</v>
      </c>
      <c r="O156" s="936">
        <v>-0.54741972684860229</v>
      </c>
      <c r="P156" s="936">
        <v>-0.12818735837936401</v>
      </c>
      <c r="Q156" s="936">
        <v>-0.4316437840461731</v>
      </c>
      <c r="R156" s="936">
        <v>-0.82271599769592285</v>
      </c>
      <c r="S156" s="936">
        <v>-2.3850729465484619</v>
      </c>
      <c r="T156" s="936">
        <v>-1.7487119436264038</v>
      </c>
      <c r="U156" s="936">
        <v>-2.2629797458648682</v>
      </c>
      <c r="V156" s="936">
        <v>-1.3505460023880005</v>
      </c>
      <c r="W156" s="936">
        <v>-1.1047166585922241</v>
      </c>
      <c r="X156" s="936">
        <v>-1.6207619905471802</v>
      </c>
      <c r="Y156" s="936">
        <v>-0.80800002813339233</v>
      </c>
      <c r="Z156" s="936">
        <v>-0.80699998140335083</v>
      </c>
      <c r="AA156" s="886"/>
      <c r="AB156" s="892"/>
      <c r="AC156" s="886"/>
      <c r="AD156" s="886"/>
      <c r="AE156" s="886"/>
      <c r="AF156" s="886"/>
      <c r="AG156" s="886"/>
      <c r="AH156" s="886"/>
      <c r="AI156" s="886"/>
      <c r="AJ156" s="886"/>
      <c r="AK156" s="886"/>
      <c r="AL156" s="886"/>
      <c r="AO156" s="885"/>
      <c r="AX156" s="852"/>
      <c r="BG156" s="852"/>
      <c r="BO156" s="852"/>
      <c r="BW156" s="852"/>
      <c r="CE156" s="852"/>
      <c r="CM156" s="852"/>
      <c r="CO156" s="852"/>
      <c r="CU156" s="852"/>
    </row>
    <row r="157" spans="1:99" ht="12.75" customHeight="1" x14ac:dyDescent="0.2">
      <c r="A157" s="944" t="s">
        <v>4627</v>
      </c>
      <c r="B157" s="884" t="str">
        <f t="shared" si="2"/>
        <v>X</v>
      </c>
      <c r="C157" s="890" t="s">
        <v>4052</v>
      </c>
      <c r="D157" s="938"/>
      <c r="E157" s="936">
        <v>-2.8516000136733055E-2</v>
      </c>
      <c r="F157" s="936">
        <v>-3.0331000685691833E-2</v>
      </c>
      <c r="G157" s="936">
        <v>-1.0786999948322773E-2</v>
      </c>
      <c r="H157" s="936">
        <v>-2.2095000371336937E-2</v>
      </c>
      <c r="I157" s="936">
        <v>-2.2309999912977219E-2</v>
      </c>
      <c r="J157" s="936">
        <v>-2.6736000552773476E-2</v>
      </c>
      <c r="K157" s="936">
        <v>-3.2737001776695251E-2</v>
      </c>
      <c r="L157" s="936">
        <v>-2.894200012087822E-2</v>
      </c>
      <c r="M157" s="936">
        <v>-2.8704000636935234E-2</v>
      </c>
      <c r="N157" s="936">
        <v>-5.3100999444723129E-2</v>
      </c>
      <c r="O157" s="936">
        <v>-3.7957001477479935E-2</v>
      </c>
      <c r="P157" s="936">
        <v>-2.1468000486493111E-2</v>
      </c>
      <c r="Q157" s="936">
        <v>-3.8183998316526413E-2</v>
      </c>
      <c r="R157" s="936">
        <v>-5.1210001111030579E-2</v>
      </c>
      <c r="S157" s="936">
        <v>-0.12520800530910492</v>
      </c>
      <c r="T157" s="936">
        <v>-5.1810998469591141E-2</v>
      </c>
      <c r="U157" s="936">
        <v>-0.24447900056838989</v>
      </c>
      <c r="V157" s="936">
        <v>-4.6619001775979996E-2</v>
      </c>
      <c r="W157" s="936">
        <v>-1.877100020647049E-2</v>
      </c>
      <c r="X157" s="936">
        <v>-7.4654996395111084E-2</v>
      </c>
      <c r="Y157" s="936">
        <v>-0.31999999284744263</v>
      </c>
      <c r="Z157" s="936">
        <v>-0.15199999511241913</v>
      </c>
      <c r="AA157" s="886"/>
      <c r="AB157" s="892"/>
      <c r="AC157" s="886"/>
      <c r="AD157" s="886"/>
      <c r="AE157" s="886"/>
      <c r="AF157" s="886"/>
      <c r="AG157" s="886"/>
      <c r="AH157" s="886"/>
      <c r="AI157" s="886"/>
      <c r="AJ157" s="886"/>
      <c r="AK157" s="886"/>
      <c r="AL157" s="886"/>
      <c r="AO157" s="885"/>
      <c r="AX157" s="852"/>
      <c r="BG157" s="852"/>
      <c r="BO157" s="852"/>
      <c r="BW157" s="852"/>
      <c r="CE157" s="852"/>
      <c r="CM157" s="852"/>
      <c r="CU157" s="852"/>
    </row>
    <row r="158" spans="1:99" ht="12.75" customHeight="1" x14ac:dyDescent="0.2">
      <c r="A158" s="944" t="s">
        <v>4628</v>
      </c>
      <c r="B158" s="884" t="str">
        <f t="shared" si="2"/>
        <v>X</v>
      </c>
      <c r="C158" s="890" t="s">
        <v>4053</v>
      </c>
      <c r="D158" s="938"/>
      <c r="E158" s="936">
        <v>-1.8141827583312988</v>
      </c>
      <c r="F158" s="936">
        <v>-1.7165005207061768</v>
      </c>
      <c r="G158" s="936">
        <v>-2.0713896751403809</v>
      </c>
      <c r="H158" s="936">
        <v>-2.075441837310791</v>
      </c>
      <c r="I158" s="936">
        <v>-1.9100468158721924</v>
      </c>
      <c r="J158" s="936">
        <v>-1.644719123840332</v>
      </c>
      <c r="K158" s="936">
        <v>-1.9618687629699707</v>
      </c>
      <c r="L158" s="936">
        <v>-2.1635844707489014</v>
      </c>
      <c r="M158" s="936">
        <v>-2.0711464881896973</v>
      </c>
      <c r="N158" s="936">
        <v>-2.0899975299835205</v>
      </c>
      <c r="O158" s="936">
        <v>-2.5513057708740234</v>
      </c>
      <c r="P158" s="936">
        <v>-1.9320446252822876</v>
      </c>
      <c r="Q158" s="936">
        <v>-2.065579891204834</v>
      </c>
      <c r="R158" s="936">
        <v>-1.922898530960083</v>
      </c>
      <c r="S158" s="936">
        <v>-2.2949061393737793</v>
      </c>
      <c r="T158" s="936">
        <v>-2.7429866790771484</v>
      </c>
      <c r="U158" s="936">
        <v>-2.9466254711151123</v>
      </c>
      <c r="V158" s="936">
        <v>-3.1957705020904541</v>
      </c>
      <c r="W158" s="936">
        <v>-3.8779213428497314</v>
      </c>
      <c r="X158" s="936">
        <v>-3.8133790493011475</v>
      </c>
      <c r="Y158" s="936">
        <v>-1.8830000162124634</v>
      </c>
      <c r="Z158" s="936">
        <v>-0.29899999499320984</v>
      </c>
      <c r="AA158" s="886"/>
      <c r="AB158" s="892"/>
      <c r="AC158" s="886"/>
      <c r="AD158" s="886"/>
      <c r="AE158" s="886"/>
      <c r="AF158" s="886"/>
      <c r="AG158" s="886"/>
      <c r="AH158" s="886"/>
      <c r="AI158" s="886"/>
      <c r="AJ158" s="886"/>
      <c r="AK158" s="886"/>
      <c r="AL158" s="886"/>
      <c r="AO158" s="885"/>
      <c r="AX158" s="852"/>
      <c r="BG158" s="852"/>
      <c r="BO158" s="852"/>
      <c r="BW158" s="852"/>
      <c r="CE158" s="852"/>
      <c r="CM158" s="852"/>
      <c r="CU158" s="852"/>
    </row>
    <row r="159" spans="1:99" ht="12.75" customHeight="1" x14ac:dyDescent="0.2">
      <c r="A159" s="944" t="s">
        <v>4629</v>
      </c>
      <c r="B159" s="884" t="str">
        <f t="shared" si="2"/>
        <v>X</v>
      </c>
      <c r="C159" s="890" t="s">
        <v>4054</v>
      </c>
      <c r="D159" s="938"/>
      <c r="E159" s="936">
        <v>-0.35455000400543213</v>
      </c>
      <c r="F159" s="936">
        <v>-0.32594099640846252</v>
      </c>
      <c r="G159" s="936">
        <v>-0.28935199975967407</v>
      </c>
      <c r="H159" s="936">
        <v>-0.30558601021766663</v>
      </c>
      <c r="I159" s="936">
        <v>-0.38002100586891174</v>
      </c>
      <c r="J159" s="936">
        <v>-4.9630999565124512E-2</v>
      </c>
      <c r="K159" s="936">
        <v>-5.8720000088214874E-3</v>
      </c>
      <c r="L159" s="936">
        <v>-1.1096999980509281E-2</v>
      </c>
      <c r="M159" s="936">
        <v>-8.9589999988675117E-3</v>
      </c>
      <c r="N159" s="936">
        <v>-4.477899894118309E-2</v>
      </c>
      <c r="O159" s="936">
        <v>-1.7750000115483999E-3</v>
      </c>
      <c r="P159" s="936">
        <v>-4.3330001644790173E-3</v>
      </c>
      <c r="Q159" s="936">
        <v>-1.0107999667525291E-2</v>
      </c>
      <c r="R159" s="936">
        <v>-1.8343999981880188E-2</v>
      </c>
      <c r="S159" s="936">
        <v>-2.2456999868154526E-2</v>
      </c>
      <c r="T159" s="936">
        <v>-2.6503000408411026E-2</v>
      </c>
      <c r="U159" s="936">
        <v>-2.8587000444531441E-2</v>
      </c>
      <c r="V159" s="936">
        <v>-2.6414999738335609E-2</v>
      </c>
      <c r="W159" s="936">
        <v>-6.8400003015995026E-2</v>
      </c>
      <c r="X159" s="936">
        <v>-9.6013002097606659E-2</v>
      </c>
      <c r="Y159" s="936">
        <v>-9.8999999463558197E-2</v>
      </c>
      <c r="Z159" s="936">
        <v>-0.24699999392032623</v>
      </c>
      <c r="AA159" s="886"/>
      <c r="AB159" s="892"/>
      <c r="AC159" s="886"/>
      <c r="AD159" s="886"/>
      <c r="AE159" s="886"/>
      <c r="AF159" s="886"/>
      <c r="AG159" s="886"/>
      <c r="AH159" s="886"/>
      <c r="AI159" s="886"/>
      <c r="AJ159" s="886"/>
      <c r="AK159" s="886"/>
      <c r="AL159" s="886"/>
      <c r="AO159" s="885"/>
      <c r="AX159" s="852"/>
      <c r="BG159" s="852"/>
      <c r="BO159" s="852"/>
      <c r="BW159" s="852"/>
      <c r="CE159" s="852"/>
      <c r="CM159" s="852"/>
      <c r="CO159" s="852"/>
      <c r="CU159" s="852"/>
    </row>
    <row r="160" spans="1:99" ht="12.75" customHeight="1" x14ac:dyDescent="0.2">
      <c r="A160" s="944" t="s">
        <v>4630</v>
      </c>
      <c r="B160" s="884" t="str">
        <f t="shared" si="2"/>
        <v>X</v>
      </c>
      <c r="C160" s="890" t="s">
        <v>4055</v>
      </c>
      <c r="D160" s="938"/>
      <c r="E160" s="936">
        <v>-0.49463438987731934</v>
      </c>
      <c r="F160" s="936">
        <v>-0.47394314408302307</v>
      </c>
      <c r="G160" s="936">
        <v>-0.62674123048782349</v>
      </c>
      <c r="H160" s="936">
        <v>-0.57016634941101074</v>
      </c>
      <c r="I160" s="936">
        <v>-0.47404477000236511</v>
      </c>
      <c r="J160" s="936">
        <v>-0.64978486299514771</v>
      </c>
      <c r="K160" s="936">
        <v>-2.3266921043395996</v>
      </c>
      <c r="L160" s="936">
        <v>-0.66695958375930786</v>
      </c>
      <c r="M160" s="936">
        <v>-0.61856108903884888</v>
      </c>
      <c r="N160" s="936">
        <v>-0.61654937267303467</v>
      </c>
      <c r="O160" s="936">
        <v>-0.75520110130310059</v>
      </c>
      <c r="P160" s="936">
        <v>-0.85461604595184326</v>
      </c>
      <c r="Q160" s="936">
        <v>-0.8933098316192627</v>
      </c>
      <c r="R160" s="936">
        <v>-0.99618971347808838</v>
      </c>
      <c r="S160" s="936">
        <v>-1.0749715566635132</v>
      </c>
      <c r="T160" s="936">
        <v>-1.0845049619674683</v>
      </c>
      <c r="U160" s="936">
        <v>-1.23207688331604</v>
      </c>
      <c r="V160" s="936">
        <v>-1.3842858076095581</v>
      </c>
      <c r="W160" s="936">
        <v>-1.4754424095153809</v>
      </c>
      <c r="X160" s="936">
        <v>-1.2454910278320313</v>
      </c>
      <c r="Y160" s="936">
        <v>-1.4149999618530273</v>
      </c>
      <c r="Z160" s="936">
        <v>-1.0180000066757202</v>
      </c>
      <c r="AA160" s="886"/>
      <c r="AB160" s="892"/>
      <c r="AC160" s="886"/>
      <c r="AD160" s="886"/>
      <c r="AE160" s="886"/>
      <c r="AF160" s="886"/>
      <c r="AG160" s="886"/>
      <c r="AH160" s="886"/>
      <c r="AI160" s="886"/>
      <c r="AJ160" s="886"/>
      <c r="AK160" s="886"/>
      <c r="AL160" s="886"/>
      <c r="AO160" s="885"/>
      <c r="AX160" s="852"/>
      <c r="BG160" s="852"/>
      <c r="BO160" s="852"/>
      <c r="BW160" s="852"/>
      <c r="CE160" s="852"/>
      <c r="CM160" s="852"/>
      <c r="CO160" s="852"/>
      <c r="CU160" s="852"/>
    </row>
    <row r="161" spans="1:99" ht="12.75" hidden="1" customHeight="1" x14ac:dyDescent="0.2">
      <c r="A161" s="944" t="s">
        <v>4631</v>
      </c>
      <c r="B161" s="884" t="str">
        <f t="shared" si="2"/>
        <v/>
      </c>
      <c r="C161" s="890" t="s">
        <v>4056</v>
      </c>
      <c r="D161" s="938"/>
      <c r="E161" s="936">
        <v>0</v>
      </c>
      <c r="F161" s="936">
        <v>0</v>
      </c>
      <c r="G161" s="936">
        <v>0</v>
      </c>
      <c r="H161" s="936">
        <v>0</v>
      </c>
      <c r="I161" s="936">
        <v>0</v>
      </c>
      <c r="J161" s="936">
        <v>0</v>
      </c>
      <c r="K161" s="936">
        <v>0</v>
      </c>
      <c r="L161" s="936">
        <v>0</v>
      </c>
      <c r="M161" s="936">
        <v>0</v>
      </c>
      <c r="N161" s="936">
        <v>0</v>
      </c>
      <c r="O161" s="936">
        <v>0</v>
      </c>
      <c r="P161" s="936">
        <v>0</v>
      </c>
      <c r="Q161" s="936">
        <v>0</v>
      </c>
      <c r="R161" s="936">
        <v>0</v>
      </c>
      <c r="S161" s="936">
        <v>0</v>
      </c>
      <c r="T161" s="936">
        <v>0</v>
      </c>
      <c r="U161" s="936">
        <v>0</v>
      </c>
      <c r="V161" s="936">
        <v>0</v>
      </c>
      <c r="W161" s="936">
        <v>0</v>
      </c>
      <c r="X161" s="936">
        <v>0</v>
      </c>
      <c r="Y161" s="936">
        <v>0</v>
      </c>
      <c r="Z161" s="936"/>
      <c r="AA161" s="886"/>
      <c r="AB161" s="892"/>
      <c r="AC161" s="886"/>
      <c r="AD161" s="886"/>
      <c r="AE161" s="886"/>
      <c r="AF161" s="886"/>
      <c r="AG161" s="886"/>
      <c r="AH161" s="886"/>
      <c r="AI161" s="886"/>
      <c r="AJ161" s="886"/>
      <c r="AK161" s="886"/>
      <c r="AL161" s="886"/>
      <c r="AO161" s="885"/>
      <c r="AX161" s="852"/>
      <c r="BG161" s="852"/>
      <c r="BO161" s="852"/>
      <c r="BW161" s="852"/>
      <c r="CE161" s="852"/>
      <c r="CM161" s="852"/>
      <c r="CU161" s="852"/>
    </row>
    <row r="162" spans="1:99" ht="12.75" customHeight="1" x14ac:dyDescent="0.2">
      <c r="A162" s="944" t="s">
        <v>4632</v>
      </c>
      <c r="B162" s="884" t="str">
        <f t="shared" si="2"/>
        <v>X</v>
      </c>
      <c r="C162" s="890" t="s">
        <v>4057</v>
      </c>
      <c r="D162" s="938"/>
      <c r="E162" s="936">
        <v>0</v>
      </c>
      <c r="F162" s="936">
        <v>0</v>
      </c>
      <c r="G162" s="936">
        <v>0</v>
      </c>
      <c r="H162" s="936">
        <v>0</v>
      </c>
      <c r="I162" s="936">
        <v>0</v>
      </c>
      <c r="J162" s="936">
        <v>0</v>
      </c>
      <c r="K162" s="936">
        <v>0</v>
      </c>
      <c r="L162" s="936">
        <v>0</v>
      </c>
      <c r="M162" s="936">
        <v>0</v>
      </c>
      <c r="N162" s="936">
        <v>0</v>
      </c>
      <c r="O162" s="936">
        <v>0</v>
      </c>
      <c r="P162" s="936">
        <v>0</v>
      </c>
      <c r="Q162" s="936">
        <v>-1.1699999449774623E-3</v>
      </c>
      <c r="R162" s="936">
        <v>-0.2489980012178421</v>
      </c>
      <c r="S162" s="936">
        <v>-0.76585197448730469</v>
      </c>
      <c r="T162" s="936">
        <v>-0.42579799890518188</v>
      </c>
      <c r="U162" s="936">
        <v>-2.7411999180912971E-2</v>
      </c>
      <c r="V162" s="936">
        <v>-8.7040001526474953E-3</v>
      </c>
      <c r="W162" s="936">
        <v>-8.7090004235506058E-3</v>
      </c>
      <c r="X162" s="936">
        <v>-9.8139997571706772E-3</v>
      </c>
      <c r="Y162" s="936">
        <v>-0.49099999666213989</v>
      </c>
      <c r="Z162" s="936">
        <v>-0.18500000238418579</v>
      </c>
      <c r="AA162" s="886"/>
      <c r="AB162" s="892"/>
      <c r="AC162" s="886"/>
      <c r="AD162" s="886"/>
      <c r="AE162" s="886"/>
      <c r="AF162" s="886"/>
      <c r="AG162" s="886"/>
      <c r="AH162" s="886"/>
      <c r="AI162" s="886"/>
      <c r="AJ162" s="886"/>
      <c r="AK162" s="886"/>
      <c r="AL162" s="886"/>
      <c r="AO162" s="885"/>
      <c r="AX162" s="852"/>
      <c r="BG162" s="852"/>
      <c r="BO162" s="852"/>
      <c r="BW162" s="852"/>
      <c r="CE162" s="852"/>
      <c r="CM162" s="852"/>
      <c r="CO162" s="852"/>
      <c r="CU162" s="852"/>
    </row>
    <row r="163" spans="1:99" ht="12.75" customHeight="1" x14ac:dyDescent="0.2">
      <c r="A163" s="944" t="s">
        <v>4633</v>
      </c>
      <c r="B163" s="884" t="str">
        <f t="shared" si="2"/>
        <v>X</v>
      </c>
      <c r="C163" s="890" t="s">
        <v>4058</v>
      </c>
      <c r="D163" s="938"/>
      <c r="E163" s="936">
        <v>-4.2096998542547226E-2</v>
      </c>
      <c r="F163" s="936">
        <v>-6.625799834728241E-2</v>
      </c>
      <c r="G163" s="936">
        <v>-5.0622999668121338E-2</v>
      </c>
      <c r="H163" s="936">
        <v>-3.3188998699188232E-2</v>
      </c>
      <c r="I163" s="936">
        <v>-3.8970001041889191E-3</v>
      </c>
      <c r="J163" s="936">
        <v>-4.7915998846292496E-2</v>
      </c>
      <c r="K163" s="936">
        <v>-1.6914999112486839E-2</v>
      </c>
      <c r="L163" s="936">
        <v>-1.6956999897956848E-2</v>
      </c>
      <c r="M163" s="936">
        <v>-1.9089000299572945E-2</v>
      </c>
      <c r="N163" s="936">
        <v>-4.2231999337673187E-2</v>
      </c>
      <c r="O163" s="936">
        <v>-2.0024999976158142E-2</v>
      </c>
      <c r="P163" s="936">
        <v>-1.969200000166893E-2</v>
      </c>
      <c r="Q163" s="936">
        <v>-1.5146000310778618E-2</v>
      </c>
      <c r="R163" s="936">
        <v>-6.5475001931190491E-2</v>
      </c>
      <c r="S163" s="936">
        <v>-2.8381999582052231E-2</v>
      </c>
      <c r="T163" s="936">
        <v>-5.7654000818729401E-2</v>
      </c>
      <c r="U163" s="936">
        <v>-0.1052900031208992</v>
      </c>
      <c r="V163" s="936">
        <v>-8.7452001869678497E-2</v>
      </c>
      <c r="W163" s="936">
        <v>-0.11192599684000015</v>
      </c>
      <c r="X163" s="936">
        <v>-7.9315997660160065E-2</v>
      </c>
      <c r="Y163" s="936">
        <v>-5.6000001728534698E-2</v>
      </c>
      <c r="Z163" s="936">
        <v>-5.9999998658895493E-2</v>
      </c>
      <c r="AA163" s="886"/>
      <c r="AB163" s="892"/>
      <c r="AC163" s="886"/>
      <c r="AD163" s="886"/>
      <c r="AE163" s="886"/>
      <c r="AF163" s="886"/>
      <c r="AG163" s="886"/>
      <c r="AH163" s="886"/>
      <c r="AI163" s="886"/>
      <c r="AJ163" s="886"/>
      <c r="AK163" s="886"/>
      <c r="AL163" s="886"/>
      <c r="AO163" s="885"/>
      <c r="AX163" s="852"/>
      <c r="BG163" s="852"/>
      <c r="BO163" s="852"/>
      <c r="BW163" s="852"/>
      <c r="CE163" s="852"/>
      <c r="CM163" s="852"/>
      <c r="CO163" s="852"/>
      <c r="CU163" s="852"/>
    </row>
    <row r="164" spans="1:99" ht="12.75" customHeight="1" x14ac:dyDescent="0.2">
      <c r="A164" s="944" t="s">
        <v>4634</v>
      </c>
      <c r="B164" s="884" t="str">
        <f t="shared" si="2"/>
        <v>X</v>
      </c>
      <c r="C164" s="890" t="s">
        <v>4059</v>
      </c>
      <c r="D164" s="938"/>
      <c r="E164" s="936">
        <v>-0.35008800029754639</v>
      </c>
      <c r="F164" s="936">
        <v>-0.18554699420928955</v>
      </c>
      <c r="G164" s="936">
        <v>-8.2570001482963562E-2</v>
      </c>
      <c r="H164" s="936">
        <v>-7.7220998704433441E-2</v>
      </c>
      <c r="I164" s="936">
        <v>-4.5896999537944794E-2</v>
      </c>
      <c r="J164" s="936">
        <v>-3.9978001266717911E-2</v>
      </c>
      <c r="K164" s="936">
        <v>-2.1161999553442001E-2</v>
      </c>
      <c r="L164" s="936">
        <v>-1.9804999232292175E-2</v>
      </c>
      <c r="M164" s="936">
        <v>-1.4568000100553036E-2</v>
      </c>
      <c r="N164" s="936">
        <v>-1.1975999921560287E-2</v>
      </c>
      <c r="O164" s="936">
        <v>-1.356200035661459E-2</v>
      </c>
      <c r="P164" s="936">
        <v>0</v>
      </c>
      <c r="Q164" s="936">
        <v>-1.4857999980449677E-2</v>
      </c>
      <c r="R164" s="936">
        <v>-2.0990999415516853E-2</v>
      </c>
      <c r="S164" s="936">
        <v>-1.3398000039160252E-2</v>
      </c>
      <c r="T164" s="936">
        <v>-5.6609999388456345E-2</v>
      </c>
      <c r="U164" s="936">
        <v>-5.2604001015424728E-2</v>
      </c>
      <c r="V164" s="936">
        <v>-4.48869988322258E-2</v>
      </c>
      <c r="W164" s="936">
        <v>-2.7876999229192734E-2</v>
      </c>
      <c r="X164" s="936">
        <v>-2.6340000331401825E-2</v>
      </c>
      <c r="Y164" s="936">
        <v>-5.4000001400709152E-2</v>
      </c>
      <c r="Z164" s="936">
        <v>0</v>
      </c>
      <c r="AA164" s="886"/>
      <c r="AB164" s="892"/>
      <c r="AC164" s="886"/>
      <c r="AD164" s="886"/>
      <c r="AE164" s="886"/>
      <c r="AF164" s="886"/>
      <c r="AG164" s="886"/>
      <c r="AH164" s="886"/>
      <c r="AI164" s="886"/>
      <c r="AJ164" s="886"/>
      <c r="AK164" s="886"/>
      <c r="AL164" s="886"/>
      <c r="AO164" s="885"/>
      <c r="AX164" s="852"/>
      <c r="BG164" s="852"/>
      <c r="BO164" s="852"/>
      <c r="BW164" s="852"/>
      <c r="CE164" s="852"/>
      <c r="CM164" s="852"/>
      <c r="CU164" s="852"/>
    </row>
    <row r="165" spans="1:99" ht="12.75" customHeight="1" x14ac:dyDescent="0.2">
      <c r="A165" s="944" t="s">
        <v>4635</v>
      </c>
      <c r="B165" s="884" t="str">
        <f t="shared" si="2"/>
        <v>X</v>
      </c>
      <c r="C165" s="890" t="s">
        <v>4060</v>
      </c>
      <c r="D165" s="938"/>
      <c r="E165" s="936">
        <v>-0.46329998970031738</v>
      </c>
      <c r="F165" s="936">
        <v>-0.2247299998998642</v>
      </c>
      <c r="G165" s="936">
        <v>-0.14182400703430176</v>
      </c>
      <c r="H165" s="936">
        <v>-0.86189001798629761</v>
      </c>
      <c r="I165" s="936">
        <v>-0.78010600805282593</v>
      </c>
      <c r="J165" s="936">
        <v>-0.81643998622894287</v>
      </c>
      <c r="K165" s="936">
        <v>-0.7231069803237915</v>
      </c>
      <c r="L165" s="936">
        <v>-0.86138802766799927</v>
      </c>
      <c r="M165" s="936">
        <v>-0.78508597612380981</v>
      </c>
      <c r="N165" s="936">
        <v>-0.72211599349975586</v>
      </c>
      <c r="O165" s="936">
        <v>-1.0740180015563965</v>
      </c>
      <c r="P165" s="936">
        <v>-0.9501500129699707</v>
      </c>
      <c r="Q165" s="936">
        <v>-0.80678898096084595</v>
      </c>
      <c r="R165" s="936">
        <v>-0.94442397356033325</v>
      </c>
      <c r="S165" s="936">
        <v>-0.94580233097076416</v>
      </c>
      <c r="T165" s="936">
        <v>-0.98461031913757324</v>
      </c>
      <c r="U165" s="936">
        <v>-1.0098512172698975</v>
      </c>
      <c r="V165" s="936">
        <v>-1.2700049877166748</v>
      </c>
      <c r="W165" s="936">
        <v>-1.3214579820632935</v>
      </c>
      <c r="X165" s="936">
        <v>-1.2414669990539551</v>
      </c>
      <c r="Y165" s="936">
        <v>-1.9320000410079956</v>
      </c>
      <c r="Z165" s="936">
        <v>-1.6189999580383301</v>
      </c>
      <c r="AA165" s="886"/>
      <c r="AB165" s="892"/>
      <c r="AC165" s="886"/>
      <c r="AD165" s="886"/>
      <c r="AE165" s="886"/>
      <c r="AF165" s="886"/>
      <c r="AG165" s="886"/>
      <c r="AH165" s="886"/>
      <c r="AI165" s="886"/>
      <c r="AJ165" s="886"/>
      <c r="AK165" s="886"/>
      <c r="AL165" s="886"/>
      <c r="AO165" s="885"/>
      <c r="AX165" s="852"/>
      <c r="BG165" s="852"/>
      <c r="BO165" s="852"/>
      <c r="BW165" s="852"/>
      <c r="CE165" s="852"/>
      <c r="CM165" s="852"/>
      <c r="CU165" s="852"/>
    </row>
    <row r="166" spans="1:99" ht="12.75" customHeight="1" x14ac:dyDescent="0.2">
      <c r="A166" s="944" t="s">
        <v>4636</v>
      </c>
      <c r="B166" s="884" t="str">
        <f t="shared" si="2"/>
        <v>X</v>
      </c>
      <c r="C166" s="890" t="s">
        <v>4061</v>
      </c>
      <c r="D166" s="938"/>
      <c r="E166" s="936">
        <v>0</v>
      </c>
      <c r="F166" s="936">
        <v>0</v>
      </c>
      <c r="G166" s="936">
        <v>0</v>
      </c>
      <c r="H166" s="936">
        <v>0</v>
      </c>
      <c r="I166" s="936">
        <v>0</v>
      </c>
      <c r="J166" s="936">
        <v>0</v>
      </c>
      <c r="K166" s="936">
        <v>0</v>
      </c>
      <c r="L166" s="936">
        <v>0</v>
      </c>
      <c r="M166" s="936">
        <v>0</v>
      </c>
      <c r="N166" s="936">
        <v>0</v>
      </c>
      <c r="O166" s="936">
        <v>0</v>
      </c>
      <c r="P166" s="936">
        <v>0</v>
      </c>
      <c r="Q166" s="936">
        <v>0</v>
      </c>
      <c r="R166" s="936">
        <v>0</v>
      </c>
      <c r="S166" s="936">
        <v>-9.0290002524852753E-2</v>
      </c>
      <c r="T166" s="936">
        <v>-0.1019577756524086</v>
      </c>
      <c r="U166" s="936">
        <v>-0.16734455525875092</v>
      </c>
      <c r="V166" s="936">
        <v>-9.9325001239776611E-2</v>
      </c>
      <c r="W166" s="936">
        <v>-0.20709100365638733</v>
      </c>
      <c r="X166" s="936">
        <v>-0.22445200383663177</v>
      </c>
      <c r="Y166" s="936">
        <v>-0.28999999165534973</v>
      </c>
      <c r="Z166" s="936">
        <v>-0.27700001001358032</v>
      </c>
      <c r="AA166" s="886"/>
      <c r="AB166" s="892"/>
      <c r="AC166" s="886"/>
      <c r="AD166" s="886"/>
      <c r="AE166" s="886"/>
      <c r="AF166" s="886"/>
      <c r="AG166" s="886"/>
      <c r="AH166" s="886"/>
      <c r="AI166" s="886"/>
      <c r="AJ166" s="886"/>
      <c r="AK166" s="886"/>
      <c r="AL166" s="886"/>
      <c r="AO166" s="885"/>
      <c r="AX166" s="852"/>
      <c r="BG166" s="852"/>
      <c r="BO166" s="852"/>
      <c r="BW166" s="852"/>
      <c r="CE166" s="852"/>
      <c r="CM166" s="852"/>
      <c r="CO166" s="852"/>
      <c r="CU166" s="852"/>
    </row>
    <row r="167" spans="1:99" ht="12.75" customHeight="1" x14ac:dyDescent="0.2">
      <c r="A167" s="944" t="s">
        <v>4637</v>
      </c>
      <c r="B167" s="884" t="str">
        <f t="shared" si="2"/>
        <v>X</v>
      </c>
      <c r="C167" s="890" t="s">
        <v>4062</v>
      </c>
      <c r="D167" s="938"/>
      <c r="E167" s="936">
        <v>-2.5001000612974167E-2</v>
      </c>
      <c r="F167" s="936">
        <v>-5.3716998547315598E-2</v>
      </c>
      <c r="G167" s="936">
        <v>-6.2256000936031342E-2</v>
      </c>
      <c r="H167" s="936">
        <v>-6.794700026512146E-2</v>
      </c>
      <c r="I167" s="936">
        <v>-6.8981997668743134E-2</v>
      </c>
      <c r="J167" s="936">
        <v>-5.9395000338554382E-2</v>
      </c>
      <c r="K167" s="936">
        <v>-8.494199812412262E-2</v>
      </c>
      <c r="L167" s="936">
        <v>-0.12837399542331696</v>
      </c>
      <c r="M167" s="936">
        <v>-0.14146600663661957</v>
      </c>
      <c r="N167" s="936">
        <v>-0.12772899866104126</v>
      </c>
      <c r="O167" s="936">
        <v>-0.11358299851417542</v>
      </c>
      <c r="P167" s="936">
        <v>-0.10991200059652328</v>
      </c>
      <c r="Q167" s="936">
        <v>-0.13899199664592743</v>
      </c>
      <c r="R167" s="936">
        <v>-0.13260051608085632</v>
      </c>
      <c r="S167" s="936">
        <v>-0.1130678653717041</v>
      </c>
      <c r="T167" s="936">
        <v>-9.0296000242233276E-2</v>
      </c>
      <c r="U167" s="936">
        <v>-0.1096310019493103</v>
      </c>
      <c r="V167" s="936">
        <v>-0.13871201872825623</v>
      </c>
      <c r="W167" s="936">
        <v>-0.10303260385990143</v>
      </c>
      <c r="X167" s="936">
        <v>-0.13680799305438995</v>
      </c>
      <c r="Y167" s="936">
        <v>-0.15600000321865082</v>
      </c>
      <c r="Z167" s="936">
        <v>-0.15399999916553497</v>
      </c>
      <c r="AA167" s="886"/>
      <c r="AB167" s="892"/>
      <c r="AC167" s="886"/>
      <c r="AD167" s="886"/>
      <c r="AE167" s="886"/>
      <c r="AF167" s="886"/>
      <c r="AG167" s="886"/>
      <c r="AH167" s="886"/>
      <c r="AI167" s="886"/>
      <c r="AJ167" s="886"/>
      <c r="AK167" s="886"/>
      <c r="AL167" s="886"/>
      <c r="AO167" s="885"/>
      <c r="AX167" s="852"/>
      <c r="BG167" s="852"/>
      <c r="BO167" s="852"/>
      <c r="BW167" s="852"/>
      <c r="CE167" s="852"/>
      <c r="CM167" s="852"/>
      <c r="CO167" s="852"/>
      <c r="CU167" s="852"/>
    </row>
    <row r="168" spans="1:99" ht="12.75" customHeight="1" x14ac:dyDescent="0.2">
      <c r="A168" s="944" t="s">
        <v>4638</v>
      </c>
      <c r="B168" s="884" t="str">
        <f t="shared" si="2"/>
        <v>X</v>
      </c>
      <c r="C168" s="890" t="s">
        <v>4063</v>
      </c>
      <c r="D168" s="938"/>
      <c r="E168" s="936">
        <v>-2.8732059001922607</v>
      </c>
      <c r="F168" s="936">
        <v>-2.9457271099090576</v>
      </c>
      <c r="G168" s="936">
        <v>-2.1963069438934326</v>
      </c>
      <c r="H168" s="936">
        <v>-1.9173099994659424</v>
      </c>
      <c r="I168" s="936">
        <v>-2.9631600379943848</v>
      </c>
      <c r="J168" s="936">
        <v>-1.5497610569000244</v>
      </c>
      <c r="K168" s="936">
        <v>-2.0496950149536133</v>
      </c>
      <c r="L168" s="936">
        <v>-2.379784107208252</v>
      </c>
      <c r="M168" s="936">
        <v>-4.2409458160400391</v>
      </c>
      <c r="N168" s="936">
        <v>-3.1261589527130127</v>
      </c>
      <c r="O168" s="936">
        <v>-2.7548050880432129</v>
      </c>
      <c r="P168" s="936">
        <v>-3.8209769725799561</v>
      </c>
      <c r="Q168" s="936">
        <v>-3.2884390354156494</v>
      </c>
      <c r="R168" s="936">
        <v>-3.3117594718933105</v>
      </c>
      <c r="S168" s="936">
        <v>-4.1689472198486328</v>
      </c>
      <c r="T168" s="936">
        <v>-4.7204561233520508</v>
      </c>
      <c r="U168" s="936">
        <v>-4.4709944725036621</v>
      </c>
      <c r="V168" s="936">
        <v>-3.5355372428894043</v>
      </c>
      <c r="W168" s="936">
        <v>-4.0416765213012695</v>
      </c>
      <c r="X168" s="936">
        <v>-5.1477499008178711</v>
      </c>
      <c r="Y168" s="936">
        <v>-5.6500000953674316</v>
      </c>
      <c r="Z168" s="936">
        <v>-5.9439997673034668</v>
      </c>
      <c r="AA168" s="886"/>
      <c r="AB168" s="892"/>
      <c r="AC168" s="886"/>
      <c r="AD168" s="886"/>
      <c r="AE168" s="886"/>
      <c r="AF168" s="886"/>
      <c r="AG168" s="886"/>
      <c r="AH168" s="886"/>
      <c r="AI168" s="886"/>
      <c r="AJ168" s="886"/>
      <c r="AK168" s="886"/>
      <c r="AL168" s="886"/>
      <c r="AO168" s="885"/>
      <c r="AX168" s="852"/>
      <c r="BG168" s="852"/>
      <c r="BO168" s="852"/>
      <c r="BW168" s="852"/>
      <c r="CE168" s="852"/>
      <c r="CM168" s="852"/>
      <c r="CU168" s="852"/>
    </row>
    <row r="169" spans="1:99" ht="12.75" customHeight="1" x14ac:dyDescent="0.2">
      <c r="A169" s="944" t="s">
        <v>4639</v>
      </c>
      <c r="B169" s="884" t="str">
        <f t="shared" si="2"/>
        <v>X</v>
      </c>
      <c r="C169" s="890" t="s">
        <v>4064</v>
      </c>
      <c r="D169" s="938"/>
      <c r="E169" s="936">
        <v>-5.3279999643564224E-2</v>
      </c>
      <c r="F169" s="936">
        <v>-7.7573999762535095E-2</v>
      </c>
      <c r="G169" s="936">
        <v>-8.1455998122692108E-2</v>
      </c>
      <c r="H169" s="936">
        <v>-6.116899847984314E-2</v>
      </c>
      <c r="I169" s="936">
        <v>-0.12815700471401215</v>
      </c>
      <c r="J169" s="936">
        <v>-0.2248380035161972</v>
      </c>
      <c r="K169" s="936">
        <v>-0.17864400148391724</v>
      </c>
      <c r="L169" s="936">
        <v>-7.3928996920585632E-2</v>
      </c>
      <c r="M169" s="936">
        <v>-5.7847999036312103E-2</v>
      </c>
      <c r="N169" s="936">
        <v>-3.466000035405159E-2</v>
      </c>
      <c r="O169" s="936">
        <v>-2.6040999218821526E-2</v>
      </c>
      <c r="P169" s="936">
        <v>-5.1261000335216522E-2</v>
      </c>
      <c r="Q169" s="936">
        <v>-5.3693000227212906E-2</v>
      </c>
      <c r="R169" s="936">
        <v>-6.9656997919082642E-2</v>
      </c>
      <c r="S169" s="936">
        <v>-6.1447322368621826E-2</v>
      </c>
      <c r="T169" s="936">
        <v>-0.12215899676084518</v>
      </c>
      <c r="U169" s="936">
        <v>-0.10412699729204178</v>
      </c>
      <c r="V169" s="936">
        <v>-0.1304749995470047</v>
      </c>
      <c r="W169" s="936">
        <v>-0.28209400177001953</v>
      </c>
      <c r="X169" s="936">
        <v>-0.31854099035263062</v>
      </c>
      <c r="Y169" s="936">
        <v>-0.23999999463558197</v>
      </c>
      <c r="Z169" s="936">
        <v>-0.36800000071525574</v>
      </c>
      <c r="AA169" s="886"/>
      <c r="AB169" s="892"/>
      <c r="AC169" s="886"/>
      <c r="AD169" s="886"/>
      <c r="AE169" s="886"/>
      <c r="AF169" s="886"/>
      <c r="AG169" s="886"/>
      <c r="AH169" s="886"/>
      <c r="AI169" s="886"/>
      <c r="AJ169" s="886"/>
      <c r="AK169" s="886"/>
      <c r="AL169" s="886"/>
      <c r="AO169" s="885"/>
      <c r="AX169" s="852"/>
      <c r="BG169" s="852"/>
      <c r="BO169" s="852"/>
      <c r="BW169" s="852"/>
      <c r="CE169" s="852"/>
      <c r="CM169" s="852"/>
      <c r="CO169" s="852"/>
      <c r="CU169" s="852"/>
    </row>
    <row r="170" spans="1:99" ht="12.75" customHeight="1" x14ac:dyDescent="0.2">
      <c r="A170" s="944" t="s">
        <v>4640</v>
      </c>
      <c r="B170" s="884" t="str">
        <f t="shared" si="2"/>
        <v>X</v>
      </c>
      <c r="C170" s="890" t="s">
        <v>4065</v>
      </c>
      <c r="D170" s="938"/>
      <c r="E170" s="936">
        <v>0</v>
      </c>
      <c r="F170" s="936">
        <v>0</v>
      </c>
      <c r="G170" s="936">
        <v>0</v>
      </c>
      <c r="H170" s="936">
        <v>0</v>
      </c>
      <c r="I170" s="936">
        <v>0</v>
      </c>
      <c r="J170" s="936">
        <v>-8.8949002325534821E-2</v>
      </c>
      <c r="K170" s="936">
        <v>-1.5661999583244324E-2</v>
      </c>
      <c r="L170" s="936">
        <v>-3.2476998865604401E-2</v>
      </c>
      <c r="M170" s="936">
        <v>-8.14099982380867E-2</v>
      </c>
      <c r="N170" s="936">
        <v>-7.4623003602027893E-2</v>
      </c>
      <c r="O170" s="936">
        <v>0</v>
      </c>
      <c r="P170" s="936">
        <v>0</v>
      </c>
      <c r="Q170" s="936">
        <v>0</v>
      </c>
      <c r="R170" s="936">
        <v>0</v>
      </c>
      <c r="S170" s="936">
        <v>0</v>
      </c>
      <c r="T170" s="936">
        <v>0</v>
      </c>
      <c r="U170" s="936">
        <v>-6.750199943780899E-2</v>
      </c>
      <c r="V170" s="936">
        <v>-0.12648800015449524</v>
      </c>
      <c r="W170" s="936">
        <v>-2.6163000613451004E-2</v>
      </c>
      <c r="X170" s="936">
        <v>-0.10950800031423569</v>
      </c>
      <c r="Y170" s="936">
        <v>-0.85000002384185791</v>
      </c>
      <c r="Z170" s="936">
        <v>-1.6749999523162842</v>
      </c>
      <c r="AA170" s="886"/>
      <c r="AB170" s="892"/>
      <c r="AC170" s="886"/>
      <c r="AD170" s="886"/>
      <c r="AE170" s="886"/>
      <c r="AF170" s="886"/>
      <c r="AG170" s="886"/>
      <c r="AH170" s="886"/>
      <c r="AI170" s="886"/>
      <c r="AJ170" s="886"/>
      <c r="AK170" s="886"/>
      <c r="AL170" s="886"/>
      <c r="AO170" s="885"/>
      <c r="AX170" s="852"/>
      <c r="BG170" s="852"/>
      <c r="BO170" s="852"/>
      <c r="BW170" s="852"/>
      <c r="CE170" s="852"/>
      <c r="CM170" s="852"/>
      <c r="CO170" s="852"/>
      <c r="CU170" s="852"/>
    </row>
    <row r="171" spans="1:99" ht="12.75" customHeight="1" x14ac:dyDescent="0.2">
      <c r="A171" s="944" t="s">
        <v>4641</v>
      </c>
      <c r="B171" s="884" t="str">
        <f t="shared" si="2"/>
        <v>X</v>
      </c>
      <c r="C171" s="890" t="s">
        <v>4066</v>
      </c>
      <c r="D171" s="938"/>
      <c r="E171" s="936">
        <v>-0.15971900522708893</v>
      </c>
      <c r="F171" s="936">
        <v>-0.19147899746894836</v>
      </c>
      <c r="G171" s="936">
        <v>-0.12515600025653839</v>
      </c>
      <c r="H171" s="936">
        <v>-6.5788000822067261E-2</v>
      </c>
      <c r="I171" s="936">
        <v>-0.2806130051612854</v>
      </c>
      <c r="J171" s="936">
        <v>-0.11059500277042389</v>
      </c>
      <c r="K171" s="936">
        <v>-0.17294499278068542</v>
      </c>
      <c r="L171" s="936">
        <v>-0.22268900275230408</v>
      </c>
      <c r="M171" s="936">
        <v>-0.16326799988746643</v>
      </c>
      <c r="N171" s="936">
        <v>-0.14445100724697113</v>
      </c>
      <c r="O171" s="936">
        <v>-0.14715300500392914</v>
      </c>
      <c r="P171" s="936">
        <v>-0.50807702541351318</v>
      </c>
      <c r="Q171" s="936">
        <v>0</v>
      </c>
      <c r="R171" s="936">
        <v>0</v>
      </c>
      <c r="S171" s="936">
        <v>0</v>
      </c>
      <c r="T171" s="936">
        <v>0</v>
      </c>
      <c r="U171" s="936">
        <v>-0.14490599930286407</v>
      </c>
      <c r="V171" s="936">
        <v>-0.13281999528408051</v>
      </c>
      <c r="W171" s="936">
        <v>-8.9948996901512146E-2</v>
      </c>
      <c r="X171" s="936">
        <v>-0.12799200415611267</v>
      </c>
      <c r="Y171" s="936">
        <v>-0.15600000321865082</v>
      </c>
      <c r="Z171" s="936">
        <v>-0.1080000028014183</v>
      </c>
      <c r="AA171" s="886"/>
      <c r="AB171" s="892"/>
      <c r="AC171" s="886"/>
      <c r="AD171" s="886"/>
      <c r="AE171" s="886"/>
      <c r="AF171" s="886"/>
      <c r="AG171" s="886"/>
      <c r="AH171" s="886"/>
      <c r="AI171" s="886"/>
      <c r="AJ171" s="886"/>
      <c r="AK171" s="886"/>
      <c r="AL171" s="886"/>
      <c r="AO171" s="885"/>
      <c r="AX171" s="852"/>
      <c r="BG171" s="852"/>
      <c r="BO171" s="852"/>
      <c r="BW171" s="852"/>
      <c r="CE171" s="852"/>
      <c r="CM171" s="852"/>
      <c r="CU171" s="852"/>
    </row>
    <row r="172" spans="1:99" ht="12.75" customHeight="1" x14ac:dyDescent="0.2">
      <c r="A172" s="944" t="s">
        <v>4642</v>
      </c>
      <c r="B172" s="884" t="str">
        <f t="shared" si="2"/>
        <v>X</v>
      </c>
      <c r="C172" s="890" t="s">
        <v>4067</v>
      </c>
      <c r="D172" s="938"/>
      <c r="E172" s="936">
        <v>-8.9458003640174866E-2</v>
      </c>
      <c r="F172" s="936">
        <v>-0.70129400491714478</v>
      </c>
      <c r="G172" s="936">
        <v>-0.8868979811668396</v>
      </c>
      <c r="H172" s="936">
        <v>-0.76319801807403564</v>
      </c>
      <c r="I172" s="936">
        <v>-0.83125197887420654</v>
      </c>
      <c r="J172" s="936">
        <v>-0.55551397800445557</v>
      </c>
      <c r="K172" s="936">
        <v>-0.68900001049041748</v>
      </c>
      <c r="L172" s="936">
        <v>-0.76100802421569824</v>
      </c>
      <c r="M172" s="936">
        <v>-0.55656599998474121</v>
      </c>
      <c r="N172" s="936">
        <v>-0.5063139796257019</v>
      </c>
      <c r="O172" s="936">
        <v>-0.48344200849533081</v>
      </c>
      <c r="P172" s="936">
        <v>-0.52280700206756592</v>
      </c>
      <c r="Q172" s="936">
        <v>-1.5469340085983276</v>
      </c>
      <c r="R172" s="936">
        <v>-1.5930379629135132</v>
      </c>
      <c r="S172" s="936">
        <v>-1.3784459829330444</v>
      </c>
      <c r="T172" s="936">
        <v>-2.1128621101379395</v>
      </c>
      <c r="U172" s="936">
        <v>-2.6790399551391602</v>
      </c>
      <c r="V172" s="936">
        <v>-2.7077479362487793</v>
      </c>
      <c r="W172" s="936">
        <v>-1.7753679752349854</v>
      </c>
      <c r="X172" s="936">
        <v>-0.15794900059700012</v>
      </c>
      <c r="Y172" s="936">
        <v>-0.12999999523162842</v>
      </c>
      <c r="Z172" s="936">
        <v>-0.12600000202655792</v>
      </c>
      <c r="AA172" s="886"/>
      <c r="AB172" s="892"/>
      <c r="AC172" s="886"/>
      <c r="AD172" s="886"/>
      <c r="AE172" s="886"/>
      <c r="AF172" s="886"/>
      <c r="AG172" s="886"/>
      <c r="AH172" s="886"/>
      <c r="AI172" s="886"/>
      <c r="AJ172" s="886"/>
      <c r="AK172" s="886"/>
      <c r="AL172" s="886"/>
      <c r="AO172" s="885"/>
      <c r="AX172" s="852"/>
      <c r="BG172" s="852"/>
      <c r="BO172" s="852"/>
      <c r="BW172" s="852"/>
      <c r="CE172" s="852"/>
      <c r="CM172" s="852"/>
      <c r="CO172" s="852"/>
      <c r="CU172" s="852"/>
    </row>
    <row r="173" spans="1:99" ht="12.75" hidden="1" customHeight="1" x14ac:dyDescent="0.2">
      <c r="A173" s="944">
        <v>2.2999999999999998</v>
      </c>
      <c r="B173" s="884" t="str">
        <f t="shared" si="2"/>
        <v/>
      </c>
      <c r="C173" s="867" t="s">
        <v>4068</v>
      </c>
      <c r="D173" s="937"/>
      <c r="E173" s="936">
        <v>0</v>
      </c>
      <c r="F173" s="936">
        <v>0</v>
      </c>
      <c r="G173" s="936">
        <v>0</v>
      </c>
      <c r="H173" s="936">
        <v>0</v>
      </c>
      <c r="I173" s="936">
        <v>0</v>
      </c>
      <c r="J173" s="936">
        <v>0</v>
      </c>
      <c r="K173" s="936">
        <v>0</v>
      </c>
      <c r="L173" s="936">
        <v>0</v>
      </c>
      <c r="M173" s="936">
        <v>0</v>
      </c>
      <c r="N173" s="936">
        <v>0</v>
      </c>
      <c r="O173" s="936">
        <v>0</v>
      </c>
      <c r="P173" s="936">
        <v>0</v>
      </c>
      <c r="Q173" s="936">
        <v>0</v>
      </c>
      <c r="R173" s="936">
        <v>0</v>
      </c>
      <c r="S173" s="936">
        <v>0</v>
      </c>
      <c r="T173" s="936">
        <v>0</v>
      </c>
      <c r="U173" s="936">
        <v>0</v>
      </c>
      <c r="V173" s="936">
        <v>0</v>
      </c>
      <c r="W173" s="936">
        <v>0</v>
      </c>
      <c r="X173" s="936">
        <v>0</v>
      </c>
      <c r="Y173" s="936">
        <v>0</v>
      </c>
      <c r="Z173" s="936"/>
      <c r="AA173" s="886"/>
      <c r="AB173" s="892"/>
      <c r="AC173" s="886"/>
      <c r="AD173" s="886"/>
      <c r="AE173" s="886"/>
      <c r="AF173" s="886"/>
      <c r="AG173" s="886"/>
      <c r="AH173" s="886"/>
      <c r="AI173" s="886"/>
      <c r="AJ173" s="886"/>
      <c r="AK173" s="886"/>
      <c r="AL173" s="886"/>
      <c r="AO173" s="885"/>
      <c r="AX173" s="852"/>
      <c r="BG173" s="852"/>
      <c r="BO173" s="852"/>
      <c r="BW173" s="852"/>
      <c r="CE173" s="852"/>
      <c r="CM173" s="852"/>
      <c r="CO173" s="852"/>
      <c r="CU173" s="852"/>
    </row>
    <row r="174" spans="1:99" ht="12.75" customHeight="1" x14ac:dyDescent="0.2">
      <c r="A174" s="944">
        <v>2.4</v>
      </c>
      <c r="B174" s="884" t="str">
        <f t="shared" si="2"/>
        <v>X</v>
      </c>
      <c r="C174" s="867" t="s">
        <v>4069</v>
      </c>
      <c r="D174" s="937"/>
      <c r="E174" s="936">
        <v>-0.17111100256443024</v>
      </c>
      <c r="F174" s="936">
        <v>-0.69999998807907104</v>
      </c>
      <c r="G174" s="936">
        <v>-0.71166700124740601</v>
      </c>
      <c r="H174" s="936">
        <v>-0.71193897724151611</v>
      </c>
      <c r="I174" s="936">
        <v>-0.68710899353027344</v>
      </c>
      <c r="J174" s="936">
        <v>-0.6653749942779541</v>
      </c>
      <c r="K174" s="936">
        <v>-0.65659397840499878</v>
      </c>
      <c r="L174" s="936">
        <v>-0.63442701101303101</v>
      </c>
      <c r="M174" s="936">
        <v>-0.81026500463485718</v>
      </c>
      <c r="N174" s="936">
        <v>-0.57196998596191406</v>
      </c>
      <c r="O174" s="936">
        <v>-0.68345600366592407</v>
      </c>
      <c r="P174" s="936">
        <v>-0.63748598098754883</v>
      </c>
      <c r="Q174" s="936">
        <v>-0.57914900779724121</v>
      </c>
      <c r="R174" s="936">
        <v>-0.58869600296020508</v>
      </c>
      <c r="S174" s="936">
        <v>-0.5419430136680603</v>
      </c>
      <c r="T174" s="936">
        <v>-0.7482990026473999</v>
      </c>
      <c r="U174" s="936">
        <v>-0.44860398769378662</v>
      </c>
      <c r="V174" s="936">
        <v>-0.45656999945640564</v>
      </c>
      <c r="W174" s="936">
        <v>-0.43817499279975891</v>
      </c>
      <c r="X174" s="936">
        <v>-0.57224297523498535</v>
      </c>
      <c r="Y174" s="936">
        <v>-0.76499998569488525</v>
      </c>
      <c r="Z174" s="936">
        <v>-0.74500000476837158</v>
      </c>
      <c r="AA174" s="886"/>
      <c r="AB174" s="892"/>
      <c r="AC174" s="886"/>
      <c r="AD174" s="886"/>
      <c r="AE174" s="886"/>
      <c r="AF174" s="886"/>
      <c r="AG174" s="886"/>
      <c r="AH174" s="886"/>
      <c r="AI174" s="886"/>
      <c r="AJ174" s="886"/>
      <c r="AK174" s="886"/>
      <c r="AL174" s="886"/>
      <c r="AO174" s="885"/>
      <c r="AX174" s="852"/>
      <c r="BG174" s="852"/>
      <c r="BO174" s="852"/>
      <c r="BW174" s="852"/>
      <c r="CE174" s="852"/>
      <c r="CM174" s="852"/>
      <c r="CU174" s="852"/>
    </row>
    <row r="175" spans="1:99" ht="12.75" customHeight="1" x14ac:dyDescent="0.2">
      <c r="A175" s="944" t="s">
        <v>4643</v>
      </c>
      <c r="B175" s="884" t="str">
        <f t="shared" si="2"/>
        <v>X</v>
      </c>
      <c r="C175" s="890" t="s">
        <v>4070</v>
      </c>
      <c r="D175" s="938"/>
      <c r="E175" s="936">
        <v>-0.17111100256443024</v>
      </c>
      <c r="F175" s="936">
        <v>-0.69999998807907104</v>
      </c>
      <c r="G175" s="936">
        <v>-0.71166700124740601</v>
      </c>
      <c r="H175" s="936">
        <v>-0.71193897724151611</v>
      </c>
      <c r="I175" s="936">
        <v>-0.68710899353027344</v>
      </c>
      <c r="J175" s="936">
        <v>-0.6653749942779541</v>
      </c>
      <c r="K175" s="936">
        <v>-0.65659397840499878</v>
      </c>
      <c r="L175" s="936">
        <v>-0.63442701101303101</v>
      </c>
      <c r="M175" s="936">
        <v>-0.81026500463485718</v>
      </c>
      <c r="N175" s="936">
        <v>-0.57196998596191406</v>
      </c>
      <c r="O175" s="936">
        <v>-0.68345600366592407</v>
      </c>
      <c r="P175" s="936">
        <v>-0.63748598098754883</v>
      </c>
      <c r="Q175" s="936">
        <v>-0.57914900779724121</v>
      </c>
      <c r="R175" s="936">
        <v>-0.58869600296020508</v>
      </c>
      <c r="S175" s="936">
        <v>-0.5419430136680603</v>
      </c>
      <c r="T175" s="936">
        <v>-0.7482990026473999</v>
      </c>
      <c r="U175" s="936">
        <v>-0.44860398769378662</v>
      </c>
      <c r="V175" s="936">
        <v>-0.45656999945640564</v>
      </c>
      <c r="W175" s="936">
        <v>-0.43817499279975891</v>
      </c>
      <c r="X175" s="936">
        <v>-0.57224297523498535</v>
      </c>
      <c r="Y175" s="936">
        <v>-0.76499998569488525</v>
      </c>
      <c r="Z175" s="936">
        <v>-0.74500000476837158</v>
      </c>
      <c r="AA175" s="886"/>
      <c r="AB175" s="892"/>
      <c r="AC175" s="886"/>
      <c r="AD175" s="886"/>
      <c r="AE175" s="886"/>
      <c r="AF175" s="886"/>
      <c r="AG175" s="886"/>
      <c r="AH175" s="886"/>
      <c r="AI175" s="886"/>
      <c r="AJ175" s="886"/>
      <c r="AK175" s="886"/>
      <c r="AL175" s="886"/>
      <c r="AO175" s="885"/>
      <c r="AX175" s="852"/>
      <c r="BG175" s="852"/>
      <c r="BO175" s="852"/>
      <c r="BW175" s="852"/>
      <c r="CE175" s="852"/>
      <c r="CM175" s="852"/>
      <c r="CU175" s="852"/>
    </row>
    <row r="176" spans="1:99" ht="12.75" hidden="1" customHeight="1" x14ac:dyDescent="0.2">
      <c r="A176" s="944" t="s">
        <v>4644</v>
      </c>
      <c r="B176" s="884" t="str">
        <f t="shared" si="2"/>
        <v/>
      </c>
      <c r="C176" s="890" t="s">
        <v>4071</v>
      </c>
      <c r="D176" s="938"/>
      <c r="E176" s="936">
        <v>0</v>
      </c>
      <c r="F176" s="936">
        <v>0</v>
      </c>
      <c r="G176" s="936">
        <v>0</v>
      </c>
      <c r="H176" s="936">
        <v>0</v>
      </c>
      <c r="I176" s="936">
        <v>0</v>
      </c>
      <c r="J176" s="936">
        <v>0</v>
      </c>
      <c r="K176" s="936">
        <v>0</v>
      </c>
      <c r="L176" s="936">
        <v>0</v>
      </c>
      <c r="M176" s="936">
        <v>0</v>
      </c>
      <c r="N176" s="936">
        <v>0</v>
      </c>
      <c r="O176" s="936">
        <v>0</v>
      </c>
      <c r="P176" s="936">
        <v>0</v>
      </c>
      <c r="Q176" s="936">
        <v>0</v>
      </c>
      <c r="R176" s="936">
        <v>0</v>
      </c>
      <c r="S176" s="936">
        <v>0</v>
      </c>
      <c r="T176" s="936">
        <v>0</v>
      </c>
      <c r="U176" s="936">
        <v>0</v>
      </c>
      <c r="V176" s="936">
        <v>0</v>
      </c>
      <c r="W176" s="936">
        <v>0</v>
      </c>
      <c r="X176" s="936">
        <v>0</v>
      </c>
      <c r="Y176" s="936">
        <v>0</v>
      </c>
      <c r="Z176" s="936"/>
      <c r="AA176" s="886"/>
      <c r="AB176" s="892"/>
      <c r="AC176" s="886"/>
      <c r="AD176" s="886"/>
      <c r="AE176" s="886"/>
      <c r="AF176" s="886"/>
      <c r="AG176" s="886"/>
      <c r="AH176" s="886"/>
      <c r="AI176" s="886"/>
      <c r="AJ176" s="886"/>
      <c r="AK176" s="886"/>
      <c r="AL176" s="886"/>
      <c r="AO176" s="885"/>
      <c r="AX176" s="852"/>
      <c r="BG176" s="852"/>
      <c r="BO176" s="852"/>
      <c r="BW176" s="852"/>
      <c r="CE176" s="852"/>
      <c r="CM176" s="852"/>
      <c r="CO176" s="852"/>
      <c r="CU176" s="852"/>
    </row>
    <row r="177" spans="1:99" ht="12.75" hidden="1" customHeight="1" x14ac:dyDescent="0.2">
      <c r="A177" s="944" t="s">
        <v>4645</v>
      </c>
      <c r="B177" s="884" t="str">
        <f t="shared" si="2"/>
        <v/>
      </c>
      <c r="C177" s="890" t="s">
        <v>4072</v>
      </c>
      <c r="D177" s="938"/>
      <c r="E177" s="936">
        <v>0</v>
      </c>
      <c r="F177" s="936">
        <v>0</v>
      </c>
      <c r="G177" s="936">
        <v>0</v>
      </c>
      <c r="H177" s="936">
        <v>0</v>
      </c>
      <c r="I177" s="936">
        <v>0</v>
      </c>
      <c r="J177" s="936">
        <v>0</v>
      </c>
      <c r="K177" s="936">
        <v>0</v>
      </c>
      <c r="L177" s="936">
        <v>0</v>
      </c>
      <c r="M177" s="936">
        <v>0</v>
      </c>
      <c r="N177" s="936">
        <v>0</v>
      </c>
      <c r="O177" s="936">
        <v>0</v>
      </c>
      <c r="P177" s="936">
        <v>0</v>
      </c>
      <c r="Q177" s="936">
        <v>0</v>
      </c>
      <c r="R177" s="936">
        <v>0</v>
      </c>
      <c r="S177" s="936">
        <v>0</v>
      </c>
      <c r="T177" s="936">
        <v>0</v>
      </c>
      <c r="U177" s="936">
        <v>0</v>
      </c>
      <c r="V177" s="936">
        <v>0</v>
      </c>
      <c r="W177" s="936">
        <v>0</v>
      </c>
      <c r="X177" s="936">
        <v>0</v>
      </c>
      <c r="Y177" s="936">
        <v>0</v>
      </c>
      <c r="Z177" s="936">
        <v>0</v>
      </c>
      <c r="AA177" s="886"/>
      <c r="AB177" s="892"/>
      <c r="AC177" s="886"/>
      <c r="AD177" s="886"/>
      <c r="AE177" s="886"/>
      <c r="AF177" s="886"/>
      <c r="AG177" s="886"/>
      <c r="AH177" s="886"/>
      <c r="AI177" s="886"/>
      <c r="AJ177" s="886"/>
      <c r="AK177" s="886"/>
      <c r="AL177" s="886"/>
      <c r="AO177" s="885"/>
      <c r="AX177" s="852"/>
      <c r="BG177" s="852"/>
      <c r="BO177" s="852"/>
      <c r="BW177" s="852"/>
      <c r="CE177" s="852"/>
      <c r="CM177" s="852"/>
      <c r="CO177" s="852"/>
      <c r="CU177" s="852"/>
    </row>
    <row r="178" spans="1:99" ht="12.75" customHeight="1" x14ac:dyDescent="0.2">
      <c r="A178" s="944">
        <v>2.5</v>
      </c>
      <c r="B178" s="884" t="str">
        <f t="shared" si="2"/>
        <v>X</v>
      </c>
      <c r="C178" s="867" t="s">
        <v>4073</v>
      </c>
      <c r="D178" s="937"/>
      <c r="E178" s="936">
        <v>-1.364954948425293</v>
      </c>
      <c r="F178" s="936">
        <v>-0.64999997615814209</v>
      </c>
      <c r="G178" s="936">
        <v>0</v>
      </c>
      <c r="H178" s="936">
        <v>0</v>
      </c>
      <c r="I178" s="936">
        <v>0</v>
      </c>
      <c r="J178" s="936">
        <v>0</v>
      </c>
      <c r="K178" s="936">
        <v>0</v>
      </c>
      <c r="L178" s="936">
        <v>0</v>
      </c>
      <c r="M178" s="936">
        <v>0</v>
      </c>
      <c r="N178" s="936">
        <v>0</v>
      </c>
      <c r="O178" s="936">
        <v>0</v>
      </c>
      <c r="P178" s="936">
        <v>0</v>
      </c>
      <c r="Q178" s="936">
        <v>0</v>
      </c>
      <c r="R178" s="936">
        <v>0</v>
      </c>
      <c r="S178" s="936">
        <v>0</v>
      </c>
      <c r="T178" s="936">
        <v>0</v>
      </c>
      <c r="U178" s="936">
        <v>0</v>
      </c>
      <c r="V178" s="936">
        <v>0</v>
      </c>
      <c r="W178" s="936">
        <v>0</v>
      </c>
      <c r="X178" s="936">
        <v>-0.5</v>
      </c>
      <c r="Y178" s="936">
        <v>-3.9000000953674316</v>
      </c>
      <c r="Z178" s="936">
        <v>0</v>
      </c>
      <c r="AA178" s="886"/>
      <c r="AB178" s="892"/>
      <c r="AC178" s="886"/>
      <c r="AD178" s="886"/>
      <c r="AE178" s="886"/>
      <c r="AF178" s="886"/>
      <c r="AG178" s="886"/>
      <c r="AH178" s="886"/>
      <c r="AI178" s="886"/>
      <c r="AJ178" s="886"/>
      <c r="AK178" s="886"/>
      <c r="AL178" s="886"/>
      <c r="AO178" s="885"/>
      <c r="AX178" s="852"/>
      <c r="BG178" s="852"/>
      <c r="BO178" s="852"/>
      <c r="BW178" s="852"/>
      <c r="CE178" s="852"/>
      <c r="CM178" s="852"/>
      <c r="CO178" s="852"/>
      <c r="CU178" s="852"/>
    </row>
    <row r="179" spans="1:99" ht="12.75" customHeight="1" x14ac:dyDescent="0.2">
      <c r="A179" s="944" t="s">
        <v>4646</v>
      </c>
      <c r="B179" s="884" t="str">
        <f t="shared" si="2"/>
        <v>X</v>
      </c>
      <c r="C179" s="890" t="s">
        <v>4074</v>
      </c>
      <c r="D179" s="938"/>
      <c r="E179" s="936">
        <v>-1.364954948425293</v>
      </c>
      <c r="F179" s="936">
        <v>-0.64999997615814209</v>
      </c>
      <c r="G179" s="936">
        <v>0</v>
      </c>
      <c r="H179" s="936">
        <v>0</v>
      </c>
      <c r="I179" s="936">
        <v>0</v>
      </c>
      <c r="J179" s="936">
        <v>0</v>
      </c>
      <c r="K179" s="936">
        <v>0</v>
      </c>
      <c r="L179" s="936">
        <v>0</v>
      </c>
      <c r="M179" s="936">
        <v>0</v>
      </c>
      <c r="N179" s="936">
        <v>0</v>
      </c>
      <c r="O179" s="936">
        <v>0</v>
      </c>
      <c r="P179" s="936">
        <v>0</v>
      </c>
      <c r="Q179" s="936">
        <v>0</v>
      </c>
      <c r="R179" s="936">
        <v>0</v>
      </c>
      <c r="S179" s="936">
        <v>0</v>
      </c>
      <c r="T179" s="936">
        <v>0</v>
      </c>
      <c r="U179" s="936">
        <v>0</v>
      </c>
      <c r="V179" s="936">
        <v>0</v>
      </c>
      <c r="W179" s="936">
        <v>0</v>
      </c>
      <c r="X179" s="936">
        <v>-0.5</v>
      </c>
      <c r="Y179" s="936">
        <v>-3.9000000953674316</v>
      </c>
      <c r="Z179" s="936">
        <v>0</v>
      </c>
      <c r="AA179" s="886"/>
      <c r="AB179" s="892"/>
      <c r="AC179" s="886"/>
      <c r="AD179" s="886"/>
      <c r="AE179" s="886"/>
      <c r="AF179" s="886"/>
      <c r="AG179" s="886"/>
      <c r="AH179" s="886"/>
      <c r="AI179" s="886"/>
      <c r="AJ179" s="886"/>
      <c r="AK179" s="886"/>
      <c r="AL179" s="886"/>
      <c r="AM179" s="874"/>
      <c r="AN179" s="874"/>
      <c r="AO179" s="885"/>
      <c r="AX179" s="852"/>
      <c r="BG179" s="852"/>
      <c r="BO179" s="852"/>
      <c r="BW179" s="852"/>
      <c r="CE179" s="852"/>
      <c r="CM179" s="852"/>
      <c r="CO179" s="852"/>
      <c r="CU179" s="852"/>
    </row>
    <row r="180" spans="1:99" ht="12.75" customHeight="1" x14ac:dyDescent="0.2">
      <c r="A180" s="944" t="s">
        <v>4647</v>
      </c>
      <c r="B180" s="884" t="str">
        <f t="shared" si="2"/>
        <v>X</v>
      </c>
      <c r="C180" s="891" t="s">
        <v>4075</v>
      </c>
      <c r="D180" s="939"/>
      <c r="E180" s="936">
        <v>-1.364954948425293</v>
      </c>
      <c r="F180" s="936">
        <v>-0.64999997615814209</v>
      </c>
      <c r="G180" s="936">
        <v>0</v>
      </c>
      <c r="H180" s="936">
        <v>0</v>
      </c>
      <c r="I180" s="936">
        <v>0</v>
      </c>
      <c r="J180" s="936">
        <v>0</v>
      </c>
      <c r="K180" s="936">
        <v>0</v>
      </c>
      <c r="L180" s="936">
        <v>0</v>
      </c>
      <c r="M180" s="936">
        <v>0</v>
      </c>
      <c r="N180" s="936">
        <v>0</v>
      </c>
      <c r="O180" s="936">
        <v>0</v>
      </c>
      <c r="P180" s="936">
        <v>0</v>
      </c>
      <c r="Q180" s="936">
        <v>0</v>
      </c>
      <c r="R180" s="936">
        <v>0</v>
      </c>
      <c r="S180" s="936">
        <v>0</v>
      </c>
      <c r="T180" s="936">
        <v>0</v>
      </c>
      <c r="U180" s="936">
        <v>0</v>
      </c>
      <c r="V180" s="936">
        <v>0</v>
      </c>
      <c r="W180" s="936">
        <v>0</v>
      </c>
      <c r="X180" s="936">
        <v>-0.5</v>
      </c>
      <c r="Y180" s="936">
        <v>-3.9000000953674316</v>
      </c>
      <c r="Z180" s="936">
        <v>0</v>
      </c>
      <c r="AA180" s="886"/>
      <c r="AB180" s="892"/>
      <c r="AC180" s="886"/>
      <c r="AD180" s="886"/>
      <c r="AE180" s="886"/>
      <c r="AF180" s="886"/>
      <c r="AG180" s="886"/>
      <c r="AH180" s="886"/>
      <c r="AI180" s="886"/>
      <c r="AJ180" s="886"/>
      <c r="AK180" s="886"/>
      <c r="AL180" s="886"/>
      <c r="AO180" s="885"/>
      <c r="AX180" s="852"/>
      <c r="BG180" s="852"/>
      <c r="BO180" s="852"/>
      <c r="BW180" s="852"/>
      <c r="CE180" s="852"/>
      <c r="CM180" s="852"/>
      <c r="CU180" s="852"/>
    </row>
    <row r="181" spans="1:99" ht="12.75" customHeight="1" x14ac:dyDescent="0.25">
      <c r="A181" s="980" t="s">
        <v>4648</v>
      </c>
      <c r="B181" s="884" t="str">
        <f t="shared" si="2"/>
        <v>X</v>
      </c>
      <c r="C181" s="894" t="s">
        <v>4076</v>
      </c>
      <c r="D181" s="940"/>
      <c r="E181" s="936">
        <v>-1.364954948425293</v>
      </c>
      <c r="F181" s="936">
        <v>-0.64999997615814209</v>
      </c>
      <c r="G181" s="936">
        <v>0</v>
      </c>
      <c r="H181" s="936">
        <v>0</v>
      </c>
      <c r="I181" s="936">
        <v>0</v>
      </c>
      <c r="J181" s="936">
        <v>0</v>
      </c>
      <c r="K181" s="936">
        <v>0</v>
      </c>
      <c r="L181" s="936">
        <v>0</v>
      </c>
      <c r="M181" s="936">
        <v>0</v>
      </c>
      <c r="N181" s="936">
        <v>0</v>
      </c>
      <c r="O181" s="936">
        <v>0</v>
      </c>
      <c r="P181" s="936">
        <v>0</v>
      </c>
      <c r="Q181" s="936">
        <v>0</v>
      </c>
      <c r="R181" s="936">
        <v>0</v>
      </c>
      <c r="S181" s="936">
        <v>0</v>
      </c>
      <c r="T181" s="936">
        <v>0</v>
      </c>
      <c r="U181" s="936">
        <v>0</v>
      </c>
      <c r="V181" s="936">
        <v>0</v>
      </c>
      <c r="W181" s="936">
        <v>0</v>
      </c>
      <c r="X181" s="936">
        <v>-0.5</v>
      </c>
      <c r="Y181" s="936">
        <v>-3.9000000953674316</v>
      </c>
      <c r="Z181" s="936">
        <v>0</v>
      </c>
      <c r="AA181" s="886"/>
      <c r="AB181" s="892"/>
      <c r="AC181" s="886"/>
      <c r="AD181" s="886"/>
      <c r="AE181" s="886"/>
      <c r="AF181" s="886"/>
      <c r="AG181" s="886"/>
      <c r="AH181" s="886"/>
      <c r="AI181" s="886"/>
      <c r="AJ181" s="886"/>
      <c r="AK181" s="886"/>
      <c r="AL181" s="886"/>
      <c r="AO181" s="885"/>
      <c r="AX181" s="852"/>
      <c r="BG181" s="852"/>
      <c r="BO181" s="852"/>
      <c r="BW181" s="852"/>
      <c r="CE181" s="852"/>
      <c r="CM181" s="852"/>
      <c r="CU181" s="852"/>
    </row>
    <row r="182" spans="1:99" ht="12.75" hidden="1" customHeight="1" x14ac:dyDescent="0.25">
      <c r="A182" s="980" t="s">
        <v>4649</v>
      </c>
      <c r="B182" s="884" t="str">
        <f t="shared" si="2"/>
        <v/>
      </c>
      <c r="C182" s="894" t="s">
        <v>4077</v>
      </c>
      <c r="D182" s="940"/>
      <c r="E182" s="936">
        <v>0</v>
      </c>
      <c r="F182" s="936">
        <v>0</v>
      </c>
      <c r="G182" s="936">
        <v>0</v>
      </c>
      <c r="H182" s="936">
        <v>0</v>
      </c>
      <c r="I182" s="936">
        <v>0</v>
      </c>
      <c r="J182" s="936">
        <v>0</v>
      </c>
      <c r="K182" s="936">
        <v>0</v>
      </c>
      <c r="L182" s="936">
        <v>0</v>
      </c>
      <c r="M182" s="936">
        <v>0</v>
      </c>
      <c r="N182" s="936">
        <v>0</v>
      </c>
      <c r="O182" s="936">
        <v>0</v>
      </c>
      <c r="P182" s="936">
        <v>0</v>
      </c>
      <c r="Q182" s="936">
        <v>0</v>
      </c>
      <c r="R182" s="936">
        <v>0</v>
      </c>
      <c r="S182" s="936">
        <v>0</v>
      </c>
      <c r="T182" s="936">
        <v>0</v>
      </c>
      <c r="U182" s="936">
        <v>0</v>
      </c>
      <c r="V182" s="936">
        <v>0</v>
      </c>
      <c r="W182" s="936">
        <v>0</v>
      </c>
      <c r="X182" s="936">
        <v>0</v>
      </c>
      <c r="Y182" s="936">
        <v>0</v>
      </c>
      <c r="Z182" s="936"/>
      <c r="AA182" s="886"/>
      <c r="AB182" s="892"/>
      <c r="AC182" s="886"/>
      <c r="AD182" s="886"/>
      <c r="AE182" s="886"/>
      <c r="AF182" s="886"/>
      <c r="AG182" s="886"/>
      <c r="AH182" s="886"/>
      <c r="AI182" s="886"/>
      <c r="AJ182" s="886"/>
      <c r="AK182" s="886"/>
      <c r="AL182" s="886"/>
      <c r="AO182" s="885"/>
      <c r="AX182" s="852"/>
      <c r="BG182" s="852"/>
      <c r="BO182" s="852"/>
      <c r="BW182" s="852"/>
      <c r="CE182" s="852"/>
      <c r="CM182" s="852"/>
      <c r="CU182" s="852"/>
    </row>
    <row r="183" spans="1:99" ht="12.75" hidden="1" customHeight="1" x14ac:dyDescent="0.25">
      <c r="A183" s="980" t="s">
        <v>4650</v>
      </c>
      <c r="B183" s="884" t="str">
        <f t="shared" si="2"/>
        <v/>
      </c>
      <c r="C183" s="894" t="s">
        <v>4078</v>
      </c>
      <c r="D183" s="940"/>
      <c r="E183" s="936">
        <v>0</v>
      </c>
      <c r="F183" s="936">
        <v>0</v>
      </c>
      <c r="G183" s="936">
        <v>0</v>
      </c>
      <c r="H183" s="936">
        <v>0</v>
      </c>
      <c r="I183" s="936">
        <v>0</v>
      </c>
      <c r="J183" s="936">
        <v>0</v>
      </c>
      <c r="K183" s="936">
        <v>0</v>
      </c>
      <c r="L183" s="936">
        <v>0</v>
      </c>
      <c r="M183" s="936">
        <v>0</v>
      </c>
      <c r="N183" s="936">
        <v>0</v>
      </c>
      <c r="O183" s="936">
        <v>0</v>
      </c>
      <c r="P183" s="936">
        <v>0</v>
      </c>
      <c r="Q183" s="936">
        <v>0</v>
      </c>
      <c r="R183" s="936">
        <v>0</v>
      </c>
      <c r="S183" s="936">
        <v>0</v>
      </c>
      <c r="T183" s="936">
        <v>0</v>
      </c>
      <c r="U183" s="936">
        <v>0</v>
      </c>
      <c r="V183" s="936">
        <v>0</v>
      </c>
      <c r="W183" s="936">
        <v>0</v>
      </c>
      <c r="X183" s="936">
        <v>0</v>
      </c>
      <c r="Y183" s="936">
        <v>0</v>
      </c>
      <c r="Z183" s="936"/>
      <c r="AA183" s="886"/>
      <c r="AB183" s="892"/>
      <c r="AC183" s="886"/>
      <c r="AD183" s="886"/>
      <c r="AE183" s="886"/>
      <c r="AF183" s="886"/>
      <c r="AG183" s="886"/>
      <c r="AH183" s="886"/>
      <c r="AI183" s="886"/>
      <c r="AJ183" s="886"/>
      <c r="AK183" s="886"/>
      <c r="AL183" s="886"/>
      <c r="AO183" s="885"/>
      <c r="AX183" s="852"/>
      <c r="BG183" s="852"/>
      <c r="BO183" s="852"/>
      <c r="BW183" s="852"/>
      <c r="CE183" s="852"/>
      <c r="CM183" s="852"/>
      <c r="CU183" s="852"/>
    </row>
    <row r="184" spans="1:99" ht="12.75" hidden="1" customHeight="1" x14ac:dyDescent="0.2">
      <c r="A184" s="944" t="s">
        <v>4651</v>
      </c>
      <c r="B184" s="884" t="str">
        <f t="shared" si="2"/>
        <v/>
      </c>
      <c r="C184" s="891" t="s">
        <v>4079</v>
      </c>
      <c r="D184" s="939"/>
      <c r="E184" s="936">
        <v>0</v>
      </c>
      <c r="F184" s="936">
        <v>0</v>
      </c>
      <c r="G184" s="936">
        <v>0</v>
      </c>
      <c r="H184" s="936">
        <v>0</v>
      </c>
      <c r="I184" s="936">
        <v>0</v>
      </c>
      <c r="J184" s="936">
        <v>0</v>
      </c>
      <c r="K184" s="936">
        <v>0</v>
      </c>
      <c r="L184" s="936">
        <v>0</v>
      </c>
      <c r="M184" s="936">
        <v>0</v>
      </c>
      <c r="N184" s="936">
        <v>0</v>
      </c>
      <c r="O184" s="936">
        <v>0</v>
      </c>
      <c r="P184" s="936">
        <v>0</v>
      </c>
      <c r="Q184" s="936">
        <v>0</v>
      </c>
      <c r="R184" s="936">
        <v>0</v>
      </c>
      <c r="S184" s="936">
        <v>0</v>
      </c>
      <c r="T184" s="936">
        <v>0</v>
      </c>
      <c r="U184" s="936">
        <v>0</v>
      </c>
      <c r="V184" s="936">
        <v>0</v>
      </c>
      <c r="W184" s="936">
        <v>0</v>
      </c>
      <c r="X184" s="936">
        <v>0</v>
      </c>
      <c r="Y184" s="936">
        <v>0</v>
      </c>
      <c r="Z184" s="936"/>
      <c r="AA184" s="886"/>
      <c r="AB184" s="892"/>
      <c r="AC184" s="886"/>
      <c r="AD184" s="886"/>
      <c r="AE184" s="886"/>
      <c r="AF184" s="886"/>
      <c r="AG184" s="886"/>
      <c r="AH184" s="886"/>
      <c r="AI184" s="886"/>
      <c r="AJ184" s="886"/>
      <c r="AK184" s="886"/>
      <c r="AL184" s="886"/>
      <c r="AO184" s="885"/>
      <c r="AX184" s="852"/>
      <c r="BG184" s="852"/>
      <c r="BO184" s="852"/>
      <c r="BW184" s="852"/>
      <c r="CE184" s="852"/>
      <c r="CM184" s="852"/>
      <c r="CU184" s="852"/>
    </row>
    <row r="185" spans="1:99" ht="12.75" hidden="1" customHeight="1" x14ac:dyDescent="0.2">
      <c r="A185" s="944" t="s">
        <v>4652</v>
      </c>
      <c r="B185" s="884" t="str">
        <f t="shared" si="2"/>
        <v/>
      </c>
      <c r="C185" s="890" t="s">
        <v>4080</v>
      </c>
      <c r="D185" s="938"/>
      <c r="E185" s="936">
        <v>0</v>
      </c>
      <c r="F185" s="936">
        <v>0</v>
      </c>
      <c r="G185" s="936">
        <v>0</v>
      </c>
      <c r="H185" s="936">
        <v>0</v>
      </c>
      <c r="I185" s="936">
        <v>0</v>
      </c>
      <c r="J185" s="936">
        <v>0</v>
      </c>
      <c r="K185" s="936">
        <v>0</v>
      </c>
      <c r="L185" s="936">
        <v>0</v>
      </c>
      <c r="M185" s="936">
        <v>0</v>
      </c>
      <c r="N185" s="936">
        <v>0</v>
      </c>
      <c r="O185" s="936">
        <v>0</v>
      </c>
      <c r="P185" s="936">
        <v>0</v>
      </c>
      <c r="Q185" s="936">
        <v>0</v>
      </c>
      <c r="R185" s="936">
        <v>0</v>
      </c>
      <c r="S185" s="936">
        <v>0</v>
      </c>
      <c r="T185" s="936">
        <v>0</v>
      </c>
      <c r="U185" s="936">
        <v>0</v>
      </c>
      <c r="V185" s="936">
        <v>0</v>
      </c>
      <c r="W185" s="936">
        <v>0</v>
      </c>
      <c r="X185" s="936">
        <v>0</v>
      </c>
      <c r="Y185" s="936">
        <v>0</v>
      </c>
      <c r="Z185" s="936"/>
      <c r="AA185" s="886"/>
      <c r="AB185" s="892"/>
      <c r="AC185" s="886"/>
      <c r="AD185" s="886"/>
      <c r="AE185" s="886"/>
      <c r="AF185" s="886"/>
      <c r="AG185" s="886"/>
      <c r="AH185" s="886"/>
      <c r="AI185" s="886"/>
      <c r="AJ185" s="886"/>
      <c r="AK185" s="886"/>
      <c r="AL185" s="886"/>
      <c r="AO185" s="885"/>
      <c r="AX185" s="852"/>
      <c r="BG185" s="852"/>
      <c r="BO185" s="852"/>
      <c r="BW185" s="852"/>
      <c r="CE185" s="852"/>
      <c r="CM185" s="852"/>
      <c r="CO185" s="852"/>
      <c r="CU185" s="852"/>
    </row>
    <row r="186" spans="1:99" ht="12.75" hidden="1" customHeight="1" x14ac:dyDescent="0.2">
      <c r="A186" s="944" t="s">
        <v>4653</v>
      </c>
      <c r="B186" s="884" t="str">
        <f t="shared" si="2"/>
        <v/>
      </c>
      <c r="C186" s="891" t="s">
        <v>4081</v>
      </c>
      <c r="D186" s="939"/>
      <c r="E186" s="936">
        <v>0</v>
      </c>
      <c r="F186" s="936">
        <v>0</v>
      </c>
      <c r="G186" s="936">
        <v>0</v>
      </c>
      <c r="H186" s="936">
        <v>0</v>
      </c>
      <c r="I186" s="936">
        <v>0</v>
      </c>
      <c r="J186" s="936">
        <v>0</v>
      </c>
      <c r="K186" s="936">
        <v>0</v>
      </c>
      <c r="L186" s="936">
        <v>0</v>
      </c>
      <c r="M186" s="936">
        <v>0</v>
      </c>
      <c r="N186" s="936">
        <v>0</v>
      </c>
      <c r="O186" s="936">
        <v>0</v>
      </c>
      <c r="P186" s="936">
        <v>0</v>
      </c>
      <c r="Q186" s="936">
        <v>0</v>
      </c>
      <c r="R186" s="936">
        <v>0</v>
      </c>
      <c r="S186" s="936">
        <v>0</v>
      </c>
      <c r="T186" s="936">
        <v>0</v>
      </c>
      <c r="U186" s="936">
        <v>0</v>
      </c>
      <c r="V186" s="936">
        <v>0</v>
      </c>
      <c r="W186" s="936">
        <v>0</v>
      </c>
      <c r="X186" s="936">
        <v>0</v>
      </c>
      <c r="Y186" s="936">
        <v>0</v>
      </c>
      <c r="Z186" s="936"/>
      <c r="AA186" s="886"/>
      <c r="AB186" s="892"/>
      <c r="AC186" s="886"/>
      <c r="AD186" s="886"/>
      <c r="AE186" s="886"/>
      <c r="AF186" s="886"/>
      <c r="AG186" s="886"/>
      <c r="AH186" s="886"/>
      <c r="AI186" s="886"/>
      <c r="AJ186" s="886"/>
      <c r="AK186" s="886"/>
      <c r="AL186" s="886"/>
      <c r="AO186" s="885"/>
      <c r="AX186" s="852"/>
      <c r="BG186" s="852"/>
      <c r="BO186" s="852"/>
      <c r="BW186" s="852"/>
      <c r="CE186" s="852"/>
      <c r="CM186" s="852"/>
      <c r="CO186" s="852"/>
      <c r="CU186" s="852"/>
    </row>
    <row r="187" spans="1:99" ht="12.75" hidden="1" customHeight="1" x14ac:dyDescent="0.2">
      <c r="A187" s="944" t="s">
        <v>4654</v>
      </c>
      <c r="B187" s="884" t="str">
        <f t="shared" si="2"/>
        <v/>
      </c>
      <c r="C187" s="891" t="s">
        <v>4082</v>
      </c>
      <c r="D187" s="939"/>
      <c r="E187" s="936">
        <v>0</v>
      </c>
      <c r="F187" s="936">
        <v>0</v>
      </c>
      <c r="G187" s="936">
        <v>0</v>
      </c>
      <c r="H187" s="936">
        <v>0</v>
      </c>
      <c r="I187" s="936">
        <v>0</v>
      </c>
      <c r="J187" s="936">
        <v>0</v>
      </c>
      <c r="K187" s="936">
        <v>0</v>
      </c>
      <c r="L187" s="936">
        <v>0</v>
      </c>
      <c r="M187" s="936">
        <v>0</v>
      </c>
      <c r="N187" s="936">
        <v>0</v>
      </c>
      <c r="O187" s="936">
        <v>0</v>
      </c>
      <c r="P187" s="936">
        <v>0</v>
      </c>
      <c r="Q187" s="936">
        <v>0</v>
      </c>
      <c r="R187" s="936">
        <v>0</v>
      </c>
      <c r="S187" s="936">
        <v>0</v>
      </c>
      <c r="T187" s="936">
        <v>0</v>
      </c>
      <c r="U187" s="936">
        <v>0</v>
      </c>
      <c r="V187" s="936">
        <v>0</v>
      </c>
      <c r="W187" s="936">
        <v>0</v>
      </c>
      <c r="X187" s="936">
        <v>0</v>
      </c>
      <c r="Y187" s="936">
        <v>0</v>
      </c>
      <c r="Z187" s="936"/>
      <c r="AA187" s="886"/>
      <c r="AB187" s="892"/>
      <c r="AC187" s="886"/>
      <c r="AD187" s="886"/>
      <c r="AE187" s="886"/>
      <c r="AF187" s="886"/>
      <c r="AG187" s="886"/>
      <c r="AH187" s="886"/>
      <c r="AI187" s="886"/>
      <c r="AJ187" s="886"/>
      <c r="AK187" s="886"/>
      <c r="AL187" s="886"/>
      <c r="AO187" s="885"/>
      <c r="AX187" s="852"/>
      <c r="BG187" s="852"/>
      <c r="BO187" s="852"/>
      <c r="BW187" s="852"/>
      <c r="CE187" s="852"/>
      <c r="CM187" s="852"/>
      <c r="CO187" s="852"/>
      <c r="CU187" s="852"/>
    </row>
    <row r="188" spans="1:99" ht="12.75" hidden="1" customHeight="1" x14ac:dyDescent="0.2">
      <c r="A188" s="944" t="s">
        <v>4655</v>
      </c>
      <c r="B188" s="884" t="str">
        <f t="shared" si="2"/>
        <v/>
      </c>
      <c r="C188" s="890" t="s">
        <v>4083</v>
      </c>
      <c r="D188" s="938"/>
      <c r="E188" s="936">
        <v>0</v>
      </c>
      <c r="F188" s="936">
        <v>0</v>
      </c>
      <c r="G188" s="936">
        <v>0</v>
      </c>
      <c r="H188" s="936">
        <v>0</v>
      </c>
      <c r="I188" s="936">
        <v>0</v>
      </c>
      <c r="J188" s="936">
        <v>0</v>
      </c>
      <c r="K188" s="936">
        <v>0</v>
      </c>
      <c r="L188" s="936">
        <v>0</v>
      </c>
      <c r="M188" s="936">
        <v>0</v>
      </c>
      <c r="N188" s="936">
        <v>0</v>
      </c>
      <c r="O188" s="936">
        <v>0</v>
      </c>
      <c r="P188" s="936">
        <v>0</v>
      </c>
      <c r="Q188" s="936">
        <v>0</v>
      </c>
      <c r="R188" s="936">
        <v>0</v>
      </c>
      <c r="S188" s="936">
        <v>0</v>
      </c>
      <c r="T188" s="936">
        <v>0</v>
      </c>
      <c r="U188" s="936">
        <v>0</v>
      </c>
      <c r="V188" s="936">
        <v>0</v>
      </c>
      <c r="W188" s="936">
        <v>0</v>
      </c>
      <c r="X188" s="936">
        <v>0</v>
      </c>
      <c r="Y188" s="936">
        <v>0</v>
      </c>
      <c r="Z188" s="936"/>
      <c r="AA188" s="886"/>
      <c r="AB188" s="892"/>
      <c r="AC188" s="886"/>
      <c r="AD188" s="886"/>
      <c r="AE188" s="886"/>
      <c r="AF188" s="886"/>
      <c r="AG188" s="886"/>
      <c r="AH188" s="886"/>
      <c r="AI188" s="886"/>
      <c r="AJ188" s="886"/>
      <c r="AK188" s="886"/>
      <c r="AL188" s="886"/>
      <c r="AO188" s="885"/>
      <c r="AX188" s="852"/>
      <c r="BG188" s="852"/>
      <c r="BO188" s="852"/>
      <c r="BW188" s="852"/>
      <c r="CE188" s="852"/>
      <c r="CM188" s="852"/>
      <c r="CU188" s="852"/>
    </row>
    <row r="189" spans="1:99" ht="12.75" customHeight="1" x14ac:dyDescent="0.2">
      <c r="A189" s="944">
        <v>2.6</v>
      </c>
      <c r="B189" s="884" t="str">
        <f t="shared" si="2"/>
        <v>X</v>
      </c>
      <c r="C189" s="867" t="s">
        <v>4084</v>
      </c>
      <c r="D189" s="937"/>
      <c r="E189" s="936">
        <v>-9.6283912658691406</v>
      </c>
      <c r="F189" s="936">
        <v>-10.58277416229248</v>
      </c>
      <c r="G189" s="936">
        <v>-9.6504735946655273</v>
      </c>
      <c r="H189" s="936">
        <v>-12.479093551635742</v>
      </c>
      <c r="I189" s="936">
        <v>-9.7112197875976563</v>
      </c>
      <c r="J189" s="936">
        <v>-9.7772989273071289</v>
      </c>
      <c r="K189" s="936">
        <v>-10.798496246337891</v>
      </c>
      <c r="L189" s="936">
        <v>-11.191912651062012</v>
      </c>
      <c r="M189" s="936">
        <v>-10.406516075134277</v>
      </c>
      <c r="N189" s="936">
        <v>-9.6869869232177734</v>
      </c>
      <c r="O189" s="936">
        <v>-9.6671018600463867</v>
      </c>
      <c r="P189" s="936">
        <v>-9.4060487747192383</v>
      </c>
      <c r="Q189" s="936">
        <v>-9.6957130432128906</v>
      </c>
      <c r="R189" s="936">
        <v>-11.257566452026367</v>
      </c>
      <c r="S189" s="936">
        <v>-11.725377082824707</v>
      </c>
      <c r="T189" s="936">
        <v>-14.953693389892578</v>
      </c>
      <c r="U189" s="936">
        <v>-17.50822639465332</v>
      </c>
      <c r="V189" s="936">
        <v>-14.454029083251953</v>
      </c>
      <c r="W189" s="936">
        <v>-18.456394195556641</v>
      </c>
      <c r="X189" s="936">
        <v>-18.538312911987305</v>
      </c>
      <c r="Y189" s="936">
        <v>-36.560001373291016</v>
      </c>
      <c r="Z189" s="936">
        <v>-34.326000213623047</v>
      </c>
      <c r="AA189" s="886"/>
      <c r="AB189" s="892"/>
      <c r="AC189" s="886"/>
      <c r="AD189" s="886"/>
      <c r="AE189" s="886"/>
      <c r="AF189" s="886"/>
      <c r="AG189" s="886"/>
      <c r="AH189" s="886"/>
      <c r="AI189" s="886"/>
      <c r="AJ189" s="886"/>
      <c r="AK189" s="886"/>
      <c r="AL189" s="886"/>
      <c r="AM189" s="885"/>
      <c r="AO189" s="885"/>
      <c r="AX189" s="852"/>
      <c r="BG189" s="852"/>
      <c r="BO189" s="852"/>
      <c r="BW189" s="852"/>
      <c r="CE189" s="852"/>
      <c r="CM189" s="852"/>
      <c r="CO189" s="852"/>
      <c r="CU189" s="852"/>
    </row>
    <row r="190" spans="1:99" ht="12.75" hidden="1" customHeight="1" x14ac:dyDescent="0.2">
      <c r="A190" s="944" t="s">
        <v>4656</v>
      </c>
      <c r="B190" s="884" t="str">
        <f t="shared" si="2"/>
        <v/>
      </c>
      <c r="C190" s="890" t="s">
        <v>4085</v>
      </c>
      <c r="D190" s="938"/>
      <c r="E190" s="936">
        <v>0</v>
      </c>
      <c r="F190" s="936">
        <v>0</v>
      </c>
      <c r="G190" s="936">
        <v>0</v>
      </c>
      <c r="H190" s="936">
        <v>0</v>
      </c>
      <c r="I190" s="936">
        <v>0</v>
      </c>
      <c r="J190" s="936">
        <v>0</v>
      </c>
      <c r="K190" s="936">
        <v>0</v>
      </c>
      <c r="L190" s="936">
        <v>0</v>
      </c>
      <c r="M190" s="936">
        <v>0</v>
      </c>
      <c r="N190" s="936">
        <v>0</v>
      </c>
      <c r="O190" s="936">
        <v>0</v>
      </c>
      <c r="P190" s="936">
        <v>0</v>
      </c>
      <c r="Q190" s="936">
        <v>0</v>
      </c>
      <c r="R190" s="936">
        <v>0</v>
      </c>
      <c r="S190" s="936">
        <v>0</v>
      </c>
      <c r="T190" s="936">
        <v>0</v>
      </c>
      <c r="U190" s="936">
        <v>0</v>
      </c>
      <c r="V190" s="936">
        <v>0</v>
      </c>
      <c r="W190" s="936">
        <v>0</v>
      </c>
      <c r="X190" s="936">
        <v>0</v>
      </c>
      <c r="Y190" s="936">
        <v>0</v>
      </c>
      <c r="Z190" s="936"/>
      <c r="AA190" s="886"/>
      <c r="AB190" s="892"/>
      <c r="AC190" s="886"/>
      <c r="AD190" s="886"/>
      <c r="AE190" s="886"/>
      <c r="AF190" s="886"/>
      <c r="AG190" s="886"/>
      <c r="AH190" s="886"/>
      <c r="AI190" s="886"/>
      <c r="AJ190" s="886"/>
      <c r="AK190" s="886"/>
      <c r="AL190" s="886"/>
      <c r="AM190" s="885"/>
      <c r="AO190" s="885"/>
      <c r="AX190" s="852"/>
      <c r="BG190" s="852"/>
      <c r="BO190" s="852"/>
      <c r="BW190" s="852"/>
      <c r="CE190" s="852"/>
      <c r="CM190" s="852"/>
      <c r="CO190" s="852"/>
      <c r="CU190" s="852"/>
    </row>
    <row r="191" spans="1:99" ht="12.75" hidden="1" customHeight="1" x14ac:dyDescent="0.2">
      <c r="A191" s="944" t="s">
        <v>4657</v>
      </c>
      <c r="B191" s="884" t="str">
        <f t="shared" si="2"/>
        <v/>
      </c>
      <c r="C191" s="891" t="s">
        <v>4086</v>
      </c>
      <c r="D191" s="939"/>
      <c r="E191" s="936">
        <v>0</v>
      </c>
      <c r="F191" s="936">
        <v>0</v>
      </c>
      <c r="G191" s="936">
        <v>0</v>
      </c>
      <c r="H191" s="936">
        <v>0</v>
      </c>
      <c r="I191" s="936">
        <v>0</v>
      </c>
      <c r="J191" s="936">
        <v>0</v>
      </c>
      <c r="K191" s="936">
        <v>0</v>
      </c>
      <c r="L191" s="936">
        <v>0</v>
      </c>
      <c r="M191" s="936">
        <v>0</v>
      </c>
      <c r="N191" s="936">
        <v>0</v>
      </c>
      <c r="O191" s="936">
        <v>0</v>
      </c>
      <c r="P191" s="936">
        <v>0</v>
      </c>
      <c r="Q191" s="936">
        <v>0</v>
      </c>
      <c r="R191" s="936">
        <v>0</v>
      </c>
      <c r="S191" s="936">
        <v>0</v>
      </c>
      <c r="T191" s="936">
        <v>0</v>
      </c>
      <c r="U191" s="936">
        <v>0</v>
      </c>
      <c r="V191" s="936">
        <v>0</v>
      </c>
      <c r="W191" s="936">
        <v>0</v>
      </c>
      <c r="X191" s="936">
        <v>0</v>
      </c>
      <c r="Y191" s="936">
        <v>0</v>
      </c>
      <c r="Z191" s="936"/>
      <c r="AA191" s="886"/>
      <c r="AB191" s="892"/>
      <c r="AC191" s="886"/>
      <c r="AD191" s="886"/>
      <c r="AE191" s="886"/>
      <c r="AF191" s="886"/>
      <c r="AG191" s="886"/>
      <c r="AH191" s="886"/>
      <c r="AI191" s="886"/>
      <c r="AJ191" s="886"/>
      <c r="AK191" s="886"/>
      <c r="AL191" s="886"/>
      <c r="AM191" s="885"/>
      <c r="AO191" s="885"/>
      <c r="AX191" s="852"/>
      <c r="BG191" s="852"/>
      <c r="BO191" s="852"/>
      <c r="BW191" s="852"/>
      <c r="CE191" s="852"/>
      <c r="CM191" s="852"/>
      <c r="CO191" s="852"/>
      <c r="CU191" s="852"/>
    </row>
    <row r="192" spans="1:99" ht="12.75" hidden="1" customHeight="1" x14ac:dyDescent="0.2">
      <c r="A192" s="944" t="s">
        <v>4658</v>
      </c>
      <c r="B192" s="884" t="str">
        <f t="shared" si="2"/>
        <v/>
      </c>
      <c r="C192" s="891" t="s">
        <v>4087</v>
      </c>
      <c r="D192" s="939"/>
      <c r="E192" s="936">
        <v>0</v>
      </c>
      <c r="F192" s="936">
        <v>0</v>
      </c>
      <c r="G192" s="936">
        <v>0</v>
      </c>
      <c r="H192" s="936">
        <v>0</v>
      </c>
      <c r="I192" s="936">
        <v>0</v>
      </c>
      <c r="J192" s="936">
        <v>0</v>
      </c>
      <c r="K192" s="936">
        <v>0</v>
      </c>
      <c r="L192" s="936">
        <v>0</v>
      </c>
      <c r="M192" s="936">
        <v>0</v>
      </c>
      <c r="N192" s="936">
        <v>0</v>
      </c>
      <c r="O192" s="936">
        <v>0</v>
      </c>
      <c r="P192" s="936">
        <v>0</v>
      </c>
      <c r="Q192" s="936">
        <v>0</v>
      </c>
      <c r="R192" s="936">
        <v>0</v>
      </c>
      <c r="S192" s="936">
        <v>0</v>
      </c>
      <c r="T192" s="936">
        <v>0</v>
      </c>
      <c r="U192" s="936">
        <v>0</v>
      </c>
      <c r="V192" s="936">
        <v>0</v>
      </c>
      <c r="W192" s="936">
        <v>0</v>
      </c>
      <c r="X192" s="936">
        <v>0</v>
      </c>
      <c r="Y192" s="936">
        <v>0</v>
      </c>
      <c r="Z192" s="936"/>
      <c r="AA192" s="886"/>
      <c r="AB192" s="892"/>
      <c r="AC192" s="886"/>
      <c r="AD192" s="886"/>
      <c r="AE192" s="886"/>
      <c r="AF192" s="886"/>
      <c r="AG192" s="886"/>
      <c r="AH192" s="886"/>
      <c r="AI192" s="886"/>
      <c r="AJ192" s="886"/>
      <c r="AK192" s="886"/>
      <c r="AL192" s="886"/>
      <c r="AM192" s="885"/>
      <c r="AO192" s="885"/>
      <c r="AX192" s="852"/>
      <c r="BG192" s="852"/>
      <c r="BO192" s="852"/>
      <c r="BW192" s="852"/>
      <c r="CE192" s="852"/>
      <c r="CM192" s="852"/>
      <c r="CO192" s="852"/>
      <c r="CU192" s="852"/>
    </row>
    <row r="193" spans="1:99" ht="12.75" customHeight="1" x14ac:dyDescent="0.2">
      <c r="A193" s="944" t="s">
        <v>4659</v>
      </c>
      <c r="B193" s="884" t="str">
        <f t="shared" si="2"/>
        <v>X</v>
      </c>
      <c r="C193" s="890" t="s">
        <v>4088</v>
      </c>
      <c r="D193" s="938"/>
      <c r="E193" s="936">
        <v>-0.49065399169921875</v>
      </c>
      <c r="F193" s="936">
        <v>-0.60508900880813599</v>
      </c>
      <c r="G193" s="936">
        <v>-0.67708897590637207</v>
      </c>
      <c r="H193" s="936">
        <v>-0.75118499994277954</v>
      </c>
      <c r="I193" s="936">
        <v>-0.56076902151107788</v>
      </c>
      <c r="J193" s="936">
        <v>-0.70433998107910156</v>
      </c>
      <c r="K193" s="936">
        <v>-1.4363720417022705</v>
      </c>
      <c r="L193" s="936">
        <v>-1.630715012550354</v>
      </c>
      <c r="M193" s="936">
        <v>-1.0823010206222534</v>
      </c>
      <c r="N193" s="936">
        <v>-0.43639901280403137</v>
      </c>
      <c r="O193" s="936">
        <v>-0.51317101716995239</v>
      </c>
      <c r="P193" s="936">
        <v>-0.52788698673248291</v>
      </c>
      <c r="Q193" s="936">
        <v>-0.54499000310897827</v>
      </c>
      <c r="R193" s="936">
        <v>-0.52308601140975952</v>
      </c>
      <c r="S193" s="936">
        <v>-5.080000264570117E-4</v>
      </c>
      <c r="T193" s="936">
        <v>-0.68493497371673584</v>
      </c>
      <c r="U193" s="936">
        <v>-0.88203400373458862</v>
      </c>
      <c r="V193" s="936">
        <v>-0.86692100763320923</v>
      </c>
      <c r="W193" s="936">
        <v>-1.1798230409622192</v>
      </c>
      <c r="X193" s="936">
        <v>-0.95850402116775513</v>
      </c>
      <c r="Y193" s="936">
        <v>-9.9999997764825821E-3</v>
      </c>
      <c r="Z193" s="936">
        <v>-3.0000000260770321E-3</v>
      </c>
      <c r="AA193" s="886"/>
      <c r="AB193" s="892"/>
      <c r="AC193" s="886"/>
      <c r="AD193" s="886"/>
      <c r="AE193" s="886"/>
      <c r="AF193" s="886"/>
      <c r="AG193" s="886"/>
      <c r="AH193" s="886"/>
      <c r="AI193" s="886"/>
      <c r="AJ193" s="886"/>
      <c r="AK193" s="886"/>
      <c r="AL193" s="886"/>
      <c r="AM193" s="885"/>
      <c r="AO193" s="885"/>
      <c r="AX193" s="852"/>
      <c r="BG193" s="852"/>
      <c r="BO193" s="852"/>
      <c r="BW193" s="852"/>
      <c r="CE193" s="852"/>
      <c r="CM193" s="852"/>
      <c r="CO193" s="852"/>
      <c r="CU193" s="852"/>
    </row>
    <row r="194" spans="1:99" ht="12.75" customHeight="1" x14ac:dyDescent="0.2">
      <c r="A194" s="944" t="s">
        <v>4660</v>
      </c>
      <c r="B194" s="884" t="str">
        <f t="shared" si="2"/>
        <v>X</v>
      </c>
      <c r="C194" s="891" t="s">
        <v>4089</v>
      </c>
      <c r="D194" s="939"/>
      <c r="E194" s="936">
        <v>-0.49065399169921875</v>
      </c>
      <c r="F194" s="936">
        <v>-0.60508900880813599</v>
      </c>
      <c r="G194" s="936">
        <v>-0.67708897590637207</v>
      </c>
      <c r="H194" s="936">
        <v>-0.75118499994277954</v>
      </c>
      <c r="I194" s="936">
        <v>-0.56076902151107788</v>
      </c>
      <c r="J194" s="936">
        <v>-0.70433998107910156</v>
      </c>
      <c r="K194" s="936">
        <v>-1.4363720417022705</v>
      </c>
      <c r="L194" s="936">
        <v>-1.630715012550354</v>
      </c>
      <c r="M194" s="936">
        <v>-1.0823010206222534</v>
      </c>
      <c r="N194" s="936">
        <v>-0.43639901280403137</v>
      </c>
      <c r="O194" s="936">
        <v>-0.51317101716995239</v>
      </c>
      <c r="P194" s="936">
        <v>-0.52788698673248291</v>
      </c>
      <c r="Q194" s="936">
        <v>-0.54499000310897827</v>
      </c>
      <c r="R194" s="936">
        <v>-0.52308601140975952</v>
      </c>
      <c r="S194" s="936">
        <v>-5.080000264570117E-4</v>
      </c>
      <c r="T194" s="936">
        <v>-0.68493497371673584</v>
      </c>
      <c r="U194" s="936">
        <v>-0.88203400373458862</v>
      </c>
      <c r="V194" s="936">
        <v>-0.86692100763320923</v>
      </c>
      <c r="W194" s="936">
        <v>-1.1798230409622192</v>
      </c>
      <c r="X194" s="936">
        <v>-0.95850402116775513</v>
      </c>
      <c r="Y194" s="936">
        <v>0</v>
      </c>
      <c r="Z194" s="936">
        <v>0</v>
      </c>
      <c r="AA194" s="886"/>
      <c r="AB194" s="892"/>
      <c r="AC194" s="886"/>
      <c r="AD194" s="886"/>
      <c r="AE194" s="886"/>
      <c r="AF194" s="886"/>
      <c r="AG194" s="886"/>
      <c r="AH194" s="886"/>
      <c r="AI194" s="886"/>
      <c r="AJ194" s="886"/>
      <c r="AK194" s="886"/>
      <c r="AL194" s="886"/>
      <c r="AM194" s="885"/>
      <c r="AO194" s="885"/>
      <c r="AX194" s="852"/>
      <c r="BG194" s="852"/>
      <c r="BO194" s="852"/>
      <c r="BW194" s="852"/>
      <c r="CE194" s="852"/>
      <c r="CM194" s="852"/>
      <c r="CO194" s="852"/>
      <c r="CU194" s="852"/>
    </row>
    <row r="195" spans="1:99" ht="12.75" customHeight="1" x14ac:dyDescent="0.2">
      <c r="A195" s="944" t="s">
        <v>4661</v>
      </c>
      <c r="B195" s="884" t="str">
        <f t="shared" si="2"/>
        <v>X</v>
      </c>
      <c r="C195" s="891" t="s">
        <v>4090</v>
      </c>
      <c r="D195" s="939"/>
      <c r="E195" s="936">
        <v>0</v>
      </c>
      <c r="F195" s="936">
        <v>0</v>
      </c>
      <c r="G195" s="936">
        <v>0</v>
      </c>
      <c r="H195" s="936">
        <v>0</v>
      </c>
      <c r="I195" s="936">
        <v>0</v>
      </c>
      <c r="J195" s="936">
        <v>0</v>
      </c>
      <c r="K195" s="936">
        <v>0</v>
      </c>
      <c r="L195" s="936">
        <v>0</v>
      </c>
      <c r="M195" s="936">
        <v>0</v>
      </c>
      <c r="N195" s="936">
        <v>0</v>
      </c>
      <c r="O195" s="936">
        <v>0</v>
      </c>
      <c r="P195" s="936">
        <v>0</v>
      </c>
      <c r="Q195" s="936">
        <v>0</v>
      </c>
      <c r="R195" s="936">
        <v>0</v>
      </c>
      <c r="S195" s="936">
        <v>0</v>
      </c>
      <c r="T195" s="936">
        <v>0</v>
      </c>
      <c r="U195" s="936">
        <v>0</v>
      </c>
      <c r="V195" s="936">
        <v>0</v>
      </c>
      <c r="W195" s="936">
        <v>0</v>
      </c>
      <c r="X195" s="936">
        <v>0</v>
      </c>
      <c r="Y195" s="936">
        <v>-9.9999997764825821E-3</v>
      </c>
      <c r="Z195" s="936">
        <v>-3.0000000260770321E-3</v>
      </c>
      <c r="AA195" s="886"/>
      <c r="AB195" s="892"/>
      <c r="AC195" s="886"/>
      <c r="AD195" s="886"/>
      <c r="AE195" s="886"/>
      <c r="AF195" s="886"/>
      <c r="AG195" s="886"/>
      <c r="AH195" s="886"/>
      <c r="AI195" s="886"/>
      <c r="AJ195" s="886"/>
      <c r="AK195" s="886"/>
      <c r="AL195" s="886"/>
      <c r="AM195" s="885"/>
      <c r="AO195" s="885"/>
      <c r="AX195" s="852"/>
      <c r="BG195" s="852"/>
      <c r="BO195" s="852"/>
      <c r="BW195" s="852"/>
      <c r="CE195" s="852"/>
      <c r="CM195" s="852"/>
      <c r="CO195" s="852"/>
      <c r="CU195" s="852"/>
    </row>
    <row r="196" spans="1:99" ht="12.75" customHeight="1" x14ac:dyDescent="0.2">
      <c r="A196" s="944" t="s">
        <v>4662</v>
      </c>
      <c r="B196" s="884" t="str">
        <f t="shared" si="2"/>
        <v>X</v>
      </c>
      <c r="C196" s="890" t="s">
        <v>4091</v>
      </c>
      <c r="D196" s="938"/>
      <c r="E196" s="936">
        <v>-9.1377372741699219</v>
      </c>
      <c r="F196" s="936">
        <v>-9.9776849746704102</v>
      </c>
      <c r="G196" s="936">
        <v>-8.9733848571777344</v>
      </c>
      <c r="H196" s="936">
        <v>-11.727909088134766</v>
      </c>
      <c r="I196" s="936">
        <v>-9.1504507064819336</v>
      </c>
      <c r="J196" s="936">
        <v>-9.0729589462280273</v>
      </c>
      <c r="K196" s="936">
        <v>-9.3621244430541992</v>
      </c>
      <c r="L196" s="936">
        <v>-9.5611982345581055</v>
      </c>
      <c r="M196" s="936">
        <v>-9.3242149353027344</v>
      </c>
      <c r="N196" s="936">
        <v>-9.2505884170532227</v>
      </c>
      <c r="O196" s="936">
        <v>-9.1539306640625</v>
      </c>
      <c r="P196" s="936">
        <v>-8.8781623840332031</v>
      </c>
      <c r="Q196" s="936">
        <v>-9.1507234573364258</v>
      </c>
      <c r="R196" s="936">
        <v>-10.734479904174805</v>
      </c>
      <c r="S196" s="936">
        <v>-11.724868774414063</v>
      </c>
      <c r="T196" s="936">
        <v>-14.268757820129395</v>
      </c>
      <c r="U196" s="936">
        <v>-16.626192092895508</v>
      </c>
      <c r="V196" s="936">
        <v>-13.58710765838623</v>
      </c>
      <c r="W196" s="936">
        <v>-17.276571273803711</v>
      </c>
      <c r="X196" s="936">
        <v>-17.579809188842773</v>
      </c>
      <c r="Y196" s="936">
        <v>-36.549999237060547</v>
      </c>
      <c r="Z196" s="936">
        <v>-34.323001861572266</v>
      </c>
      <c r="AA196" s="886"/>
      <c r="AB196" s="892"/>
      <c r="AC196" s="886"/>
      <c r="AD196" s="886"/>
      <c r="AE196" s="886"/>
      <c r="AF196" s="886"/>
      <c r="AG196" s="886"/>
      <c r="AH196" s="886"/>
      <c r="AI196" s="886"/>
      <c r="AJ196" s="886"/>
      <c r="AK196" s="886"/>
      <c r="AL196" s="886"/>
      <c r="AM196" s="885"/>
      <c r="AO196" s="885"/>
      <c r="AX196" s="852"/>
      <c r="BG196" s="852"/>
      <c r="BO196" s="852"/>
      <c r="BW196" s="852"/>
      <c r="CE196" s="852"/>
      <c r="CM196" s="852"/>
      <c r="CO196" s="852"/>
      <c r="CU196" s="852"/>
    </row>
    <row r="197" spans="1:99" ht="12.75" customHeight="1" x14ac:dyDescent="0.2">
      <c r="A197" s="944" t="s">
        <v>4663</v>
      </c>
      <c r="B197" s="884" t="str">
        <f t="shared" ref="B197:B262" si="4">IF(SUM(E197:AT197)=0,"","X")</f>
        <v>X</v>
      </c>
      <c r="C197" s="891" t="s">
        <v>4092</v>
      </c>
      <c r="D197" s="939"/>
      <c r="E197" s="936">
        <v>-9.1377372741699219</v>
      </c>
      <c r="F197" s="936">
        <v>-9.9776849746704102</v>
      </c>
      <c r="G197" s="936">
        <v>-8.9733848571777344</v>
      </c>
      <c r="H197" s="936">
        <v>-11.727909088134766</v>
      </c>
      <c r="I197" s="936">
        <v>-9.1504507064819336</v>
      </c>
      <c r="J197" s="936">
        <v>-9.0729589462280273</v>
      </c>
      <c r="K197" s="936">
        <v>-9.3621244430541992</v>
      </c>
      <c r="L197" s="936">
        <v>-9.5611982345581055</v>
      </c>
      <c r="M197" s="936">
        <v>-9.3242149353027344</v>
      </c>
      <c r="N197" s="936">
        <v>-9.2505884170532227</v>
      </c>
      <c r="O197" s="936">
        <v>-9.1539306640625</v>
      </c>
      <c r="P197" s="936">
        <v>-8.8781623840332031</v>
      </c>
      <c r="Q197" s="936">
        <v>-9.1507234573364258</v>
      </c>
      <c r="R197" s="936">
        <v>-10.734479904174805</v>
      </c>
      <c r="S197" s="936">
        <v>-11.724868774414063</v>
      </c>
      <c r="T197" s="936">
        <v>-14.268757820129395</v>
      </c>
      <c r="U197" s="936">
        <v>-16.626192092895508</v>
      </c>
      <c r="V197" s="936">
        <v>-13.58710765838623</v>
      </c>
      <c r="W197" s="936">
        <v>-17.276571273803711</v>
      </c>
      <c r="X197" s="936">
        <v>-17.579809188842773</v>
      </c>
      <c r="Y197" s="936">
        <v>-36.520000457763672</v>
      </c>
      <c r="Z197" s="936">
        <v>-33.676998138427734</v>
      </c>
      <c r="AA197" s="886"/>
      <c r="AB197" s="892"/>
      <c r="AC197" s="886"/>
      <c r="AD197" s="886"/>
      <c r="AE197" s="886"/>
      <c r="AF197" s="886"/>
      <c r="AG197" s="886"/>
      <c r="AH197" s="886"/>
      <c r="AI197" s="886"/>
      <c r="AJ197" s="886"/>
      <c r="AK197" s="886"/>
      <c r="AL197" s="886"/>
      <c r="AM197" s="885"/>
      <c r="AO197" s="885"/>
      <c r="AX197" s="852"/>
      <c r="BG197" s="852"/>
      <c r="BO197" s="852"/>
      <c r="BW197" s="852"/>
      <c r="CE197" s="852"/>
      <c r="CM197" s="852"/>
      <c r="CO197" s="852"/>
      <c r="CU197" s="852"/>
    </row>
    <row r="198" spans="1:99" x14ac:dyDescent="0.2">
      <c r="A198" s="944" t="s">
        <v>4664</v>
      </c>
      <c r="B198" s="884" t="str">
        <f t="shared" si="4"/>
        <v>X</v>
      </c>
      <c r="C198" s="894" t="s">
        <v>4093</v>
      </c>
      <c r="D198" s="940"/>
      <c r="E198" s="936">
        <v>-4.7047219276428223</v>
      </c>
      <c r="F198" s="936">
        <v>-5.5366849899291992</v>
      </c>
      <c r="G198" s="936">
        <v>-4.5203948020935059</v>
      </c>
      <c r="H198" s="936">
        <v>-7.2649087905883789</v>
      </c>
      <c r="I198" s="936">
        <v>-4.5775032043457031</v>
      </c>
      <c r="J198" s="936">
        <v>-4.5819602012634277</v>
      </c>
      <c r="K198" s="936">
        <v>-4.6511240005493164</v>
      </c>
      <c r="L198" s="936">
        <v>-4.7502279281616211</v>
      </c>
      <c r="M198" s="936">
        <v>-4.5132150650024414</v>
      </c>
      <c r="N198" s="936">
        <v>-4.4395880699157715</v>
      </c>
      <c r="O198" s="936">
        <v>-4.3428788185119629</v>
      </c>
      <c r="P198" s="936">
        <v>-4.0029997825622559</v>
      </c>
      <c r="Q198" s="936">
        <v>-4.4148402214050293</v>
      </c>
      <c r="R198" s="936">
        <v>-5.3719267845153809</v>
      </c>
      <c r="S198" s="936">
        <v>-6.1008200645446777</v>
      </c>
      <c r="T198" s="936">
        <v>-8.027928352355957</v>
      </c>
      <c r="U198" s="936">
        <v>-10.122592926025391</v>
      </c>
      <c r="V198" s="936">
        <v>-6.4978327751159668</v>
      </c>
      <c r="W198" s="936">
        <v>-9.7005710601806641</v>
      </c>
      <c r="X198" s="936">
        <v>-5.8291740417480469</v>
      </c>
      <c r="Y198" s="936">
        <v>-19.208000183105469</v>
      </c>
      <c r="Z198" s="936">
        <v>-15.470999717712402</v>
      </c>
      <c r="AA198" s="886"/>
      <c r="AB198" s="892"/>
      <c r="AC198" s="886"/>
      <c r="AD198" s="886"/>
      <c r="AE198" s="886"/>
      <c r="AF198" s="886"/>
      <c r="AG198" s="886"/>
      <c r="AH198" s="886"/>
      <c r="AI198" s="886"/>
      <c r="AJ198" s="886"/>
      <c r="AK198" s="886"/>
      <c r="AL198" s="886"/>
      <c r="AM198" s="885"/>
      <c r="AO198" s="885"/>
    </row>
    <row r="199" spans="1:99" x14ac:dyDescent="0.2">
      <c r="A199" s="944" t="s">
        <v>4665</v>
      </c>
      <c r="B199" s="884" t="str">
        <f t="shared" si="4"/>
        <v>X</v>
      </c>
      <c r="C199" s="895" t="s">
        <v>4094</v>
      </c>
      <c r="D199" s="941"/>
      <c r="E199" s="936">
        <v>-2.500000037252903E-2</v>
      </c>
      <c r="F199" s="936">
        <v>-2.500000037252903E-2</v>
      </c>
      <c r="G199" s="936">
        <v>-2.500000037252903E-2</v>
      </c>
      <c r="H199" s="936">
        <v>-4.7150001525878906</v>
      </c>
      <c r="I199" s="936">
        <v>-2.440000057220459</v>
      </c>
      <c r="J199" s="936">
        <v>-2.4100000858306885</v>
      </c>
      <c r="K199" s="936">
        <v>-2.369999885559082</v>
      </c>
      <c r="L199" s="936">
        <v>-2.4100000858306885</v>
      </c>
      <c r="M199" s="936">
        <v>-2.3499879837036133</v>
      </c>
      <c r="N199" s="936">
        <v>-2.3499879837036133</v>
      </c>
      <c r="O199" s="936">
        <v>-2.4091000556945801</v>
      </c>
      <c r="P199" s="936">
        <v>-2.1370000839233398</v>
      </c>
      <c r="Q199" s="936">
        <v>-2.6561999320983887</v>
      </c>
      <c r="R199" s="936">
        <v>-2.4360001087188721</v>
      </c>
      <c r="S199" s="936">
        <v>-2.4860000610351563</v>
      </c>
      <c r="T199" s="936">
        <v>-2.4360001087188721</v>
      </c>
      <c r="U199" s="936">
        <v>-2.4360001087188721</v>
      </c>
      <c r="V199" s="936">
        <v>-2.4360001087188721</v>
      </c>
      <c r="W199" s="936">
        <v>-2.4360001087188721</v>
      </c>
      <c r="X199" s="936">
        <v>-2.4360001087188721</v>
      </c>
      <c r="Y199" s="936">
        <v>-2.5460000038146973</v>
      </c>
      <c r="Z199" s="936">
        <v>-2.5610001087188721</v>
      </c>
      <c r="AA199" s="886"/>
      <c r="AB199" s="892"/>
      <c r="AC199" s="886"/>
      <c r="AD199" s="886"/>
      <c r="AE199" s="886"/>
      <c r="AF199" s="886"/>
      <c r="AG199" s="886"/>
      <c r="AH199" s="886"/>
      <c r="AI199" s="886"/>
      <c r="AJ199" s="886"/>
      <c r="AK199" s="886"/>
      <c r="AL199" s="886"/>
      <c r="AM199" s="885"/>
      <c r="AO199" s="885"/>
    </row>
    <row r="200" spans="1:99" x14ac:dyDescent="0.2">
      <c r="A200" s="944" t="s">
        <v>4666</v>
      </c>
      <c r="B200" s="884" t="str">
        <f t="shared" si="4"/>
        <v>X</v>
      </c>
      <c r="C200" s="895" t="s">
        <v>4095</v>
      </c>
      <c r="D200" s="941"/>
      <c r="E200" s="936">
        <v>-0.34999999403953552</v>
      </c>
      <c r="F200" s="936">
        <v>-0.34999999403953552</v>
      </c>
      <c r="G200" s="936">
        <v>-0.30000001192092896</v>
      </c>
      <c r="H200" s="936">
        <v>-0.30000001192092896</v>
      </c>
      <c r="I200" s="936">
        <v>-0.26519998908042908</v>
      </c>
      <c r="J200" s="936">
        <v>-0.30000001192092896</v>
      </c>
      <c r="K200" s="936">
        <v>-0.37000000476837158</v>
      </c>
      <c r="L200" s="936">
        <v>-0.36345800757408142</v>
      </c>
      <c r="M200" s="936">
        <v>-0.36153200268745422</v>
      </c>
      <c r="N200" s="936">
        <v>-0.36153200268745422</v>
      </c>
      <c r="O200" s="936">
        <v>-0.32539999485015869</v>
      </c>
      <c r="P200" s="936">
        <v>-0.27700001001358032</v>
      </c>
      <c r="Q200" s="936">
        <v>-0.28909400105476379</v>
      </c>
      <c r="R200" s="936">
        <v>-0.289000004529953</v>
      </c>
      <c r="S200" s="936">
        <v>-0.34200000762939453</v>
      </c>
      <c r="T200" s="936">
        <v>-0.38799700140953064</v>
      </c>
      <c r="U200" s="936">
        <v>-0.3880000114440918</v>
      </c>
      <c r="V200" s="936">
        <v>-0.46700000762939453</v>
      </c>
      <c r="W200" s="936">
        <v>-0.47999998927116394</v>
      </c>
      <c r="X200" s="936">
        <v>-0.47999998927116394</v>
      </c>
      <c r="Y200" s="936">
        <v>-0.43000000715255737</v>
      </c>
      <c r="Z200" s="936">
        <v>-0.43000000715255737</v>
      </c>
      <c r="AA200" s="886"/>
      <c r="AB200" s="892"/>
      <c r="AC200" s="886"/>
      <c r="AD200" s="886"/>
      <c r="AE200" s="886"/>
      <c r="AF200" s="886"/>
      <c r="AG200" s="886"/>
      <c r="AH200" s="886"/>
      <c r="AI200" s="886"/>
      <c r="AJ200" s="886"/>
      <c r="AK200" s="886"/>
      <c r="AL200" s="886"/>
      <c r="AM200" s="885"/>
      <c r="AO200" s="885"/>
    </row>
    <row r="201" spans="1:99" x14ac:dyDescent="0.2">
      <c r="A201" s="944" t="s">
        <v>4667</v>
      </c>
      <c r="B201" s="884" t="str">
        <f t="shared" si="4"/>
        <v>X</v>
      </c>
      <c r="C201" s="895" t="s">
        <v>4096</v>
      </c>
      <c r="D201" s="941"/>
      <c r="E201" s="936">
        <v>-0.57700002193450928</v>
      </c>
      <c r="F201" s="936">
        <v>-0.5</v>
      </c>
      <c r="G201" s="936">
        <v>-0.44999998807907104</v>
      </c>
      <c r="H201" s="936">
        <v>0</v>
      </c>
      <c r="I201" s="936">
        <v>-0.44999998807907104</v>
      </c>
      <c r="J201" s="936">
        <v>-0.44999998807907104</v>
      </c>
      <c r="K201" s="936">
        <v>-0.5</v>
      </c>
      <c r="L201" s="936">
        <v>-0.44999998807907104</v>
      </c>
      <c r="M201" s="936">
        <v>-0.42125898599624634</v>
      </c>
      <c r="N201" s="936">
        <v>-0.42500001192092896</v>
      </c>
      <c r="O201" s="936">
        <v>-0.38249999284744263</v>
      </c>
      <c r="P201" s="936">
        <v>-0.38699999451637268</v>
      </c>
      <c r="Q201" s="936">
        <v>-0.35670799016952515</v>
      </c>
      <c r="R201" s="936">
        <v>-0.35699999332427979</v>
      </c>
      <c r="S201" s="936">
        <v>-0.40000000596046448</v>
      </c>
      <c r="T201" s="936">
        <v>-0.40000000596046448</v>
      </c>
      <c r="U201" s="936">
        <v>-0.40000000596046448</v>
      </c>
      <c r="V201" s="936">
        <v>-0.44999998807907104</v>
      </c>
      <c r="W201" s="936">
        <v>-0.40000000596046448</v>
      </c>
      <c r="X201" s="936">
        <v>-0.40000000596046448</v>
      </c>
      <c r="Y201" s="936">
        <v>-0.40000000596046448</v>
      </c>
      <c r="Z201" s="936">
        <v>-0.40000000596046448</v>
      </c>
      <c r="AA201" s="886"/>
      <c r="AB201" s="892"/>
      <c r="AC201" s="886"/>
      <c r="AD201" s="886"/>
      <c r="AE201" s="886"/>
      <c r="AF201" s="886"/>
      <c r="AG201" s="886"/>
      <c r="AH201" s="886"/>
      <c r="AI201" s="886"/>
      <c r="AJ201" s="886"/>
      <c r="AK201" s="886"/>
      <c r="AL201" s="886"/>
      <c r="AM201" s="885"/>
      <c r="AO201" s="885"/>
    </row>
    <row r="202" spans="1:99" x14ac:dyDescent="0.2">
      <c r="A202" s="944" t="s">
        <v>4668</v>
      </c>
      <c r="B202" s="884" t="str">
        <f t="shared" si="4"/>
        <v>X</v>
      </c>
      <c r="C202" s="895" t="s">
        <v>4097</v>
      </c>
      <c r="D202" s="941"/>
      <c r="E202" s="936">
        <v>-6.7000001668930054E-2</v>
      </c>
      <c r="F202" s="936">
        <v>-0.56697601079940796</v>
      </c>
      <c r="G202" s="936">
        <v>-6.6882997751235962E-2</v>
      </c>
      <c r="H202" s="936">
        <v>0</v>
      </c>
      <c r="I202" s="936">
        <v>-6.7000001668930054E-2</v>
      </c>
      <c r="J202" s="936">
        <v>-6.7000001668930054E-2</v>
      </c>
      <c r="K202" s="936">
        <v>-6.7000001668930054E-2</v>
      </c>
      <c r="L202" s="936">
        <v>-6.4497001469135284E-2</v>
      </c>
      <c r="M202" s="936">
        <v>-6.6644996404647827E-2</v>
      </c>
      <c r="N202" s="936">
        <v>-6.7000001668930054E-2</v>
      </c>
      <c r="O202" s="936">
        <v>-5.9999998658895493E-2</v>
      </c>
      <c r="P202" s="936">
        <v>-6.4000003039836884E-2</v>
      </c>
      <c r="Q202" s="936">
        <v>-5.8990001678466797E-2</v>
      </c>
      <c r="R202" s="936">
        <v>-5.9000000357627869E-2</v>
      </c>
      <c r="S202" s="936">
        <v>-7.0000000298023224E-2</v>
      </c>
      <c r="T202" s="936">
        <v>-7.0000000298023224E-2</v>
      </c>
      <c r="U202" s="936">
        <v>-7.0000000298023224E-2</v>
      </c>
      <c r="V202" s="936">
        <v>-7.0000000298023224E-2</v>
      </c>
      <c r="W202" s="936">
        <v>-7.0000000298023224E-2</v>
      </c>
      <c r="X202" s="936">
        <v>-7.0000000298023224E-2</v>
      </c>
      <c r="Y202" s="936">
        <v>-0.15000000596046448</v>
      </c>
      <c r="Z202" s="936">
        <v>-0.15000000596046448</v>
      </c>
      <c r="AA202" s="886"/>
      <c r="AB202" s="892"/>
      <c r="AC202" s="886"/>
      <c r="AD202" s="886"/>
      <c r="AE202" s="886"/>
      <c r="AF202" s="886"/>
      <c r="AG202" s="886"/>
      <c r="AH202" s="886"/>
      <c r="AI202" s="886"/>
      <c r="AJ202" s="886"/>
      <c r="AK202" s="886"/>
      <c r="AL202" s="886"/>
      <c r="AM202" s="885"/>
      <c r="AO202" s="885"/>
    </row>
    <row r="203" spans="1:99" x14ac:dyDescent="0.2">
      <c r="A203" s="944" t="s">
        <v>4669</v>
      </c>
      <c r="B203" s="884" t="str">
        <f t="shared" si="4"/>
        <v>X</v>
      </c>
      <c r="C203" s="895" t="s">
        <v>4098</v>
      </c>
      <c r="D203" s="941"/>
      <c r="E203" s="936">
        <v>-1</v>
      </c>
      <c r="F203" s="936">
        <v>-1.4579999446868896</v>
      </c>
      <c r="G203" s="936">
        <v>-1</v>
      </c>
      <c r="H203" s="936">
        <v>-2</v>
      </c>
      <c r="I203" s="936">
        <v>-0.95399999618530273</v>
      </c>
      <c r="J203" s="936">
        <v>-0.89999997615814209</v>
      </c>
      <c r="K203" s="936">
        <v>-0.85000002384185791</v>
      </c>
      <c r="L203" s="936">
        <v>-0.92500001192092896</v>
      </c>
      <c r="M203" s="936">
        <v>-0.72500002384185791</v>
      </c>
      <c r="N203" s="936">
        <v>-0.72500002384185791</v>
      </c>
      <c r="O203" s="936">
        <v>-0.62749999761581421</v>
      </c>
      <c r="P203" s="936">
        <v>-0.60500001907348633</v>
      </c>
      <c r="Q203" s="936">
        <v>-0.625</v>
      </c>
      <c r="R203" s="936">
        <v>-0.63499999046325684</v>
      </c>
      <c r="S203" s="936">
        <v>-0.64499998092651367</v>
      </c>
      <c r="T203" s="936">
        <v>-0.8399999737739563</v>
      </c>
      <c r="U203" s="936">
        <v>-0.92000001668930054</v>
      </c>
      <c r="V203" s="936">
        <v>-1.4259999990463257</v>
      </c>
      <c r="W203" s="936">
        <v>-1.4259999990463257</v>
      </c>
      <c r="X203" s="936">
        <v>-1.8810000419616699</v>
      </c>
      <c r="Y203" s="936">
        <v>-1.4259999990463257</v>
      </c>
      <c r="Z203" s="936">
        <v>-1.4259999990463257</v>
      </c>
      <c r="AA203" s="886"/>
      <c r="AB203" s="892"/>
      <c r="AC203" s="886"/>
      <c r="AD203" s="886"/>
      <c r="AE203" s="886"/>
      <c r="AF203" s="886"/>
      <c r="AG203" s="886"/>
      <c r="AH203" s="886"/>
      <c r="AI203" s="886"/>
      <c r="AJ203" s="886"/>
      <c r="AK203" s="886"/>
      <c r="AL203" s="886"/>
      <c r="AM203" s="885"/>
      <c r="AO203" s="885"/>
    </row>
    <row r="204" spans="1:99" hidden="1" x14ac:dyDescent="0.2">
      <c r="A204" s="944" t="s">
        <v>4670</v>
      </c>
      <c r="B204" s="884" t="str">
        <f t="shared" si="4"/>
        <v/>
      </c>
      <c r="C204" s="895" t="s">
        <v>4099</v>
      </c>
      <c r="D204" s="941"/>
      <c r="E204" s="936">
        <v>0</v>
      </c>
      <c r="F204" s="936">
        <v>0</v>
      </c>
      <c r="G204" s="936">
        <v>0</v>
      </c>
      <c r="H204" s="936">
        <v>0</v>
      </c>
      <c r="I204" s="936">
        <v>0</v>
      </c>
      <c r="J204" s="936">
        <v>0</v>
      </c>
      <c r="K204" s="936">
        <v>0</v>
      </c>
      <c r="L204" s="936">
        <v>0</v>
      </c>
      <c r="M204" s="936">
        <v>0</v>
      </c>
      <c r="N204" s="936">
        <v>0</v>
      </c>
      <c r="O204" s="936">
        <v>0</v>
      </c>
      <c r="P204" s="936">
        <v>0</v>
      </c>
      <c r="Q204" s="936">
        <v>0</v>
      </c>
      <c r="R204" s="936">
        <v>0</v>
      </c>
      <c r="S204" s="936">
        <v>0</v>
      </c>
      <c r="T204" s="936">
        <v>0</v>
      </c>
      <c r="U204" s="936">
        <v>0</v>
      </c>
      <c r="V204" s="936">
        <v>0</v>
      </c>
      <c r="W204" s="936">
        <v>0</v>
      </c>
      <c r="X204" s="936">
        <v>0</v>
      </c>
      <c r="Y204" s="936">
        <v>0</v>
      </c>
      <c r="Z204" s="936"/>
      <c r="AA204" s="886"/>
      <c r="AB204" s="892"/>
      <c r="AC204" s="886"/>
      <c r="AD204" s="886"/>
      <c r="AE204" s="886"/>
      <c r="AF204" s="886"/>
      <c r="AG204" s="886"/>
      <c r="AH204" s="886"/>
      <c r="AI204" s="886"/>
      <c r="AJ204" s="886"/>
      <c r="AK204" s="886"/>
      <c r="AL204" s="886"/>
      <c r="AM204" s="885"/>
      <c r="AO204" s="885"/>
    </row>
    <row r="205" spans="1:99" x14ac:dyDescent="0.2">
      <c r="A205" s="944" t="s">
        <v>4671</v>
      </c>
      <c r="B205" s="884" t="str">
        <f t="shared" si="4"/>
        <v>X</v>
      </c>
      <c r="C205" s="895" t="s">
        <v>4100</v>
      </c>
      <c r="D205" s="941"/>
      <c r="E205" s="936">
        <v>0</v>
      </c>
      <c r="F205" s="936">
        <v>0</v>
      </c>
      <c r="G205" s="936">
        <v>-9.9999997764825821E-3</v>
      </c>
      <c r="H205" s="936">
        <v>-1.9999999552965164E-2</v>
      </c>
      <c r="I205" s="936">
        <v>-1.9999999552965164E-2</v>
      </c>
      <c r="J205" s="936">
        <v>-1.9999999552965164E-2</v>
      </c>
      <c r="K205" s="936">
        <v>-2.9999999329447746E-2</v>
      </c>
      <c r="L205" s="936">
        <v>-2.9999999329447746E-2</v>
      </c>
      <c r="M205" s="936">
        <v>-2.9841000214219093E-2</v>
      </c>
      <c r="N205" s="936">
        <v>-2.9841000214219093E-2</v>
      </c>
      <c r="O205" s="936">
        <v>-2.9899999499320984E-2</v>
      </c>
      <c r="P205" s="936">
        <v>-2.9999999329447746E-2</v>
      </c>
      <c r="Q205" s="936">
        <v>-2.9999999329447746E-2</v>
      </c>
      <c r="R205" s="936">
        <v>-3.9000000804662704E-2</v>
      </c>
      <c r="S205" s="936">
        <v>-4.5000001788139343E-2</v>
      </c>
      <c r="T205" s="936">
        <v>-4.5000001788139343E-2</v>
      </c>
      <c r="U205" s="936">
        <v>-4.5000001788139343E-2</v>
      </c>
      <c r="V205" s="936">
        <v>-4.5000001788139343E-2</v>
      </c>
      <c r="W205" s="936">
        <v>-6.4999997615814209E-2</v>
      </c>
      <c r="X205" s="936">
        <v>-7.0000000298023224E-2</v>
      </c>
      <c r="Y205" s="936">
        <v>-5.4999999701976776E-2</v>
      </c>
      <c r="Z205" s="936">
        <v>-5.4999999701976776E-2</v>
      </c>
      <c r="AA205" s="886"/>
      <c r="AB205" s="892"/>
      <c r="AC205" s="886"/>
      <c r="AD205" s="886"/>
      <c r="AE205" s="886"/>
      <c r="AF205" s="886"/>
      <c r="AG205" s="886"/>
      <c r="AH205" s="886"/>
      <c r="AI205" s="886"/>
      <c r="AJ205" s="886"/>
      <c r="AK205" s="886"/>
      <c r="AL205" s="886"/>
      <c r="AM205" s="885"/>
      <c r="AO205" s="885"/>
    </row>
    <row r="206" spans="1:99" x14ac:dyDescent="0.2">
      <c r="A206" s="944" t="s">
        <v>4672</v>
      </c>
      <c r="B206" s="884" t="str">
        <f t="shared" si="4"/>
        <v>X</v>
      </c>
      <c r="C206" s="895" t="s">
        <v>4101</v>
      </c>
      <c r="D206" s="941"/>
      <c r="E206" s="936">
        <v>0</v>
      </c>
      <c r="F206" s="936">
        <v>0</v>
      </c>
      <c r="G206" s="936">
        <v>0</v>
      </c>
      <c r="H206" s="936">
        <v>0</v>
      </c>
      <c r="I206" s="936">
        <v>0</v>
      </c>
      <c r="J206" s="936">
        <v>-3.5000000149011612E-2</v>
      </c>
      <c r="K206" s="936">
        <v>-5.000000074505806E-2</v>
      </c>
      <c r="L206" s="936">
        <v>-5.000000074505806E-2</v>
      </c>
      <c r="M206" s="936">
        <v>-3.9999999105930328E-2</v>
      </c>
      <c r="N206" s="936">
        <v>-1.9999999552965164E-2</v>
      </c>
      <c r="O206" s="936">
        <v>-1.7999999225139618E-2</v>
      </c>
      <c r="P206" s="936">
        <v>-0.11999999731779099</v>
      </c>
      <c r="Q206" s="936">
        <v>-2.1134000271558762E-2</v>
      </c>
      <c r="R206" s="936">
        <v>-1.7999999225139618E-2</v>
      </c>
      <c r="S206" s="936">
        <v>-2.500000037252903E-2</v>
      </c>
      <c r="T206" s="936">
        <v>-2.500000037252903E-2</v>
      </c>
      <c r="U206" s="936">
        <v>-2.500000037252903E-2</v>
      </c>
      <c r="V206" s="936">
        <v>-2.500000037252903E-2</v>
      </c>
      <c r="W206" s="936">
        <v>-2.9999999329447746E-2</v>
      </c>
      <c r="X206" s="936">
        <v>-2.9999999329447746E-2</v>
      </c>
      <c r="Y206" s="936">
        <v>0</v>
      </c>
      <c r="Z206" s="936">
        <v>0</v>
      </c>
      <c r="AA206" s="886"/>
      <c r="AB206" s="892"/>
      <c r="AC206" s="886"/>
      <c r="AD206" s="886"/>
      <c r="AE206" s="886"/>
      <c r="AF206" s="886"/>
      <c r="AG206" s="886"/>
      <c r="AH206" s="886"/>
      <c r="AI206" s="886"/>
      <c r="AJ206" s="886"/>
      <c r="AK206" s="886"/>
      <c r="AL206" s="886"/>
      <c r="AM206" s="885"/>
      <c r="AO206" s="885"/>
    </row>
    <row r="207" spans="1:99" x14ac:dyDescent="0.2">
      <c r="A207" s="944" t="s">
        <v>4673</v>
      </c>
      <c r="B207" s="884" t="str">
        <f t="shared" si="4"/>
        <v>X</v>
      </c>
      <c r="C207" s="895" t="s">
        <v>4102</v>
      </c>
      <c r="D207" s="941"/>
      <c r="E207" s="936">
        <v>-0.11500000208616257</v>
      </c>
      <c r="F207" s="936">
        <v>-0.12999999523162842</v>
      </c>
      <c r="G207" s="936">
        <v>-0.12999999523162842</v>
      </c>
      <c r="H207" s="936">
        <v>-0.12999999523162842</v>
      </c>
      <c r="I207" s="936">
        <v>-0.12999999523162842</v>
      </c>
      <c r="J207" s="936">
        <v>-0.12999999523162842</v>
      </c>
      <c r="K207" s="936">
        <v>-0.12999999523162842</v>
      </c>
      <c r="L207" s="936">
        <v>-0.12999999523162842</v>
      </c>
      <c r="M207" s="936">
        <v>-0.12931099534034729</v>
      </c>
      <c r="N207" s="936">
        <v>-0.12931099534034729</v>
      </c>
      <c r="O207" s="936">
        <v>-0.12929999828338623</v>
      </c>
      <c r="P207" s="936">
        <v>-0.125</v>
      </c>
      <c r="Q207" s="936">
        <v>-0.125</v>
      </c>
      <c r="R207" s="936">
        <v>-0.125</v>
      </c>
      <c r="S207" s="936">
        <v>-0.125</v>
      </c>
      <c r="T207" s="936">
        <v>-0.125</v>
      </c>
      <c r="U207" s="936">
        <v>-0.125</v>
      </c>
      <c r="V207" s="936">
        <v>-0.125</v>
      </c>
      <c r="W207" s="936">
        <v>-0.125</v>
      </c>
      <c r="X207" s="936">
        <v>-0.125</v>
      </c>
      <c r="Y207" s="936">
        <v>-0.125</v>
      </c>
      <c r="Z207" s="936">
        <v>-0.125</v>
      </c>
      <c r="AA207" s="886"/>
      <c r="AB207" s="892"/>
      <c r="AC207" s="886"/>
      <c r="AD207" s="886"/>
      <c r="AE207" s="886"/>
      <c r="AF207" s="886"/>
      <c r="AG207" s="886"/>
      <c r="AH207" s="886"/>
      <c r="AI207" s="886"/>
      <c r="AJ207" s="886"/>
      <c r="AK207" s="886"/>
      <c r="AL207" s="886"/>
      <c r="AM207" s="885"/>
      <c r="AO207" s="885"/>
    </row>
    <row r="208" spans="1:99" x14ac:dyDescent="0.2">
      <c r="A208" s="944" t="s">
        <v>4674</v>
      </c>
      <c r="B208" s="884" t="str">
        <f t="shared" si="4"/>
        <v>X</v>
      </c>
      <c r="C208" s="895" t="s">
        <v>4103</v>
      </c>
      <c r="D208" s="941"/>
      <c r="E208" s="936">
        <v>-0.13987299799919128</v>
      </c>
      <c r="F208" s="936">
        <v>-0.16170899569988251</v>
      </c>
      <c r="G208" s="936">
        <v>-0.14499999582767487</v>
      </c>
      <c r="H208" s="936">
        <v>0</v>
      </c>
      <c r="I208" s="936">
        <v>-0.14499999582767487</v>
      </c>
      <c r="J208" s="936">
        <v>-0.17000000178813934</v>
      </c>
      <c r="K208" s="936">
        <v>-0.18420100212097168</v>
      </c>
      <c r="L208" s="936">
        <v>-0.18310299515724182</v>
      </c>
      <c r="M208" s="936">
        <v>-0.24244000017642975</v>
      </c>
      <c r="N208" s="936">
        <v>-0.18266700208187103</v>
      </c>
      <c r="O208" s="936">
        <v>-0.1567779928445816</v>
      </c>
      <c r="P208" s="936">
        <v>-0.16099999845027924</v>
      </c>
      <c r="Q208" s="936">
        <v>-0.16339799761772156</v>
      </c>
      <c r="R208" s="936">
        <v>-0.1629520058631897</v>
      </c>
      <c r="S208" s="936">
        <v>-0.16981999576091766</v>
      </c>
      <c r="T208" s="936">
        <v>-0.17193099856376648</v>
      </c>
      <c r="U208" s="936">
        <v>-0.2215300053358078</v>
      </c>
      <c r="V208" s="936">
        <v>-0.22732600569725037</v>
      </c>
      <c r="W208" s="936">
        <v>-0.22619099915027618</v>
      </c>
      <c r="X208" s="936">
        <v>-0.24322199821472168</v>
      </c>
      <c r="Y208" s="936">
        <v>-0.24199999868869781</v>
      </c>
      <c r="Z208" s="936">
        <v>-0.20000000298023224</v>
      </c>
      <c r="AA208" s="886"/>
      <c r="AB208" s="892"/>
      <c r="AC208" s="886"/>
      <c r="AD208" s="886"/>
      <c r="AE208" s="886"/>
      <c r="AF208" s="886"/>
      <c r="AG208" s="886"/>
      <c r="AH208" s="886"/>
      <c r="AI208" s="886"/>
      <c r="AJ208" s="886"/>
      <c r="AK208" s="886"/>
      <c r="AL208" s="886"/>
      <c r="AM208" s="885"/>
      <c r="AO208" s="885"/>
    </row>
    <row r="209" spans="1:99" x14ac:dyDescent="0.2">
      <c r="A209" s="944" t="s">
        <v>4675</v>
      </c>
      <c r="B209" s="884" t="str">
        <f t="shared" si="4"/>
        <v>X</v>
      </c>
      <c r="C209" s="895" t="s">
        <v>4104</v>
      </c>
      <c r="D209" s="941"/>
      <c r="E209" s="936">
        <v>-1.8489999929443002E-3</v>
      </c>
      <c r="F209" s="936">
        <v>0</v>
      </c>
      <c r="G209" s="936">
        <v>-4.851200059056282E-2</v>
      </c>
      <c r="H209" s="936">
        <v>-9.9909000098705292E-2</v>
      </c>
      <c r="I209" s="936">
        <v>-0.10630299896001816</v>
      </c>
      <c r="J209" s="936">
        <v>-9.9959999322891235E-2</v>
      </c>
      <c r="K209" s="936">
        <v>-9.9922999739646912E-2</v>
      </c>
      <c r="L209" s="936">
        <v>-9.8990999162197113E-2</v>
      </c>
      <c r="M209" s="936">
        <v>-9.9469996988773346E-2</v>
      </c>
      <c r="N209" s="936">
        <v>-9.9770002067089081E-2</v>
      </c>
      <c r="O209" s="936">
        <v>-9.9500000476837158E-2</v>
      </c>
      <c r="P209" s="936">
        <v>-9.7000002861022949E-2</v>
      </c>
      <c r="Q209" s="936">
        <v>-8.9316003024578094E-2</v>
      </c>
      <c r="R209" s="936">
        <v>-8.4908001124858856E-2</v>
      </c>
      <c r="S209" s="936">
        <v>-9.3000002205371857E-2</v>
      </c>
      <c r="T209" s="936">
        <v>-0.1080000028014183</v>
      </c>
      <c r="U209" s="936">
        <v>-0.18006299436092377</v>
      </c>
      <c r="V209" s="936">
        <v>-9.3006998300552368E-2</v>
      </c>
      <c r="W209" s="936">
        <v>-9.3999996781349182E-2</v>
      </c>
      <c r="X209" s="936">
        <v>-9.3952000141143799E-2</v>
      </c>
      <c r="Y209" s="936">
        <v>-13.781999588012695</v>
      </c>
      <c r="Z209" s="936">
        <v>-10.21399974822998</v>
      </c>
      <c r="AA209" s="886"/>
      <c r="AB209" s="892"/>
      <c r="AC209" s="886"/>
      <c r="AD209" s="886"/>
      <c r="AE209" s="886"/>
      <c r="AF209" s="886"/>
      <c r="AG209" s="886"/>
      <c r="AH209" s="886"/>
      <c r="AI209" s="886"/>
      <c r="AJ209" s="886"/>
      <c r="AK209" s="886"/>
      <c r="AL209" s="886"/>
      <c r="AM209" s="885"/>
      <c r="AO209" s="885"/>
    </row>
    <row r="210" spans="1:99" x14ac:dyDescent="0.2">
      <c r="A210" s="944" t="s">
        <v>4676</v>
      </c>
      <c r="B210" s="884" t="str">
        <f t="shared" si="4"/>
        <v>X</v>
      </c>
      <c r="C210" s="895" t="s">
        <v>4105</v>
      </c>
      <c r="D210" s="941"/>
      <c r="E210" s="936">
        <v>0</v>
      </c>
      <c r="F210" s="936">
        <v>0</v>
      </c>
      <c r="G210" s="936">
        <v>0</v>
      </c>
      <c r="H210" s="936">
        <v>0</v>
      </c>
      <c r="I210" s="936">
        <v>0</v>
      </c>
      <c r="J210" s="936">
        <v>0</v>
      </c>
      <c r="K210" s="936">
        <v>0</v>
      </c>
      <c r="L210" s="936">
        <v>-4.517899826169014E-2</v>
      </c>
      <c r="M210" s="936">
        <v>-4.7729000449180603E-2</v>
      </c>
      <c r="N210" s="936">
        <v>-4.9479000270366669E-2</v>
      </c>
      <c r="O210" s="936">
        <v>-0.10490100085735321</v>
      </c>
      <c r="P210" s="936">
        <v>0</v>
      </c>
      <c r="Q210" s="936">
        <v>0</v>
      </c>
      <c r="R210" s="936">
        <v>0</v>
      </c>
      <c r="S210" s="936">
        <v>0</v>
      </c>
      <c r="T210" s="936">
        <v>0</v>
      </c>
      <c r="U210" s="936">
        <v>-1.6035000085830688</v>
      </c>
      <c r="V210" s="936">
        <v>-1.1334999799728394</v>
      </c>
      <c r="W210" s="936">
        <v>-0.4779999852180481</v>
      </c>
      <c r="X210" s="936">
        <v>0</v>
      </c>
      <c r="Y210" s="936">
        <v>-5.2000001072883606E-2</v>
      </c>
      <c r="Z210" s="936">
        <v>9.0000003576278687E-2</v>
      </c>
      <c r="AA210" s="886"/>
      <c r="AB210" s="892"/>
      <c r="AC210" s="886"/>
      <c r="AD210" s="886"/>
      <c r="AE210" s="886"/>
      <c r="AF210" s="886"/>
      <c r="AG210" s="886"/>
      <c r="AH210" s="886"/>
      <c r="AI210" s="886"/>
      <c r="AJ210" s="886"/>
      <c r="AK210" s="886"/>
      <c r="AL210" s="886"/>
      <c r="AM210" s="885"/>
      <c r="AO210" s="885"/>
    </row>
    <row r="211" spans="1:99" x14ac:dyDescent="0.2">
      <c r="A211" s="944" t="s">
        <v>4677</v>
      </c>
      <c r="B211" s="884" t="str">
        <f t="shared" si="4"/>
        <v>X</v>
      </c>
      <c r="C211" s="895" t="s">
        <v>4106</v>
      </c>
      <c r="D211" s="941"/>
      <c r="E211" s="936">
        <v>0</v>
      </c>
      <c r="F211" s="936">
        <v>0</v>
      </c>
      <c r="G211" s="936">
        <v>0</v>
      </c>
      <c r="H211" s="936">
        <v>0</v>
      </c>
      <c r="I211" s="936">
        <v>0</v>
      </c>
      <c r="J211" s="936">
        <v>0</v>
      </c>
      <c r="K211" s="936">
        <v>0</v>
      </c>
      <c r="L211" s="936">
        <v>0</v>
      </c>
      <c r="M211" s="936">
        <v>0</v>
      </c>
      <c r="N211" s="936">
        <v>0</v>
      </c>
      <c r="O211" s="936">
        <v>0</v>
      </c>
      <c r="P211" s="936">
        <v>0</v>
      </c>
      <c r="Q211" s="936">
        <v>0</v>
      </c>
      <c r="R211" s="936">
        <v>-1.1660670042037964</v>
      </c>
      <c r="S211" s="936">
        <v>-1.7000000476837158</v>
      </c>
      <c r="T211" s="936">
        <v>-3.4189999103546143</v>
      </c>
      <c r="U211" s="936">
        <v>-3.4035000801086426</v>
      </c>
      <c r="V211" s="936">
        <v>0</v>
      </c>
      <c r="W211" s="936">
        <v>0</v>
      </c>
      <c r="X211" s="936">
        <v>0</v>
      </c>
      <c r="Y211" s="936">
        <v>0</v>
      </c>
      <c r="Z211" s="936">
        <v>0</v>
      </c>
      <c r="AA211" s="886"/>
      <c r="AB211" s="892"/>
      <c r="AC211" s="886"/>
      <c r="AD211" s="886"/>
      <c r="AE211" s="886"/>
      <c r="AF211" s="886"/>
      <c r="AG211" s="886"/>
      <c r="AH211" s="886"/>
      <c r="AI211" s="886"/>
      <c r="AJ211" s="886"/>
      <c r="AK211" s="886"/>
      <c r="AL211" s="886"/>
      <c r="AM211" s="885"/>
      <c r="AO211" s="885"/>
    </row>
    <row r="212" spans="1:99" x14ac:dyDescent="0.2">
      <c r="A212" s="944" t="s">
        <v>4678</v>
      </c>
      <c r="B212" s="884" t="str">
        <f t="shared" si="4"/>
        <v>X</v>
      </c>
      <c r="C212" s="895" t="s">
        <v>4107</v>
      </c>
      <c r="D212" s="941"/>
      <c r="E212" s="936">
        <v>-2.4289999008178711</v>
      </c>
      <c r="F212" s="936">
        <v>-2.3450000286102295</v>
      </c>
      <c r="G212" s="936">
        <v>-2.3450000286102295</v>
      </c>
      <c r="H212" s="936">
        <v>0</v>
      </c>
      <c r="I212" s="936">
        <v>0</v>
      </c>
      <c r="J212" s="936">
        <v>0</v>
      </c>
      <c r="K212" s="936">
        <v>0</v>
      </c>
      <c r="L212" s="936">
        <v>0</v>
      </c>
      <c r="M212" s="936">
        <v>0</v>
      </c>
      <c r="N212" s="936">
        <v>0</v>
      </c>
      <c r="O212" s="936">
        <v>0</v>
      </c>
      <c r="P212" s="936">
        <v>0</v>
      </c>
      <c r="Q212" s="936">
        <v>0</v>
      </c>
      <c r="R212" s="936">
        <v>0</v>
      </c>
      <c r="S212" s="936">
        <v>0</v>
      </c>
      <c r="T212" s="936">
        <v>0</v>
      </c>
      <c r="U212" s="936">
        <v>-0.30500000715255737</v>
      </c>
      <c r="V212" s="936">
        <v>0</v>
      </c>
      <c r="W212" s="936">
        <v>-3.8703799247741699</v>
      </c>
      <c r="X212" s="936">
        <v>0</v>
      </c>
      <c r="Y212" s="936">
        <v>0</v>
      </c>
      <c r="Z212" s="936">
        <v>0</v>
      </c>
      <c r="AA212" s="886"/>
      <c r="AB212" s="892"/>
      <c r="AC212" s="886"/>
      <c r="AD212" s="886"/>
      <c r="AE212" s="886"/>
      <c r="AF212" s="886"/>
      <c r="AG212" s="886"/>
      <c r="AH212" s="886"/>
      <c r="AI212" s="886"/>
      <c r="AJ212" s="886"/>
      <c r="AK212" s="886"/>
      <c r="AL212" s="886"/>
      <c r="AM212" s="885"/>
      <c r="AO212" s="885"/>
    </row>
    <row r="213" spans="1:99" x14ac:dyDescent="0.2">
      <c r="A213" s="944" t="s">
        <v>4679</v>
      </c>
      <c r="B213" s="884" t="str">
        <f t="shared" si="4"/>
        <v>X</v>
      </c>
      <c r="C213" s="894" t="s">
        <v>4108</v>
      </c>
      <c r="D213" s="940"/>
      <c r="E213" s="936">
        <v>-4.4330148696899414</v>
      </c>
      <c r="F213" s="936">
        <v>-4.4409999847412109</v>
      </c>
      <c r="G213" s="936">
        <v>-4.4529900550842285</v>
      </c>
      <c r="H213" s="936">
        <v>-4.4629998207092285</v>
      </c>
      <c r="I213" s="936">
        <v>-4.5729479789733887</v>
      </c>
      <c r="J213" s="936">
        <v>-4.4909992218017578</v>
      </c>
      <c r="K213" s="936">
        <v>-4.7109999656677246</v>
      </c>
      <c r="L213" s="936">
        <v>-4.8109698295593262</v>
      </c>
      <c r="M213" s="936">
        <v>-4.810999870300293</v>
      </c>
      <c r="N213" s="936">
        <v>-4.810999870300293</v>
      </c>
      <c r="O213" s="936">
        <v>-4.8110518455505371</v>
      </c>
      <c r="P213" s="936">
        <v>-4.8751621246337891</v>
      </c>
      <c r="Q213" s="936">
        <v>-4.7358832359313965</v>
      </c>
      <c r="R213" s="936">
        <v>-5.3625531196594238</v>
      </c>
      <c r="S213" s="936">
        <v>-5.624049186706543</v>
      </c>
      <c r="T213" s="936">
        <v>-6.2408299446105957</v>
      </c>
      <c r="U213" s="936">
        <v>-6.5036001205444336</v>
      </c>
      <c r="V213" s="936">
        <v>-7.0892748832702637</v>
      </c>
      <c r="W213" s="936">
        <v>-7.5760002136230469</v>
      </c>
      <c r="X213" s="936">
        <v>-8.0706348419189453</v>
      </c>
      <c r="Y213" s="936">
        <v>-9.9379997253417969</v>
      </c>
      <c r="Z213" s="936">
        <v>-9.1450004577636719</v>
      </c>
      <c r="AA213" s="886"/>
      <c r="AB213" s="892"/>
      <c r="AC213" s="886"/>
      <c r="AD213" s="886"/>
      <c r="AE213" s="886"/>
      <c r="AF213" s="886"/>
      <c r="AG213" s="886"/>
      <c r="AH213" s="886"/>
      <c r="AI213" s="886"/>
      <c r="AJ213" s="886"/>
      <c r="AK213" s="886"/>
      <c r="AL213" s="886"/>
      <c r="AM213" s="885"/>
      <c r="AO213" s="885"/>
    </row>
    <row r="214" spans="1:99" x14ac:dyDescent="0.2">
      <c r="A214" s="944" t="s">
        <v>4680</v>
      </c>
      <c r="B214" s="884" t="str">
        <f t="shared" si="4"/>
        <v>X</v>
      </c>
      <c r="C214" s="894" t="s">
        <v>4109</v>
      </c>
      <c r="D214" s="940"/>
      <c r="E214" s="936">
        <v>0</v>
      </c>
      <c r="F214" s="936">
        <v>0</v>
      </c>
      <c r="G214" s="936">
        <v>0</v>
      </c>
      <c r="H214" s="936">
        <v>0</v>
      </c>
      <c r="I214" s="936">
        <v>0</v>
      </c>
      <c r="J214" s="936">
        <v>0</v>
      </c>
      <c r="K214" s="936">
        <v>0</v>
      </c>
      <c r="L214" s="936">
        <v>0</v>
      </c>
      <c r="M214" s="936">
        <v>0</v>
      </c>
      <c r="N214" s="936">
        <v>0</v>
      </c>
      <c r="O214" s="936">
        <v>0</v>
      </c>
      <c r="P214" s="936">
        <v>0</v>
      </c>
      <c r="Q214" s="936">
        <v>0</v>
      </c>
      <c r="R214" s="936">
        <v>0</v>
      </c>
      <c r="S214" s="936">
        <v>0</v>
      </c>
      <c r="T214" s="936">
        <v>0</v>
      </c>
      <c r="U214" s="936">
        <v>0</v>
      </c>
      <c r="V214" s="936">
        <v>0</v>
      </c>
      <c r="W214" s="936">
        <v>0</v>
      </c>
      <c r="X214" s="936">
        <v>-3.6800000667572021</v>
      </c>
      <c r="Y214" s="936">
        <v>-7.374000072479248</v>
      </c>
      <c r="Z214" s="936">
        <v>-9.060999870300293</v>
      </c>
      <c r="AA214" s="886"/>
      <c r="AB214" s="892"/>
      <c r="AC214" s="886"/>
      <c r="AD214" s="886"/>
      <c r="AE214" s="886"/>
      <c r="AF214" s="886"/>
      <c r="AG214" s="886"/>
      <c r="AH214" s="886"/>
      <c r="AI214" s="886"/>
      <c r="AJ214" s="886"/>
      <c r="AK214" s="886"/>
      <c r="AL214" s="886"/>
      <c r="AM214" s="885"/>
      <c r="AO214" s="885"/>
    </row>
    <row r="215" spans="1:99" x14ac:dyDescent="0.2">
      <c r="A215" s="944" t="s">
        <v>4681</v>
      </c>
      <c r="B215" s="884" t="str">
        <f t="shared" si="4"/>
        <v>X</v>
      </c>
      <c r="C215" s="895" t="s">
        <v>4110</v>
      </c>
      <c r="D215" s="941"/>
      <c r="E215" s="936">
        <v>0</v>
      </c>
      <c r="F215" s="936">
        <v>0</v>
      </c>
      <c r="G215" s="936">
        <v>0</v>
      </c>
      <c r="H215" s="936">
        <v>0</v>
      </c>
      <c r="I215" s="936">
        <v>0</v>
      </c>
      <c r="J215" s="936">
        <v>0</v>
      </c>
      <c r="K215" s="936">
        <v>0</v>
      </c>
      <c r="L215" s="936">
        <v>0</v>
      </c>
      <c r="M215" s="936">
        <v>0</v>
      </c>
      <c r="N215" s="936">
        <v>0</v>
      </c>
      <c r="O215" s="936">
        <v>0</v>
      </c>
      <c r="P215" s="936">
        <v>0</v>
      </c>
      <c r="Q215" s="936">
        <v>0</v>
      </c>
      <c r="R215" s="936">
        <v>0</v>
      </c>
      <c r="S215" s="936">
        <v>0</v>
      </c>
      <c r="T215" s="936">
        <v>0</v>
      </c>
      <c r="U215" s="936">
        <v>0</v>
      </c>
      <c r="V215" s="936">
        <v>0</v>
      </c>
      <c r="W215" s="936">
        <v>0</v>
      </c>
      <c r="X215" s="936">
        <v>-2.0999999046325684</v>
      </c>
      <c r="Y215" s="936">
        <v>-2.7599999904632568</v>
      </c>
      <c r="Z215" s="936">
        <v>-6.6690001487731934</v>
      </c>
      <c r="AA215" s="886"/>
      <c r="AB215" s="892"/>
      <c r="AC215" s="886"/>
      <c r="AD215" s="886"/>
      <c r="AE215" s="886"/>
      <c r="AF215" s="886"/>
      <c r="AG215" s="886"/>
      <c r="AH215" s="886"/>
      <c r="AI215" s="886"/>
      <c r="AJ215" s="886"/>
      <c r="AK215" s="886"/>
      <c r="AL215" s="886"/>
      <c r="AM215" s="885"/>
      <c r="AO215" s="885"/>
    </row>
    <row r="216" spans="1:99" x14ac:dyDescent="0.2">
      <c r="A216" s="944" t="s">
        <v>4682</v>
      </c>
      <c r="B216" s="884" t="str">
        <f t="shared" si="4"/>
        <v>X</v>
      </c>
      <c r="C216" s="895" t="s">
        <v>4111</v>
      </c>
      <c r="D216" s="941"/>
      <c r="E216" s="936">
        <v>0</v>
      </c>
      <c r="F216" s="936">
        <v>0</v>
      </c>
      <c r="G216" s="936">
        <v>0</v>
      </c>
      <c r="H216" s="936">
        <v>0</v>
      </c>
      <c r="I216" s="936">
        <v>0</v>
      </c>
      <c r="J216" s="936">
        <v>0</v>
      </c>
      <c r="K216" s="936">
        <v>0</v>
      </c>
      <c r="L216" s="936">
        <v>0</v>
      </c>
      <c r="M216" s="936">
        <v>0</v>
      </c>
      <c r="N216" s="936">
        <v>0</v>
      </c>
      <c r="O216" s="936">
        <v>0</v>
      </c>
      <c r="P216" s="936">
        <v>0</v>
      </c>
      <c r="Q216" s="936">
        <v>0</v>
      </c>
      <c r="R216" s="936">
        <v>0</v>
      </c>
      <c r="S216" s="936">
        <v>0</v>
      </c>
      <c r="T216" s="936">
        <v>0</v>
      </c>
      <c r="U216" s="936">
        <v>0</v>
      </c>
      <c r="V216" s="936">
        <v>0</v>
      </c>
      <c r="W216" s="936">
        <v>0</v>
      </c>
      <c r="X216" s="936">
        <v>-1.5800000429153442</v>
      </c>
      <c r="Y216" s="936">
        <v>-4.6139998435974121</v>
      </c>
      <c r="Z216" s="936">
        <v>-2.3919999599456787</v>
      </c>
      <c r="AA216" s="886"/>
      <c r="AB216" s="892"/>
      <c r="AC216" s="886"/>
      <c r="AD216" s="886"/>
      <c r="AE216" s="886"/>
      <c r="AF216" s="886"/>
      <c r="AG216" s="886"/>
      <c r="AH216" s="886"/>
      <c r="AI216" s="886"/>
      <c r="AJ216" s="886"/>
      <c r="AK216" s="886"/>
      <c r="AL216" s="886"/>
      <c r="AM216" s="885"/>
      <c r="AO216" s="885"/>
    </row>
    <row r="217" spans="1:99" hidden="1" x14ac:dyDescent="0.2">
      <c r="A217" s="944" t="s">
        <v>4683</v>
      </c>
      <c r="B217" s="884" t="str">
        <f t="shared" si="4"/>
        <v/>
      </c>
      <c r="C217" s="895" t="s">
        <v>4112</v>
      </c>
      <c r="D217" s="941"/>
      <c r="E217" s="936">
        <v>0</v>
      </c>
      <c r="F217" s="936">
        <v>0</v>
      </c>
      <c r="G217" s="936">
        <v>0</v>
      </c>
      <c r="H217" s="936">
        <v>0</v>
      </c>
      <c r="I217" s="936">
        <v>0</v>
      </c>
      <c r="J217" s="936">
        <v>0</v>
      </c>
      <c r="K217" s="936">
        <v>0</v>
      </c>
      <c r="L217" s="936">
        <v>0</v>
      </c>
      <c r="M217" s="936">
        <v>0</v>
      </c>
      <c r="N217" s="936">
        <v>0</v>
      </c>
      <c r="O217" s="936">
        <v>0</v>
      </c>
      <c r="P217" s="936">
        <v>0</v>
      </c>
      <c r="Q217" s="936">
        <v>0</v>
      </c>
      <c r="R217" s="936">
        <v>0</v>
      </c>
      <c r="S217" s="936">
        <v>0</v>
      </c>
      <c r="T217" s="936">
        <v>0</v>
      </c>
      <c r="U217" s="936">
        <v>0</v>
      </c>
      <c r="V217" s="936">
        <v>0</v>
      </c>
      <c r="W217" s="936">
        <v>0</v>
      </c>
      <c r="X217" s="936">
        <v>0</v>
      </c>
      <c r="Y217" s="936">
        <v>0</v>
      </c>
      <c r="Z217" s="936">
        <v>0</v>
      </c>
      <c r="AA217" s="886"/>
      <c r="AB217" s="892"/>
      <c r="AC217" s="886"/>
      <c r="AD217" s="886"/>
      <c r="AE217" s="886"/>
      <c r="AF217" s="886"/>
      <c r="AG217" s="886"/>
      <c r="AH217" s="886"/>
      <c r="AI217" s="886"/>
      <c r="AJ217" s="886"/>
      <c r="AK217" s="886"/>
      <c r="AL217" s="886"/>
      <c r="AM217" s="885"/>
      <c r="AO217" s="885"/>
    </row>
    <row r="218" spans="1:99" hidden="1" x14ac:dyDescent="0.2">
      <c r="A218" s="944" t="s">
        <v>4684</v>
      </c>
      <c r="B218" s="884" t="str">
        <f t="shared" si="4"/>
        <v/>
      </c>
      <c r="C218" s="894" t="s">
        <v>4113</v>
      </c>
      <c r="D218" s="940"/>
      <c r="E218" s="936">
        <v>0</v>
      </c>
      <c r="F218" s="936">
        <v>0</v>
      </c>
      <c r="G218" s="936">
        <v>0</v>
      </c>
      <c r="H218" s="936">
        <v>0</v>
      </c>
      <c r="I218" s="936">
        <v>0</v>
      </c>
      <c r="J218" s="936">
        <v>0</v>
      </c>
      <c r="K218" s="936">
        <v>0</v>
      </c>
      <c r="L218" s="936">
        <v>0</v>
      </c>
      <c r="M218" s="936">
        <v>0</v>
      </c>
      <c r="N218" s="936">
        <v>0</v>
      </c>
      <c r="O218" s="936">
        <v>0</v>
      </c>
      <c r="P218" s="936">
        <v>0</v>
      </c>
      <c r="Q218" s="936">
        <v>0</v>
      </c>
      <c r="R218" s="936">
        <v>0</v>
      </c>
      <c r="S218" s="936">
        <v>0</v>
      </c>
      <c r="T218" s="936">
        <v>0</v>
      </c>
      <c r="U218" s="936">
        <v>0</v>
      </c>
      <c r="V218" s="936">
        <v>0</v>
      </c>
      <c r="W218" s="936">
        <v>0</v>
      </c>
      <c r="X218" s="936">
        <v>0</v>
      </c>
      <c r="Y218" s="936"/>
      <c r="Z218" s="936"/>
      <c r="AA218" s="886"/>
      <c r="AB218" s="892"/>
      <c r="AC218" s="886"/>
      <c r="AD218" s="886"/>
      <c r="AE218" s="886"/>
      <c r="AF218" s="886"/>
      <c r="AG218" s="886"/>
      <c r="AH218" s="886"/>
      <c r="AI218" s="886"/>
      <c r="AJ218" s="886"/>
      <c r="AK218" s="886"/>
      <c r="AL218" s="886"/>
      <c r="AM218" s="885"/>
      <c r="AO218" s="885"/>
    </row>
    <row r="219" spans="1:99" hidden="1" x14ac:dyDescent="0.2">
      <c r="A219" s="944" t="s">
        <v>4685</v>
      </c>
      <c r="B219" s="884" t="str">
        <f t="shared" si="4"/>
        <v/>
      </c>
      <c r="C219" s="894" t="s">
        <v>4114</v>
      </c>
      <c r="D219" s="940"/>
      <c r="E219" s="936">
        <v>0</v>
      </c>
      <c r="F219" s="936">
        <v>0</v>
      </c>
      <c r="G219" s="936">
        <v>0</v>
      </c>
      <c r="H219" s="936">
        <v>0</v>
      </c>
      <c r="I219" s="936">
        <v>0</v>
      </c>
      <c r="J219" s="936">
        <v>0</v>
      </c>
      <c r="K219" s="936">
        <v>0</v>
      </c>
      <c r="L219" s="936">
        <v>0</v>
      </c>
      <c r="M219" s="936">
        <v>0</v>
      </c>
      <c r="N219" s="936">
        <v>0</v>
      </c>
      <c r="O219" s="936">
        <v>0</v>
      </c>
      <c r="P219" s="936">
        <v>0</v>
      </c>
      <c r="Q219" s="936">
        <v>0</v>
      </c>
      <c r="R219" s="936">
        <v>0</v>
      </c>
      <c r="S219" s="936">
        <v>0</v>
      </c>
      <c r="T219" s="936">
        <v>0</v>
      </c>
      <c r="U219" s="936">
        <v>0</v>
      </c>
      <c r="V219" s="936">
        <v>0</v>
      </c>
      <c r="W219" s="936">
        <v>0</v>
      </c>
      <c r="X219" s="936"/>
      <c r="Y219" s="936">
        <v>0</v>
      </c>
      <c r="Z219" s="936"/>
      <c r="AA219" s="886"/>
      <c r="AB219" s="892"/>
      <c r="AC219" s="886"/>
      <c r="AD219" s="886"/>
      <c r="AE219" s="886"/>
      <c r="AF219" s="886"/>
      <c r="AG219" s="886"/>
      <c r="AH219" s="886"/>
      <c r="AI219" s="886"/>
      <c r="AJ219" s="886"/>
      <c r="AK219" s="886"/>
      <c r="AL219" s="886"/>
      <c r="AM219" s="885"/>
      <c r="AO219" s="885"/>
    </row>
    <row r="220" spans="1:99" x14ac:dyDescent="0.2">
      <c r="A220" s="944" t="s">
        <v>4686</v>
      </c>
      <c r="B220" s="884" t="str">
        <f t="shared" si="4"/>
        <v>X</v>
      </c>
      <c r="C220" s="891" t="s">
        <v>4115</v>
      </c>
      <c r="D220" s="939"/>
      <c r="E220" s="936">
        <v>0</v>
      </c>
      <c r="F220" s="936">
        <v>0</v>
      </c>
      <c r="G220" s="936">
        <v>0</v>
      </c>
      <c r="H220" s="936">
        <v>0</v>
      </c>
      <c r="I220" s="936">
        <v>0</v>
      </c>
      <c r="J220" s="936">
        <v>0</v>
      </c>
      <c r="K220" s="936">
        <v>0</v>
      </c>
      <c r="L220" s="936">
        <v>0</v>
      </c>
      <c r="M220" s="936">
        <v>0</v>
      </c>
      <c r="N220" s="936">
        <v>0</v>
      </c>
      <c r="O220" s="936">
        <v>0</v>
      </c>
      <c r="P220" s="936">
        <v>0</v>
      </c>
      <c r="Q220" s="936">
        <v>0</v>
      </c>
      <c r="R220" s="936">
        <v>0</v>
      </c>
      <c r="S220" s="936">
        <v>0</v>
      </c>
      <c r="T220" s="936">
        <v>0</v>
      </c>
      <c r="U220" s="936">
        <v>0</v>
      </c>
      <c r="V220" s="936">
        <v>0</v>
      </c>
      <c r="W220" s="936">
        <v>0</v>
      </c>
      <c r="X220" s="936">
        <v>0</v>
      </c>
      <c r="Y220" s="936">
        <v>-2.9999999329447746E-2</v>
      </c>
      <c r="Z220" s="936">
        <v>-0.64600002765655518</v>
      </c>
      <c r="AA220" s="886"/>
      <c r="AB220" s="892"/>
      <c r="AC220" s="886"/>
      <c r="AD220" s="886"/>
      <c r="AE220" s="886"/>
      <c r="AF220" s="886"/>
      <c r="AG220" s="886"/>
      <c r="AH220" s="886"/>
      <c r="AI220" s="886"/>
      <c r="AJ220" s="886"/>
      <c r="AK220" s="886"/>
      <c r="AL220" s="886"/>
      <c r="AM220" s="885"/>
      <c r="AO220" s="885"/>
    </row>
    <row r="221" spans="1:99" ht="12.75" hidden="1" customHeight="1" x14ac:dyDescent="0.2">
      <c r="A221" s="944" t="s">
        <v>4687</v>
      </c>
      <c r="B221" s="884" t="str">
        <f t="shared" si="4"/>
        <v/>
      </c>
      <c r="C221" s="894" t="s">
        <v>4116</v>
      </c>
      <c r="D221" s="940"/>
      <c r="E221" s="936">
        <v>0</v>
      </c>
      <c r="F221" s="936">
        <v>0</v>
      </c>
      <c r="G221" s="936">
        <v>0</v>
      </c>
      <c r="H221" s="936">
        <v>0</v>
      </c>
      <c r="I221" s="936">
        <v>0</v>
      </c>
      <c r="J221" s="936">
        <v>0</v>
      </c>
      <c r="K221" s="936">
        <v>0</v>
      </c>
      <c r="L221" s="936">
        <v>0</v>
      </c>
      <c r="M221" s="936">
        <v>0</v>
      </c>
      <c r="N221" s="936">
        <v>0</v>
      </c>
      <c r="O221" s="936">
        <v>0</v>
      </c>
      <c r="P221" s="936">
        <v>0</v>
      </c>
      <c r="Q221" s="936">
        <v>0</v>
      </c>
      <c r="R221" s="936">
        <v>0</v>
      </c>
      <c r="S221" s="936">
        <v>0</v>
      </c>
      <c r="T221" s="936">
        <v>0</v>
      </c>
      <c r="U221" s="936">
        <v>0</v>
      </c>
      <c r="V221" s="936">
        <v>0</v>
      </c>
      <c r="W221" s="936">
        <v>0</v>
      </c>
      <c r="X221" s="936">
        <v>0</v>
      </c>
      <c r="Y221" s="936">
        <v>0</v>
      </c>
      <c r="Z221" s="936">
        <v>0</v>
      </c>
      <c r="AA221" s="886"/>
      <c r="AB221" s="892"/>
      <c r="AC221" s="886"/>
      <c r="AD221" s="886"/>
      <c r="AE221" s="886"/>
      <c r="AF221" s="886"/>
      <c r="AG221" s="886"/>
      <c r="AH221" s="886"/>
      <c r="AI221" s="886"/>
      <c r="AJ221" s="886"/>
      <c r="AK221" s="886"/>
      <c r="AL221" s="886"/>
      <c r="AM221" s="885"/>
      <c r="AO221" s="885"/>
      <c r="AX221" s="852"/>
      <c r="BG221" s="852"/>
      <c r="BO221" s="852"/>
      <c r="BW221" s="852"/>
      <c r="CE221" s="852"/>
      <c r="CM221" s="852"/>
      <c r="CU221" s="852"/>
    </row>
    <row r="222" spans="1:99" ht="12.75" customHeight="1" x14ac:dyDescent="0.2">
      <c r="A222" s="944" t="s">
        <v>4688</v>
      </c>
      <c r="B222" s="884" t="str">
        <f t="shared" si="4"/>
        <v>X</v>
      </c>
      <c r="C222" s="894" t="s">
        <v>4117</v>
      </c>
      <c r="D222" s="940"/>
      <c r="E222" s="936">
        <v>0</v>
      </c>
      <c r="F222" s="936">
        <v>0</v>
      </c>
      <c r="G222" s="936">
        <v>0</v>
      </c>
      <c r="H222" s="936">
        <v>0</v>
      </c>
      <c r="I222" s="936">
        <v>0</v>
      </c>
      <c r="J222" s="936">
        <v>0</v>
      </c>
      <c r="K222" s="936">
        <v>0</v>
      </c>
      <c r="L222" s="936">
        <v>0</v>
      </c>
      <c r="M222" s="936">
        <v>0</v>
      </c>
      <c r="N222" s="936">
        <v>0</v>
      </c>
      <c r="O222" s="936">
        <v>0</v>
      </c>
      <c r="P222" s="936">
        <v>0</v>
      </c>
      <c r="Q222" s="936">
        <v>0</v>
      </c>
      <c r="R222" s="936">
        <v>0</v>
      </c>
      <c r="S222" s="936">
        <v>0</v>
      </c>
      <c r="T222" s="936">
        <v>0</v>
      </c>
      <c r="U222" s="936">
        <v>0</v>
      </c>
      <c r="V222" s="936">
        <v>0</v>
      </c>
      <c r="W222" s="936">
        <v>0</v>
      </c>
      <c r="X222" s="936">
        <v>0</v>
      </c>
      <c r="Y222" s="936">
        <v>-2.9999999329447746E-2</v>
      </c>
      <c r="Z222" s="936">
        <v>-0.14599999785423279</v>
      </c>
      <c r="AA222" s="886"/>
      <c r="AB222" s="892"/>
      <c r="AC222" s="886"/>
      <c r="AD222" s="886"/>
      <c r="AE222" s="886"/>
      <c r="AF222" s="886"/>
      <c r="AG222" s="886"/>
      <c r="AH222" s="886"/>
      <c r="AI222" s="886"/>
      <c r="AJ222" s="886"/>
      <c r="AK222" s="886"/>
      <c r="AL222" s="886"/>
      <c r="AM222" s="885"/>
      <c r="AO222" s="885"/>
      <c r="AX222" s="852"/>
      <c r="BG222" s="852"/>
      <c r="BO222" s="852"/>
      <c r="BW222" s="852"/>
      <c r="CE222" s="852"/>
      <c r="CM222" s="852"/>
      <c r="CU222" s="852"/>
    </row>
    <row r="223" spans="1:99" ht="12.75" customHeight="1" x14ac:dyDescent="0.2">
      <c r="A223" s="944" t="s">
        <v>4689</v>
      </c>
      <c r="B223" s="884" t="str">
        <f t="shared" si="4"/>
        <v>X</v>
      </c>
      <c r="C223" s="894" t="s">
        <v>4118</v>
      </c>
      <c r="D223" s="940"/>
      <c r="E223" s="936">
        <v>0</v>
      </c>
      <c r="F223" s="936">
        <v>0</v>
      </c>
      <c r="G223" s="936">
        <v>0</v>
      </c>
      <c r="H223" s="936">
        <v>0</v>
      </c>
      <c r="I223" s="936">
        <v>0</v>
      </c>
      <c r="J223" s="936">
        <v>0</v>
      </c>
      <c r="K223" s="936">
        <v>0</v>
      </c>
      <c r="L223" s="936">
        <v>0</v>
      </c>
      <c r="M223" s="936">
        <v>0</v>
      </c>
      <c r="N223" s="936">
        <v>0</v>
      </c>
      <c r="O223" s="936">
        <v>0</v>
      </c>
      <c r="P223" s="936">
        <v>0</v>
      </c>
      <c r="Q223" s="936">
        <v>0</v>
      </c>
      <c r="R223" s="936">
        <v>0</v>
      </c>
      <c r="S223" s="936">
        <v>0</v>
      </c>
      <c r="T223" s="936">
        <v>0</v>
      </c>
      <c r="U223" s="936">
        <v>0</v>
      </c>
      <c r="V223" s="936">
        <v>0</v>
      </c>
      <c r="W223" s="936">
        <v>0</v>
      </c>
      <c r="X223" s="936">
        <v>0</v>
      </c>
      <c r="Y223" s="936">
        <v>0</v>
      </c>
      <c r="Z223" s="936">
        <v>-0.5</v>
      </c>
      <c r="AA223" s="886"/>
      <c r="AB223" s="892"/>
      <c r="AC223" s="886"/>
      <c r="AD223" s="886"/>
      <c r="AE223" s="886"/>
      <c r="AF223" s="886"/>
      <c r="AG223" s="886"/>
      <c r="AH223" s="886"/>
      <c r="AI223" s="886"/>
      <c r="AJ223" s="886"/>
      <c r="AK223" s="886"/>
      <c r="AL223" s="886"/>
      <c r="AO223" s="885"/>
      <c r="AX223" s="852"/>
      <c r="BG223" s="852"/>
      <c r="BO223" s="852"/>
      <c r="BW223" s="852"/>
      <c r="CE223" s="852"/>
      <c r="CM223" s="852"/>
      <c r="CU223" s="852"/>
    </row>
    <row r="224" spans="1:99" ht="12.75" customHeight="1" x14ac:dyDescent="0.2">
      <c r="A224" s="944">
        <v>2.7</v>
      </c>
      <c r="B224" s="884" t="str">
        <f t="shared" si="4"/>
        <v>X</v>
      </c>
      <c r="C224" s="867" t="s">
        <v>4119</v>
      </c>
      <c r="D224" s="937"/>
      <c r="E224" s="936">
        <v>0</v>
      </c>
      <c r="F224" s="936">
        <v>0</v>
      </c>
      <c r="G224" s="936">
        <v>0</v>
      </c>
      <c r="H224" s="936">
        <v>0</v>
      </c>
      <c r="I224" s="936">
        <v>0</v>
      </c>
      <c r="J224" s="936">
        <v>0</v>
      </c>
      <c r="K224" s="936">
        <v>0</v>
      </c>
      <c r="L224" s="936">
        <v>0</v>
      </c>
      <c r="M224" s="936">
        <v>0</v>
      </c>
      <c r="N224" s="936">
        <v>0</v>
      </c>
      <c r="O224" s="936">
        <v>0</v>
      </c>
      <c r="P224" s="936">
        <v>0</v>
      </c>
      <c r="Q224" s="936">
        <v>0</v>
      </c>
      <c r="R224" s="936">
        <v>0</v>
      </c>
      <c r="S224" s="936">
        <v>0</v>
      </c>
      <c r="T224" s="936">
        <v>0</v>
      </c>
      <c r="U224" s="936">
        <v>0</v>
      </c>
      <c r="V224" s="936">
        <v>0</v>
      </c>
      <c r="W224" s="936">
        <v>0</v>
      </c>
      <c r="X224" s="936">
        <v>0</v>
      </c>
      <c r="Y224" s="936">
        <v>-4.4149999618530273</v>
      </c>
      <c r="Z224" s="936">
        <v>-12.175999641418457</v>
      </c>
      <c r="AA224" s="886"/>
      <c r="AB224" s="892"/>
      <c r="AC224" s="886"/>
      <c r="AD224" s="886"/>
      <c r="AE224" s="886"/>
      <c r="AF224" s="886"/>
      <c r="AG224" s="886"/>
      <c r="AH224" s="886"/>
      <c r="AI224" s="886"/>
      <c r="AJ224" s="886"/>
      <c r="AK224" s="886"/>
      <c r="AL224" s="886"/>
      <c r="AO224" s="885"/>
      <c r="AX224" s="852"/>
      <c r="BG224" s="852"/>
      <c r="BO224" s="852"/>
      <c r="BW224" s="852"/>
      <c r="CE224" s="852"/>
      <c r="CM224" s="852"/>
      <c r="CU224" s="852"/>
    </row>
    <row r="225" spans="1:99" ht="12.75" hidden="1" customHeight="1" x14ac:dyDescent="0.2">
      <c r="A225" s="944" t="s">
        <v>4690</v>
      </c>
      <c r="B225" s="884" t="str">
        <f t="shared" si="4"/>
        <v/>
      </c>
      <c r="C225" s="890" t="s">
        <v>4120</v>
      </c>
      <c r="D225" s="938"/>
      <c r="E225" s="936">
        <v>0</v>
      </c>
      <c r="F225" s="936">
        <v>0</v>
      </c>
      <c r="G225" s="936">
        <v>0</v>
      </c>
      <c r="H225" s="936">
        <v>0</v>
      </c>
      <c r="I225" s="936">
        <v>0</v>
      </c>
      <c r="J225" s="936">
        <v>0</v>
      </c>
      <c r="K225" s="936">
        <v>0</v>
      </c>
      <c r="L225" s="936">
        <v>0</v>
      </c>
      <c r="M225" s="936">
        <v>0</v>
      </c>
      <c r="N225" s="936">
        <v>0</v>
      </c>
      <c r="O225" s="936">
        <v>0</v>
      </c>
      <c r="P225" s="936">
        <v>0</v>
      </c>
      <c r="Q225" s="936">
        <v>0</v>
      </c>
      <c r="R225" s="936">
        <v>0</v>
      </c>
      <c r="S225" s="936">
        <v>0</v>
      </c>
      <c r="T225" s="936">
        <v>0</v>
      </c>
      <c r="U225" s="936">
        <v>0</v>
      </c>
      <c r="V225" s="936">
        <v>0</v>
      </c>
      <c r="W225" s="936">
        <v>0</v>
      </c>
      <c r="X225" s="936">
        <v>0</v>
      </c>
      <c r="Y225" s="936">
        <v>0</v>
      </c>
      <c r="Z225" s="936"/>
      <c r="AA225" s="886"/>
      <c r="AB225" s="892"/>
      <c r="AC225" s="886"/>
      <c r="AD225" s="886"/>
      <c r="AE225" s="886"/>
      <c r="AF225" s="886"/>
      <c r="AG225" s="886"/>
      <c r="AH225" s="886"/>
      <c r="AI225" s="886"/>
      <c r="AJ225" s="886"/>
      <c r="AK225" s="886"/>
      <c r="AL225" s="886"/>
      <c r="AO225" s="885"/>
      <c r="AX225" s="852"/>
      <c r="BG225" s="852"/>
      <c r="BO225" s="852"/>
      <c r="BW225" s="852"/>
      <c r="CE225" s="852"/>
      <c r="CM225" s="852"/>
      <c r="CU225" s="852"/>
    </row>
    <row r="226" spans="1:99" ht="12.75" hidden="1" customHeight="1" x14ac:dyDescent="0.2">
      <c r="A226" s="944" t="s">
        <v>4691</v>
      </c>
      <c r="B226" s="884" t="str">
        <f t="shared" si="4"/>
        <v/>
      </c>
      <c r="C226" s="891" t="s">
        <v>4121</v>
      </c>
      <c r="D226" s="939"/>
      <c r="E226" s="936">
        <v>0</v>
      </c>
      <c r="F226" s="936">
        <v>0</v>
      </c>
      <c r="G226" s="936">
        <v>0</v>
      </c>
      <c r="H226" s="936">
        <v>0</v>
      </c>
      <c r="I226" s="936">
        <v>0</v>
      </c>
      <c r="J226" s="936">
        <v>0</v>
      </c>
      <c r="K226" s="936">
        <v>0</v>
      </c>
      <c r="L226" s="936">
        <v>0</v>
      </c>
      <c r="M226" s="936">
        <v>0</v>
      </c>
      <c r="N226" s="936">
        <v>0</v>
      </c>
      <c r="O226" s="936">
        <v>0</v>
      </c>
      <c r="P226" s="936">
        <v>0</v>
      </c>
      <c r="Q226" s="936">
        <v>0</v>
      </c>
      <c r="R226" s="936">
        <v>0</v>
      </c>
      <c r="S226" s="936">
        <v>0</v>
      </c>
      <c r="T226" s="936">
        <v>0</v>
      </c>
      <c r="U226" s="936">
        <v>0</v>
      </c>
      <c r="V226" s="936">
        <v>0</v>
      </c>
      <c r="W226" s="936">
        <v>0</v>
      </c>
      <c r="X226" s="936">
        <v>0</v>
      </c>
      <c r="Y226" s="936">
        <v>0</v>
      </c>
      <c r="Z226" s="936"/>
      <c r="AA226" s="886"/>
      <c r="AB226" s="892"/>
      <c r="AC226" s="886"/>
      <c r="AD226" s="886"/>
      <c r="AE226" s="886"/>
      <c r="AF226" s="886"/>
      <c r="AG226" s="886"/>
      <c r="AH226" s="886"/>
      <c r="AI226" s="886"/>
      <c r="AJ226" s="886"/>
      <c r="AK226" s="886"/>
      <c r="AL226" s="886"/>
      <c r="AO226" s="885"/>
      <c r="AX226" s="852"/>
      <c r="BG226" s="852"/>
      <c r="BO226" s="852"/>
      <c r="BW226" s="852"/>
      <c r="CE226" s="852"/>
      <c r="CM226" s="852"/>
      <c r="CU226" s="852"/>
    </row>
    <row r="227" spans="1:99" ht="12.75" hidden="1" customHeight="1" x14ac:dyDescent="0.2">
      <c r="A227" s="944" t="s">
        <v>4692</v>
      </c>
      <c r="B227" s="884" t="str">
        <f t="shared" si="4"/>
        <v/>
      </c>
      <c r="C227" s="891" t="s">
        <v>4122</v>
      </c>
      <c r="D227" s="939"/>
      <c r="E227" s="936">
        <v>0</v>
      </c>
      <c r="F227" s="936">
        <v>0</v>
      </c>
      <c r="G227" s="936">
        <v>0</v>
      </c>
      <c r="H227" s="936">
        <v>0</v>
      </c>
      <c r="I227" s="936">
        <v>0</v>
      </c>
      <c r="J227" s="936">
        <v>0</v>
      </c>
      <c r="K227" s="936">
        <v>0</v>
      </c>
      <c r="L227" s="936">
        <v>0</v>
      </c>
      <c r="M227" s="936">
        <v>0</v>
      </c>
      <c r="N227" s="936">
        <v>0</v>
      </c>
      <c r="O227" s="936">
        <v>0</v>
      </c>
      <c r="P227" s="936">
        <v>0</v>
      </c>
      <c r="Q227" s="936">
        <v>0</v>
      </c>
      <c r="R227" s="936">
        <v>0</v>
      </c>
      <c r="S227" s="936">
        <v>0</v>
      </c>
      <c r="T227" s="936">
        <v>0</v>
      </c>
      <c r="U227" s="936">
        <v>0</v>
      </c>
      <c r="V227" s="936">
        <v>0</v>
      </c>
      <c r="W227" s="936">
        <v>0</v>
      </c>
      <c r="X227" s="936">
        <v>0</v>
      </c>
      <c r="Y227" s="936">
        <v>0</v>
      </c>
      <c r="Z227" s="936"/>
      <c r="AA227" s="886"/>
      <c r="AB227" s="892"/>
      <c r="AC227" s="886"/>
      <c r="AD227" s="886"/>
      <c r="AE227" s="886"/>
      <c r="AF227" s="886"/>
      <c r="AG227" s="886"/>
      <c r="AH227" s="886"/>
      <c r="AI227" s="886"/>
      <c r="AJ227" s="886"/>
      <c r="AK227" s="886"/>
      <c r="AL227" s="886"/>
      <c r="AO227" s="885"/>
      <c r="AX227" s="852"/>
      <c r="BG227" s="852"/>
      <c r="BO227" s="852"/>
      <c r="BW227" s="852"/>
      <c r="CE227" s="852"/>
      <c r="CM227" s="852"/>
      <c r="CU227" s="852"/>
    </row>
    <row r="228" spans="1:99" ht="12.75" customHeight="1" x14ac:dyDescent="0.2">
      <c r="A228" s="944" t="s">
        <v>4693</v>
      </c>
      <c r="B228" s="884" t="str">
        <f t="shared" si="4"/>
        <v>X</v>
      </c>
      <c r="C228" s="890" t="s">
        <v>4123</v>
      </c>
      <c r="D228" s="938"/>
      <c r="E228" s="936">
        <v>0</v>
      </c>
      <c r="F228" s="936">
        <v>0</v>
      </c>
      <c r="G228" s="936">
        <v>0</v>
      </c>
      <c r="H228" s="936">
        <v>0</v>
      </c>
      <c r="I228" s="936">
        <v>0</v>
      </c>
      <c r="J228" s="936">
        <v>0</v>
      </c>
      <c r="K228" s="936">
        <v>0</v>
      </c>
      <c r="L228" s="936">
        <v>0</v>
      </c>
      <c r="M228" s="936">
        <v>0</v>
      </c>
      <c r="N228" s="936">
        <v>0</v>
      </c>
      <c r="O228" s="936">
        <v>0</v>
      </c>
      <c r="P228" s="936">
        <v>0</v>
      </c>
      <c r="Q228" s="936">
        <v>0</v>
      </c>
      <c r="R228" s="936">
        <v>0</v>
      </c>
      <c r="S228" s="936">
        <v>0</v>
      </c>
      <c r="T228" s="936">
        <v>0</v>
      </c>
      <c r="U228" s="936">
        <v>0</v>
      </c>
      <c r="V228" s="936">
        <v>0</v>
      </c>
      <c r="W228" s="936">
        <v>0</v>
      </c>
      <c r="X228" s="936">
        <v>0</v>
      </c>
      <c r="Y228" s="936">
        <v>-4.4149999618530273</v>
      </c>
      <c r="Z228" s="936">
        <v>-12.175999641418457</v>
      </c>
      <c r="AA228" s="886"/>
      <c r="AB228" s="886"/>
      <c r="AC228" s="886"/>
      <c r="AD228" s="886"/>
      <c r="AE228" s="886"/>
      <c r="AF228" s="886"/>
      <c r="AG228" s="886"/>
      <c r="AH228" s="886"/>
      <c r="AI228" s="886"/>
      <c r="AJ228" s="886"/>
      <c r="AK228" s="886"/>
      <c r="AL228" s="886"/>
      <c r="AO228" s="885"/>
      <c r="AX228" s="852"/>
      <c r="BG228" s="852"/>
      <c r="BO228" s="852"/>
      <c r="BW228" s="852"/>
      <c r="CE228" s="852"/>
      <c r="CM228" s="852"/>
      <c r="CU228" s="852"/>
    </row>
    <row r="229" spans="1:99" ht="12.75" customHeight="1" x14ac:dyDescent="0.2">
      <c r="A229" s="944" t="s">
        <v>4694</v>
      </c>
      <c r="B229" s="884" t="str">
        <f t="shared" si="4"/>
        <v>X</v>
      </c>
      <c r="C229" s="891" t="s">
        <v>4124</v>
      </c>
      <c r="D229" s="939"/>
      <c r="E229" s="936">
        <v>0</v>
      </c>
      <c r="F229" s="936">
        <v>0</v>
      </c>
      <c r="G229" s="936">
        <v>0</v>
      </c>
      <c r="H229" s="936">
        <v>0</v>
      </c>
      <c r="I229" s="936">
        <v>0</v>
      </c>
      <c r="J229" s="936">
        <v>0</v>
      </c>
      <c r="K229" s="936">
        <v>0</v>
      </c>
      <c r="L229" s="936">
        <v>0</v>
      </c>
      <c r="M229" s="936">
        <v>0</v>
      </c>
      <c r="N229" s="936">
        <v>0</v>
      </c>
      <c r="O229" s="936">
        <v>0</v>
      </c>
      <c r="P229" s="936">
        <v>0</v>
      </c>
      <c r="Q229" s="936">
        <v>0</v>
      </c>
      <c r="R229" s="936">
        <v>0</v>
      </c>
      <c r="S229" s="936">
        <v>0</v>
      </c>
      <c r="T229" s="936">
        <v>0</v>
      </c>
      <c r="U229" s="936">
        <v>0</v>
      </c>
      <c r="V229" s="936">
        <v>0</v>
      </c>
      <c r="W229" s="936">
        <v>0</v>
      </c>
      <c r="X229" s="936">
        <v>0</v>
      </c>
      <c r="Y229" s="936">
        <v>-4.4149999618530273</v>
      </c>
      <c r="Z229" s="936">
        <v>-12.175999641418457</v>
      </c>
      <c r="AA229" s="886"/>
      <c r="AB229" s="886"/>
      <c r="AC229" s="886"/>
      <c r="AD229" s="886"/>
      <c r="AE229" s="886"/>
      <c r="AF229" s="886"/>
      <c r="AG229" s="886"/>
      <c r="AH229" s="886"/>
      <c r="AI229" s="886"/>
      <c r="AJ229" s="886"/>
      <c r="AK229" s="886"/>
      <c r="AL229" s="886"/>
      <c r="AO229" s="885"/>
      <c r="AX229" s="852"/>
      <c r="BG229" s="852"/>
      <c r="BO229" s="852"/>
      <c r="BW229" s="852"/>
      <c r="CE229" s="852"/>
      <c r="CM229" s="852"/>
      <c r="CU229" s="852"/>
    </row>
    <row r="230" spans="1:99" ht="12.75" hidden="1" customHeight="1" x14ac:dyDescent="0.2">
      <c r="A230" s="944" t="s">
        <v>4695</v>
      </c>
      <c r="B230" s="884" t="str">
        <f t="shared" si="4"/>
        <v/>
      </c>
      <c r="C230" s="891" t="s">
        <v>4125</v>
      </c>
      <c r="D230" s="939"/>
      <c r="E230" s="936">
        <v>0</v>
      </c>
      <c r="F230" s="936">
        <v>0</v>
      </c>
      <c r="G230" s="936">
        <v>0</v>
      </c>
      <c r="H230" s="936">
        <v>0</v>
      </c>
      <c r="I230" s="936">
        <v>0</v>
      </c>
      <c r="J230" s="936">
        <v>0</v>
      </c>
      <c r="K230" s="936">
        <v>0</v>
      </c>
      <c r="L230" s="936">
        <v>0</v>
      </c>
      <c r="M230" s="936">
        <v>0</v>
      </c>
      <c r="N230" s="936">
        <v>0</v>
      </c>
      <c r="O230" s="936">
        <v>0</v>
      </c>
      <c r="P230" s="936">
        <v>0</v>
      </c>
      <c r="Q230" s="936">
        <v>0</v>
      </c>
      <c r="R230" s="936">
        <v>0</v>
      </c>
      <c r="S230" s="936">
        <v>0</v>
      </c>
      <c r="T230" s="936">
        <v>0</v>
      </c>
      <c r="U230" s="936">
        <v>0</v>
      </c>
      <c r="V230" s="936">
        <v>0</v>
      </c>
      <c r="W230" s="936">
        <v>0</v>
      </c>
      <c r="X230" s="936">
        <v>0</v>
      </c>
      <c r="Y230" s="936">
        <v>0</v>
      </c>
      <c r="Z230" s="936"/>
      <c r="AA230" s="886"/>
      <c r="AB230" s="886"/>
      <c r="AC230" s="886"/>
      <c r="AD230" s="886"/>
      <c r="AE230" s="886"/>
      <c r="AF230" s="886"/>
      <c r="AG230" s="886"/>
      <c r="AH230" s="886"/>
      <c r="AI230" s="886"/>
      <c r="AJ230" s="886"/>
      <c r="AK230" s="886"/>
      <c r="AL230" s="886"/>
      <c r="AO230" s="885"/>
      <c r="AX230" s="852"/>
      <c r="BG230" s="852"/>
      <c r="BO230" s="852"/>
      <c r="BW230" s="852"/>
      <c r="CE230" s="852"/>
      <c r="CM230" s="852"/>
      <c r="CU230" s="852"/>
    </row>
    <row r="231" spans="1:99" ht="12.75" hidden="1" customHeight="1" x14ac:dyDescent="0.2">
      <c r="A231" s="944" t="s">
        <v>4696</v>
      </c>
      <c r="B231" s="884" t="str">
        <f t="shared" si="4"/>
        <v/>
      </c>
      <c r="C231" s="890" t="s">
        <v>4126</v>
      </c>
      <c r="D231" s="938"/>
      <c r="E231" s="936">
        <v>0</v>
      </c>
      <c r="F231" s="936">
        <v>0</v>
      </c>
      <c r="G231" s="936">
        <v>0</v>
      </c>
      <c r="H231" s="936">
        <v>0</v>
      </c>
      <c r="I231" s="936">
        <v>0</v>
      </c>
      <c r="J231" s="936">
        <v>0</v>
      </c>
      <c r="K231" s="936">
        <v>0</v>
      </c>
      <c r="L231" s="936">
        <v>0</v>
      </c>
      <c r="M231" s="936">
        <v>0</v>
      </c>
      <c r="N231" s="936">
        <v>0</v>
      </c>
      <c r="O231" s="936">
        <v>0</v>
      </c>
      <c r="P231" s="936">
        <v>0</v>
      </c>
      <c r="Q231" s="936">
        <v>0</v>
      </c>
      <c r="R231" s="936">
        <v>0</v>
      </c>
      <c r="S231" s="936">
        <v>0</v>
      </c>
      <c r="T231" s="936">
        <v>0</v>
      </c>
      <c r="U231" s="936">
        <v>0</v>
      </c>
      <c r="V231" s="936">
        <v>0</v>
      </c>
      <c r="W231" s="936">
        <v>0</v>
      </c>
      <c r="X231" s="936">
        <v>0</v>
      </c>
      <c r="Y231" s="936">
        <v>0</v>
      </c>
      <c r="Z231" s="936"/>
      <c r="AA231" s="886"/>
      <c r="AB231" s="886"/>
      <c r="AC231" s="886"/>
      <c r="AD231" s="886"/>
      <c r="AE231" s="886"/>
      <c r="AF231" s="886"/>
      <c r="AG231" s="886"/>
      <c r="AH231" s="886"/>
      <c r="AI231" s="886"/>
      <c r="AJ231" s="886"/>
      <c r="AK231" s="886"/>
      <c r="AL231" s="886"/>
      <c r="AO231" s="885"/>
      <c r="AX231" s="852"/>
      <c r="BG231" s="852"/>
      <c r="BO231" s="852"/>
      <c r="BW231" s="852"/>
      <c r="CE231" s="852"/>
      <c r="CM231" s="852"/>
      <c r="CU231" s="852"/>
    </row>
    <row r="232" spans="1:99" ht="12.75" hidden="1" customHeight="1" x14ac:dyDescent="0.2">
      <c r="A232" s="944" t="s">
        <v>4697</v>
      </c>
      <c r="B232" s="884" t="str">
        <f t="shared" si="4"/>
        <v/>
      </c>
      <c r="C232" s="891" t="s">
        <v>4127</v>
      </c>
      <c r="D232" s="939"/>
      <c r="E232" s="936">
        <v>0</v>
      </c>
      <c r="F232" s="936">
        <v>0</v>
      </c>
      <c r="G232" s="936">
        <v>0</v>
      </c>
      <c r="H232" s="936">
        <v>0</v>
      </c>
      <c r="I232" s="936">
        <v>0</v>
      </c>
      <c r="J232" s="936">
        <v>0</v>
      </c>
      <c r="K232" s="936">
        <v>0</v>
      </c>
      <c r="L232" s="936">
        <v>0</v>
      </c>
      <c r="M232" s="936">
        <v>0</v>
      </c>
      <c r="N232" s="936">
        <v>0</v>
      </c>
      <c r="O232" s="936">
        <v>0</v>
      </c>
      <c r="P232" s="936">
        <v>0</v>
      </c>
      <c r="Q232" s="936">
        <v>0</v>
      </c>
      <c r="R232" s="936">
        <v>0</v>
      </c>
      <c r="S232" s="936">
        <v>0</v>
      </c>
      <c r="T232" s="936">
        <v>0</v>
      </c>
      <c r="U232" s="936">
        <v>0</v>
      </c>
      <c r="V232" s="936">
        <v>0</v>
      </c>
      <c r="W232" s="936">
        <v>0</v>
      </c>
      <c r="X232" s="936">
        <v>0</v>
      </c>
      <c r="Y232" s="936">
        <v>0</v>
      </c>
      <c r="Z232" s="936"/>
      <c r="AA232" s="886"/>
      <c r="AB232" s="886"/>
      <c r="AC232" s="886"/>
      <c r="AD232" s="886"/>
      <c r="AE232" s="886"/>
      <c r="AF232" s="886"/>
      <c r="AG232" s="886"/>
      <c r="AH232" s="886"/>
      <c r="AI232" s="886"/>
      <c r="AJ232" s="886"/>
      <c r="AK232" s="886"/>
      <c r="AL232" s="886"/>
      <c r="AO232" s="885"/>
      <c r="AX232" s="852"/>
      <c r="BG232" s="852"/>
      <c r="BO232" s="852"/>
      <c r="BW232" s="852"/>
      <c r="CE232" s="852"/>
      <c r="CM232" s="852"/>
      <c r="CU232" s="852"/>
    </row>
    <row r="233" spans="1:99" ht="12.75" hidden="1" customHeight="1" x14ac:dyDescent="0.2">
      <c r="A233" s="944" t="s">
        <v>4698</v>
      </c>
      <c r="B233" s="884" t="str">
        <f t="shared" si="4"/>
        <v/>
      </c>
      <c r="C233" s="891" t="s">
        <v>4128</v>
      </c>
      <c r="D233" s="939"/>
      <c r="E233" s="936">
        <v>0</v>
      </c>
      <c r="F233" s="936">
        <v>0</v>
      </c>
      <c r="G233" s="936">
        <v>0</v>
      </c>
      <c r="H233" s="936">
        <v>0</v>
      </c>
      <c r="I233" s="936">
        <v>0</v>
      </c>
      <c r="J233" s="936">
        <v>0</v>
      </c>
      <c r="K233" s="936">
        <v>0</v>
      </c>
      <c r="L233" s="936">
        <v>0</v>
      </c>
      <c r="M233" s="936">
        <v>0</v>
      </c>
      <c r="N233" s="936">
        <v>0</v>
      </c>
      <c r="O233" s="936">
        <v>0</v>
      </c>
      <c r="P233" s="936">
        <v>0</v>
      </c>
      <c r="Q233" s="936">
        <v>0</v>
      </c>
      <c r="R233" s="936">
        <v>0</v>
      </c>
      <c r="S233" s="936">
        <v>0</v>
      </c>
      <c r="T233" s="936">
        <v>0</v>
      </c>
      <c r="U233" s="936">
        <v>0</v>
      </c>
      <c r="V233" s="936">
        <v>0</v>
      </c>
      <c r="W233" s="936">
        <v>0</v>
      </c>
      <c r="X233" s="936">
        <v>0</v>
      </c>
      <c r="Y233" s="936">
        <v>0</v>
      </c>
      <c r="Z233" s="936"/>
      <c r="AA233" s="886"/>
      <c r="AB233" s="886"/>
      <c r="AC233" s="886"/>
      <c r="AD233" s="886"/>
      <c r="AE233" s="886"/>
      <c r="AF233" s="886"/>
      <c r="AG233" s="886"/>
      <c r="AH233" s="886"/>
      <c r="AI233" s="886"/>
      <c r="AJ233" s="886"/>
      <c r="AK233" s="886"/>
      <c r="AL233" s="886"/>
      <c r="AO233" s="885"/>
      <c r="AX233" s="852"/>
      <c r="BG233" s="852"/>
      <c r="BO233" s="852"/>
      <c r="BW233" s="852"/>
      <c r="CE233" s="852"/>
      <c r="CM233" s="852"/>
      <c r="CU233" s="852"/>
    </row>
    <row r="234" spans="1:99" ht="12.75" customHeight="1" x14ac:dyDescent="0.2">
      <c r="A234" s="944">
        <v>2.8</v>
      </c>
      <c r="B234" s="884" t="str">
        <f t="shared" si="4"/>
        <v>X</v>
      </c>
      <c r="C234" s="867" t="s">
        <v>4129</v>
      </c>
      <c r="D234" s="937"/>
      <c r="E234" s="936">
        <v>-14.841352462768555</v>
      </c>
      <c r="F234" s="936">
        <v>-6.8914599418640137</v>
      </c>
      <c r="G234" s="936">
        <v>-3.6479580402374268</v>
      </c>
      <c r="H234" s="936">
        <v>0.76479601860046387</v>
      </c>
      <c r="I234" s="936">
        <v>-4.7249460220336914</v>
      </c>
      <c r="J234" s="936">
        <v>-4.6878409385681152</v>
      </c>
      <c r="K234" s="936">
        <v>-3.5926029682159424</v>
      </c>
      <c r="L234" s="936">
        <v>-7.8996539115905762</v>
      </c>
      <c r="M234" s="936">
        <v>-6.8619070053100586</v>
      </c>
      <c r="N234" s="936">
        <v>-3.6450159549713135</v>
      </c>
      <c r="O234" s="936">
        <v>-5.1799068450927734</v>
      </c>
      <c r="P234" s="936">
        <v>-5.6500601768493652</v>
      </c>
      <c r="Q234" s="936">
        <v>-8.4983320236206055</v>
      </c>
      <c r="R234" s="936">
        <v>-10.712485313415527</v>
      </c>
      <c r="S234" s="936">
        <v>-13.73865795135498</v>
      </c>
      <c r="T234" s="936">
        <v>-9.2219028472900391</v>
      </c>
      <c r="U234" s="936">
        <v>-12.433620452880859</v>
      </c>
      <c r="V234" s="936">
        <v>-9.8856019973754883</v>
      </c>
      <c r="W234" s="936">
        <v>-12.242073059082031</v>
      </c>
      <c r="X234" s="936">
        <v>-11.294677734375</v>
      </c>
      <c r="Y234" s="936">
        <v>-14.765999794006348</v>
      </c>
      <c r="Z234" s="936">
        <v>-10.836999893188477</v>
      </c>
      <c r="AA234" s="886"/>
      <c r="AB234" s="886"/>
      <c r="AC234" s="886"/>
      <c r="AD234" s="886"/>
      <c r="AE234" s="886"/>
      <c r="AF234" s="886"/>
      <c r="AG234" s="886"/>
      <c r="AH234" s="886"/>
      <c r="AI234" s="886"/>
      <c r="AJ234" s="886"/>
      <c r="AK234" s="886"/>
      <c r="AL234" s="886"/>
      <c r="AO234" s="885"/>
      <c r="AX234" s="852"/>
      <c r="BG234" s="852"/>
      <c r="BO234" s="852"/>
      <c r="BW234" s="852"/>
      <c r="CE234" s="852"/>
      <c r="CM234" s="852"/>
      <c r="CU234" s="852"/>
    </row>
    <row r="235" spans="1:99" ht="12.75" customHeight="1" x14ac:dyDescent="0.2">
      <c r="A235" s="944" t="s">
        <v>4699</v>
      </c>
      <c r="B235" s="884" t="str">
        <f t="shared" si="4"/>
        <v>X</v>
      </c>
      <c r="C235" s="890" t="s">
        <v>4130</v>
      </c>
      <c r="D235" s="938"/>
      <c r="E235" s="936">
        <v>0</v>
      </c>
      <c r="F235" s="936">
        <v>0</v>
      </c>
      <c r="G235" s="936">
        <v>0</v>
      </c>
      <c r="H235" s="936">
        <v>0</v>
      </c>
      <c r="I235" s="936">
        <v>0</v>
      </c>
      <c r="J235" s="936">
        <v>0</v>
      </c>
      <c r="K235" s="936">
        <v>0</v>
      </c>
      <c r="L235" s="936">
        <v>0</v>
      </c>
      <c r="M235" s="936">
        <v>0</v>
      </c>
      <c r="N235" s="936">
        <v>0</v>
      </c>
      <c r="O235" s="936">
        <v>0</v>
      </c>
      <c r="P235" s="936">
        <v>0</v>
      </c>
      <c r="Q235" s="936">
        <v>0</v>
      </c>
      <c r="R235" s="936">
        <v>0</v>
      </c>
      <c r="S235" s="936">
        <v>0</v>
      </c>
      <c r="T235" s="936">
        <v>0</v>
      </c>
      <c r="U235" s="936">
        <v>0</v>
      </c>
      <c r="V235" s="936">
        <v>0</v>
      </c>
      <c r="W235" s="936">
        <v>0</v>
      </c>
      <c r="X235" s="936">
        <v>0</v>
      </c>
      <c r="Y235" s="936">
        <v>-0.10300000011920929</v>
      </c>
      <c r="Z235" s="936">
        <v>-0.90399998426437378</v>
      </c>
      <c r="AA235" s="886"/>
      <c r="AB235" s="886"/>
      <c r="AC235" s="886"/>
      <c r="AD235" s="886"/>
      <c r="AE235" s="886"/>
      <c r="AF235" s="886"/>
      <c r="AG235" s="886"/>
      <c r="AH235" s="886"/>
      <c r="AI235" s="886"/>
      <c r="AJ235" s="886"/>
      <c r="AK235" s="886"/>
      <c r="AL235" s="886"/>
      <c r="AO235" s="885"/>
      <c r="AX235" s="852"/>
      <c r="BG235" s="852"/>
      <c r="BO235" s="852"/>
      <c r="BW235" s="852"/>
      <c r="CE235" s="852"/>
      <c r="CM235" s="852"/>
      <c r="CU235" s="852"/>
    </row>
    <row r="236" spans="1:99" ht="12.75" hidden="1" customHeight="1" x14ac:dyDescent="0.2">
      <c r="A236" s="944" t="s">
        <v>4700</v>
      </c>
      <c r="B236" s="884" t="str">
        <f t="shared" si="4"/>
        <v/>
      </c>
      <c r="C236" s="891" t="s">
        <v>4131</v>
      </c>
      <c r="D236" s="939"/>
      <c r="E236" s="936">
        <v>0</v>
      </c>
      <c r="F236" s="936">
        <v>0</v>
      </c>
      <c r="G236" s="936">
        <v>0</v>
      </c>
      <c r="H236" s="936">
        <v>0</v>
      </c>
      <c r="I236" s="936">
        <v>0</v>
      </c>
      <c r="J236" s="936">
        <v>0</v>
      </c>
      <c r="K236" s="936">
        <v>0</v>
      </c>
      <c r="L236" s="936">
        <v>0</v>
      </c>
      <c r="M236" s="936">
        <v>0</v>
      </c>
      <c r="N236" s="936">
        <v>0</v>
      </c>
      <c r="O236" s="936">
        <v>0</v>
      </c>
      <c r="P236" s="936">
        <v>0</v>
      </c>
      <c r="Q236" s="936">
        <v>0</v>
      </c>
      <c r="R236" s="936">
        <v>0</v>
      </c>
      <c r="S236" s="936">
        <v>0</v>
      </c>
      <c r="T236" s="936">
        <v>0</v>
      </c>
      <c r="U236" s="936">
        <v>0</v>
      </c>
      <c r="V236" s="936">
        <v>0</v>
      </c>
      <c r="W236" s="936">
        <v>0</v>
      </c>
      <c r="X236" s="936">
        <v>0</v>
      </c>
      <c r="Y236" s="936">
        <v>0</v>
      </c>
      <c r="Z236" s="936"/>
      <c r="AA236" s="886"/>
      <c r="AB236" s="886"/>
      <c r="AC236" s="886"/>
      <c r="AD236" s="886"/>
      <c r="AE236" s="886"/>
      <c r="AF236" s="886"/>
      <c r="AG236" s="886"/>
      <c r="AH236" s="886"/>
      <c r="AI236" s="886"/>
      <c r="AJ236" s="886"/>
      <c r="AK236" s="886"/>
      <c r="AL236" s="886"/>
      <c r="AO236" s="885"/>
      <c r="AX236" s="852"/>
      <c r="BG236" s="852"/>
      <c r="BO236" s="852"/>
      <c r="BW236" s="852"/>
      <c r="CE236" s="852"/>
      <c r="CM236" s="852"/>
      <c r="CU236" s="852"/>
    </row>
    <row r="237" spans="1:99" ht="12.75" hidden="1" customHeight="1" x14ac:dyDescent="0.2">
      <c r="A237" s="944" t="s">
        <v>4701</v>
      </c>
      <c r="B237" s="884" t="str">
        <f t="shared" si="4"/>
        <v/>
      </c>
      <c r="C237" s="891" t="s">
        <v>4132</v>
      </c>
      <c r="D237" s="939"/>
      <c r="E237" s="936">
        <v>0</v>
      </c>
      <c r="F237" s="936">
        <v>0</v>
      </c>
      <c r="G237" s="936">
        <v>0</v>
      </c>
      <c r="H237" s="936">
        <v>0</v>
      </c>
      <c r="I237" s="936">
        <v>0</v>
      </c>
      <c r="J237" s="936">
        <v>0</v>
      </c>
      <c r="K237" s="936">
        <v>0</v>
      </c>
      <c r="L237" s="936">
        <v>0</v>
      </c>
      <c r="M237" s="936">
        <v>0</v>
      </c>
      <c r="N237" s="936">
        <v>0</v>
      </c>
      <c r="O237" s="936">
        <v>0</v>
      </c>
      <c r="P237" s="936">
        <v>0</v>
      </c>
      <c r="Q237" s="936">
        <v>0</v>
      </c>
      <c r="R237" s="936">
        <v>0</v>
      </c>
      <c r="S237" s="936">
        <v>0</v>
      </c>
      <c r="T237" s="936">
        <v>0</v>
      </c>
      <c r="U237" s="936">
        <v>0</v>
      </c>
      <c r="V237" s="936">
        <v>0</v>
      </c>
      <c r="W237" s="936">
        <v>0</v>
      </c>
      <c r="X237" s="936">
        <v>0</v>
      </c>
      <c r="Y237" s="936">
        <v>0</v>
      </c>
      <c r="Z237" s="936"/>
      <c r="AA237" s="886"/>
      <c r="AB237" s="886"/>
      <c r="AC237" s="886"/>
      <c r="AD237" s="886"/>
      <c r="AE237" s="886"/>
      <c r="AF237" s="886"/>
      <c r="AG237" s="886"/>
      <c r="AH237" s="886"/>
      <c r="AI237" s="886"/>
      <c r="AJ237" s="886"/>
      <c r="AK237" s="886"/>
      <c r="AL237" s="886"/>
      <c r="AO237" s="885"/>
      <c r="AX237" s="852"/>
      <c r="BG237" s="852"/>
      <c r="BO237" s="852"/>
      <c r="BW237" s="852"/>
      <c r="CE237" s="852"/>
      <c r="CM237" s="852"/>
      <c r="CU237" s="852"/>
    </row>
    <row r="238" spans="1:99" ht="12.75" hidden="1" customHeight="1" x14ac:dyDescent="0.2">
      <c r="A238" s="944" t="s">
        <v>4702</v>
      </c>
      <c r="B238" s="884" t="str">
        <f t="shared" si="4"/>
        <v/>
      </c>
      <c r="C238" s="891" t="s">
        <v>4133</v>
      </c>
      <c r="D238" s="939"/>
      <c r="E238" s="936">
        <v>0</v>
      </c>
      <c r="F238" s="936">
        <v>0</v>
      </c>
      <c r="G238" s="936">
        <v>0</v>
      </c>
      <c r="H238" s="936">
        <v>0</v>
      </c>
      <c r="I238" s="936">
        <v>0</v>
      </c>
      <c r="J238" s="936">
        <v>0</v>
      </c>
      <c r="K238" s="936">
        <v>0</v>
      </c>
      <c r="L238" s="936">
        <v>0</v>
      </c>
      <c r="M238" s="936">
        <v>0</v>
      </c>
      <c r="N238" s="936">
        <v>0</v>
      </c>
      <c r="O238" s="936">
        <v>0</v>
      </c>
      <c r="P238" s="936">
        <v>0</v>
      </c>
      <c r="Q238" s="936">
        <v>0</v>
      </c>
      <c r="R238" s="936">
        <v>0</v>
      </c>
      <c r="S238" s="936">
        <v>0</v>
      </c>
      <c r="T238" s="936">
        <v>0</v>
      </c>
      <c r="U238" s="936">
        <v>0</v>
      </c>
      <c r="V238" s="936">
        <v>0</v>
      </c>
      <c r="W238" s="936">
        <v>0</v>
      </c>
      <c r="X238" s="936">
        <v>0</v>
      </c>
      <c r="Y238" s="936">
        <v>0</v>
      </c>
      <c r="Z238" s="936"/>
      <c r="AA238" s="886"/>
      <c r="AB238" s="886"/>
      <c r="AC238" s="886"/>
      <c r="AD238" s="886"/>
      <c r="AE238" s="886"/>
      <c r="AF238" s="886"/>
      <c r="AG238" s="886"/>
      <c r="AH238" s="886"/>
      <c r="AI238" s="886"/>
      <c r="AJ238" s="886"/>
      <c r="AK238" s="886"/>
      <c r="AL238" s="886"/>
      <c r="AO238" s="885"/>
      <c r="AX238" s="852"/>
      <c r="BG238" s="852"/>
      <c r="BO238" s="852"/>
      <c r="BW238" s="852"/>
      <c r="CE238" s="852"/>
      <c r="CM238" s="852"/>
      <c r="CU238" s="852"/>
    </row>
    <row r="239" spans="1:99" ht="12.75" customHeight="1" x14ac:dyDescent="0.2">
      <c r="A239" s="944" t="s">
        <v>4703</v>
      </c>
      <c r="B239" s="884" t="str">
        <f t="shared" si="4"/>
        <v>X</v>
      </c>
      <c r="C239" s="891" t="s">
        <v>4134</v>
      </c>
      <c r="D239" s="939"/>
      <c r="E239" s="936">
        <v>0</v>
      </c>
      <c r="F239" s="936">
        <v>0</v>
      </c>
      <c r="G239" s="936">
        <v>0</v>
      </c>
      <c r="H239" s="936">
        <v>0</v>
      </c>
      <c r="I239" s="936">
        <v>0</v>
      </c>
      <c r="J239" s="936">
        <v>0</v>
      </c>
      <c r="K239" s="936">
        <v>0</v>
      </c>
      <c r="L239" s="936">
        <v>0</v>
      </c>
      <c r="M239" s="936">
        <v>0</v>
      </c>
      <c r="N239" s="936">
        <v>0</v>
      </c>
      <c r="O239" s="936">
        <v>0</v>
      </c>
      <c r="P239" s="936">
        <v>0</v>
      </c>
      <c r="Q239" s="936">
        <v>0</v>
      </c>
      <c r="R239" s="936">
        <v>0</v>
      </c>
      <c r="S239" s="936">
        <v>0</v>
      </c>
      <c r="T239" s="936">
        <v>0</v>
      </c>
      <c r="U239" s="936">
        <v>0</v>
      </c>
      <c r="V239" s="936">
        <v>0</v>
      </c>
      <c r="W239" s="936">
        <v>0</v>
      </c>
      <c r="X239" s="936">
        <v>0</v>
      </c>
      <c r="Y239" s="936">
        <v>-0.10300000011920929</v>
      </c>
      <c r="Z239" s="936">
        <v>-0.90399998426437378</v>
      </c>
      <c r="AA239" s="886"/>
      <c r="AB239" s="886"/>
      <c r="AC239" s="886"/>
      <c r="AD239" s="886"/>
      <c r="AE239" s="886"/>
      <c r="AF239" s="886"/>
      <c r="AG239" s="886"/>
      <c r="AH239" s="886"/>
      <c r="AI239" s="886"/>
      <c r="AJ239" s="886"/>
      <c r="AK239" s="886"/>
      <c r="AL239" s="886"/>
      <c r="AO239" s="885"/>
      <c r="AX239" s="852"/>
      <c r="BG239" s="852"/>
      <c r="BO239" s="852"/>
      <c r="BW239" s="852"/>
      <c r="CE239" s="852"/>
      <c r="CM239" s="852"/>
      <c r="CU239" s="852"/>
    </row>
    <row r="240" spans="1:99" ht="12.75" hidden="1" customHeight="1" x14ac:dyDescent="0.2">
      <c r="A240" s="944" t="s">
        <v>4704</v>
      </c>
      <c r="B240" s="884" t="str">
        <f t="shared" si="4"/>
        <v/>
      </c>
      <c r="C240" s="891" t="s">
        <v>4135</v>
      </c>
      <c r="D240" s="939"/>
      <c r="E240" s="936">
        <v>0</v>
      </c>
      <c r="F240" s="936">
        <v>0</v>
      </c>
      <c r="G240" s="936">
        <v>0</v>
      </c>
      <c r="H240" s="936">
        <v>0</v>
      </c>
      <c r="I240" s="936">
        <v>0</v>
      </c>
      <c r="J240" s="936">
        <v>0</v>
      </c>
      <c r="K240" s="936">
        <v>0</v>
      </c>
      <c r="L240" s="936">
        <v>0</v>
      </c>
      <c r="M240" s="936">
        <v>0</v>
      </c>
      <c r="N240" s="936">
        <v>0</v>
      </c>
      <c r="O240" s="936">
        <v>0</v>
      </c>
      <c r="P240" s="936">
        <v>0</v>
      </c>
      <c r="Q240" s="936">
        <v>0</v>
      </c>
      <c r="R240" s="936">
        <v>0</v>
      </c>
      <c r="S240" s="936">
        <v>0</v>
      </c>
      <c r="T240" s="936">
        <v>0</v>
      </c>
      <c r="U240" s="936">
        <v>0</v>
      </c>
      <c r="V240" s="936">
        <v>0</v>
      </c>
      <c r="W240" s="936">
        <v>0</v>
      </c>
      <c r="X240" s="936">
        <v>0</v>
      </c>
      <c r="Y240" s="936">
        <v>0</v>
      </c>
      <c r="Z240" s="936"/>
      <c r="AA240" s="886"/>
      <c r="AB240" s="886"/>
      <c r="AC240" s="886"/>
      <c r="AD240" s="886"/>
      <c r="AE240" s="886"/>
      <c r="AF240" s="886"/>
      <c r="AG240" s="886"/>
      <c r="AH240" s="886"/>
      <c r="AI240" s="886"/>
      <c r="AJ240" s="886"/>
      <c r="AK240" s="886"/>
      <c r="AL240" s="886"/>
      <c r="AO240" s="885"/>
      <c r="AX240" s="852"/>
      <c r="BG240" s="852"/>
      <c r="BO240" s="852"/>
      <c r="BW240" s="852"/>
      <c r="CE240" s="852"/>
      <c r="CM240" s="852"/>
      <c r="CU240" s="852"/>
    </row>
    <row r="241" spans="1:99" ht="12.75" customHeight="1" x14ac:dyDescent="0.2">
      <c r="A241" s="944" t="s">
        <v>4705</v>
      </c>
      <c r="B241" s="884" t="str">
        <f t="shared" si="4"/>
        <v>X</v>
      </c>
      <c r="C241" s="890" t="s">
        <v>4136</v>
      </c>
      <c r="D241" s="938"/>
      <c r="E241" s="936">
        <v>-9.8268938064575195</v>
      </c>
      <c r="F241" s="936">
        <v>-3.9130909442901611</v>
      </c>
      <c r="G241" s="936">
        <v>-2.9843730926513672</v>
      </c>
      <c r="H241" s="936">
        <v>-2.8784399032592773</v>
      </c>
      <c r="I241" s="936">
        <v>-2.1483221054077148</v>
      </c>
      <c r="J241" s="936">
        <v>-2.6725571155548096</v>
      </c>
      <c r="K241" s="936">
        <v>-2.2849149703979492</v>
      </c>
      <c r="L241" s="936">
        <v>-2.6322760581970215</v>
      </c>
      <c r="M241" s="936">
        <v>-3.174699068069458</v>
      </c>
      <c r="N241" s="936">
        <v>-2.1173460483551025</v>
      </c>
      <c r="O241" s="936">
        <v>-3.1191999912261963</v>
      </c>
      <c r="P241" s="936">
        <v>-3.1549339294433594</v>
      </c>
      <c r="Q241" s="936">
        <v>-3.2820870876312256</v>
      </c>
      <c r="R241" s="936">
        <v>-4.733983039855957</v>
      </c>
      <c r="S241" s="936">
        <v>-6.0007171630859375</v>
      </c>
      <c r="T241" s="936">
        <v>-4.601294994354248</v>
      </c>
      <c r="U241" s="936">
        <v>-7.0448088645935059</v>
      </c>
      <c r="V241" s="936">
        <v>-5.0755119323730469</v>
      </c>
      <c r="W241" s="936">
        <v>-5.8311519622802734</v>
      </c>
      <c r="X241" s="936">
        <v>-5.9819397926330566</v>
      </c>
      <c r="Y241" s="936">
        <v>-13.708999633789063</v>
      </c>
      <c r="Z241" s="936">
        <v>-10.274999618530273</v>
      </c>
      <c r="AA241" s="886"/>
      <c r="AB241" s="886"/>
      <c r="AC241" s="886"/>
      <c r="AD241" s="886"/>
      <c r="AE241" s="886"/>
      <c r="AF241" s="886"/>
      <c r="AG241" s="886"/>
      <c r="AH241" s="886"/>
      <c r="AI241" s="886"/>
      <c r="AJ241" s="886"/>
      <c r="AK241" s="886"/>
      <c r="AL241" s="886"/>
      <c r="AO241" s="885"/>
      <c r="AX241" s="852"/>
      <c r="BG241" s="852"/>
      <c r="BO241" s="852"/>
      <c r="BW241" s="852"/>
      <c r="CE241" s="852"/>
      <c r="CM241" s="852"/>
      <c r="CU241" s="852"/>
    </row>
    <row r="242" spans="1:99" ht="12.75" customHeight="1" x14ac:dyDescent="0.2">
      <c r="A242" s="944" t="s">
        <v>4706</v>
      </c>
      <c r="B242" s="884" t="str">
        <f t="shared" si="4"/>
        <v>X</v>
      </c>
      <c r="C242" s="891" t="s">
        <v>4137</v>
      </c>
      <c r="D242" s="939"/>
      <c r="E242" s="936">
        <v>-3.3268940448760986</v>
      </c>
      <c r="F242" s="936">
        <v>-2.3880910873413086</v>
      </c>
      <c r="G242" s="936">
        <v>-2.8593730926513672</v>
      </c>
      <c r="H242" s="936">
        <v>-2.8784399032592773</v>
      </c>
      <c r="I242" s="936">
        <v>-2.1483221054077148</v>
      </c>
      <c r="J242" s="936">
        <v>-2.6725571155548096</v>
      </c>
      <c r="K242" s="936">
        <v>-2.2849149703979492</v>
      </c>
      <c r="L242" s="936">
        <v>-2.6322760581970215</v>
      </c>
      <c r="M242" s="936">
        <v>-3.174699068069458</v>
      </c>
      <c r="N242" s="936">
        <v>-2.1173460483551025</v>
      </c>
      <c r="O242" s="936">
        <v>-3.1191999912261963</v>
      </c>
      <c r="P242" s="936">
        <v>-3.1549339294433594</v>
      </c>
      <c r="Q242" s="936">
        <v>-3.2820870876312256</v>
      </c>
      <c r="R242" s="936">
        <v>-4.733983039855957</v>
      </c>
      <c r="S242" s="936">
        <v>-6.0007171630859375</v>
      </c>
      <c r="T242" s="936">
        <v>-4.601294994354248</v>
      </c>
      <c r="U242" s="936">
        <v>-7.0448088645935059</v>
      </c>
      <c r="V242" s="936">
        <v>-5.0755119323730469</v>
      </c>
      <c r="W242" s="936">
        <v>-5.8311519622802734</v>
      </c>
      <c r="X242" s="936">
        <v>-5.9819397926330566</v>
      </c>
      <c r="Y242" s="936">
        <v>-5.249000072479248</v>
      </c>
      <c r="Z242" s="936">
        <v>-5.1700000762939453</v>
      </c>
      <c r="AA242" s="886"/>
      <c r="AB242" s="886"/>
      <c r="AC242" s="886"/>
      <c r="AD242" s="886"/>
      <c r="AE242" s="886"/>
      <c r="AF242" s="886"/>
      <c r="AG242" s="886"/>
      <c r="AH242" s="886"/>
      <c r="AI242" s="886"/>
      <c r="AJ242" s="886"/>
      <c r="AK242" s="886"/>
      <c r="AL242" s="886"/>
      <c r="AO242" s="885"/>
      <c r="AX242" s="852"/>
      <c r="BG242" s="852"/>
      <c r="BO242" s="852"/>
      <c r="BW242" s="852"/>
      <c r="CE242" s="852"/>
      <c r="CM242" s="852"/>
      <c r="CU242" s="852"/>
    </row>
    <row r="243" spans="1:99" ht="12.75" customHeight="1" x14ac:dyDescent="0.2">
      <c r="A243" s="944" t="s">
        <v>4707</v>
      </c>
      <c r="B243" s="884" t="str">
        <f t="shared" si="4"/>
        <v>X</v>
      </c>
      <c r="C243" s="894" t="s">
        <v>4138</v>
      </c>
      <c r="D243" s="940"/>
      <c r="E243" s="936">
        <v>-1.4301079511642456</v>
      </c>
      <c r="F243" s="936">
        <v>-1.118806004524231</v>
      </c>
      <c r="G243" s="936">
        <v>-1.6121369600296021</v>
      </c>
      <c r="H243" s="936">
        <v>-1.6118110418319702</v>
      </c>
      <c r="I243" s="936">
        <v>-1.0607420206069946</v>
      </c>
      <c r="J243" s="936">
        <v>-1.4473090171813965</v>
      </c>
      <c r="K243" s="936">
        <v>-0.96776199340820313</v>
      </c>
      <c r="L243" s="936">
        <v>-1.3389110565185547</v>
      </c>
      <c r="M243" s="936">
        <v>-1.9020500183105469</v>
      </c>
      <c r="N243" s="936">
        <v>-0.9511680006980896</v>
      </c>
      <c r="O243" s="936">
        <v>-1.3106520175933838</v>
      </c>
      <c r="P243" s="936">
        <v>-1.6535110473632813</v>
      </c>
      <c r="Q243" s="936">
        <v>-1.3884470462799072</v>
      </c>
      <c r="R243" s="936">
        <v>-3.4298639297485352</v>
      </c>
      <c r="S243" s="936">
        <v>-3.1871640682220459</v>
      </c>
      <c r="T243" s="936">
        <v>-2.9289290904998779</v>
      </c>
      <c r="U243" s="936">
        <v>-2.3965399265289307</v>
      </c>
      <c r="V243" s="936">
        <v>-2.1436810493469238</v>
      </c>
      <c r="W243" s="936">
        <v>-2.6292860507965088</v>
      </c>
      <c r="X243" s="936">
        <v>-4.3950328826904297</v>
      </c>
      <c r="Y243" s="936">
        <v>-2.9000000953674316</v>
      </c>
      <c r="Z243" s="936">
        <v>-2.2460000514984131</v>
      </c>
      <c r="AA243" s="886"/>
      <c r="AB243" s="886"/>
      <c r="AC243" s="886"/>
      <c r="AD243" s="886"/>
      <c r="AE243" s="886"/>
      <c r="AF243" s="886"/>
      <c r="AG243" s="886"/>
      <c r="AH243" s="886"/>
      <c r="AI243" s="886"/>
      <c r="AJ243" s="886"/>
      <c r="AK243" s="886"/>
      <c r="AL243" s="886"/>
      <c r="AO243" s="885"/>
      <c r="AX243" s="852"/>
      <c r="BG243" s="852"/>
      <c r="BO243" s="852"/>
      <c r="BW243" s="852"/>
      <c r="CE243" s="852"/>
      <c r="CM243" s="852"/>
      <c r="CU243" s="852"/>
    </row>
    <row r="244" spans="1:99" ht="12.75" customHeight="1" x14ac:dyDescent="0.2">
      <c r="A244" s="944" t="s">
        <v>4708</v>
      </c>
      <c r="B244" s="884" t="str">
        <f t="shared" si="4"/>
        <v>X</v>
      </c>
      <c r="C244" s="895" t="s">
        <v>4139</v>
      </c>
      <c r="D244" s="941"/>
      <c r="E244" s="936">
        <v>-0.38049998879432678</v>
      </c>
      <c r="F244" s="936">
        <v>-0.40000000596046448</v>
      </c>
      <c r="G244" s="936">
        <v>-0.39984399080276489</v>
      </c>
      <c r="H244" s="936">
        <v>-0.46696299314498901</v>
      </c>
      <c r="I244" s="936">
        <v>-0.56417900323867798</v>
      </c>
      <c r="J244" s="936">
        <v>-0.58617901802062988</v>
      </c>
      <c r="K244" s="936">
        <v>-0.62117898464202881</v>
      </c>
      <c r="L244" s="936">
        <v>-0.60761898756027222</v>
      </c>
      <c r="M244" s="936">
        <v>-0.60761898756027222</v>
      </c>
      <c r="N244" s="936">
        <v>-0.60761898756027222</v>
      </c>
      <c r="O244" s="936">
        <v>-0.60761898756027222</v>
      </c>
      <c r="P244" s="936">
        <v>-0.60699999332427979</v>
      </c>
      <c r="Q244" s="936">
        <v>-0.67500001192092896</v>
      </c>
      <c r="R244" s="936">
        <v>-0.73500001430511475</v>
      </c>
      <c r="S244" s="936">
        <v>-0.76800000667572021</v>
      </c>
      <c r="T244" s="936">
        <v>-0.85699599981307983</v>
      </c>
      <c r="U244" s="936">
        <v>-0.85699999332427979</v>
      </c>
      <c r="V244" s="936">
        <v>-0.90200001001358032</v>
      </c>
      <c r="W244" s="936">
        <v>-0.94700002670288086</v>
      </c>
      <c r="X244" s="936">
        <v>-0.94700002670288086</v>
      </c>
      <c r="Y244" s="936">
        <v>-0.94700002670288086</v>
      </c>
      <c r="Z244" s="936">
        <v>-0.94700002670288086</v>
      </c>
      <c r="AA244" s="886"/>
      <c r="AB244" s="886"/>
      <c r="AC244" s="886"/>
      <c r="AD244" s="886"/>
      <c r="AE244" s="886"/>
      <c r="AF244" s="886"/>
      <c r="AG244" s="886"/>
      <c r="AH244" s="886"/>
      <c r="AI244" s="886"/>
      <c r="AJ244" s="886"/>
      <c r="AK244" s="886"/>
      <c r="AL244" s="886"/>
      <c r="AO244" s="885"/>
      <c r="AX244" s="852"/>
      <c r="BG244" s="852"/>
      <c r="BO244" s="852"/>
      <c r="BW244" s="852"/>
      <c r="CE244" s="852"/>
      <c r="CM244" s="852"/>
      <c r="CU244" s="852"/>
    </row>
    <row r="245" spans="1:99" ht="12.75" customHeight="1" x14ac:dyDescent="0.2">
      <c r="A245" s="944" t="s">
        <v>4709</v>
      </c>
      <c r="B245" s="884" t="str">
        <f t="shared" si="4"/>
        <v>X</v>
      </c>
      <c r="C245" s="895" t="s">
        <v>4140</v>
      </c>
      <c r="D245" s="941"/>
      <c r="E245" s="936">
        <v>-1.0496079921722412</v>
      </c>
      <c r="F245" s="936">
        <v>-0.71880602836608887</v>
      </c>
      <c r="G245" s="936">
        <v>-1.2122930288314819</v>
      </c>
      <c r="H245" s="936">
        <v>-1.1448479890823364</v>
      </c>
      <c r="I245" s="936">
        <v>-0.49656298756599426</v>
      </c>
      <c r="J245" s="936">
        <v>-0.8611299991607666</v>
      </c>
      <c r="K245" s="936">
        <v>-0.34658300876617432</v>
      </c>
      <c r="L245" s="936">
        <v>-0.7312920093536377</v>
      </c>
      <c r="M245" s="936">
        <v>-1.2944309711456299</v>
      </c>
      <c r="N245" s="936">
        <v>-0.34354901313781738</v>
      </c>
      <c r="O245" s="936">
        <v>-0.7030329704284668</v>
      </c>
      <c r="P245" s="936">
        <v>-1.0465110540390015</v>
      </c>
      <c r="Q245" s="936">
        <v>-0.7134469747543335</v>
      </c>
      <c r="R245" s="936">
        <v>-2.69486403465271</v>
      </c>
      <c r="S245" s="936">
        <v>-2.4191639423370361</v>
      </c>
      <c r="T245" s="936">
        <v>-2.0719330310821533</v>
      </c>
      <c r="U245" s="936">
        <v>-1.5395400524139404</v>
      </c>
      <c r="V245" s="936">
        <v>-1.2416809797286987</v>
      </c>
      <c r="W245" s="936">
        <v>-1.6822860240936279</v>
      </c>
      <c r="X245" s="936">
        <v>-3.4480330944061279</v>
      </c>
      <c r="Y245" s="936">
        <v>-1.9529999494552612</v>
      </c>
      <c r="Z245" s="936">
        <v>-1.2990000247955322</v>
      </c>
      <c r="AA245" s="886"/>
      <c r="AB245" s="886"/>
      <c r="AC245" s="886"/>
      <c r="AD245" s="886"/>
      <c r="AE245" s="886"/>
      <c r="AF245" s="886"/>
      <c r="AG245" s="886"/>
      <c r="AH245" s="886"/>
      <c r="AI245" s="886"/>
      <c r="AJ245" s="886"/>
      <c r="AK245" s="886"/>
      <c r="AL245" s="886"/>
      <c r="AO245" s="885"/>
      <c r="AX245" s="852"/>
      <c r="BG245" s="852"/>
      <c r="BO245" s="852"/>
      <c r="BW245" s="852"/>
      <c r="CE245" s="852"/>
      <c r="CM245" s="852"/>
      <c r="CU245" s="852"/>
    </row>
    <row r="246" spans="1:99" ht="12.75" customHeight="1" x14ac:dyDescent="0.2">
      <c r="A246" s="944" t="s">
        <v>4710</v>
      </c>
      <c r="B246" s="884" t="str">
        <f t="shared" si="4"/>
        <v>X</v>
      </c>
      <c r="C246" s="894" t="s">
        <v>4141</v>
      </c>
      <c r="D246" s="940"/>
      <c r="E246" s="936">
        <v>-1.8967859745025635</v>
      </c>
      <c r="F246" s="936">
        <v>-1.2692849636077881</v>
      </c>
      <c r="G246" s="936">
        <v>-1.2472360134124756</v>
      </c>
      <c r="H246" s="936">
        <v>-1.2666289806365967</v>
      </c>
      <c r="I246" s="936">
        <v>-1.0875799655914307</v>
      </c>
      <c r="J246" s="936">
        <v>-1.2252479791641235</v>
      </c>
      <c r="K246" s="936">
        <v>-1.3171529769897461</v>
      </c>
      <c r="L246" s="936">
        <v>-1.2933650016784668</v>
      </c>
      <c r="M246" s="936">
        <v>-1.2726490497589111</v>
      </c>
      <c r="N246" s="936">
        <v>-1.1661779880523682</v>
      </c>
      <c r="O246" s="936">
        <v>-1.8085479736328125</v>
      </c>
      <c r="P246" s="936">
        <v>-1.5014230012893677</v>
      </c>
      <c r="Q246" s="936">
        <v>-1.8936400413513184</v>
      </c>
      <c r="R246" s="936">
        <v>-1.3041189908981323</v>
      </c>
      <c r="S246" s="936">
        <v>-2.8135530948638916</v>
      </c>
      <c r="T246" s="936">
        <v>-1.6723660230636597</v>
      </c>
      <c r="U246" s="936">
        <v>-4.6482691764831543</v>
      </c>
      <c r="V246" s="936">
        <v>-2.931830883026123</v>
      </c>
      <c r="W246" s="936">
        <v>-3.2018659114837646</v>
      </c>
      <c r="X246" s="936">
        <v>-1.5869070291519165</v>
      </c>
      <c r="Y246" s="936">
        <v>-2.3489999771118164</v>
      </c>
      <c r="Z246" s="936">
        <v>-2.9240000247955322</v>
      </c>
      <c r="AA246" s="886"/>
      <c r="AB246" s="886"/>
      <c r="AC246" s="886"/>
      <c r="AD246" s="886"/>
      <c r="AE246" s="886"/>
      <c r="AF246" s="886"/>
      <c r="AG246" s="886"/>
      <c r="AH246" s="886"/>
      <c r="AI246" s="886"/>
      <c r="AJ246" s="886"/>
      <c r="AK246" s="886"/>
      <c r="AL246" s="886"/>
      <c r="AO246" s="885"/>
      <c r="AX246" s="852"/>
      <c r="BG246" s="852"/>
      <c r="BO246" s="852"/>
      <c r="BW246" s="852"/>
      <c r="CE246" s="852"/>
      <c r="CM246" s="852"/>
      <c r="CU246" s="852"/>
    </row>
    <row r="247" spans="1:99" ht="12.75" customHeight="1" x14ac:dyDescent="0.2">
      <c r="A247" s="944" t="s">
        <v>4711</v>
      </c>
      <c r="B247" s="884" t="str">
        <f t="shared" si="4"/>
        <v>X</v>
      </c>
      <c r="C247" s="895" t="s">
        <v>4142</v>
      </c>
      <c r="D247" s="941"/>
      <c r="E247" s="936">
        <v>-1.8967859745025635</v>
      </c>
      <c r="F247" s="936">
        <v>-1.2692849636077881</v>
      </c>
      <c r="G247" s="936">
        <v>-1.2472360134124756</v>
      </c>
      <c r="H247" s="936">
        <v>-1.2666289806365967</v>
      </c>
      <c r="I247" s="936">
        <v>-1.0875799655914307</v>
      </c>
      <c r="J247" s="936">
        <v>-1.2252479791641235</v>
      </c>
      <c r="K247" s="936">
        <v>-1.3171529769897461</v>
      </c>
      <c r="L247" s="936">
        <v>-1.2933650016784668</v>
      </c>
      <c r="M247" s="936">
        <v>-1.2726490497589111</v>
      </c>
      <c r="N247" s="936">
        <v>-1.1661779880523682</v>
      </c>
      <c r="O247" s="936">
        <v>-1.8085479736328125</v>
      </c>
      <c r="P247" s="936">
        <v>-1.5014230012893677</v>
      </c>
      <c r="Q247" s="936">
        <v>-1.8936400413513184</v>
      </c>
      <c r="R247" s="936">
        <v>-1.3041189908981323</v>
      </c>
      <c r="S247" s="936">
        <v>-1.7969460487365723</v>
      </c>
      <c r="T247" s="936">
        <v>-1.6723660230636597</v>
      </c>
      <c r="U247" s="936">
        <v>-2.9191439151763916</v>
      </c>
      <c r="V247" s="936">
        <v>-2.931830883026123</v>
      </c>
      <c r="W247" s="936">
        <v>-3.2018659114837646</v>
      </c>
      <c r="X247" s="936">
        <v>-1.5869070291519165</v>
      </c>
      <c r="Y247" s="936">
        <v>-1.0160000324249268</v>
      </c>
      <c r="Z247" s="936">
        <v>-0.88499999046325684</v>
      </c>
      <c r="AA247" s="886"/>
      <c r="AB247" s="886"/>
      <c r="AC247" s="886"/>
      <c r="AD247" s="886"/>
      <c r="AE247" s="886"/>
      <c r="AF247" s="886"/>
      <c r="AG247" s="886"/>
      <c r="AH247" s="886"/>
      <c r="AI247" s="886"/>
      <c r="AJ247" s="886"/>
      <c r="AK247" s="886"/>
      <c r="AL247" s="886"/>
      <c r="AO247" s="885"/>
      <c r="AX247" s="852"/>
      <c r="BG247" s="852"/>
      <c r="BO247" s="852"/>
      <c r="BW247" s="852"/>
      <c r="CE247" s="852"/>
      <c r="CM247" s="852"/>
      <c r="CU247" s="852"/>
    </row>
    <row r="248" spans="1:99" ht="12.75" customHeight="1" x14ac:dyDescent="0.2">
      <c r="A248" s="944" t="s">
        <v>4712</v>
      </c>
      <c r="B248" s="884" t="str">
        <f t="shared" si="4"/>
        <v>X</v>
      </c>
      <c r="C248" s="895" t="s">
        <v>4143</v>
      </c>
      <c r="D248" s="941"/>
      <c r="E248" s="936">
        <v>0</v>
      </c>
      <c r="F248" s="936">
        <v>0</v>
      </c>
      <c r="G248" s="936">
        <v>0</v>
      </c>
      <c r="H248" s="936">
        <v>0</v>
      </c>
      <c r="I248" s="936">
        <v>0</v>
      </c>
      <c r="J248" s="936">
        <v>0</v>
      </c>
      <c r="K248" s="936">
        <v>0</v>
      </c>
      <c r="L248" s="936">
        <v>0</v>
      </c>
      <c r="M248" s="936">
        <v>0</v>
      </c>
      <c r="N248" s="936">
        <v>0</v>
      </c>
      <c r="O248" s="936">
        <v>0</v>
      </c>
      <c r="P248" s="936">
        <v>0</v>
      </c>
      <c r="Q248" s="936">
        <v>0</v>
      </c>
      <c r="R248" s="936">
        <v>0</v>
      </c>
      <c r="S248" s="936">
        <v>-1.0166070461273193</v>
      </c>
      <c r="T248" s="936">
        <v>0</v>
      </c>
      <c r="U248" s="936">
        <v>-1.7291250228881836</v>
      </c>
      <c r="V248" s="936">
        <v>0</v>
      </c>
      <c r="W248" s="936">
        <v>0</v>
      </c>
      <c r="X248" s="936">
        <v>0</v>
      </c>
      <c r="Y248" s="936">
        <v>-1.3329999446868896</v>
      </c>
      <c r="Z248" s="936">
        <v>-2.0390000343322754</v>
      </c>
      <c r="AA248" s="886"/>
      <c r="AB248" s="886"/>
      <c r="AC248" s="886"/>
      <c r="AD248" s="886"/>
      <c r="AE248" s="886"/>
      <c r="AF248" s="886"/>
      <c r="AG248" s="886"/>
      <c r="AH248" s="886"/>
      <c r="AI248" s="886"/>
      <c r="AJ248" s="886"/>
      <c r="AK248" s="886"/>
      <c r="AL248" s="886"/>
      <c r="AO248" s="885"/>
      <c r="AX248" s="852"/>
      <c r="BG248" s="852"/>
      <c r="BO248" s="852"/>
      <c r="BW248" s="852"/>
      <c r="CE248" s="852"/>
      <c r="CM248" s="852"/>
      <c r="CU248" s="852"/>
    </row>
    <row r="249" spans="1:99" ht="12.75" customHeight="1" x14ac:dyDescent="0.2">
      <c r="A249" s="944" t="s">
        <v>4713</v>
      </c>
      <c r="B249" s="884" t="str">
        <f t="shared" si="4"/>
        <v>X</v>
      </c>
      <c r="C249" s="891" t="s">
        <v>4144</v>
      </c>
      <c r="D249" s="939"/>
      <c r="E249" s="936">
        <v>-6.5</v>
      </c>
      <c r="F249" s="936">
        <v>-1.5249999761581421</v>
      </c>
      <c r="G249" s="936">
        <v>-0.125</v>
      </c>
      <c r="H249" s="936">
        <v>0</v>
      </c>
      <c r="I249" s="936">
        <v>0</v>
      </c>
      <c r="J249" s="936">
        <v>0</v>
      </c>
      <c r="K249" s="936">
        <v>0</v>
      </c>
      <c r="L249" s="936">
        <v>0</v>
      </c>
      <c r="M249" s="936">
        <v>0</v>
      </c>
      <c r="N249" s="936">
        <v>0</v>
      </c>
      <c r="O249" s="936">
        <v>0</v>
      </c>
      <c r="P249" s="936">
        <v>0</v>
      </c>
      <c r="Q249" s="936">
        <v>0</v>
      </c>
      <c r="R249" s="936">
        <v>0</v>
      </c>
      <c r="S249" s="936">
        <v>0</v>
      </c>
      <c r="T249" s="936">
        <v>0</v>
      </c>
      <c r="U249" s="936">
        <v>0</v>
      </c>
      <c r="V249" s="936">
        <v>0</v>
      </c>
      <c r="W249" s="936">
        <v>0</v>
      </c>
      <c r="X249" s="936">
        <v>0</v>
      </c>
      <c r="Y249" s="936">
        <v>-8.4600000381469727</v>
      </c>
      <c r="Z249" s="936">
        <v>-5.1050000190734863</v>
      </c>
      <c r="AA249" s="886"/>
      <c r="AB249" s="886"/>
      <c r="AC249" s="886"/>
      <c r="AD249" s="886"/>
      <c r="AE249" s="886"/>
      <c r="AF249" s="886"/>
      <c r="AG249" s="886"/>
      <c r="AH249" s="886"/>
      <c r="AI249" s="886"/>
      <c r="AJ249" s="886"/>
      <c r="AK249" s="886"/>
      <c r="AL249" s="886"/>
      <c r="AO249" s="885"/>
      <c r="AX249" s="852"/>
      <c r="BG249" s="852"/>
      <c r="BO249" s="852"/>
      <c r="BW249" s="852"/>
      <c r="CE249" s="852"/>
      <c r="CM249" s="852"/>
      <c r="CU249" s="852"/>
    </row>
    <row r="250" spans="1:99" ht="12.75" hidden="1" customHeight="1" x14ac:dyDescent="0.2">
      <c r="A250" s="944" t="s">
        <v>4714</v>
      </c>
      <c r="B250" s="884" t="str">
        <f t="shared" si="4"/>
        <v/>
      </c>
      <c r="C250" s="894" t="s">
        <v>4145</v>
      </c>
      <c r="D250" s="940"/>
      <c r="E250" s="936">
        <v>0</v>
      </c>
      <c r="F250" s="936">
        <v>0</v>
      </c>
      <c r="G250" s="936">
        <v>0</v>
      </c>
      <c r="H250" s="936">
        <v>0</v>
      </c>
      <c r="I250" s="936">
        <v>0</v>
      </c>
      <c r="J250" s="936">
        <v>0</v>
      </c>
      <c r="K250" s="936">
        <v>0</v>
      </c>
      <c r="L250" s="936">
        <v>0</v>
      </c>
      <c r="M250" s="936">
        <v>0</v>
      </c>
      <c r="N250" s="936">
        <v>0</v>
      </c>
      <c r="O250" s="936">
        <v>0</v>
      </c>
      <c r="P250" s="936">
        <v>0</v>
      </c>
      <c r="Q250" s="936">
        <v>0</v>
      </c>
      <c r="R250" s="936">
        <v>0</v>
      </c>
      <c r="S250" s="936">
        <v>0</v>
      </c>
      <c r="T250" s="936">
        <v>0</v>
      </c>
      <c r="U250" s="936">
        <v>0</v>
      </c>
      <c r="V250" s="936">
        <v>0</v>
      </c>
      <c r="W250" s="936">
        <v>0</v>
      </c>
      <c r="X250" s="936">
        <v>0</v>
      </c>
      <c r="Y250" s="936">
        <v>0</v>
      </c>
      <c r="Z250" s="936">
        <v>0</v>
      </c>
      <c r="AA250" s="886"/>
      <c r="AB250" s="886"/>
      <c r="AC250" s="886"/>
      <c r="AD250" s="886"/>
      <c r="AE250" s="886"/>
      <c r="AF250" s="886"/>
      <c r="AG250" s="886"/>
      <c r="AH250" s="886"/>
      <c r="AI250" s="886"/>
      <c r="AJ250" s="886"/>
      <c r="AK250" s="886"/>
      <c r="AL250" s="886"/>
      <c r="AO250" s="885"/>
      <c r="AX250" s="852"/>
      <c r="BG250" s="852"/>
      <c r="BO250" s="852"/>
      <c r="BW250" s="852"/>
      <c r="CE250" s="852"/>
      <c r="CM250" s="852"/>
      <c r="CU250" s="852"/>
    </row>
    <row r="251" spans="1:99" ht="12.75" customHeight="1" x14ac:dyDescent="0.2">
      <c r="A251" s="944" t="s">
        <v>4715</v>
      </c>
      <c r="B251" s="884" t="str">
        <f t="shared" si="4"/>
        <v>X</v>
      </c>
      <c r="C251" s="894" t="s">
        <v>4146</v>
      </c>
      <c r="D251" s="940"/>
      <c r="E251" s="936">
        <v>-6.5</v>
      </c>
      <c r="F251" s="936">
        <v>-1.5249999761581421</v>
      </c>
      <c r="G251" s="936">
        <v>-0.125</v>
      </c>
      <c r="H251" s="936">
        <v>0</v>
      </c>
      <c r="I251" s="936">
        <v>0</v>
      </c>
      <c r="J251" s="936">
        <v>0</v>
      </c>
      <c r="K251" s="936">
        <v>0</v>
      </c>
      <c r="L251" s="936">
        <v>0</v>
      </c>
      <c r="M251" s="936">
        <v>0</v>
      </c>
      <c r="N251" s="936">
        <v>0</v>
      </c>
      <c r="O251" s="936">
        <v>0</v>
      </c>
      <c r="P251" s="936">
        <v>0</v>
      </c>
      <c r="Q251" s="936">
        <v>0</v>
      </c>
      <c r="R251" s="936">
        <v>0</v>
      </c>
      <c r="S251" s="936">
        <v>0</v>
      </c>
      <c r="T251" s="936">
        <v>0</v>
      </c>
      <c r="U251" s="936">
        <v>0</v>
      </c>
      <c r="V251" s="936">
        <v>0</v>
      </c>
      <c r="W251" s="936">
        <v>0</v>
      </c>
      <c r="X251" s="936">
        <v>0</v>
      </c>
      <c r="Y251" s="936">
        <v>-8.4600000381469727</v>
      </c>
      <c r="Z251" s="936">
        <v>-5.0450000762939453</v>
      </c>
      <c r="AA251" s="886"/>
      <c r="AB251" s="886"/>
      <c r="AC251" s="886"/>
      <c r="AD251" s="886"/>
      <c r="AE251" s="886"/>
      <c r="AF251" s="886"/>
      <c r="AG251" s="886"/>
      <c r="AH251" s="886"/>
      <c r="AI251" s="886"/>
      <c r="AJ251" s="886"/>
      <c r="AK251" s="886"/>
      <c r="AL251" s="886"/>
      <c r="AO251" s="885"/>
      <c r="AX251" s="852"/>
      <c r="BG251" s="852"/>
      <c r="BO251" s="852"/>
      <c r="BW251" s="852"/>
      <c r="CE251" s="852"/>
      <c r="CM251" s="852"/>
      <c r="CU251" s="852"/>
    </row>
    <row r="252" spans="1:99" ht="12.75" customHeight="1" x14ac:dyDescent="0.2">
      <c r="A252" s="944" t="s">
        <v>4716</v>
      </c>
      <c r="B252" s="884" t="str">
        <f t="shared" si="4"/>
        <v>X</v>
      </c>
      <c r="C252" s="894" t="s">
        <v>4147</v>
      </c>
      <c r="D252" s="940"/>
      <c r="E252" s="936">
        <v>0</v>
      </c>
      <c r="F252" s="936">
        <v>0</v>
      </c>
      <c r="G252" s="936">
        <v>0</v>
      </c>
      <c r="H252" s="936">
        <v>0</v>
      </c>
      <c r="I252" s="936">
        <v>0</v>
      </c>
      <c r="J252" s="936">
        <v>0</v>
      </c>
      <c r="K252" s="936">
        <v>0</v>
      </c>
      <c r="L252" s="936">
        <v>0</v>
      </c>
      <c r="M252" s="936">
        <v>0</v>
      </c>
      <c r="N252" s="936">
        <v>0</v>
      </c>
      <c r="O252" s="936">
        <v>0</v>
      </c>
      <c r="P252" s="936">
        <v>0</v>
      </c>
      <c r="Q252" s="936">
        <v>0</v>
      </c>
      <c r="R252" s="936">
        <v>0</v>
      </c>
      <c r="S252" s="936">
        <v>0</v>
      </c>
      <c r="T252" s="936">
        <v>0</v>
      </c>
      <c r="U252" s="936">
        <v>0</v>
      </c>
      <c r="V252" s="936">
        <v>0</v>
      </c>
      <c r="W252" s="936">
        <v>0</v>
      </c>
      <c r="X252" s="936">
        <v>0</v>
      </c>
      <c r="Y252" s="936">
        <v>0</v>
      </c>
      <c r="Z252" s="936">
        <v>-5.9999998658895493E-2</v>
      </c>
      <c r="AA252" s="886"/>
      <c r="AB252" s="886"/>
      <c r="AC252" s="886"/>
      <c r="AD252" s="886"/>
      <c r="AE252" s="886"/>
      <c r="AF252" s="886"/>
      <c r="AG252" s="886"/>
      <c r="AH252" s="886"/>
      <c r="AI252" s="886"/>
      <c r="AJ252" s="886"/>
      <c r="AK252" s="886"/>
      <c r="AL252" s="886"/>
      <c r="AO252" s="885"/>
      <c r="AX252" s="852"/>
      <c r="BG252" s="852"/>
      <c r="BO252" s="852"/>
      <c r="BW252" s="852"/>
      <c r="CE252" s="852"/>
      <c r="CM252" s="852"/>
      <c r="CU252" s="852"/>
    </row>
    <row r="253" spans="1:99" hidden="1" x14ac:dyDescent="0.2">
      <c r="A253" s="944" t="s">
        <v>4717</v>
      </c>
      <c r="B253" s="884" t="str">
        <f t="shared" si="4"/>
        <v/>
      </c>
      <c r="C253" s="894" t="s">
        <v>4148</v>
      </c>
      <c r="D253" s="940"/>
      <c r="E253" s="936">
        <v>0</v>
      </c>
      <c r="F253" s="936">
        <v>0</v>
      </c>
      <c r="G253" s="936">
        <v>0</v>
      </c>
      <c r="H253" s="936">
        <v>0</v>
      </c>
      <c r="I253" s="936">
        <v>0</v>
      </c>
      <c r="J253" s="936">
        <v>0</v>
      </c>
      <c r="K253" s="936">
        <v>0</v>
      </c>
      <c r="L253" s="936">
        <v>0</v>
      </c>
      <c r="M253" s="936">
        <v>0</v>
      </c>
      <c r="N253" s="936">
        <v>0</v>
      </c>
      <c r="O253" s="936">
        <v>0</v>
      </c>
      <c r="P253" s="936">
        <v>0</v>
      </c>
      <c r="Q253" s="936">
        <v>0</v>
      </c>
      <c r="R253" s="936">
        <v>0</v>
      </c>
      <c r="S253" s="936">
        <v>0</v>
      </c>
      <c r="T253" s="936">
        <v>0</v>
      </c>
      <c r="U253" s="936">
        <v>0</v>
      </c>
      <c r="V253" s="936">
        <v>0</v>
      </c>
      <c r="W253" s="936">
        <v>0</v>
      </c>
      <c r="X253" s="936">
        <v>0</v>
      </c>
      <c r="Y253" s="936">
        <v>0</v>
      </c>
      <c r="Z253" s="936">
        <v>0</v>
      </c>
      <c r="AA253" s="886"/>
      <c r="AB253" s="886"/>
      <c r="AC253" s="886"/>
      <c r="AD253" s="886"/>
      <c r="AE253" s="886"/>
      <c r="AF253" s="886"/>
      <c r="AG253" s="886"/>
      <c r="AH253" s="886"/>
      <c r="AI253" s="886"/>
      <c r="AJ253" s="886"/>
      <c r="AK253" s="886"/>
      <c r="AL253" s="886"/>
      <c r="AM253" s="856"/>
      <c r="AN253" s="856"/>
      <c r="AO253" s="885"/>
    </row>
    <row r="254" spans="1:99" hidden="1" x14ac:dyDescent="0.2">
      <c r="A254" s="944" t="s">
        <v>4718</v>
      </c>
      <c r="B254" s="884" t="str">
        <f t="shared" si="4"/>
        <v/>
      </c>
      <c r="C254" s="894" t="s">
        <v>4149</v>
      </c>
      <c r="D254" s="940"/>
      <c r="E254" s="936">
        <v>0</v>
      </c>
      <c r="F254" s="936">
        <v>0</v>
      </c>
      <c r="G254" s="936">
        <v>0</v>
      </c>
      <c r="H254" s="936">
        <v>0</v>
      </c>
      <c r="I254" s="936">
        <v>0</v>
      </c>
      <c r="J254" s="936">
        <v>0</v>
      </c>
      <c r="K254" s="936">
        <v>0</v>
      </c>
      <c r="L254" s="936">
        <v>0</v>
      </c>
      <c r="M254" s="936">
        <v>0</v>
      </c>
      <c r="N254" s="936">
        <v>0</v>
      </c>
      <c r="O254" s="936">
        <v>0</v>
      </c>
      <c r="P254" s="936">
        <v>0</v>
      </c>
      <c r="Q254" s="936">
        <v>0</v>
      </c>
      <c r="R254" s="936">
        <v>0</v>
      </c>
      <c r="S254" s="936">
        <v>0</v>
      </c>
      <c r="T254" s="936">
        <v>0</v>
      </c>
      <c r="U254" s="936">
        <v>0</v>
      </c>
      <c r="V254" s="936">
        <v>0</v>
      </c>
      <c r="W254" s="936">
        <v>0</v>
      </c>
      <c r="X254" s="936">
        <v>0</v>
      </c>
      <c r="Y254" s="936">
        <v>0</v>
      </c>
      <c r="Z254" s="936">
        <v>0</v>
      </c>
      <c r="AA254" s="886"/>
      <c r="AB254" s="886"/>
      <c r="AC254" s="886"/>
      <c r="AD254" s="886"/>
      <c r="AE254" s="886"/>
      <c r="AF254" s="886"/>
      <c r="AG254" s="886"/>
      <c r="AH254" s="886"/>
      <c r="AI254" s="886"/>
      <c r="AJ254" s="886"/>
      <c r="AK254" s="886"/>
      <c r="AL254" s="886"/>
      <c r="AM254" s="856"/>
      <c r="AN254" s="856"/>
      <c r="AO254" s="885"/>
    </row>
    <row r="255" spans="1:99" hidden="1" x14ac:dyDescent="0.2">
      <c r="A255" s="944" t="s">
        <v>4719</v>
      </c>
      <c r="B255" s="884" t="str">
        <f t="shared" si="4"/>
        <v/>
      </c>
      <c r="C255" s="894" t="s">
        <v>4150</v>
      </c>
      <c r="D255" s="940"/>
      <c r="E255" s="936">
        <v>0</v>
      </c>
      <c r="F255" s="936">
        <v>0</v>
      </c>
      <c r="G255" s="936">
        <v>0</v>
      </c>
      <c r="H255" s="936">
        <v>0</v>
      </c>
      <c r="I255" s="936">
        <v>0</v>
      </c>
      <c r="J255" s="936">
        <v>0</v>
      </c>
      <c r="K255" s="936">
        <v>0</v>
      </c>
      <c r="L255" s="936">
        <v>0</v>
      </c>
      <c r="M255" s="936">
        <v>0</v>
      </c>
      <c r="N255" s="936">
        <v>0</v>
      </c>
      <c r="O255" s="936">
        <v>0</v>
      </c>
      <c r="P255" s="936">
        <v>0</v>
      </c>
      <c r="Q255" s="936">
        <v>0</v>
      </c>
      <c r="R255" s="936">
        <v>0</v>
      </c>
      <c r="S255" s="936">
        <v>0</v>
      </c>
      <c r="T255" s="936">
        <v>0</v>
      </c>
      <c r="U255" s="936">
        <v>0</v>
      </c>
      <c r="V255" s="936">
        <v>0</v>
      </c>
      <c r="W255" s="936">
        <v>0</v>
      </c>
      <c r="X255" s="936">
        <v>0</v>
      </c>
      <c r="Y255" s="936">
        <v>0</v>
      </c>
      <c r="Z255" s="936">
        <v>0</v>
      </c>
      <c r="AA255" s="886"/>
      <c r="AB255" s="886"/>
      <c r="AC255" s="886"/>
      <c r="AD255" s="886"/>
      <c r="AE255" s="886"/>
      <c r="AF255" s="886"/>
      <c r="AG255" s="886"/>
      <c r="AH255" s="886"/>
      <c r="AI255" s="886"/>
      <c r="AJ255" s="886"/>
      <c r="AK255" s="886"/>
      <c r="AL255" s="886"/>
      <c r="AM255" s="856"/>
      <c r="AN255" s="856"/>
      <c r="AO255" s="885"/>
    </row>
    <row r="256" spans="1:99" hidden="1" x14ac:dyDescent="0.2">
      <c r="A256" s="944" t="s">
        <v>4720</v>
      </c>
      <c r="B256" s="884" t="str">
        <f t="shared" si="4"/>
        <v/>
      </c>
      <c r="C256" s="890" t="s">
        <v>4151</v>
      </c>
      <c r="D256" s="938"/>
      <c r="E256" s="936">
        <v>0</v>
      </c>
      <c r="F256" s="936">
        <v>0</v>
      </c>
      <c r="G256" s="936">
        <v>0</v>
      </c>
      <c r="H256" s="936">
        <v>0</v>
      </c>
      <c r="I256" s="936">
        <v>0</v>
      </c>
      <c r="J256" s="936">
        <v>0</v>
      </c>
      <c r="K256" s="936">
        <v>0</v>
      </c>
      <c r="L256" s="936">
        <v>0</v>
      </c>
      <c r="M256" s="936">
        <v>0</v>
      </c>
      <c r="N256" s="936">
        <v>0</v>
      </c>
      <c r="O256" s="936">
        <v>0</v>
      </c>
      <c r="P256" s="936">
        <v>0</v>
      </c>
      <c r="Q256" s="936">
        <v>0</v>
      </c>
      <c r="R256" s="936">
        <v>0</v>
      </c>
      <c r="S256" s="936">
        <v>0</v>
      </c>
      <c r="T256" s="936">
        <v>0</v>
      </c>
      <c r="U256" s="936">
        <v>0</v>
      </c>
      <c r="V256" s="936">
        <v>0</v>
      </c>
      <c r="W256" s="936">
        <v>0</v>
      </c>
      <c r="X256" s="936">
        <v>0</v>
      </c>
      <c r="Y256" s="936">
        <v>0</v>
      </c>
      <c r="Z256" s="936">
        <v>0</v>
      </c>
      <c r="AA256" s="886"/>
      <c r="AB256" s="886"/>
      <c r="AC256" s="886"/>
      <c r="AD256" s="886"/>
      <c r="AE256" s="886"/>
      <c r="AF256" s="886"/>
      <c r="AG256" s="886"/>
      <c r="AH256" s="886"/>
      <c r="AI256" s="886"/>
      <c r="AJ256" s="886"/>
      <c r="AK256" s="886"/>
      <c r="AL256" s="886"/>
      <c r="AM256" s="856"/>
      <c r="AN256" s="856"/>
      <c r="AO256" s="885"/>
    </row>
    <row r="257" spans="1:51" hidden="1" x14ac:dyDescent="0.2">
      <c r="A257" s="944" t="s">
        <v>4721</v>
      </c>
      <c r="B257" s="884" t="str">
        <f t="shared" si="4"/>
        <v/>
      </c>
      <c r="C257" s="891" t="s">
        <v>4152</v>
      </c>
      <c r="D257" s="939"/>
      <c r="E257" s="936">
        <v>0</v>
      </c>
      <c r="F257" s="936">
        <v>0</v>
      </c>
      <c r="G257" s="936">
        <v>0</v>
      </c>
      <c r="H257" s="936">
        <v>0</v>
      </c>
      <c r="I257" s="936">
        <v>0</v>
      </c>
      <c r="J257" s="936">
        <v>0</v>
      </c>
      <c r="K257" s="936">
        <v>0</v>
      </c>
      <c r="L257" s="936">
        <v>0</v>
      </c>
      <c r="M257" s="936">
        <v>0</v>
      </c>
      <c r="N257" s="936">
        <v>0</v>
      </c>
      <c r="O257" s="936">
        <v>0</v>
      </c>
      <c r="P257" s="936">
        <v>0</v>
      </c>
      <c r="Q257" s="936">
        <v>0</v>
      </c>
      <c r="R257" s="936">
        <v>0</v>
      </c>
      <c r="S257" s="936">
        <v>0</v>
      </c>
      <c r="T257" s="936">
        <v>0</v>
      </c>
      <c r="U257" s="936">
        <v>0</v>
      </c>
      <c r="V257" s="936">
        <v>0</v>
      </c>
      <c r="W257" s="936">
        <v>0</v>
      </c>
      <c r="X257" s="936">
        <v>0</v>
      </c>
      <c r="Y257" s="936">
        <v>0</v>
      </c>
      <c r="Z257" s="936">
        <v>0</v>
      </c>
      <c r="AA257" s="886"/>
      <c r="AB257" s="886"/>
      <c r="AC257" s="886"/>
      <c r="AD257" s="886"/>
      <c r="AE257" s="886"/>
      <c r="AF257" s="886"/>
      <c r="AG257" s="886"/>
      <c r="AH257" s="886"/>
      <c r="AI257" s="886"/>
      <c r="AJ257" s="886"/>
      <c r="AK257" s="886"/>
      <c r="AL257" s="886"/>
      <c r="AM257" s="856"/>
      <c r="AN257" s="856"/>
      <c r="AO257" s="885"/>
    </row>
    <row r="258" spans="1:51" hidden="1" x14ac:dyDescent="0.2">
      <c r="A258" s="944" t="s">
        <v>4722</v>
      </c>
      <c r="B258" s="884" t="str">
        <f t="shared" si="4"/>
        <v/>
      </c>
      <c r="C258" s="891" t="s">
        <v>4153</v>
      </c>
      <c r="D258" s="939"/>
      <c r="E258" s="936">
        <v>0</v>
      </c>
      <c r="F258" s="936">
        <v>0</v>
      </c>
      <c r="G258" s="936">
        <v>0</v>
      </c>
      <c r="H258" s="936">
        <v>0</v>
      </c>
      <c r="I258" s="936">
        <v>0</v>
      </c>
      <c r="J258" s="936">
        <v>0</v>
      </c>
      <c r="K258" s="936">
        <v>0</v>
      </c>
      <c r="L258" s="936">
        <v>0</v>
      </c>
      <c r="M258" s="936">
        <v>0</v>
      </c>
      <c r="N258" s="936">
        <v>0</v>
      </c>
      <c r="O258" s="936">
        <v>0</v>
      </c>
      <c r="P258" s="936">
        <v>0</v>
      </c>
      <c r="Q258" s="936">
        <v>0</v>
      </c>
      <c r="R258" s="936">
        <v>0</v>
      </c>
      <c r="S258" s="936">
        <v>0</v>
      </c>
      <c r="T258" s="936">
        <v>0</v>
      </c>
      <c r="U258" s="936">
        <v>0</v>
      </c>
      <c r="V258" s="936">
        <v>0</v>
      </c>
      <c r="W258" s="936">
        <v>0</v>
      </c>
      <c r="X258" s="936">
        <v>0</v>
      </c>
      <c r="Y258" s="936">
        <v>0</v>
      </c>
      <c r="Z258" s="936">
        <v>0</v>
      </c>
      <c r="AA258" s="886"/>
      <c r="AB258" s="886"/>
      <c r="AC258" s="886"/>
      <c r="AD258" s="886"/>
      <c r="AE258" s="886"/>
      <c r="AF258" s="886"/>
      <c r="AG258" s="886"/>
      <c r="AH258" s="886"/>
      <c r="AI258" s="886"/>
      <c r="AJ258" s="886"/>
      <c r="AK258" s="886"/>
      <c r="AL258" s="886"/>
      <c r="AM258" s="856"/>
      <c r="AN258" s="856"/>
      <c r="AO258" s="885"/>
    </row>
    <row r="259" spans="1:51" ht="20.25" customHeight="1" x14ac:dyDescent="0.2">
      <c r="A259" s="981" t="s">
        <v>4723</v>
      </c>
      <c r="B259" s="900" t="str">
        <f t="shared" si="4"/>
        <v>X</v>
      </c>
      <c r="C259" s="901" t="s">
        <v>4154</v>
      </c>
      <c r="D259" s="945"/>
      <c r="E259" s="943">
        <v>-5.014458179473877</v>
      </c>
      <c r="F259" s="943">
        <v>-2.9783689975738525</v>
      </c>
      <c r="G259" s="943">
        <v>-0.66358500719070435</v>
      </c>
      <c r="H259" s="943">
        <v>3.6432359218597412</v>
      </c>
      <c r="I259" s="943">
        <v>-2.5766239166259766</v>
      </c>
      <c r="J259" s="943">
        <v>-2.0152840614318848</v>
      </c>
      <c r="K259" s="943">
        <v>-1.3076879978179932</v>
      </c>
      <c r="L259" s="943">
        <v>-5.2673778533935547</v>
      </c>
      <c r="M259" s="943">
        <v>-3.6872079372406006</v>
      </c>
      <c r="N259" s="943">
        <v>-1.5276700258255005</v>
      </c>
      <c r="O259" s="943">
        <v>-2.0607070922851563</v>
      </c>
      <c r="P259" s="943">
        <v>-2.4951260089874268</v>
      </c>
      <c r="Q259" s="943">
        <v>-5.216245174407959</v>
      </c>
      <c r="R259" s="943">
        <v>-5.9785017967224121</v>
      </c>
      <c r="S259" s="943">
        <v>-7.737940788269043</v>
      </c>
      <c r="T259" s="943">
        <v>-4.620607852935791</v>
      </c>
      <c r="U259" s="943">
        <v>-5.3888111114501953</v>
      </c>
      <c r="V259" s="943">
        <v>-4.8100900650024414</v>
      </c>
      <c r="W259" s="943">
        <v>-6.4109210968017578</v>
      </c>
      <c r="X259" s="943">
        <v>-5.3127379417419434</v>
      </c>
      <c r="Y259" s="943">
        <v>-0.95399999618530273</v>
      </c>
      <c r="Z259" s="943">
        <v>0.34200000762939453</v>
      </c>
      <c r="AA259" s="886"/>
      <c r="AB259" s="886"/>
      <c r="AC259" s="886"/>
      <c r="AD259" s="886"/>
      <c r="AE259" s="886"/>
      <c r="AF259" s="886"/>
      <c r="AG259" s="886"/>
      <c r="AH259" s="886"/>
      <c r="AI259" s="886"/>
      <c r="AJ259" s="886"/>
      <c r="AK259" s="886"/>
      <c r="AL259" s="886"/>
      <c r="AO259" s="885"/>
      <c r="AQ259" s="902"/>
      <c r="AR259" s="902"/>
      <c r="AS259" s="902"/>
      <c r="AT259" s="902"/>
    </row>
    <row r="260" spans="1:51" ht="20.25" customHeight="1" x14ac:dyDescent="0.2">
      <c r="A260" s="982"/>
      <c r="B260" s="976" t="s">
        <v>1053</v>
      </c>
      <c r="C260" s="156" t="s">
        <v>4032</v>
      </c>
      <c r="D260" s="465"/>
      <c r="E260" s="465"/>
      <c r="F260" s="465"/>
      <c r="G260" s="465"/>
      <c r="H260" s="465"/>
      <c r="I260" s="465"/>
      <c r="J260" s="465"/>
      <c r="K260" s="465"/>
      <c r="L260" s="465"/>
      <c r="M260" s="465"/>
      <c r="N260" s="465"/>
      <c r="O260" s="465"/>
      <c r="P260" s="465"/>
      <c r="Q260" s="465"/>
      <c r="R260" s="465"/>
      <c r="S260" s="465"/>
      <c r="T260" s="465"/>
      <c r="U260" s="465"/>
      <c r="V260" s="374"/>
      <c r="W260" s="374"/>
      <c r="X260" s="975"/>
      <c r="Y260" s="975"/>
      <c r="Z260" s="975"/>
      <c r="AA260" s="886"/>
      <c r="AB260" s="886"/>
      <c r="AC260" s="886"/>
      <c r="AD260" s="886"/>
      <c r="AE260" s="886"/>
      <c r="AF260" s="886"/>
      <c r="AG260" s="886"/>
      <c r="AH260" s="886"/>
      <c r="AI260" s="886"/>
      <c r="AJ260" s="886"/>
      <c r="AK260" s="886"/>
      <c r="AL260" s="886"/>
      <c r="AO260" s="885"/>
      <c r="AQ260" s="902"/>
      <c r="AR260" s="902"/>
      <c r="AS260" s="902"/>
      <c r="AT260" s="902"/>
    </row>
    <row r="261" spans="1:51" ht="20.25" customHeight="1" x14ac:dyDescent="0.2">
      <c r="A261" s="982"/>
      <c r="B261" s="976" t="s">
        <v>1053</v>
      </c>
      <c r="C261" s="102" t="s">
        <v>115</v>
      </c>
      <c r="D261" s="418" t="s">
        <v>3564</v>
      </c>
      <c r="E261" s="418" t="str">
        <f t="shared" ref="E261:Z261" si="5">E2</f>
        <v>FY00</v>
      </c>
      <c r="F261" s="418" t="str">
        <f t="shared" si="5"/>
        <v>FY01</v>
      </c>
      <c r="G261" s="418" t="str">
        <f t="shared" si="5"/>
        <v>FY02</v>
      </c>
      <c r="H261" s="418" t="str">
        <f t="shared" si="5"/>
        <v>FY03</v>
      </c>
      <c r="I261" s="418" t="str">
        <f t="shared" si="5"/>
        <v>FY04</v>
      </c>
      <c r="J261" s="418" t="str">
        <f t="shared" si="5"/>
        <v>FY05</v>
      </c>
      <c r="K261" s="418" t="str">
        <f t="shared" si="5"/>
        <v>FY06</v>
      </c>
      <c r="L261" s="418" t="str">
        <f t="shared" si="5"/>
        <v>FY07</v>
      </c>
      <c r="M261" s="418" t="str">
        <f t="shared" si="5"/>
        <v>FY08</v>
      </c>
      <c r="N261" s="418" t="str">
        <f t="shared" si="5"/>
        <v>FY09</v>
      </c>
      <c r="O261" s="418" t="str">
        <f t="shared" si="5"/>
        <v>FY10</v>
      </c>
      <c r="P261" s="418" t="str">
        <f t="shared" si="5"/>
        <v>FY11</v>
      </c>
      <c r="Q261" s="418" t="str">
        <f t="shared" si="5"/>
        <v>FY12</v>
      </c>
      <c r="R261" s="418" t="str">
        <f t="shared" si="5"/>
        <v>FY13</v>
      </c>
      <c r="S261" s="418" t="str">
        <f t="shared" si="5"/>
        <v>FY14</v>
      </c>
      <c r="T261" s="418" t="str">
        <f t="shared" si="5"/>
        <v>FY15</v>
      </c>
      <c r="U261" s="418" t="str">
        <f t="shared" si="5"/>
        <v>FY16</v>
      </c>
      <c r="V261" s="418" t="str">
        <f t="shared" si="5"/>
        <v>FY17</v>
      </c>
      <c r="W261" s="418" t="str">
        <f t="shared" si="5"/>
        <v>FY18</v>
      </c>
      <c r="X261" s="418" t="str">
        <f t="shared" si="5"/>
        <v>FY2019</v>
      </c>
      <c r="Y261" s="418" t="str">
        <f t="shared" si="5"/>
        <v>FY2020</v>
      </c>
      <c r="Z261" s="418" t="str">
        <f t="shared" si="5"/>
        <v>FY2021</v>
      </c>
      <c r="AA261" s="418" t="str">
        <f t="shared" ref="AA261:AL261" si="6">AA2</f>
        <v>FY2022</v>
      </c>
      <c r="AB261" s="418" t="str">
        <f t="shared" si="6"/>
        <v>FY2023</v>
      </c>
      <c r="AC261" s="418" t="str">
        <f t="shared" si="6"/>
        <v>FY2024</v>
      </c>
      <c r="AD261" s="418" t="str">
        <f t="shared" si="6"/>
        <v>FY2025</v>
      </c>
      <c r="AE261" s="418" t="str">
        <f t="shared" si="6"/>
        <v>FY2026</v>
      </c>
      <c r="AF261" s="418" t="str">
        <f t="shared" si="6"/>
        <v>FY2027</v>
      </c>
      <c r="AG261" s="418" t="str">
        <f t="shared" si="6"/>
        <v>FY2028</v>
      </c>
      <c r="AH261" s="418" t="str">
        <f t="shared" si="6"/>
        <v>FY2029</v>
      </c>
      <c r="AI261" s="418" t="str">
        <f t="shared" si="6"/>
        <v>FY2030</v>
      </c>
      <c r="AJ261" s="418" t="str">
        <f t="shared" si="6"/>
        <v>FY2031</v>
      </c>
      <c r="AK261" s="418" t="str">
        <f t="shared" si="6"/>
        <v>FY2032</v>
      </c>
      <c r="AL261" s="418" t="str">
        <f t="shared" si="6"/>
        <v>FY2033</v>
      </c>
      <c r="AO261" s="885"/>
      <c r="AQ261" s="902"/>
      <c r="AR261" s="902"/>
      <c r="AS261" s="902"/>
      <c r="AT261" s="902"/>
    </row>
    <row r="262" spans="1:51" ht="20.25" customHeight="1" x14ac:dyDescent="0.2">
      <c r="A262" s="944">
        <v>3</v>
      </c>
      <c r="B262" s="884" t="str">
        <f t="shared" si="4"/>
        <v>X</v>
      </c>
      <c r="C262" s="861" t="s">
        <v>4155</v>
      </c>
      <c r="D262" s="946"/>
      <c r="E262" s="936">
        <v>6.610682487487793</v>
      </c>
      <c r="F262" s="936">
        <v>12.00755786895752</v>
      </c>
      <c r="G262" s="936">
        <v>0.65336024761199951</v>
      </c>
      <c r="H262" s="936">
        <v>-8.544672966003418</v>
      </c>
      <c r="I262" s="936">
        <v>-10.004321098327637</v>
      </c>
      <c r="J262" s="936">
        <v>-15.994088172912598</v>
      </c>
      <c r="K262" s="936">
        <v>-20.501596450805664</v>
      </c>
      <c r="L262" s="936">
        <v>-20.503000259399414</v>
      </c>
      <c r="M262" s="936">
        <v>-11.548561096191406</v>
      </c>
      <c r="N262" s="936">
        <v>-9.1327943801879883</v>
      </c>
      <c r="O262" s="936">
        <v>-17.747814178466797</v>
      </c>
      <c r="P262" s="936">
        <v>-17.045270919799805</v>
      </c>
      <c r="Q262" s="936">
        <v>-19.55010986328125</v>
      </c>
      <c r="R262" s="936">
        <v>-10.96625804901123</v>
      </c>
      <c r="S262" s="936">
        <v>-19.815250396728516</v>
      </c>
      <c r="T262" s="936">
        <v>-27.909587860107422</v>
      </c>
      <c r="U262" s="936">
        <v>-27.476367950439453</v>
      </c>
      <c r="V262" s="936">
        <v>-22.210786819458008</v>
      </c>
      <c r="W262" s="936">
        <v>-24.440366744995117</v>
      </c>
      <c r="X262" s="936">
        <v>-15.842265129089355</v>
      </c>
      <c r="Y262" s="936">
        <v>8.0900001525878906</v>
      </c>
      <c r="Z262" s="936">
        <v>18.257999420166016</v>
      </c>
      <c r="AA262" s="885"/>
      <c r="AB262" s="885"/>
      <c r="AC262" s="885"/>
      <c r="AD262" s="885"/>
      <c r="AE262" s="885"/>
      <c r="AF262" s="885"/>
      <c r="AG262" s="885"/>
      <c r="AH262" s="885"/>
      <c r="AI262" s="885"/>
      <c r="AJ262" s="885"/>
      <c r="AK262" s="885"/>
      <c r="AL262" s="885"/>
      <c r="AO262" s="885"/>
    </row>
    <row r="263" spans="1:51" x14ac:dyDescent="0.2">
      <c r="A263" s="944">
        <v>3.1</v>
      </c>
      <c r="B263" s="884" t="str">
        <f t="shared" ref="B263:B326" si="7">IF(SUM(E263:AT263)=0,"","X")</f>
        <v>X</v>
      </c>
      <c r="C263" s="903" t="s">
        <v>4156</v>
      </c>
      <c r="D263" s="947"/>
      <c r="E263" s="936">
        <v>-13.841276168823242</v>
      </c>
      <c r="F263" s="936">
        <v>-14.706521034240723</v>
      </c>
      <c r="G263" s="936">
        <v>-20.092342376708984</v>
      </c>
      <c r="H263" s="936">
        <v>-14.10247802734375</v>
      </c>
      <c r="I263" s="936">
        <v>-18.079599380493164</v>
      </c>
      <c r="J263" s="936">
        <v>-13.573952674865723</v>
      </c>
      <c r="K263" s="936">
        <v>-20.233194351196289</v>
      </c>
      <c r="L263" s="936">
        <v>-24.404012680053711</v>
      </c>
      <c r="M263" s="936">
        <v>-14.943779945373535</v>
      </c>
      <c r="N263" s="936">
        <v>-10.740663528442383</v>
      </c>
      <c r="O263" s="936">
        <v>-20.095430374145508</v>
      </c>
      <c r="P263" s="936">
        <v>-14.53447151184082</v>
      </c>
      <c r="Q263" s="936">
        <v>-17.438604354858398</v>
      </c>
      <c r="R263" s="936">
        <v>-9.7332372665405273</v>
      </c>
      <c r="S263" s="936">
        <v>-10.996606826782227</v>
      </c>
      <c r="T263" s="936">
        <v>-13.479606628417969</v>
      </c>
      <c r="U263" s="936">
        <v>-16.815061569213867</v>
      </c>
      <c r="V263" s="936">
        <v>-8.4212617874145508</v>
      </c>
      <c r="W263" s="936">
        <v>-6.6131510734558105</v>
      </c>
      <c r="X263" s="936">
        <v>-16.856752395629883</v>
      </c>
      <c r="Y263" s="936">
        <v>-16.555999755859375</v>
      </c>
      <c r="Z263" s="936">
        <v>-18.459999084472656</v>
      </c>
      <c r="AA263" s="885"/>
      <c r="AB263" s="885"/>
      <c r="AC263" s="885"/>
      <c r="AD263" s="885"/>
      <c r="AE263" s="885"/>
      <c r="AF263" s="885"/>
      <c r="AG263" s="885"/>
      <c r="AH263" s="885"/>
      <c r="AI263" s="885"/>
      <c r="AJ263" s="885"/>
      <c r="AK263" s="885"/>
      <c r="AL263" s="885"/>
      <c r="AO263" s="885"/>
    </row>
    <row r="264" spans="1:51" x14ac:dyDescent="0.2">
      <c r="A264" s="944" t="s">
        <v>3694</v>
      </c>
      <c r="B264" s="884" t="str">
        <f t="shared" si="7"/>
        <v>X</v>
      </c>
      <c r="C264" s="904" t="s">
        <v>4157</v>
      </c>
      <c r="D264" s="948"/>
      <c r="E264" s="936">
        <v>-12.863886833190918</v>
      </c>
      <c r="F264" s="936">
        <v>-14.156817436218262</v>
      </c>
      <c r="G264" s="936">
        <v>-20.054391860961914</v>
      </c>
      <c r="H264" s="936">
        <v>-14.16704273223877</v>
      </c>
      <c r="I264" s="936">
        <v>-18.100530624389648</v>
      </c>
      <c r="J264" s="936">
        <v>-13.593941688537598</v>
      </c>
      <c r="K264" s="936">
        <v>-20.228670120239258</v>
      </c>
      <c r="L264" s="936">
        <v>-24.404012680053711</v>
      </c>
      <c r="M264" s="936">
        <v>-14.943779945373535</v>
      </c>
      <c r="N264" s="936">
        <v>-10.740663528442383</v>
      </c>
      <c r="O264" s="936">
        <v>-20.095430374145508</v>
      </c>
      <c r="P264" s="936">
        <v>-14.53447151184082</v>
      </c>
      <c r="Q264" s="936">
        <v>-17.438604354858398</v>
      </c>
      <c r="R264" s="936">
        <v>-9.6841278076171875</v>
      </c>
      <c r="S264" s="936">
        <v>-10.996606826782227</v>
      </c>
      <c r="T264" s="936">
        <v>-13.52607536315918</v>
      </c>
      <c r="U264" s="936">
        <v>-16.815061569213867</v>
      </c>
      <c r="V264" s="936">
        <v>-8.4212617874145508</v>
      </c>
      <c r="W264" s="936">
        <v>-6.5881509780883789</v>
      </c>
      <c r="X264" s="936">
        <v>-10.517399787902832</v>
      </c>
      <c r="Y264" s="936">
        <v>-16.555999755859375</v>
      </c>
      <c r="Z264" s="936">
        <v>-18.459999084472656</v>
      </c>
      <c r="AA264" s="885"/>
      <c r="AB264" s="885"/>
      <c r="AC264" s="885"/>
      <c r="AD264" s="885"/>
      <c r="AE264" s="885"/>
      <c r="AF264" s="885"/>
      <c r="AG264" s="885"/>
      <c r="AH264" s="885"/>
      <c r="AI264" s="885"/>
      <c r="AJ264" s="885"/>
      <c r="AK264" s="885"/>
      <c r="AL264" s="885"/>
      <c r="AO264" s="885"/>
      <c r="AY264" s="856"/>
    </row>
    <row r="265" spans="1:51" x14ac:dyDescent="0.2">
      <c r="A265" s="944" t="s">
        <v>3695</v>
      </c>
      <c r="B265" s="884" t="str">
        <f t="shared" si="7"/>
        <v>X</v>
      </c>
      <c r="C265" s="905" t="s">
        <v>4158</v>
      </c>
      <c r="D265" s="949"/>
      <c r="E265" s="936">
        <v>-9.3959579467773438</v>
      </c>
      <c r="F265" s="936">
        <v>-12.402030944824219</v>
      </c>
      <c r="G265" s="936">
        <v>-18.4901123046875</v>
      </c>
      <c r="H265" s="936">
        <v>-13.151243209838867</v>
      </c>
      <c r="I265" s="936">
        <v>-15.928097724914551</v>
      </c>
      <c r="J265" s="936">
        <v>-11.962978363037109</v>
      </c>
      <c r="K265" s="936">
        <v>-15.971939086914063</v>
      </c>
      <c r="L265" s="936">
        <v>-20.239709854125977</v>
      </c>
      <c r="M265" s="936">
        <v>-12.485170364379883</v>
      </c>
      <c r="N265" s="936">
        <v>-7.3845071792602539</v>
      </c>
      <c r="O265" s="936">
        <v>-17.050449371337891</v>
      </c>
      <c r="P265" s="936">
        <v>-11.491238594055176</v>
      </c>
      <c r="Q265" s="936">
        <v>-16.221813201904297</v>
      </c>
      <c r="R265" s="936">
        <v>-7.9670572280883789</v>
      </c>
      <c r="S265" s="936">
        <v>-8.2016334533691406</v>
      </c>
      <c r="T265" s="936">
        <v>-11.672767639160156</v>
      </c>
      <c r="U265" s="936">
        <v>-14.406665802001953</v>
      </c>
      <c r="V265" s="936">
        <v>-6.1895341873168945</v>
      </c>
      <c r="W265" s="936">
        <v>-4.9496350288391113</v>
      </c>
      <c r="X265" s="936">
        <v>-7.3960280418395996</v>
      </c>
      <c r="Y265" s="936">
        <v>-14.855999946594238</v>
      </c>
      <c r="Z265" s="936">
        <v>-15.767000198364258</v>
      </c>
      <c r="AA265" s="885"/>
      <c r="AB265" s="885"/>
      <c r="AC265" s="885"/>
      <c r="AD265" s="885"/>
      <c r="AE265" s="885"/>
      <c r="AF265" s="885"/>
      <c r="AG265" s="885"/>
      <c r="AH265" s="885"/>
      <c r="AI265" s="885"/>
      <c r="AJ265" s="885"/>
      <c r="AK265" s="885"/>
      <c r="AL265" s="885"/>
      <c r="AM265" s="856"/>
      <c r="AO265" s="885"/>
      <c r="AY265" s="856"/>
    </row>
    <row r="266" spans="1:51" ht="12.75" hidden="1" customHeight="1" x14ac:dyDescent="0.2">
      <c r="A266" s="972" t="s">
        <v>3696</v>
      </c>
      <c r="B266" s="906" t="str">
        <f t="shared" si="7"/>
        <v/>
      </c>
      <c r="C266" s="907" t="s">
        <v>4159</v>
      </c>
      <c r="D266" s="950"/>
      <c r="E266" s="936">
        <v>0</v>
      </c>
      <c r="F266" s="936">
        <v>0</v>
      </c>
      <c r="G266" s="936">
        <v>0</v>
      </c>
      <c r="H266" s="936">
        <v>0</v>
      </c>
      <c r="I266" s="936">
        <v>0</v>
      </c>
      <c r="J266" s="936">
        <v>0</v>
      </c>
      <c r="K266" s="936">
        <v>0</v>
      </c>
      <c r="L266" s="936">
        <v>0</v>
      </c>
      <c r="M266" s="936">
        <v>0</v>
      </c>
      <c r="N266" s="936">
        <v>0</v>
      </c>
      <c r="O266" s="936">
        <v>0</v>
      </c>
      <c r="P266" s="936">
        <v>0</v>
      </c>
      <c r="Q266" s="936">
        <v>0</v>
      </c>
      <c r="R266" s="936">
        <v>0</v>
      </c>
      <c r="S266" s="936">
        <v>0</v>
      </c>
      <c r="T266" s="936">
        <v>0</v>
      </c>
      <c r="U266" s="936">
        <v>0</v>
      </c>
      <c r="V266" s="936">
        <v>0</v>
      </c>
      <c r="W266" s="936">
        <v>0</v>
      </c>
      <c r="X266" s="936">
        <v>0</v>
      </c>
      <c r="Y266" s="936">
        <v>0</v>
      </c>
      <c r="Z266" s="936"/>
      <c r="AA266" s="886"/>
      <c r="AB266" s="886"/>
      <c r="AC266" s="886"/>
      <c r="AD266" s="886"/>
      <c r="AE266" s="886"/>
      <c r="AF266" s="886"/>
      <c r="AG266" s="886"/>
      <c r="AH266" s="886"/>
      <c r="AI266" s="886"/>
      <c r="AJ266" s="886"/>
      <c r="AK266" s="886"/>
      <c r="AL266" s="886"/>
      <c r="AM266" s="856"/>
      <c r="AN266" s="856" t="s">
        <v>3696</v>
      </c>
      <c r="AO266" s="885" t="s">
        <v>603</v>
      </c>
      <c r="AQ266" s="908"/>
      <c r="AR266" s="908"/>
      <c r="AS266" s="908"/>
      <c r="AT266" s="908"/>
      <c r="AY266" s="856"/>
    </row>
    <row r="267" spans="1:51" x14ac:dyDescent="0.2">
      <c r="A267" s="972" t="s">
        <v>3697</v>
      </c>
      <c r="B267" s="906" t="str">
        <f t="shared" si="7"/>
        <v>X</v>
      </c>
      <c r="C267" s="907" t="s">
        <v>4160</v>
      </c>
      <c r="D267" s="950"/>
      <c r="E267" s="936">
        <v>0</v>
      </c>
      <c r="F267" s="936">
        <v>0</v>
      </c>
      <c r="G267" s="936">
        <v>0</v>
      </c>
      <c r="H267" s="936">
        <v>-0.15499499440193176</v>
      </c>
      <c r="I267" s="936">
        <v>0</v>
      </c>
      <c r="J267" s="936">
        <v>0</v>
      </c>
      <c r="K267" s="936">
        <v>-0.1275160014629364</v>
      </c>
      <c r="L267" s="936">
        <v>-3.5604998469352722E-2</v>
      </c>
      <c r="M267" s="936">
        <v>-0.15520499646663666</v>
      </c>
      <c r="N267" s="936">
        <v>-0.18399499356746674</v>
      </c>
      <c r="O267" s="936">
        <v>-1.3306269645690918</v>
      </c>
      <c r="P267" s="936">
        <v>-3.1028120517730713</v>
      </c>
      <c r="Q267" s="936">
        <v>-0.77958500385284424</v>
      </c>
      <c r="R267" s="936">
        <v>-0.12409199774265289</v>
      </c>
      <c r="S267" s="936">
        <v>-0.59027397632598877</v>
      </c>
      <c r="T267" s="936">
        <v>0</v>
      </c>
      <c r="U267" s="936">
        <v>-0.59013700485229492</v>
      </c>
      <c r="V267" s="936">
        <v>-0.49217399954795837</v>
      </c>
      <c r="W267" s="936">
        <v>0</v>
      </c>
      <c r="X267" s="936">
        <v>-0.24259300529956818</v>
      </c>
      <c r="Y267" s="936">
        <v>-2.1530001163482666</v>
      </c>
      <c r="Z267" s="936">
        <v>-4.494999885559082</v>
      </c>
      <c r="AA267" s="886"/>
      <c r="AB267" s="886"/>
      <c r="AC267" s="886"/>
      <c r="AD267" s="886"/>
      <c r="AE267" s="886"/>
      <c r="AF267" s="886"/>
      <c r="AG267" s="886"/>
      <c r="AH267" s="886"/>
      <c r="AI267" s="886"/>
      <c r="AJ267" s="886"/>
      <c r="AK267" s="886"/>
      <c r="AL267" s="886"/>
      <c r="AM267" s="856"/>
      <c r="AO267" s="885"/>
      <c r="AQ267" s="908"/>
      <c r="AR267" s="908"/>
      <c r="AS267" s="908"/>
      <c r="AT267" s="908"/>
      <c r="AY267" s="856"/>
    </row>
    <row r="268" spans="1:51" x14ac:dyDescent="0.2">
      <c r="A268" s="972" t="s">
        <v>3698</v>
      </c>
      <c r="B268" s="906" t="str">
        <f t="shared" si="7"/>
        <v>X</v>
      </c>
      <c r="C268" s="907" t="s">
        <v>4161</v>
      </c>
      <c r="D268" s="950"/>
      <c r="E268" s="936">
        <v>-9.3959579467773438</v>
      </c>
      <c r="F268" s="936">
        <v>-12.402030944824219</v>
      </c>
      <c r="G268" s="936">
        <v>-18.4901123046875</v>
      </c>
      <c r="H268" s="936">
        <v>-12.996248245239258</v>
      </c>
      <c r="I268" s="936">
        <v>-15.928097724914551</v>
      </c>
      <c r="J268" s="936">
        <v>-11.962978363037109</v>
      </c>
      <c r="K268" s="936">
        <v>-15.844423294067383</v>
      </c>
      <c r="L268" s="936">
        <v>-20.204105377197266</v>
      </c>
      <c r="M268" s="936">
        <v>-12.329964637756348</v>
      </c>
      <c r="N268" s="936">
        <v>-7.2005119323730469</v>
      </c>
      <c r="O268" s="936">
        <v>-15.719822883605957</v>
      </c>
      <c r="P268" s="936">
        <v>-8.3884267807006836</v>
      </c>
      <c r="Q268" s="936">
        <v>-15.442229270935059</v>
      </c>
      <c r="R268" s="936">
        <v>-7.8429651260375977</v>
      </c>
      <c r="S268" s="936">
        <v>-7.6113591194152832</v>
      </c>
      <c r="T268" s="936">
        <v>-11.672767639160156</v>
      </c>
      <c r="U268" s="936">
        <v>-13.816529273986816</v>
      </c>
      <c r="V268" s="936">
        <v>-5.6973600387573242</v>
      </c>
      <c r="W268" s="936">
        <v>-4.9496350288391113</v>
      </c>
      <c r="X268" s="936">
        <v>-7.153435230255127</v>
      </c>
      <c r="Y268" s="936">
        <v>-12.703000068664551</v>
      </c>
      <c r="Z268" s="936">
        <v>-11.272000312805176</v>
      </c>
      <c r="AA268" s="886"/>
      <c r="AB268" s="886"/>
      <c r="AC268" s="886"/>
      <c r="AD268" s="886"/>
      <c r="AE268" s="886"/>
      <c r="AF268" s="886"/>
      <c r="AG268" s="886"/>
      <c r="AH268" s="886"/>
      <c r="AI268" s="886"/>
      <c r="AJ268" s="886"/>
      <c r="AK268" s="886"/>
      <c r="AL268" s="886"/>
      <c r="AM268" s="856"/>
      <c r="AO268" s="885"/>
      <c r="AQ268" s="908"/>
      <c r="AR268" s="908"/>
      <c r="AS268" s="908"/>
      <c r="AT268" s="908"/>
      <c r="AY268" s="856"/>
    </row>
    <row r="269" spans="1:51" ht="12.75" hidden="1" customHeight="1" x14ac:dyDescent="0.2">
      <c r="A269" s="972" t="s">
        <v>3699</v>
      </c>
      <c r="B269" s="906" t="str">
        <f t="shared" si="7"/>
        <v/>
      </c>
      <c r="C269" s="907" t="s">
        <v>4162</v>
      </c>
      <c r="D269" s="950"/>
      <c r="E269" s="936">
        <v>0</v>
      </c>
      <c r="F269" s="936">
        <v>0</v>
      </c>
      <c r="G269" s="936">
        <v>0</v>
      </c>
      <c r="H269" s="936">
        <v>0</v>
      </c>
      <c r="I269" s="936">
        <v>0</v>
      </c>
      <c r="J269" s="936">
        <v>0</v>
      </c>
      <c r="K269" s="936">
        <v>0</v>
      </c>
      <c r="L269" s="936">
        <v>0</v>
      </c>
      <c r="M269" s="936">
        <v>0</v>
      </c>
      <c r="N269" s="936">
        <v>0</v>
      </c>
      <c r="O269" s="936">
        <v>0</v>
      </c>
      <c r="P269" s="936">
        <v>0</v>
      </c>
      <c r="Q269" s="936">
        <v>0</v>
      </c>
      <c r="R269" s="936">
        <v>0</v>
      </c>
      <c r="S269" s="936">
        <v>0</v>
      </c>
      <c r="T269" s="936">
        <v>0</v>
      </c>
      <c r="U269" s="936">
        <v>0</v>
      </c>
      <c r="V269" s="936">
        <v>0</v>
      </c>
      <c r="W269" s="936">
        <v>0</v>
      </c>
      <c r="X269" s="936">
        <v>0</v>
      </c>
      <c r="Y269" s="936">
        <v>0</v>
      </c>
      <c r="Z269" s="936"/>
      <c r="AA269" s="886"/>
      <c r="AB269" s="886"/>
      <c r="AC269" s="886"/>
      <c r="AD269" s="886"/>
      <c r="AE269" s="886"/>
      <c r="AF269" s="886"/>
      <c r="AG269" s="886"/>
      <c r="AH269" s="886"/>
      <c r="AI269" s="886"/>
      <c r="AJ269" s="886"/>
      <c r="AK269" s="886"/>
      <c r="AL269" s="886"/>
      <c r="AM269" s="856"/>
      <c r="AN269" s="856" t="s">
        <v>3699</v>
      </c>
      <c r="AO269" s="885" t="s">
        <v>1724</v>
      </c>
      <c r="AQ269" s="908"/>
      <c r="AR269" s="908"/>
      <c r="AS269" s="908"/>
      <c r="AT269" s="908"/>
      <c r="AY269" s="856"/>
    </row>
    <row r="270" spans="1:51" x14ac:dyDescent="0.2">
      <c r="A270" s="944" t="s">
        <v>3700</v>
      </c>
      <c r="B270" s="884" t="str">
        <f t="shared" si="7"/>
        <v>X</v>
      </c>
      <c r="C270" s="905" t="s">
        <v>4163</v>
      </c>
      <c r="D270" s="949"/>
      <c r="E270" s="936">
        <v>-3.4679288864135742</v>
      </c>
      <c r="F270" s="936">
        <v>-1.7547860145568848</v>
      </c>
      <c r="G270" s="936">
        <v>-1.5642789602279663</v>
      </c>
      <c r="H270" s="936">
        <v>-1.0157999992370605</v>
      </c>
      <c r="I270" s="936">
        <v>-2.1724328994750977</v>
      </c>
      <c r="J270" s="936">
        <v>-1.6309640407562256</v>
      </c>
      <c r="K270" s="936">
        <v>-4.2567310333251953</v>
      </c>
      <c r="L270" s="936">
        <v>-4.1473798751831055</v>
      </c>
      <c r="M270" s="936">
        <v>-2.4505369663238525</v>
      </c>
      <c r="N270" s="936">
        <v>-3.3550980091094971</v>
      </c>
      <c r="O270" s="936">
        <v>-3.0309860706329346</v>
      </c>
      <c r="P270" s="936">
        <v>-3.0432326793670654</v>
      </c>
      <c r="Q270" s="936">
        <v>-1.1918519735336304</v>
      </c>
      <c r="R270" s="936">
        <v>-1.677888035774231</v>
      </c>
      <c r="S270" s="936">
        <v>-1.7008990049362183</v>
      </c>
      <c r="T270" s="936">
        <v>-1.8124500513076782</v>
      </c>
      <c r="U270" s="936">
        <v>-2.3309950828552246</v>
      </c>
      <c r="V270" s="936">
        <v>-2.2168149948120117</v>
      </c>
      <c r="W270" s="936">
        <v>-1.6246579885482788</v>
      </c>
      <c r="X270" s="936">
        <v>-2.1213901042938232</v>
      </c>
      <c r="Y270" s="936">
        <v>-1.6490000486373901</v>
      </c>
      <c r="Z270" s="936">
        <v>-2.5250000953674316</v>
      </c>
      <c r="AA270" s="886"/>
      <c r="AB270" s="886"/>
      <c r="AC270" s="886"/>
      <c r="AD270" s="886"/>
      <c r="AE270" s="886"/>
      <c r="AF270" s="886"/>
      <c r="AG270" s="886"/>
      <c r="AH270" s="886"/>
      <c r="AI270" s="886"/>
      <c r="AJ270" s="886"/>
      <c r="AK270" s="886"/>
      <c r="AL270" s="886"/>
      <c r="AM270" s="856"/>
      <c r="AO270" s="885"/>
      <c r="AY270" s="856"/>
    </row>
    <row r="271" spans="1:51" x14ac:dyDescent="0.2">
      <c r="A271" s="972" t="s">
        <v>3701</v>
      </c>
      <c r="B271" s="884" t="str">
        <f t="shared" si="7"/>
        <v>X</v>
      </c>
      <c r="C271" s="907" t="s">
        <v>4164</v>
      </c>
      <c r="D271" s="950"/>
      <c r="E271" s="936">
        <v>0</v>
      </c>
      <c r="F271" s="936">
        <v>0</v>
      </c>
      <c r="G271" s="936">
        <v>0</v>
      </c>
      <c r="H271" s="936">
        <v>-0.17489400506019592</v>
      </c>
      <c r="I271" s="936">
        <v>-0.91461300849914551</v>
      </c>
      <c r="J271" s="936">
        <v>-0.21521200239658356</v>
      </c>
      <c r="K271" s="936">
        <v>-0.38288399577140808</v>
      </c>
      <c r="L271" s="936">
        <v>-0.53943097591400146</v>
      </c>
      <c r="M271" s="936">
        <v>-0.14402200281620026</v>
      </c>
      <c r="N271" s="936">
        <v>-0.10327500104904175</v>
      </c>
      <c r="O271" s="936">
        <v>-0.6998639702796936</v>
      </c>
      <c r="P271" s="936">
        <v>-0.60949200391769409</v>
      </c>
      <c r="Q271" s="936">
        <v>-0.18927599489688873</v>
      </c>
      <c r="R271" s="936">
        <v>-0.38197800517082214</v>
      </c>
      <c r="S271" s="936">
        <v>-0.3114050030708313</v>
      </c>
      <c r="T271" s="936">
        <v>-0.32429298758506775</v>
      </c>
      <c r="U271" s="936">
        <v>-0.8159019947052002</v>
      </c>
      <c r="V271" s="936">
        <v>-0.65474897623062134</v>
      </c>
      <c r="W271" s="936">
        <v>-0.48410901427268982</v>
      </c>
      <c r="X271" s="936">
        <v>-0.56365597248077393</v>
      </c>
      <c r="Y271" s="936">
        <v>-0.8410000205039978</v>
      </c>
      <c r="Z271" s="936">
        <v>-0.56199997663497925</v>
      </c>
      <c r="AA271" s="886"/>
      <c r="AB271" s="886"/>
      <c r="AC271" s="886"/>
      <c r="AD271" s="886"/>
      <c r="AE271" s="886"/>
      <c r="AF271" s="886"/>
      <c r="AG271" s="886"/>
      <c r="AH271" s="886"/>
      <c r="AI271" s="886"/>
      <c r="AJ271" s="886"/>
      <c r="AK271" s="886"/>
      <c r="AL271" s="886"/>
      <c r="AM271" s="856"/>
      <c r="AO271" s="885"/>
      <c r="AQ271" s="908"/>
      <c r="AR271" s="908"/>
      <c r="AS271" s="908"/>
      <c r="AT271" s="908"/>
      <c r="AY271" s="856"/>
    </row>
    <row r="272" spans="1:51" ht="12.75" customHeight="1" x14ac:dyDescent="0.2">
      <c r="A272" s="972" t="s">
        <v>3702</v>
      </c>
      <c r="B272" s="884" t="str">
        <f t="shared" si="7"/>
        <v>X</v>
      </c>
      <c r="C272" s="907" t="s">
        <v>4165</v>
      </c>
      <c r="D272" s="950"/>
      <c r="E272" s="936">
        <v>-3.4679288864135742</v>
      </c>
      <c r="F272" s="936">
        <v>-1.7547860145568848</v>
      </c>
      <c r="G272" s="936">
        <v>-1.5642789602279663</v>
      </c>
      <c r="H272" s="936">
        <v>-0.84090602397918701</v>
      </c>
      <c r="I272" s="936">
        <v>-1.2578200101852417</v>
      </c>
      <c r="J272" s="936">
        <v>-1.4157520532608032</v>
      </c>
      <c r="K272" s="936">
        <v>-3.8738470077514648</v>
      </c>
      <c r="L272" s="936">
        <v>-3.6079490184783936</v>
      </c>
      <c r="M272" s="936">
        <v>-2.3065149784088135</v>
      </c>
      <c r="N272" s="936">
        <v>-3.2518229484558105</v>
      </c>
      <c r="O272" s="936">
        <v>-2.3311219215393066</v>
      </c>
      <c r="P272" s="936">
        <v>-2.4337406158447266</v>
      </c>
      <c r="Q272" s="936">
        <v>-1.0025759935379028</v>
      </c>
      <c r="R272" s="936">
        <v>-1.2959100008010864</v>
      </c>
      <c r="S272" s="936">
        <v>-1.3894939422607422</v>
      </c>
      <c r="T272" s="936">
        <v>-1.4881570339202881</v>
      </c>
      <c r="U272" s="936">
        <v>-1.5150929689407349</v>
      </c>
      <c r="V272" s="936">
        <v>-1.5620659589767456</v>
      </c>
      <c r="W272" s="936">
        <v>-1.1405489444732666</v>
      </c>
      <c r="X272" s="936">
        <v>-1.5577340126037598</v>
      </c>
      <c r="Y272" s="936">
        <v>-0.80800002813339233</v>
      </c>
      <c r="Z272" s="936">
        <v>-1.9630000591278076</v>
      </c>
      <c r="AA272" s="886"/>
      <c r="AB272" s="886"/>
      <c r="AC272" s="886"/>
      <c r="AD272" s="886"/>
      <c r="AE272" s="886"/>
      <c r="AF272" s="886"/>
      <c r="AG272" s="886"/>
      <c r="AH272" s="886"/>
      <c r="AI272" s="886"/>
      <c r="AJ272" s="886"/>
      <c r="AK272" s="886"/>
      <c r="AL272" s="886"/>
      <c r="AM272" s="856"/>
      <c r="AO272" s="885"/>
      <c r="AQ272" s="908"/>
      <c r="AR272" s="908"/>
      <c r="AS272" s="908"/>
      <c r="AT272" s="908"/>
      <c r="AY272" s="856"/>
    </row>
    <row r="273" spans="1:51" ht="12.75" customHeight="1" x14ac:dyDescent="0.2">
      <c r="A273" s="944" t="s">
        <v>3703</v>
      </c>
      <c r="B273" s="884" t="str">
        <f t="shared" si="7"/>
        <v>X</v>
      </c>
      <c r="C273" s="905" t="s">
        <v>4166</v>
      </c>
      <c r="D273" s="949"/>
      <c r="E273" s="936">
        <v>0</v>
      </c>
      <c r="F273" s="936">
        <v>0</v>
      </c>
      <c r="G273" s="936">
        <v>0</v>
      </c>
      <c r="H273" s="936">
        <v>0</v>
      </c>
      <c r="I273" s="936">
        <v>0</v>
      </c>
      <c r="J273" s="936">
        <v>0</v>
      </c>
      <c r="K273" s="936">
        <v>0</v>
      </c>
      <c r="L273" s="936">
        <v>-1.6922999173402786E-2</v>
      </c>
      <c r="M273" s="936">
        <v>-8.0730002373456955E-3</v>
      </c>
      <c r="N273" s="936">
        <v>-1.0590000310912728E-3</v>
      </c>
      <c r="O273" s="936">
        <v>-1.3995000161230564E-2</v>
      </c>
      <c r="P273" s="936">
        <v>0</v>
      </c>
      <c r="Q273" s="936">
        <v>-2.4938000366091728E-2</v>
      </c>
      <c r="R273" s="936">
        <v>-3.9182998239994049E-2</v>
      </c>
      <c r="S273" s="936">
        <v>-1.0940749645233154</v>
      </c>
      <c r="T273" s="936">
        <v>-4.0856998413801193E-2</v>
      </c>
      <c r="U273" s="936">
        <v>-7.7400997281074524E-2</v>
      </c>
      <c r="V273" s="936">
        <v>-1.4913000166416168E-2</v>
      </c>
      <c r="W273" s="936">
        <v>-1.3857999816536903E-2</v>
      </c>
      <c r="X273" s="936">
        <v>-0.99998199939727783</v>
      </c>
      <c r="Y273" s="936">
        <v>-5.0999999046325684E-2</v>
      </c>
      <c r="Z273" s="936">
        <v>-0.1679999977350235</v>
      </c>
      <c r="AA273" s="886"/>
      <c r="AB273" s="886"/>
      <c r="AC273" s="886"/>
      <c r="AD273" s="886"/>
      <c r="AE273" s="886"/>
      <c r="AF273" s="886"/>
      <c r="AG273" s="886"/>
      <c r="AH273" s="886"/>
      <c r="AI273" s="886"/>
      <c r="AJ273" s="886"/>
      <c r="AK273" s="886"/>
      <c r="AL273" s="886"/>
      <c r="AM273" s="856"/>
      <c r="AO273" s="885"/>
      <c r="AY273" s="856"/>
    </row>
    <row r="274" spans="1:51" ht="12.75" hidden="1" customHeight="1" x14ac:dyDescent="0.2">
      <c r="A274" s="972" t="s">
        <v>3704</v>
      </c>
      <c r="B274" s="906" t="str">
        <f t="shared" si="7"/>
        <v/>
      </c>
      <c r="C274" s="907" t="s">
        <v>4167</v>
      </c>
      <c r="D274" s="950"/>
      <c r="E274" s="936">
        <v>0</v>
      </c>
      <c r="F274" s="936">
        <v>0</v>
      </c>
      <c r="G274" s="936">
        <v>0</v>
      </c>
      <c r="H274" s="936">
        <v>0</v>
      </c>
      <c r="I274" s="936">
        <v>0</v>
      </c>
      <c r="J274" s="936">
        <v>0</v>
      </c>
      <c r="K274" s="936">
        <v>0</v>
      </c>
      <c r="L274" s="936">
        <v>0</v>
      </c>
      <c r="M274" s="936">
        <v>0</v>
      </c>
      <c r="N274" s="936">
        <v>0</v>
      </c>
      <c r="O274" s="936">
        <v>0</v>
      </c>
      <c r="P274" s="936">
        <v>0</v>
      </c>
      <c r="Q274" s="936">
        <v>0</v>
      </c>
      <c r="R274" s="936">
        <v>0</v>
      </c>
      <c r="S274" s="936">
        <v>0</v>
      </c>
      <c r="T274" s="936">
        <v>0</v>
      </c>
      <c r="U274" s="936">
        <v>0</v>
      </c>
      <c r="V274" s="936">
        <v>0</v>
      </c>
      <c r="W274" s="936">
        <v>0</v>
      </c>
      <c r="X274" s="936">
        <v>0</v>
      </c>
      <c r="Y274" s="936">
        <v>0</v>
      </c>
      <c r="Z274" s="936"/>
      <c r="AA274" s="886"/>
      <c r="AB274" s="886"/>
      <c r="AC274" s="886"/>
      <c r="AD274" s="886"/>
      <c r="AE274" s="886"/>
      <c r="AF274" s="886"/>
      <c r="AG274" s="886"/>
      <c r="AH274" s="886"/>
      <c r="AI274" s="886"/>
      <c r="AJ274" s="886"/>
      <c r="AK274" s="886"/>
      <c r="AL274" s="886"/>
      <c r="AM274" s="856"/>
      <c r="AN274" s="856" t="s">
        <v>3704</v>
      </c>
      <c r="AO274" s="885" t="s">
        <v>1725</v>
      </c>
      <c r="AQ274" s="908"/>
      <c r="AR274" s="908"/>
      <c r="AS274" s="908"/>
      <c r="AT274" s="908"/>
      <c r="AY274" s="856"/>
    </row>
    <row r="275" spans="1:51" ht="12.75" customHeight="1" x14ac:dyDescent="0.2">
      <c r="A275" s="972" t="s">
        <v>3705</v>
      </c>
      <c r="B275" s="884" t="str">
        <f t="shared" si="7"/>
        <v>X</v>
      </c>
      <c r="C275" s="907" t="s">
        <v>4168</v>
      </c>
      <c r="D275" s="950"/>
      <c r="E275" s="936">
        <v>0</v>
      </c>
      <c r="F275" s="936">
        <v>0</v>
      </c>
      <c r="G275" s="936">
        <v>0</v>
      </c>
      <c r="H275" s="936">
        <v>0</v>
      </c>
      <c r="I275" s="936">
        <v>0</v>
      </c>
      <c r="J275" s="936">
        <v>0</v>
      </c>
      <c r="K275" s="936">
        <v>0</v>
      </c>
      <c r="L275" s="936">
        <v>-1.6922999173402786E-2</v>
      </c>
      <c r="M275" s="936">
        <v>-8.0730002373456955E-3</v>
      </c>
      <c r="N275" s="936">
        <v>-1.0590000310912728E-3</v>
      </c>
      <c r="O275" s="936">
        <v>-1.3995000161230564E-2</v>
      </c>
      <c r="P275" s="936">
        <v>0</v>
      </c>
      <c r="Q275" s="936">
        <v>-2.4938000366091728E-2</v>
      </c>
      <c r="R275" s="936">
        <v>-3.9182998239994049E-2</v>
      </c>
      <c r="S275" s="936">
        <v>-1.0940749645233154</v>
      </c>
      <c r="T275" s="936">
        <v>-4.0856998413801193E-2</v>
      </c>
      <c r="U275" s="936">
        <v>-7.7400997281074524E-2</v>
      </c>
      <c r="V275" s="936">
        <v>-1.4913000166416168E-2</v>
      </c>
      <c r="W275" s="936">
        <v>-1.3857999816536903E-2</v>
      </c>
      <c r="X275" s="936">
        <v>-0.99998199939727783</v>
      </c>
      <c r="Y275" s="936">
        <v>-5.0999999046325684E-2</v>
      </c>
      <c r="Z275" s="936">
        <v>-0.1679999977350235</v>
      </c>
      <c r="AA275" s="886"/>
      <c r="AB275" s="886"/>
      <c r="AC275" s="886"/>
      <c r="AD275" s="886"/>
      <c r="AE275" s="886"/>
      <c r="AF275" s="886"/>
      <c r="AG275" s="886"/>
      <c r="AH275" s="886"/>
      <c r="AI275" s="886"/>
      <c r="AJ275" s="886"/>
      <c r="AK275" s="886"/>
      <c r="AL275" s="886"/>
      <c r="AM275" s="856"/>
      <c r="AO275" s="885"/>
      <c r="AQ275" s="908"/>
      <c r="AR275" s="908"/>
      <c r="AS275" s="908"/>
      <c r="AT275" s="908"/>
      <c r="AY275" s="856"/>
    </row>
    <row r="276" spans="1:51" ht="12.75" hidden="1" customHeight="1" x14ac:dyDescent="0.2">
      <c r="A276" s="944" t="s">
        <v>3706</v>
      </c>
      <c r="B276" s="906" t="str">
        <f t="shared" si="7"/>
        <v/>
      </c>
      <c r="C276" s="905" t="s">
        <v>4169</v>
      </c>
      <c r="D276" s="949"/>
      <c r="E276" s="936">
        <v>0</v>
      </c>
      <c r="F276" s="936">
        <v>0</v>
      </c>
      <c r="G276" s="936">
        <v>0</v>
      </c>
      <c r="H276" s="936">
        <v>0</v>
      </c>
      <c r="I276" s="936">
        <v>0</v>
      </c>
      <c r="J276" s="936">
        <v>0</v>
      </c>
      <c r="K276" s="936">
        <v>0</v>
      </c>
      <c r="L276" s="936">
        <v>0</v>
      </c>
      <c r="M276" s="936">
        <v>0</v>
      </c>
      <c r="N276" s="936">
        <v>0</v>
      </c>
      <c r="O276" s="936">
        <v>0</v>
      </c>
      <c r="P276" s="936">
        <v>0</v>
      </c>
      <c r="Q276" s="936">
        <v>0</v>
      </c>
      <c r="R276" s="936">
        <v>0</v>
      </c>
      <c r="S276" s="936">
        <v>0</v>
      </c>
      <c r="T276" s="936">
        <v>0</v>
      </c>
      <c r="U276" s="936">
        <v>0</v>
      </c>
      <c r="V276" s="936">
        <v>0</v>
      </c>
      <c r="W276" s="936">
        <v>0</v>
      </c>
      <c r="X276" s="936">
        <v>0</v>
      </c>
      <c r="Y276" s="936">
        <v>0</v>
      </c>
      <c r="Z276" s="936"/>
      <c r="AA276" s="886"/>
      <c r="AB276" s="886"/>
      <c r="AC276" s="886"/>
      <c r="AD276" s="886"/>
      <c r="AE276" s="886"/>
      <c r="AF276" s="886"/>
      <c r="AG276" s="886"/>
      <c r="AH276" s="886"/>
      <c r="AI276" s="886"/>
      <c r="AJ276" s="886"/>
      <c r="AK276" s="886"/>
      <c r="AL276" s="886"/>
      <c r="AM276" s="856"/>
      <c r="AN276" s="856" t="s">
        <v>3706</v>
      </c>
      <c r="AO276" s="885" t="s">
        <v>3707</v>
      </c>
    </row>
    <row r="277" spans="1:51" ht="12.75" hidden="1" customHeight="1" x14ac:dyDescent="0.2">
      <c r="A277" s="983" t="s">
        <v>3708</v>
      </c>
      <c r="B277" s="906" t="str">
        <f t="shared" si="7"/>
        <v/>
      </c>
      <c r="C277" s="905" t="s">
        <v>4170</v>
      </c>
      <c r="D277" s="949"/>
      <c r="E277" s="936">
        <v>0</v>
      </c>
      <c r="F277" s="936">
        <v>0</v>
      </c>
      <c r="G277" s="936">
        <v>0</v>
      </c>
      <c r="H277" s="936">
        <v>0</v>
      </c>
      <c r="I277" s="936">
        <v>0</v>
      </c>
      <c r="J277" s="936">
        <v>0</v>
      </c>
      <c r="K277" s="936">
        <v>0</v>
      </c>
      <c r="L277" s="936">
        <v>0</v>
      </c>
      <c r="M277" s="936">
        <v>0</v>
      </c>
      <c r="N277" s="936">
        <v>0</v>
      </c>
      <c r="O277" s="936">
        <v>0</v>
      </c>
      <c r="P277" s="936">
        <v>0</v>
      </c>
      <c r="Q277" s="936">
        <v>0</v>
      </c>
      <c r="R277" s="936">
        <v>0</v>
      </c>
      <c r="S277" s="936">
        <v>0</v>
      </c>
      <c r="T277" s="936">
        <v>0</v>
      </c>
      <c r="U277" s="936">
        <v>0</v>
      </c>
      <c r="V277" s="936">
        <v>0</v>
      </c>
      <c r="W277" s="936">
        <v>0</v>
      </c>
      <c r="X277" s="936">
        <v>0</v>
      </c>
      <c r="Y277" s="936">
        <v>0</v>
      </c>
      <c r="Z277" s="936"/>
      <c r="AA277" s="886"/>
      <c r="AB277" s="886"/>
      <c r="AC277" s="886"/>
      <c r="AD277" s="886"/>
      <c r="AE277" s="886"/>
      <c r="AF277" s="886"/>
      <c r="AG277" s="886"/>
      <c r="AH277" s="886"/>
      <c r="AI277" s="886"/>
      <c r="AJ277" s="886"/>
      <c r="AK277" s="886"/>
      <c r="AL277" s="886"/>
      <c r="AM277" s="856"/>
      <c r="AN277" s="856" t="s">
        <v>3708</v>
      </c>
      <c r="AO277" s="885" t="s">
        <v>1726</v>
      </c>
    </row>
    <row r="278" spans="1:51" x14ac:dyDescent="0.2">
      <c r="A278" s="944" t="s">
        <v>3709</v>
      </c>
      <c r="B278" s="884" t="str">
        <f t="shared" si="7"/>
        <v>X</v>
      </c>
      <c r="C278" s="909" t="s">
        <v>4171</v>
      </c>
      <c r="D278" s="951"/>
      <c r="E278" s="936">
        <v>-2.7171000838279724E-2</v>
      </c>
      <c r="F278" s="936">
        <v>-9.1399997472763062E-4</v>
      </c>
      <c r="G278" s="936">
        <v>-3.7951000034809113E-2</v>
      </c>
      <c r="H278" s="936">
        <v>6.4565002918243408E-2</v>
      </c>
      <c r="I278" s="936">
        <v>2.0932000130414963E-2</v>
      </c>
      <c r="J278" s="936">
        <v>1.9989000633358955E-2</v>
      </c>
      <c r="K278" s="936">
        <v>-4.5250002294778824E-3</v>
      </c>
      <c r="L278" s="936">
        <v>0</v>
      </c>
      <c r="M278" s="936">
        <v>0</v>
      </c>
      <c r="N278" s="936">
        <v>0</v>
      </c>
      <c r="O278" s="936">
        <v>0</v>
      </c>
      <c r="P278" s="936">
        <v>0</v>
      </c>
      <c r="Q278" s="936">
        <v>-9.9999999747524271E-7</v>
      </c>
      <c r="R278" s="936">
        <v>0</v>
      </c>
      <c r="S278" s="936">
        <v>0</v>
      </c>
      <c r="T278" s="936">
        <v>4.6468000859022141E-2</v>
      </c>
      <c r="U278" s="936">
        <v>0</v>
      </c>
      <c r="V278" s="936">
        <v>0</v>
      </c>
      <c r="W278" s="936">
        <v>0</v>
      </c>
      <c r="X278" s="936">
        <v>0</v>
      </c>
      <c r="Y278" s="936">
        <v>0</v>
      </c>
      <c r="Z278" s="936">
        <v>0</v>
      </c>
      <c r="AA278" s="886"/>
      <c r="AB278" s="886"/>
      <c r="AC278" s="886"/>
      <c r="AD278" s="886"/>
      <c r="AE278" s="886"/>
      <c r="AF278" s="886"/>
      <c r="AG278" s="886"/>
      <c r="AH278" s="886"/>
      <c r="AI278" s="886"/>
      <c r="AJ278" s="886"/>
      <c r="AK278" s="886"/>
      <c r="AL278" s="886"/>
      <c r="AM278" s="856"/>
      <c r="AO278" s="885"/>
    </row>
    <row r="279" spans="1:51" hidden="1" x14ac:dyDescent="0.2">
      <c r="A279" s="944" t="s">
        <v>3710</v>
      </c>
      <c r="B279" s="884" t="str">
        <f t="shared" si="7"/>
        <v/>
      </c>
      <c r="C279" s="909" t="s">
        <v>4172</v>
      </c>
      <c r="D279" s="951"/>
      <c r="E279" s="936">
        <v>0</v>
      </c>
      <c r="F279" s="936">
        <v>0</v>
      </c>
      <c r="G279" s="936">
        <v>0</v>
      </c>
      <c r="H279" s="936">
        <v>0</v>
      </c>
      <c r="I279" s="936">
        <v>0</v>
      </c>
      <c r="J279" s="936">
        <v>0</v>
      </c>
      <c r="K279" s="936">
        <v>0</v>
      </c>
      <c r="L279" s="936">
        <v>0</v>
      </c>
      <c r="M279" s="936">
        <v>0</v>
      </c>
      <c r="N279" s="936">
        <v>0</v>
      </c>
      <c r="O279" s="936">
        <v>0</v>
      </c>
      <c r="P279" s="936">
        <v>0</v>
      </c>
      <c r="Q279" s="936">
        <v>0</v>
      </c>
      <c r="R279" s="936">
        <v>0</v>
      </c>
      <c r="S279" s="936">
        <v>0</v>
      </c>
      <c r="T279" s="936">
        <v>0</v>
      </c>
      <c r="U279" s="936">
        <v>0</v>
      </c>
      <c r="V279" s="936">
        <v>0</v>
      </c>
      <c r="W279" s="936">
        <v>0</v>
      </c>
      <c r="X279" s="936">
        <v>0</v>
      </c>
      <c r="Y279" s="936">
        <v>0</v>
      </c>
      <c r="Z279" s="936"/>
      <c r="AA279" s="886"/>
      <c r="AB279" s="886"/>
      <c r="AC279" s="886"/>
      <c r="AD279" s="886"/>
      <c r="AE279" s="886"/>
      <c r="AF279" s="886"/>
      <c r="AG279" s="886"/>
      <c r="AH279" s="886"/>
      <c r="AI279" s="886"/>
      <c r="AJ279" s="886"/>
      <c r="AK279" s="886"/>
      <c r="AL279" s="886"/>
      <c r="AM279" s="856"/>
      <c r="AN279" s="856" t="s">
        <v>3710</v>
      </c>
      <c r="AO279" s="885" t="s">
        <v>1727</v>
      </c>
    </row>
    <row r="280" spans="1:51" x14ac:dyDescent="0.2">
      <c r="A280" s="944" t="s">
        <v>3711</v>
      </c>
      <c r="B280" s="884" t="str">
        <f t="shared" si="7"/>
        <v>X</v>
      </c>
      <c r="C280" s="909" t="s">
        <v>4173</v>
      </c>
      <c r="D280" s="951"/>
      <c r="E280" s="936">
        <v>-0.95021802186965942</v>
      </c>
      <c r="F280" s="936">
        <v>-0.54878997802734375</v>
      </c>
      <c r="G280" s="936">
        <v>0</v>
      </c>
      <c r="H280" s="936">
        <v>0</v>
      </c>
      <c r="I280" s="936">
        <v>0</v>
      </c>
      <c r="J280" s="936">
        <v>0</v>
      </c>
      <c r="K280" s="936">
        <v>0</v>
      </c>
      <c r="L280" s="936">
        <v>0</v>
      </c>
      <c r="M280" s="936">
        <v>0</v>
      </c>
      <c r="N280" s="936">
        <v>0</v>
      </c>
      <c r="O280" s="936">
        <v>0</v>
      </c>
      <c r="P280" s="936">
        <v>0</v>
      </c>
      <c r="Q280" s="936">
        <v>0</v>
      </c>
      <c r="R280" s="936">
        <v>-4.9109000712633133E-2</v>
      </c>
      <c r="S280" s="936">
        <v>0</v>
      </c>
      <c r="T280" s="936">
        <v>0</v>
      </c>
      <c r="U280" s="936">
        <v>0</v>
      </c>
      <c r="V280" s="936">
        <v>0</v>
      </c>
      <c r="W280" s="936">
        <v>-2.500000037252903E-2</v>
      </c>
      <c r="X280" s="936">
        <v>-6.3393521308898926</v>
      </c>
      <c r="Y280" s="936">
        <v>0</v>
      </c>
      <c r="Z280" s="936">
        <v>0</v>
      </c>
      <c r="AA280" s="886"/>
      <c r="AB280" s="886"/>
      <c r="AC280" s="886"/>
      <c r="AD280" s="886"/>
      <c r="AE280" s="886"/>
      <c r="AF280" s="886"/>
      <c r="AG280" s="886"/>
      <c r="AH280" s="886"/>
      <c r="AI280" s="886"/>
      <c r="AJ280" s="886"/>
      <c r="AK280" s="886"/>
      <c r="AL280" s="886"/>
      <c r="AM280" s="856"/>
      <c r="AO280" s="885"/>
    </row>
    <row r="281" spans="1:51" ht="12.75" customHeight="1" x14ac:dyDescent="0.2">
      <c r="A281" s="944" t="s">
        <v>3712</v>
      </c>
      <c r="B281" s="884" t="str">
        <f t="shared" si="7"/>
        <v>X</v>
      </c>
      <c r="C281" s="910" t="s">
        <v>4174</v>
      </c>
      <c r="D281" s="952"/>
      <c r="E281" s="936">
        <v>-0.95021802186965942</v>
      </c>
      <c r="F281" s="936">
        <v>-0.54878997802734375</v>
      </c>
      <c r="G281" s="936">
        <v>0</v>
      </c>
      <c r="H281" s="936">
        <v>0</v>
      </c>
      <c r="I281" s="936">
        <v>0</v>
      </c>
      <c r="J281" s="936">
        <v>0</v>
      </c>
      <c r="K281" s="936">
        <v>0</v>
      </c>
      <c r="L281" s="936">
        <v>0</v>
      </c>
      <c r="M281" s="936">
        <v>0</v>
      </c>
      <c r="N281" s="936">
        <v>0</v>
      </c>
      <c r="O281" s="936">
        <v>0</v>
      </c>
      <c r="P281" s="936">
        <v>0</v>
      </c>
      <c r="Q281" s="936">
        <v>0</v>
      </c>
      <c r="R281" s="936">
        <v>-4.9109000712633133E-2</v>
      </c>
      <c r="S281" s="936">
        <v>0</v>
      </c>
      <c r="T281" s="936">
        <v>0</v>
      </c>
      <c r="U281" s="936">
        <v>0</v>
      </c>
      <c r="V281" s="936">
        <v>0</v>
      </c>
      <c r="W281" s="936">
        <v>-2.500000037252903E-2</v>
      </c>
      <c r="X281" s="936">
        <v>-6.3393521308898926</v>
      </c>
      <c r="Y281" s="936">
        <v>0</v>
      </c>
      <c r="Z281" s="936">
        <v>0</v>
      </c>
      <c r="AA281" s="886"/>
      <c r="AB281" s="886"/>
      <c r="AC281" s="886"/>
      <c r="AD281" s="886"/>
      <c r="AE281" s="886"/>
      <c r="AF281" s="886"/>
      <c r="AG281" s="886"/>
      <c r="AH281" s="886"/>
      <c r="AI281" s="886"/>
      <c r="AJ281" s="886"/>
      <c r="AK281" s="886"/>
      <c r="AL281" s="886"/>
      <c r="AM281" s="856"/>
      <c r="AO281" s="885"/>
    </row>
    <row r="282" spans="1:51" ht="12.75" hidden="1" customHeight="1" x14ac:dyDescent="0.2">
      <c r="A282" s="944" t="s">
        <v>3713</v>
      </c>
      <c r="B282" s="884" t="str">
        <f t="shared" si="7"/>
        <v/>
      </c>
      <c r="C282" s="910" t="s">
        <v>4175</v>
      </c>
      <c r="D282" s="952"/>
      <c r="E282" s="936">
        <v>0</v>
      </c>
      <c r="F282" s="936">
        <v>0</v>
      </c>
      <c r="G282" s="936">
        <v>0</v>
      </c>
      <c r="H282" s="936">
        <v>0</v>
      </c>
      <c r="I282" s="936">
        <v>0</v>
      </c>
      <c r="J282" s="936">
        <v>0</v>
      </c>
      <c r="K282" s="936">
        <v>0</v>
      </c>
      <c r="L282" s="936">
        <v>0</v>
      </c>
      <c r="M282" s="936">
        <v>0</v>
      </c>
      <c r="N282" s="936">
        <v>0</v>
      </c>
      <c r="O282" s="936">
        <v>0</v>
      </c>
      <c r="P282" s="936">
        <v>0</v>
      </c>
      <c r="Q282" s="936">
        <v>0</v>
      </c>
      <c r="R282" s="936">
        <v>0</v>
      </c>
      <c r="S282" s="936">
        <v>0</v>
      </c>
      <c r="T282" s="936">
        <v>0</v>
      </c>
      <c r="U282" s="936">
        <v>0</v>
      </c>
      <c r="V282" s="936">
        <v>0</v>
      </c>
      <c r="W282" s="936">
        <v>0</v>
      </c>
      <c r="X282" s="936">
        <v>0</v>
      </c>
      <c r="Y282" s="936">
        <v>0</v>
      </c>
      <c r="Z282" s="936"/>
      <c r="AA282" s="886"/>
      <c r="AB282" s="886"/>
      <c r="AC282" s="886"/>
      <c r="AD282" s="886"/>
      <c r="AE282" s="886"/>
      <c r="AF282" s="886"/>
      <c r="AG282" s="886"/>
      <c r="AH282" s="886"/>
      <c r="AI282" s="886"/>
      <c r="AJ282" s="886"/>
      <c r="AK282" s="886"/>
      <c r="AL282" s="886"/>
      <c r="AM282" s="856"/>
      <c r="AN282" s="856" t="s">
        <v>3713</v>
      </c>
      <c r="AO282" s="885" t="s">
        <v>1729</v>
      </c>
    </row>
    <row r="283" spans="1:51" ht="12.75" hidden="1" customHeight="1" x14ac:dyDescent="0.2">
      <c r="A283" s="944" t="s">
        <v>3714</v>
      </c>
      <c r="B283" s="884" t="str">
        <f t="shared" si="7"/>
        <v/>
      </c>
      <c r="C283" s="910" t="s">
        <v>4176</v>
      </c>
      <c r="D283" s="952"/>
      <c r="E283" s="936">
        <v>0</v>
      </c>
      <c r="F283" s="936">
        <v>0</v>
      </c>
      <c r="G283" s="936">
        <v>0</v>
      </c>
      <c r="H283" s="936">
        <v>0</v>
      </c>
      <c r="I283" s="936">
        <v>0</v>
      </c>
      <c r="J283" s="936">
        <v>0</v>
      </c>
      <c r="K283" s="936">
        <v>0</v>
      </c>
      <c r="L283" s="936">
        <v>0</v>
      </c>
      <c r="M283" s="936">
        <v>0</v>
      </c>
      <c r="N283" s="936">
        <v>0</v>
      </c>
      <c r="O283" s="936">
        <v>0</v>
      </c>
      <c r="P283" s="936">
        <v>0</v>
      </c>
      <c r="Q283" s="936">
        <v>0</v>
      </c>
      <c r="R283" s="936">
        <v>0</v>
      </c>
      <c r="S283" s="936">
        <v>0</v>
      </c>
      <c r="T283" s="936">
        <v>0</v>
      </c>
      <c r="U283" s="936">
        <v>0</v>
      </c>
      <c r="V283" s="936">
        <v>0</v>
      </c>
      <c r="W283" s="936">
        <v>0</v>
      </c>
      <c r="X283" s="936">
        <v>0</v>
      </c>
      <c r="Y283" s="936">
        <v>0</v>
      </c>
      <c r="Z283" s="936"/>
      <c r="AA283" s="886"/>
      <c r="AB283" s="886"/>
      <c r="AC283" s="886"/>
      <c r="AD283" s="886"/>
      <c r="AE283" s="886"/>
      <c r="AF283" s="886"/>
      <c r="AG283" s="886"/>
      <c r="AH283" s="886"/>
      <c r="AI283" s="886"/>
      <c r="AJ283" s="886"/>
      <c r="AK283" s="886"/>
      <c r="AL283" s="886"/>
      <c r="AN283" s="853" t="s">
        <v>3714</v>
      </c>
      <c r="AO283" s="885" t="s">
        <v>1730</v>
      </c>
    </row>
    <row r="284" spans="1:51" ht="12.75" hidden="1" customHeight="1" x14ac:dyDescent="0.2">
      <c r="A284" s="944" t="s">
        <v>3715</v>
      </c>
      <c r="B284" s="884" t="str">
        <f t="shared" si="7"/>
        <v/>
      </c>
      <c r="C284" s="911" t="s">
        <v>4177</v>
      </c>
      <c r="D284" s="953"/>
      <c r="E284" s="936">
        <v>0</v>
      </c>
      <c r="F284" s="936">
        <v>0</v>
      </c>
      <c r="G284" s="936">
        <v>0</v>
      </c>
      <c r="H284" s="936">
        <v>0</v>
      </c>
      <c r="I284" s="936">
        <v>0</v>
      </c>
      <c r="J284" s="936">
        <v>0</v>
      </c>
      <c r="K284" s="936">
        <v>0</v>
      </c>
      <c r="L284" s="936">
        <v>0</v>
      </c>
      <c r="M284" s="936">
        <v>0</v>
      </c>
      <c r="N284" s="936">
        <v>0</v>
      </c>
      <c r="O284" s="936">
        <v>0</v>
      </c>
      <c r="P284" s="936">
        <v>0</v>
      </c>
      <c r="Q284" s="936">
        <v>0</v>
      </c>
      <c r="R284" s="936">
        <v>0</v>
      </c>
      <c r="S284" s="936">
        <v>0</v>
      </c>
      <c r="T284" s="936">
        <v>0</v>
      </c>
      <c r="U284" s="936">
        <v>0</v>
      </c>
      <c r="V284" s="936">
        <v>0</v>
      </c>
      <c r="W284" s="936">
        <v>0</v>
      </c>
      <c r="X284" s="936">
        <v>0</v>
      </c>
      <c r="Y284" s="936">
        <v>0</v>
      </c>
      <c r="Z284" s="936"/>
      <c r="AA284" s="886"/>
      <c r="AB284" s="886"/>
      <c r="AC284" s="886"/>
      <c r="AD284" s="886"/>
      <c r="AE284" s="886"/>
      <c r="AF284" s="886"/>
      <c r="AG284" s="886"/>
      <c r="AH284" s="886"/>
      <c r="AI284" s="886"/>
      <c r="AJ284" s="886"/>
      <c r="AK284" s="886"/>
      <c r="AL284" s="886"/>
      <c r="AN284" s="853" t="s">
        <v>3715</v>
      </c>
      <c r="AO284" s="885" t="s">
        <v>1731</v>
      </c>
    </row>
    <row r="285" spans="1:51" ht="12.75" hidden="1" customHeight="1" x14ac:dyDescent="0.2">
      <c r="A285" s="944" t="s">
        <v>3716</v>
      </c>
      <c r="B285" s="884" t="str">
        <f t="shared" si="7"/>
        <v/>
      </c>
      <c r="C285" s="911" t="s">
        <v>4178</v>
      </c>
      <c r="D285" s="953"/>
      <c r="E285" s="936">
        <v>0</v>
      </c>
      <c r="F285" s="936">
        <v>0</v>
      </c>
      <c r="G285" s="936">
        <v>0</v>
      </c>
      <c r="H285" s="936">
        <v>0</v>
      </c>
      <c r="I285" s="936">
        <v>0</v>
      </c>
      <c r="J285" s="936">
        <v>0</v>
      </c>
      <c r="K285" s="936">
        <v>0</v>
      </c>
      <c r="L285" s="936">
        <v>0</v>
      </c>
      <c r="M285" s="936">
        <v>0</v>
      </c>
      <c r="N285" s="936">
        <v>0</v>
      </c>
      <c r="O285" s="936">
        <v>0</v>
      </c>
      <c r="P285" s="936">
        <v>0</v>
      </c>
      <c r="Q285" s="936">
        <v>0</v>
      </c>
      <c r="R285" s="936">
        <v>0</v>
      </c>
      <c r="S285" s="936">
        <v>0</v>
      </c>
      <c r="T285" s="936">
        <v>0</v>
      </c>
      <c r="U285" s="936">
        <v>0</v>
      </c>
      <c r="V285" s="936">
        <v>0</v>
      </c>
      <c r="W285" s="936">
        <v>0</v>
      </c>
      <c r="X285" s="936">
        <v>0</v>
      </c>
      <c r="Y285" s="936">
        <v>0</v>
      </c>
      <c r="Z285" s="936"/>
      <c r="AA285" s="886"/>
      <c r="AB285" s="886"/>
      <c r="AC285" s="886"/>
      <c r="AD285" s="886"/>
      <c r="AE285" s="886"/>
      <c r="AF285" s="886"/>
      <c r="AG285" s="886"/>
      <c r="AH285" s="886"/>
      <c r="AI285" s="886"/>
      <c r="AJ285" s="886"/>
      <c r="AK285" s="886"/>
      <c r="AL285" s="886"/>
      <c r="AN285" s="853" t="s">
        <v>3716</v>
      </c>
      <c r="AO285" s="885" t="s">
        <v>1732</v>
      </c>
    </row>
    <row r="286" spans="1:51" ht="12.75" hidden="1" customHeight="1" x14ac:dyDescent="0.2">
      <c r="A286" s="944" t="s">
        <v>3717</v>
      </c>
      <c r="B286" s="884" t="str">
        <f t="shared" si="7"/>
        <v/>
      </c>
      <c r="C286" s="911" t="s">
        <v>4179</v>
      </c>
      <c r="D286" s="953"/>
      <c r="E286" s="936">
        <v>0</v>
      </c>
      <c r="F286" s="936">
        <v>0</v>
      </c>
      <c r="G286" s="936">
        <v>0</v>
      </c>
      <c r="H286" s="936">
        <v>0</v>
      </c>
      <c r="I286" s="936">
        <v>0</v>
      </c>
      <c r="J286" s="936">
        <v>0</v>
      </c>
      <c r="K286" s="936">
        <v>0</v>
      </c>
      <c r="L286" s="936">
        <v>0</v>
      </c>
      <c r="M286" s="936">
        <v>0</v>
      </c>
      <c r="N286" s="936">
        <v>0</v>
      </c>
      <c r="O286" s="936">
        <v>0</v>
      </c>
      <c r="P286" s="936">
        <v>0</v>
      </c>
      <c r="Q286" s="936">
        <v>0</v>
      </c>
      <c r="R286" s="936">
        <v>0</v>
      </c>
      <c r="S286" s="936">
        <v>0</v>
      </c>
      <c r="T286" s="936">
        <v>0</v>
      </c>
      <c r="U286" s="936">
        <v>0</v>
      </c>
      <c r="V286" s="936">
        <v>0</v>
      </c>
      <c r="W286" s="936">
        <v>0</v>
      </c>
      <c r="X286" s="936">
        <v>0</v>
      </c>
      <c r="Y286" s="936">
        <v>0</v>
      </c>
      <c r="Z286" s="936"/>
      <c r="AA286" s="886"/>
      <c r="AB286" s="886"/>
      <c r="AC286" s="886"/>
      <c r="AD286" s="886"/>
      <c r="AE286" s="886"/>
      <c r="AF286" s="886"/>
      <c r="AG286" s="886"/>
      <c r="AH286" s="886"/>
      <c r="AI286" s="886"/>
      <c r="AJ286" s="886"/>
      <c r="AK286" s="886"/>
      <c r="AL286" s="886"/>
      <c r="AN286" s="853" t="s">
        <v>3717</v>
      </c>
      <c r="AO286" s="885" t="s">
        <v>1733</v>
      </c>
    </row>
    <row r="287" spans="1:51" ht="12.75" hidden="1" customHeight="1" x14ac:dyDescent="0.2">
      <c r="A287" s="944" t="s">
        <v>3718</v>
      </c>
      <c r="B287" s="884" t="str">
        <f t="shared" si="7"/>
        <v/>
      </c>
      <c r="C287" s="910" t="s">
        <v>4180</v>
      </c>
      <c r="D287" s="952"/>
      <c r="E287" s="936">
        <v>0</v>
      </c>
      <c r="F287" s="936">
        <v>0</v>
      </c>
      <c r="G287" s="936">
        <v>0</v>
      </c>
      <c r="H287" s="936">
        <v>0</v>
      </c>
      <c r="I287" s="936">
        <v>0</v>
      </c>
      <c r="J287" s="936">
        <v>0</v>
      </c>
      <c r="K287" s="936">
        <v>0</v>
      </c>
      <c r="L287" s="936">
        <v>0</v>
      </c>
      <c r="M287" s="936">
        <v>0</v>
      </c>
      <c r="N287" s="936">
        <v>0</v>
      </c>
      <c r="O287" s="936">
        <v>0</v>
      </c>
      <c r="P287" s="936">
        <v>0</v>
      </c>
      <c r="Q287" s="936">
        <v>0</v>
      </c>
      <c r="R287" s="936">
        <v>0</v>
      </c>
      <c r="S287" s="936">
        <v>0</v>
      </c>
      <c r="T287" s="936">
        <v>0</v>
      </c>
      <c r="U287" s="936">
        <v>0</v>
      </c>
      <c r="V287" s="936">
        <v>0</v>
      </c>
      <c r="W287" s="936">
        <v>0</v>
      </c>
      <c r="X287" s="936">
        <v>0</v>
      </c>
      <c r="Y287" s="936">
        <v>0</v>
      </c>
      <c r="Z287" s="936"/>
      <c r="AA287" s="886"/>
      <c r="AB287" s="886"/>
      <c r="AC287" s="886"/>
      <c r="AD287" s="886"/>
      <c r="AE287" s="886"/>
      <c r="AF287" s="886"/>
      <c r="AG287" s="886"/>
      <c r="AH287" s="886"/>
      <c r="AI287" s="886"/>
      <c r="AJ287" s="886"/>
      <c r="AK287" s="886"/>
      <c r="AL287" s="886"/>
      <c r="AN287" s="853" t="s">
        <v>3718</v>
      </c>
      <c r="AO287" s="885" t="s">
        <v>1734</v>
      </c>
    </row>
    <row r="288" spans="1:51" ht="12.75" hidden="1" customHeight="1" x14ac:dyDescent="0.2">
      <c r="A288" s="944" t="s">
        <v>3719</v>
      </c>
      <c r="B288" s="884" t="str">
        <f t="shared" si="7"/>
        <v/>
      </c>
      <c r="C288" s="911" t="s">
        <v>4181</v>
      </c>
      <c r="D288" s="953"/>
      <c r="E288" s="936">
        <v>0</v>
      </c>
      <c r="F288" s="936">
        <v>0</v>
      </c>
      <c r="G288" s="936">
        <v>0</v>
      </c>
      <c r="H288" s="936">
        <v>0</v>
      </c>
      <c r="I288" s="936">
        <v>0</v>
      </c>
      <c r="J288" s="936">
        <v>0</v>
      </c>
      <c r="K288" s="936">
        <v>0</v>
      </c>
      <c r="L288" s="936">
        <v>0</v>
      </c>
      <c r="M288" s="936">
        <v>0</v>
      </c>
      <c r="N288" s="936">
        <v>0</v>
      </c>
      <c r="O288" s="936">
        <v>0</v>
      </c>
      <c r="P288" s="936">
        <v>0</v>
      </c>
      <c r="Q288" s="936">
        <v>0</v>
      </c>
      <c r="R288" s="936">
        <v>0</v>
      </c>
      <c r="S288" s="936">
        <v>0</v>
      </c>
      <c r="T288" s="936">
        <v>0</v>
      </c>
      <c r="U288" s="936">
        <v>0</v>
      </c>
      <c r="V288" s="936">
        <v>0</v>
      </c>
      <c r="W288" s="936">
        <v>0</v>
      </c>
      <c r="X288" s="936">
        <v>0</v>
      </c>
      <c r="Y288" s="936">
        <v>0</v>
      </c>
      <c r="Z288" s="936"/>
      <c r="AA288" s="886"/>
      <c r="AB288" s="886"/>
      <c r="AC288" s="886"/>
      <c r="AD288" s="886"/>
      <c r="AE288" s="886"/>
      <c r="AF288" s="886"/>
      <c r="AG288" s="886"/>
      <c r="AH288" s="886"/>
      <c r="AI288" s="886"/>
      <c r="AJ288" s="886"/>
      <c r="AK288" s="886"/>
      <c r="AL288" s="886"/>
      <c r="AN288" s="853" t="s">
        <v>3719</v>
      </c>
      <c r="AO288" s="885" t="s">
        <v>1735</v>
      </c>
    </row>
    <row r="289" spans="1:46" ht="20.25" hidden="1" customHeight="1" x14ac:dyDescent="0.2">
      <c r="A289" s="981" t="s">
        <v>3720</v>
      </c>
      <c r="B289" s="900" t="str">
        <f t="shared" si="7"/>
        <v/>
      </c>
      <c r="C289" s="913" t="s">
        <v>4182</v>
      </c>
      <c r="D289" s="954"/>
      <c r="E289" s="943">
        <v>0</v>
      </c>
      <c r="F289" s="943">
        <v>0</v>
      </c>
      <c r="G289" s="943">
        <v>0</v>
      </c>
      <c r="H289" s="943">
        <v>0</v>
      </c>
      <c r="I289" s="943">
        <v>0</v>
      </c>
      <c r="J289" s="943">
        <v>0</v>
      </c>
      <c r="K289" s="943">
        <v>0</v>
      </c>
      <c r="L289" s="943">
        <v>0</v>
      </c>
      <c r="M289" s="943">
        <v>0</v>
      </c>
      <c r="N289" s="943">
        <v>0</v>
      </c>
      <c r="O289" s="943">
        <v>0</v>
      </c>
      <c r="P289" s="943">
        <v>0</v>
      </c>
      <c r="Q289" s="943">
        <v>0</v>
      </c>
      <c r="R289" s="943">
        <v>0</v>
      </c>
      <c r="S289" s="943">
        <v>0</v>
      </c>
      <c r="T289" s="943">
        <v>0</v>
      </c>
      <c r="U289" s="943">
        <v>0</v>
      </c>
      <c r="V289" s="943">
        <v>0</v>
      </c>
      <c r="W289" s="943">
        <v>0</v>
      </c>
      <c r="X289" s="943">
        <v>0</v>
      </c>
      <c r="Y289" s="943">
        <v>0</v>
      </c>
      <c r="Z289" s="943">
        <v>0</v>
      </c>
      <c r="AA289" s="886"/>
      <c r="AB289" s="886"/>
      <c r="AC289" s="886"/>
      <c r="AD289" s="886"/>
      <c r="AE289" s="886"/>
      <c r="AF289" s="886"/>
      <c r="AG289" s="886"/>
      <c r="AH289" s="886"/>
      <c r="AI289" s="886"/>
      <c r="AJ289" s="886"/>
      <c r="AK289" s="886"/>
      <c r="AL289" s="886"/>
      <c r="AN289" s="853" t="s">
        <v>3720</v>
      </c>
      <c r="AO289" s="885" t="s">
        <v>1736</v>
      </c>
      <c r="AQ289" s="902"/>
      <c r="AR289" s="902"/>
      <c r="AS289" s="902"/>
      <c r="AT289" s="902"/>
    </row>
    <row r="290" spans="1:46" ht="19.5" customHeight="1" x14ac:dyDescent="0.2">
      <c r="A290" s="944">
        <v>3.2</v>
      </c>
      <c r="B290" s="884" t="str">
        <f t="shared" si="7"/>
        <v>X</v>
      </c>
      <c r="C290" s="865" t="s">
        <v>4183</v>
      </c>
      <c r="D290" s="955"/>
      <c r="E290" s="936">
        <v>-3.5810065269470215</v>
      </c>
      <c r="F290" s="936">
        <v>28.258329391479492</v>
      </c>
      <c r="G290" s="936">
        <v>20.762735366821289</v>
      </c>
      <c r="H290" s="936">
        <v>3.8586862087249756</v>
      </c>
      <c r="I290" s="936">
        <v>3.2858555316925049</v>
      </c>
      <c r="J290" s="936">
        <v>3.0257952213287354</v>
      </c>
      <c r="K290" s="936">
        <v>-2.6912596225738525</v>
      </c>
      <c r="L290" s="936">
        <v>-3.4000790119171143</v>
      </c>
      <c r="M290" s="936">
        <v>4.8706440925598145</v>
      </c>
      <c r="N290" s="936">
        <v>2.9755926132202148</v>
      </c>
      <c r="O290" s="936">
        <v>-6.5224785804748535</v>
      </c>
      <c r="P290" s="936">
        <v>3.7958469390869141</v>
      </c>
      <c r="Q290" s="936">
        <v>-13.607491493225098</v>
      </c>
      <c r="R290" s="936">
        <v>6.5550270080566406</v>
      </c>
      <c r="S290" s="936">
        <v>-9.7128591537475586</v>
      </c>
      <c r="T290" s="936">
        <v>-9.4053401947021484</v>
      </c>
      <c r="U290" s="936">
        <v>-27.848194122314453</v>
      </c>
      <c r="V290" s="936">
        <v>-18.435268402099609</v>
      </c>
      <c r="W290" s="936">
        <v>-29.269563674926758</v>
      </c>
      <c r="X290" s="936">
        <v>-3.3457989692687988</v>
      </c>
      <c r="Y290" s="936">
        <v>-27.91200065612793</v>
      </c>
      <c r="Z290" s="936">
        <v>11.123000144958496</v>
      </c>
      <c r="AA290" s="886"/>
      <c r="AB290" s="886"/>
      <c r="AC290" s="886"/>
      <c r="AD290" s="886"/>
      <c r="AE290" s="886"/>
      <c r="AF290" s="886"/>
      <c r="AG290" s="886"/>
      <c r="AH290" s="886"/>
      <c r="AI290" s="886"/>
      <c r="AJ290" s="886"/>
      <c r="AK290" s="886"/>
      <c r="AL290" s="886"/>
      <c r="AM290" s="856"/>
      <c r="AO290" s="885"/>
    </row>
    <row r="291" spans="1:46" hidden="1" x14ac:dyDescent="0.2">
      <c r="A291" s="944" t="s">
        <v>3721</v>
      </c>
      <c r="B291" s="884" t="str">
        <f t="shared" si="7"/>
        <v/>
      </c>
      <c r="C291" s="914" t="s">
        <v>4184</v>
      </c>
      <c r="D291" s="956"/>
      <c r="E291" s="936">
        <v>0</v>
      </c>
      <c r="F291" s="936">
        <v>0</v>
      </c>
      <c r="G291" s="936">
        <v>0</v>
      </c>
      <c r="H291" s="936">
        <v>0</v>
      </c>
      <c r="I291" s="936">
        <v>0</v>
      </c>
      <c r="J291" s="936">
        <v>0</v>
      </c>
      <c r="K291" s="936">
        <v>0</v>
      </c>
      <c r="L291" s="936">
        <v>0</v>
      </c>
      <c r="M291" s="936">
        <v>0</v>
      </c>
      <c r="N291" s="936">
        <v>0</v>
      </c>
      <c r="O291" s="936">
        <v>0</v>
      </c>
      <c r="P291" s="936">
        <v>0</v>
      </c>
      <c r="Q291" s="936">
        <v>0</v>
      </c>
      <c r="R291" s="936">
        <v>0</v>
      </c>
      <c r="S291" s="936">
        <v>0</v>
      </c>
      <c r="T291" s="936">
        <v>0</v>
      </c>
      <c r="U291" s="936">
        <v>0</v>
      </c>
      <c r="V291" s="936">
        <v>0</v>
      </c>
      <c r="W291" s="936">
        <v>0</v>
      </c>
      <c r="X291" s="936">
        <v>0</v>
      </c>
      <c r="Y291" s="936">
        <v>0</v>
      </c>
      <c r="Z291" s="936"/>
      <c r="AA291" s="886"/>
      <c r="AB291" s="886"/>
      <c r="AC291" s="886"/>
      <c r="AD291" s="886"/>
      <c r="AE291" s="886"/>
      <c r="AF291" s="886"/>
      <c r="AG291" s="886"/>
      <c r="AH291" s="886"/>
      <c r="AI291" s="886"/>
      <c r="AJ291" s="886"/>
      <c r="AK291" s="886"/>
      <c r="AL291" s="886"/>
      <c r="AM291" s="912"/>
      <c r="AN291" s="912" t="s">
        <v>3721</v>
      </c>
      <c r="AO291" s="885" t="s">
        <v>1737</v>
      </c>
    </row>
    <row r="292" spans="1:46" hidden="1" x14ac:dyDescent="0.2">
      <c r="A292" s="944" t="s">
        <v>3722</v>
      </c>
      <c r="B292" s="884" t="str">
        <f t="shared" si="7"/>
        <v/>
      </c>
      <c r="C292" s="890" t="s">
        <v>4185</v>
      </c>
      <c r="D292" s="938"/>
      <c r="E292" s="936">
        <v>0</v>
      </c>
      <c r="F292" s="936">
        <v>0</v>
      </c>
      <c r="G292" s="936">
        <v>0</v>
      </c>
      <c r="H292" s="936">
        <v>0</v>
      </c>
      <c r="I292" s="936">
        <v>0</v>
      </c>
      <c r="J292" s="936">
        <v>0</v>
      </c>
      <c r="K292" s="936">
        <v>0</v>
      </c>
      <c r="L292" s="936">
        <v>0</v>
      </c>
      <c r="M292" s="936">
        <v>0</v>
      </c>
      <c r="N292" s="936">
        <v>0</v>
      </c>
      <c r="O292" s="936">
        <v>0</v>
      </c>
      <c r="P292" s="936">
        <v>0</v>
      </c>
      <c r="Q292" s="936">
        <v>0</v>
      </c>
      <c r="R292" s="936">
        <v>0</v>
      </c>
      <c r="S292" s="936">
        <v>0</v>
      </c>
      <c r="T292" s="936">
        <v>0</v>
      </c>
      <c r="U292" s="936">
        <v>0</v>
      </c>
      <c r="V292" s="936">
        <v>0</v>
      </c>
      <c r="W292" s="936">
        <v>0</v>
      </c>
      <c r="X292" s="936">
        <v>0</v>
      </c>
      <c r="Y292" s="936">
        <v>0</v>
      </c>
      <c r="Z292" s="936"/>
      <c r="AA292" s="886"/>
      <c r="AB292" s="886"/>
      <c r="AC292" s="886"/>
      <c r="AD292" s="886"/>
      <c r="AE292" s="886"/>
      <c r="AF292" s="886"/>
      <c r="AG292" s="886"/>
      <c r="AH292" s="886"/>
      <c r="AI292" s="886"/>
      <c r="AJ292" s="886"/>
      <c r="AK292" s="886"/>
      <c r="AL292" s="886"/>
      <c r="AN292" s="853" t="s">
        <v>3722</v>
      </c>
      <c r="AO292" s="885" t="s">
        <v>3723</v>
      </c>
    </row>
    <row r="293" spans="1:46" hidden="1" x14ac:dyDescent="0.2">
      <c r="A293" s="944" t="s">
        <v>3724</v>
      </c>
      <c r="B293" s="884" t="str">
        <f t="shared" si="7"/>
        <v/>
      </c>
      <c r="C293" s="890" t="s">
        <v>4186</v>
      </c>
      <c r="D293" s="938"/>
      <c r="E293" s="936">
        <v>0</v>
      </c>
      <c r="F293" s="936">
        <v>0</v>
      </c>
      <c r="G293" s="936">
        <v>0</v>
      </c>
      <c r="H293" s="936">
        <v>0</v>
      </c>
      <c r="I293" s="936">
        <v>0</v>
      </c>
      <c r="J293" s="936">
        <v>0</v>
      </c>
      <c r="K293" s="936">
        <v>0</v>
      </c>
      <c r="L293" s="936">
        <v>0</v>
      </c>
      <c r="M293" s="936">
        <v>0</v>
      </c>
      <c r="N293" s="936">
        <v>0</v>
      </c>
      <c r="O293" s="936">
        <v>0</v>
      </c>
      <c r="P293" s="936">
        <v>0</v>
      </c>
      <c r="Q293" s="936">
        <v>0</v>
      </c>
      <c r="R293" s="936">
        <v>0</v>
      </c>
      <c r="S293" s="936">
        <v>0</v>
      </c>
      <c r="T293" s="936">
        <v>0</v>
      </c>
      <c r="U293" s="936">
        <v>0</v>
      </c>
      <c r="V293" s="936">
        <v>0</v>
      </c>
      <c r="W293" s="936">
        <v>0</v>
      </c>
      <c r="X293" s="936">
        <v>0</v>
      </c>
      <c r="Y293" s="936">
        <v>0</v>
      </c>
      <c r="Z293" s="936"/>
      <c r="AA293" s="886"/>
      <c r="AB293" s="886"/>
      <c r="AC293" s="886"/>
      <c r="AD293" s="886"/>
      <c r="AE293" s="886"/>
      <c r="AF293" s="886"/>
      <c r="AG293" s="886"/>
      <c r="AH293" s="886"/>
      <c r="AI293" s="886"/>
      <c r="AJ293" s="886"/>
      <c r="AK293" s="886"/>
      <c r="AL293" s="886"/>
      <c r="AN293" s="853" t="s">
        <v>3724</v>
      </c>
      <c r="AO293" s="885" t="s">
        <v>1738</v>
      </c>
    </row>
    <row r="294" spans="1:46" x14ac:dyDescent="0.2">
      <c r="A294" s="944" t="s">
        <v>3725</v>
      </c>
      <c r="B294" s="884" t="str">
        <f t="shared" si="7"/>
        <v>X</v>
      </c>
      <c r="C294" s="914" t="s">
        <v>4187</v>
      </c>
      <c r="D294" s="956"/>
      <c r="E294" s="936">
        <v>-27.925840377807617</v>
      </c>
      <c r="F294" s="936">
        <v>28.306015014648438</v>
      </c>
      <c r="G294" s="936">
        <v>-0.68485301733016968</v>
      </c>
      <c r="H294" s="936">
        <v>-2.672813892364502</v>
      </c>
      <c r="I294" s="936">
        <v>1.0295189619064331</v>
      </c>
      <c r="J294" s="936">
        <v>0.82513302564620972</v>
      </c>
      <c r="K294" s="936">
        <v>-3.1261711120605469</v>
      </c>
      <c r="L294" s="936">
        <v>-2.6596291065216064</v>
      </c>
      <c r="M294" s="936">
        <v>4.2873258590698242</v>
      </c>
      <c r="N294" s="936">
        <v>2.7351939678192139</v>
      </c>
      <c r="O294" s="936">
        <v>-6.6025981903076172</v>
      </c>
      <c r="P294" s="936">
        <v>1.2043050527572632</v>
      </c>
      <c r="Q294" s="936">
        <v>-12.14762020111084</v>
      </c>
      <c r="R294" s="936">
        <v>7.4825139045715332</v>
      </c>
      <c r="S294" s="936">
        <v>-8.6958856582641602</v>
      </c>
      <c r="T294" s="936">
        <v>-7.7688698768615723</v>
      </c>
      <c r="U294" s="936">
        <v>-28.371912002563477</v>
      </c>
      <c r="V294" s="936">
        <v>-21.719612121582031</v>
      </c>
      <c r="W294" s="936">
        <v>-32.100555419921875</v>
      </c>
      <c r="X294" s="936">
        <v>1.3699239492416382</v>
      </c>
      <c r="Y294" s="936">
        <v>-24.53700065612793</v>
      </c>
      <c r="Z294" s="936">
        <v>11.968000411987305</v>
      </c>
      <c r="AA294" s="886"/>
      <c r="AB294" s="886"/>
      <c r="AC294" s="886"/>
      <c r="AD294" s="886"/>
      <c r="AE294" s="886"/>
      <c r="AF294" s="886"/>
      <c r="AG294" s="886"/>
      <c r="AH294" s="886"/>
      <c r="AI294" s="886"/>
      <c r="AJ294" s="886"/>
      <c r="AK294" s="886"/>
      <c r="AL294" s="886"/>
      <c r="AO294" s="885"/>
    </row>
    <row r="295" spans="1:46" x14ac:dyDescent="0.2">
      <c r="A295" s="944" t="s">
        <v>3726</v>
      </c>
      <c r="B295" s="884" t="str">
        <f t="shared" si="7"/>
        <v>X</v>
      </c>
      <c r="C295" s="890" t="s">
        <v>4188</v>
      </c>
      <c r="D295" s="938"/>
      <c r="E295" s="936">
        <v>-27.878545761108398</v>
      </c>
      <c r="F295" s="936">
        <v>28.53135871887207</v>
      </c>
      <c r="G295" s="936">
        <v>7.6931998133659363E-2</v>
      </c>
      <c r="H295" s="936">
        <v>-2.6405060291290283</v>
      </c>
      <c r="I295" s="936">
        <v>3.7555680274963379</v>
      </c>
      <c r="J295" s="936">
        <v>-0.42816999554634094</v>
      </c>
      <c r="K295" s="936">
        <v>-1.3973309993743896</v>
      </c>
      <c r="L295" s="936">
        <v>-4.6921038627624512</v>
      </c>
      <c r="M295" s="936">
        <v>3.698235034942627</v>
      </c>
      <c r="N295" s="936">
        <v>1.6483839750289917</v>
      </c>
      <c r="O295" s="936">
        <v>-5.0840611457824707</v>
      </c>
      <c r="P295" s="936">
        <v>0.96979397535324097</v>
      </c>
      <c r="Q295" s="936">
        <v>-4.5259060859680176</v>
      </c>
      <c r="R295" s="936">
        <v>4.8515758514404297</v>
      </c>
      <c r="S295" s="936">
        <v>-3.3674790859222412</v>
      </c>
      <c r="T295" s="936">
        <v>-8.7619819641113281</v>
      </c>
      <c r="U295" s="936">
        <v>-10.10660457611084</v>
      </c>
      <c r="V295" s="936">
        <v>-10.788966178894043</v>
      </c>
      <c r="W295" s="936">
        <v>-13.181193351745605</v>
      </c>
      <c r="X295" s="936">
        <v>5.6030311584472656</v>
      </c>
      <c r="Y295" s="936">
        <v>-21.209999084472656</v>
      </c>
      <c r="Z295" s="936">
        <v>21.076999664306641</v>
      </c>
      <c r="AA295" s="886"/>
      <c r="AB295" s="886"/>
      <c r="AC295" s="886"/>
      <c r="AD295" s="886"/>
      <c r="AE295" s="886"/>
      <c r="AF295" s="886"/>
      <c r="AG295" s="886"/>
      <c r="AH295" s="886"/>
      <c r="AI295" s="886"/>
      <c r="AJ295" s="886"/>
      <c r="AK295" s="886"/>
      <c r="AL295" s="886"/>
      <c r="AO295" s="885"/>
    </row>
    <row r="296" spans="1:46" hidden="1" x14ac:dyDescent="0.2">
      <c r="A296" s="944" t="s">
        <v>3727</v>
      </c>
      <c r="B296" s="884" t="str">
        <f t="shared" si="7"/>
        <v/>
      </c>
      <c r="C296" s="890" t="s">
        <v>4189</v>
      </c>
      <c r="D296" s="938"/>
      <c r="E296" s="936">
        <v>0</v>
      </c>
      <c r="F296" s="936">
        <v>0</v>
      </c>
      <c r="G296" s="936">
        <v>0</v>
      </c>
      <c r="H296" s="936">
        <v>0</v>
      </c>
      <c r="I296" s="936">
        <v>0</v>
      </c>
      <c r="J296" s="936">
        <v>0</v>
      </c>
      <c r="K296" s="936">
        <v>0</v>
      </c>
      <c r="L296" s="936">
        <v>0</v>
      </c>
      <c r="M296" s="936">
        <v>0</v>
      </c>
      <c r="N296" s="936">
        <v>0</v>
      </c>
      <c r="O296" s="936">
        <v>0</v>
      </c>
      <c r="P296" s="936">
        <v>0</v>
      </c>
      <c r="Q296" s="936">
        <v>0</v>
      </c>
      <c r="R296" s="936">
        <v>0</v>
      </c>
      <c r="S296" s="936">
        <v>0</v>
      </c>
      <c r="T296" s="936">
        <v>0</v>
      </c>
      <c r="U296" s="936">
        <v>0</v>
      </c>
      <c r="V296" s="936">
        <v>0</v>
      </c>
      <c r="W296" s="936">
        <v>0</v>
      </c>
      <c r="X296" s="936">
        <v>0</v>
      </c>
      <c r="Y296" s="936">
        <v>0</v>
      </c>
      <c r="Z296" s="936"/>
      <c r="AA296" s="886"/>
      <c r="AB296" s="886"/>
      <c r="AC296" s="886"/>
      <c r="AD296" s="886"/>
      <c r="AE296" s="886"/>
      <c r="AF296" s="886"/>
      <c r="AG296" s="886"/>
      <c r="AH296" s="886"/>
      <c r="AI296" s="886"/>
      <c r="AJ296" s="886"/>
      <c r="AK296" s="886"/>
      <c r="AL296" s="886"/>
      <c r="AN296" s="853" t="s">
        <v>3727</v>
      </c>
      <c r="AO296" s="885" t="s">
        <v>1740</v>
      </c>
    </row>
    <row r="297" spans="1:46" x14ac:dyDescent="0.2">
      <c r="A297" s="944" t="s">
        <v>3728</v>
      </c>
      <c r="B297" s="884" t="str">
        <f t="shared" si="7"/>
        <v>X</v>
      </c>
      <c r="C297" s="890" t="s">
        <v>4190</v>
      </c>
      <c r="D297" s="938"/>
      <c r="E297" s="936">
        <v>0</v>
      </c>
      <c r="F297" s="936">
        <v>0</v>
      </c>
      <c r="G297" s="936">
        <v>0</v>
      </c>
      <c r="H297" s="936">
        <v>0</v>
      </c>
      <c r="I297" s="936">
        <v>0</v>
      </c>
      <c r="J297" s="936">
        <v>0</v>
      </c>
      <c r="K297" s="936">
        <v>0</v>
      </c>
      <c r="L297" s="936">
        <v>0</v>
      </c>
      <c r="M297" s="936">
        <v>0</v>
      </c>
      <c r="N297" s="936">
        <v>0</v>
      </c>
      <c r="O297" s="936">
        <v>0</v>
      </c>
      <c r="P297" s="936">
        <v>0</v>
      </c>
      <c r="Q297" s="936">
        <v>0</v>
      </c>
      <c r="R297" s="936">
        <v>0</v>
      </c>
      <c r="S297" s="936">
        <v>0</v>
      </c>
      <c r="T297" s="936">
        <v>0</v>
      </c>
      <c r="U297" s="936">
        <v>0</v>
      </c>
      <c r="V297" s="936">
        <v>0</v>
      </c>
      <c r="W297" s="936">
        <v>0</v>
      </c>
      <c r="X297" s="936">
        <v>0</v>
      </c>
      <c r="Y297" s="936">
        <v>-1.687999963760376</v>
      </c>
      <c r="Z297" s="936">
        <v>-8.5430002212524414</v>
      </c>
      <c r="AA297" s="886"/>
      <c r="AB297" s="886"/>
      <c r="AC297" s="886"/>
      <c r="AD297" s="886"/>
      <c r="AE297" s="886"/>
      <c r="AF297" s="886"/>
      <c r="AG297" s="886"/>
      <c r="AH297" s="886"/>
      <c r="AI297" s="886"/>
      <c r="AJ297" s="886"/>
      <c r="AK297" s="886"/>
      <c r="AL297" s="886"/>
      <c r="AO297" s="885"/>
    </row>
    <row r="298" spans="1:46" x14ac:dyDescent="0.2">
      <c r="A298" s="944" t="s">
        <v>3729</v>
      </c>
      <c r="B298" s="884" t="str">
        <f t="shared" si="7"/>
        <v>X</v>
      </c>
      <c r="C298" s="890" t="s">
        <v>4191</v>
      </c>
      <c r="D298" s="938"/>
      <c r="E298" s="936">
        <v>0</v>
      </c>
      <c r="F298" s="936">
        <v>0</v>
      </c>
      <c r="G298" s="936">
        <v>0</v>
      </c>
      <c r="H298" s="936">
        <v>0</v>
      </c>
      <c r="I298" s="936">
        <v>0</v>
      </c>
      <c r="J298" s="936">
        <v>0</v>
      </c>
      <c r="K298" s="936">
        <v>0</v>
      </c>
      <c r="L298" s="936">
        <v>0</v>
      </c>
      <c r="M298" s="936">
        <v>0</v>
      </c>
      <c r="N298" s="936">
        <v>0</v>
      </c>
      <c r="O298" s="936">
        <v>0</v>
      </c>
      <c r="P298" s="936">
        <v>0</v>
      </c>
      <c r="Q298" s="936">
        <v>0</v>
      </c>
      <c r="R298" s="936">
        <v>0</v>
      </c>
      <c r="S298" s="936">
        <v>0</v>
      </c>
      <c r="T298" s="936">
        <v>0</v>
      </c>
      <c r="U298" s="936">
        <v>0</v>
      </c>
      <c r="V298" s="936">
        <v>0</v>
      </c>
      <c r="W298" s="936">
        <v>0</v>
      </c>
      <c r="X298" s="936">
        <v>0</v>
      </c>
      <c r="Y298" s="936">
        <v>-0.80900001525878906</v>
      </c>
      <c r="Z298" s="936">
        <v>0</v>
      </c>
      <c r="AA298" s="886"/>
      <c r="AB298" s="886"/>
      <c r="AC298" s="886"/>
      <c r="AD298" s="886"/>
      <c r="AE298" s="886"/>
      <c r="AF298" s="886"/>
      <c r="AG298" s="886"/>
      <c r="AH298" s="886"/>
      <c r="AI298" s="886"/>
      <c r="AJ298" s="886"/>
      <c r="AK298" s="886"/>
      <c r="AL298" s="886"/>
      <c r="AO298" s="885"/>
    </row>
    <row r="299" spans="1:46" hidden="1" x14ac:dyDescent="0.2">
      <c r="A299" s="944" t="s">
        <v>3730</v>
      </c>
      <c r="B299" s="884" t="str">
        <f t="shared" si="7"/>
        <v/>
      </c>
      <c r="C299" s="891" t="s">
        <v>4192</v>
      </c>
      <c r="D299" s="939"/>
      <c r="E299" s="936">
        <v>0</v>
      </c>
      <c r="F299" s="936">
        <v>0</v>
      </c>
      <c r="G299" s="936">
        <v>0</v>
      </c>
      <c r="H299" s="936">
        <v>0</v>
      </c>
      <c r="I299" s="936">
        <v>0</v>
      </c>
      <c r="J299" s="936">
        <v>0</v>
      </c>
      <c r="K299" s="936">
        <v>0</v>
      </c>
      <c r="L299" s="936">
        <v>0</v>
      </c>
      <c r="M299" s="936">
        <v>0</v>
      </c>
      <c r="N299" s="936">
        <v>0</v>
      </c>
      <c r="O299" s="936">
        <v>0</v>
      </c>
      <c r="P299" s="936">
        <v>0</v>
      </c>
      <c r="Q299" s="936">
        <v>0</v>
      </c>
      <c r="R299" s="936">
        <v>0</v>
      </c>
      <c r="S299" s="936">
        <v>0</v>
      </c>
      <c r="T299" s="936">
        <v>0</v>
      </c>
      <c r="U299" s="936">
        <v>0</v>
      </c>
      <c r="V299" s="936">
        <v>0</v>
      </c>
      <c r="W299" s="936">
        <v>0</v>
      </c>
      <c r="X299" s="936">
        <v>0</v>
      </c>
      <c r="Y299" s="936">
        <v>0</v>
      </c>
      <c r="Z299" s="936"/>
      <c r="AA299" s="886"/>
      <c r="AB299" s="886"/>
      <c r="AC299" s="886"/>
      <c r="AD299" s="886"/>
      <c r="AE299" s="886"/>
      <c r="AF299" s="886"/>
      <c r="AG299" s="886"/>
      <c r="AH299" s="886"/>
      <c r="AI299" s="886"/>
      <c r="AJ299" s="886"/>
      <c r="AK299" s="886"/>
      <c r="AL299" s="886"/>
      <c r="AN299" s="853" t="s">
        <v>3730</v>
      </c>
      <c r="AO299" s="885" t="s">
        <v>1743</v>
      </c>
    </row>
    <row r="300" spans="1:46" x14ac:dyDescent="0.2">
      <c r="A300" s="944" t="s">
        <v>3731</v>
      </c>
      <c r="B300" s="884" t="str">
        <f t="shared" si="7"/>
        <v>X</v>
      </c>
      <c r="C300" s="891" t="s">
        <v>4193</v>
      </c>
      <c r="D300" s="939"/>
      <c r="E300" s="936">
        <v>0</v>
      </c>
      <c r="F300" s="936">
        <v>0</v>
      </c>
      <c r="G300" s="936">
        <v>0</v>
      </c>
      <c r="H300" s="936">
        <v>0</v>
      </c>
      <c r="I300" s="936">
        <v>0</v>
      </c>
      <c r="J300" s="936">
        <v>0</v>
      </c>
      <c r="K300" s="936">
        <v>0</v>
      </c>
      <c r="L300" s="936">
        <v>0</v>
      </c>
      <c r="M300" s="936">
        <v>0</v>
      </c>
      <c r="N300" s="936">
        <v>0</v>
      </c>
      <c r="O300" s="936">
        <v>0</v>
      </c>
      <c r="P300" s="936">
        <v>0</v>
      </c>
      <c r="Q300" s="936">
        <v>0</v>
      </c>
      <c r="R300" s="936">
        <v>0</v>
      </c>
      <c r="S300" s="936">
        <v>0</v>
      </c>
      <c r="T300" s="936">
        <v>0</v>
      </c>
      <c r="U300" s="936">
        <v>0</v>
      </c>
      <c r="V300" s="936">
        <v>0</v>
      </c>
      <c r="W300" s="936">
        <v>0</v>
      </c>
      <c r="X300" s="936">
        <v>0</v>
      </c>
      <c r="Y300" s="936">
        <v>-0.80900001525878906</v>
      </c>
      <c r="Z300" s="936">
        <v>0</v>
      </c>
      <c r="AA300" s="886"/>
      <c r="AB300" s="886"/>
      <c r="AC300" s="886"/>
      <c r="AD300" s="886"/>
      <c r="AE300" s="886"/>
      <c r="AF300" s="886"/>
      <c r="AG300" s="886"/>
      <c r="AH300" s="886"/>
      <c r="AI300" s="886"/>
      <c r="AJ300" s="886"/>
      <c r="AK300" s="886"/>
      <c r="AL300" s="886"/>
      <c r="AO300" s="885"/>
    </row>
    <row r="301" spans="1:46" hidden="1" x14ac:dyDescent="0.2">
      <c r="A301" s="944" t="s">
        <v>3732</v>
      </c>
      <c r="B301" s="884" t="str">
        <f t="shared" si="7"/>
        <v/>
      </c>
      <c r="C301" s="890" t="s">
        <v>4194</v>
      </c>
      <c r="D301" s="938"/>
      <c r="E301" s="936">
        <v>0</v>
      </c>
      <c r="F301" s="936">
        <v>0</v>
      </c>
      <c r="G301" s="936">
        <v>0</v>
      </c>
      <c r="H301" s="936">
        <v>0</v>
      </c>
      <c r="I301" s="936">
        <v>0</v>
      </c>
      <c r="J301" s="936">
        <v>0</v>
      </c>
      <c r="K301" s="936">
        <v>0</v>
      </c>
      <c r="L301" s="936">
        <v>0</v>
      </c>
      <c r="M301" s="936">
        <v>0</v>
      </c>
      <c r="N301" s="936">
        <v>0</v>
      </c>
      <c r="O301" s="936">
        <v>0</v>
      </c>
      <c r="P301" s="936">
        <v>0</v>
      </c>
      <c r="Q301" s="936">
        <v>0</v>
      </c>
      <c r="R301" s="936">
        <v>0</v>
      </c>
      <c r="S301" s="936">
        <v>0</v>
      </c>
      <c r="T301" s="936">
        <v>0</v>
      </c>
      <c r="U301" s="936">
        <v>0</v>
      </c>
      <c r="V301" s="936">
        <v>0</v>
      </c>
      <c r="W301" s="936">
        <v>0</v>
      </c>
      <c r="X301" s="936">
        <v>0</v>
      </c>
      <c r="Y301" s="936">
        <v>0</v>
      </c>
      <c r="Z301" s="936"/>
      <c r="AA301" s="886"/>
      <c r="AB301" s="886"/>
      <c r="AC301" s="886"/>
      <c r="AD301" s="886"/>
      <c r="AE301" s="886"/>
      <c r="AF301" s="886"/>
      <c r="AG301" s="886"/>
      <c r="AH301" s="886"/>
      <c r="AI301" s="886"/>
      <c r="AJ301" s="886"/>
      <c r="AK301" s="886"/>
      <c r="AL301" s="886"/>
      <c r="AN301" s="853" t="s">
        <v>3732</v>
      </c>
      <c r="AO301" s="885" t="s">
        <v>1745</v>
      </c>
    </row>
    <row r="302" spans="1:46" hidden="1" x14ac:dyDescent="0.2">
      <c r="A302" s="944" t="s">
        <v>3733</v>
      </c>
      <c r="B302" s="884" t="str">
        <f t="shared" si="7"/>
        <v/>
      </c>
      <c r="C302" s="891" t="s">
        <v>4195</v>
      </c>
      <c r="D302" s="939"/>
      <c r="E302" s="936">
        <v>0</v>
      </c>
      <c r="F302" s="936">
        <v>0</v>
      </c>
      <c r="G302" s="936">
        <v>0</v>
      </c>
      <c r="H302" s="936">
        <v>0</v>
      </c>
      <c r="I302" s="936">
        <v>0</v>
      </c>
      <c r="J302" s="936">
        <v>0</v>
      </c>
      <c r="K302" s="936">
        <v>0</v>
      </c>
      <c r="L302" s="936">
        <v>0</v>
      </c>
      <c r="M302" s="936">
        <v>0</v>
      </c>
      <c r="N302" s="936">
        <v>0</v>
      </c>
      <c r="O302" s="936">
        <v>0</v>
      </c>
      <c r="P302" s="936">
        <v>0</v>
      </c>
      <c r="Q302" s="936">
        <v>0</v>
      </c>
      <c r="R302" s="936">
        <v>0</v>
      </c>
      <c r="S302" s="936">
        <v>0</v>
      </c>
      <c r="T302" s="936">
        <v>0</v>
      </c>
      <c r="U302" s="936">
        <v>0</v>
      </c>
      <c r="V302" s="936">
        <v>0</v>
      </c>
      <c r="W302" s="936">
        <v>0</v>
      </c>
      <c r="X302" s="936">
        <v>0</v>
      </c>
      <c r="Y302" s="936">
        <v>0</v>
      </c>
      <c r="Z302" s="936"/>
      <c r="AA302" s="886"/>
      <c r="AB302" s="886"/>
      <c r="AC302" s="886"/>
      <c r="AD302" s="886"/>
      <c r="AE302" s="886"/>
      <c r="AF302" s="886"/>
      <c r="AG302" s="886"/>
      <c r="AH302" s="886"/>
      <c r="AI302" s="886"/>
      <c r="AJ302" s="886"/>
      <c r="AK302" s="886"/>
      <c r="AL302" s="886"/>
      <c r="AN302" s="853" t="s">
        <v>3733</v>
      </c>
      <c r="AO302" s="885" t="s">
        <v>1746</v>
      </c>
    </row>
    <row r="303" spans="1:46" hidden="1" x14ac:dyDescent="0.2">
      <c r="A303" s="944" t="s">
        <v>3734</v>
      </c>
      <c r="B303" s="884" t="str">
        <f t="shared" si="7"/>
        <v/>
      </c>
      <c r="C303" s="891" t="s">
        <v>4196</v>
      </c>
      <c r="D303" s="939"/>
      <c r="E303" s="936">
        <v>0</v>
      </c>
      <c r="F303" s="936">
        <v>0</v>
      </c>
      <c r="G303" s="936">
        <v>0</v>
      </c>
      <c r="H303" s="936">
        <v>0</v>
      </c>
      <c r="I303" s="936">
        <v>0</v>
      </c>
      <c r="J303" s="936">
        <v>0</v>
      </c>
      <c r="K303" s="936">
        <v>0</v>
      </c>
      <c r="L303" s="936">
        <v>0</v>
      </c>
      <c r="M303" s="936">
        <v>0</v>
      </c>
      <c r="N303" s="936">
        <v>0</v>
      </c>
      <c r="O303" s="936">
        <v>0</v>
      </c>
      <c r="P303" s="936">
        <v>0</v>
      </c>
      <c r="Q303" s="936">
        <v>0</v>
      </c>
      <c r="R303" s="936">
        <v>0</v>
      </c>
      <c r="S303" s="936">
        <v>0</v>
      </c>
      <c r="T303" s="936">
        <v>0</v>
      </c>
      <c r="U303" s="936">
        <v>0</v>
      </c>
      <c r="V303" s="936">
        <v>0</v>
      </c>
      <c r="W303" s="936">
        <v>0</v>
      </c>
      <c r="X303" s="936">
        <v>0</v>
      </c>
      <c r="Y303" s="936">
        <v>0</v>
      </c>
      <c r="Z303" s="936"/>
      <c r="AA303" s="886"/>
      <c r="AB303" s="886"/>
      <c r="AC303" s="886"/>
      <c r="AD303" s="886"/>
      <c r="AE303" s="886"/>
      <c r="AF303" s="886"/>
      <c r="AG303" s="886"/>
      <c r="AH303" s="886"/>
      <c r="AI303" s="886"/>
      <c r="AJ303" s="886"/>
      <c r="AK303" s="886"/>
      <c r="AL303" s="886"/>
      <c r="AN303" s="853" t="s">
        <v>3734</v>
      </c>
      <c r="AO303" s="885" t="s">
        <v>1747</v>
      </c>
    </row>
    <row r="304" spans="1:46" hidden="1" x14ac:dyDescent="0.2">
      <c r="A304" s="944" t="s">
        <v>3735</v>
      </c>
      <c r="B304" s="884" t="str">
        <f t="shared" si="7"/>
        <v/>
      </c>
      <c r="C304" s="891" t="s">
        <v>4197</v>
      </c>
      <c r="D304" s="939"/>
      <c r="E304" s="936">
        <v>0</v>
      </c>
      <c r="F304" s="936">
        <v>0</v>
      </c>
      <c r="G304" s="936">
        <v>0</v>
      </c>
      <c r="H304" s="936">
        <v>0</v>
      </c>
      <c r="I304" s="936">
        <v>0</v>
      </c>
      <c r="J304" s="936">
        <v>0</v>
      </c>
      <c r="K304" s="936">
        <v>0</v>
      </c>
      <c r="L304" s="936">
        <v>0</v>
      </c>
      <c r="M304" s="936">
        <v>0</v>
      </c>
      <c r="N304" s="936">
        <v>0</v>
      </c>
      <c r="O304" s="936">
        <v>0</v>
      </c>
      <c r="P304" s="936">
        <v>0</v>
      </c>
      <c r="Q304" s="936">
        <v>0</v>
      </c>
      <c r="R304" s="936">
        <v>0</v>
      </c>
      <c r="S304" s="936">
        <v>0</v>
      </c>
      <c r="T304" s="936">
        <v>0</v>
      </c>
      <c r="U304" s="936">
        <v>0</v>
      </c>
      <c r="V304" s="936">
        <v>0</v>
      </c>
      <c r="W304" s="936">
        <v>0</v>
      </c>
      <c r="X304" s="936">
        <v>0</v>
      </c>
      <c r="Y304" s="936">
        <v>0</v>
      </c>
      <c r="Z304" s="936"/>
      <c r="AA304" s="886"/>
      <c r="AB304" s="886"/>
      <c r="AC304" s="886"/>
      <c r="AD304" s="886"/>
      <c r="AE304" s="886"/>
      <c r="AF304" s="886"/>
      <c r="AG304" s="886"/>
      <c r="AH304" s="886"/>
      <c r="AI304" s="886"/>
      <c r="AJ304" s="886"/>
      <c r="AK304" s="886"/>
      <c r="AL304" s="886"/>
      <c r="AN304" s="853" t="s">
        <v>3735</v>
      </c>
      <c r="AO304" s="885" t="s">
        <v>1748</v>
      </c>
    </row>
    <row r="305" spans="1:41" hidden="1" x14ac:dyDescent="0.2">
      <c r="A305" s="944" t="s">
        <v>3736</v>
      </c>
      <c r="B305" s="884" t="str">
        <f t="shared" si="7"/>
        <v/>
      </c>
      <c r="C305" s="891" t="s">
        <v>4198</v>
      </c>
      <c r="D305" s="939"/>
      <c r="E305" s="936">
        <v>0</v>
      </c>
      <c r="F305" s="936">
        <v>0</v>
      </c>
      <c r="G305" s="936">
        <v>0</v>
      </c>
      <c r="H305" s="936">
        <v>0</v>
      </c>
      <c r="I305" s="936">
        <v>0</v>
      </c>
      <c r="J305" s="936">
        <v>0</v>
      </c>
      <c r="K305" s="936">
        <v>0</v>
      </c>
      <c r="L305" s="936">
        <v>0</v>
      </c>
      <c r="M305" s="936">
        <v>0</v>
      </c>
      <c r="N305" s="936">
        <v>0</v>
      </c>
      <c r="O305" s="936">
        <v>0</v>
      </c>
      <c r="P305" s="936">
        <v>0</v>
      </c>
      <c r="Q305" s="936">
        <v>0</v>
      </c>
      <c r="R305" s="936">
        <v>0</v>
      </c>
      <c r="S305" s="936">
        <v>0</v>
      </c>
      <c r="T305" s="936">
        <v>0</v>
      </c>
      <c r="U305" s="936">
        <v>0</v>
      </c>
      <c r="V305" s="936">
        <v>0</v>
      </c>
      <c r="W305" s="936">
        <v>0</v>
      </c>
      <c r="X305" s="936">
        <v>0</v>
      </c>
      <c r="Y305" s="936">
        <v>0</v>
      </c>
      <c r="Z305" s="936"/>
      <c r="AA305" s="886"/>
      <c r="AB305" s="886"/>
      <c r="AC305" s="886"/>
      <c r="AD305" s="886"/>
      <c r="AE305" s="886"/>
      <c r="AF305" s="886"/>
      <c r="AG305" s="886"/>
      <c r="AH305" s="886"/>
      <c r="AI305" s="886"/>
      <c r="AJ305" s="886"/>
      <c r="AK305" s="886"/>
      <c r="AL305" s="886"/>
      <c r="AN305" s="853" t="s">
        <v>3736</v>
      </c>
      <c r="AO305" s="885" t="s">
        <v>1749</v>
      </c>
    </row>
    <row r="306" spans="1:41" hidden="1" x14ac:dyDescent="0.2">
      <c r="A306" s="944" t="s">
        <v>3737</v>
      </c>
      <c r="B306" s="884" t="str">
        <f t="shared" si="7"/>
        <v/>
      </c>
      <c r="C306" s="891" t="s">
        <v>4199</v>
      </c>
      <c r="D306" s="939"/>
      <c r="E306" s="936">
        <v>0</v>
      </c>
      <c r="F306" s="936">
        <v>0</v>
      </c>
      <c r="G306" s="936">
        <v>0</v>
      </c>
      <c r="H306" s="936">
        <v>0</v>
      </c>
      <c r="I306" s="936">
        <v>0</v>
      </c>
      <c r="J306" s="936">
        <v>0</v>
      </c>
      <c r="K306" s="936">
        <v>0</v>
      </c>
      <c r="L306" s="936">
        <v>0</v>
      </c>
      <c r="M306" s="936">
        <v>0</v>
      </c>
      <c r="N306" s="936">
        <v>0</v>
      </c>
      <c r="O306" s="936">
        <v>0</v>
      </c>
      <c r="P306" s="936">
        <v>0</v>
      </c>
      <c r="Q306" s="936">
        <v>0</v>
      </c>
      <c r="R306" s="936">
        <v>0</v>
      </c>
      <c r="S306" s="936">
        <v>0</v>
      </c>
      <c r="T306" s="936">
        <v>0</v>
      </c>
      <c r="U306" s="936">
        <v>0</v>
      </c>
      <c r="V306" s="936">
        <v>0</v>
      </c>
      <c r="W306" s="936">
        <v>0</v>
      </c>
      <c r="X306" s="936">
        <v>0</v>
      </c>
      <c r="Y306" s="936">
        <v>0</v>
      </c>
      <c r="Z306" s="936"/>
      <c r="AA306" s="886"/>
      <c r="AB306" s="886"/>
      <c r="AC306" s="886"/>
      <c r="AD306" s="886"/>
      <c r="AE306" s="886"/>
      <c r="AF306" s="886"/>
      <c r="AG306" s="886"/>
      <c r="AH306" s="886"/>
      <c r="AI306" s="886"/>
      <c r="AJ306" s="886"/>
      <c r="AK306" s="886"/>
      <c r="AL306" s="886"/>
      <c r="AN306" s="853" t="s">
        <v>3737</v>
      </c>
      <c r="AO306" s="885" t="s">
        <v>3738</v>
      </c>
    </row>
    <row r="307" spans="1:41" hidden="1" x14ac:dyDescent="0.2">
      <c r="A307" s="944" t="s">
        <v>3739</v>
      </c>
      <c r="B307" s="884" t="str">
        <f t="shared" si="7"/>
        <v/>
      </c>
      <c r="C307" s="890" t="s">
        <v>4200</v>
      </c>
      <c r="D307" s="938"/>
      <c r="E307" s="936">
        <v>0</v>
      </c>
      <c r="F307" s="936">
        <v>0</v>
      </c>
      <c r="G307" s="936">
        <v>0</v>
      </c>
      <c r="H307" s="936">
        <v>0</v>
      </c>
      <c r="I307" s="936">
        <v>0</v>
      </c>
      <c r="J307" s="936">
        <v>0</v>
      </c>
      <c r="K307" s="936">
        <v>0</v>
      </c>
      <c r="L307" s="936">
        <v>0</v>
      </c>
      <c r="M307" s="936">
        <v>0</v>
      </c>
      <c r="N307" s="936">
        <v>0</v>
      </c>
      <c r="O307" s="936">
        <v>0</v>
      </c>
      <c r="P307" s="936">
        <v>0</v>
      </c>
      <c r="Q307" s="936">
        <v>0</v>
      </c>
      <c r="R307" s="936">
        <v>0</v>
      </c>
      <c r="S307" s="936">
        <v>0</v>
      </c>
      <c r="T307" s="936">
        <v>0</v>
      </c>
      <c r="U307" s="936">
        <v>0</v>
      </c>
      <c r="V307" s="936">
        <v>0</v>
      </c>
      <c r="W307" s="936">
        <v>0</v>
      </c>
      <c r="X307" s="936">
        <v>0</v>
      </c>
      <c r="Y307" s="936">
        <v>0</v>
      </c>
      <c r="Z307" s="936"/>
      <c r="AA307" s="886"/>
      <c r="AB307" s="886"/>
      <c r="AC307" s="886"/>
      <c r="AD307" s="886"/>
      <c r="AE307" s="886"/>
      <c r="AF307" s="886"/>
      <c r="AG307" s="886"/>
      <c r="AH307" s="886"/>
      <c r="AI307" s="886"/>
      <c r="AJ307" s="886"/>
      <c r="AK307" s="886"/>
      <c r="AL307" s="886"/>
      <c r="AN307" s="853" t="s">
        <v>3739</v>
      </c>
      <c r="AO307" s="885" t="s">
        <v>1750</v>
      </c>
    </row>
    <row r="308" spans="1:41" hidden="1" x14ac:dyDescent="0.2">
      <c r="A308" s="944" t="s">
        <v>3740</v>
      </c>
      <c r="B308" s="884" t="str">
        <f t="shared" si="7"/>
        <v/>
      </c>
      <c r="C308" s="891" t="s">
        <v>4201</v>
      </c>
      <c r="D308" s="939"/>
      <c r="E308" s="936">
        <v>0</v>
      </c>
      <c r="F308" s="936">
        <v>0</v>
      </c>
      <c r="G308" s="936">
        <v>0</v>
      </c>
      <c r="H308" s="936">
        <v>0</v>
      </c>
      <c r="I308" s="936">
        <v>0</v>
      </c>
      <c r="J308" s="936">
        <v>0</v>
      </c>
      <c r="K308" s="936">
        <v>0</v>
      </c>
      <c r="L308" s="936">
        <v>0</v>
      </c>
      <c r="M308" s="936">
        <v>0</v>
      </c>
      <c r="N308" s="936">
        <v>0</v>
      </c>
      <c r="O308" s="936">
        <v>0</v>
      </c>
      <c r="P308" s="936">
        <v>0</v>
      </c>
      <c r="Q308" s="936">
        <v>0</v>
      </c>
      <c r="R308" s="936">
        <v>0</v>
      </c>
      <c r="S308" s="936">
        <v>0</v>
      </c>
      <c r="T308" s="936">
        <v>0</v>
      </c>
      <c r="U308" s="936">
        <v>0</v>
      </c>
      <c r="V308" s="936">
        <v>0</v>
      </c>
      <c r="W308" s="936">
        <v>0</v>
      </c>
      <c r="X308" s="936">
        <v>0</v>
      </c>
      <c r="Y308" s="936">
        <v>0</v>
      </c>
      <c r="Z308" s="936"/>
      <c r="AA308" s="886"/>
      <c r="AB308" s="886"/>
      <c r="AC308" s="886"/>
      <c r="AD308" s="886"/>
      <c r="AE308" s="886"/>
      <c r="AF308" s="886"/>
      <c r="AG308" s="886"/>
      <c r="AH308" s="886"/>
      <c r="AI308" s="886"/>
      <c r="AJ308" s="886"/>
      <c r="AK308" s="886"/>
      <c r="AL308" s="886"/>
      <c r="AN308" s="853" t="s">
        <v>3740</v>
      </c>
      <c r="AO308" s="885" t="s">
        <v>1751</v>
      </c>
    </row>
    <row r="309" spans="1:41" hidden="1" x14ac:dyDescent="0.2">
      <c r="A309" s="944" t="s">
        <v>3741</v>
      </c>
      <c r="B309" s="884" t="str">
        <f t="shared" si="7"/>
        <v/>
      </c>
      <c r="C309" s="891" t="s">
        <v>4202</v>
      </c>
      <c r="D309" s="939"/>
      <c r="E309" s="936">
        <v>0</v>
      </c>
      <c r="F309" s="936">
        <v>0</v>
      </c>
      <c r="G309" s="936">
        <v>0</v>
      </c>
      <c r="H309" s="936">
        <v>0</v>
      </c>
      <c r="I309" s="936">
        <v>0</v>
      </c>
      <c r="J309" s="936">
        <v>0</v>
      </c>
      <c r="K309" s="936">
        <v>0</v>
      </c>
      <c r="L309" s="936">
        <v>0</v>
      </c>
      <c r="M309" s="936">
        <v>0</v>
      </c>
      <c r="N309" s="936">
        <v>0</v>
      </c>
      <c r="O309" s="936">
        <v>0</v>
      </c>
      <c r="P309" s="936">
        <v>0</v>
      </c>
      <c r="Q309" s="936">
        <v>0</v>
      </c>
      <c r="R309" s="936">
        <v>0</v>
      </c>
      <c r="S309" s="936">
        <v>0</v>
      </c>
      <c r="T309" s="936">
        <v>0</v>
      </c>
      <c r="U309" s="936">
        <v>0</v>
      </c>
      <c r="V309" s="936">
        <v>0</v>
      </c>
      <c r="W309" s="936">
        <v>0</v>
      </c>
      <c r="X309" s="936">
        <v>0</v>
      </c>
      <c r="Y309" s="936">
        <v>0</v>
      </c>
      <c r="Z309" s="936"/>
      <c r="AA309" s="886"/>
      <c r="AB309" s="886"/>
      <c r="AC309" s="886"/>
      <c r="AD309" s="886"/>
      <c r="AE309" s="886"/>
      <c r="AF309" s="886"/>
      <c r="AG309" s="886"/>
      <c r="AH309" s="886"/>
      <c r="AI309" s="886"/>
      <c r="AJ309" s="886"/>
      <c r="AK309" s="886"/>
      <c r="AL309" s="886"/>
      <c r="AN309" s="853" t="s">
        <v>3741</v>
      </c>
      <c r="AO309" s="885" t="s">
        <v>1752</v>
      </c>
    </row>
    <row r="310" spans="1:41" x14ac:dyDescent="0.2">
      <c r="A310" s="944" t="s">
        <v>3742</v>
      </c>
      <c r="B310" s="884" t="str">
        <f t="shared" si="7"/>
        <v>X</v>
      </c>
      <c r="C310" s="890" t="s">
        <v>4203</v>
      </c>
      <c r="D310" s="938"/>
      <c r="E310" s="936">
        <v>-4.7295998781919479E-2</v>
      </c>
      <c r="F310" s="936">
        <v>-0.22534400224685669</v>
      </c>
      <c r="G310" s="936">
        <v>-0.76178497076034546</v>
      </c>
      <c r="H310" s="936">
        <v>-3.2308001071214676E-2</v>
      </c>
      <c r="I310" s="936">
        <v>-2.7260489463806152</v>
      </c>
      <c r="J310" s="936">
        <v>1.253303050994873</v>
      </c>
      <c r="K310" s="936">
        <v>-1.7288399934768677</v>
      </c>
      <c r="L310" s="936">
        <v>2.0324749946594238</v>
      </c>
      <c r="M310" s="936">
        <v>0.58909100294113159</v>
      </c>
      <c r="N310" s="936">
        <v>1.0868099927902222</v>
      </c>
      <c r="O310" s="936">
        <v>-1.5185370445251465</v>
      </c>
      <c r="P310" s="936">
        <v>0.23451100289821625</v>
      </c>
      <c r="Q310" s="936">
        <v>-7.6217141151428223</v>
      </c>
      <c r="R310" s="936">
        <v>2.6309380531311035</v>
      </c>
      <c r="S310" s="936">
        <v>-5.328406810760498</v>
      </c>
      <c r="T310" s="936">
        <v>0.99311202764511108</v>
      </c>
      <c r="U310" s="936">
        <v>-18.26530647277832</v>
      </c>
      <c r="V310" s="936">
        <v>-10.930646896362305</v>
      </c>
      <c r="W310" s="936">
        <v>-18.919361114501953</v>
      </c>
      <c r="X310" s="936">
        <v>-4.2331070899963379</v>
      </c>
      <c r="Y310" s="936">
        <v>-0.82999998331069946</v>
      </c>
      <c r="Z310" s="936">
        <v>-0.56599998474121094</v>
      </c>
      <c r="AA310" s="886"/>
      <c r="AB310" s="886"/>
      <c r="AC310" s="886"/>
      <c r="AD310" s="886"/>
      <c r="AE310" s="886"/>
      <c r="AF310" s="886"/>
      <c r="AG310" s="886"/>
      <c r="AH310" s="886"/>
      <c r="AI310" s="886"/>
      <c r="AJ310" s="886"/>
      <c r="AK310" s="886"/>
      <c r="AL310" s="886"/>
      <c r="AO310" s="885"/>
    </row>
    <row r="311" spans="1:41" hidden="1" x14ac:dyDescent="0.2">
      <c r="A311" s="944" t="s">
        <v>3743</v>
      </c>
      <c r="B311" s="884" t="str">
        <f t="shared" si="7"/>
        <v/>
      </c>
      <c r="C311" s="891" t="s">
        <v>4204</v>
      </c>
      <c r="D311" s="939"/>
      <c r="E311" s="936">
        <v>0</v>
      </c>
      <c r="F311" s="936">
        <v>0</v>
      </c>
      <c r="G311" s="936">
        <v>0</v>
      </c>
      <c r="H311" s="936">
        <v>0</v>
      </c>
      <c r="I311" s="936">
        <v>0</v>
      </c>
      <c r="J311" s="936">
        <v>0</v>
      </c>
      <c r="K311" s="936">
        <v>0</v>
      </c>
      <c r="L311" s="936">
        <v>0</v>
      </c>
      <c r="M311" s="936">
        <v>0</v>
      </c>
      <c r="N311" s="936">
        <v>0</v>
      </c>
      <c r="O311" s="936">
        <v>0</v>
      </c>
      <c r="P311" s="936">
        <v>0</v>
      </c>
      <c r="Q311" s="936">
        <v>0</v>
      </c>
      <c r="R311" s="936">
        <v>0</v>
      </c>
      <c r="S311" s="936">
        <v>0</v>
      </c>
      <c r="T311" s="936">
        <v>0</v>
      </c>
      <c r="U311" s="936">
        <v>0</v>
      </c>
      <c r="V311" s="936">
        <v>0</v>
      </c>
      <c r="W311" s="936">
        <v>0</v>
      </c>
      <c r="X311" s="936">
        <v>0</v>
      </c>
      <c r="Y311" s="936">
        <v>0</v>
      </c>
      <c r="Z311" s="936"/>
      <c r="AA311" s="886"/>
      <c r="AB311" s="886"/>
      <c r="AC311" s="886"/>
      <c r="AD311" s="886"/>
      <c r="AE311" s="886"/>
      <c r="AF311" s="886"/>
      <c r="AG311" s="886"/>
      <c r="AH311" s="886"/>
      <c r="AI311" s="886"/>
      <c r="AJ311" s="886"/>
      <c r="AK311" s="886"/>
      <c r="AL311" s="886"/>
      <c r="AN311" s="853" t="s">
        <v>3743</v>
      </c>
      <c r="AO311" s="885" t="s">
        <v>1754</v>
      </c>
    </row>
    <row r="312" spans="1:41" x14ac:dyDescent="0.2">
      <c r="A312" s="944" t="s">
        <v>3744</v>
      </c>
      <c r="B312" s="884" t="str">
        <f t="shared" si="7"/>
        <v>X</v>
      </c>
      <c r="C312" s="891" t="s">
        <v>4205</v>
      </c>
      <c r="D312" s="939"/>
      <c r="E312" s="936">
        <v>-4.7295998781919479E-2</v>
      </c>
      <c r="F312" s="936">
        <v>-0.22534400224685669</v>
      </c>
      <c r="G312" s="936">
        <v>-0.76178497076034546</v>
      </c>
      <c r="H312" s="936">
        <v>-3.2308001071214676E-2</v>
      </c>
      <c r="I312" s="936">
        <v>-2.7260489463806152</v>
      </c>
      <c r="J312" s="936">
        <v>1.253303050994873</v>
      </c>
      <c r="K312" s="936">
        <v>-1.7288399934768677</v>
      </c>
      <c r="L312" s="936">
        <v>2.0324749946594238</v>
      </c>
      <c r="M312" s="936">
        <v>0.58909100294113159</v>
      </c>
      <c r="N312" s="936">
        <v>1.0868099927902222</v>
      </c>
      <c r="O312" s="936">
        <v>-1.5185370445251465</v>
      </c>
      <c r="P312" s="936">
        <v>0.23451100289821625</v>
      </c>
      <c r="Q312" s="936">
        <v>-7.6217141151428223</v>
      </c>
      <c r="R312" s="936">
        <v>2.6309380531311035</v>
      </c>
      <c r="S312" s="936">
        <v>-5.328406810760498</v>
      </c>
      <c r="T312" s="936">
        <v>0.99311202764511108</v>
      </c>
      <c r="U312" s="936">
        <v>-18.26530647277832</v>
      </c>
      <c r="V312" s="936">
        <v>-10.930646896362305</v>
      </c>
      <c r="W312" s="936">
        <v>-18.919361114501953</v>
      </c>
      <c r="X312" s="936">
        <v>-4.2331070899963379</v>
      </c>
      <c r="Y312" s="936">
        <v>-0.82999998331069946</v>
      </c>
      <c r="Z312" s="936">
        <v>-0.56599998474121094</v>
      </c>
      <c r="AA312" s="886"/>
      <c r="AB312" s="886"/>
      <c r="AC312" s="886"/>
      <c r="AD312" s="886"/>
      <c r="AE312" s="886"/>
      <c r="AF312" s="886"/>
      <c r="AG312" s="886"/>
      <c r="AH312" s="886"/>
      <c r="AI312" s="886"/>
      <c r="AJ312" s="886"/>
      <c r="AK312" s="886"/>
      <c r="AL312" s="886"/>
      <c r="AO312" s="885"/>
    </row>
    <row r="313" spans="1:41" x14ac:dyDescent="0.2">
      <c r="A313" s="944" t="s">
        <v>3745</v>
      </c>
      <c r="B313" s="884" t="str">
        <f t="shared" si="7"/>
        <v>X</v>
      </c>
      <c r="C313" s="894" t="s">
        <v>4206</v>
      </c>
      <c r="D313" s="940"/>
      <c r="E313" s="936">
        <v>-0.2121880054473877</v>
      </c>
      <c r="F313" s="936">
        <v>-0.22423599660396576</v>
      </c>
      <c r="G313" s="936">
        <v>-0.58874499797821045</v>
      </c>
      <c r="H313" s="936">
        <v>1.756680965423584</v>
      </c>
      <c r="I313" s="936">
        <v>0</v>
      </c>
      <c r="J313" s="936">
        <v>0</v>
      </c>
      <c r="K313" s="936">
        <v>0</v>
      </c>
      <c r="L313" s="936">
        <v>0</v>
      </c>
      <c r="M313" s="936">
        <v>0</v>
      </c>
      <c r="N313" s="936">
        <v>0</v>
      </c>
      <c r="O313" s="936">
        <v>0</v>
      </c>
      <c r="P313" s="936">
        <v>0</v>
      </c>
      <c r="Q313" s="936">
        <v>-4</v>
      </c>
      <c r="R313" s="936">
        <v>3</v>
      </c>
      <c r="S313" s="936">
        <v>0</v>
      </c>
      <c r="T313" s="936">
        <v>4.4514000415802002E-2</v>
      </c>
      <c r="U313" s="936">
        <v>-14.950857162475586</v>
      </c>
      <c r="V313" s="936">
        <v>-14.316025733947754</v>
      </c>
      <c r="W313" s="936">
        <v>-12.050477027893066</v>
      </c>
      <c r="X313" s="936">
        <v>-5.8251910209655762</v>
      </c>
      <c r="Y313" s="936"/>
      <c r="Z313" s="936">
        <v>0</v>
      </c>
      <c r="AA313" s="886"/>
      <c r="AB313" s="886"/>
      <c r="AC313" s="886"/>
      <c r="AD313" s="886"/>
      <c r="AE313" s="886"/>
      <c r="AF313" s="886"/>
      <c r="AG313" s="886"/>
      <c r="AH313" s="886"/>
      <c r="AI313" s="886"/>
      <c r="AJ313" s="886"/>
      <c r="AK313" s="886"/>
      <c r="AL313" s="886"/>
      <c r="AO313" s="885"/>
    </row>
    <row r="314" spans="1:41" x14ac:dyDescent="0.2">
      <c r="A314" s="944" t="s">
        <v>3746</v>
      </c>
      <c r="B314" s="884" t="str">
        <f t="shared" si="7"/>
        <v>X</v>
      </c>
      <c r="C314" s="894" t="s">
        <v>4207</v>
      </c>
      <c r="D314" s="940"/>
      <c r="E314" s="936">
        <v>0.16489200294017792</v>
      </c>
      <c r="F314" s="936">
        <v>-1.1080000549554825E-3</v>
      </c>
      <c r="G314" s="936">
        <v>-0.1730400025844574</v>
      </c>
      <c r="H314" s="936">
        <v>-1.7889889478683472</v>
      </c>
      <c r="I314" s="936">
        <v>-2.7260489463806152</v>
      </c>
      <c r="J314" s="936">
        <v>1.253303050994873</v>
      </c>
      <c r="K314" s="936">
        <v>-1.7288399934768677</v>
      </c>
      <c r="L314" s="936">
        <v>2.0324749946594238</v>
      </c>
      <c r="M314" s="936">
        <v>0.58909100294113159</v>
      </c>
      <c r="N314" s="936">
        <v>1.0868099927902222</v>
      </c>
      <c r="O314" s="936">
        <v>-1.5185370445251465</v>
      </c>
      <c r="P314" s="936">
        <v>0.23451100289821625</v>
      </c>
      <c r="Q314" s="936">
        <v>-3.6217141151428223</v>
      </c>
      <c r="R314" s="936">
        <v>-0.36906200647354126</v>
      </c>
      <c r="S314" s="936">
        <v>-5.328406810760498</v>
      </c>
      <c r="T314" s="936">
        <v>0.94859802722930908</v>
      </c>
      <c r="U314" s="936">
        <v>-3.3144500255584717</v>
      </c>
      <c r="V314" s="936">
        <v>3.3853790760040283</v>
      </c>
      <c r="W314" s="936">
        <v>-6.8688850402832031</v>
      </c>
      <c r="X314" s="936">
        <v>1.5920840501785278</v>
      </c>
      <c r="Y314" s="936">
        <v>-0.82999998331069946</v>
      </c>
      <c r="Z314" s="936">
        <v>-0.56599998474121094</v>
      </c>
      <c r="AA314" s="886"/>
      <c r="AB314" s="886"/>
      <c r="AC314" s="886"/>
      <c r="AD314" s="886"/>
      <c r="AE314" s="886"/>
      <c r="AF314" s="886"/>
      <c r="AG314" s="886"/>
      <c r="AH314" s="886"/>
      <c r="AI314" s="886"/>
      <c r="AJ314" s="886"/>
      <c r="AK314" s="886"/>
      <c r="AL314" s="886"/>
      <c r="AO314" s="885"/>
    </row>
    <row r="315" spans="1:41" x14ac:dyDescent="0.2">
      <c r="A315" s="944" t="s">
        <v>3747</v>
      </c>
      <c r="B315" s="884" t="str">
        <f t="shared" si="7"/>
        <v>X</v>
      </c>
      <c r="C315" s="914" t="s">
        <v>4208</v>
      </c>
      <c r="D315" s="956"/>
      <c r="E315" s="936">
        <v>24.34483528137207</v>
      </c>
      <c r="F315" s="936">
        <v>-4.7685328871011734E-2</v>
      </c>
      <c r="G315" s="936">
        <v>21.447587966918945</v>
      </c>
      <c r="H315" s="936">
        <v>6.5315003395080566</v>
      </c>
      <c r="I315" s="936">
        <v>2.2563366889953613</v>
      </c>
      <c r="J315" s="936">
        <v>2.2006621360778809</v>
      </c>
      <c r="K315" s="936">
        <v>0.43491137027740479</v>
      </c>
      <c r="L315" s="936">
        <v>-0.74045008420944214</v>
      </c>
      <c r="M315" s="936">
        <v>0.58331793546676636</v>
      </c>
      <c r="N315" s="936">
        <v>0.24039861559867859</v>
      </c>
      <c r="O315" s="936">
        <v>8.0119207501411438E-2</v>
      </c>
      <c r="P315" s="936">
        <v>2.5915417671203613</v>
      </c>
      <c r="Q315" s="936">
        <v>-1.4598715305328369</v>
      </c>
      <c r="R315" s="936">
        <v>-0.92748701572418213</v>
      </c>
      <c r="S315" s="936">
        <v>-1.0169730186462402</v>
      </c>
      <c r="T315" s="936">
        <v>-1.6364699602127075</v>
      </c>
      <c r="U315" s="936">
        <v>0.52371698617935181</v>
      </c>
      <c r="V315" s="936">
        <v>3.284343957901001</v>
      </c>
      <c r="W315" s="936">
        <v>2.8309919834136963</v>
      </c>
      <c r="X315" s="936">
        <v>-4.7157230377197266</v>
      </c>
      <c r="Y315" s="936">
        <v>-3.375</v>
      </c>
      <c r="Z315" s="936">
        <v>-0.84500002861022949</v>
      </c>
      <c r="AA315" s="886"/>
      <c r="AB315" s="886"/>
      <c r="AC315" s="886"/>
      <c r="AD315" s="886"/>
      <c r="AE315" s="886"/>
      <c r="AF315" s="886"/>
      <c r="AG315" s="886"/>
      <c r="AH315" s="886"/>
      <c r="AI315" s="886"/>
      <c r="AJ315" s="886"/>
      <c r="AK315" s="886"/>
      <c r="AL315" s="886"/>
      <c r="AO315" s="885"/>
    </row>
    <row r="316" spans="1:41" hidden="1" x14ac:dyDescent="0.2">
      <c r="A316" s="944" t="s">
        <v>3748</v>
      </c>
      <c r="B316" s="884" t="str">
        <f t="shared" si="7"/>
        <v/>
      </c>
      <c r="C316" s="890" t="s">
        <v>4209</v>
      </c>
      <c r="D316" s="938"/>
      <c r="E316" s="936">
        <v>0</v>
      </c>
      <c r="F316" s="936">
        <v>0</v>
      </c>
      <c r="G316" s="936">
        <v>0</v>
      </c>
      <c r="H316" s="936">
        <v>0</v>
      </c>
      <c r="I316" s="936">
        <v>0</v>
      </c>
      <c r="J316" s="936">
        <v>0</v>
      </c>
      <c r="K316" s="936">
        <v>0</v>
      </c>
      <c r="L316" s="936">
        <v>0</v>
      </c>
      <c r="M316" s="936">
        <v>0</v>
      </c>
      <c r="N316" s="936">
        <v>0</v>
      </c>
      <c r="O316" s="936">
        <v>0</v>
      </c>
      <c r="P316" s="936">
        <v>0</v>
      </c>
      <c r="Q316" s="936">
        <v>0</v>
      </c>
      <c r="R316" s="936">
        <v>0</v>
      </c>
      <c r="S316" s="936">
        <v>0</v>
      </c>
      <c r="T316" s="936">
        <v>0</v>
      </c>
      <c r="U316" s="936">
        <v>0</v>
      </c>
      <c r="V316" s="936">
        <v>0</v>
      </c>
      <c r="W316" s="936">
        <v>0</v>
      </c>
      <c r="X316" s="936">
        <v>0</v>
      </c>
      <c r="Y316" s="936">
        <v>0</v>
      </c>
      <c r="Z316" s="936"/>
      <c r="AA316" s="886"/>
      <c r="AB316" s="886"/>
      <c r="AC316" s="886"/>
      <c r="AD316" s="886"/>
      <c r="AE316" s="886"/>
      <c r="AF316" s="886"/>
      <c r="AG316" s="886"/>
      <c r="AH316" s="886"/>
      <c r="AI316" s="886"/>
      <c r="AJ316" s="886"/>
      <c r="AK316" s="886"/>
      <c r="AL316" s="886"/>
      <c r="AN316" s="853" t="s">
        <v>3748</v>
      </c>
      <c r="AO316" s="885" t="s">
        <v>1739</v>
      </c>
    </row>
    <row r="317" spans="1:41" x14ac:dyDescent="0.2">
      <c r="A317" s="944" t="s">
        <v>3749</v>
      </c>
      <c r="B317" s="884" t="str">
        <f t="shared" si="7"/>
        <v>X</v>
      </c>
      <c r="C317" s="890" t="s">
        <v>4210</v>
      </c>
      <c r="D317" s="938"/>
      <c r="E317" s="936">
        <v>4.7625775337219238</v>
      </c>
      <c r="F317" s="936">
        <v>-16.913639068603516</v>
      </c>
      <c r="G317" s="936">
        <v>6.0815362930297852</v>
      </c>
      <c r="H317" s="936">
        <v>3.1226179599761963</v>
      </c>
      <c r="I317" s="936">
        <v>0.32906657457351685</v>
      </c>
      <c r="J317" s="936">
        <v>2.2346305847167969</v>
      </c>
      <c r="K317" s="936">
        <v>0.1309293657541275</v>
      </c>
      <c r="L317" s="936">
        <v>0.79698669910430908</v>
      </c>
      <c r="M317" s="936">
        <v>-0.61501127481460571</v>
      </c>
      <c r="N317" s="936">
        <v>-0.56203579902648926</v>
      </c>
      <c r="O317" s="936">
        <v>0.72245240211486816</v>
      </c>
      <c r="P317" s="936">
        <v>0.15225203335285187</v>
      </c>
      <c r="Q317" s="936">
        <v>0.73307633399963379</v>
      </c>
      <c r="R317" s="936">
        <v>0</v>
      </c>
      <c r="S317" s="936">
        <v>0</v>
      </c>
      <c r="T317" s="936">
        <v>0</v>
      </c>
      <c r="U317" s="936">
        <v>0</v>
      </c>
      <c r="V317" s="936">
        <v>0</v>
      </c>
      <c r="W317" s="936">
        <v>0</v>
      </c>
      <c r="X317" s="936">
        <v>0</v>
      </c>
      <c r="Y317" s="936">
        <v>0</v>
      </c>
      <c r="Z317" s="936">
        <v>0</v>
      </c>
      <c r="AA317" s="886"/>
      <c r="AB317" s="886"/>
      <c r="AC317" s="886"/>
      <c r="AD317" s="886"/>
      <c r="AE317" s="886"/>
      <c r="AF317" s="886"/>
      <c r="AG317" s="886"/>
      <c r="AH317" s="886"/>
      <c r="AI317" s="886"/>
      <c r="AJ317" s="886"/>
      <c r="AK317" s="886"/>
      <c r="AL317" s="886"/>
      <c r="AO317" s="885"/>
    </row>
    <row r="318" spans="1:41" hidden="1" x14ac:dyDescent="0.2">
      <c r="A318" s="944" t="s">
        <v>3750</v>
      </c>
      <c r="B318" s="884" t="str">
        <f t="shared" si="7"/>
        <v/>
      </c>
      <c r="C318" s="890" t="s">
        <v>4211</v>
      </c>
      <c r="D318" s="938"/>
      <c r="E318" s="936">
        <v>0</v>
      </c>
      <c r="F318" s="936">
        <v>0</v>
      </c>
      <c r="G318" s="936">
        <v>0</v>
      </c>
      <c r="H318" s="936">
        <v>0</v>
      </c>
      <c r="I318" s="936">
        <v>0</v>
      </c>
      <c r="J318" s="936">
        <v>0</v>
      </c>
      <c r="K318" s="936">
        <v>0</v>
      </c>
      <c r="L318" s="936">
        <v>0</v>
      </c>
      <c r="M318" s="936">
        <v>0</v>
      </c>
      <c r="N318" s="936">
        <v>0</v>
      </c>
      <c r="O318" s="936">
        <v>0</v>
      </c>
      <c r="P318" s="936">
        <v>0</v>
      </c>
      <c r="Q318" s="936">
        <v>0</v>
      </c>
      <c r="R318" s="936">
        <v>0</v>
      </c>
      <c r="S318" s="936">
        <v>0</v>
      </c>
      <c r="T318" s="936">
        <v>0</v>
      </c>
      <c r="U318" s="936">
        <v>0</v>
      </c>
      <c r="V318" s="936">
        <v>0</v>
      </c>
      <c r="W318" s="936">
        <v>0</v>
      </c>
      <c r="X318" s="936">
        <v>0</v>
      </c>
      <c r="Y318" s="936">
        <v>0</v>
      </c>
      <c r="Z318" s="936"/>
      <c r="AA318" s="886"/>
      <c r="AB318" s="886"/>
      <c r="AC318" s="886"/>
      <c r="AD318" s="886"/>
      <c r="AE318" s="886"/>
      <c r="AF318" s="886"/>
      <c r="AG318" s="886"/>
      <c r="AH318" s="886"/>
      <c r="AI318" s="886"/>
      <c r="AJ318" s="886"/>
      <c r="AK318" s="886"/>
      <c r="AL318" s="886"/>
      <c r="AN318" s="853" t="s">
        <v>3750</v>
      </c>
      <c r="AO318" s="885" t="s">
        <v>1741</v>
      </c>
    </row>
    <row r="319" spans="1:41" x14ac:dyDescent="0.2">
      <c r="A319" s="944" t="s">
        <v>3751</v>
      </c>
      <c r="B319" s="884" t="str">
        <f t="shared" si="7"/>
        <v>X</v>
      </c>
      <c r="C319" s="890" t="s">
        <v>4212</v>
      </c>
      <c r="D319" s="938"/>
      <c r="E319" s="936">
        <v>20.64586067199707</v>
      </c>
      <c r="F319" s="936">
        <v>16.044574737548828</v>
      </c>
      <c r="G319" s="936">
        <v>15.892990112304688</v>
      </c>
      <c r="H319" s="936">
        <v>2.6935622692108154</v>
      </c>
      <c r="I319" s="936">
        <v>3.4378728866577148</v>
      </c>
      <c r="J319" s="936">
        <v>-1.8777400255203247E-2</v>
      </c>
      <c r="K319" s="936">
        <v>-0.57897800207138062</v>
      </c>
      <c r="L319" s="936">
        <v>0.3536142110824585</v>
      </c>
      <c r="M319" s="936">
        <v>0.72924119234085083</v>
      </c>
      <c r="N319" s="936">
        <v>-7.2464600205421448E-2</v>
      </c>
      <c r="O319" s="936">
        <v>1.0798017978668213</v>
      </c>
      <c r="P319" s="936">
        <v>0.74091577529907227</v>
      </c>
      <c r="Q319" s="936">
        <v>-1.0154358148574829</v>
      </c>
      <c r="R319" s="936">
        <v>-0.44408699870109558</v>
      </c>
      <c r="S319" s="936">
        <v>-0.59668797254562378</v>
      </c>
      <c r="T319" s="936">
        <v>0.11015599966049194</v>
      </c>
      <c r="U319" s="936">
        <v>0.86487698554992676</v>
      </c>
      <c r="V319" s="936">
        <v>-0.91904699802398682</v>
      </c>
      <c r="W319" s="936">
        <v>3.5963079929351807</v>
      </c>
      <c r="X319" s="936">
        <v>-2.6582589149475098</v>
      </c>
      <c r="Y319" s="936">
        <v>0</v>
      </c>
      <c r="Z319" s="936">
        <v>0</v>
      </c>
      <c r="AA319" s="886"/>
      <c r="AB319" s="886"/>
      <c r="AC319" s="886"/>
      <c r="AD319" s="886"/>
      <c r="AE319" s="886"/>
      <c r="AF319" s="886"/>
      <c r="AG319" s="886"/>
      <c r="AH319" s="886"/>
      <c r="AI319" s="886"/>
      <c r="AJ319" s="886"/>
      <c r="AK319" s="886"/>
      <c r="AL319" s="886"/>
      <c r="AO319" s="885"/>
    </row>
    <row r="320" spans="1:41" hidden="1" x14ac:dyDescent="0.2">
      <c r="A320" s="944" t="s">
        <v>3752</v>
      </c>
      <c r="B320" s="884" t="str">
        <f t="shared" si="7"/>
        <v/>
      </c>
      <c r="C320" s="891" t="s">
        <v>4213</v>
      </c>
      <c r="D320" s="939"/>
      <c r="E320" s="936">
        <v>0</v>
      </c>
      <c r="F320" s="936">
        <v>0</v>
      </c>
      <c r="G320" s="936">
        <v>0</v>
      </c>
      <c r="H320" s="936">
        <v>0</v>
      </c>
      <c r="I320" s="936">
        <v>0</v>
      </c>
      <c r="J320" s="936">
        <v>0</v>
      </c>
      <c r="K320" s="936">
        <v>0</v>
      </c>
      <c r="L320" s="936">
        <v>0</v>
      </c>
      <c r="M320" s="936">
        <v>0</v>
      </c>
      <c r="N320" s="936">
        <v>0</v>
      </c>
      <c r="O320" s="936">
        <v>0</v>
      </c>
      <c r="P320" s="936">
        <v>0</v>
      </c>
      <c r="Q320" s="936">
        <v>0</v>
      </c>
      <c r="R320" s="936">
        <v>0</v>
      </c>
      <c r="S320" s="936">
        <v>0</v>
      </c>
      <c r="T320" s="936">
        <v>0</v>
      </c>
      <c r="U320" s="936">
        <v>0</v>
      </c>
      <c r="V320" s="936">
        <v>0</v>
      </c>
      <c r="W320" s="936">
        <v>0</v>
      </c>
      <c r="X320" s="936">
        <v>0</v>
      </c>
      <c r="Y320" s="936">
        <v>0</v>
      </c>
      <c r="Z320" s="936"/>
      <c r="AA320" s="886"/>
      <c r="AB320" s="886"/>
      <c r="AC320" s="886"/>
      <c r="AD320" s="886"/>
      <c r="AE320" s="886"/>
      <c r="AF320" s="886"/>
      <c r="AG320" s="886"/>
      <c r="AH320" s="886"/>
      <c r="AI320" s="886"/>
      <c r="AJ320" s="886"/>
      <c r="AK320" s="886"/>
      <c r="AL320" s="886"/>
      <c r="AN320" s="853" t="s">
        <v>3752</v>
      </c>
      <c r="AO320" s="885" t="s">
        <v>1743</v>
      </c>
    </row>
    <row r="321" spans="1:99" x14ac:dyDescent="0.2">
      <c r="A321" s="944" t="s">
        <v>3753</v>
      </c>
      <c r="B321" s="884" t="str">
        <f t="shared" si="7"/>
        <v>X</v>
      </c>
      <c r="C321" s="891" t="s">
        <v>4214</v>
      </c>
      <c r="D321" s="939"/>
      <c r="E321" s="936">
        <v>20.64586067199707</v>
      </c>
      <c r="F321" s="936">
        <v>16.044574737548828</v>
      </c>
      <c r="G321" s="936">
        <v>15.892990112304688</v>
      </c>
      <c r="H321" s="936">
        <v>2.6935622692108154</v>
      </c>
      <c r="I321" s="936">
        <v>3.4378728866577148</v>
      </c>
      <c r="J321" s="936">
        <v>-1.8777400255203247E-2</v>
      </c>
      <c r="K321" s="936">
        <v>-0.57897800207138062</v>
      </c>
      <c r="L321" s="936">
        <v>0.3536142110824585</v>
      </c>
      <c r="M321" s="936">
        <v>0.72924119234085083</v>
      </c>
      <c r="N321" s="936">
        <v>-7.2464600205421448E-2</v>
      </c>
      <c r="O321" s="936">
        <v>1.0798017978668213</v>
      </c>
      <c r="P321" s="936">
        <v>0.74091577529907227</v>
      </c>
      <c r="Q321" s="936">
        <v>-1.0154358148574829</v>
      </c>
      <c r="R321" s="936">
        <v>-0.44408699870109558</v>
      </c>
      <c r="S321" s="936">
        <v>-0.59668797254562378</v>
      </c>
      <c r="T321" s="936">
        <v>0.11015599966049194</v>
      </c>
      <c r="U321" s="936">
        <v>0.86487698554992676</v>
      </c>
      <c r="V321" s="936">
        <v>-0.91904699802398682</v>
      </c>
      <c r="W321" s="936">
        <v>3.5963079929351807</v>
      </c>
      <c r="X321" s="936">
        <v>-2.6582589149475098</v>
      </c>
      <c r="Y321" s="936">
        <v>0</v>
      </c>
      <c r="Z321" s="936">
        <v>0</v>
      </c>
      <c r="AA321" s="886"/>
      <c r="AB321" s="886"/>
      <c r="AC321" s="886"/>
      <c r="AD321" s="886"/>
      <c r="AE321" s="886"/>
      <c r="AF321" s="886"/>
      <c r="AG321" s="886"/>
      <c r="AH321" s="886"/>
      <c r="AI321" s="886"/>
      <c r="AJ321" s="886"/>
      <c r="AK321" s="886"/>
      <c r="AL321" s="886"/>
      <c r="AO321" s="885"/>
    </row>
    <row r="322" spans="1:99" ht="12.75" hidden="1" customHeight="1" x14ac:dyDescent="0.2">
      <c r="A322" s="944" t="s">
        <v>3754</v>
      </c>
      <c r="B322" s="884" t="str">
        <f t="shared" si="7"/>
        <v/>
      </c>
      <c r="C322" s="890" t="s">
        <v>4215</v>
      </c>
      <c r="D322" s="938"/>
      <c r="E322" s="936">
        <v>0</v>
      </c>
      <c r="F322" s="936">
        <v>0</v>
      </c>
      <c r="G322" s="936">
        <v>0</v>
      </c>
      <c r="H322" s="936">
        <v>0</v>
      </c>
      <c r="I322" s="936">
        <v>0</v>
      </c>
      <c r="J322" s="936">
        <v>0</v>
      </c>
      <c r="K322" s="936">
        <v>0</v>
      </c>
      <c r="L322" s="936">
        <v>0</v>
      </c>
      <c r="M322" s="936">
        <v>0</v>
      </c>
      <c r="N322" s="936">
        <v>0</v>
      </c>
      <c r="O322" s="936">
        <v>0</v>
      </c>
      <c r="P322" s="936">
        <v>0</v>
      </c>
      <c r="Q322" s="936">
        <v>0</v>
      </c>
      <c r="R322" s="936">
        <v>0</v>
      </c>
      <c r="S322" s="936">
        <v>0</v>
      </c>
      <c r="T322" s="936">
        <v>0</v>
      </c>
      <c r="U322" s="936">
        <v>0</v>
      </c>
      <c r="V322" s="936">
        <v>0</v>
      </c>
      <c r="W322" s="936">
        <v>0</v>
      </c>
      <c r="X322" s="936">
        <v>0</v>
      </c>
      <c r="Y322" s="936">
        <v>0</v>
      </c>
      <c r="Z322" s="936"/>
      <c r="AA322" s="886"/>
      <c r="AB322" s="886"/>
      <c r="AC322" s="886"/>
      <c r="AD322" s="886"/>
      <c r="AE322" s="886"/>
      <c r="AF322" s="886"/>
      <c r="AG322" s="886"/>
      <c r="AH322" s="886"/>
      <c r="AI322" s="886"/>
      <c r="AJ322" s="886"/>
      <c r="AK322" s="886"/>
      <c r="AL322" s="886"/>
      <c r="AN322" s="853" t="s">
        <v>3754</v>
      </c>
      <c r="AO322" s="885" t="s">
        <v>1745</v>
      </c>
      <c r="AX322" s="852"/>
      <c r="BG322" s="852"/>
      <c r="BO322" s="852"/>
      <c r="BW322" s="852"/>
      <c r="CE322" s="852"/>
      <c r="CM322" s="852"/>
      <c r="CU322" s="852"/>
    </row>
    <row r="323" spans="1:99" ht="12.75" hidden="1" customHeight="1" x14ac:dyDescent="0.2">
      <c r="A323" s="944" t="s">
        <v>3755</v>
      </c>
      <c r="B323" s="884" t="str">
        <f t="shared" si="7"/>
        <v/>
      </c>
      <c r="C323" s="891" t="s">
        <v>4216</v>
      </c>
      <c r="D323" s="939"/>
      <c r="E323" s="936">
        <v>0</v>
      </c>
      <c r="F323" s="936">
        <v>0</v>
      </c>
      <c r="G323" s="936">
        <v>0</v>
      </c>
      <c r="H323" s="936">
        <v>0</v>
      </c>
      <c r="I323" s="936">
        <v>0</v>
      </c>
      <c r="J323" s="936">
        <v>0</v>
      </c>
      <c r="K323" s="936">
        <v>0</v>
      </c>
      <c r="L323" s="936">
        <v>0</v>
      </c>
      <c r="M323" s="936">
        <v>0</v>
      </c>
      <c r="N323" s="936">
        <v>0</v>
      </c>
      <c r="O323" s="936">
        <v>0</v>
      </c>
      <c r="P323" s="936">
        <v>0</v>
      </c>
      <c r="Q323" s="936">
        <v>0</v>
      </c>
      <c r="R323" s="936">
        <v>0</v>
      </c>
      <c r="S323" s="936">
        <v>0</v>
      </c>
      <c r="T323" s="936">
        <v>0</v>
      </c>
      <c r="U323" s="936">
        <v>0</v>
      </c>
      <c r="V323" s="936">
        <v>0</v>
      </c>
      <c r="W323" s="936">
        <v>0</v>
      </c>
      <c r="X323" s="936">
        <v>0</v>
      </c>
      <c r="Y323" s="936">
        <v>0</v>
      </c>
      <c r="Z323" s="936"/>
      <c r="AA323" s="886"/>
      <c r="AB323" s="886"/>
      <c r="AC323" s="886"/>
      <c r="AD323" s="886"/>
      <c r="AE323" s="886"/>
      <c r="AF323" s="886"/>
      <c r="AG323" s="886"/>
      <c r="AH323" s="886"/>
      <c r="AI323" s="886"/>
      <c r="AJ323" s="886"/>
      <c r="AK323" s="886"/>
      <c r="AL323" s="886"/>
      <c r="AN323" s="853" t="s">
        <v>3755</v>
      </c>
      <c r="AO323" s="885" t="s">
        <v>1746</v>
      </c>
      <c r="AX323" s="852"/>
      <c r="BG323" s="852"/>
      <c r="BO323" s="852"/>
      <c r="BW323" s="852"/>
      <c r="CE323" s="852"/>
      <c r="CM323" s="852"/>
      <c r="CU323" s="852"/>
    </row>
    <row r="324" spans="1:99" ht="12.75" hidden="1" customHeight="1" x14ac:dyDescent="0.2">
      <c r="A324" s="944" t="s">
        <v>3756</v>
      </c>
      <c r="B324" s="884" t="str">
        <f t="shared" si="7"/>
        <v/>
      </c>
      <c r="C324" s="891" t="s">
        <v>4217</v>
      </c>
      <c r="D324" s="939"/>
      <c r="E324" s="936">
        <v>0</v>
      </c>
      <c r="F324" s="936">
        <v>0</v>
      </c>
      <c r="G324" s="936">
        <v>0</v>
      </c>
      <c r="H324" s="936">
        <v>0</v>
      </c>
      <c r="I324" s="936">
        <v>0</v>
      </c>
      <c r="J324" s="936">
        <v>0</v>
      </c>
      <c r="K324" s="936">
        <v>0</v>
      </c>
      <c r="L324" s="936">
        <v>0</v>
      </c>
      <c r="M324" s="936">
        <v>0</v>
      </c>
      <c r="N324" s="936">
        <v>0</v>
      </c>
      <c r="O324" s="936">
        <v>0</v>
      </c>
      <c r="P324" s="936">
        <v>0</v>
      </c>
      <c r="Q324" s="936">
        <v>0</v>
      </c>
      <c r="R324" s="936">
        <v>0</v>
      </c>
      <c r="S324" s="936">
        <v>0</v>
      </c>
      <c r="T324" s="936">
        <v>0</v>
      </c>
      <c r="U324" s="936">
        <v>0</v>
      </c>
      <c r="V324" s="936">
        <v>0</v>
      </c>
      <c r="W324" s="936">
        <v>0</v>
      </c>
      <c r="X324" s="936">
        <v>0</v>
      </c>
      <c r="Y324" s="936">
        <v>0</v>
      </c>
      <c r="Z324" s="936"/>
      <c r="AA324" s="886"/>
      <c r="AB324" s="886"/>
      <c r="AC324" s="886"/>
      <c r="AD324" s="886"/>
      <c r="AE324" s="886"/>
      <c r="AF324" s="886"/>
      <c r="AG324" s="886"/>
      <c r="AH324" s="886"/>
      <c r="AI324" s="886"/>
      <c r="AJ324" s="886"/>
      <c r="AK324" s="886"/>
      <c r="AL324" s="886"/>
      <c r="AN324" s="853" t="s">
        <v>3756</v>
      </c>
      <c r="AO324" s="885" t="s">
        <v>1747</v>
      </c>
      <c r="AX324" s="852"/>
      <c r="BG324" s="852"/>
      <c r="BO324" s="852"/>
      <c r="BW324" s="852"/>
      <c r="CE324" s="852"/>
      <c r="CM324" s="852"/>
      <c r="CU324" s="852"/>
    </row>
    <row r="325" spans="1:99" ht="12.75" hidden="1" customHeight="1" x14ac:dyDescent="0.2">
      <c r="A325" s="944" t="s">
        <v>3757</v>
      </c>
      <c r="B325" s="884" t="str">
        <f t="shared" si="7"/>
        <v/>
      </c>
      <c r="C325" s="891" t="s">
        <v>4218</v>
      </c>
      <c r="D325" s="939"/>
      <c r="E325" s="936">
        <v>0</v>
      </c>
      <c r="F325" s="936">
        <v>0</v>
      </c>
      <c r="G325" s="936">
        <v>0</v>
      </c>
      <c r="H325" s="936">
        <v>0</v>
      </c>
      <c r="I325" s="936">
        <v>0</v>
      </c>
      <c r="J325" s="936">
        <v>0</v>
      </c>
      <c r="K325" s="936">
        <v>0</v>
      </c>
      <c r="L325" s="936">
        <v>0</v>
      </c>
      <c r="M325" s="936">
        <v>0</v>
      </c>
      <c r="N325" s="936">
        <v>0</v>
      </c>
      <c r="O325" s="936">
        <v>0</v>
      </c>
      <c r="P325" s="936">
        <v>0</v>
      </c>
      <c r="Q325" s="936">
        <v>0</v>
      </c>
      <c r="R325" s="936">
        <v>0</v>
      </c>
      <c r="S325" s="936">
        <v>0</v>
      </c>
      <c r="T325" s="936">
        <v>0</v>
      </c>
      <c r="U325" s="936">
        <v>0</v>
      </c>
      <c r="V325" s="936">
        <v>0</v>
      </c>
      <c r="W325" s="936">
        <v>0</v>
      </c>
      <c r="X325" s="936">
        <v>0</v>
      </c>
      <c r="Y325" s="936">
        <v>0</v>
      </c>
      <c r="Z325" s="936"/>
      <c r="AA325" s="886"/>
      <c r="AB325" s="886"/>
      <c r="AC325" s="886"/>
      <c r="AD325" s="886"/>
      <c r="AE325" s="886"/>
      <c r="AF325" s="886"/>
      <c r="AG325" s="886"/>
      <c r="AH325" s="886"/>
      <c r="AI325" s="886"/>
      <c r="AJ325" s="886"/>
      <c r="AK325" s="886"/>
      <c r="AL325" s="886"/>
      <c r="AN325" s="853" t="s">
        <v>3757</v>
      </c>
      <c r="AO325" s="885" t="s">
        <v>1748</v>
      </c>
      <c r="AX325" s="852"/>
      <c r="BG325" s="852"/>
      <c r="BO325" s="852"/>
      <c r="BW325" s="852"/>
      <c r="CE325" s="852"/>
      <c r="CM325" s="852"/>
      <c r="CU325" s="852"/>
    </row>
    <row r="326" spans="1:99" ht="12.75" hidden="1" customHeight="1" x14ac:dyDescent="0.2">
      <c r="A326" s="944" t="s">
        <v>3758</v>
      </c>
      <c r="B326" s="884" t="str">
        <f t="shared" si="7"/>
        <v/>
      </c>
      <c r="C326" s="891" t="s">
        <v>4219</v>
      </c>
      <c r="D326" s="939"/>
      <c r="E326" s="936">
        <v>0</v>
      </c>
      <c r="F326" s="936">
        <v>0</v>
      </c>
      <c r="G326" s="936">
        <v>0</v>
      </c>
      <c r="H326" s="936">
        <v>0</v>
      </c>
      <c r="I326" s="936">
        <v>0</v>
      </c>
      <c r="J326" s="936">
        <v>0</v>
      </c>
      <c r="K326" s="936">
        <v>0</v>
      </c>
      <c r="L326" s="936">
        <v>0</v>
      </c>
      <c r="M326" s="936">
        <v>0</v>
      </c>
      <c r="N326" s="936">
        <v>0</v>
      </c>
      <c r="O326" s="936">
        <v>0</v>
      </c>
      <c r="P326" s="936">
        <v>0</v>
      </c>
      <c r="Q326" s="936">
        <v>0</v>
      </c>
      <c r="R326" s="936">
        <v>0</v>
      </c>
      <c r="S326" s="936">
        <v>0</v>
      </c>
      <c r="T326" s="936">
        <v>0</v>
      </c>
      <c r="U326" s="936">
        <v>0</v>
      </c>
      <c r="V326" s="936">
        <v>0</v>
      </c>
      <c r="W326" s="936">
        <v>0</v>
      </c>
      <c r="X326" s="936">
        <v>0</v>
      </c>
      <c r="Y326" s="936">
        <v>0</v>
      </c>
      <c r="Z326" s="936"/>
      <c r="AA326" s="886"/>
      <c r="AB326" s="886"/>
      <c r="AC326" s="886"/>
      <c r="AD326" s="886"/>
      <c r="AE326" s="886"/>
      <c r="AF326" s="886"/>
      <c r="AG326" s="886"/>
      <c r="AH326" s="886"/>
      <c r="AI326" s="886"/>
      <c r="AJ326" s="886"/>
      <c r="AK326" s="886"/>
      <c r="AL326" s="886"/>
      <c r="AN326" s="853" t="s">
        <v>3758</v>
      </c>
      <c r="AO326" s="885" t="s">
        <v>1749</v>
      </c>
      <c r="AX326" s="852"/>
      <c r="BG326" s="852"/>
      <c r="BO326" s="852"/>
      <c r="BW326" s="852"/>
      <c r="CE326" s="852"/>
      <c r="CM326" s="852"/>
      <c r="CU326" s="852"/>
    </row>
    <row r="327" spans="1:99" ht="12.75" hidden="1" customHeight="1" x14ac:dyDescent="0.2">
      <c r="A327" s="944" t="s">
        <v>3759</v>
      </c>
      <c r="B327" s="884" t="str">
        <f t="shared" ref="B327:B390" si="8">IF(SUM(E327:AT327)=0,"","X")</f>
        <v/>
      </c>
      <c r="C327" s="891" t="s">
        <v>4220</v>
      </c>
      <c r="D327" s="939"/>
      <c r="E327" s="936">
        <v>0</v>
      </c>
      <c r="F327" s="936">
        <v>0</v>
      </c>
      <c r="G327" s="936">
        <v>0</v>
      </c>
      <c r="H327" s="936">
        <v>0</v>
      </c>
      <c r="I327" s="936">
        <v>0</v>
      </c>
      <c r="J327" s="936">
        <v>0</v>
      </c>
      <c r="K327" s="936">
        <v>0</v>
      </c>
      <c r="L327" s="936">
        <v>0</v>
      </c>
      <c r="M327" s="936">
        <v>0</v>
      </c>
      <c r="N327" s="936">
        <v>0</v>
      </c>
      <c r="O327" s="936">
        <v>0</v>
      </c>
      <c r="P327" s="936">
        <v>0</v>
      </c>
      <c r="Q327" s="936">
        <v>0</v>
      </c>
      <c r="R327" s="936">
        <v>0</v>
      </c>
      <c r="S327" s="936">
        <v>0</v>
      </c>
      <c r="T327" s="936">
        <v>0</v>
      </c>
      <c r="U327" s="936">
        <v>0</v>
      </c>
      <c r="V327" s="936">
        <v>0</v>
      </c>
      <c r="W327" s="936">
        <v>0</v>
      </c>
      <c r="X327" s="936">
        <v>0</v>
      </c>
      <c r="Y327" s="936">
        <v>0</v>
      </c>
      <c r="Z327" s="936"/>
      <c r="AA327" s="886"/>
      <c r="AB327" s="886"/>
      <c r="AC327" s="886"/>
      <c r="AD327" s="886"/>
      <c r="AE327" s="886"/>
      <c r="AF327" s="886"/>
      <c r="AG327" s="886"/>
      <c r="AH327" s="886"/>
      <c r="AI327" s="886"/>
      <c r="AJ327" s="886"/>
      <c r="AK327" s="886"/>
      <c r="AL327" s="886"/>
      <c r="AN327" s="853" t="s">
        <v>3759</v>
      </c>
      <c r="AO327" s="885" t="s">
        <v>3738</v>
      </c>
      <c r="AX327" s="852"/>
      <c r="BG327" s="852"/>
      <c r="BO327" s="852"/>
      <c r="BW327" s="852"/>
      <c r="CE327" s="852"/>
      <c r="CM327" s="852"/>
      <c r="CU327" s="852"/>
    </row>
    <row r="328" spans="1:99" ht="12.75" hidden="1" customHeight="1" x14ac:dyDescent="0.2">
      <c r="A328" s="944" t="s">
        <v>3760</v>
      </c>
      <c r="B328" s="884" t="str">
        <f t="shared" si="8"/>
        <v/>
      </c>
      <c r="C328" s="891" t="s">
        <v>4221</v>
      </c>
      <c r="D328" s="939"/>
      <c r="E328" s="936">
        <v>0</v>
      </c>
      <c r="F328" s="936">
        <v>0</v>
      </c>
      <c r="G328" s="936">
        <v>0</v>
      </c>
      <c r="H328" s="936">
        <v>0</v>
      </c>
      <c r="I328" s="936">
        <v>0</v>
      </c>
      <c r="J328" s="936">
        <v>0</v>
      </c>
      <c r="K328" s="936">
        <v>0</v>
      </c>
      <c r="L328" s="936">
        <v>0</v>
      </c>
      <c r="M328" s="936">
        <v>0</v>
      </c>
      <c r="N328" s="936">
        <v>0</v>
      </c>
      <c r="O328" s="936">
        <v>0</v>
      </c>
      <c r="P328" s="936">
        <v>0</v>
      </c>
      <c r="Q328" s="936">
        <v>0</v>
      </c>
      <c r="R328" s="936">
        <v>0</v>
      </c>
      <c r="S328" s="936">
        <v>0</v>
      </c>
      <c r="T328" s="936">
        <v>0</v>
      </c>
      <c r="U328" s="936">
        <v>0</v>
      </c>
      <c r="V328" s="936">
        <v>0</v>
      </c>
      <c r="W328" s="936">
        <v>0</v>
      </c>
      <c r="X328" s="936"/>
      <c r="Y328" s="936"/>
      <c r="Z328" s="936"/>
      <c r="AA328" s="886"/>
      <c r="AB328" s="886"/>
      <c r="AC328" s="886"/>
      <c r="AD328" s="886"/>
      <c r="AE328" s="886"/>
      <c r="AF328" s="886"/>
      <c r="AG328" s="886"/>
      <c r="AH328" s="886"/>
      <c r="AI328" s="886"/>
      <c r="AJ328" s="886"/>
      <c r="AK328" s="886"/>
      <c r="AL328" s="886"/>
      <c r="AN328" s="853" t="s">
        <v>3760</v>
      </c>
      <c r="AO328" s="885" t="s">
        <v>3761</v>
      </c>
      <c r="AX328" s="852"/>
      <c r="BG328" s="852"/>
      <c r="BO328" s="852"/>
      <c r="BW328" s="852"/>
      <c r="CE328" s="852"/>
      <c r="CM328" s="852"/>
      <c r="CU328" s="852"/>
    </row>
    <row r="329" spans="1:99" ht="12.75" hidden="1" customHeight="1" x14ac:dyDescent="0.2">
      <c r="A329" s="944" t="s">
        <v>3762</v>
      </c>
      <c r="B329" s="884" t="str">
        <f t="shared" si="8"/>
        <v/>
      </c>
      <c r="C329" s="890" t="s">
        <v>4222</v>
      </c>
      <c r="D329" s="938"/>
      <c r="E329" s="936">
        <v>0</v>
      </c>
      <c r="F329" s="936">
        <v>0</v>
      </c>
      <c r="G329" s="936">
        <v>0</v>
      </c>
      <c r="H329" s="936">
        <v>0</v>
      </c>
      <c r="I329" s="936">
        <v>0</v>
      </c>
      <c r="J329" s="936">
        <v>0</v>
      </c>
      <c r="K329" s="936">
        <v>0</v>
      </c>
      <c r="L329" s="936">
        <v>0</v>
      </c>
      <c r="M329" s="936">
        <v>0</v>
      </c>
      <c r="N329" s="936">
        <v>0</v>
      </c>
      <c r="O329" s="936">
        <v>0</v>
      </c>
      <c r="P329" s="936">
        <v>0</v>
      </c>
      <c r="Q329" s="936">
        <v>0</v>
      </c>
      <c r="R329" s="936">
        <v>0</v>
      </c>
      <c r="S329" s="936">
        <v>0</v>
      </c>
      <c r="T329" s="936">
        <v>0</v>
      </c>
      <c r="U329" s="936">
        <v>0</v>
      </c>
      <c r="V329" s="936">
        <v>0</v>
      </c>
      <c r="W329" s="936">
        <v>0</v>
      </c>
      <c r="X329" s="936">
        <v>0</v>
      </c>
      <c r="Y329" s="936">
        <v>0</v>
      </c>
      <c r="Z329" s="936"/>
      <c r="AA329" s="886"/>
      <c r="AB329" s="886"/>
      <c r="AC329" s="886"/>
      <c r="AD329" s="886"/>
      <c r="AE329" s="886"/>
      <c r="AF329" s="886"/>
      <c r="AG329" s="886"/>
      <c r="AH329" s="886"/>
      <c r="AI329" s="886"/>
      <c r="AJ329" s="886"/>
      <c r="AK329" s="886"/>
      <c r="AL329" s="886"/>
      <c r="AN329" s="853" t="s">
        <v>3762</v>
      </c>
      <c r="AO329" s="885" t="s">
        <v>1750</v>
      </c>
      <c r="AX329" s="852"/>
      <c r="BG329" s="852"/>
      <c r="BO329" s="852"/>
      <c r="BW329" s="852"/>
      <c r="CE329" s="852"/>
      <c r="CM329" s="852"/>
      <c r="CU329" s="852"/>
    </row>
    <row r="330" spans="1:99" ht="12.75" hidden="1" customHeight="1" x14ac:dyDescent="0.2">
      <c r="A330" s="944" t="s">
        <v>3763</v>
      </c>
      <c r="B330" s="884" t="str">
        <f t="shared" si="8"/>
        <v/>
      </c>
      <c r="C330" s="891" t="s">
        <v>4223</v>
      </c>
      <c r="D330" s="939"/>
      <c r="E330" s="936">
        <v>0</v>
      </c>
      <c r="F330" s="936">
        <v>0</v>
      </c>
      <c r="G330" s="936">
        <v>0</v>
      </c>
      <c r="H330" s="936">
        <v>0</v>
      </c>
      <c r="I330" s="936">
        <v>0</v>
      </c>
      <c r="J330" s="936">
        <v>0</v>
      </c>
      <c r="K330" s="936">
        <v>0</v>
      </c>
      <c r="L330" s="936">
        <v>0</v>
      </c>
      <c r="M330" s="936">
        <v>0</v>
      </c>
      <c r="N330" s="936">
        <v>0</v>
      </c>
      <c r="O330" s="936">
        <v>0</v>
      </c>
      <c r="P330" s="936">
        <v>0</v>
      </c>
      <c r="Q330" s="936">
        <v>0</v>
      </c>
      <c r="R330" s="936">
        <v>0</v>
      </c>
      <c r="S330" s="936">
        <v>0</v>
      </c>
      <c r="T330" s="936">
        <v>0</v>
      </c>
      <c r="U330" s="936">
        <v>0</v>
      </c>
      <c r="V330" s="936">
        <v>0</v>
      </c>
      <c r="W330" s="936">
        <v>0</v>
      </c>
      <c r="X330" s="936">
        <v>0</v>
      </c>
      <c r="Y330" s="936">
        <v>0</v>
      </c>
      <c r="Z330" s="936"/>
      <c r="AA330" s="886"/>
      <c r="AB330" s="886"/>
      <c r="AC330" s="886"/>
      <c r="AD330" s="886"/>
      <c r="AE330" s="886"/>
      <c r="AF330" s="886"/>
      <c r="AG330" s="886"/>
      <c r="AH330" s="886"/>
      <c r="AI330" s="886"/>
      <c r="AJ330" s="886"/>
      <c r="AK330" s="886"/>
      <c r="AL330" s="886"/>
      <c r="AN330" s="853" t="s">
        <v>3763</v>
      </c>
      <c r="AO330" s="885" t="s">
        <v>1751</v>
      </c>
      <c r="AX330" s="852"/>
      <c r="BG330" s="852"/>
      <c r="BO330" s="852"/>
      <c r="BW330" s="852"/>
      <c r="CE330" s="852"/>
      <c r="CM330" s="852"/>
      <c r="CU330" s="852"/>
    </row>
    <row r="331" spans="1:99" ht="12.75" hidden="1" customHeight="1" x14ac:dyDescent="0.2">
      <c r="A331" s="944" t="s">
        <v>3764</v>
      </c>
      <c r="B331" s="884" t="str">
        <f t="shared" si="8"/>
        <v/>
      </c>
      <c r="C331" s="891" t="s">
        <v>4224</v>
      </c>
      <c r="D331" s="939"/>
      <c r="E331" s="936">
        <v>0</v>
      </c>
      <c r="F331" s="936">
        <v>0</v>
      </c>
      <c r="G331" s="936">
        <v>0</v>
      </c>
      <c r="H331" s="936">
        <v>0</v>
      </c>
      <c r="I331" s="936">
        <v>0</v>
      </c>
      <c r="J331" s="936">
        <v>0</v>
      </c>
      <c r="K331" s="936">
        <v>0</v>
      </c>
      <c r="L331" s="936">
        <v>0</v>
      </c>
      <c r="M331" s="936">
        <v>0</v>
      </c>
      <c r="N331" s="936">
        <v>0</v>
      </c>
      <c r="O331" s="936">
        <v>0</v>
      </c>
      <c r="P331" s="936">
        <v>0</v>
      </c>
      <c r="Q331" s="936">
        <v>0</v>
      </c>
      <c r="R331" s="936">
        <v>0</v>
      </c>
      <c r="S331" s="936">
        <v>0</v>
      </c>
      <c r="T331" s="936">
        <v>0</v>
      </c>
      <c r="U331" s="936">
        <v>0</v>
      </c>
      <c r="V331" s="936">
        <v>0</v>
      </c>
      <c r="W331" s="936">
        <v>0</v>
      </c>
      <c r="X331" s="936">
        <v>0</v>
      </c>
      <c r="Y331" s="936">
        <v>0</v>
      </c>
      <c r="Z331" s="936"/>
      <c r="AA331" s="886"/>
      <c r="AB331" s="886"/>
      <c r="AC331" s="886"/>
      <c r="AD331" s="886"/>
      <c r="AE331" s="886"/>
      <c r="AF331" s="886"/>
      <c r="AG331" s="886"/>
      <c r="AH331" s="886"/>
      <c r="AI331" s="886"/>
      <c r="AJ331" s="886"/>
      <c r="AK331" s="886"/>
      <c r="AL331" s="886"/>
      <c r="AN331" s="853" t="s">
        <v>3764</v>
      </c>
      <c r="AO331" s="885" t="s">
        <v>1752</v>
      </c>
      <c r="AX331" s="852"/>
      <c r="BG331" s="852"/>
      <c r="BO331" s="852"/>
      <c r="BW331" s="852"/>
      <c r="CE331" s="852"/>
      <c r="CM331" s="852"/>
      <c r="CU331" s="852"/>
    </row>
    <row r="332" spans="1:99" x14ac:dyDescent="0.2">
      <c r="A332" s="944" t="s">
        <v>3765</v>
      </c>
      <c r="B332" s="884" t="str">
        <f t="shared" si="8"/>
        <v>X</v>
      </c>
      <c r="C332" s="890" t="s">
        <v>4225</v>
      </c>
      <c r="D332" s="938"/>
      <c r="E332" s="936">
        <v>-1.0636030435562134</v>
      </c>
      <c r="F332" s="936">
        <v>0.82137900590896606</v>
      </c>
      <c r="G332" s="936">
        <v>-0.52693802118301392</v>
      </c>
      <c r="H332" s="936">
        <v>0.71531999111175537</v>
      </c>
      <c r="I332" s="936">
        <v>-1.5106029510498047</v>
      </c>
      <c r="J332" s="936">
        <v>-1.5190999954938889E-2</v>
      </c>
      <c r="K332" s="936">
        <v>0.88296002149581909</v>
      </c>
      <c r="L332" s="936">
        <v>-1.8910510540008545</v>
      </c>
      <c r="M332" s="936">
        <v>0.46908798813819885</v>
      </c>
      <c r="N332" s="936">
        <v>0.87489902973175049</v>
      </c>
      <c r="O332" s="936">
        <v>-1.7221349477767944</v>
      </c>
      <c r="P332" s="936">
        <v>1.6983740329742432</v>
      </c>
      <c r="Q332" s="936">
        <v>-1.1775120496749878</v>
      </c>
      <c r="R332" s="936">
        <v>-0.48339998722076416</v>
      </c>
      <c r="S332" s="936">
        <v>-0.42028498649597168</v>
      </c>
      <c r="T332" s="936">
        <v>-1.7466260194778442</v>
      </c>
      <c r="U332" s="936">
        <v>-0.34115999937057495</v>
      </c>
      <c r="V332" s="936">
        <v>4.2033910751342773</v>
      </c>
      <c r="W332" s="936">
        <v>-0.76531600952148438</v>
      </c>
      <c r="X332" s="936">
        <v>-2.0574638843536377</v>
      </c>
      <c r="Y332" s="936">
        <v>-3.375</v>
      </c>
      <c r="Z332" s="936">
        <v>-0.84500002861022949</v>
      </c>
      <c r="AA332" s="885"/>
      <c r="AB332" s="885"/>
      <c r="AC332" s="885"/>
      <c r="AD332" s="885"/>
      <c r="AE332" s="885"/>
      <c r="AF332" s="885"/>
      <c r="AG332" s="885"/>
      <c r="AH332" s="885"/>
      <c r="AI332" s="885"/>
      <c r="AJ332" s="885"/>
      <c r="AK332" s="885"/>
      <c r="AL332" s="885"/>
      <c r="AO332" s="885"/>
    </row>
    <row r="333" spans="1:99" hidden="1" x14ac:dyDescent="0.2">
      <c r="A333" s="944" t="s">
        <v>3766</v>
      </c>
      <c r="B333" s="884" t="str">
        <f t="shared" si="8"/>
        <v/>
      </c>
      <c r="C333" s="891" t="s">
        <v>4226</v>
      </c>
      <c r="D333" s="939"/>
      <c r="E333" s="936">
        <v>0</v>
      </c>
      <c r="F333" s="936">
        <v>0</v>
      </c>
      <c r="G333" s="936">
        <v>0</v>
      </c>
      <c r="H333" s="936">
        <v>0</v>
      </c>
      <c r="I333" s="936">
        <v>0</v>
      </c>
      <c r="J333" s="936">
        <v>0</v>
      </c>
      <c r="K333" s="936">
        <v>0</v>
      </c>
      <c r="L333" s="936">
        <v>0</v>
      </c>
      <c r="M333" s="936">
        <v>0</v>
      </c>
      <c r="N333" s="936">
        <v>0</v>
      </c>
      <c r="O333" s="936">
        <v>0</v>
      </c>
      <c r="P333" s="936">
        <v>0</v>
      </c>
      <c r="Q333" s="936">
        <v>0</v>
      </c>
      <c r="R333" s="936">
        <v>0</v>
      </c>
      <c r="S333" s="936">
        <v>0</v>
      </c>
      <c r="T333" s="936">
        <v>0</v>
      </c>
      <c r="U333" s="936">
        <v>0</v>
      </c>
      <c r="V333" s="936">
        <v>0</v>
      </c>
      <c r="W333" s="936">
        <v>0</v>
      </c>
      <c r="X333" s="936">
        <v>0</v>
      </c>
      <c r="Y333" s="936">
        <v>0</v>
      </c>
      <c r="Z333" s="936"/>
      <c r="AA333" s="886"/>
      <c r="AB333" s="886"/>
      <c r="AC333" s="886"/>
      <c r="AD333" s="886"/>
      <c r="AE333" s="886"/>
      <c r="AF333" s="886"/>
      <c r="AG333" s="886"/>
      <c r="AH333" s="886"/>
      <c r="AI333" s="886"/>
      <c r="AJ333" s="886"/>
      <c r="AK333" s="886"/>
      <c r="AL333" s="886"/>
      <c r="AN333" s="853" t="s">
        <v>3766</v>
      </c>
      <c r="AO333" s="885" t="s">
        <v>3767</v>
      </c>
    </row>
    <row r="334" spans="1:99" x14ac:dyDescent="0.2">
      <c r="A334" s="944" t="s">
        <v>3768</v>
      </c>
      <c r="B334" s="884" t="str">
        <f t="shared" si="8"/>
        <v>X</v>
      </c>
      <c r="C334" s="891" t="s">
        <v>4227</v>
      </c>
      <c r="D334" s="939"/>
      <c r="E334" s="936">
        <v>-1.0636030435562134</v>
      </c>
      <c r="F334" s="936">
        <v>0.82137900590896606</v>
      </c>
      <c r="G334" s="936">
        <v>-0.52693802118301392</v>
      </c>
      <c r="H334" s="936">
        <v>0.71531999111175537</v>
      </c>
      <c r="I334" s="936">
        <v>-1.5106029510498047</v>
      </c>
      <c r="J334" s="936">
        <v>-1.5190999954938889E-2</v>
      </c>
      <c r="K334" s="936">
        <v>0.88296002149581909</v>
      </c>
      <c r="L334" s="936">
        <v>-1.8910510540008545</v>
      </c>
      <c r="M334" s="936">
        <v>0.46908798813819885</v>
      </c>
      <c r="N334" s="936">
        <v>0.87489902973175049</v>
      </c>
      <c r="O334" s="936">
        <v>-1.7221349477767944</v>
      </c>
      <c r="P334" s="936">
        <v>1.6983740329742432</v>
      </c>
      <c r="Q334" s="936">
        <v>-1.1775120496749878</v>
      </c>
      <c r="R334" s="936">
        <v>-0.48339998722076416</v>
      </c>
      <c r="S334" s="936">
        <v>-0.42028498649597168</v>
      </c>
      <c r="T334" s="936">
        <v>-1.7466260194778442</v>
      </c>
      <c r="U334" s="936">
        <v>-0.34115999937057495</v>
      </c>
      <c r="V334" s="936">
        <v>4.2033910751342773</v>
      </c>
      <c r="W334" s="936">
        <v>-0.76531600952148438</v>
      </c>
      <c r="X334" s="936">
        <v>-2.0574638843536377</v>
      </c>
      <c r="Y334" s="936">
        <v>-3.375</v>
      </c>
      <c r="Z334" s="936">
        <v>-0.84500002861022949</v>
      </c>
      <c r="AA334" s="886"/>
      <c r="AB334" s="886"/>
      <c r="AC334" s="886"/>
      <c r="AD334" s="886"/>
      <c r="AE334" s="886"/>
      <c r="AF334" s="886"/>
      <c r="AG334" s="886"/>
      <c r="AH334" s="886"/>
      <c r="AI334" s="886"/>
      <c r="AJ334" s="886"/>
      <c r="AK334" s="886"/>
      <c r="AL334" s="886"/>
      <c r="AO334" s="885"/>
    </row>
    <row r="335" spans="1:99" x14ac:dyDescent="0.2">
      <c r="A335" s="944">
        <v>3.3</v>
      </c>
      <c r="B335" s="884" t="str">
        <f t="shared" si="8"/>
        <v>X</v>
      </c>
      <c r="C335" s="869" t="s">
        <v>4228</v>
      </c>
      <c r="D335" s="957"/>
      <c r="E335" s="936">
        <v>24.032964706420898</v>
      </c>
      <c r="F335" s="936">
        <v>-1.5442509651184082</v>
      </c>
      <c r="G335" s="936">
        <v>-1.7031999304890633E-2</v>
      </c>
      <c r="H335" s="936">
        <v>1.699118971824646</v>
      </c>
      <c r="I335" s="936">
        <v>4.7894220352172852</v>
      </c>
      <c r="J335" s="936">
        <v>-5.445930004119873</v>
      </c>
      <c r="K335" s="936">
        <v>2.4228589534759521</v>
      </c>
      <c r="L335" s="936">
        <v>7.3010921478271484</v>
      </c>
      <c r="M335" s="936">
        <v>-1.4754250049591064</v>
      </c>
      <c r="N335" s="936">
        <v>-1.3677229881286621</v>
      </c>
      <c r="O335" s="936">
        <v>8.8700952529907227</v>
      </c>
      <c r="P335" s="936">
        <v>-6.3066458702087402</v>
      </c>
      <c r="Q335" s="936">
        <v>11.495986938476563</v>
      </c>
      <c r="R335" s="936">
        <v>-7.7880477905273438</v>
      </c>
      <c r="S335" s="936">
        <v>0.89421600103378296</v>
      </c>
      <c r="T335" s="936">
        <v>-5.0246410369873047</v>
      </c>
      <c r="U335" s="936">
        <v>17.1868896484375</v>
      </c>
      <c r="V335" s="936">
        <v>4.6457438468933105</v>
      </c>
      <c r="W335" s="936">
        <v>11.442347526550293</v>
      </c>
      <c r="X335" s="936">
        <v>4.3602862358093262</v>
      </c>
      <c r="Y335" s="936">
        <v>52.557998657226563</v>
      </c>
      <c r="Z335" s="936">
        <v>25.594999313354492</v>
      </c>
      <c r="AA335" s="886"/>
      <c r="AB335" s="886"/>
      <c r="AC335" s="886"/>
      <c r="AD335" s="886"/>
      <c r="AE335" s="886"/>
      <c r="AF335" s="886"/>
      <c r="AG335" s="886"/>
      <c r="AH335" s="886"/>
      <c r="AI335" s="886"/>
      <c r="AJ335" s="886"/>
      <c r="AK335" s="886"/>
      <c r="AL335" s="886"/>
      <c r="AO335" s="885"/>
    </row>
    <row r="336" spans="1:99" x14ac:dyDescent="0.2">
      <c r="A336" s="944" t="s">
        <v>3769</v>
      </c>
      <c r="B336" s="884" t="str">
        <f t="shared" si="8"/>
        <v>X</v>
      </c>
      <c r="C336" s="914" t="s">
        <v>4229</v>
      </c>
      <c r="D336" s="956"/>
      <c r="E336" s="936">
        <v>4.0837697982788086</v>
      </c>
      <c r="F336" s="936">
        <v>-1.7033640146255493</v>
      </c>
      <c r="G336" s="936">
        <v>-7.6745003461837769E-2</v>
      </c>
      <c r="H336" s="936">
        <v>2.2244551181793213</v>
      </c>
      <c r="I336" s="936">
        <v>5.4456329345703125</v>
      </c>
      <c r="J336" s="936">
        <v>-4.4485931396484375</v>
      </c>
      <c r="K336" s="936">
        <v>3.5657169818878174</v>
      </c>
      <c r="L336" s="936">
        <v>1.9058079719543457</v>
      </c>
      <c r="M336" s="936">
        <v>-0.71124500036239624</v>
      </c>
      <c r="N336" s="936">
        <v>1.0680949687957764</v>
      </c>
      <c r="O336" s="936">
        <v>10.4700927734375</v>
      </c>
      <c r="P336" s="936">
        <v>-4.7066478729248047</v>
      </c>
      <c r="Q336" s="936">
        <v>1.3204580545425415</v>
      </c>
      <c r="R336" s="936">
        <v>-4.2852568626403809</v>
      </c>
      <c r="S336" s="936">
        <v>-3.4226529598236084</v>
      </c>
      <c r="T336" s="936">
        <v>-2.8152000904083252</v>
      </c>
      <c r="U336" s="936">
        <v>1.872607946395874</v>
      </c>
      <c r="V336" s="936">
        <v>-5.1266040802001953</v>
      </c>
      <c r="W336" s="936">
        <v>1.8253979682922363</v>
      </c>
      <c r="X336" s="936">
        <v>0.89319002628326416</v>
      </c>
      <c r="Y336" s="936">
        <v>-0.3580000102519989</v>
      </c>
      <c r="Z336" s="936">
        <v>-2.6749999523162842</v>
      </c>
      <c r="AA336" s="886"/>
      <c r="AB336" s="886"/>
      <c r="AC336" s="886"/>
      <c r="AD336" s="886"/>
      <c r="AE336" s="886"/>
      <c r="AF336" s="886"/>
      <c r="AG336" s="886"/>
      <c r="AH336" s="886"/>
      <c r="AI336" s="886"/>
      <c r="AJ336" s="886"/>
      <c r="AK336" s="886"/>
      <c r="AL336" s="886"/>
      <c r="AO336" s="885"/>
    </row>
    <row r="337" spans="1:41" hidden="1" x14ac:dyDescent="0.2">
      <c r="A337" s="944" t="s">
        <v>3770</v>
      </c>
      <c r="B337" s="884" t="str">
        <f t="shared" si="8"/>
        <v/>
      </c>
      <c r="C337" s="890" t="s">
        <v>4230</v>
      </c>
      <c r="D337" s="938"/>
      <c r="E337" s="936">
        <v>0</v>
      </c>
      <c r="F337" s="936">
        <v>0</v>
      </c>
      <c r="G337" s="936">
        <v>0</v>
      </c>
      <c r="H337" s="936">
        <v>0</v>
      </c>
      <c r="I337" s="936">
        <v>0</v>
      </c>
      <c r="J337" s="936">
        <v>0</v>
      </c>
      <c r="K337" s="936">
        <v>0</v>
      </c>
      <c r="L337" s="936">
        <v>0</v>
      </c>
      <c r="M337" s="936">
        <v>0</v>
      </c>
      <c r="N337" s="936">
        <v>0</v>
      </c>
      <c r="O337" s="936">
        <v>0</v>
      </c>
      <c r="P337" s="936">
        <v>0</v>
      </c>
      <c r="Q337" s="936">
        <v>0</v>
      </c>
      <c r="R337" s="936">
        <v>0</v>
      </c>
      <c r="S337" s="936">
        <v>0</v>
      </c>
      <c r="T337" s="936">
        <v>0</v>
      </c>
      <c r="U337" s="936">
        <v>0</v>
      </c>
      <c r="V337" s="936">
        <v>0</v>
      </c>
      <c r="W337" s="936">
        <v>0</v>
      </c>
      <c r="X337" s="936">
        <v>0</v>
      </c>
      <c r="Y337" s="936">
        <v>0</v>
      </c>
      <c r="Z337" s="936"/>
      <c r="AA337" s="886"/>
      <c r="AB337" s="886"/>
      <c r="AC337" s="886"/>
      <c r="AD337" s="886"/>
      <c r="AE337" s="886"/>
      <c r="AF337" s="886"/>
      <c r="AG337" s="886"/>
      <c r="AH337" s="886"/>
      <c r="AI337" s="886"/>
      <c r="AJ337" s="886"/>
      <c r="AK337" s="886"/>
      <c r="AL337" s="886"/>
      <c r="AN337" s="853" t="s">
        <v>3770</v>
      </c>
      <c r="AO337" s="885" t="s">
        <v>1739</v>
      </c>
    </row>
    <row r="338" spans="1:41" hidden="1" x14ac:dyDescent="0.2">
      <c r="A338" s="944" t="s">
        <v>3771</v>
      </c>
      <c r="B338" s="884" t="str">
        <f t="shared" si="8"/>
        <v/>
      </c>
      <c r="C338" s="890" t="s">
        <v>4231</v>
      </c>
      <c r="D338" s="938"/>
      <c r="E338" s="936">
        <v>0</v>
      </c>
      <c r="F338" s="936">
        <v>0</v>
      </c>
      <c r="G338" s="936">
        <v>0</v>
      </c>
      <c r="H338" s="936">
        <v>0</v>
      </c>
      <c r="I338" s="936">
        <v>0</v>
      </c>
      <c r="J338" s="936">
        <v>0</v>
      </c>
      <c r="K338" s="936">
        <v>0</v>
      </c>
      <c r="L338" s="936">
        <v>0</v>
      </c>
      <c r="M338" s="936">
        <v>0</v>
      </c>
      <c r="N338" s="936">
        <v>0</v>
      </c>
      <c r="O338" s="936">
        <v>0</v>
      </c>
      <c r="P338" s="936">
        <v>0</v>
      </c>
      <c r="Q338" s="936">
        <v>0</v>
      </c>
      <c r="R338" s="936">
        <v>0</v>
      </c>
      <c r="S338" s="936">
        <v>0</v>
      </c>
      <c r="T338" s="936">
        <v>0</v>
      </c>
      <c r="U338" s="936">
        <v>0</v>
      </c>
      <c r="V338" s="936">
        <v>0</v>
      </c>
      <c r="W338" s="936">
        <v>0</v>
      </c>
      <c r="X338" s="936">
        <v>0</v>
      </c>
      <c r="Y338" s="936">
        <v>0</v>
      </c>
      <c r="Z338" s="936"/>
      <c r="AA338" s="886"/>
      <c r="AB338" s="886"/>
      <c r="AC338" s="886"/>
      <c r="AD338" s="886"/>
      <c r="AE338" s="886"/>
      <c r="AF338" s="886"/>
      <c r="AG338" s="886"/>
      <c r="AH338" s="886"/>
      <c r="AI338" s="886"/>
      <c r="AJ338" s="886"/>
      <c r="AK338" s="886"/>
      <c r="AL338" s="886"/>
      <c r="AN338" s="853" t="s">
        <v>3771</v>
      </c>
      <c r="AO338" s="885" t="s">
        <v>1740</v>
      </c>
    </row>
    <row r="339" spans="1:41" hidden="1" x14ac:dyDescent="0.2">
      <c r="A339" s="944" t="s">
        <v>3772</v>
      </c>
      <c r="B339" s="884" t="str">
        <f t="shared" si="8"/>
        <v/>
      </c>
      <c r="C339" s="890" t="s">
        <v>4232</v>
      </c>
      <c r="D339" s="938"/>
      <c r="E339" s="936">
        <v>0</v>
      </c>
      <c r="F339" s="936">
        <v>0</v>
      </c>
      <c r="G339" s="936">
        <v>0</v>
      </c>
      <c r="H339" s="936">
        <v>0</v>
      </c>
      <c r="I339" s="936">
        <v>0</v>
      </c>
      <c r="J339" s="936">
        <v>0</v>
      </c>
      <c r="K339" s="936">
        <v>0</v>
      </c>
      <c r="L339" s="936">
        <v>0</v>
      </c>
      <c r="M339" s="936">
        <v>0</v>
      </c>
      <c r="N339" s="936">
        <v>0</v>
      </c>
      <c r="O339" s="936">
        <v>0</v>
      </c>
      <c r="P339" s="936">
        <v>0</v>
      </c>
      <c r="Q339" s="936">
        <v>0</v>
      </c>
      <c r="R339" s="936">
        <v>0</v>
      </c>
      <c r="S339" s="936">
        <v>0</v>
      </c>
      <c r="T339" s="936">
        <v>0</v>
      </c>
      <c r="U339" s="936">
        <v>0</v>
      </c>
      <c r="V339" s="936">
        <v>0</v>
      </c>
      <c r="W339" s="936">
        <v>0</v>
      </c>
      <c r="X339" s="936">
        <v>0</v>
      </c>
      <c r="Y339" s="936">
        <v>0</v>
      </c>
      <c r="Z339" s="936"/>
      <c r="AA339" s="886"/>
      <c r="AB339" s="886"/>
      <c r="AC339" s="886"/>
      <c r="AD339" s="886"/>
      <c r="AE339" s="886"/>
      <c r="AF339" s="886"/>
      <c r="AG339" s="886"/>
      <c r="AH339" s="886"/>
      <c r="AI339" s="886"/>
      <c r="AJ339" s="886"/>
      <c r="AK339" s="886"/>
      <c r="AL339" s="886"/>
      <c r="AN339" s="853" t="s">
        <v>3772</v>
      </c>
      <c r="AO339" s="885" t="s">
        <v>1741</v>
      </c>
    </row>
    <row r="340" spans="1:41" hidden="1" x14ac:dyDescent="0.2">
      <c r="A340" s="944" t="s">
        <v>3773</v>
      </c>
      <c r="B340" s="884" t="str">
        <f t="shared" si="8"/>
        <v/>
      </c>
      <c r="C340" s="890" t="s">
        <v>4233</v>
      </c>
      <c r="D340" s="938"/>
      <c r="E340" s="936">
        <v>0</v>
      </c>
      <c r="F340" s="936">
        <v>0</v>
      </c>
      <c r="G340" s="936">
        <v>0</v>
      </c>
      <c r="H340" s="936">
        <v>0</v>
      </c>
      <c r="I340" s="936">
        <v>0</v>
      </c>
      <c r="J340" s="936">
        <v>0</v>
      </c>
      <c r="K340" s="936">
        <v>0</v>
      </c>
      <c r="L340" s="936">
        <v>0</v>
      </c>
      <c r="M340" s="936">
        <v>0</v>
      </c>
      <c r="N340" s="936">
        <v>0</v>
      </c>
      <c r="O340" s="936">
        <v>0</v>
      </c>
      <c r="P340" s="936">
        <v>0</v>
      </c>
      <c r="Q340" s="936">
        <v>0</v>
      </c>
      <c r="R340" s="936">
        <v>0</v>
      </c>
      <c r="S340" s="936">
        <v>0</v>
      </c>
      <c r="T340" s="936">
        <v>0</v>
      </c>
      <c r="U340" s="936">
        <v>0</v>
      </c>
      <c r="V340" s="936">
        <v>0</v>
      </c>
      <c r="W340" s="936">
        <v>0</v>
      </c>
      <c r="X340" s="936">
        <v>0</v>
      </c>
      <c r="Y340" s="936">
        <v>0</v>
      </c>
      <c r="Z340" s="936"/>
      <c r="AA340" s="886"/>
      <c r="AB340" s="886"/>
      <c r="AC340" s="886"/>
      <c r="AD340" s="886"/>
      <c r="AE340" s="886"/>
      <c r="AF340" s="886"/>
      <c r="AG340" s="886"/>
      <c r="AH340" s="886"/>
      <c r="AI340" s="886"/>
      <c r="AJ340" s="886"/>
      <c r="AK340" s="886"/>
      <c r="AL340" s="886"/>
      <c r="AN340" s="853" t="s">
        <v>3773</v>
      </c>
      <c r="AO340" s="885" t="s">
        <v>1742</v>
      </c>
    </row>
    <row r="341" spans="1:41" hidden="1" x14ac:dyDescent="0.2">
      <c r="A341" s="944" t="s">
        <v>3774</v>
      </c>
      <c r="B341" s="884" t="str">
        <f t="shared" si="8"/>
        <v/>
      </c>
      <c r="C341" s="891" t="s">
        <v>4234</v>
      </c>
      <c r="D341" s="939"/>
      <c r="E341" s="936">
        <v>0</v>
      </c>
      <c r="F341" s="936">
        <v>0</v>
      </c>
      <c r="G341" s="936">
        <v>0</v>
      </c>
      <c r="H341" s="936">
        <v>0</v>
      </c>
      <c r="I341" s="936">
        <v>0</v>
      </c>
      <c r="J341" s="936">
        <v>0</v>
      </c>
      <c r="K341" s="936">
        <v>0</v>
      </c>
      <c r="L341" s="936">
        <v>0</v>
      </c>
      <c r="M341" s="936">
        <v>0</v>
      </c>
      <c r="N341" s="936">
        <v>0</v>
      </c>
      <c r="O341" s="936">
        <v>0</v>
      </c>
      <c r="P341" s="936">
        <v>0</v>
      </c>
      <c r="Q341" s="936">
        <v>0</v>
      </c>
      <c r="R341" s="936">
        <v>0</v>
      </c>
      <c r="S341" s="936">
        <v>0</v>
      </c>
      <c r="T341" s="936">
        <v>0</v>
      </c>
      <c r="U341" s="936">
        <v>0</v>
      </c>
      <c r="V341" s="936">
        <v>0</v>
      </c>
      <c r="W341" s="936">
        <v>0</v>
      </c>
      <c r="X341" s="936">
        <v>0</v>
      </c>
      <c r="Y341" s="936">
        <v>0</v>
      </c>
      <c r="Z341" s="936"/>
      <c r="AA341" s="886"/>
      <c r="AB341" s="886"/>
      <c r="AC341" s="886"/>
      <c r="AD341" s="886"/>
      <c r="AE341" s="886"/>
      <c r="AF341" s="886"/>
      <c r="AG341" s="886"/>
      <c r="AH341" s="886"/>
      <c r="AI341" s="886"/>
      <c r="AJ341" s="886"/>
      <c r="AK341" s="886"/>
      <c r="AL341" s="886"/>
      <c r="AN341" s="853" t="s">
        <v>3774</v>
      </c>
      <c r="AO341" s="885" t="s">
        <v>1743</v>
      </c>
    </row>
    <row r="342" spans="1:41" hidden="1" x14ac:dyDescent="0.2">
      <c r="A342" s="944" t="s">
        <v>3775</v>
      </c>
      <c r="B342" s="884" t="str">
        <f t="shared" si="8"/>
        <v/>
      </c>
      <c r="C342" s="891" t="s">
        <v>4235</v>
      </c>
      <c r="D342" s="939"/>
      <c r="E342" s="936">
        <v>0</v>
      </c>
      <c r="F342" s="936">
        <v>0</v>
      </c>
      <c r="G342" s="936">
        <v>0</v>
      </c>
      <c r="H342" s="936">
        <v>0</v>
      </c>
      <c r="I342" s="936">
        <v>0</v>
      </c>
      <c r="J342" s="936">
        <v>0</v>
      </c>
      <c r="K342" s="936">
        <v>0</v>
      </c>
      <c r="L342" s="936">
        <v>0</v>
      </c>
      <c r="M342" s="936">
        <v>0</v>
      </c>
      <c r="N342" s="936">
        <v>0</v>
      </c>
      <c r="O342" s="936">
        <v>0</v>
      </c>
      <c r="P342" s="936">
        <v>0</v>
      </c>
      <c r="Q342" s="936">
        <v>0</v>
      </c>
      <c r="R342" s="936">
        <v>0</v>
      </c>
      <c r="S342" s="936">
        <v>0</v>
      </c>
      <c r="T342" s="936">
        <v>0</v>
      </c>
      <c r="U342" s="936">
        <v>0</v>
      </c>
      <c r="V342" s="936">
        <v>0</v>
      </c>
      <c r="W342" s="936">
        <v>0</v>
      </c>
      <c r="X342" s="936">
        <v>0</v>
      </c>
      <c r="Y342" s="936">
        <v>0</v>
      </c>
      <c r="Z342" s="936"/>
      <c r="AA342" s="886"/>
      <c r="AB342" s="886"/>
      <c r="AC342" s="886"/>
      <c r="AD342" s="886"/>
      <c r="AE342" s="886"/>
      <c r="AF342" s="886"/>
      <c r="AG342" s="886"/>
      <c r="AH342" s="886"/>
      <c r="AI342" s="886"/>
      <c r="AJ342" s="886"/>
      <c r="AK342" s="886"/>
      <c r="AL342" s="886"/>
      <c r="AN342" s="853" t="s">
        <v>3775</v>
      </c>
      <c r="AO342" s="885" t="s">
        <v>1744</v>
      </c>
    </row>
    <row r="343" spans="1:41" hidden="1" x14ac:dyDescent="0.2">
      <c r="A343" s="944" t="s">
        <v>3776</v>
      </c>
      <c r="B343" s="884" t="str">
        <f t="shared" si="8"/>
        <v/>
      </c>
      <c r="C343" s="890" t="s">
        <v>4236</v>
      </c>
      <c r="D343" s="938"/>
      <c r="E343" s="936">
        <v>0</v>
      </c>
      <c r="F343" s="936">
        <v>0</v>
      </c>
      <c r="G343" s="936">
        <v>0</v>
      </c>
      <c r="H343" s="936">
        <v>0</v>
      </c>
      <c r="I343" s="936">
        <v>0</v>
      </c>
      <c r="J343" s="936">
        <v>0</v>
      </c>
      <c r="K343" s="936">
        <v>0</v>
      </c>
      <c r="L343" s="936">
        <v>0</v>
      </c>
      <c r="M343" s="936">
        <v>0</v>
      </c>
      <c r="N343" s="936">
        <v>0</v>
      </c>
      <c r="O343" s="936">
        <v>0</v>
      </c>
      <c r="P343" s="936">
        <v>0</v>
      </c>
      <c r="Q343" s="936">
        <v>0</v>
      </c>
      <c r="R343" s="936">
        <v>0</v>
      </c>
      <c r="S343" s="936">
        <v>0</v>
      </c>
      <c r="T343" s="936">
        <v>0</v>
      </c>
      <c r="U343" s="936">
        <v>0</v>
      </c>
      <c r="V343" s="936">
        <v>0</v>
      </c>
      <c r="W343" s="936">
        <v>0</v>
      </c>
      <c r="X343" s="936">
        <v>0</v>
      </c>
      <c r="Y343" s="936">
        <v>0</v>
      </c>
      <c r="Z343" s="936"/>
      <c r="AA343" s="886"/>
      <c r="AB343" s="886"/>
      <c r="AC343" s="886"/>
      <c r="AD343" s="886"/>
      <c r="AE343" s="886"/>
      <c r="AF343" s="886"/>
      <c r="AG343" s="886"/>
      <c r="AH343" s="886"/>
      <c r="AI343" s="886"/>
      <c r="AJ343" s="886"/>
      <c r="AK343" s="886"/>
      <c r="AL343" s="886"/>
      <c r="AN343" s="853" t="s">
        <v>3776</v>
      </c>
      <c r="AO343" s="885" t="s">
        <v>1745</v>
      </c>
    </row>
    <row r="344" spans="1:41" hidden="1" x14ac:dyDescent="0.2">
      <c r="A344" s="944" t="s">
        <v>3777</v>
      </c>
      <c r="B344" s="884" t="str">
        <f t="shared" si="8"/>
        <v/>
      </c>
      <c r="C344" s="891" t="s">
        <v>4237</v>
      </c>
      <c r="D344" s="939"/>
      <c r="E344" s="936">
        <v>0</v>
      </c>
      <c r="F344" s="936">
        <v>0</v>
      </c>
      <c r="G344" s="936">
        <v>0</v>
      </c>
      <c r="H344" s="936">
        <v>0</v>
      </c>
      <c r="I344" s="936">
        <v>0</v>
      </c>
      <c r="J344" s="936">
        <v>0</v>
      </c>
      <c r="K344" s="936">
        <v>0</v>
      </c>
      <c r="L344" s="936">
        <v>0</v>
      </c>
      <c r="M344" s="936">
        <v>0</v>
      </c>
      <c r="N344" s="936">
        <v>0</v>
      </c>
      <c r="O344" s="936">
        <v>0</v>
      </c>
      <c r="P344" s="936">
        <v>0</v>
      </c>
      <c r="Q344" s="936">
        <v>0</v>
      </c>
      <c r="R344" s="936">
        <v>0</v>
      </c>
      <c r="S344" s="936">
        <v>0</v>
      </c>
      <c r="T344" s="936">
        <v>0</v>
      </c>
      <c r="U344" s="936">
        <v>0</v>
      </c>
      <c r="V344" s="936">
        <v>0</v>
      </c>
      <c r="W344" s="936">
        <v>0</v>
      </c>
      <c r="X344" s="936">
        <v>0</v>
      </c>
      <c r="Y344" s="936">
        <v>0</v>
      </c>
      <c r="Z344" s="936"/>
      <c r="AA344" s="886"/>
      <c r="AB344" s="886"/>
      <c r="AC344" s="886"/>
      <c r="AD344" s="886"/>
      <c r="AE344" s="886"/>
      <c r="AF344" s="886"/>
      <c r="AG344" s="886"/>
      <c r="AH344" s="886"/>
      <c r="AI344" s="886"/>
      <c r="AJ344" s="886"/>
      <c r="AK344" s="886"/>
      <c r="AL344" s="886"/>
      <c r="AN344" s="853" t="s">
        <v>3777</v>
      </c>
      <c r="AO344" s="885" t="s">
        <v>1746</v>
      </c>
    </row>
    <row r="345" spans="1:41" hidden="1" x14ac:dyDescent="0.2">
      <c r="A345" s="944" t="s">
        <v>3778</v>
      </c>
      <c r="B345" s="884" t="str">
        <f t="shared" si="8"/>
        <v/>
      </c>
      <c r="C345" s="891" t="s">
        <v>4238</v>
      </c>
      <c r="D345" s="939"/>
      <c r="E345" s="936">
        <v>0</v>
      </c>
      <c r="F345" s="936">
        <v>0</v>
      </c>
      <c r="G345" s="936">
        <v>0</v>
      </c>
      <c r="H345" s="936">
        <v>0</v>
      </c>
      <c r="I345" s="936">
        <v>0</v>
      </c>
      <c r="J345" s="936">
        <v>0</v>
      </c>
      <c r="K345" s="936">
        <v>0</v>
      </c>
      <c r="L345" s="936">
        <v>0</v>
      </c>
      <c r="M345" s="936">
        <v>0</v>
      </c>
      <c r="N345" s="936">
        <v>0</v>
      </c>
      <c r="O345" s="936">
        <v>0</v>
      </c>
      <c r="P345" s="936">
        <v>0</v>
      </c>
      <c r="Q345" s="936">
        <v>0</v>
      </c>
      <c r="R345" s="936">
        <v>0</v>
      </c>
      <c r="S345" s="936">
        <v>0</v>
      </c>
      <c r="T345" s="936">
        <v>0</v>
      </c>
      <c r="U345" s="936">
        <v>0</v>
      </c>
      <c r="V345" s="936">
        <v>0</v>
      </c>
      <c r="W345" s="936">
        <v>0</v>
      </c>
      <c r="X345" s="936">
        <v>0</v>
      </c>
      <c r="Y345" s="936">
        <v>0</v>
      </c>
      <c r="Z345" s="936"/>
      <c r="AA345" s="886"/>
      <c r="AB345" s="886"/>
      <c r="AC345" s="886"/>
      <c r="AD345" s="886"/>
      <c r="AE345" s="886"/>
      <c r="AF345" s="886"/>
      <c r="AG345" s="886"/>
      <c r="AH345" s="886"/>
      <c r="AI345" s="886"/>
      <c r="AJ345" s="886"/>
      <c r="AK345" s="886"/>
      <c r="AL345" s="886"/>
      <c r="AN345" s="853" t="s">
        <v>3778</v>
      </c>
      <c r="AO345" s="885" t="s">
        <v>1747</v>
      </c>
    </row>
    <row r="346" spans="1:41" hidden="1" x14ac:dyDescent="0.2">
      <c r="A346" s="944" t="s">
        <v>3779</v>
      </c>
      <c r="B346" s="884" t="str">
        <f t="shared" si="8"/>
        <v/>
      </c>
      <c r="C346" s="891" t="s">
        <v>4239</v>
      </c>
      <c r="D346" s="939"/>
      <c r="E346" s="936">
        <v>0</v>
      </c>
      <c r="F346" s="936">
        <v>0</v>
      </c>
      <c r="G346" s="936">
        <v>0</v>
      </c>
      <c r="H346" s="936">
        <v>0</v>
      </c>
      <c r="I346" s="936">
        <v>0</v>
      </c>
      <c r="J346" s="936">
        <v>0</v>
      </c>
      <c r="K346" s="936">
        <v>0</v>
      </c>
      <c r="L346" s="936">
        <v>0</v>
      </c>
      <c r="M346" s="936">
        <v>0</v>
      </c>
      <c r="N346" s="936">
        <v>0</v>
      </c>
      <c r="O346" s="936">
        <v>0</v>
      </c>
      <c r="P346" s="936">
        <v>0</v>
      </c>
      <c r="Q346" s="936">
        <v>0</v>
      </c>
      <c r="R346" s="936">
        <v>0</v>
      </c>
      <c r="S346" s="936">
        <v>0</v>
      </c>
      <c r="T346" s="936">
        <v>0</v>
      </c>
      <c r="U346" s="936">
        <v>0</v>
      </c>
      <c r="V346" s="936">
        <v>0</v>
      </c>
      <c r="W346" s="936">
        <v>0</v>
      </c>
      <c r="X346" s="936">
        <v>0</v>
      </c>
      <c r="Y346" s="936">
        <v>0</v>
      </c>
      <c r="Z346" s="936"/>
      <c r="AA346" s="886"/>
      <c r="AB346" s="886"/>
      <c r="AC346" s="886"/>
      <c r="AD346" s="886"/>
      <c r="AE346" s="886"/>
      <c r="AF346" s="886"/>
      <c r="AG346" s="886"/>
      <c r="AH346" s="886"/>
      <c r="AI346" s="886"/>
      <c r="AJ346" s="886"/>
      <c r="AK346" s="886"/>
      <c r="AL346" s="886"/>
      <c r="AN346" s="853" t="s">
        <v>3779</v>
      </c>
      <c r="AO346" s="885" t="s">
        <v>1748</v>
      </c>
    </row>
    <row r="347" spans="1:41" hidden="1" x14ac:dyDescent="0.2">
      <c r="A347" s="944" t="s">
        <v>3780</v>
      </c>
      <c r="B347" s="884" t="str">
        <f t="shared" si="8"/>
        <v/>
      </c>
      <c r="C347" s="891" t="s">
        <v>4240</v>
      </c>
      <c r="D347" s="939"/>
      <c r="E347" s="936">
        <v>0</v>
      </c>
      <c r="F347" s="936">
        <v>0</v>
      </c>
      <c r="G347" s="936">
        <v>0</v>
      </c>
      <c r="H347" s="936">
        <v>0</v>
      </c>
      <c r="I347" s="936">
        <v>0</v>
      </c>
      <c r="J347" s="936">
        <v>0</v>
      </c>
      <c r="K347" s="936">
        <v>0</v>
      </c>
      <c r="L347" s="936">
        <v>0</v>
      </c>
      <c r="M347" s="936">
        <v>0</v>
      </c>
      <c r="N347" s="936">
        <v>0</v>
      </c>
      <c r="O347" s="936">
        <v>0</v>
      </c>
      <c r="P347" s="936">
        <v>0</v>
      </c>
      <c r="Q347" s="936">
        <v>0</v>
      </c>
      <c r="R347" s="936">
        <v>0</v>
      </c>
      <c r="S347" s="936">
        <v>0</v>
      </c>
      <c r="T347" s="936">
        <v>0</v>
      </c>
      <c r="U347" s="936">
        <v>0</v>
      </c>
      <c r="V347" s="936">
        <v>0</v>
      </c>
      <c r="W347" s="936">
        <v>0</v>
      </c>
      <c r="X347" s="936">
        <v>0</v>
      </c>
      <c r="Y347" s="936">
        <v>0</v>
      </c>
      <c r="Z347" s="936"/>
      <c r="AA347" s="886"/>
      <c r="AB347" s="886"/>
      <c r="AC347" s="886"/>
      <c r="AD347" s="886"/>
      <c r="AE347" s="886"/>
      <c r="AF347" s="886"/>
      <c r="AG347" s="886"/>
      <c r="AH347" s="886"/>
      <c r="AI347" s="886"/>
      <c r="AJ347" s="886"/>
      <c r="AK347" s="886"/>
      <c r="AL347" s="886"/>
      <c r="AN347" s="853" t="s">
        <v>3780</v>
      </c>
      <c r="AO347" s="885" t="s">
        <v>1749</v>
      </c>
    </row>
    <row r="348" spans="1:41" hidden="1" x14ac:dyDescent="0.2">
      <c r="A348" s="944" t="s">
        <v>3781</v>
      </c>
      <c r="B348" s="884" t="str">
        <f t="shared" si="8"/>
        <v/>
      </c>
      <c r="C348" s="891" t="s">
        <v>4241</v>
      </c>
      <c r="D348" s="939"/>
      <c r="E348" s="936">
        <v>0</v>
      </c>
      <c r="F348" s="936">
        <v>0</v>
      </c>
      <c r="G348" s="936">
        <v>0</v>
      </c>
      <c r="H348" s="936">
        <v>0</v>
      </c>
      <c r="I348" s="936">
        <v>0</v>
      </c>
      <c r="J348" s="936">
        <v>0</v>
      </c>
      <c r="K348" s="936">
        <v>0</v>
      </c>
      <c r="L348" s="936">
        <v>0</v>
      </c>
      <c r="M348" s="936">
        <v>0</v>
      </c>
      <c r="N348" s="936">
        <v>0</v>
      </c>
      <c r="O348" s="936">
        <v>0</v>
      </c>
      <c r="P348" s="936">
        <v>0</v>
      </c>
      <c r="Q348" s="936">
        <v>0</v>
      </c>
      <c r="R348" s="936">
        <v>0</v>
      </c>
      <c r="S348" s="936">
        <v>0</v>
      </c>
      <c r="T348" s="936">
        <v>0</v>
      </c>
      <c r="U348" s="936">
        <v>0</v>
      </c>
      <c r="V348" s="936">
        <v>0</v>
      </c>
      <c r="W348" s="936">
        <v>0</v>
      </c>
      <c r="X348" s="936">
        <v>0</v>
      </c>
      <c r="Y348" s="936">
        <v>0</v>
      </c>
      <c r="Z348" s="936"/>
      <c r="AA348" s="886"/>
      <c r="AB348" s="886"/>
      <c r="AC348" s="886"/>
      <c r="AD348" s="886"/>
      <c r="AE348" s="886"/>
      <c r="AF348" s="886"/>
      <c r="AG348" s="886"/>
      <c r="AH348" s="886"/>
      <c r="AI348" s="886"/>
      <c r="AJ348" s="886"/>
      <c r="AK348" s="886"/>
      <c r="AL348" s="886"/>
      <c r="AN348" s="853" t="s">
        <v>3781</v>
      </c>
      <c r="AO348" s="885" t="s">
        <v>3738</v>
      </c>
    </row>
    <row r="349" spans="1:41" hidden="1" x14ac:dyDescent="0.2">
      <c r="A349" s="944" t="s">
        <v>3782</v>
      </c>
      <c r="B349" s="884" t="str">
        <f t="shared" si="8"/>
        <v/>
      </c>
      <c r="C349" s="890" t="s">
        <v>4242</v>
      </c>
      <c r="D349" s="938"/>
      <c r="E349" s="936">
        <v>0</v>
      </c>
      <c r="F349" s="936">
        <v>0</v>
      </c>
      <c r="G349" s="936">
        <v>0</v>
      </c>
      <c r="H349" s="936">
        <v>0</v>
      </c>
      <c r="I349" s="936">
        <v>0</v>
      </c>
      <c r="J349" s="936">
        <v>0</v>
      </c>
      <c r="K349" s="936">
        <v>0</v>
      </c>
      <c r="L349" s="936">
        <v>0</v>
      </c>
      <c r="M349" s="936">
        <v>0</v>
      </c>
      <c r="N349" s="936">
        <v>0</v>
      </c>
      <c r="O349" s="936">
        <v>0</v>
      </c>
      <c r="P349" s="936">
        <v>0</v>
      </c>
      <c r="Q349" s="936">
        <v>0</v>
      </c>
      <c r="R349" s="936">
        <v>0</v>
      </c>
      <c r="S349" s="936">
        <v>0</v>
      </c>
      <c r="T349" s="936">
        <v>0</v>
      </c>
      <c r="U349" s="936">
        <v>0</v>
      </c>
      <c r="V349" s="936">
        <v>0</v>
      </c>
      <c r="W349" s="936">
        <v>0</v>
      </c>
      <c r="X349" s="936">
        <v>0</v>
      </c>
      <c r="Y349" s="936">
        <v>0</v>
      </c>
      <c r="Z349" s="936"/>
      <c r="AA349" s="886"/>
      <c r="AB349" s="886"/>
      <c r="AC349" s="886"/>
      <c r="AD349" s="886"/>
      <c r="AE349" s="886"/>
      <c r="AF349" s="886"/>
      <c r="AG349" s="886"/>
      <c r="AH349" s="886"/>
      <c r="AI349" s="886"/>
      <c r="AJ349" s="886"/>
      <c r="AK349" s="886"/>
      <c r="AL349" s="886"/>
      <c r="AN349" s="853" t="s">
        <v>3782</v>
      </c>
      <c r="AO349" s="885" t="s">
        <v>1750</v>
      </c>
    </row>
    <row r="350" spans="1:41" hidden="1" x14ac:dyDescent="0.2">
      <c r="A350" s="944" t="s">
        <v>3783</v>
      </c>
      <c r="B350" s="884" t="str">
        <f t="shared" si="8"/>
        <v/>
      </c>
      <c r="C350" s="891" t="s">
        <v>4243</v>
      </c>
      <c r="D350" s="939"/>
      <c r="E350" s="936">
        <v>0</v>
      </c>
      <c r="F350" s="936">
        <v>0</v>
      </c>
      <c r="G350" s="936">
        <v>0</v>
      </c>
      <c r="H350" s="936">
        <v>0</v>
      </c>
      <c r="I350" s="936">
        <v>0</v>
      </c>
      <c r="J350" s="936">
        <v>0</v>
      </c>
      <c r="K350" s="936">
        <v>0</v>
      </c>
      <c r="L350" s="936">
        <v>0</v>
      </c>
      <c r="M350" s="936">
        <v>0</v>
      </c>
      <c r="N350" s="936">
        <v>0</v>
      </c>
      <c r="O350" s="936">
        <v>0</v>
      </c>
      <c r="P350" s="936">
        <v>0</v>
      </c>
      <c r="Q350" s="936">
        <v>0</v>
      </c>
      <c r="R350" s="936">
        <v>0</v>
      </c>
      <c r="S350" s="936">
        <v>0</v>
      </c>
      <c r="T350" s="936">
        <v>0</v>
      </c>
      <c r="U350" s="936">
        <v>0</v>
      </c>
      <c r="V350" s="936">
        <v>0</v>
      </c>
      <c r="W350" s="936">
        <v>0</v>
      </c>
      <c r="X350" s="936">
        <v>0</v>
      </c>
      <c r="Y350" s="936">
        <v>0</v>
      </c>
      <c r="Z350" s="936"/>
      <c r="AA350" s="886"/>
      <c r="AB350" s="886"/>
      <c r="AC350" s="886"/>
      <c r="AD350" s="886"/>
      <c r="AE350" s="886"/>
      <c r="AF350" s="886"/>
      <c r="AG350" s="886"/>
      <c r="AH350" s="886"/>
      <c r="AI350" s="886"/>
      <c r="AJ350" s="886"/>
      <c r="AK350" s="886"/>
      <c r="AL350" s="886"/>
      <c r="AN350" s="853" t="s">
        <v>3783</v>
      </c>
      <c r="AO350" s="885" t="s">
        <v>1751</v>
      </c>
    </row>
    <row r="351" spans="1:41" hidden="1" x14ac:dyDescent="0.2">
      <c r="A351" s="944" t="s">
        <v>3784</v>
      </c>
      <c r="B351" s="884" t="str">
        <f t="shared" si="8"/>
        <v/>
      </c>
      <c r="C351" s="891" t="s">
        <v>4244</v>
      </c>
      <c r="D351" s="939"/>
      <c r="E351" s="936">
        <v>0</v>
      </c>
      <c r="F351" s="936">
        <v>0</v>
      </c>
      <c r="G351" s="936">
        <v>0</v>
      </c>
      <c r="H351" s="936">
        <v>0</v>
      </c>
      <c r="I351" s="936">
        <v>0</v>
      </c>
      <c r="J351" s="936">
        <v>0</v>
      </c>
      <c r="K351" s="936">
        <v>0</v>
      </c>
      <c r="L351" s="936">
        <v>0</v>
      </c>
      <c r="M351" s="936">
        <v>0</v>
      </c>
      <c r="N351" s="936">
        <v>0</v>
      </c>
      <c r="O351" s="936">
        <v>0</v>
      </c>
      <c r="P351" s="936">
        <v>0</v>
      </c>
      <c r="Q351" s="936">
        <v>0</v>
      </c>
      <c r="R351" s="936">
        <v>0</v>
      </c>
      <c r="S351" s="936">
        <v>0</v>
      </c>
      <c r="T351" s="936">
        <v>0</v>
      </c>
      <c r="U351" s="936">
        <v>0</v>
      </c>
      <c r="V351" s="936">
        <v>0</v>
      </c>
      <c r="W351" s="936">
        <v>0</v>
      </c>
      <c r="X351" s="936">
        <v>0</v>
      </c>
      <c r="Y351" s="936">
        <v>0</v>
      </c>
      <c r="Z351" s="936"/>
      <c r="AA351" s="886"/>
      <c r="AB351" s="886"/>
      <c r="AC351" s="886"/>
      <c r="AD351" s="886"/>
      <c r="AE351" s="886"/>
      <c r="AF351" s="886"/>
      <c r="AG351" s="886"/>
      <c r="AH351" s="886"/>
      <c r="AI351" s="886"/>
      <c r="AJ351" s="886"/>
      <c r="AK351" s="886"/>
      <c r="AL351" s="886"/>
      <c r="AN351" s="853" t="s">
        <v>3784</v>
      </c>
      <c r="AO351" s="885" t="s">
        <v>1752</v>
      </c>
    </row>
    <row r="352" spans="1:41" x14ac:dyDescent="0.2">
      <c r="A352" s="944" t="s">
        <v>3785</v>
      </c>
      <c r="B352" s="884" t="str">
        <f t="shared" si="8"/>
        <v>X</v>
      </c>
      <c r="C352" s="890" t="s">
        <v>4245</v>
      </c>
      <c r="D352" s="938"/>
      <c r="E352" s="936">
        <v>4.0837697982788086</v>
      </c>
      <c r="F352" s="936">
        <v>-1.7033640146255493</v>
      </c>
      <c r="G352" s="936">
        <v>-7.6745003461837769E-2</v>
      </c>
      <c r="H352" s="936">
        <v>2.2244551181793213</v>
      </c>
      <c r="I352" s="936">
        <v>5.4456329345703125</v>
      </c>
      <c r="J352" s="936">
        <v>-4.4485931396484375</v>
      </c>
      <c r="K352" s="936">
        <v>3.5657169818878174</v>
      </c>
      <c r="L352" s="936">
        <v>1.9058079719543457</v>
      </c>
      <c r="M352" s="936">
        <v>-0.71124500036239624</v>
      </c>
      <c r="N352" s="936">
        <v>1.0680949687957764</v>
      </c>
      <c r="O352" s="936">
        <v>10.4700927734375</v>
      </c>
      <c r="P352" s="936">
        <v>-4.7066478729248047</v>
      </c>
      <c r="Q352" s="936">
        <v>1.3204580545425415</v>
      </c>
      <c r="R352" s="936">
        <v>-4.2852568626403809</v>
      </c>
      <c r="S352" s="936">
        <v>-3.4226529598236084</v>
      </c>
      <c r="T352" s="936">
        <v>-2.8152000904083252</v>
      </c>
      <c r="U352" s="936">
        <v>1.872607946395874</v>
      </c>
      <c r="V352" s="936">
        <v>-5.1266040802001953</v>
      </c>
      <c r="W352" s="936">
        <v>1.8253979682922363</v>
      </c>
      <c r="X352" s="936">
        <v>0.89319002628326416</v>
      </c>
      <c r="Y352" s="936">
        <v>-0.3580000102519989</v>
      </c>
      <c r="Z352" s="936">
        <v>-2.6749999523162842</v>
      </c>
      <c r="AA352" s="886"/>
      <c r="AB352" s="886"/>
      <c r="AC352" s="886"/>
      <c r="AD352" s="886"/>
      <c r="AE352" s="886"/>
      <c r="AF352" s="886"/>
      <c r="AG352" s="886"/>
      <c r="AH352" s="886"/>
      <c r="AI352" s="886"/>
      <c r="AJ352" s="886"/>
      <c r="AK352" s="886"/>
      <c r="AL352" s="886"/>
      <c r="AO352" s="885"/>
    </row>
    <row r="353" spans="1:41" hidden="1" x14ac:dyDescent="0.2">
      <c r="A353" s="944" t="s">
        <v>3786</v>
      </c>
      <c r="B353" s="884" t="str">
        <f t="shared" si="8"/>
        <v/>
      </c>
      <c r="C353" s="891" t="s">
        <v>4246</v>
      </c>
      <c r="D353" s="939"/>
      <c r="E353" s="936">
        <v>0</v>
      </c>
      <c r="F353" s="936">
        <v>0</v>
      </c>
      <c r="G353" s="936">
        <v>0</v>
      </c>
      <c r="H353" s="936">
        <v>0</v>
      </c>
      <c r="I353" s="936">
        <v>0</v>
      </c>
      <c r="J353" s="936">
        <v>0</v>
      </c>
      <c r="K353" s="936">
        <v>0</v>
      </c>
      <c r="L353" s="936">
        <v>0</v>
      </c>
      <c r="M353" s="936">
        <v>0</v>
      </c>
      <c r="N353" s="936">
        <v>0</v>
      </c>
      <c r="O353" s="936">
        <v>0</v>
      </c>
      <c r="P353" s="936">
        <v>0</v>
      </c>
      <c r="Q353" s="936">
        <v>0</v>
      </c>
      <c r="R353" s="936">
        <v>0</v>
      </c>
      <c r="S353" s="936">
        <v>0</v>
      </c>
      <c r="T353" s="936">
        <v>0</v>
      </c>
      <c r="U353" s="936">
        <v>0</v>
      </c>
      <c r="V353" s="936">
        <v>0</v>
      </c>
      <c r="W353" s="936">
        <v>0</v>
      </c>
      <c r="X353" s="936">
        <v>0</v>
      </c>
      <c r="Y353" s="936">
        <v>0</v>
      </c>
      <c r="Z353" s="936"/>
      <c r="AA353" s="886"/>
      <c r="AB353" s="886"/>
      <c r="AC353" s="886"/>
      <c r="AD353" s="886"/>
      <c r="AE353" s="886"/>
      <c r="AF353" s="886"/>
      <c r="AG353" s="886"/>
      <c r="AH353" s="886"/>
      <c r="AI353" s="886"/>
      <c r="AJ353" s="886"/>
      <c r="AK353" s="886"/>
      <c r="AL353" s="886"/>
      <c r="AN353" s="853" t="s">
        <v>3786</v>
      </c>
      <c r="AO353" s="885" t="s">
        <v>3787</v>
      </c>
    </row>
    <row r="354" spans="1:41" x14ac:dyDescent="0.2">
      <c r="A354" s="944" t="s">
        <v>3788</v>
      </c>
      <c r="B354" s="884" t="str">
        <f t="shared" si="8"/>
        <v>X</v>
      </c>
      <c r="C354" s="891" t="s">
        <v>4247</v>
      </c>
      <c r="D354" s="939"/>
      <c r="E354" s="936">
        <v>4.0837697982788086</v>
      </c>
      <c r="F354" s="936">
        <v>-1.7033640146255493</v>
      </c>
      <c r="G354" s="936">
        <v>-7.6745003461837769E-2</v>
      </c>
      <c r="H354" s="936">
        <v>2.2244551181793213</v>
      </c>
      <c r="I354" s="936">
        <v>5.4456329345703125</v>
      </c>
      <c r="J354" s="936">
        <v>-4.4485931396484375</v>
      </c>
      <c r="K354" s="936">
        <v>3.5657169818878174</v>
      </c>
      <c r="L354" s="936">
        <v>1.9058079719543457</v>
      </c>
      <c r="M354" s="936">
        <v>-0.71124500036239624</v>
      </c>
      <c r="N354" s="936">
        <v>1.0680949687957764</v>
      </c>
      <c r="O354" s="936">
        <v>10.4700927734375</v>
      </c>
      <c r="P354" s="936">
        <v>-4.7066478729248047</v>
      </c>
      <c r="Q354" s="936">
        <v>1.3204580545425415</v>
      </c>
      <c r="R354" s="936">
        <v>-4.2852568626403809</v>
      </c>
      <c r="S354" s="936">
        <v>-3.4226529598236084</v>
      </c>
      <c r="T354" s="936">
        <v>-2.8152000904083252</v>
      </c>
      <c r="U354" s="936">
        <v>1.872607946395874</v>
      </c>
      <c r="V354" s="936">
        <v>-5.1266040802001953</v>
      </c>
      <c r="W354" s="936">
        <v>1.8253979682922363</v>
      </c>
      <c r="X354" s="936">
        <v>0.89319002628326416</v>
      </c>
      <c r="Y354" s="936">
        <v>-0.3580000102519989</v>
      </c>
      <c r="Z354" s="936">
        <v>-2.6749999523162842</v>
      </c>
      <c r="AA354" s="886"/>
      <c r="AB354" s="886"/>
      <c r="AC354" s="886"/>
      <c r="AD354" s="886"/>
      <c r="AE354" s="886"/>
      <c r="AF354" s="886"/>
      <c r="AG354" s="886"/>
      <c r="AH354" s="886"/>
      <c r="AI354" s="886"/>
      <c r="AJ354" s="886"/>
      <c r="AK354" s="886"/>
      <c r="AL354" s="886"/>
      <c r="AO354" s="885"/>
    </row>
    <row r="355" spans="1:41" hidden="1" x14ac:dyDescent="0.2">
      <c r="A355" s="944" t="s">
        <v>3789</v>
      </c>
      <c r="B355" s="884" t="str">
        <f t="shared" si="8"/>
        <v/>
      </c>
      <c r="C355" s="891" t="s">
        <v>4248</v>
      </c>
      <c r="D355" s="939"/>
      <c r="E355" s="936">
        <v>0</v>
      </c>
      <c r="F355" s="936">
        <v>0</v>
      </c>
      <c r="G355" s="936">
        <v>0</v>
      </c>
      <c r="H355" s="936">
        <v>0</v>
      </c>
      <c r="I355" s="936">
        <v>0</v>
      </c>
      <c r="J355" s="936">
        <v>0</v>
      </c>
      <c r="K355" s="936">
        <v>0</v>
      </c>
      <c r="L355" s="936">
        <v>0</v>
      </c>
      <c r="M355" s="936">
        <v>0</v>
      </c>
      <c r="N355" s="936">
        <v>0</v>
      </c>
      <c r="O355" s="936">
        <v>0</v>
      </c>
      <c r="P355" s="936">
        <v>0</v>
      </c>
      <c r="Q355" s="936">
        <v>0</v>
      </c>
      <c r="R355" s="936">
        <v>0</v>
      </c>
      <c r="S355" s="936">
        <v>0</v>
      </c>
      <c r="T355" s="936">
        <v>0</v>
      </c>
      <c r="U355" s="936">
        <v>0</v>
      </c>
      <c r="V355" s="936">
        <v>0</v>
      </c>
      <c r="W355" s="936">
        <v>0</v>
      </c>
      <c r="X355" s="936"/>
      <c r="Y355" s="936">
        <v>0</v>
      </c>
      <c r="Z355" s="936"/>
      <c r="AA355" s="886"/>
      <c r="AB355" s="886"/>
      <c r="AC355" s="886"/>
      <c r="AD355" s="886"/>
      <c r="AE355" s="886"/>
      <c r="AF355" s="886"/>
      <c r="AG355" s="886"/>
      <c r="AH355" s="886"/>
      <c r="AI355" s="886"/>
      <c r="AJ355" s="886"/>
      <c r="AK355" s="886"/>
      <c r="AL355" s="886"/>
      <c r="AN355" s="853" t="s">
        <v>3789</v>
      </c>
      <c r="AO355" s="885" t="s">
        <v>3790</v>
      </c>
    </row>
    <row r="356" spans="1:41" x14ac:dyDescent="0.2">
      <c r="A356" s="944" t="s">
        <v>3791</v>
      </c>
      <c r="B356" s="884" t="str">
        <f t="shared" si="8"/>
        <v>X</v>
      </c>
      <c r="C356" s="914" t="s">
        <v>4249</v>
      </c>
      <c r="D356" s="956"/>
      <c r="E356" s="936">
        <v>19.949195861816406</v>
      </c>
      <c r="F356" s="936">
        <v>0.15911300480365753</v>
      </c>
      <c r="G356" s="936">
        <v>5.9712998569011688E-2</v>
      </c>
      <c r="H356" s="936">
        <v>-0.52533602714538574</v>
      </c>
      <c r="I356" s="936">
        <v>-0.65621101856231689</v>
      </c>
      <c r="J356" s="936">
        <v>-0.9973369836807251</v>
      </c>
      <c r="K356" s="936">
        <v>-1.1428580284118652</v>
      </c>
      <c r="L356" s="936">
        <v>5.3952841758728027</v>
      </c>
      <c r="M356" s="936">
        <v>-0.76418000459671021</v>
      </c>
      <c r="N356" s="936">
        <v>-2.4358179569244385</v>
      </c>
      <c r="O356" s="936">
        <v>-1.5999979972839355</v>
      </c>
      <c r="P356" s="936">
        <v>-1.5999979972839355</v>
      </c>
      <c r="Q356" s="936">
        <v>10.175528526306152</v>
      </c>
      <c r="R356" s="936">
        <v>-3.5027909278869629</v>
      </c>
      <c r="S356" s="936">
        <v>4.316868782043457</v>
      </c>
      <c r="T356" s="936">
        <v>-2.2094409465789795</v>
      </c>
      <c r="U356" s="936">
        <v>15.314282417297363</v>
      </c>
      <c r="V356" s="936">
        <v>9.7723484039306641</v>
      </c>
      <c r="W356" s="936">
        <v>9.6169500350952148</v>
      </c>
      <c r="X356" s="936">
        <v>3.4670960903167725</v>
      </c>
      <c r="Y356" s="936">
        <v>52.916000366210938</v>
      </c>
      <c r="Z356" s="936">
        <v>28.270000457763672</v>
      </c>
      <c r="AA356" s="886"/>
      <c r="AB356" s="886"/>
      <c r="AC356" s="886"/>
      <c r="AD356" s="886"/>
      <c r="AE356" s="886"/>
      <c r="AF356" s="886"/>
      <c r="AG356" s="886"/>
      <c r="AH356" s="886"/>
      <c r="AI356" s="886"/>
      <c r="AJ356" s="886"/>
      <c r="AK356" s="886"/>
      <c r="AL356" s="886"/>
      <c r="AO356" s="885"/>
    </row>
    <row r="357" spans="1:41" hidden="1" x14ac:dyDescent="0.2">
      <c r="A357" s="944" t="s">
        <v>3792</v>
      </c>
      <c r="B357" s="884" t="str">
        <f t="shared" si="8"/>
        <v/>
      </c>
      <c r="C357" s="890" t="s">
        <v>4250</v>
      </c>
      <c r="D357" s="938"/>
      <c r="E357" s="936">
        <v>0</v>
      </c>
      <c r="F357" s="936">
        <v>0</v>
      </c>
      <c r="G357" s="936">
        <v>0</v>
      </c>
      <c r="H357" s="936">
        <v>0</v>
      </c>
      <c r="I357" s="936">
        <v>0</v>
      </c>
      <c r="J357" s="936">
        <v>0</v>
      </c>
      <c r="K357" s="936">
        <v>0</v>
      </c>
      <c r="L357" s="936">
        <v>0</v>
      </c>
      <c r="M357" s="936">
        <v>0</v>
      </c>
      <c r="N357" s="936">
        <v>0</v>
      </c>
      <c r="O357" s="936">
        <v>0</v>
      </c>
      <c r="P357" s="936">
        <v>0</v>
      </c>
      <c r="Q357" s="936">
        <v>0</v>
      </c>
      <c r="R357" s="936">
        <v>0</v>
      </c>
      <c r="S357" s="936">
        <v>0</v>
      </c>
      <c r="T357" s="936">
        <v>0</v>
      </c>
      <c r="U357" s="936">
        <v>0</v>
      </c>
      <c r="V357" s="936">
        <v>0</v>
      </c>
      <c r="W357" s="936">
        <v>0</v>
      </c>
      <c r="X357" s="936">
        <v>0</v>
      </c>
      <c r="Y357" s="936">
        <v>0</v>
      </c>
      <c r="Z357" s="936"/>
      <c r="AA357" s="886"/>
      <c r="AB357" s="886"/>
      <c r="AC357" s="886"/>
      <c r="AD357" s="886"/>
      <c r="AE357" s="886"/>
      <c r="AF357" s="886"/>
      <c r="AG357" s="886"/>
      <c r="AH357" s="886"/>
      <c r="AI357" s="886"/>
      <c r="AJ357" s="886"/>
      <c r="AK357" s="886"/>
      <c r="AL357" s="886"/>
      <c r="AN357" s="853" t="s">
        <v>3792</v>
      </c>
      <c r="AO357" s="885" t="s">
        <v>1739</v>
      </c>
    </row>
    <row r="358" spans="1:41" hidden="1" x14ac:dyDescent="0.2">
      <c r="A358" s="944" t="s">
        <v>3793</v>
      </c>
      <c r="B358" s="884" t="str">
        <f t="shared" si="8"/>
        <v/>
      </c>
      <c r="C358" s="890" t="s">
        <v>4251</v>
      </c>
      <c r="D358" s="938"/>
      <c r="E358" s="936">
        <v>0</v>
      </c>
      <c r="F358" s="936">
        <v>0</v>
      </c>
      <c r="G358" s="936">
        <v>0</v>
      </c>
      <c r="H358" s="936">
        <v>0</v>
      </c>
      <c r="I358" s="936">
        <v>0</v>
      </c>
      <c r="J358" s="936">
        <v>0</v>
      </c>
      <c r="K358" s="936">
        <v>0</v>
      </c>
      <c r="L358" s="936">
        <v>0</v>
      </c>
      <c r="M358" s="936">
        <v>0</v>
      </c>
      <c r="N358" s="936">
        <v>0</v>
      </c>
      <c r="O358" s="936">
        <v>0</v>
      </c>
      <c r="P358" s="936">
        <v>0</v>
      </c>
      <c r="Q358" s="936">
        <v>0</v>
      </c>
      <c r="R358" s="936">
        <v>0</v>
      </c>
      <c r="S358" s="936">
        <v>0</v>
      </c>
      <c r="T358" s="936">
        <v>0</v>
      </c>
      <c r="U358" s="936">
        <v>0</v>
      </c>
      <c r="V358" s="936">
        <v>0</v>
      </c>
      <c r="W358" s="936">
        <v>0</v>
      </c>
      <c r="X358" s="936">
        <v>0</v>
      </c>
      <c r="Y358" s="936">
        <v>0</v>
      </c>
      <c r="Z358" s="936"/>
      <c r="AA358" s="886"/>
      <c r="AB358" s="886"/>
      <c r="AC358" s="886"/>
      <c r="AD358" s="886"/>
      <c r="AE358" s="886"/>
      <c r="AF358" s="886"/>
      <c r="AG358" s="886"/>
      <c r="AH358" s="886"/>
      <c r="AI358" s="886"/>
      <c r="AJ358" s="886"/>
      <c r="AK358" s="886"/>
      <c r="AL358" s="886"/>
      <c r="AN358" s="853" t="s">
        <v>3793</v>
      </c>
      <c r="AO358" s="885" t="s">
        <v>1740</v>
      </c>
    </row>
    <row r="359" spans="1:41" x14ac:dyDescent="0.2">
      <c r="A359" s="944" t="s">
        <v>3794</v>
      </c>
      <c r="B359" s="884" t="str">
        <f t="shared" si="8"/>
        <v>X</v>
      </c>
      <c r="C359" s="890" t="s">
        <v>4252</v>
      </c>
      <c r="D359" s="938"/>
      <c r="E359" s="936">
        <v>20</v>
      </c>
      <c r="F359" s="936">
        <v>0</v>
      </c>
      <c r="G359" s="936">
        <v>0.15999999642372131</v>
      </c>
      <c r="H359" s="936">
        <v>-0.57142901420593262</v>
      </c>
      <c r="I359" s="936">
        <v>-0.64285802841186523</v>
      </c>
      <c r="J359" s="936">
        <v>-0.14285799860954285</v>
      </c>
      <c r="K359" s="936">
        <v>-1.1428580284118652</v>
      </c>
      <c r="L359" s="936">
        <v>5.3952841758728027</v>
      </c>
      <c r="M359" s="936">
        <v>-1.0285689830780029</v>
      </c>
      <c r="N359" s="936">
        <v>-2.171428918838501</v>
      </c>
      <c r="O359" s="936">
        <v>-1.5999979972839355</v>
      </c>
      <c r="P359" s="936">
        <v>-1.5999979972839355</v>
      </c>
      <c r="Q359" s="936">
        <v>8.272735595703125</v>
      </c>
      <c r="R359" s="936">
        <v>-1.5999979972839355</v>
      </c>
      <c r="S359" s="936">
        <v>4.316868782043457</v>
      </c>
      <c r="T359" s="936">
        <v>-2.2094409465789795</v>
      </c>
      <c r="U359" s="936">
        <v>15.314282417297363</v>
      </c>
      <c r="V359" s="936">
        <v>9.7723484039306641</v>
      </c>
      <c r="W359" s="936">
        <v>9.6169500350952148</v>
      </c>
      <c r="X359" s="936">
        <v>3.4670960903167725</v>
      </c>
      <c r="Y359" s="936">
        <v>53.014999389648438</v>
      </c>
      <c r="Z359" s="936">
        <v>28.165000915527344</v>
      </c>
      <c r="AA359" s="886"/>
      <c r="AB359" s="886"/>
      <c r="AC359" s="886"/>
      <c r="AD359" s="886"/>
      <c r="AE359" s="886"/>
      <c r="AF359" s="886"/>
      <c r="AG359" s="886"/>
      <c r="AH359" s="886"/>
      <c r="AI359" s="886"/>
      <c r="AJ359" s="886"/>
      <c r="AK359" s="886"/>
      <c r="AL359" s="886"/>
      <c r="AO359" s="885"/>
    </row>
    <row r="360" spans="1:41" hidden="1" x14ac:dyDescent="0.2">
      <c r="A360" s="944" t="s">
        <v>3795</v>
      </c>
      <c r="B360" s="884" t="str">
        <f t="shared" si="8"/>
        <v/>
      </c>
      <c r="C360" s="890" t="s">
        <v>4253</v>
      </c>
      <c r="D360" s="938"/>
      <c r="E360" s="936">
        <v>0</v>
      </c>
      <c r="F360" s="936">
        <v>0</v>
      </c>
      <c r="G360" s="936">
        <v>0</v>
      </c>
      <c r="H360" s="936">
        <v>0</v>
      </c>
      <c r="I360" s="936">
        <v>0</v>
      </c>
      <c r="J360" s="936">
        <v>0</v>
      </c>
      <c r="K360" s="936">
        <v>0</v>
      </c>
      <c r="L360" s="936">
        <v>0</v>
      </c>
      <c r="M360" s="936">
        <v>0</v>
      </c>
      <c r="N360" s="936">
        <v>0</v>
      </c>
      <c r="O360" s="936">
        <v>0</v>
      </c>
      <c r="P360" s="936">
        <v>0</v>
      </c>
      <c r="Q360" s="936">
        <v>0</v>
      </c>
      <c r="R360" s="936">
        <v>0</v>
      </c>
      <c r="S360" s="936">
        <v>0</v>
      </c>
      <c r="T360" s="936">
        <v>0</v>
      </c>
      <c r="U360" s="936">
        <v>0</v>
      </c>
      <c r="V360" s="936">
        <v>0</v>
      </c>
      <c r="W360" s="936">
        <v>0</v>
      </c>
      <c r="X360" s="936">
        <v>0</v>
      </c>
      <c r="Y360" s="936">
        <v>0</v>
      </c>
      <c r="Z360" s="936"/>
      <c r="AA360" s="886"/>
      <c r="AB360" s="886"/>
      <c r="AC360" s="886"/>
      <c r="AD360" s="886"/>
      <c r="AE360" s="886"/>
      <c r="AF360" s="886"/>
      <c r="AG360" s="886"/>
      <c r="AH360" s="886"/>
      <c r="AI360" s="886"/>
      <c r="AJ360" s="886"/>
      <c r="AK360" s="886"/>
      <c r="AL360" s="886"/>
      <c r="AN360" s="853" t="s">
        <v>3795</v>
      </c>
      <c r="AO360" s="885" t="s">
        <v>1742</v>
      </c>
    </row>
    <row r="361" spans="1:41" hidden="1" x14ac:dyDescent="0.2">
      <c r="A361" s="944" t="s">
        <v>3796</v>
      </c>
      <c r="B361" s="884" t="str">
        <f t="shared" si="8"/>
        <v/>
      </c>
      <c r="C361" s="891" t="s">
        <v>4254</v>
      </c>
      <c r="D361" s="939"/>
      <c r="E361" s="936"/>
      <c r="F361" s="936"/>
      <c r="G361" s="936"/>
      <c r="H361" s="936"/>
      <c r="I361" s="936"/>
      <c r="J361" s="936"/>
      <c r="K361" s="936"/>
      <c r="L361" s="936"/>
      <c r="M361" s="936"/>
      <c r="N361" s="936"/>
      <c r="O361" s="936"/>
      <c r="P361" s="936"/>
      <c r="Q361" s="936"/>
      <c r="R361" s="936"/>
      <c r="S361" s="936"/>
      <c r="T361" s="936"/>
      <c r="U361" s="936"/>
      <c r="V361" s="936"/>
      <c r="W361" s="936"/>
      <c r="X361" s="936"/>
      <c r="Y361" s="936"/>
      <c r="Z361" s="936"/>
      <c r="AA361" s="886"/>
      <c r="AB361" s="886"/>
      <c r="AC361" s="886"/>
      <c r="AD361" s="886"/>
      <c r="AE361" s="886"/>
      <c r="AF361" s="886"/>
      <c r="AG361" s="886"/>
      <c r="AH361" s="886"/>
      <c r="AI361" s="886"/>
      <c r="AJ361" s="886"/>
      <c r="AK361" s="886"/>
      <c r="AL361" s="886"/>
      <c r="AN361" s="853" t="s">
        <v>3796</v>
      </c>
      <c r="AO361" s="885" t="s">
        <v>1743</v>
      </c>
    </row>
    <row r="362" spans="1:41" hidden="1" x14ac:dyDescent="0.2">
      <c r="A362" s="944" t="s">
        <v>3797</v>
      </c>
      <c r="B362" s="884" t="str">
        <f t="shared" si="8"/>
        <v/>
      </c>
      <c r="C362" s="891" t="s">
        <v>4255</v>
      </c>
      <c r="D362" s="939"/>
      <c r="E362" s="936"/>
      <c r="F362" s="936"/>
      <c r="G362" s="936"/>
      <c r="H362" s="936"/>
      <c r="I362" s="936"/>
      <c r="J362" s="936"/>
      <c r="K362" s="936"/>
      <c r="L362" s="936"/>
      <c r="M362" s="936"/>
      <c r="N362" s="936"/>
      <c r="O362" s="936"/>
      <c r="P362" s="936"/>
      <c r="Q362" s="936"/>
      <c r="R362" s="936"/>
      <c r="S362" s="936"/>
      <c r="T362" s="936"/>
      <c r="U362" s="936"/>
      <c r="V362" s="936"/>
      <c r="W362" s="936"/>
      <c r="X362" s="936"/>
      <c r="Y362" s="936"/>
      <c r="Z362" s="936"/>
      <c r="AA362" s="886"/>
      <c r="AB362" s="886"/>
      <c r="AC362" s="886"/>
      <c r="AD362" s="886"/>
      <c r="AE362" s="886"/>
      <c r="AF362" s="886"/>
      <c r="AG362" s="886"/>
      <c r="AH362" s="886"/>
      <c r="AI362" s="886"/>
      <c r="AJ362" s="886"/>
      <c r="AK362" s="886"/>
      <c r="AL362" s="886"/>
      <c r="AN362" s="853" t="s">
        <v>3797</v>
      </c>
      <c r="AO362" s="885" t="s">
        <v>1744</v>
      </c>
    </row>
    <row r="363" spans="1:41" hidden="1" x14ac:dyDescent="0.2">
      <c r="A363" s="944" t="s">
        <v>3798</v>
      </c>
      <c r="B363" s="884" t="str">
        <f t="shared" si="8"/>
        <v/>
      </c>
      <c r="C363" s="890" t="s">
        <v>4256</v>
      </c>
      <c r="D363" s="938"/>
      <c r="E363" s="936"/>
      <c r="F363" s="936"/>
      <c r="G363" s="936"/>
      <c r="H363" s="936"/>
      <c r="I363" s="936"/>
      <c r="J363" s="936"/>
      <c r="K363" s="936"/>
      <c r="L363" s="936"/>
      <c r="M363" s="936"/>
      <c r="N363" s="936"/>
      <c r="O363" s="936"/>
      <c r="P363" s="936"/>
      <c r="Q363" s="936"/>
      <c r="R363" s="936"/>
      <c r="S363" s="936"/>
      <c r="T363" s="936"/>
      <c r="U363" s="936"/>
      <c r="V363" s="936"/>
      <c r="W363" s="936"/>
      <c r="X363" s="936"/>
      <c r="Y363" s="936"/>
      <c r="Z363" s="936"/>
      <c r="AA363" s="886"/>
      <c r="AB363" s="886"/>
      <c r="AC363" s="886"/>
      <c r="AD363" s="886"/>
      <c r="AE363" s="886"/>
      <c r="AF363" s="886"/>
      <c r="AG363" s="886"/>
      <c r="AH363" s="886"/>
      <c r="AI363" s="886"/>
      <c r="AJ363" s="886"/>
      <c r="AK363" s="886"/>
      <c r="AL363" s="886"/>
      <c r="AN363" s="853" t="s">
        <v>3798</v>
      </c>
      <c r="AO363" s="885" t="s">
        <v>1745</v>
      </c>
    </row>
    <row r="364" spans="1:41" hidden="1" x14ac:dyDescent="0.2">
      <c r="A364" s="944" t="s">
        <v>3799</v>
      </c>
      <c r="B364" s="884" t="str">
        <f t="shared" si="8"/>
        <v/>
      </c>
      <c r="C364" s="891" t="s">
        <v>4257</v>
      </c>
      <c r="D364" s="939"/>
      <c r="E364" s="936">
        <v>0</v>
      </c>
      <c r="F364" s="936">
        <v>0</v>
      </c>
      <c r="G364" s="936">
        <v>0</v>
      </c>
      <c r="H364" s="936">
        <v>0</v>
      </c>
      <c r="I364" s="936">
        <v>0</v>
      </c>
      <c r="J364" s="936">
        <v>0</v>
      </c>
      <c r="K364" s="936">
        <v>0</v>
      </c>
      <c r="L364" s="936">
        <v>0</v>
      </c>
      <c r="M364" s="936">
        <v>0</v>
      </c>
      <c r="N364" s="936">
        <v>0</v>
      </c>
      <c r="O364" s="936">
        <v>0</v>
      </c>
      <c r="P364" s="936">
        <v>0</v>
      </c>
      <c r="Q364" s="936">
        <v>0</v>
      </c>
      <c r="R364" s="936">
        <v>0</v>
      </c>
      <c r="S364" s="936">
        <v>0</v>
      </c>
      <c r="T364" s="936">
        <v>0</v>
      </c>
      <c r="U364" s="936">
        <v>0</v>
      </c>
      <c r="V364" s="936">
        <v>0</v>
      </c>
      <c r="W364" s="936">
        <v>0</v>
      </c>
      <c r="X364" s="936">
        <v>0</v>
      </c>
      <c r="Y364" s="936">
        <v>0</v>
      </c>
      <c r="Z364" s="936"/>
      <c r="AA364" s="886"/>
      <c r="AB364" s="886"/>
      <c r="AC364" s="886"/>
      <c r="AD364" s="886"/>
      <c r="AE364" s="886"/>
      <c r="AF364" s="886"/>
      <c r="AG364" s="886"/>
      <c r="AH364" s="886"/>
      <c r="AI364" s="886"/>
      <c r="AJ364" s="886"/>
      <c r="AK364" s="886"/>
      <c r="AL364" s="886"/>
      <c r="AN364" s="853" t="s">
        <v>3799</v>
      </c>
      <c r="AO364" s="885" t="s">
        <v>1746</v>
      </c>
    </row>
    <row r="365" spans="1:41" hidden="1" x14ac:dyDescent="0.2">
      <c r="A365" s="944" t="s">
        <v>3800</v>
      </c>
      <c r="B365" s="884" t="str">
        <f t="shared" si="8"/>
        <v/>
      </c>
      <c r="C365" s="891" t="s">
        <v>4258</v>
      </c>
      <c r="D365" s="939"/>
      <c r="E365" s="936">
        <v>0</v>
      </c>
      <c r="F365" s="936">
        <v>0</v>
      </c>
      <c r="G365" s="936">
        <v>0</v>
      </c>
      <c r="H365" s="936">
        <v>0</v>
      </c>
      <c r="I365" s="936">
        <v>0</v>
      </c>
      <c r="J365" s="936">
        <v>0</v>
      </c>
      <c r="K365" s="936">
        <v>0</v>
      </c>
      <c r="L365" s="936">
        <v>0</v>
      </c>
      <c r="M365" s="936">
        <v>0</v>
      </c>
      <c r="N365" s="936">
        <v>0</v>
      </c>
      <c r="O365" s="936">
        <v>0</v>
      </c>
      <c r="P365" s="936">
        <v>0</v>
      </c>
      <c r="Q365" s="936">
        <v>0</v>
      </c>
      <c r="R365" s="936">
        <v>0</v>
      </c>
      <c r="S365" s="936">
        <v>0</v>
      </c>
      <c r="T365" s="936">
        <v>0</v>
      </c>
      <c r="U365" s="936">
        <v>0</v>
      </c>
      <c r="V365" s="936">
        <v>0</v>
      </c>
      <c r="W365" s="936">
        <v>0</v>
      </c>
      <c r="X365" s="936">
        <v>0</v>
      </c>
      <c r="Y365" s="936">
        <v>0</v>
      </c>
      <c r="Z365" s="936"/>
      <c r="AA365" s="886"/>
      <c r="AB365" s="886"/>
      <c r="AC365" s="886"/>
      <c r="AD365" s="886"/>
      <c r="AE365" s="886"/>
      <c r="AF365" s="886"/>
      <c r="AG365" s="886"/>
      <c r="AH365" s="886"/>
      <c r="AI365" s="886"/>
      <c r="AJ365" s="886"/>
      <c r="AK365" s="886"/>
      <c r="AL365" s="886"/>
      <c r="AN365" s="853" t="s">
        <v>3800</v>
      </c>
      <c r="AO365" s="885" t="s">
        <v>1747</v>
      </c>
    </row>
    <row r="366" spans="1:41" hidden="1" x14ac:dyDescent="0.2">
      <c r="A366" s="944" t="s">
        <v>3801</v>
      </c>
      <c r="B366" s="884" t="str">
        <f t="shared" si="8"/>
        <v/>
      </c>
      <c r="C366" s="891" t="s">
        <v>4259</v>
      </c>
      <c r="D366" s="939"/>
      <c r="E366" s="936">
        <v>0</v>
      </c>
      <c r="F366" s="936">
        <v>0</v>
      </c>
      <c r="G366" s="936">
        <v>0</v>
      </c>
      <c r="H366" s="936">
        <v>0</v>
      </c>
      <c r="I366" s="936">
        <v>0</v>
      </c>
      <c r="J366" s="936">
        <v>0</v>
      </c>
      <c r="K366" s="936">
        <v>0</v>
      </c>
      <c r="L366" s="936">
        <v>0</v>
      </c>
      <c r="M366" s="936">
        <v>0</v>
      </c>
      <c r="N366" s="936">
        <v>0</v>
      </c>
      <c r="O366" s="936">
        <v>0</v>
      </c>
      <c r="P366" s="936">
        <v>0</v>
      </c>
      <c r="Q366" s="936">
        <v>0</v>
      </c>
      <c r="R366" s="936">
        <v>0</v>
      </c>
      <c r="S366" s="936">
        <v>0</v>
      </c>
      <c r="T366" s="936">
        <v>0</v>
      </c>
      <c r="U366" s="936">
        <v>0</v>
      </c>
      <c r="V366" s="936">
        <v>0</v>
      </c>
      <c r="W366" s="936">
        <v>0</v>
      </c>
      <c r="X366" s="936">
        <v>0</v>
      </c>
      <c r="Y366" s="936">
        <v>0</v>
      </c>
      <c r="Z366" s="936"/>
      <c r="AA366" s="886"/>
      <c r="AB366" s="886"/>
      <c r="AC366" s="886"/>
      <c r="AD366" s="886"/>
      <c r="AE366" s="886"/>
      <c r="AF366" s="886"/>
      <c r="AG366" s="886"/>
      <c r="AH366" s="886"/>
      <c r="AI366" s="886"/>
      <c r="AJ366" s="886"/>
      <c r="AK366" s="886"/>
      <c r="AL366" s="886"/>
      <c r="AN366" s="853" t="s">
        <v>3801</v>
      </c>
      <c r="AO366" s="885" t="s">
        <v>1748</v>
      </c>
    </row>
    <row r="367" spans="1:41" hidden="1" x14ac:dyDescent="0.2">
      <c r="A367" s="944" t="s">
        <v>3802</v>
      </c>
      <c r="B367" s="884" t="str">
        <f t="shared" si="8"/>
        <v/>
      </c>
      <c r="C367" s="891" t="s">
        <v>4260</v>
      </c>
      <c r="D367" s="939"/>
      <c r="E367" s="936">
        <v>0</v>
      </c>
      <c r="F367" s="936">
        <v>0</v>
      </c>
      <c r="G367" s="936">
        <v>0</v>
      </c>
      <c r="H367" s="936">
        <v>0</v>
      </c>
      <c r="I367" s="936">
        <v>0</v>
      </c>
      <c r="J367" s="936">
        <v>0</v>
      </c>
      <c r="K367" s="936">
        <v>0</v>
      </c>
      <c r="L367" s="936">
        <v>0</v>
      </c>
      <c r="M367" s="936">
        <v>0</v>
      </c>
      <c r="N367" s="936">
        <v>0</v>
      </c>
      <c r="O367" s="936">
        <v>0</v>
      </c>
      <c r="P367" s="936">
        <v>0</v>
      </c>
      <c r="Q367" s="936">
        <v>0</v>
      </c>
      <c r="R367" s="936">
        <v>0</v>
      </c>
      <c r="S367" s="936">
        <v>0</v>
      </c>
      <c r="T367" s="936">
        <v>0</v>
      </c>
      <c r="U367" s="936">
        <v>0</v>
      </c>
      <c r="V367" s="936">
        <v>0</v>
      </c>
      <c r="W367" s="936">
        <v>0</v>
      </c>
      <c r="X367" s="936">
        <v>0</v>
      </c>
      <c r="Y367" s="936">
        <v>0</v>
      </c>
      <c r="Z367" s="936"/>
      <c r="AA367" s="886"/>
      <c r="AB367" s="886"/>
      <c r="AC367" s="886"/>
      <c r="AD367" s="886"/>
      <c r="AE367" s="886"/>
      <c r="AF367" s="886"/>
      <c r="AG367" s="886"/>
      <c r="AH367" s="886"/>
      <c r="AI367" s="886"/>
      <c r="AJ367" s="886"/>
      <c r="AK367" s="886"/>
      <c r="AL367" s="886"/>
      <c r="AN367" s="853" t="s">
        <v>3802</v>
      </c>
      <c r="AO367" s="885" t="s">
        <v>1749</v>
      </c>
    </row>
    <row r="368" spans="1:41" hidden="1" x14ac:dyDescent="0.2">
      <c r="A368" s="944" t="s">
        <v>3803</v>
      </c>
      <c r="B368" s="884" t="str">
        <f t="shared" si="8"/>
        <v/>
      </c>
      <c r="C368" s="891" t="s">
        <v>4261</v>
      </c>
      <c r="D368" s="939"/>
      <c r="E368" s="936">
        <v>0</v>
      </c>
      <c r="F368" s="936">
        <v>0</v>
      </c>
      <c r="G368" s="936">
        <v>0</v>
      </c>
      <c r="H368" s="936">
        <v>0</v>
      </c>
      <c r="I368" s="936">
        <v>0</v>
      </c>
      <c r="J368" s="936">
        <v>0</v>
      </c>
      <c r="K368" s="936">
        <v>0</v>
      </c>
      <c r="L368" s="936">
        <v>0</v>
      </c>
      <c r="M368" s="936">
        <v>0</v>
      </c>
      <c r="N368" s="936">
        <v>0</v>
      </c>
      <c r="O368" s="936">
        <v>0</v>
      </c>
      <c r="P368" s="936">
        <v>0</v>
      </c>
      <c r="Q368" s="936">
        <v>0</v>
      </c>
      <c r="R368" s="936">
        <v>0</v>
      </c>
      <c r="S368" s="936">
        <v>0</v>
      </c>
      <c r="T368" s="936">
        <v>0</v>
      </c>
      <c r="U368" s="936">
        <v>0</v>
      </c>
      <c r="V368" s="936">
        <v>0</v>
      </c>
      <c r="W368" s="936">
        <v>0</v>
      </c>
      <c r="X368" s="936">
        <v>0</v>
      </c>
      <c r="Y368" s="936">
        <v>0</v>
      </c>
      <c r="Z368" s="936"/>
      <c r="AA368" s="886"/>
      <c r="AB368" s="886"/>
      <c r="AC368" s="886"/>
      <c r="AD368" s="886"/>
      <c r="AE368" s="886"/>
      <c r="AF368" s="886"/>
      <c r="AG368" s="886"/>
      <c r="AH368" s="886"/>
      <c r="AI368" s="886"/>
      <c r="AJ368" s="886"/>
      <c r="AK368" s="886"/>
      <c r="AL368" s="886"/>
      <c r="AN368" s="853" t="s">
        <v>3803</v>
      </c>
      <c r="AO368" s="885" t="s">
        <v>3738</v>
      </c>
    </row>
    <row r="369" spans="1:49" hidden="1" x14ac:dyDescent="0.2">
      <c r="A369" s="944" t="s">
        <v>3804</v>
      </c>
      <c r="B369" s="884" t="str">
        <f t="shared" si="8"/>
        <v/>
      </c>
      <c r="C369" s="891" t="s">
        <v>4262</v>
      </c>
      <c r="D369" s="939"/>
      <c r="E369" s="936">
        <v>0</v>
      </c>
      <c r="F369" s="936">
        <v>0</v>
      </c>
      <c r="G369" s="936">
        <v>0</v>
      </c>
      <c r="H369" s="936">
        <v>0</v>
      </c>
      <c r="I369" s="936">
        <v>0</v>
      </c>
      <c r="J369" s="936">
        <v>0</v>
      </c>
      <c r="K369" s="936">
        <v>0</v>
      </c>
      <c r="L369" s="936">
        <v>0</v>
      </c>
      <c r="M369" s="936">
        <v>0</v>
      </c>
      <c r="N369" s="936">
        <v>0</v>
      </c>
      <c r="O369" s="936">
        <v>0</v>
      </c>
      <c r="P369" s="936">
        <v>0</v>
      </c>
      <c r="Q369" s="936">
        <v>0</v>
      </c>
      <c r="R369" s="936">
        <v>0</v>
      </c>
      <c r="S369" s="936">
        <v>0</v>
      </c>
      <c r="T369" s="936">
        <v>0</v>
      </c>
      <c r="U369" s="936">
        <v>0</v>
      </c>
      <c r="V369" s="936">
        <v>0</v>
      </c>
      <c r="W369" s="936">
        <v>0</v>
      </c>
      <c r="X369" s="936"/>
      <c r="Y369" s="936"/>
      <c r="Z369" s="936"/>
      <c r="AA369" s="886"/>
      <c r="AB369" s="886"/>
      <c r="AC369" s="886"/>
      <c r="AD369" s="886"/>
      <c r="AE369" s="886"/>
      <c r="AF369" s="886"/>
      <c r="AG369" s="886"/>
      <c r="AH369" s="886"/>
      <c r="AI369" s="886"/>
      <c r="AJ369" s="886"/>
      <c r="AK369" s="886"/>
      <c r="AL369" s="886"/>
      <c r="AN369" s="853" t="s">
        <v>3804</v>
      </c>
      <c r="AO369" s="885" t="s">
        <v>3761</v>
      </c>
    </row>
    <row r="370" spans="1:49" hidden="1" x14ac:dyDescent="0.2">
      <c r="A370" s="944" t="s">
        <v>3805</v>
      </c>
      <c r="B370" s="884" t="str">
        <f t="shared" si="8"/>
        <v/>
      </c>
      <c r="C370" s="890" t="s">
        <v>4263</v>
      </c>
      <c r="D370" s="938"/>
      <c r="E370" s="936">
        <v>0</v>
      </c>
      <c r="F370" s="936">
        <v>0</v>
      </c>
      <c r="G370" s="936">
        <v>0</v>
      </c>
      <c r="H370" s="936">
        <v>0</v>
      </c>
      <c r="I370" s="936">
        <v>0</v>
      </c>
      <c r="J370" s="936">
        <v>0</v>
      </c>
      <c r="K370" s="936">
        <v>0</v>
      </c>
      <c r="L370" s="936">
        <v>0</v>
      </c>
      <c r="M370" s="936">
        <v>0</v>
      </c>
      <c r="N370" s="936">
        <v>0</v>
      </c>
      <c r="O370" s="936">
        <v>0</v>
      </c>
      <c r="P370" s="936">
        <v>0</v>
      </c>
      <c r="Q370" s="936">
        <v>0</v>
      </c>
      <c r="R370" s="936">
        <v>0</v>
      </c>
      <c r="S370" s="936">
        <v>0</v>
      </c>
      <c r="T370" s="936">
        <v>0</v>
      </c>
      <c r="U370" s="936">
        <v>0</v>
      </c>
      <c r="V370" s="936">
        <v>0</v>
      </c>
      <c r="W370" s="936">
        <v>0</v>
      </c>
      <c r="X370" s="936">
        <v>0</v>
      </c>
      <c r="Y370" s="936">
        <v>0</v>
      </c>
      <c r="Z370" s="936"/>
      <c r="AA370" s="886"/>
      <c r="AB370" s="886"/>
      <c r="AC370" s="886"/>
      <c r="AD370" s="886"/>
      <c r="AE370" s="886"/>
      <c r="AF370" s="886"/>
      <c r="AG370" s="886"/>
      <c r="AH370" s="886"/>
      <c r="AI370" s="886"/>
      <c r="AJ370" s="886"/>
      <c r="AK370" s="886"/>
      <c r="AL370" s="886"/>
      <c r="AN370" s="853" t="s">
        <v>3805</v>
      </c>
      <c r="AO370" s="885" t="s">
        <v>1750</v>
      </c>
    </row>
    <row r="371" spans="1:49" hidden="1" x14ac:dyDescent="0.2">
      <c r="A371" s="944" t="s">
        <v>3806</v>
      </c>
      <c r="B371" s="884" t="str">
        <f t="shared" si="8"/>
        <v/>
      </c>
      <c r="C371" s="891" t="s">
        <v>4264</v>
      </c>
      <c r="D371" s="939"/>
      <c r="E371" s="936">
        <v>0</v>
      </c>
      <c r="F371" s="936">
        <v>0</v>
      </c>
      <c r="G371" s="936">
        <v>0</v>
      </c>
      <c r="H371" s="936">
        <v>0</v>
      </c>
      <c r="I371" s="936">
        <v>0</v>
      </c>
      <c r="J371" s="936">
        <v>0</v>
      </c>
      <c r="K371" s="936">
        <v>0</v>
      </c>
      <c r="L371" s="936">
        <v>0</v>
      </c>
      <c r="M371" s="936">
        <v>0</v>
      </c>
      <c r="N371" s="936">
        <v>0</v>
      </c>
      <c r="O371" s="936">
        <v>0</v>
      </c>
      <c r="P371" s="936">
        <v>0</v>
      </c>
      <c r="Q371" s="936">
        <v>0</v>
      </c>
      <c r="R371" s="936">
        <v>0</v>
      </c>
      <c r="S371" s="936">
        <v>0</v>
      </c>
      <c r="T371" s="936">
        <v>0</v>
      </c>
      <c r="U371" s="936">
        <v>0</v>
      </c>
      <c r="V371" s="936">
        <v>0</v>
      </c>
      <c r="W371" s="936">
        <v>0</v>
      </c>
      <c r="X371" s="936">
        <v>0</v>
      </c>
      <c r="Y371" s="936">
        <v>0</v>
      </c>
      <c r="Z371" s="936"/>
      <c r="AA371" s="886"/>
      <c r="AB371" s="886"/>
      <c r="AC371" s="886"/>
      <c r="AD371" s="886"/>
      <c r="AE371" s="886"/>
      <c r="AF371" s="886"/>
      <c r="AG371" s="886"/>
      <c r="AH371" s="886"/>
      <c r="AI371" s="886"/>
      <c r="AJ371" s="886"/>
      <c r="AK371" s="886"/>
      <c r="AL371" s="886"/>
      <c r="AN371" s="853" t="s">
        <v>3806</v>
      </c>
      <c r="AO371" s="885" t="s">
        <v>1751</v>
      </c>
    </row>
    <row r="372" spans="1:49" hidden="1" x14ac:dyDescent="0.2">
      <c r="A372" s="944" t="s">
        <v>3807</v>
      </c>
      <c r="B372" s="884" t="str">
        <f t="shared" si="8"/>
        <v/>
      </c>
      <c r="C372" s="891" t="s">
        <v>4265</v>
      </c>
      <c r="D372" s="939"/>
      <c r="E372" s="936">
        <v>0</v>
      </c>
      <c r="F372" s="936">
        <v>0</v>
      </c>
      <c r="G372" s="936">
        <v>0</v>
      </c>
      <c r="H372" s="936">
        <v>0</v>
      </c>
      <c r="I372" s="936">
        <v>0</v>
      </c>
      <c r="J372" s="936">
        <v>0</v>
      </c>
      <c r="K372" s="936">
        <v>0</v>
      </c>
      <c r="L372" s="936">
        <v>0</v>
      </c>
      <c r="M372" s="936">
        <v>0</v>
      </c>
      <c r="N372" s="936">
        <v>0</v>
      </c>
      <c r="O372" s="936">
        <v>0</v>
      </c>
      <c r="P372" s="936">
        <v>0</v>
      </c>
      <c r="Q372" s="936">
        <v>0</v>
      </c>
      <c r="R372" s="936">
        <v>0</v>
      </c>
      <c r="S372" s="936">
        <v>0</v>
      </c>
      <c r="T372" s="936">
        <v>0</v>
      </c>
      <c r="U372" s="936">
        <v>0</v>
      </c>
      <c r="V372" s="936">
        <v>0</v>
      </c>
      <c r="W372" s="936">
        <v>0</v>
      </c>
      <c r="X372" s="936">
        <v>0</v>
      </c>
      <c r="Y372" s="936">
        <v>0</v>
      </c>
      <c r="Z372" s="936"/>
      <c r="AA372" s="886"/>
      <c r="AB372" s="886"/>
      <c r="AC372" s="886"/>
      <c r="AD372" s="886"/>
      <c r="AE372" s="886"/>
      <c r="AF372" s="886"/>
      <c r="AG372" s="886"/>
      <c r="AH372" s="886"/>
      <c r="AI372" s="886"/>
      <c r="AJ372" s="886"/>
      <c r="AK372" s="886"/>
      <c r="AL372" s="886"/>
      <c r="AN372" s="853" t="s">
        <v>3807</v>
      </c>
      <c r="AO372" s="885" t="s">
        <v>1752</v>
      </c>
    </row>
    <row r="373" spans="1:49" hidden="1" x14ac:dyDescent="0.2">
      <c r="A373" s="944" t="s">
        <v>3808</v>
      </c>
      <c r="B373" s="884" t="str">
        <f t="shared" si="8"/>
        <v/>
      </c>
      <c r="C373" s="890" t="s">
        <v>4266</v>
      </c>
      <c r="D373" s="938"/>
      <c r="E373" s="936"/>
      <c r="F373" s="936"/>
      <c r="G373" s="936"/>
      <c r="H373" s="936"/>
      <c r="I373" s="936"/>
      <c r="J373" s="936"/>
      <c r="K373" s="936"/>
      <c r="L373" s="936"/>
      <c r="M373" s="936"/>
      <c r="N373" s="936"/>
      <c r="O373" s="936"/>
      <c r="P373" s="936"/>
      <c r="Q373" s="936"/>
      <c r="R373" s="936"/>
      <c r="S373" s="936"/>
      <c r="T373" s="936"/>
      <c r="U373" s="936"/>
      <c r="V373" s="936"/>
      <c r="W373" s="936"/>
      <c r="X373" s="936"/>
      <c r="Y373" s="936"/>
      <c r="Z373" s="936"/>
      <c r="AA373" s="886"/>
      <c r="AB373" s="886"/>
      <c r="AC373" s="886"/>
      <c r="AD373" s="886"/>
      <c r="AE373" s="886"/>
      <c r="AF373" s="886"/>
      <c r="AG373" s="886"/>
      <c r="AH373" s="886"/>
      <c r="AI373" s="886"/>
      <c r="AJ373" s="886"/>
      <c r="AK373" s="886"/>
      <c r="AL373" s="886"/>
      <c r="AN373" s="853" t="s">
        <v>3808</v>
      </c>
      <c r="AO373" s="885" t="s">
        <v>1753</v>
      </c>
    </row>
    <row r="374" spans="1:49" hidden="1" x14ac:dyDescent="0.2">
      <c r="A374" s="944" t="s">
        <v>3809</v>
      </c>
      <c r="B374" s="884" t="str">
        <f t="shared" si="8"/>
        <v/>
      </c>
      <c r="C374" s="891" t="s">
        <v>4267</v>
      </c>
      <c r="D374" s="939"/>
      <c r="E374" s="936">
        <v>0</v>
      </c>
      <c r="F374" s="936">
        <v>0</v>
      </c>
      <c r="G374" s="936">
        <v>0</v>
      </c>
      <c r="H374" s="936">
        <v>0</v>
      </c>
      <c r="I374" s="936">
        <v>0</v>
      </c>
      <c r="J374" s="936">
        <v>0</v>
      </c>
      <c r="K374" s="936">
        <v>0</v>
      </c>
      <c r="L374" s="936">
        <v>0</v>
      </c>
      <c r="M374" s="936">
        <v>0</v>
      </c>
      <c r="N374" s="936">
        <v>0</v>
      </c>
      <c r="O374" s="936">
        <v>0</v>
      </c>
      <c r="P374" s="936">
        <v>0</v>
      </c>
      <c r="Q374" s="936">
        <v>0</v>
      </c>
      <c r="R374" s="936">
        <v>0</v>
      </c>
      <c r="S374" s="936">
        <v>0</v>
      </c>
      <c r="T374" s="936">
        <v>0</v>
      </c>
      <c r="U374" s="936">
        <v>0</v>
      </c>
      <c r="V374" s="936">
        <v>0</v>
      </c>
      <c r="W374" s="936">
        <v>0</v>
      </c>
      <c r="X374" s="936">
        <v>0</v>
      </c>
      <c r="Y374" s="936">
        <v>0</v>
      </c>
      <c r="Z374" s="936"/>
      <c r="AA374" s="886"/>
      <c r="AB374" s="886"/>
      <c r="AC374" s="886"/>
      <c r="AD374" s="886"/>
      <c r="AE374" s="886"/>
      <c r="AF374" s="886"/>
      <c r="AG374" s="886"/>
      <c r="AH374" s="886"/>
      <c r="AI374" s="886"/>
      <c r="AJ374" s="886"/>
      <c r="AK374" s="886"/>
      <c r="AL374" s="886"/>
      <c r="AN374" s="853" t="s">
        <v>3809</v>
      </c>
      <c r="AO374" s="885" t="s">
        <v>3810</v>
      </c>
    </row>
    <row r="375" spans="1:49" s="874" customFormat="1" ht="20.25" customHeight="1" x14ac:dyDescent="0.2">
      <c r="A375" s="981" t="s">
        <v>3811</v>
      </c>
      <c r="B375" s="900" t="str">
        <f t="shared" si="8"/>
        <v>X</v>
      </c>
      <c r="C375" s="915" t="s">
        <v>4268</v>
      </c>
      <c r="D375" s="958"/>
      <c r="E375" s="943">
        <v>-5.0804998725652695E-2</v>
      </c>
      <c r="F375" s="943">
        <v>0.15911300480365753</v>
      </c>
      <c r="G375" s="943">
        <v>-0.10028699785470963</v>
      </c>
      <c r="H375" s="943">
        <v>4.609299823641777E-2</v>
      </c>
      <c r="I375" s="943">
        <v>-1.3353000394999981E-2</v>
      </c>
      <c r="J375" s="943">
        <v>-0.85447901487350464</v>
      </c>
      <c r="K375" s="943">
        <v>0</v>
      </c>
      <c r="L375" s="943">
        <v>0</v>
      </c>
      <c r="M375" s="943">
        <v>0.26438900828361511</v>
      </c>
      <c r="N375" s="943">
        <v>-0.26438900828361511</v>
      </c>
      <c r="O375" s="943">
        <v>0</v>
      </c>
      <c r="P375" s="943">
        <v>0</v>
      </c>
      <c r="Q375" s="943">
        <v>1.9027930498123169</v>
      </c>
      <c r="R375" s="943">
        <v>-1.9027930498123169</v>
      </c>
      <c r="S375" s="943">
        <v>0</v>
      </c>
      <c r="T375" s="943">
        <v>0</v>
      </c>
      <c r="U375" s="943">
        <v>0</v>
      </c>
      <c r="V375" s="943">
        <v>0</v>
      </c>
      <c r="W375" s="943">
        <v>0</v>
      </c>
      <c r="X375" s="943">
        <v>0</v>
      </c>
      <c r="Y375" s="943">
        <v>-9.8999999463558197E-2</v>
      </c>
      <c r="Z375" s="943">
        <v>0.10499999672174454</v>
      </c>
      <c r="AA375" s="886"/>
      <c r="AB375" s="886"/>
      <c r="AC375" s="886"/>
      <c r="AD375" s="886"/>
      <c r="AE375" s="886"/>
      <c r="AF375" s="886"/>
      <c r="AG375" s="886"/>
      <c r="AH375" s="886"/>
      <c r="AI375" s="886"/>
      <c r="AJ375" s="886"/>
      <c r="AK375" s="886"/>
      <c r="AL375" s="886"/>
      <c r="AN375" s="853"/>
      <c r="AO375" s="885"/>
      <c r="AP375" s="853"/>
      <c r="AQ375" s="902"/>
      <c r="AR375" s="902"/>
      <c r="AS375" s="902"/>
      <c r="AT375" s="902"/>
      <c r="AV375" s="852"/>
      <c r="AW375" s="852"/>
    </row>
    <row r="376" spans="1:49" ht="20.100000000000001" customHeight="1" x14ac:dyDescent="0.2">
      <c r="A376" s="944">
        <v>4</v>
      </c>
      <c r="B376" s="884" t="str">
        <f t="shared" si="8"/>
        <v>X</v>
      </c>
      <c r="C376" s="899" t="s">
        <v>4269</v>
      </c>
      <c r="D376" s="934"/>
      <c r="E376" s="934">
        <v>5.7206125259399414</v>
      </c>
      <c r="F376" s="934">
        <v>-8.4649953842163086</v>
      </c>
      <c r="G376" s="934">
        <v>-0.62450975179672241</v>
      </c>
      <c r="H376" s="934">
        <v>1.2962331771850586</v>
      </c>
      <c r="I376" s="934">
        <v>0.33273458480834961</v>
      </c>
      <c r="J376" s="934">
        <v>2.2501082420349121</v>
      </c>
      <c r="K376" s="934">
        <v>0.26128137111663818</v>
      </c>
      <c r="L376" s="934">
        <v>0.88815391063690186</v>
      </c>
      <c r="M376" s="934">
        <v>-0.41277408599853516</v>
      </c>
      <c r="N376" s="934">
        <v>-0.43184939026832581</v>
      </c>
      <c r="O376" s="934">
        <v>0.43954920768737793</v>
      </c>
      <c r="P376" s="934">
        <v>0.3658081591129303</v>
      </c>
      <c r="Q376" s="934">
        <v>0.25581753253936768</v>
      </c>
      <c r="R376" s="934">
        <v>0</v>
      </c>
      <c r="S376" s="934">
        <v>0</v>
      </c>
      <c r="T376" s="934">
        <v>0</v>
      </c>
      <c r="U376" s="934">
        <v>0</v>
      </c>
      <c r="V376" s="934">
        <v>0</v>
      </c>
      <c r="W376" s="934">
        <v>0</v>
      </c>
      <c r="X376" s="934">
        <v>0</v>
      </c>
      <c r="Y376" s="934"/>
      <c r="Z376" s="934"/>
      <c r="AA376" s="886"/>
      <c r="AB376" s="886"/>
      <c r="AC376" s="886"/>
      <c r="AD376" s="886"/>
      <c r="AE376" s="886"/>
      <c r="AF376" s="886"/>
      <c r="AG376" s="886"/>
      <c r="AH376" s="886"/>
      <c r="AI376" s="886"/>
      <c r="AJ376" s="886"/>
      <c r="AK376" s="886"/>
      <c r="AL376" s="886"/>
      <c r="AO376" s="885"/>
    </row>
    <row r="377" spans="1:49" x14ac:dyDescent="0.2">
      <c r="A377" s="944">
        <v>4.0999999999999996</v>
      </c>
      <c r="B377" s="884" t="str">
        <f t="shared" si="8"/>
        <v>X</v>
      </c>
      <c r="C377" s="867" t="s">
        <v>4270</v>
      </c>
      <c r="D377" s="959"/>
      <c r="E377" s="934">
        <v>0</v>
      </c>
      <c r="F377" s="934">
        <v>0</v>
      </c>
      <c r="G377" s="934">
        <v>0</v>
      </c>
      <c r="H377" s="934">
        <v>0</v>
      </c>
      <c r="I377" s="934">
        <v>0</v>
      </c>
      <c r="J377" s="934">
        <v>0</v>
      </c>
      <c r="K377" s="934">
        <v>0</v>
      </c>
      <c r="L377" s="934">
        <v>0</v>
      </c>
      <c r="M377" s="934">
        <v>0</v>
      </c>
      <c r="N377" s="934">
        <v>0</v>
      </c>
      <c r="O377" s="934">
        <v>0.44047799706459045</v>
      </c>
      <c r="P377" s="934">
        <v>0.4602513313293457</v>
      </c>
      <c r="Q377" s="934">
        <v>0</v>
      </c>
      <c r="R377" s="934">
        <v>0</v>
      </c>
      <c r="S377" s="934">
        <v>0</v>
      </c>
      <c r="T377" s="934">
        <v>0</v>
      </c>
      <c r="U377" s="934">
        <v>0</v>
      </c>
      <c r="V377" s="934">
        <v>0</v>
      </c>
      <c r="W377" s="934">
        <v>0</v>
      </c>
      <c r="X377" s="934">
        <v>0</v>
      </c>
      <c r="Y377" s="934"/>
      <c r="Z377" s="934"/>
      <c r="AA377" s="886"/>
      <c r="AB377" s="886"/>
      <c r="AC377" s="886"/>
      <c r="AD377" s="886"/>
      <c r="AE377" s="886"/>
      <c r="AF377" s="886"/>
      <c r="AG377" s="886"/>
      <c r="AH377" s="886"/>
      <c r="AI377" s="886"/>
      <c r="AJ377" s="886"/>
      <c r="AK377" s="886"/>
      <c r="AL377" s="886"/>
      <c r="AO377" s="885"/>
    </row>
    <row r="378" spans="1:49" x14ac:dyDescent="0.2">
      <c r="A378" s="944" t="s">
        <v>4724</v>
      </c>
      <c r="B378" s="884" t="str">
        <f t="shared" si="8"/>
        <v>X</v>
      </c>
      <c r="C378" s="890" t="s">
        <v>4271</v>
      </c>
      <c r="D378" s="959"/>
      <c r="E378" s="934">
        <v>0</v>
      </c>
      <c r="F378" s="934">
        <v>0</v>
      </c>
      <c r="G378" s="934">
        <v>0</v>
      </c>
      <c r="H378" s="934">
        <v>0</v>
      </c>
      <c r="I378" s="934">
        <v>0</v>
      </c>
      <c r="J378" s="934">
        <v>0</v>
      </c>
      <c r="K378" s="934">
        <v>0</v>
      </c>
      <c r="L378" s="934">
        <v>0</v>
      </c>
      <c r="M378" s="934">
        <v>0</v>
      </c>
      <c r="N378" s="934">
        <v>0</v>
      </c>
      <c r="O378" s="934">
        <v>0.44047799706459045</v>
      </c>
      <c r="P378" s="934">
        <v>0.4602513313293457</v>
      </c>
      <c r="Q378" s="934">
        <v>0</v>
      </c>
      <c r="R378" s="934">
        <v>0</v>
      </c>
      <c r="S378" s="934">
        <v>0</v>
      </c>
      <c r="T378" s="934">
        <v>0</v>
      </c>
      <c r="U378" s="934">
        <v>0</v>
      </c>
      <c r="V378" s="934">
        <v>0</v>
      </c>
      <c r="W378" s="934">
        <v>0</v>
      </c>
      <c r="X378" s="934">
        <v>0</v>
      </c>
      <c r="Y378" s="934"/>
      <c r="Z378" s="934"/>
      <c r="AO378" s="885"/>
    </row>
    <row r="379" spans="1:49" x14ac:dyDescent="0.2">
      <c r="A379" s="944" t="s">
        <v>4725</v>
      </c>
      <c r="B379" s="884" t="str">
        <f t="shared" si="8"/>
        <v>X</v>
      </c>
      <c r="C379" s="891" t="s">
        <v>4272</v>
      </c>
      <c r="D379" s="959"/>
      <c r="E379" s="934">
        <v>0</v>
      </c>
      <c r="F379" s="934">
        <v>0</v>
      </c>
      <c r="G379" s="934">
        <v>0</v>
      </c>
      <c r="H379" s="934">
        <v>0</v>
      </c>
      <c r="I379" s="934">
        <v>0</v>
      </c>
      <c r="J379" s="934">
        <v>0</v>
      </c>
      <c r="K379" s="934">
        <v>0</v>
      </c>
      <c r="L379" s="934">
        <v>0</v>
      </c>
      <c r="M379" s="934">
        <v>0</v>
      </c>
      <c r="N379" s="934">
        <v>0</v>
      </c>
      <c r="O379" s="934">
        <v>0.44047799706459045</v>
      </c>
      <c r="P379" s="934">
        <v>0.4602513313293457</v>
      </c>
      <c r="Q379" s="934">
        <v>0</v>
      </c>
      <c r="R379" s="934">
        <v>0</v>
      </c>
      <c r="S379" s="934">
        <v>0</v>
      </c>
      <c r="T379" s="934">
        <v>0</v>
      </c>
      <c r="U379" s="934">
        <v>0</v>
      </c>
      <c r="V379" s="934">
        <v>0</v>
      </c>
      <c r="W379" s="934">
        <v>0</v>
      </c>
      <c r="X379" s="934">
        <v>0</v>
      </c>
      <c r="Y379" s="934"/>
      <c r="Z379" s="934"/>
      <c r="AO379" s="885"/>
    </row>
    <row r="380" spans="1:49" hidden="1" x14ac:dyDescent="0.2">
      <c r="A380" s="944" t="s">
        <v>4726</v>
      </c>
      <c r="B380" s="884" t="str">
        <f t="shared" si="8"/>
        <v/>
      </c>
      <c r="C380" s="894" t="s">
        <v>4273</v>
      </c>
      <c r="D380" s="959"/>
      <c r="E380" s="934">
        <v>0</v>
      </c>
      <c r="F380" s="934">
        <v>0</v>
      </c>
      <c r="G380" s="934">
        <v>0</v>
      </c>
      <c r="H380" s="934">
        <v>0</v>
      </c>
      <c r="I380" s="934">
        <v>0</v>
      </c>
      <c r="J380" s="934">
        <v>0</v>
      </c>
      <c r="K380" s="934">
        <v>0</v>
      </c>
      <c r="L380" s="934">
        <v>0</v>
      </c>
      <c r="M380" s="934">
        <v>0</v>
      </c>
      <c r="N380" s="934">
        <v>0</v>
      </c>
      <c r="O380" s="934">
        <v>0</v>
      </c>
      <c r="P380" s="934">
        <v>0</v>
      </c>
      <c r="Q380" s="934">
        <v>0</v>
      </c>
      <c r="R380" s="934">
        <v>0</v>
      </c>
      <c r="S380" s="934">
        <v>0</v>
      </c>
      <c r="T380" s="934">
        <v>0</v>
      </c>
      <c r="U380" s="934">
        <v>0</v>
      </c>
      <c r="V380" s="934">
        <v>0</v>
      </c>
      <c r="W380" s="934">
        <v>0</v>
      </c>
      <c r="X380" s="934"/>
      <c r="Y380" s="934"/>
      <c r="Z380" s="934"/>
    </row>
    <row r="381" spans="1:49" hidden="1" x14ac:dyDescent="0.2">
      <c r="A381" s="944" t="s">
        <v>4727</v>
      </c>
      <c r="B381" s="884" t="str">
        <f t="shared" si="8"/>
        <v/>
      </c>
      <c r="C381" s="894" t="s">
        <v>4274</v>
      </c>
      <c r="D381" s="959"/>
      <c r="E381" s="934">
        <v>0</v>
      </c>
      <c r="F381" s="934">
        <v>0</v>
      </c>
      <c r="G381" s="934">
        <v>0</v>
      </c>
      <c r="H381" s="934">
        <v>0</v>
      </c>
      <c r="I381" s="934">
        <v>0</v>
      </c>
      <c r="J381" s="934">
        <v>0</v>
      </c>
      <c r="K381" s="934">
        <v>0</v>
      </c>
      <c r="L381" s="934">
        <v>0</v>
      </c>
      <c r="M381" s="934">
        <v>0</v>
      </c>
      <c r="N381" s="934">
        <v>0</v>
      </c>
      <c r="O381" s="934">
        <v>0</v>
      </c>
      <c r="P381" s="934">
        <v>0</v>
      </c>
      <c r="Q381" s="934">
        <v>0</v>
      </c>
      <c r="R381" s="934">
        <v>0</v>
      </c>
      <c r="S381" s="934">
        <v>0</v>
      </c>
      <c r="T381" s="934">
        <v>0</v>
      </c>
      <c r="U381" s="934">
        <v>0</v>
      </c>
      <c r="V381" s="934">
        <v>0</v>
      </c>
      <c r="W381" s="934">
        <v>0</v>
      </c>
      <c r="X381" s="934"/>
      <c r="Y381" s="934"/>
      <c r="Z381" s="934"/>
    </row>
    <row r="382" spans="1:49" x14ac:dyDescent="0.2">
      <c r="A382" s="944" t="s">
        <v>4728</v>
      </c>
      <c r="B382" s="884" t="str">
        <f t="shared" si="8"/>
        <v>X</v>
      </c>
      <c r="C382" s="894" t="s">
        <v>4275</v>
      </c>
      <c r="D382" s="959"/>
      <c r="E382" s="934">
        <v>0</v>
      </c>
      <c r="F382" s="934">
        <v>0</v>
      </c>
      <c r="G382" s="934">
        <v>0</v>
      </c>
      <c r="H382" s="934">
        <v>0</v>
      </c>
      <c r="I382" s="934">
        <v>0</v>
      </c>
      <c r="J382" s="934">
        <v>0</v>
      </c>
      <c r="K382" s="934">
        <v>0</v>
      </c>
      <c r="L382" s="934">
        <v>0</v>
      </c>
      <c r="M382" s="934">
        <v>0</v>
      </c>
      <c r="N382" s="934">
        <v>0</v>
      </c>
      <c r="O382" s="934">
        <v>0.44047799706459045</v>
      </c>
      <c r="P382" s="934">
        <v>0.4602513313293457</v>
      </c>
      <c r="Q382" s="934">
        <v>0</v>
      </c>
      <c r="R382" s="934">
        <v>0</v>
      </c>
      <c r="S382" s="934">
        <v>0</v>
      </c>
      <c r="T382" s="934">
        <v>0</v>
      </c>
      <c r="U382" s="934">
        <v>0</v>
      </c>
      <c r="V382" s="934">
        <v>0</v>
      </c>
      <c r="W382" s="934">
        <v>0</v>
      </c>
      <c r="X382" s="934">
        <v>0</v>
      </c>
      <c r="Y382" s="934"/>
      <c r="Z382" s="934"/>
      <c r="AO382" s="885"/>
    </row>
    <row r="383" spans="1:49" hidden="1" x14ac:dyDescent="0.2">
      <c r="A383" s="944" t="s">
        <v>4729</v>
      </c>
      <c r="B383" s="884" t="str">
        <f t="shared" si="8"/>
        <v/>
      </c>
      <c r="C383" s="894" t="s">
        <v>4276</v>
      </c>
      <c r="D383" s="959"/>
      <c r="E383" s="934">
        <v>0</v>
      </c>
      <c r="F383" s="934">
        <v>0</v>
      </c>
      <c r="G383" s="934">
        <v>0</v>
      </c>
      <c r="H383" s="934">
        <v>0</v>
      </c>
      <c r="I383" s="934">
        <v>0</v>
      </c>
      <c r="J383" s="934">
        <v>0</v>
      </c>
      <c r="K383" s="934">
        <v>0</v>
      </c>
      <c r="L383" s="934">
        <v>0</v>
      </c>
      <c r="M383" s="934">
        <v>0</v>
      </c>
      <c r="N383" s="934">
        <v>0</v>
      </c>
      <c r="O383" s="934">
        <v>0</v>
      </c>
      <c r="P383" s="934">
        <v>0</v>
      </c>
      <c r="Q383" s="934">
        <v>0</v>
      </c>
      <c r="R383" s="934">
        <v>0</v>
      </c>
      <c r="S383" s="934">
        <v>0</v>
      </c>
      <c r="T383" s="934">
        <v>0</v>
      </c>
      <c r="U383" s="934">
        <v>0</v>
      </c>
      <c r="V383" s="934">
        <v>0</v>
      </c>
      <c r="W383" s="934">
        <v>0</v>
      </c>
      <c r="X383" s="934"/>
      <c r="Y383" s="934"/>
      <c r="Z383" s="934"/>
    </row>
    <row r="384" spans="1:49" hidden="1" x14ac:dyDescent="0.2">
      <c r="A384" s="944" t="s">
        <v>4730</v>
      </c>
      <c r="B384" s="884" t="str">
        <f t="shared" si="8"/>
        <v/>
      </c>
      <c r="C384" s="891" t="s">
        <v>4277</v>
      </c>
      <c r="D384" s="959"/>
      <c r="E384" s="934">
        <v>0</v>
      </c>
      <c r="F384" s="934">
        <v>0</v>
      </c>
      <c r="G384" s="934">
        <v>0</v>
      </c>
      <c r="H384" s="934">
        <v>0</v>
      </c>
      <c r="I384" s="934">
        <v>0</v>
      </c>
      <c r="J384" s="934">
        <v>0</v>
      </c>
      <c r="K384" s="934">
        <v>0</v>
      </c>
      <c r="L384" s="934">
        <v>0</v>
      </c>
      <c r="M384" s="934">
        <v>0</v>
      </c>
      <c r="N384" s="934">
        <v>0</v>
      </c>
      <c r="O384" s="934">
        <v>0</v>
      </c>
      <c r="P384" s="934">
        <v>0</v>
      </c>
      <c r="Q384" s="934">
        <v>0</v>
      </c>
      <c r="R384" s="934">
        <v>0</v>
      </c>
      <c r="S384" s="934">
        <v>0</v>
      </c>
      <c r="T384" s="934">
        <v>0</v>
      </c>
      <c r="U384" s="934">
        <v>0</v>
      </c>
      <c r="V384" s="934">
        <v>0</v>
      </c>
      <c r="W384" s="934">
        <v>0</v>
      </c>
      <c r="X384" s="934"/>
      <c r="Y384" s="934"/>
      <c r="Z384" s="934"/>
    </row>
    <row r="385" spans="1:26" hidden="1" x14ac:dyDescent="0.2">
      <c r="A385" s="944" t="s">
        <v>4731</v>
      </c>
      <c r="B385" s="884" t="str">
        <f t="shared" si="8"/>
        <v/>
      </c>
      <c r="C385" s="894" t="s">
        <v>4278</v>
      </c>
      <c r="D385" s="959"/>
      <c r="E385" s="934">
        <v>0</v>
      </c>
      <c r="F385" s="934">
        <v>0</v>
      </c>
      <c r="G385" s="934">
        <v>0</v>
      </c>
      <c r="H385" s="934">
        <v>0</v>
      </c>
      <c r="I385" s="934">
        <v>0</v>
      </c>
      <c r="J385" s="934">
        <v>0</v>
      </c>
      <c r="K385" s="934">
        <v>0</v>
      </c>
      <c r="L385" s="934">
        <v>0</v>
      </c>
      <c r="M385" s="934">
        <v>0</v>
      </c>
      <c r="N385" s="934">
        <v>0</v>
      </c>
      <c r="O385" s="934">
        <v>0</v>
      </c>
      <c r="P385" s="934">
        <v>0</v>
      </c>
      <c r="Q385" s="934">
        <v>0</v>
      </c>
      <c r="R385" s="934">
        <v>0</v>
      </c>
      <c r="S385" s="934">
        <v>0</v>
      </c>
      <c r="T385" s="934">
        <v>0</v>
      </c>
      <c r="U385" s="934">
        <v>0</v>
      </c>
      <c r="V385" s="934">
        <v>0</v>
      </c>
      <c r="W385" s="934">
        <v>0</v>
      </c>
      <c r="X385" s="934"/>
      <c r="Y385" s="934"/>
      <c r="Z385" s="934"/>
    </row>
    <row r="386" spans="1:26" hidden="1" x14ac:dyDescent="0.2">
      <c r="A386" s="944" t="s">
        <v>4732</v>
      </c>
      <c r="B386" s="884" t="str">
        <f t="shared" si="8"/>
        <v/>
      </c>
      <c r="C386" s="894" t="s">
        <v>4279</v>
      </c>
      <c r="D386" s="959"/>
      <c r="E386" s="934">
        <v>0</v>
      </c>
      <c r="F386" s="934">
        <v>0</v>
      </c>
      <c r="G386" s="934">
        <v>0</v>
      </c>
      <c r="H386" s="934">
        <v>0</v>
      </c>
      <c r="I386" s="934">
        <v>0</v>
      </c>
      <c r="J386" s="934">
        <v>0</v>
      </c>
      <c r="K386" s="934">
        <v>0</v>
      </c>
      <c r="L386" s="934">
        <v>0</v>
      </c>
      <c r="M386" s="934">
        <v>0</v>
      </c>
      <c r="N386" s="934">
        <v>0</v>
      </c>
      <c r="O386" s="934">
        <v>0</v>
      </c>
      <c r="P386" s="934">
        <v>0</v>
      </c>
      <c r="Q386" s="934">
        <v>0</v>
      </c>
      <c r="R386" s="934">
        <v>0</v>
      </c>
      <c r="S386" s="934">
        <v>0</v>
      </c>
      <c r="T386" s="934">
        <v>0</v>
      </c>
      <c r="U386" s="934">
        <v>0</v>
      </c>
      <c r="V386" s="934">
        <v>0</v>
      </c>
      <c r="W386" s="934">
        <v>0</v>
      </c>
      <c r="X386" s="934"/>
      <c r="Y386" s="934"/>
      <c r="Z386" s="934"/>
    </row>
    <row r="387" spans="1:26" hidden="1" x14ac:dyDescent="0.2">
      <c r="A387" s="944" t="s">
        <v>4733</v>
      </c>
      <c r="B387" s="884" t="str">
        <f t="shared" si="8"/>
        <v/>
      </c>
      <c r="C387" s="891" t="s">
        <v>4280</v>
      </c>
      <c r="D387" s="959"/>
      <c r="E387" s="934">
        <v>0</v>
      </c>
      <c r="F387" s="934">
        <v>0</v>
      </c>
      <c r="G387" s="934">
        <v>0</v>
      </c>
      <c r="H387" s="934">
        <v>0</v>
      </c>
      <c r="I387" s="934">
        <v>0</v>
      </c>
      <c r="J387" s="934">
        <v>0</v>
      </c>
      <c r="K387" s="934">
        <v>0</v>
      </c>
      <c r="L387" s="934">
        <v>0</v>
      </c>
      <c r="M387" s="934">
        <v>0</v>
      </c>
      <c r="N387" s="934">
        <v>0</v>
      </c>
      <c r="O387" s="934">
        <v>0</v>
      </c>
      <c r="P387" s="934">
        <v>0</v>
      </c>
      <c r="Q387" s="934">
        <v>0</v>
      </c>
      <c r="R387" s="934">
        <v>0</v>
      </c>
      <c r="S387" s="934">
        <v>0</v>
      </c>
      <c r="T387" s="934">
        <v>0</v>
      </c>
      <c r="U387" s="934">
        <v>0</v>
      </c>
      <c r="V387" s="934">
        <v>0</v>
      </c>
      <c r="W387" s="934">
        <v>0</v>
      </c>
      <c r="X387" s="934"/>
      <c r="Y387" s="934"/>
      <c r="Z387" s="934"/>
    </row>
    <row r="388" spans="1:26" hidden="1" x14ac:dyDescent="0.2">
      <c r="A388" s="944" t="s">
        <v>4734</v>
      </c>
      <c r="B388" s="884" t="str">
        <f t="shared" si="8"/>
        <v/>
      </c>
      <c r="C388" s="894" t="s">
        <v>4281</v>
      </c>
      <c r="D388" s="959"/>
      <c r="E388" s="934">
        <v>0</v>
      </c>
      <c r="F388" s="934">
        <v>0</v>
      </c>
      <c r="G388" s="934">
        <v>0</v>
      </c>
      <c r="H388" s="934">
        <v>0</v>
      </c>
      <c r="I388" s="934">
        <v>0</v>
      </c>
      <c r="J388" s="934">
        <v>0</v>
      </c>
      <c r="K388" s="934">
        <v>0</v>
      </c>
      <c r="L388" s="934">
        <v>0</v>
      </c>
      <c r="M388" s="934">
        <v>0</v>
      </c>
      <c r="N388" s="934">
        <v>0</v>
      </c>
      <c r="O388" s="934">
        <v>0</v>
      </c>
      <c r="P388" s="934">
        <v>0</v>
      </c>
      <c r="Q388" s="934">
        <v>0</v>
      </c>
      <c r="R388" s="934">
        <v>0</v>
      </c>
      <c r="S388" s="934">
        <v>0</v>
      </c>
      <c r="T388" s="934">
        <v>0</v>
      </c>
      <c r="U388" s="934">
        <v>0</v>
      </c>
      <c r="V388" s="934">
        <v>0</v>
      </c>
      <c r="W388" s="934">
        <v>0</v>
      </c>
      <c r="X388" s="934"/>
      <c r="Y388" s="934"/>
      <c r="Z388" s="934"/>
    </row>
    <row r="389" spans="1:26" hidden="1" x14ac:dyDescent="0.2">
      <c r="A389" s="944" t="s">
        <v>4735</v>
      </c>
      <c r="B389" s="884" t="str">
        <f t="shared" si="8"/>
        <v/>
      </c>
      <c r="C389" s="894" t="s">
        <v>4282</v>
      </c>
      <c r="D389" s="959"/>
      <c r="E389" s="934">
        <v>0</v>
      </c>
      <c r="F389" s="934">
        <v>0</v>
      </c>
      <c r="G389" s="934">
        <v>0</v>
      </c>
      <c r="H389" s="934">
        <v>0</v>
      </c>
      <c r="I389" s="934">
        <v>0</v>
      </c>
      <c r="J389" s="934">
        <v>0</v>
      </c>
      <c r="K389" s="934">
        <v>0</v>
      </c>
      <c r="L389" s="934">
        <v>0</v>
      </c>
      <c r="M389" s="934">
        <v>0</v>
      </c>
      <c r="N389" s="934">
        <v>0</v>
      </c>
      <c r="O389" s="934">
        <v>0</v>
      </c>
      <c r="P389" s="934">
        <v>0</v>
      </c>
      <c r="Q389" s="934">
        <v>0</v>
      </c>
      <c r="R389" s="934">
        <v>0</v>
      </c>
      <c r="S389" s="934">
        <v>0</v>
      </c>
      <c r="T389" s="934">
        <v>0</v>
      </c>
      <c r="U389" s="934">
        <v>0</v>
      </c>
      <c r="V389" s="934">
        <v>0</v>
      </c>
      <c r="W389" s="934">
        <v>0</v>
      </c>
      <c r="X389" s="934"/>
      <c r="Y389" s="934"/>
      <c r="Z389" s="934"/>
    </row>
    <row r="390" spans="1:26" hidden="1" x14ac:dyDescent="0.2">
      <c r="A390" s="944" t="s">
        <v>4736</v>
      </c>
      <c r="B390" s="884" t="str">
        <f t="shared" si="8"/>
        <v/>
      </c>
      <c r="C390" s="891" t="s">
        <v>4283</v>
      </c>
      <c r="D390" s="959"/>
      <c r="E390" s="934">
        <v>0</v>
      </c>
      <c r="F390" s="934">
        <v>0</v>
      </c>
      <c r="G390" s="934">
        <v>0</v>
      </c>
      <c r="H390" s="934">
        <v>0</v>
      </c>
      <c r="I390" s="934">
        <v>0</v>
      </c>
      <c r="J390" s="934">
        <v>0</v>
      </c>
      <c r="K390" s="934">
        <v>0</v>
      </c>
      <c r="L390" s="934">
        <v>0</v>
      </c>
      <c r="M390" s="934">
        <v>0</v>
      </c>
      <c r="N390" s="934">
        <v>0</v>
      </c>
      <c r="O390" s="934">
        <v>0</v>
      </c>
      <c r="P390" s="934">
        <v>0</v>
      </c>
      <c r="Q390" s="934">
        <v>0</v>
      </c>
      <c r="R390" s="934">
        <v>0</v>
      </c>
      <c r="S390" s="934">
        <v>0</v>
      </c>
      <c r="T390" s="934">
        <v>0</v>
      </c>
      <c r="U390" s="934">
        <v>0</v>
      </c>
      <c r="V390" s="934">
        <v>0</v>
      </c>
      <c r="W390" s="934">
        <v>0</v>
      </c>
      <c r="X390" s="934"/>
      <c r="Y390" s="934"/>
      <c r="Z390" s="934"/>
    </row>
    <row r="391" spans="1:26" hidden="1" x14ac:dyDescent="0.2">
      <c r="A391" s="944" t="s">
        <v>4737</v>
      </c>
      <c r="B391" s="884" t="str">
        <f t="shared" ref="B391:B454" si="9">IF(SUM(E391:AT391)=0,"","X")</f>
        <v/>
      </c>
      <c r="C391" s="891" t="s">
        <v>4284</v>
      </c>
      <c r="D391" s="959"/>
      <c r="E391" s="934">
        <v>0</v>
      </c>
      <c r="F391" s="934">
        <v>0</v>
      </c>
      <c r="G391" s="934">
        <v>0</v>
      </c>
      <c r="H391" s="934">
        <v>0</v>
      </c>
      <c r="I391" s="934">
        <v>0</v>
      </c>
      <c r="J391" s="934">
        <v>0</v>
      </c>
      <c r="K391" s="934">
        <v>0</v>
      </c>
      <c r="L391" s="934">
        <v>0</v>
      </c>
      <c r="M391" s="934">
        <v>0</v>
      </c>
      <c r="N391" s="934">
        <v>0</v>
      </c>
      <c r="O391" s="934">
        <v>0</v>
      </c>
      <c r="P391" s="934">
        <v>0</v>
      </c>
      <c r="Q391" s="934">
        <v>0</v>
      </c>
      <c r="R391" s="934">
        <v>0</v>
      </c>
      <c r="S391" s="934">
        <v>0</v>
      </c>
      <c r="T391" s="934">
        <v>0</v>
      </c>
      <c r="U391" s="934">
        <v>0</v>
      </c>
      <c r="V391" s="934">
        <v>0</v>
      </c>
      <c r="W391" s="934">
        <v>0</v>
      </c>
      <c r="X391" s="934"/>
      <c r="Y391" s="934"/>
      <c r="Z391" s="934"/>
    </row>
    <row r="392" spans="1:26" hidden="1" x14ac:dyDescent="0.2">
      <c r="A392" s="944" t="s">
        <v>4738</v>
      </c>
      <c r="B392" s="884" t="str">
        <f t="shared" si="9"/>
        <v/>
      </c>
      <c r="C392" s="890" t="s">
        <v>4285</v>
      </c>
      <c r="D392" s="959"/>
      <c r="E392" s="934">
        <v>0</v>
      </c>
      <c r="F392" s="934">
        <v>0</v>
      </c>
      <c r="G392" s="934">
        <v>0</v>
      </c>
      <c r="H392" s="934">
        <v>0</v>
      </c>
      <c r="I392" s="934">
        <v>0</v>
      </c>
      <c r="J392" s="934">
        <v>0</v>
      </c>
      <c r="K392" s="934">
        <v>0</v>
      </c>
      <c r="L392" s="934">
        <v>0</v>
      </c>
      <c r="M392" s="934">
        <v>0</v>
      </c>
      <c r="N392" s="934">
        <v>0</v>
      </c>
      <c r="O392" s="934">
        <v>0</v>
      </c>
      <c r="P392" s="934">
        <v>0</v>
      </c>
      <c r="Q392" s="934">
        <v>0</v>
      </c>
      <c r="R392" s="934">
        <v>0</v>
      </c>
      <c r="S392" s="934">
        <v>0</v>
      </c>
      <c r="T392" s="934">
        <v>0</v>
      </c>
      <c r="U392" s="934">
        <v>0</v>
      </c>
      <c r="V392" s="934">
        <v>0</v>
      </c>
      <c r="W392" s="934">
        <v>0</v>
      </c>
      <c r="X392" s="934"/>
      <c r="Y392" s="934"/>
      <c r="Z392" s="934"/>
    </row>
    <row r="393" spans="1:26" hidden="1" x14ac:dyDescent="0.2">
      <c r="A393" s="944" t="s">
        <v>4739</v>
      </c>
      <c r="B393" s="884" t="str">
        <f t="shared" si="9"/>
        <v/>
      </c>
      <c r="C393" s="890" t="s">
        <v>4286</v>
      </c>
      <c r="D393" s="959"/>
      <c r="E393" s="934">
        <v>0</v>
      </c>
      <c r="F393" s="934">
        <v>0</v>
      </c>
      <c r="G393" s="934">
        <v>0</v>
      </c>
      <c r="H393" s="934">
        <v>0</v>
      </c>
      <c r="I393" s="934">
        <v>0</v>
      </c>
      <c r="J393" s="934">
        <v>0</v>
      </c>
      <c r="K393" s="934">
        <v>0</v>
      </c>
      <c r="L393" s="934">
        <v>0</v>
      </c>
      <c r="M393" s="934">
        <v>0</v>
      </c>
      <c r="N393" s="934">
        <v>0</v>
      </c>
      <c r="O393" s="934">
        <v>0</v>
      </c>
      <c r="P393" s="934">
        <v>0</v>
      </c>
      <c r="Q393" s="934">
        <v>0</v>
      </c>
      <c r="R393" s="934">
        <v>0</v>
      </c>
      <c r="S393" s="934">
        <v>0</v>
      </c>
      <c r="T393" s="934">
        <v>0</v>
      </c>
      <c r="U393" s="934">
        <v>0</v>
      </c>
      <c r="V393" s="934">
        <v>0</v>
      </c>
      <c r="W393" s="934">
        <v>0</v>
      </c>
      <c r="X393" s="934"/>
      <c r="Y393" s="934"/>
      <c r="Z393" s="934"/>
    </row>
    <row r="394" spans="1:26" hidden="1" x14ac:dyDescent="0.2">
      <c r="A394" s="944" t="s">
        <v>4740</v>
      </c>
      <c r="B394" s="884" t="str">
        <f t="shared" si="9"/>
        <v/>
      </c>
      <c r="C394" s="890" t="s">
        <v>4287</v>
      </c>
      <c r="D394" s="959"/>
      <c r="E394" s="934">
        <v>0</v>
      </c>
      <c r="F394" s="934">
        <v>0</v>
      </c>
      <c r="G394" s="934">
        <v>0</v>
      </c>
      <c r="H394" s="934">
        <v>0</v>
      </c>
      <c r="I394" s="934">
        <v>0</v>
      </c>
      <c r="J394" s="934">
        <v>0</v>
      </c>
      <c r="K394" s="934">
        <v>0</v>
      </c>
      <c r="L394" s="934">
        <v>0</v>
      </c>
      <c r="M394" s="934">
        <v>0</v>
      </c>
      <c r="N394" s="934">
        <v>0</v>
      </c>
      <c r="O394" s="934">
        <v>0</v>
      </c>
      <c r="P394" s="934">
        <v>0</v>
      </c>
      <c r="Q394" s="934">
        <v>0</v>
      </c>
      <c r="R394" s="934">
        <v>0</v>
      </c>
      <c r="S394" s="934">
        <v>0</v>
      </c>
      <c r="T394" s="934">
        <v>0</v>
      </c>
      <c r="U394" s="934">
        <v>0</v>
      </c>
      <c r="V394" s="934">
        <v>0</v>
      </c>
      <c r="W394" s="934">
        <v>0</v>
      </c>
      <c r="X394" s="934"/>
      <c r="Y394" s="934"/>
      <c r="Z394" s="934"/>
    </row>
    <row r="395" spans="1:26" hidden="1" x14ac:dyDescent="0.2">
      <c r="A395" s="944" t="s">
        <v>4741</v>
      </c>
      <c r="B395" s="884" t="str">
        <f t="shared" si="9"/>
        <v/>
      </c>
      <c r="C395" s="891" t="s">
        <v>4288</v>
      </c>
      <c r="D395" s="959"/>
      <c r="E395" s="934">
        <v>0</v>
      </c>
      <c r="F395" s="934">
        <v>0</v>
      </c>
      <c r="G395" s="934">
        <v>0</v>
      </c>
      <c r="H395" s="934">
        <v>0</v>
      </c>
      <c r="I395" s="934">
        <v>0</v>
      </c>
      <c r="J395" s="934">
        <v>0</v>
      </c>
      <c r="K395" s="934">
        <v>0</v>
      </c>
      <c r="L395" s="934">
        <v>0</v>
      </c>
      <c r="M395" s="934">
        <v>0</v>
      </c>
      <c r="N395" s="934">
        <v>0</v>
      </c>
      <c r="O395" s="934">
        <v>0</v>
      </c>
      <c r="P395" s="934">
        <v>0</v>
      </c>
      <c r="Q395" s="934">
        <v>0</v>
      </c>
      <c r="R395" s="934">
        <v>0</v>
      </c>
      <c r="S395" s="934">
        <v>0</v>
      </c>
      <c r="T395" s="934">
        <v>0</v>
      </c>
      <c r="U395" s="934">
        <v>0</v>
      </c>
      <c r="V395" s="934">
        <v>0</v>
      </c>
      <c r="W395" s="934">
        <v>0</v>
      </c>
      <c r="X395" s="934"/>
      <c r="Y395" s="934"/>
      <c r="Z395" s="934"/>
    </row>
    <row r="396" spans="1:26" hidden="1" x14ac:dyDescent="0.2">
      <c r="A396" s="944" t="s">
        <v>4742</v>
      </c>
      <c r="B396" s="884" t="str">
        <f t="shared" si="9"/>
        <v/>
      </c>
      <c r="C396" s="891" t="s">
        <v>4289</v>
      </c>
      <c r="D396" s="959"/>
      <c r="E396" s="934">
        <v>0</v>
      </c>
      <c r="F396" s="934">
        <v>0</v>
      </c>
      <c r="G396" s="934">
        <v>0</v>
      </c>
      <c r="H396" s="934">
        <v>0</v>
      </c>
      <c r="I396" s="934">
        <v>0</v>
      </c>
      <c r="J396" s="934">
        <v>0</v>
      </c>
      <c r="K396" s="934">
        <v>0</v>
      </c>
      <c r="L396" s="934">
        <v>0</v>
      </c>
      <c r="M396" s="934">
        <v>0</v>
      </c>
      <c r="N396" s="934">
        <v>0</v>
      </c>
      <c r="O396" s="934">
        <v>0</v>
      </c>
      <c r="P396" s="934">
        <v>0</v>
      </c>
      <c r="Q396" s="934">
        <v>0</v>
      </c>
      <c r="R396" s="934">
        <v>0</v>
      </c>
      <c r="S396" s="934">
        <v>0</v>
      </c>
      <c r="T396" s="934">
        <v>0</v>
      </c>
      <c r="U396" s="934">
        <v>0</v>
      </c>
      <c r="V396" s="934">
        <v>0</v>
      </c>
      <c r="W396" s="934">
        <v>0</v>
      </c>
      <c r="X396" s="934"/>
      <c r="Y396" s="934"/>
      <c r="Z396" s="934"/>
    </row>
    <row r="397" spans="1:26" hidden="1" x14ac:dyDescent="0.2">
      <c r="A397" s="944" t="s">
        <v>4743</v>
      </c>
      <c r="B397" s="884" t="str">
        <f t="shared" si="9"/>
        <v/>
      </c>
      <c r="C397" s="891" t="s">
        <v>4290</v>
      </c>
      <c r="D397" s="959"/>
      <c r="E397" s="934">
        <v>0</v>
      </c>
      <c r="F397" s="934">
        <v>0</v>
      </c>
      <c r="G397" s="934">
        <v>0</v>
      </c>
      <c r="H397" s="934">
        <v>0</v>
      </c>
      <c r="I397" s="934">
        <v>0</v>
      </c>
      <c r="J397" s="934">
        <v>0</v>
      </c>
      <c r="K397" s="934">
        <v>0</v>
      </c>
      <c r="L397" s="934">
        <v>0</v>
      </c>
      <c r="M397" s="934">
        <v>0</v>
      </c>
      <c r="N397" s="934">
        <v>0</v>
      </c>
      <c r="O397" s="934">
        <v>0</v>
      </c>
      <c r="P397" s="934">
        <v>0</v>
      </c>
      <c r="Q397" s="934">
        <v>0</v>
      </c>
      <c r="R397" s="934">
        <v>0</v>
      </c>
      <c r="S397" s="934">
        <v>0</v>
      </c>
      <c r="T397" s="934">
        <v>0</v>
      </c>
      <c r="U397" s="934">
        <v>0</v>
      </c>
      <c r="V397" s="934">
        <v>0</v>
      </c>
      <c r="W397" s="934">
        <v>0</v>
      </c>
      <c r="X397" s="934"/>
      <c r="Y397" s="934"/>
      <c r="Z397" s="934"/>
    </row>
    <row r="398" spans="1:26" hidden="1" x14ac:dyDescent="0.2">
      <c r="A398" s="944" t="s">
        <v>4744</v>
      </c>
      <c r="B398" s="884" t="str">
        <f t="shared" si="9"/>
        <v/>
      </c>
      <c r="C398" s="894" t="s">
        <v>4291</v>
      </c>
      <c r="D398" s="959"/>
      <c r="E398" s="934">
        <v>0</v>
      </c>
      <c r="F398" s="934">
        <v>0</v>
      </c>
      <c r="G398" s="934">
        <v>0</v>
      </c>
      <c r="H398" s="934">
        <v>0</v>
      </c>
      <c r="I398" s="934">
        <v>0</v>
      </c>
      <c r="J398" s="934">
        <v>0</v>
      </c>
      <c r="K398" s="934">
        <v>0</v>
      </c>
      <c r="L398" s="934">
        <v>0</v>
      </c>
      <c r="M398" s="934">
        <v>0</v>
      </c>
      <c r="N398" s="934">
        <v>0</v>
      </c>
      <c r="O398" s="934">
        <v>0</v>
      </c>
      <c r="P398" s="934">
        <v>0</v>
      </c>
      <c r="Q398" s="934">
        <v>0</v>
      </c>
      <c r="R398" s="934">
        <v>0</v>
      </c>
      <c r="S398" s="934">
        <v>0</v>
      </c>
      <c r="T398" s="934">
        <v>0</v>
      </c>
      <c r="U398" s="934">
        <v>0</v>
      </c>
      <c r="V398" s="934">
        <v>0</v>
      </c>
      <c r="W398" s="934">
        <v>0</v>
      </c>
      <c r="X398" s="934"/>
      <c r="Y398" s="934"/>
      <c r="Z398" s="934"/>
    </row>
    <row r="399" spans="1:26" hidden="1" x14ac:dyDescent="0.2">
      <c r="A399" s="944" t="s">
        <v>4745</v>
      </c>
      <c r="B399" s="884" t="str">
        <f t="shared" si="9"/>
        <v/>
      </c>
      <c r="C399" s="894" t="s">
        <v>4292</v>
      </c>
      <c r="D399" s="959"/>
      <c r="E399" s="934">
        <v>0</v>
      </c>
      <c r="F399" s="934">
        <v>0</v>
      </c>
      <c r="G399" s="934">
        <v>0</v>
      </c>
      <c r="H399" s="934">
        <v>0</v>
      </c>
      <c r="I399" s="934">
        <v>0</v>
      </c>
      <c r="J399" s="934">
        <v>0</v>
      </c>
      <c r="K399" s="934">
        <v>0</v>
      </c>
      <c r="L399" s="934">
        <v>0</v>
      </c>
      <c r="M399" s="934">
        <v>0</v>
      </c>
      <c r="N399" s="934">
        <v>0</v>
      </c>
      <c r="O399" s="934">
        <v>0</v>
      </c>
      <c r="P399" s="934">
        <v>0</v>
      </c>
      <c r="Q399" s="934">
        <v>0</v>
      </c>
      <c r="R399" s="934">
        <v>0</v>
      </c>
      <c r="S399" s="934">
        <v>0</v>
      </c>
      <c r="T399" s="934">
        <v>0</v>
      </c>
      <c r="U399" s="934">
        <v>0</v>
      </c>
      <c r="V399" s="934">
        <v>0</v>
      </c>
      <c r="W399" s="934">
        <v>0</v>
      </c>
      <c r="X399" s="934"/>
      <c r="Y399" s="934"/>
      <c r="Z399" s="934"/>
    </row>
    <row r="400" spans="1:26" hidden="1" x14ac:dyDescent="0.2">
      <c r="A400" s="944" t="s">
        <v>4746</v>
      </c>
      <c r="B400" s="884" t="str">
        <f t="shared" si="9"/>
        <v/>
      </c>
      <c r="C400" s="894" t="s">
        <v>4293</v>
      </c>
      <c r="D400" s="959"/>
      <c r="E400" s="934">
        <v>0</v>
      </c>
      <c r="F400" s="934">
        <v>0</v>
      </c>
      <c r="G400" s="934">
        <v>0</v>
      </c>
      <c r="H400" s="934">
        <v>0</v>
      </c>
      <c r="I400" s="934">
        <v>0</v>
      </c>
      <c r="J400" s="934">
        <v>0</v>
      </c>
      <c r="K400" s="934">
        <v>0</v>
      </c>
      <c r="L400" s="934">
        <v>0</v>
      </c>
      <c r="M400" s="934">
        <v>0</v>
      </c>
      <c r="N400" s="934">
        <v>0</v>
      </c>
      <c r="O400" s="934">
        <v>0</v>
      </c>
      <c r="P400" s="934">
        <v>0</v>
      </c>
      <c r="Q400" s="934">
        <v>0</v>
      </c>
      <c r="R400" s="934">
        <v>0</v>
      </c>
      <c r="S400" s="934">
        <v>0</v>
      </c>
      <c r="T400" s="934">
        <v>0</v>
      </c>
      <c r="U400" s="934">
        <v>0</v>
      </c>
      <c r="V400" s="934">
        <v>0</v>
      </c>
      <c r="W400" s="934">
        <v>0</v>
      </c>
      <c r="X400" s="934"/>
      <c r="Y400" s="934"/>
      <c r="Z400" s="934"/>
    </row>
    <row r="401" spans="1:41" hidden="1" x14ac:dyDescent="0.2">
      <c r="A401" s="944" t="s">
        <v>4747</v>
      </c>
      <c r="B401" s="884" t="str">
        <f t="shared" si="9"/>
        <v/>
      </c>
      <c r="C401" s="891" t="s">
        <v>4294</v>
      </c>
      <c r="D401" s="959"/>
      <c r="E401" s="934">
        <v>0</v>
      </c>
      <c r="F401" s="934">
        <v>0</v>
      </c>
      <c r="G401" s="934">
        <v>0</v>
      </c>
      <c r="H401" s="934">
        <v>0</v>
      </c>
      <c r="I401" s="934">
        <v>0</v>
      </c>
      <c r="J401" s="934">
        <v>0</v>
      </c>
      <c r="K401" s="934">
        <v>0</v>
      </c>
      <c r="L401" s="934">
        <v>0</v>
      </c>
      <c r="M401" s="934">
        <v>0</v>
      </c>
      <c r="N401" s="934">
        <v>0</v>
      </c>
      <c r="O401" s="934">
        <v>0</v>
      </c>
      <c r="P401" s="934">
        <v>0</v>
      </c>
      <c r="Q401" s="934">
        <v>0</v>
      </c>
      <c r="R401" s="934">
        <v>0</v>
      </c>
      <c r="S401" s="934">
        <v>0</v>
      </c>
      <c r="T401" s="934">
        <v>0</v>
      </c>
      <c r="U401" s="934">
        <v>0</v>
      </c>
      <c r="V401" s="934">
        <v>0</v>
      </c>
      <c r="W401" s="934">
        <v>0</v>
      </c>
      <c r="X401" s="934"/>
      <c r="Y401" s="934"/>
      <c r="Z401" s="934"/>
    </row>
    <row r="402" spans="1:41" hidden="1" x14ac:dyDescent="0.2">
      <c r="A402" s="944" t="s">
        <v>4748</v>
      </c>
      <c r="B402" s="884" t="str">
        <f t="shared" si="9"/>
        <v/>
      </c>
      <c r="C402" s="894" t="s">
        <v>4295</v>
      </c>
      <c r="D402" s="959"/>
      <c r="E402" s="934">
        <v>0</v>
      </c>
      <c r="F402" s="934">
        <v>0</v>
      </c>
      <c r="G402" s="934">
        <v>0</v>
      </c>
      <c r="H402" s="934">
        <v>0</v>
      </c>
      <c r="I402" s="934">
        <v>0</v>
      </c>
      <c r="J402" s="934">
        <v>0</v>
      </c>
      <c r="K402" s="934">
        <v>0</v>
      </c>
      <c r="L402" s="934">
        <v>0</v>
      </c>
      <c r="M402" s="934">
        <v>0</v>
      </c>
      <c r="N402" s="934">
        <v>0</v>
      </c>
      <c r="O402" s="934">
        <v>0</v>
      </c>
      <c r="P402" s="934">
        <v>0</v>
      </c>
      <c r="Q402" s="934">
        <v>0</v>
      </c>
      <c r="R402" s="934">
        <v>0</v>
      </c>
      <c r="S402" s="934">
        <v>0</v>
      </c>
      <c r="T402" s="934">
        <v>0</v>
      </c>
      <c r="U402" s="934">
        <v>0</v>
      </c>
      <c r="V402" s="934">
        <v>0</v>
      </c>
      <c r="W402" s="934">
        <v>0</v>
      </c>
      <c r="X402" s="934"/>
      <c r="Y402" s="934"/>
      <c r="Z402" s="934"/>
    </row>
    <row r="403" spans="1:41" ht="20.100000000000001" hidden="1" customHeight="1" x14ac:dyDescent="0.2">
      <c r="A403" s="981" t="s">
        <v>4749</v>
      </c>
      <c r="B403" s="916" t="str">
        <f t="shared" si="9"/>
        <v/>
      </c>
      <c r="C403" s="917" t="s">
        <v>4296</v>
      </c>
      <c r="D403" s="960"/>
      <c r="E403" s="961">
        <v>0</v>
      </c>
      <c r="F403" s="961">
        <v>0</v>
      </c>
      <c r="G403" s="961">
        <v>0</v>
      </c>
      <c r="H403" s="961">
        <v>0</v>
      </c>
      <c r="I403" s="961">
        <v>0</v>
      </c>
      <c r="J403" s="961">
        <v>0</v>
      </c>
      <c r="K403" s="961">
        <v>0</v>
      </c>
      <c r="L403" s="961">
        <v>0</v>
      </c>
      <c r="M403" s="961">
        <v>0</v>
      </c>
      <c r="N403" s="961">
        <v>0</v>
      </c>
      <c r="O403" s="961">
        <v>0</v>
      </c>
      <c r="P403" s="961">
        <v>0</v>
      </c>
      <c r="Q403" s="961">
        <v>0</v>
      </c>
      <c r="R403" s="961">
        <v>0</v>
      </c>
      <c r="S403" s="961">
        <v>0</v>
      </c>
      <c r="T403" s="961">
        <v>0</v>
      </c>
      <c r="U403" s="961">
        <v>0</v>
      </c>
      <c r="V403" s="961">
        <v>0</v>
      </c>
      <c r="W403" s="961">
        <v>0</v>
      </c>
      <c r="X403" s="961"/>
      <c r="Y403" s="961"/>
      <c r="Z403" s="961"/>
    </row>
    <row r="404" spans="1:41" ht="20.100000000000001" customHeight="1" x14ac:dyDescent="0.2">
      <c r="A404" s="944">
        <v>4.2</v>
      </c>
      <c r="B404" s="884" t="str">
        <f t="shared" si="9"/>
        <v>X</v>
      </c>
      <c r="C404" s="867" t="s">
        <v>4297</v>
      </c>
      <c r="D404" s="959"/>
      <c r="E404" s="934">
        <v>5.7206125259399414</v>
      </c>
      <c r="F404" s="934">
        <v>-8.4649953842163086</v>
      </c>
      <c r="G404" s="934">
        <v>-0.62450975179672241</v>
      </c>
      <c r="H404" s="934">
        <v>1.2962331771850586</v>
      </c>
      <c r="I404" s="934">
        <v>0.33273458480834961</v>
      </c>
      <c r="J404" s="934">
        <v>2.2501082420349121</v>
      </c>
      <c r="K404" s="934">
        <v>0.26128137111663818</v>
      </c>
      <c r="L404" s="934">
        <v>0.88815391063690186</v>
      </c>
      <c r="M404" s="934">
        <v>-0.41277408599853516</v>
      </c>
      <c r="N404" s="934">
        <v>-0.43184939026832581</v>
      </c>
      <c r="O404" s="934">
        <v>-9.2879426665604115E-4</v>
      </c>
      <c r="P404" s="934">
        <v>-9.4443164765834808E-2</v>
      </c>
      <c r="Q404" s="934">
        <v>0.25581753253936768</v>
      </c>
      <c r="R404" s="934">
        <v>0</v>
      </c>
      <c r="S404" s="934">
        <v>0</v>
      </c>
      <c r="T404" s="934">
        <v>0</v>
      </c>
      <c r="U404" s="934">
        <v>0</v>
      </c>
      <c r="V404" s="934">
        <v>0</v>
      </c>
      <c r="W404" s="934">
        <v>0</v>
      </c>
      <c r="X404" s="934">
        <v>0</v>
      </c>
      <c r="Y404" s="934"/>
      <c r="Z404" s="934"/>
      <c r="AO404" s="885"/>
    </row>
    <row r="405" spans="1:41" hidden="1" x14ac:dyDescent="0.2">
      <c r="A405" s="944" t="s">
        <v>4750</v>
      </c>
      <c r="B405" s="884" t="str">
        <f t="shared" si="9"/>
        <v/>
      </c>
      <c r="C405" s="891" t="s">
        <v>4298</v>
      </c>
      <c r="D405" s="959"/>
      <c r="E405" s="934">
        <v>0</v>
      </c>
      <c r="F405" s="934">
        <v>0</v>
      </c>
      <c r="G405" s="934">
        <v>0</v>
      </c>
      <c r="H405" s="934">
        <v>0</v>
      </c>
      <c r="I405" s="934">
        <v>0</v>
      </c>
      <c r="J405" s="934">
        <v>0</v>
      </c>
      <c r="K405" s="934">
        <v>0</v>
      </c>
      <c r="L405" s="934">
        <v>0</v>
      </c>
      <c r="M405" s="934">
        <v>0</v>
      </c>
      <c r="N405" s="934">
        <v>0</v>
      </c>
      <c r="O405" s="934">
        <v>0</v>
      </c>
      <c r="P405" s="934">
        <v>0</v>
      </c>
      <c r="Q405" s="934">
        <v>0</v>
      </c>
      <c r="R405" s="934">
        <v>0</v>
      </c>
      <c r="S405" s="934">
        <v>0</v>
      </c>
      <c r="T405" s="934">
        <v>0</v>
      </c>
      <c r="U405" s="934">
        <v>0</v>
      </c>
      <c r="V405" s="934">
        <v>0</v>
      </c>
      <c r="W405" s="934">
        <v>0</v>
      </c>
      <c r="X405" s="934"/>
      <c r="Y405" s="934"/>
      <c r="Z405" s="934"/>
    </row>
    <row r="406" spans="1:41" hidden="1" x14ac:dyDescent="0.2">
      <c r="A406" s="944" t="s">
        <v>4751</v>
      </c>
      <c r="B406" s="884" t="str">
        <f t="shared" si="9"/>
        <v/>
      </c>
      <c r="C406" s="894" t="s">
        <v>4299</v>
      </c>
      <c r="D406" s="959"/>
      <c r="E406" s="934">
        <v>0</v>
      </c>
      <c r="F406" s="934">
        <v>0</v>
      </c>
      <c r="G406" s="934">
        <v>0</v>
      </c>
      <c r="H406" s="934">
        <v>0</v>
      </c>
      <c r="I406" s="934">
        <v>0</v>
      </c>
      <c r="J406" s="934">
        <v>0</v>
      </c>
      <c r="K406" s="934">
        <v>0</v>
      </c>
      <c r="L406" s="934">
        <v>0</v>
      </c>
      <c r="M406" s="934">
        <v>0</v>
      </c>
      <c r="N406" s="934">
        <v>0</v>
      </c>
      <c r="O406" s="934">
        <v>0</v>
      </c>
      <c r="P406" s="934">
        <v>0</v>
      </c>
      <c r="Q406" s="934">
        <v>0</v>
      </c>
      <c r="R406" s="934">
        <v>0</v>
      </c>
      <c r="S406" s="934">
        <v>0</v>
      </c>
      <c r="T406" s="934">
        <v>0</v>
      </c>
      <c r="U406" s="934">
        <v>0</v>
      </c>
      <c r="V406" s="934">
        <v>0</v>
      </c>
      <c r="W406" s="934">
        <v>0</v>
      </c>
      <c r="X406" s="934"/>
      <c r="Y406" s="934"/>
      <c r="Z406" s="934"/>
    </row>
    <row r="407" spans="1:41" hidden="1" x14ac:dyDescent="0.2">
      <c r="A407" s="944" t="s">
        <v>4752</v>
      </c>
      <c r="B407" s="884" t="str">
        <f t="shared" si="9"/>
        <v/>
      </c>
      <c r="C407" s="894" t="s">
        <v>4300</v>
      </c>
      <c r="D407" s="959"/>
      <c r="E407" s="934">
        <v>0</v>
      </c>
      <c r="F407" s="934">
        <v>0</v>
      </c>
      <c r="G407" s="934">
        <v>0</v>
      </c>
      <c r="H407" s="934">
        <v>0</v>
      </c>
      <c r="I407" s="934">
        <v>0</v>
      </c>
      <c r="J407" s="934">
        <v>0</v>
      </c>
      <c r="K407" s="934">
        <v>0</v>
      </c>
      <c r="L407" s="934">
        <v>0</v>
      </c>
      <c r="M407" s="934">
        <v>0</v>
      </c>
      <c r="N407" s="934">
        <v>0</v>
      </c>
      <c r="O407" s="934">
        <v>0</v>
      </c>
      <c r="P407" s="934">
        <v>0</v>
      </c>
      <c r="Q407" s="934">
        <v>0</v>
      </c>
      <c r="R407" s="934">
        <v>0</v>
      </c>
      <c r="S407" s="934">
        <v>0</v>
      </c>
      <c r="T407" s="934">
        <v>0</v>
      </c>
      <c r="U407" s="934">
        <v>0</v>
      </c>
      <c r="V407" s="934">
        <v>0</v>
      </c>
      <c r="W407" s="934">
        <v>0</v>
      </c>
      <c r="X407" s="934"/>
      <c r="Y407" s="934"/>
      <c r="Z407" s="934"/>
    </row>
    <row r="408" spans="1:41" hidden="1" x14ac:dyDescent="0.2">
      <c r="A408" s="944" t="s">
        <v>4753</v>
      </c>
      <c r="B408" s="884" t="str">
        <f t="shared" si="9"/>
        <v/>
      </c>
      <c r="C408" s="890" t="s">
        <v>4301</v>
      </c>
      <c r="D408" s="959"/>
      <c r="E408" s="934">
        <v>0</v>
      </c>
      <c r="F408" s="934">
        <v>0</v>
      </c>
      <c r="G408" s="934">
        <v>0</v>
      </c>
      <c r="H408" s="934">
        <v>0</v>
      </c>
      <c r="I408" s="934">
        <v>0</v>
      </c>
      <c r="J408" s="934">
        <v>0</v>
      </c>
      <c r="K408" s="934">
        <v>0</v>
      </c>
      <c r="L408" s="934">
        <v>0</v>
      </c>
      <c r="M408" s="934">
        <v>0</v>
      </c>
      <c r="N408" s="934">
        <v>0</v>
      </c>
      <c r="O408" s="934">
        <v>0</v>
      </c>
      <c r="P408" s="934">
        <v>0</v>
      </c>
      <c r="Q408" s="934">
        <v>0</v>
      </c>
      <c r="R408" s="934">
        <v>0</v>
      </c>
      <c r="S408" s="934">
        <v>0</v>
      </c>
      <c r="T408" s="934">
        <v>0</v>
      </c>
      <c r="U408" s="934">
        <v>0</v>
      </c>
      <c r="V408" s="934">
        <v>0</v>
      </c>
      <c r="W408" s="934">
        <v>0</v>
      </c>
      <c r="X408" s="934"/>
      <c r="Y408" s="934"/>
      <c r="Z408" s="934"/>
    </row>
    <row r="409" spans="1:41" hidden="1" x14ac:dyDescent="0.2">
      <c r="A409" s="944" t="s">
        <v>4754</v>
      </c>
      <c r="B409" s="884" t="str">
        <f t="shared" si="9"/>
        <v/>
      </c>
      <c r="C409" s="891" t="s">
        <v>4302</v>
      </c>
      <c r="D409" s="959"/>
      <c r="E409" s="934">
        <v>0</v>
      </c>
      <c r="F409" s="934">
        <v>0</v>
      </c>
      <c r="G409" s="934">
        <v>0</v>
      </c>
      <c r="H409" s="934">
        <v>0</v>
      </c>
      <c r="I409" s="934">
        <v>0</v>
      </c>
      <c r="J409" s="934">
        <v>0</v>
      </c>
      <c r="K409" s="934">
        <v>0</v>
      </c>
      <c r="L409" s="934">
        <v>0</v>
      </c>
      <c r="M409" s="934">
        <v>0</v>
      </c>
      <c r="N409" s="934">
        <v>0</v>
      </c>
      <c r="O409" s="934">
        <v>0</v>
      </c>
      <c r="P409" s="934">
        <v>0</v>
      </c>
      <c r="Q409" s="934">
        <v>0</v>
      </c>
      <c r="R409" s="934">
        <v>0</v>
      </c>
      <c r="S409" s="934">
        <v>0</v>
      </c>
      <c r="T409" s="934">
        <v>0</v>
      </c>
      <c r="U409" s="934">
        <v>0</v>
      </c>
      <c r="V409" s="934">
        <v>0</v>
      </c>
      <c r="W409" s="934">
        <v>0</v>
      </c>
      <c r="X409" s="934"/>
      <c r="Y409" s="934"/>
      <c r="Z409" s="934"/>
    </row>
    <row r="410" spans="1:41" hidden="1" x14ac:dyDescent="0.2">
      <c r="A410" s="944" t="s">
        <v>4755</v>
      </c>
      <c r="B410" s="884" t="str">
        <f t="shared" si="9"/>
        <v/>
      </c>
      <c r="C410" s="891" t="s">
        <v>4303</v>
      </c>
      <c r="D410" s="959"/>
      <c r="E410" s="934">
        <v>0</v>
      </c>
      <c r="F410" s="934">
        <v>0</v>
      </c>
      <c r="G410" s="934">
        <v>0</v>
      </c>
      <c r="H410" s="934">
        <v>0</v>
      </c>
      <c r="I410" s="934">
        <v>0</v>
      </c>
      <c r="J410" s="934">
        <v>0</v>
      </c>
      <c r="K410" s="934">
        <v>0</v>
      </c>
      <c r="L410" s="934">
        <v>0</v>
      </c>
      <c r="M410" s="934">
        <v>0</v>
      </c>
      <c r="N410" s="934">
        <v>0</v>
      </c>
      <c r="O410" s="934">
        <v>0</v>
      </c>
      <c r="P410" s="934">
        <v>0</v>
      </c>
      <c r="Q410" s="934">
        <v>0</v>
      </c>
      <c r="R410" s="934">
        <v>0</v>
      </c>
      <c r="S410" s="934">
        <v>0</v>
      </c>
      <c r="T410" s="934">
        <v>0</v>
      </c>
      <c r="U410" s="934">
        <v>0</v>
      </c>
      <c r="V410" s="934">
        <v>0</v>
      </c>
      <c r="W410" s="934">
        <v>0</v>
      </c>
      <c r="X410" s="934"/>
      <c r="Y410" s="934"/>
      <c r="Z410" s="934"/>
    </row>
    <row r="411" spans="1:41" hidden="1" x14ac:dyDescent="0.2">
      <c r="A411" s="944" t="s">
        <v>4756</v>
      </c>
      <c r="B411" s="884" t="str">
        <f t="shared" si="9"/>
        <v/>
      </c>
      <c r="C411" s="891" t="s">
        <v>4304</v>
      </c>
      <c r="D411" s="959"/>
      <c r="E411" s="934">
        <v>0</v>
      </c>
      <c r="F411" s="934">
        <v>0</v>
      </c>
      <c r="G411" s="934">
        <v>0</v>
      </c>
      <c r="H411" s="934">
        <v>0</v>
      </c>
      <c r="I411" s="934">
        <v>0</v>
      </c>
      <c r="J411" s="934">
        <v>0</v>
      </c>
      <c r="K411" s="934">
        <v>0</v>
      </c>
      <c r="L411" s="934">
        <v>0</v>
      </c>
      <c r="M411" s="934">
        <v>0</v>
      </c>
      <c r="N411" s="934">
        <v>0</v>
      </c>
      <c r="O411" s="934">
        <v>0</v>
      </c>
      <c r="P411" s="934">
        <v>0</v>
      </c>
      <c r="Q411" s="934">
        <v>0</v>
      </c>
      <c r="R411" s="934">
        <v>0</v>
      </c>
      <c r="S411" s="934">
        <v>0</v>
      </c>
      <c r="T411" s="934">
        <v>0</v>
      </c>
      <c r="U411" s="934">
        <v>0</v>
      </c>
      <c r="V411" s="934">
        <v>0</v>
      </c>
      <c r="W411" s="934">
        <v>0</v>
      </c>
      <c r="X411" s="934"/>
      <c r="Y411" s="934"/>
      <c r="Z411" s="934"/>
    </row>
    <row r="412" spans="1:41" hidden="1" x14ac:dyDescent="0.2">
      <c r="A412" s="944" t="s">
        <v>4757</v>
      </c>
      <c r="B412" s="884" t="str">
        <f t="shared" si="9"/>
        <v/>
      </c>
      <c r="C412" s="891" t="s">
        <v>4305</v>
      </c>
      <c r="D412" s="959"/>
      <c r="E412" s="934">
        <v>0</v>
      </c>
      <c r="F412" s="934">
        <v>0</v>
      </c>
      <c r="G412" s="934">
        <v>0</v>
      </c>
      <c r="H412" s="934">
        <v>0</v>
      </c>
      <c r="I412" s="934">
        <v>0</v>
      </c>
      <c r="J412" s="934">
        <v>0</v>
      </c>
      <c r="K412" s="934">
        <v>0</v>
      </c>
      <c r="L412" s="934">
        <v>0</v>
      </c>
      <c r="M412" s="934">
        <v>0</v>
      </c>
      <c r="N412" s="934">
        <v>0</v>
      </c>
      <c r="O412" s="934">
        <v>0</v>
      </c>
      <c r="P412" s="934">
        <v>0</v>
      </c>
      <c r="Q412" s="934">
        <v>0</v>
      </c>
      <c r="R412" s="934">
        <v>0</v>
      </c>
      <c r="S412" s="934">
        <v>0</v>
      </c>
      <c r="T412" s="934">
        <v>0</v>
      </c>
      <c r="U412" s="934">
        <v>0</v>
      </c>
      <c r="V412" s="934">
        <v>0</v>
      </c>
      <c r="W412" s="934">
        <v>0</v>
      </c>
      <c r="X412" s="934"/>
      <c r="Y412" s="934"/>
      <c r="Z412" s="934"/>
    </row>
    <row r="413" spans="1:41" hidden="1" x14ac:dyDescent="0.2">
      <c r="A413" s="944" t="s">
        <v>4758</v>
      </c>
      <c r="B413" s="884" t="str">
        <f t="shared" si="9"/>
        <v/>
      </c>
      <c r="C413" s="894" t="s">
        <v>4306</v>
      </c>
      <c r="D413" s="959"/>
      <c r="E413" s="934">
        <v>0</v>
      </c>
      <c r="F413" s="934">
        <v>0</v>
      </c>
      <c r="G413" s="934">
        <v>0</v>
      </c>
      <c r="H413" s="934">
        <v>0</v>
      </c>
      <c r="I413" s="934">
        <v>0</v>
      </c>
      <c r="J413" s="934">
        <v>0</v>
      </c>
      <c r="K413" s="934">
        <v>0</v>
      </c>
      <c r="L413" s="934">
        <v>0</v>
      </c>
      <c r="M413" s="934">
        <v>0</v>
      </c>
      <c r="N413" s="934">
        <v>0</v>
      </c>
      <c r="O413" s="934">
        <v>0</v>
      </c>
      <c r="P413" s="934">
        <v>0</v>
      </c>
      <c r="Q413" s="934">
        <v>0</v>
      </c>
      <c r="R413" s="934">
        <v>0</v>
      </c>
      <c r="S413" s="934">
        <v>0</v>
      </c>
      <c r="T413" s="934">
        <v>0</v>
      </c>
      <c r="U413" s="934">
        <v>0</v>
      </c>
      <c r="V413" s="934">
        <v>0</v>
      </c>
      <c r="W413" s="934">
        <v>0</v>
      </c>
      <c r="X413" s="934"/>
      <c r="Y413" s="934"/>
      <c r="Z413" s="934"/>
    </row>
    <row r="414" spans="1:41" hidden="1" x14ac:dyDescent="0.2">
      <c r="A414" s="944" t="s">
        <v>4759</v>
      </c>
      <c r="B414" s="884" t="str">
        <f t="shared" si="9"/>
        <v/>
      </c>
      <c r="C414" s="894" t="s">
        <v>4307</v>
      </c>
      <c r="D414" s="959"/>
      <c r="E414" s="934">
        <v>0</v>
      </c>
      <c r="F414" s="934">
        <v>0</v>
      </c>
      <c r="G414" s="934">
        <v>0</v>
      </c>
      <c r="H414" s="934">
        <v>0</v>
      </c>
      <c r="I414" s="934">
        <v>0</v>
      </c>
      <c r="J414" s="934">
        <v>0</v>
      </c>
      <c r="K414" s="934">
        <v>0</v>
      </c>
      <c r="L414" s="934">
        <v>0</v>
      </c>
      <c r="M414" s="934">
        <v>0</v>
      </c>
      <c r="N414" s="934">
        <v>0</v>
      </c>
      <c r="O414" s="934">
        <v>0</v>
      </c>
      <c r="P414" s="934">
        <v>0</v>
      </c>
      <c r="Q414" s="934">
        <v>0</v>
      </c>
      <c r="R414" s="934">
        <v>0</v>
      </c>
      <c r="S414" s="934">
        <v>0</v>
      </c>
      <c r="T414" s="934">
        <v>0</v>
      </c>
      <c r="U414" s="934">
        <v>0</v>
      </c>
      <c r="V414" s="934">
        <v>0</v>
      </c>
      <c r="W414" s="934">
        <v>0</v>
      </c>
      <c r="X414" s="934"/>
      <c r="Y414" s="934"/>
      <c r="Z414" s="934"/>
    </row>
    <row r="415" spans="1:41" hidden="1" x14ac:dyDescent="0.2">
      <c r="A415" s="944" t="s">
        <v>4760</v>
      </c>
      <c r="B415" s="884" t="str">
        <f t="shared" si="9"/>
        <v/>
      </c>
      <c r="C415" s="891" t="s">
        <v>4308</v>
      </c>
      <c r="D415" s="959"/>
      <c r="E415" s="934">
        <v>0</v>
      </c>
      <c r="F415" s="934">
        <v>0</v>
      </c>
      <c r="G415" s="934">
        <v>0</v>
      </c>
      <c r="H415" s="934">
        <v>0</v>
      </c>
      <c r="I415" s="934">
        <v>0</v>
      </c>
      <c r="J415" s="934">
        <v>0</v>
      </c>
      <c r="K415" s="934">
        <v>0</v>
      </c>
      <c r="L415" s="934">
        <v>0</v>
      </c>
      <c r="M415" s="934">
        <v>0</v>
      </c>
      <c r="N415" s="934">
        <v>0</v>
      </c>
      <c r="O415" s="934">
        <v>0</v>
      </c>
      <c r="P415" s="934">
        <v>0</v>
      </c>
      <c r="Q415" s="934">
        <v>0</v>
      </c>
      <c r="R415" s="934">
        <v>0</v>
      </c>
      <c r="S415" s="934">
        <v>0</v>
      </c>
      <c r="T415" s="934">
        <v>0</v>
      </c>
      <c r="U415" s="934">
        <v>0</v>
      </c>
      <c r="V415" s="934">
        <v>0</v>
      </c>
      <c r="W415" s="934">
        <v>0</v>
      </c>
      <c r="X415" s="934"/>
      <c r="Y415" s="934"/>
      <c r="Z415" s="934"/>
    </row>
    <row r="416" spans="1:41" hidden="1" x14ac:dyDescent="0.2">
      <c r="A416" s="944" t="s">
        <v>4761</v>
      </c>
      <c r="B416" s="884" t="str">
        <f t="shared" si="9"/>
        <v/>
      </c>
      <c r="C416" s="894" t="s">
        <v>4309</v>
      </c>
      <c r="D416" s="959"/>
      <c r="E416" s="934">
        <v>0</v>
      </c>
      <c r="F416" s="934">
        <v>0</v>
      </c>
      <c r="G416" s="934">
        <v>0</v>
      </c>
      <c r="H416" s="934">
        <v>0</v>
      </c>
      <c r="I416" s="934">
        <v>0</v>
      </c>
      <c r="J416" s="934">
        <v>0</v>
      </c>
      <c r="K416" s="934">
        <v>0</v>
      </c>
      <c r="L416" s="934">
        <v>0</v>
      </c>
      <c r="M416" s="934">
        <v>0</v>
      </c>
      <c r="N416" s="934">
        <v>0</v>
      </c>
      <c r="O416" s="934">
        <v>0</v>
      </c>
      <c r="P416" s="934">
        <v>0</v>
      </c>
      <c r="Q416" s="934">
        <v>0</v>
      </c>
      <c r="R416" s="934">
        <v>0</v>
      </c>
      <c r="S416" s="934">
        <v>0</v>
      </c>
      <c r="T416" s="934">
        <v>0</v>
      </c>
      <c r="U416" s="934">
        <v>0</v>
      </c>
      <c r="V416" s="934">
        <v>0</v>
      </c>
      <c r="W416" s="934">
        <v>0</v>
      </c>
      <c r="X416" s="934"/>
      <c r="Y416" s="934"/>
      <c r="Z416" s="934"/>
    </row>
    <row r="417" spans="1:26" hidden="1" x14ac:dyDescent="0.2">
      <c r="A417" s="944" t="s">
        <v>4762</v>
      </c>
      <c r="B417" s="884" t="str">
        <f t="shared" si="9"/>
        <v/>
      </c>
      <c r="C417" s="894" t="s">
        <v>4310</v>
      </c>
      <c r="D417" s="959"/>
      <c r="E417" s="934">
        <v>0</v>
      </c>
      <c r="F417" s="934">
        <v>0</v>
      </c>
      <c r="G417" s="934">
        <v>0</v>
      </c>
      <c r="H417" s="934">
        <v>0</v>
      </c>
      <c r="I417" s="934">
        <v>0</v>
      </c>
      <c r="J417" s="934">
        <v>0</v>
      </c>
      <c r="K417" s="934">
        <v>0</v>
      </c>
      <c r="L417" s="934">
        <v>0</v>
      </c>
      <c r="M417" s="934">
        <v>0</v>
      </c>
      <c r="N417" s="934">
        <v>0</v>
      </c>
      <c r="O417" s="934">
        <v>0</v>
      </c>
      <c r="P417" s="934">
        <v>0</v>
      </c>
      <c r="Q417" s="934">
        <v>0</v>
      </c>
      <c r="R417" s="934">
        <v>0</v>
      </c>
      <c r="S417" s="934">
        <v>0</v>
      </c>
      <c r="T417" s="934">
        <v>0</v>
      </c>
      <c r="U417" s="934">
        <v>0</v>
      </c>
      <c r="V417" s="934">
        <v>0</v>
      </c>
      <c r="W417" s="934">
        <v>0</v>
      </c>
      <c r="X417" s="934"/>
      <c r="Y417" s="934"/>
      <c r="Z417" s="934"/>
    </row>
    <row r="418" spans="1:26" hidden="1" x14ac:dyDescent="0.2">
      <c r="A418" s="944" t="s">
        <v>4763</v>
      </c>
      <c r="B418" s="884" t="str">
        <f t="shared" si="9"/>
        <v/>
      </c>
      <c r="C418" s="894" t="s">
        <v>4311</v>
      </c>
      <c r="D418" s="959"/>
      <c r="E418" s="934">
        <v>0</v>
      </c>
      <c r="F418" s="934">
        <v>0</v>
      </c>
      <c r="G418" s="934">
        <v>0</v>
      </c>
      <c r="H418" s="934">
        <v>0</v>
      </c>
      <c r="I418" s="934">
        <v>0</v>
      </c>
      <c r="J418" s="934">
        <v>0</v>
      </c>
      <c r="K418" s="934">
        <v>0</v>
      </c>
      <c r="L418" s="934">
        <v>0</v>
      </c>
      <c r="M418" s="934">
        <v>0</v>
      </c>
      <c r="N418" s="934">
        <v>0</v>
      </c>
      <c r="O418" s="934">
        <v>0</v>
      </c>
      <c r="P418" s="934">
        <v>0</v>
      </c>
      <c r="Q418" s="934">
        <v>0</v>
      </c>
      <c r="R418" s="934">
        <v>0</v>
      </c>
      <c r="S418" s="934">
        <v>0</v>
      </c>
      <c r="T418" s="934">
        <v>0</v>
      </c>
      <c r="U418" s="934">
        <v>0</v>
      </c>
      <c r="V418" s="934">
        <v>0</v>
      </c>
      <c r="W418" s="934">
        <v>0</v>
      </c>
      <c r="X418" s="934"/>
      <c r="Y418" s="934"/>
      <c r="Z418" s="934"/>
    </row>
    <row r="419" spans="1:26" hidden="1" x14ac:dyDescent="0.2">
      <c r="A419" s="944" t="s">
        <v>4764</v>
      </c>
      <c r="B419" s="884" t="str">
        <f t="shared" si="9"/>
        <v/>
      </c>
      <c r="C419" s="894" t="s">
        <v>4312</v>
      </c>
      <c r="D419" s="959"/>
      <c r="E419" s="934">
        <v>0</v>
      </c>
      <c r="F419" s="934">
        <v>0</v>
      </c>
      <c r="G419" s="934">
        <v>0</v>
      </c>
      <c r="H419" s="934">
        <v>0</v>
      </c>
      <c r="I419" s="934">
        <v>0</v>
      </c>
      <c r="J419" s="934">
        <v>0</v>
      </c>
      <c r="K419" s="934">
        <v>0</v>
      </c>
      <c r="L419" s="934">
        <v>0</v>
      </c>
      <c r="M419" s="934">
        <v>0</v>
      </c>
      <c r="N419" s="934">
        <v>0</v>
      </c>
      <c r="O419" s="934">
        <v>0</v>
      </c>
      <c r="P419" s="934">
        <v>0</v>
      </c>
      <c r="Q419" s="934">
        <v>0</v>
      </c>
      <c r="R419" s="934">
        <v>0</v>
      </c>
      <c r="S419" s="934">
        <v>0</v>
      </c>
      <c r="T419" s="934">
        <v>0</v>
      </c>
      <c r="U419" s="934">
        <v>0</v>
      </c>
      <c r="V419" s="934">
        <v>0</v>
      </c>
      <c r="W419" s="934">
        <v>0</v>
      </c>
      <c r="X419" s="934"/>
      <c r="Y419" s="934"/>
      <c r="Z419" s="934"/>
    </row>
    <row r="420" spans="1:26" hidden="1" x14ac:dyDescent="0.2">
      <c r="A420" s="944" t="s">
        <v>4765</v>
      </c>
      <c r="B420" s="884" t="str">
        <f t="shared" si="9"/>
        <v/>
      </c>
      <c r="C420" s="894" t="s">
        <v>4313</v>
      </c>
      <c r="D420" s="959"/>
      <c r="E420" s="934">
        <v>0</v>
      </c>
      <c r="F420" s="934">
        <v>0</v>
      </c>
      <c r="G420" s="934">
        <v>0</v>
      </c>
      <c r="H420" s="934">
        <v>0</v>
      </c>
      <c r="I420" s="934">
        <v>0</v>
      </c>
      <c r="J420" s="934">
        <v>0</v>
      </c>
      <c r="K420" s="934">
        <v>0</v>
      </c>
      <c r="L420" s="934">
        <v>0</v>
      </c>
      <c r="M420" s="934">
        <v>0</v>
      </c>
      <c r="N420" s="934">
        <v>0</v>
      </c>
      <c r="O420" s="934">
        <v>0</v>
      </c>
      <c r="P420" s="934">
        <v>0</v>
      </c>
      <c r="Q420" s="934">
        <v>0</v>
      </c>
      <c r="R420" s="934">
        <v>0</v>
      </c>
      <c r="S420" s="934">
        <v>0</v>
      </c>
      <c r="T420" s="934">
        <v>0</v>
      </c>
      <c r="U420" s="934">
        <v>0</v>
      </c>
      <c r="V420" s="934">
        <v>0</v>
      </c>
      <c r="W420" s="934">
        <v>0</v>
      </c>
      <c r="X420" s="934"/>
      <c r="Y420" s="934"/>
      <c r="Z420" s="934"/>
    </row>
    <row r="421" spans="1:26" hidden="1" x14ac:dyDescent="0.2">
      <c r="A421" s="944" t="s">
        <v>4766</v>
      </c>
      <c r="B421" s="884" t="str">
        <f t="shared" si="9"/>
        <v/>
      </c>
      <c r="C421" s="891" t="s">
        <v>4314</v>
      </c>
      <c r="D421" s="959"/>
      <c r="E421" s="934">
        <v>0</v>
      </c>
      <c r="F421" s="934">
        <v>0</v>
      </c>
      <c r="G421" s="934">
        <v>0</v>
      </c>
      <c r="H421" s="934">
        <v>0</v>
      </c>
      <c r="I421" s="934">
        <v>0</v>
      </c>
      <c r="J421" s="934">
        <v>0</v>
      </c>
      <c r="K421" s="934">
        <v>0</v>
      </c>
      <c r="L421" s="934">
        <v>0</v>
      </c>
      <c r="M421" s="934">
        <v>0</v>
      </c>
      <c r="N421" s="934">
        <v>0</v>
      </c>
      <c r="O421" s="934">
        <v>0</v>
      </c>
      <c r="P421" s="934">
        <v>0</v>
      </c>
      <c r="Q421" s="934">
        <v>0</v>
      </c>
      <c r="R421" s="934">
        <v>0</v>
      </c>
      <c r="S421" s="934">
        <v>0</v>
      </c>
      <c r="T421" s="934">
        <v>0</v>
      </c>
      <c r="U421" s="934">
        <v>0</v>
      </c>
      <c r="V421" s="934">
        <v>0</v>
      </c>
      <c r="W421" s="934">
        <v>0</v>
      </c>
      <c r="X421" s="934"/>
      <c r="Y421" s="934"/>
      <c r="Z421" s="934"/>
    </row>
    <row r="422" spans="1:26" hidden="1" x14ac:dyDescent="0.2">
      <c r="A422" s="944" t="s">
        <v>4767</v>
      </c>
      <c r="B422" s="884" t="str">
        <f t="shared" si="9"/>
        <v/>
      </c>
      <c r="C422" s="894" t="s">
        <v>4315</v>
      </c>
      <c r="D422" s="959"/>
      <c r="E422" s="934">
        <v>0</v>
      </c>
      <c r="F422" s="934">
        <v>0</v>
      </c>
      <c r="G422" s="934">
        <v>0</v>
      </c>
      <c r="H422" s="934">
        <v>0</v>
      </c>
      <c r="I422" s="934">
        <v>0</v>
      </c>
      <c r="J422" s="934">
        <v>0</v>
      </c>
      <c r="K422" s="934">
        <v>0</v>
      </c>
      <c r="L422" s="934">
        <v>0</v>
      </c>
      <c r="M422" s="934">
        <v>0</v>
      </c>
      <c r="N422" s="934">
        <v>0</v>
      </c>
      <c r="O422" s="934">
        <v>0</v>
      </c>
      <c r="P422" s="934">
        <v>0</v>
      </c>
      <c r="Q422" s="934">
        <v>0</v>
      </c>
      <c r="R422" s="934">
        <v>0</v>
      </c>
      <c r="S422" s="934">
        <v>0</v>
      </c>
      <c r="T422" s="934">
        <v>0</v>
      </c>
      <c r="U422" s="934">
        <v>0</v>
      </c>
      <c r="V422" s="934">
        <v>0</v>
      </c>
      <c r="W422" s="934">
        <v>0</v>
      </c>
      <c r="X422" s="934"/>
      <c r="Y422" s="934"/>
      <c r="Z422" s="934"/>
    </row>
    <row r="423" spans="1:26" hidden="1" x14ac:dyDescent="0.2">
      <c r="A423" s="944" t="s">
        <v>4768</v>
      </c>
      <c r="B423" s="884" t="str">
        <f t="shared" si="9"/>
        <v/>
      </c>
      <c r="C423" s="894" t="s">
        <v>4316</v>
      </c>
      <c r="D423" s="959"/>
      <c r="E423" s="934">
        <v>0</v>
      </c>
      <c r="F423" s="934">
        <v>0</v>
      </c>
      <c r="G423" s="934">
        <v>0</v>
      </c>
      <c r="H423" s="934">
        <v>0</v>
      </c>
      <c r="I423" s="934">
        <v>0</v>
      </c>
      <c r="J423" s="934">
        <v>0</v>
      </c>
      <c r="K423" s="934">
        <v>0</v>
      </c>
      <c r="L423" s="934">
        <v>0</v>
      </c>
      <c r="M423" s="934">
        <v>0</v>
      </c>
      <c r="N423" s="934">
        <v>0</v>
      </c>
      <c r="O423" s="934">
        <v>0</v>
      </c>
      <c r="P423" s="934">
        <v>0</v>
      </c>
      <c r="Q423" s="934">
        <v>0</v>
      </c>
      <c r="R423" s="934">
        <v>0</v>
      </c>
      <c r="S423" s="934">
        <v>0</v>
      </c>
      <c r="T423" s="934">
        <v>0</v>
      </c>
      <c r="U423" s="934">
        <v>0</v>
      </c>
      <c r="V423" s="934">
        <v>0</v>
      </c>
      <c r="W423" s="934">
        <v>0</v>
      </c>
      <c r="X423" s="934"/>
      <c r="Y423" s="934"/>
      <c r="Z423" s="934"/>
    </row>
    <row r="424" spans="1:26" hidden="1" x14ac:dyDescent="0.2">
      <c r="A424" s="944" t="s">
        <v>4769</v>
      </c>
      <c r="B424" s="884" t="str">
        <f t="shared" si="9"/>
        <v/>
      </c>
      <c r="C424" s="891" t="s">
        <v>4317</v>
      </c>
      <c r="D424" s="959"/>
      <c r="E424" s="934">
        <v>0</v>
      </c>
      <c r="F424" s="934">
        <v>0</v>
      </c>
      <c r="G424" s="934">
        <v>0</v>
      </c>
      <c r="H424" s="934">
        <v>0</v>
      </c>
      <c r="I424" s="934">
        <v>0</v>
      </c>
      <c r="J424" s="934">
        <v>0</v>
      </c>
      <c r="K424" s="934">
        <v>0</v>
      </c>
      <c r="L424" s="934">
        <v>0</v>
      </c>
      <c r="M424" s="934">
        <v>0</v>
      </c>
      <c r="N424" s="934">
        <v>0</v>
      </c>
      <c r="O424" s="934">
        <v>0</v>
      </c>
      <c r="P424" s="934">
        <v>0</v>
      </c>
      <c r="Q424" s="934">
        <v>0</v>
      </c>
      <c r="R424" s="934">
        <v>0</v>
      </c>
      <c r="S424" s="934">
        <v>0</v>
      </c>
      <c r="T424" s="934">
        <v>0</v>
      </c>
      <c r="U424" s="934">
        <v>0</v>
      </c>
      <c r="V424" s="934">
        <v>0</v>
      </c>
      <c r="W424" s="934">
        <v>0</v>
      </c>
      <c r="X424" s="934"/>
      <c r="Y424" s="934"/>
      <c r="Z424" s="934"/>
    </row>
    <row r="425" spans="1:26" hidden="1" x14ac:dyDescent="0.2">
      <c r="A425" s="944" t="s">
        <v>4770</v>
      </c>
      <c r="B425" s="884" t="str">
        <f t="shared" si="9"/>
        <v/>
      </c>
      <c r="C425" s="894" t="s">
        <v>4318</v>
      </c>
      <c r="D425" s="959"/>
      <c r="E425" s="934">
        <v>0</v>
      </c>
      <c r="F425" s="934">
        <v>0</v>
      </c>
      <c r="G425" s="934">
        <v>0</v>
      </c>
      <c r="H425" s="934">
        <v>0</v>
      </c>
      <c r="I425" s="934">
        <v>0</v>
      </c>
      <c r="J425" s="934">
        <v>0</v>
      </c>
      <c r="K425" s="934">
        <v>0</v>
      </c>
      <c r="L425" s="934">
        <v>0</v>
      </c>
      <c r="M425" s="934">
        <v>0</v>
      </c>
      <c r="N425" s="934">
        <v>0</v>
      </c>
      <c r="O425" s="934">
        <v>0</v>
      </c>
      <c r="P425" s="934">
        <v>0</v>
      </c>
      <c r="Q425" s="934">
        <v>0</v>
      </c>
      <c r="R425" s="934">
        <v>0</v>
      </c>
      <c r="S425" s="934">
        <v>0</v>
      </c>
      <c r="T425" s="934">
        <v>0</v>
      </c>
      <c r="U425" s="934">
        <v>0</v>
      </c>
      <c r="V425" s="934">
        <v>0</v>
      </c>
      <c r="W425" s="934">
        <v>0</v>
      </c>
      <c r="X425" s="934"/>
      <c r="Y425" s="934"/>
      <c r="Z425" s="934"/>
    </row>
    <row r="426" spans="1:26" hidden="1" x14ac:dyDescent="0.2">
      <c r="A426" s="944" t="s">
        <v>4771</v>
      </c>
      <c r="B426" s="884" t="str">
        <f t="shared" si="9"/>
        <v/>
      </c>
      <c r="C426" s="894" t="s">
        <v>4319</v>
      </c>
      <c r="D426" s="959"/>
      <c r="E426" s="934">
        <v>0</v>
      </c>
      <c r="F426" s="934">
        <v>0</v>
      </c>
      <c r="G426" s="934">
        <v>0</v>
      </c>
      <c r="H426" s="934">
        <v>0</v>
      </c>
      <c r="I426" s="934">
        <v>0</v>
      </c>
      <c r="J426" s="934">
        <v>0</v>
      </c>
      <c r="K426" s="934">
        <v>0</v>
      </c>
      <c r="L426" s="934">
        <v>0</v>
      </c>
      <c r="M426" s="934">
        <v>0</v>
      </c>
      <c r="N426" s="934">
        <v>0</v>
      </c>
      <c r="O426" s="934">
        <v>0</v>
      </c>
      <c r="P426" s="934">
        <v>0</v>
      </c>
      <c r="Q426" s="934">
        <v>0</v>
      </c>
      <c r="R426" s="934">
        <v>0</v>
      </c>
      <c r="S426" s="934">
        <v>0</v>
      </c>
      <c r="T426" s="934">
        <v>0</v>
      </c>
      <c r="U426" s="934">
        <v>0</v>
      </c>
      <c r="V426" s="934">
        <v>0</v>
      </c>
      <c r="W426" s="934">
        <v>0</v>
      </c>
      <c r="X426" s="934"/>
      <c r="Y426" s="934"/>
      <c r="Z426" s="934"/>
    </row>
    <row r="427" spans="1:26" hidden="1" x14ac:dyDescent="0.2">
      <c r="A427" s="944" t="s">
        <v>4772</v>
      </c>
      <c r="B427" s="884" t="str">
        <f t="shared" si="9"/>
        <v/>
      </c>
      <c r="C427" s="895" t="s">
        <v>4320</v>
      </c>
      <c r="D427" s="959"/>
      <c r="E427" s="934">
        <v>0</v>
      </c>
      <c r="F427" s="934">
        <v>0</v>
      </c>
      <c r="G427" s="934">
        <v>0</v>
      </c>
      <c r="H427" s="934">
        <v>0</v>
      </c>
      <c r="I427" s="934">
        <v>0</v>
      </c>
      <c r="J427" s="934">
        <v>0</v>
      </c>
      <c r="K427" s="934">
        <v>0</v>
      </c>
      <c r="L427" s="934">
        <v>0</v>
      </c>
      <c r="M427" s="934">
        <v>0</v>
      </c>
      <c r="N427" s="934">
        <v>0</v>
      </c>
      <c r="O427" s="934">
        <v>0</v>
      </c>
      <c r="P427" s="934">
        <v>0</v>
      </c>
      <c r="Q427" s="934">
        <v>0</v>
      </c>
      <c r="R427" s="934">
        <v>0</v>
      </c>
      <c r="S427" s="934">
        <v>0</v>
      </c>
      <c r="T427" s="934">
        <v>0</v>
      </c>
      <c r="U427" s="934">
        <v>0</v>
      </c>
      <c r="V427" s="934">
        <v>0</v>
      </c>
      <c r="W427" s="934">
        <v>0</v>
      </c>
      <c r="X427" s="934"/>
      <c r="Y427" s="934"/>
      <c r="Z427" s="934"/>
    </row>
    <row r="428" spans="1:26" hidden="1" x14ac:dyDescent="0.2">
      <c r="A428" s="944" t="s">
        <v>4773</v>
      </c>
      <c r="B428" s="884" t="str">
        <f t="shared" si="9"/>
        <v/>
      </c>
      <c r="C428" s="895" t="s">
        <v>4321</v>
      </c>
      <c r="D428" s="959"/>
      <c r="E428" s="934">
        <v>0</v>
      </c>
      <c r="F428" s="934">
        <v>0</v>
      </c>
      <c r="G428" s="934">
        <v>0</v>
      </c>
      <c r="H428" s="934">
        <v>0</v>
      </c>
      <c r="I428" s="934">
        <v>0</v>
      </c>
      <c r="J428" s="934">
        <v>0</v>
      </c>
      <c r="K428" s="934">
        <v>0</v>
      </c>
      <c r="L428" s="934">
        <v>0</v>
      </c>
      <c r="M428" s="934">
        <v>0</v>
      </c>
      <c r="N428" s="934">
        <v>0</v>
      </c>
      <c r="O428" s="934">
        <v>0</v>
      </c>
      <c r="P428" s="934">
        <v>0</v>
      </c>
      <c r="Q428" s="934">
        <v>0</v>
      </c>
      <c r="R428" s="934">
        <v>0</v>
      </c>
      <c r="S428" s="934">
        <v>0</v>
      </c>
      <c r="T428" s="934">
        <v>0</v>
      </c>
      <c r="U428" s="934">
        <v>0</v>
      </c>
      <c r="V428" s="934">
        <v>0</v>
      </c>
      <c r="W428" s="934">
        <v>0</v>
      </c>
      <c r="X428" s="934"/>
      <c r="Y428" s="934"/>
      <c r="Z428" s="934"/>
    </row>
    <row r="429" spans="1:26" x14ac:dyDescent="0.2">
      <c r="A429" s="944" t="s">
        <v>4774</v>
      </c>
      <c r="B429" s="884" t="str">
        <f t="shared" si="9"/>
        <v>X</v>
      </c>
      <c r="C429" s="890" t="s">
        <v>4322</v>
      </c>
      <c r="D429" s="959"/>
      <c r="E429" s="934">
        <v>5.7206125259399414</v>
      </c>
      <c r="F429" s="934">
        <v>-8.4649953842163086</v>
      </c>
      <c r="G429" s="934">
        <v>-0.62450975179672241</v>
      </c>
      <c r="H429" s="934">
        <v>1.2962331771850586</v>
      </c>
      <c r="I429" s="934">
        <v>0.33273458480834961</v>
      </c>
      <c r="J429" s="934">
        <v>2.2501082420349121</v>
      </c>
      <c r="K429" s="934">
        <v>0.26128137111663818</v>
      </c>
      <c r="L429" s="934">
        <v>0.88815391063690186</v>
      </c>
      <c r="M429" s="934">
        <v>-0.41277408599853516</v>
      </c>
      <c r="N429" s="934">
        <v>-0.43184939026832581</v>
      </c>
      <c r="O429" s="934">
        <v>-9.2879426665604115E-4</v>
      </c>
      <c r="P429" s="934">
        <v>-9.4443164765834808E-2</v>
      </c>
      <c r="Q429" s="934">
        <v>0.25581753253936768</v>
      </c>
      <c r="R429" s="934">
        <v>0</v>
      </c>
      <c r="S429" s="934">
        <v>0</v>
      </c>
      <c r="T429" s="934">
        <v>0</v>
      </c>
      <c r="U429" s="934">
        <v>0</v>
      </c>
      <c r="V429" s="934">
        <v>0</v>
      </c>
      <c r="W429" s="934">
        <v>0</v>
      </c>
      <c r="X429" s="934">
        <v>0</v>
      </c>
      <c r="Y429" s="934"/>
      <c r="Z429" s="934"/>
    </row>
    <row r="430" spans="1:26" hidden="1" x14ac:dyDescent="0.2">
      <c r="A430" s="944" t="s">
        <v>4775</v>
      </c>
      <c r="B430" s="884" t="str">
        <f t="shared" si="9"/>
        <v/>
      </c>
      <c r="C430" s="891" t="s">
        <v>4323</v>
      </c>
      <c r="D430" s="959"/>
      <c r="E430" s="934">
        <v>0</v>
      </c>
      <c r="F430" s="934">
        <v>0</v>
      </c>
      <c r="G430" s="934">
        <v>0</v>
      </c>
      <c r="H430" s="934">
        <v>0</v>
      </c>
      <c r="I430" s="934">
        <v>0</v>
      </c>
      <c r="J430" s="934">
        <v>0</v>
      </c>
      <c r="K430" s="934">
        <v>0</v>
      </c>
      <c r="L430" s="934">
        <v>0</v>
      </c>
      <c r="M430" s="934">
        <v>0</v>
      </c>
      <c r="N430" s="934">
        <v>0</v>
      </c>
      <c r="O430" s="934">
        <v>0</v>
      </c>
      <c r="P430" s="934">
        <v>0</v>
      </c>
      <c r="Q430" s="934">
        <v>0</v>
      </c>
      <c r="R430" s="934">
        <v>0</v>
      </c>
      <c r="S430" s="934">
        <v>0</v>
      </c>
      <c r="T430" s="934">
        <v>0</v>
      </c>
      <c r="U430" s="934">
        <v>0</v>
      </c>
      <c r="V430" s="934">
        <v>0</v>
      </c>
      <c r="W430" s="934">
        <v>0</v>
      </c>
      <c r="X430" s="934"/>
      <c r="Y430" s="934"/>
      <c r="Z430" s="934"/>
    </row>
    <row r="431" spans="1:26" x14ac:dyDescent="0.2">
      <c r="A431" s="944" t="s">
        <v>4776</v>
      </c>
      <c r="B431" s="884" t="str">
        <f t="shared" si="9"/>
        <v>X</v>
      </c>
      <c r="C431" s="891" t="s">
        <v>4324</v>
      </c>
      <c r="D431" s="959"/>
      <c r="E431" s="934">
        <v>5.7206125259399414</v>
      </c>
      <c r="F431" s="934">
        <v>-8.4649953842163086</v>
      </c>
      <c r="G431" s="934">
        <v>-0.62450975179672241</v>
      </c>
      <c r="H431" s="934">
        <v>1.2962331771850586</v>
      </c>
      <c r="I431" s="934">
        <v>0.33273458480834961</v>
      </c>
      <c r="J431" s="934">
        <v>2.2501082420349121</v>
      </c>
      <c r="K431" s="934">
        <v>0.26128137111663818</v>
      </c>
      <c r="L431" s="934">
        <v>0.88815391063690186</v>
      </c>
      <c r="M431" s="934">
        <v>-0.41277408599853516</v>
      </c>
      <c r="N431" s="934">
        <v>-0.43184939026832581</v>
      </c>
      <c r="O431" s="934">
        <v>-9.2879426665604115E-4</v>
      </c>
      <c r="P431" s="934">
        <v>-9.4443164765834808E-2</v>
      </c>
      <c r="Q431" s="934">
        <v>0.25581753253936768</v>
      </c>
      <c r="R431" s="934">
        <v>0</v>
      </c>
      <c r="S431" s="934">
        <v>0</v>
      </c>
      <c r="T431" s="934">
        <v>0</v>
      </c>
      <c r="U431" s="934">
        <v>0</v>
      </c>
      <c r="V431" s="934">
        <v>0</v>
      </c>
      <c r="W431" s="934">
        <v>0</v>
      </c>
      <c r="X431" s="934">
        <v>0</v>
      </c>
      <c r="Y431" s="934"/>
      <c r="Z431" s="934"/>
    </row>
    <row r="432" spans="1:26" hidden="1" x14ac:dyDescent="0.2">
      <c r="A432" s="944" t="s">
        <v>4777</v>
      </c>
      <c r="B432" s="884" t="str">
        <f t="shared" si="9"/>
        <v/>
      </c>
      <c r="C432" s="891" t="s">
        <v>4325</v>
      </c>
      <c r="D432" s="959"/>
      <c r="E432" s="934">
        <v>0</v>
      </c>
      <c r="F432" s="934">
        <v>0</v>
      </c>
      <c r="G432" s="934">
        <v>0</v>
      </c>
      <c r="H432" s="934">
        <v>0</v>
      </c>
      <c r="I432" s="934">
        <v>0</v>
      </c>
      <c r="J432" s="934">
        <v>0</v>
      </c>
      <c r="K432" s="934">
        <v>0</v>
      </c>
      <c r="L432" s="934">
        <v>0</v>
      </c>
      <c r="M432" s="934">
        <v>0</v>
      </c>
      <c r="N432" s="934">
        <v>0</v>
      </c>
      <c r="O432" s="934">
        <v>0</v>
      </c>
      <c r="P432" s="934">
        <v>0</v>
      </c>
      <c r="Q432" s="934">
        <v>0</v>
      </c>
      <c r="R432" s="934">
        <v>0</v>
      </c>
      <c r="S432" s="934">
        <v>0</v>
      </c>
      <c r="T432" s="934">
        <v>0</v>
      </c>
      <c r="U432" s="934">
        <v>0</v>
      </c>
      <c r="V432" s="934">
        <v>0</v>
      </c>
      <c r="W432" s="934">
        <v>0</v>
      </c>
      <c r="X432" s="934"/>
      <c r="Y432" s="934"/>
      <c r="Z432" s="934"/>
    </row>
    <row r="433" spans="1:26" hidden="1" x14ac:dyDescent="0.2">
      <c r="A433" s="944" t="s">
        <v>4778</v>
      </c>
      <c r="B433" s="884" t="str">
        <f t="shared" si="9"/>
        <v/>
      </c>
      <c r="C433" s="891" t="s">
        <v>4326</v>
      </c>
      <c r="D433" s="959"/>
      <c r="E433" s="934">
        <v>0</v>
      </c>
      <c r="F433" s="934">
        <v>0</v>
      </c>
      <c r="G433" s="934">
        <v>0</v>
      </c>
      <c r="H433" s="934">
        <v>0</v>
      </c>
      <c r="I433" s="934">
        <v>0</v>
      </c>
      <c r="J433" s="934">
        <v>0</v>
      </c>
      <c r="K433" s="934">
        <v>0</v>
      </c>
      <c r="L433" s="934">
        <v>0</v>
      </c>
      <c r="M433" s="934">
        <v>0</v>
      </c>
      <c r="N433" s="934">
        <v>0</v>
      </c>
      <c r="O433" s="934">
        <v>0</v>
      </c>
      <c r="P433" s="934">
        <v>0</v>
      </c>
      <c r="Q433" s="934">
        <v>0</v>
      </c>
      <c r="R433" s="934">
        <v>0</v>
      </c>
      <c r="S433" s="934">
        <v>0</v>
      </c>
      <c r="T433" s="934">
        <v>0</v>
      </c>
      <c r="U433" s="934">
        <v>0</v>
      </c>
      <c r="V433" s="934">
        <v>0</v>
      </c>
      <c r="W433" s="934">
        <v>0</v>
      </c>
      <c r="X433" s="934"/>
      <c r="Y433" s="934"/>
      <c r="Z433" s="934"/>
    </row>
    <row r="434" spans="1:26" hidden="1" x14ac:dyDescent="0.2">
      <c r="A434" s="944" t="s">
        <v>4779</v>
      </c>
      <c r="B434" s="884" t="str">
        <f t="shared" si="9"/>
        <v/>
      </c>
      <c r="C434" s="894" t="s">
        <v>4327</v>
      </c>
      <c r="D434" s="959"/>
      <c r="E434" s="934">
        <v>0</v>
      </c>
      <c r="F434" s="934">
        <v>0</v>
      </c>
      <c r="G434" s="934">
        <v>0</v>
      </c>
      <c r="H434" s="934">
        <v>0</v>
      </c>
      <c r="I434" s="934">
        <v>0</v>
      </c>
      <c r="J434" s="934">
        <v>0</v>
      </c>
      <c r="K434" s="934">
        <v>0</v>
      </c>
      <c r="L434" s="934">
        <v>0</v>
      </c>
      <c r="M434" s="934">
        <v>0</v>
      </c>
      <c r="N434" s="934">
        <v>0</v>
      </c>
      <c r="O434" s="934">
        <v>0</v>
      </c>
      <c r="P434" s="934">
        <v>0</v>
      </c>
      <c r="Q434" s="934">
        <v>0</v>
      </c>
      <c r="R434" s="934">
        <v>0</v>
      </c>
      <c r="S434" s="934">
        <v>0</v>
      </c>
      <c r="T434" s="934">
        <v>0</v>
      </c>
      <c r="U434" s="934">
        <v>0</v>
      </c>
      <c r="V434" s="934">
        <v>0</v>
      </c>
      <c r="W434" s="934">
        <v>0</v>
      </c>
      <c r="X434" s="934"/>
      <c r="Y434" s="934"/>
      <c r="Z434" s="934"/>
    </row>
    <row r="435" spans="1:26" hidden="1" x14ac:dyDescent="0.2">
      <c r="A435" s="944" t="s">
        <v>4780</v>
      </c>
      <c r="B435" s="884" t="str">
        <f t="shared" si="9"/>
        <v/>
      </c>
      <c r="C435" s="894" t="s">
        <v>4328</v>
      </c>
      <c r="D435" s="959"/>
      <c r="E435" s="934">
        <v>0</v>
      </c>
      <c r="F435" s="934">
        <v>0</v>
      </c>
      <c r="G435" s="934">
        <v>0</v>
      </c>
      <c r="H435" s="934">
        <v>0</v>
      </c>
      <c r="I435" s="934">
        <v>0</v>
      </c>
      <c r="J435" s="934">
        <v>0</v>
      </c>
      <c r="K435" s="934">
        <v>0</v>
      </c>
      <c r="L435" s="934">
        <v>0</v>
      </c>
      <c r="M435" s="934">
        <v>0</v>
      </c>
      <c r="N435" s="934">
        <v>0</v>
      </c>
      <c r="O435" s="934">
        <v>0</v>
      </c>
      <c r="P435" s="934">
        <v>0</v>
      </c>
      <c r="Q435" s="934">
        <v>0</v>
      </c>
      <c r="R435" s="934">
        <v>0</v>
      </c>
      <c r="S435" s="934">
        <v>0</v>
      </c>
      <c r="T435" s="934">
        <v>0</v>
      </c>
      <c r="U435" s="934">
        <v>0</v>
      </c>
      <c r="V435" s="934">
        <v>0</v>
      </c>
      <c r="W435" s="934">
        <v>0</v>
      </c>
      <c r="X435" s="934"/>
      <c r="Y435" s="934"/>
      <c r="Z435" s="934"/>
    </row>
    <row r="436" spans="1:26" hidden="1" x14ac:dyDescent="0.2">
      <c r="A436" s="944" t="s">
        <v>4781</v>
      </c>
      <c r="B436" s="884" t="str">
        <f t="shared" si="9"/>
        <v/>
      </c>
      <c r="C436" s="891" t="s">
        <v>4329</v>
      </c>
      <c r="D436" s="959"/>
      <c r="E436" s="934">
        <v>0</v>
      </c>
      <c r="F436" s="934">
        <v>0</v>
      </c>
      <c r="G436" s="934">
        <v>0</v>
      </c>
      <c r="H436" s="934">
        <v>0</v>
      </c>
      <c r="I436" s="934">
        <v>0</v>
      </c>
      <c r="J436" s="934">
        <v>0</v>
      </c>
      <c r="K436" s="934">
        <v>0</v>
      </c>
      <c r="L436" s="934">
        <v>0</v>
      </c>
      <c r="M436" s="934">
        <v>0</v>
      </c>
      <c r="N436" s="934">
        <v>0</v>
      </c>
      <c r="O436" s="934">
        <v>0</v>
      </c>
      <c r="P436" s="934">
        <v>0</v>
      </c>
      <c r="Q436" s="934">
        <v>0</v>
      </c>
      <c r="R436" s="934">
        <v>0</v>
      </c>
      <c r="S436" s="934">
        <v>0</v>
      </c>
      <c r="T436" s="934">
        <v>0</v>
      </c>
      <c r="U436" s="934">
        <v>0</v>
      </c>
      <c r="V436" s="934">
        <v>0</v>
      </c>
      <c r="W436" s="934">
        <v>0</v>
      </c>
      <c r="X436" s="934"/>
      <c r="Y436" s="934"/>
      <c r="Z436" s="934"/>
    </row>
    <row r="437" spans="1:26" hidden="1" x14ac:dyDescent="0.2">
      <c r="A437" s="944" t="s">
        <v>4782</v>
      </c>
      <c r="B437" s="884" t="str">
        <f t="shared" si="9"/>
        <v/>
      </c>
      <c r="C437" s="894" t="s">
        <v>4330</v>
      </c>
      <c r="D437" s="959"/>
      <c r="E437" s="934">
        <v>0</v>
      </c>
      <c r="F437" s="934">
        <v>0</v>
      </c>
      <c r="G437" s="934">
        <v>0</v>
      </c>
      <c r="H437" s="934">
        <v>0</v>
      </c>
      <c r="I437" s="934">
        <v>0</v>
      </c>
      <c r="J437" s="934">
        <v>0</v>
      </c>
      <c r="K437" s="934">
        <v>0</v>
      </c>
      <c r="L437" s="934">
        <v>0</v>
      </c>
      <c r="M437" s="934">
        <v>0</v>
      </c>
      <c r="N437" s="934">
        <v>0</v>
      </c>
      <c r="O437" s="934">
        <v>0</v>
      </c>
      <c r="P437" s="934">
        <v>0</v>
      </c>
      <c r="Q437" s="934">
        <v>0</v>
      </c>
      <c r="R437" s="934">
        <v>0</v>
      </c>
      <c r="S437" s="934">
        <v>0</v>
      </c>
      <c r="T437" s="934">
        <v>0</v>
      </c>
      <c r="U437" s="934">
        <v>0</v>
      </c>
      <c r="V437" s="934">
        <v>0</v>
      </c>
      <c r="W437" s="934">
        <v>0</v>
      </c>
      <c r="X437" s="934"/>
      <c r="Y437" s="934"/>
      <c r="Z437" s="934"/>
    </row>
    <row r="438" spans="1:26" hidden="1" x14ac:dyDescent="0.2">
      <c r="A438" s="944" t="s">
        <v>4783</v>
      </c>
      <c r="B438" s="884" t="str">
        <f t="shared" si="9"/>
        <v/>
      </c>
      <c r="C438" s="894" t="s">
        <v>4331</v>
      </c>
      <c r="D438" s="959"/>
      <c r="E438" s="934">
        <v>0</v>
      </c>
      <c r="F438" s="934">
        <v>0</v>
      </c>
      <c r="G438" s="934">
        <v>0</v>
      </c>
      <c r="H438" s="934">
        <v>0</v>
      </c>
      <c r="I438" s="934">
        <v>0</v>
      </c>
      <c r="J438" s="934">
        <v>0</v>
      </c>
      <c r="K438" s="934">
        <v>0</v>
      </c>
      <c r="L438" s="934">
        <v>0</v>
      </c>
      <c r="M438" s="934">
        <v>0</v>
      </c>
      <c r="N438" s="934">
        <v>0</v>
      </c>
      <c r="O438" s="934">
        <v>0</v>
      </c>
      <c r="P438" s="934">
        <v>0</v>
      </c>
      <c r="Q438" s="934">
        <v>0</v>
      </c>
      <c r="R438" s="934">
        <v>0</v>
      </c>
      <c r="S438" s="934">
        <v>0</v>
      </c>
      <c r="T438" s="934">
        <v>0</v>
      </c>
      <c r="U438" s="934">
        <v>0</v>
      </c>
      <c r="V438" s="934">
        <v>0</v>
      </c>
      <c r="W438" s="934">
        <v>0</v>
      </c>
      <c r="X438" s="934"/>
      <c r="Y438" s="934"/>
      <c r="Z438" s="934"/>
    </row>
    <row r="439" spans="1:26" hidden="1" x14ac:dyDescent="0.2">
      <c r="A439" s="944" t="s">
        <v>4784</v>
      </c>
      <c r="B439" s="884" t="str">
        <f t="shared" si="9"/>
        <v/>
      </c>
      <c r="C439" s="894" t="s">
        <v>4332</v>
      </c>
      <c r="D439" s="959"/>
      <c r="E439" s="934">
        <v>0</v>
      </c>
      <c r="F439" s="934">
        <v>0</v>
      </c>
      <c r="G439" s="934">
        <v>0</v>
      </c>
      <c r="H439" s="934">
        <v>0</v>
      </c>
      <c r="I439" s="934">
        <v>0</v>
      </c>
      <c r="J439" s="934">
        <v>0</v>
      </c>
      <c r="K439" s="934">
        <v>0</v>
      </c>
      <c r="L439" s="934">
        <v>0</v>
      </c>
      <c r="M439" s="934">
        <v>0</v>
      </c>
      <c r="N439" s="934">
        <v>0</v>
      </c>
      <c r="O439" s="934">
        <v>0</v>
      </c>
      <c r="P439" s="934">
        <v>0</v>
      </c>
      <c r="Q439" s="934">
        <v>0</v>
      </c>
      <c r="R439" s="934">
        <v>0</v>
      </c>
      <c r="S439" s="934">
        <v>0</v>
      </c>
      <c r="T439" s="934">
        <v>0</v>
      </c>
      <c r="U439" s="934">
        <v>0</v>
      </c>
      <c r="V439" s="934">
        <v>0</v>
      </c>
      <c r="W439" s="934">
        <v>0</v>
      </c>
      <c r="X439" s="934"/>
      <c r="Y439" s="934"/>
      <c r="Z439" s="934"/>
    </row>
    <row r="440" spans="1:26" hidden="1" x14ac:dyDescent="0.2">
      <c r="A440" s="944" t="s">
        <v>4785</v>
      </c>
      <c r="B440" s="884" t="str">
        <f t="shared" si="9"/>
        <v/>
      </c>
      <c r="C440" s="894" t="s">
        <v>4333</v>
      </c>
      <c r="D440" s="959"/>
      <c r="E440" s="934">
        <v>0</v>
      </c>
      <c r="F440" s="934">
        <v>0</v>
      </c>
      <c r="G440" s="934">
        <v>0</v>
      </c>
      <c r="H440" s="934">
        <v>0</v>
      </c>
      <c r="I440" s="934">
        <v>0</v>
      </c>
      <c r="J440" s="934">
        <v>0</v>
      </c>
      <c r="K440" s="934">
        <v>0</v>
      </c>
      <c r="L440" s="934">
        <v>0</v>
      </c>
      <c r="M440" s="934">
        <v>0</v>
      </c>
      <c r="N440" s="934">
        <v>0</v>
      </c>
      <c r="O440" s="934">
        <v>0</v>
      </c>
      <c r="P440" s="934">
        <v>0</v>
      </c>
      <c r="Q440" s="934">
        <v>0</v>
      </c>
      <c r="R440" s="934">
        <v>0</v>
      </c>
      <c r="S440" s="934">
        <v>0</v>
      </c>
      <c r="T440" s="934">
        <v>0</v>
      </c>
      <c r="U440" s="934">
        <v>0</v>
      </c>
      <c r="V440" s="934">
        <v>0</v>
      </c>
      <c r="W440" s="934">
        <v>0</v>
      </c>
      <c r="X440" s="934"/>
      <c r="Y440" s="934"/>
      <c r="Z440" s="934"/>
    </row>
    <row r="441" spans="1:26" hidden="1" x14ac:dyDescent="0.2">
      <c r="A441" s="944" t="s">
        <v>4786</v>
      </c>
      <c r="B441" s="884" t="str">
        <f t="shared" si="9"/>
        <v/>
      </c>
      <c r="C441" s="894" t="s">
        <v>4334</v>
      </c>
      <c r="D441" s="959"/>
      <c r="E441" s="934">
        <v>0</v>
      </c>
      <c r="F441" s="934">
        <v>0</v>
      </c>
      <c r="G441" s="934">
        <v>0</v>
      </c>
      <c r="H441" s="934">
        <v>0</v>
      </c>
      <c r="I441" s="934">
        <v>0</v>
      </c>
      <c r="J441" s="934">
        <v>0</v>
      </c>
      <c r="K441" s="934">
        <v>0</v>
      </c>
      <c r="L441" s="934">
        <v>0</v>
      </c>
      <c r="M441" s="934">
        <v>0</v>
      </c>
      <c r="N441" s="934">
        <v>0</v>
      </c>
      <c r="O441" s="934">
        <v>0</v>
      </c>
      <c r="P441" s="934">
        <v>0</v>
      </c>
      <c r="Q441" s="934">
        <v>0</v>
      </c>
      <c r="R441" s="934">
        <v>0</v>
      </c>
      <c r="S441" s="934">
        <v>0</v>
      </c>
      <c r="T441" s="934">
        <v>0</v>
      </c>
      <c r="U441" s="934">
        <v>0</v>
      </c>
      <c r="V441" s="934">
        <v>0</v>
      </c>
      <c r="W441" s="934">
        <v>0</v>
      </c>
      <c r="X441" s="934"/>
      <c r="Y441" s="934"/>
      <c r="Z441" s="934"/>
    </row>
    <row r="442" spans="1:26" hidden="1" x14ac:dyDescent="0.2">
      <c r="A442" s="944" t="s">
        <v>4787</v>
      </c>
      <c r="B442" s="884" t="str">
        <f t="shared" si="9"/>
        <v/>
      </c>
      <c r="C442" s="894" t="s">
        <v>4335</v>
      </c>
      <c r="D442" s="959"/>
      <c r="E442" s="934">
        <v>0</v>
      </c>
      <c r="F442" s="934">
        <v>0</v>
      </c>
      <c r="G442" s="934">
        <v>0</v>
      </c>
      <c r="H442" s="934">
        <v>0</v>
      </c>
      <c r="I442" s="934">
        <v>0</v>
      </c>
      <c r="J442" s="934">
        <v>0</v>
      </c>
      <c r="K442" s="934">
        <v>0</v>
      </c>
      <c r="L442" s="934">
        <v>0</v>
      </c>
      <c r="M442" s="934">
        <v>0</v>
      </c>
      <c r="N442" s="934">
        <v>0</v>
      </c>
      <c r="O442" s="934">
        <v>0</v>
      </c>
      <c r="P442" s="934">
        <v>0</v>
      </c>
      <c r="Q442" s="934">
        <v>0</v>
      </c>
      <c r="R442" s="934">
        <v>0</v>
      </c>
      <c r="S442" s="934">
        <v>0</v>
      </c>
      <c r="T442" s="934">
        <v>0</v>
      </c>
      <c r="U442" s="934">
        <v>0</v>
      </c>
      <c r="V442" s="934">
        <v>0</v>
      </c>
      <c r="W442" s="934">
        <v>0</v>
      </c>
      <c r="X442" s="934"/>
      <c r="Y442" s="934"/>
      <c r="Z442" s="934"/>
    </row>
    <row r="443" spans="1:26" hidden="1" x14ac:dyDescent="0.2">
      <c r="A443" s="944" t="s">
        <v>4788</v>
      </c>
      <c r="B443" s="884" t="str">
        <f t="shared" si="9"/>
        <v/>
      </c>
      <c r="C443" s="891" t="s">
        <v>4336</v>
      </c>
      <c r="D443" s="959"/>
      <c r="E443" s="934">
        <v>0</v>
      </c>
      <c r="F443" s="934">
        <v>0</v>
      </c>
      <c r="G443" s="934">
        <v>0</v>
      </c>
      <c r="H443" s="934">
        <v>0</v>
      </c>
      <c r="I443" s="934">
        <v>0</v>
      </c>
      <c r="J443" s="934">
        <v>0</v>
      </c>
      <c r="K443" s="934">
        <v>0</v>
      </c>
      <c r="L443" s="934">
        <v>0</v>
      </c>
      <c r="M443" s="934">
        <v>0</v>
      </c>
      <c r="N443" s="934">
        <v>0</v>
      </c>
      <c r="O443" s="934">
        <v>0</v>
      </c>
      <c r="P443" s="934">
        <v>0</v>
      </c>
      <c r="Q443" s="934">
        <v>0</v>
      </c>
      <c r="R443" s="934">
        <v>0</v>
      </c>
      <c r="S443" s="934">
        <v>0</v>
      </c>
      <c r="T443" s="934">
        <v>0</v>
      </c>
      <c r="U443" s="934">
        <v>0</v>
      </c>
      <c r="V443" s="934">
        <v>0</v>
      </c>
      <c r="W443" s="934">
        <v>0</v>
      </c>
      <c r="X443" s="934"/>
      <c r="Y443" s="934"/>
      <c r="Z443" s="934"/>
    </row>
    <row r="444" spans="1:26" hidden="1" x14ac:dyDescent="0.2">
      <c r="A444" s="944" t="s">
        <v>4789</v>
      </c>
      <c r="B444" s="884" t="str">
        <f t="shared" si="9"/>
        <v/>
      </c>
      <c r="C444" s="894" t="s">
        <v>4337</v>
      </c>
      <c r="D444" s="959"/>
      <c r="E444" s="934">
        <v>0</v>
      </c>
      <c r="F444" s="934">
        <v>0</v>
      </c>
      <c r="G444" s="934">
        <v>0</v>
      </c>
      <c r="H444" s="934">
        <v>0</v>
      </c>
      <c r="I444" s="934">
        <v>0</v>
      </c>
      <c r="J444" s="934">
        <v>0</v>
      </c>
      <c r="K444" s="934">
        <v>0</v>
      </c>
      <c r="L444" s="934">
        <v>0</v>
      </c>
      <c r="M444" s="934">
        <v>0</v>
      </c>
      <c r="N444" s="934">
        <v>0</v>
      </c>
      <c r="O444" s="934">
        <v>0</v>
      </c>
      <c r="P444" s="934">
        <v>0</v>
      </c>
      <c r="Q444" s="934">
        <v>0</v>
      </c>
      <c r="R444" s="934">
        <v>0</v>
      </c>
      <c r="S444" s="934">
        <v>0</v>
      </c>
      <c r="T444" s="934">
        <v>0</v>
      </c>
      <c r="U444" s="934">
        <v>0</v>
      </c>
      <c r="V444" s="934">
        <v>0</v>
      </c>
      <c r="W444" s="934">
        <v>0</v>
      </c>
      <c r="X444" s="934"/>
      <c r="Y444" s="934"/>
      <c r="Z444" s="934"/>
    </row>
    <row r="445" spans="1:26" hidden="1" x14ac:dyDescent="0.2">
      <c r="A445" s="944" t="s">
        <v>4790</v>
      </c>
      <c r="B445" s="884" t="str">
        <f t="shared" si="9"/>
        <v/>
      </c>
      <c r="C445" s="894" t="s">
        <v>4338</v>
      </c>
      <c r="D445" s="959"/>
      <c r="E445" s="934">
        <v>0</v>
      </c>
      <c r="F445" s="934">
        <v>0</v>
      </c>
      <c r="G445" s="934">
        <v>0</v>
      </c>
      <c r="H445" s="934">
        <v>0</v>
      </c>
      <c r="I445" s="934">
        <v>0</v>
      </c>
      <c r="J445" s="934">
        <v>0</v>
      </c>
      <c r="K445" s="934">
        <v>0</v>
      </c>
      <c r="L445" s="934">
        <v>0</v>
      </c>
      <c r="M445" s="934">
        <v>0</v>
      </c>
      <c r="N445" s="934">
        <v>0</v>
      </c>
      <c r="O445" s="934">
        <v>0</v>
      </c>
      <c r="P445" s="934">
        <v>0</v>
      </c>
      <c r="Q445" s="934">
        <v>0</v>
      </c>
      <c r="R445" s="934">
        <v>0</v>
      </c>
      <c r="S445" s="934">
        <v>0</v>
      </c>
      <c r="T445" s="934">
        <v>0</v>
      </c>
      <c r="U445" s="934">
        <v>0</v>
      </c>
      <c r="V445" s="934">
        <v>0</v>
      </c>
      <c r="W445" s="934">
        <v>0</v>
      </c>
      <c r="X445" s="934"/>
      <c r="Y445" s="934"/>
      <c r="Z445" s="934"/>
    </row>
    <row r="446" spans="1:26" hidden="1" x14ac:dyDescent="0.2">
      <c r="A446" s="944" t="s">
        <v>4791</v>
      </c>
      <c r="B446" s="884" t="str">
        <f t="shared" si="9"/>
        <v/>
      </c>
      <c r="C446" s="891" t="s">
        <v>4339</v>
      </c>
      <c r="D446" s="959"/>
      <c r="E446" s="934">
        <v>0</v>
      </c>
      <c r="F446" s="934">
        <v>0</v>
      </c>
      <c r="G446" s="934">
        <v>0</v>
      </c>
      <c r="H446" s="934">
        <v>0</v>
      </c>
      <c r="I446" s="934">
        <v>0</v>
      </c>
      <c r="J446" s="934">
        <v>0</v>
      </c>
      <c r="K446" s="934">
        <v>0</v>
      </c>
      <c r="L446" s="934">
        <v>0</v>
      </c>
      <c r="M446" s="934">
        <v>0</v>
      </c>
      <c r="N446" s="934">
        <v>0</v>
      </c>
      <c r="O446" s="934">
        <v>0</v>
      </c>
      <c r="P446" s="934">
        <v>0</v>
      </c>
      <c r="Q446" s="934">
        <v>0</v>
      </c>
      <c r="R446" s="934">
        <v>0</v>
      </c>
      <c r="S446" s="934">
        <v>0</v>
      </c>
      <c r="T446" s="934">
        <v>0</v>
      </c>
      <c r="U446" s="934">
        <v>0</v>
      </c>
      <c r="V446" s="934">
        <v>0</v>
      </c>
      <c r="W446" s="934">
        <v>0</v>
      </c>
      <c r="X446" s="934"/>
      <c r="Y446" s="934"/>
      <c r="Z446" s="934"/>
    </row>
    <row r="447" spans="1:26" hidden="1" x14ac:dyDescent="0.2">
      <c r="A447" s="944" t="s">
        <v>4792</v>
      </c>
      <c r="B447" s="884" t="str">
        <f t="shared" si="9"/>
        <v/>
      </c>
      <c r="C447" s="894" t="s">
        <v>4340</v>
      </c>
      <c r="D447" s="959"/>
      <c r="E447" s="934">
        <v>0</v>
      </c>
      <c r="F447" s="934">
        <v>0</v>
      </c>
      <c r="G447" s="934">
        <v>0</v>
      </c>
      <c r="H447" s="934">
        <v>0</v>
      </c>
      <c r="I447" s="934">
        <v>0</v>
      </c>
      <c r="J447" s="934">
        <v>0</v>
      </c>
      <c r="K447" s="934">
        <v>0</v>
      </c>
      <c r="L447" s="934">
        <v>0</v>
      </c>
      <c r="M447" s="934">
        <v>0</v>
      </c>
      <c r="N447" s="934">
        <v>0</v>
      </c>
      <c r="O447" s="934">
        <v>0</v>
      </c>
      <c r="P447" s="934">
        <v>0</v>
      </c>
      <c r="Q447" s="934">
        <v>0</v>
      </c>
      <c r="R447" s="934">
        <v>0</v>
      </c>
      <c r="S447" s="934">
        <v>0</v>
      </c>
      <c r="T447" s="934">
        <v>0</v>
      </c>
      <c r="U447" s="934">
        <v>0</v>
      </c>
      <c r="V447" s="934">
        <v>0</v>
      </c>
      <c r="W447" s="934">
        <v>0</v>
      </c>
      <c r="X447" s="934"/>
      <c r="Y447" s="934"/>
      <c r="Z447" s="934"/>
    </row>
    <row r="448" spans="1:26" hidden="1" x14ac:dyDescent="0.2">
      <c r="A448" s="944" t="s">
        <v>4793</v>
      </c>
      <c r="B448" s="884" t="str">
        <f t="shared" si="9"/>
        <v/>
      </c>
      <c r="C448" s="894" t="s">
        <v>4341</v>
      </c>
      <c r="D448" s="959"/>
      <c r="E448" s="934">
        <v>0</v>
      </c>
      <c r="F448" s="934">
        <v>0</v>
      </c>
      <c r="G448" s="934">
        <v>0</v>
      </c>
      <c r="H448" s="934">
        <v>0</v>
      </c>
      <c r="I448" s="934">
        <v>0</v>
      </c>
      <c r="J448" s="934">
        <v>0</v>
      </c>
      <c r="K448" s="934">
        <v>0</v>
      </c>
      <c r="L448" s="934">
        <v>0</v>
      </c>
      <c r="M448" s="934">
        <v>0</v>
      </c>
      <c r="N448" s="934">
        <v>0</v>
      </c>
      <c r="O448" s="934">
        <v>0</v>
      </c>
      <c r="P448" s="934">
        <v>0</v>
      </c>
      <c r="Q448" s="934">
        <v>0</v>
      </c>
      <c r="R448" s="934">
        <v>0</v>
      </c>
      <c r="S448" s="934">
        <v>0</v>
      </c>
      <c r="T448" s="934">
        <v>0</v>
      </c>
      <c r="U448" s="934">
        <v>0</v>
      </c>
      <c r="V448" s="934">
        <v>0</v>
      </c>
      <c r="W448" s="934">
        <v>0</v>
      </c>
      <c r="X448" s="934"/>
      <c r="Y448" s="934"/>
      <c r="Z448" s="934"/>
    </row>
    <row r="449" spans="1:26" hidden="1" x14ac:dyDescent="0.2">
      <c r="A449" s="944">
        <v>4.3</v>
      </c>
      <c r="B449" s="884" t="str">
        <f t="shared" si="9"/>
        <v/>
      </c>
      <c r="C449" s="867" t="s">
        <v>4342</v>
      </c>
      <c r="D449" s="959"/>
      <c r="E449" s="934">
        <v>0</v>
      </c>
      <c r="F449" s="934">
        <v>0</v>
      </c>
      <c r="G449" s="934">
        <v>0</v>
      </c>
      <c r="H449" s="934">
        <v>0</v>
      </c>
      <c r="I449" s="934">
        <v>0</v>
      </c>
      <c r="J449" s="934">
        <v>0</v>
      </c>
      <c r="K449" s="934">
        <v>0</v>
      </c>
      <c r="L449" s="934">
        <v>0</v>
      </c>
      <c r="M449" s="934">
        <v>0</v>
      </c>
      <c r="N449" s="934">
        <v>0</v>
      </c>
      <c r="O449" s="934">
        <v>0</v>
      </c>
      <c r="P449" s="934">
        <v>0</v>
      </c>
      <c r="Q449" s="934">
        <v>0</v>
      </c>
      <c r="R449" s="934">
        <v>0</v>
      </c>
      <c r="S449" s="934">
        <v>0</v>
      </c>
      <c r="T449" s="934">
        <v>0</v>
      </c>
      <c r="U449" s="934">
        <v>0</v>
      </c>
      <c r="V449" s="934">
        <v>0</v>
      </c>
      <c r="W449" s="934">
        <v>0</v>
      </c>
      <c r="X449" s="934"/>
      <c r="Y449" s="934"/>
      <c r="Z449" s="934"/>
    </row>
    <row r="450" spans="1:26" hidden="1" x14ac:dyDescent="0.2">
      <c r="A450" s="944" t="s">
        <v>4794</v>
      </c>
      <c r="B450" s="884" t="str">
        <f t="shared" si="9"/>
        <v/>
      </c>
      <c r="C450" s="890" t="s">
        <v>4343</v>
      </c>
      <c r="D450" s="959"/>
      <c r="E450" s="934">
        <v>0</v>
      </c>
      <c r="F450" s="934">
        <v>0</v>
      </c>
      <c r="G450" s="934">
        <v>0</v>
      </c>
      <c r="H450" s="934">
        <v>0</v>
      </c>
      <c r="I450" s="934">
        <v>0</v>
      </c>
      <c r="J450" s="934">
        <v>0</v>
      </c>
      <c r="K450" s="934">
        <v>0</v>
      </c>
      <c r="L450" s="934">
        <v>0</v>
      </c>
      <c r="M450" s="934">
        <v>0</v>
      </c>
      <c r="N450" s="934">
        <v>0</v>
      </c>
      <c r="O450" s="934">
        <v>0</v>
      </c>
      <c r="P450" s="934">
        <v>0</v>
      </c>
      <c r="Q450" s="934">
        <v>0</v>
      </c>
      <c r="R450" s="934">
        <v>0</v>
      </c>
      <c r="S450" s="934">
        <v>0</v>
      </c>
      <c r="T450" s="934">
        <v>0</v>
      </c>
      <c r="U450" s="934">
        <v>0</v>
      </c>
      <c r="V450" s="934">
        <v>0</v>
      </c>
      <c r="W450" s="934">
        <v>0</v>
      </c>
      <c r="X450" s="934"/>
      <c r="Y450" s="934"/>
      <c r="Z450" s="934"/>
    </row>
    <row r="451" spans="1:26" hidden="1" x14ac:dyDescent="0.2">
      <c r="A451" s="944" t="s">
        <v>4795</v>
      </c>
      <c r="B451" s="884" t="str">
        <f t="shared" si="9"/>
        <v/>
      </c>
      <c r="C451" s="891" t="s">
        <v>4344</v>
      </c>
      <c r="D451" s="959"/>
      <c r="E451" s="934">
        <v>0</v>
      </c>
      <c r="F451" s="934">
        <v>0</v>
      </c>
      <c r="G451" s="934">
        <v>0</v>
      </c>
      <c r="H451" s="934">
        <v>0</v>
      </c>
      <c r="I451" s="934">
        <v>0</v>
      </c>
      <c r="J451" s="934">
        <v>0</v>
      </c>
      <c r="K451" s="934">
        <v>0</v>
      </c>
      <c r="L451" s="934">
        <v>0</v>
      </c>
      <c r="M451" s="934">
        <v>0</v>
      </c>
      <c r="N451" s="934">
        <v>0</v>
      </c>
      <c r="O451" s="934">
        <v>0</v>
      </c>
      <c r="P451" s="934">
        <v>0</v>
      </c>
      <c r="Q451" s="934">
        <v>0</v>
      </c>
      <c r="R451" s="934">
        <v>0</v>
      </c>
      <c r="S451" s="934">
        <v>0</v>
      </c>
      <c r="T451" s="934">
        <v>0</v>
      </c>
      <c r="U451" s="934">
        <v>0</v>
      </c>
      <c r="V451" s="934">
        <v>0</v>
      </c>
      <c r="W451" s="934">
        <v>0</v>
      </c>
      <c r="X451" s="934"/>
      <c r="Y451" s="934"/>
      <c r="Z451" s="934"/>
    </row>
    <row r="452" spans="1:26" hidden="1" x14ac:dyDescent="0.2">
      <c r="A452" s="944" t="s">
        <v>4796</v>
      </c>
      <c r="B452" s="884" t="str">
        <f t="shared" si="9"/>
        <v/>
      </c>
      <c r="C452" s="891" t="s">
        <v>4345</v>
      </c>
      <c r="D452" s="959"/>
      <c r="E452" s="934">
        <v>0</v>
      </c>
      <c r="F452" s="934">
        <v>0</v>
      </c>
      <c r="G452" s="934">
        <v>0</v>
      </c>
      <c r="H452" s="934">
        <v>0</v>
      </c>
      <c r="I452" s="934">
        <v>0</v>
      </c>
      <c r="J452" s="934">
        <v>0</v>
      </c>
      <c r="K452" s="934">
        <v>0</v>
      </c>
      <c r="L452" s="934">
        <v>0</v>
      </c>
      <c r="M452" s="934">
        <v>0</v>
      </c>
      <c r="N452" s="934">
        <v>0</v>
      </c>
      <c r="O452" s="934">
        <v>0</v>
      </c>
      <c r="P452" s="934">
        <v>0</v>
      </c>
      <c r="Q452" s="934">
        <v>0</v>
      </c>
      <c r="R452" s="934">
        <v>0</v>
      </c>
      <c r="S452" s="934">
        <v>0</v>
      </c>
      <c r="T452" s="934">
        <v>0</v>
      </c>
      <c r="U452" s="934">
        <v>0</v>
      </c>
      <c r="V452" s="934">
        <v>0</v>
      </c>
      <c r="W452" s="934">
        <v>0</v>
      </c>
      <c r="X452" s="934"/>
      <c r="Y452" s="934"/>
      <c r="Z452" s="934"/>
    </row>
    <row r="453" spans="1:26" hidden="1" x14ac:dyDescent="0.2">
      <c r="A453" s="944" t="s">
        <v>4797</v>
      </c>
      <c r="B453" s="884" t="str">
        <f t="shared" si="9"/>
        <v/>
      </c>
      <c r="C453" s="891" t="s">
        <v>4346</v>
      </c>
      <c r="D453" s="959"/>
      <c r="E453" s="934">
        <v>0</v>
      </c>
      <c r="F453" s="934">
        <v>0</v>
      </c>
      <c r="G453" s="934">
        <v>0</v>
      </c>
      <c r="H453" s="934">
        <v>0</v>
      </c>
      <c r="I453" s="934">
        <v>0</v>
      </c>
      <c r="J453" s="934">
        <v>0</v>
      </c>
      <c r="K453" s="934">
        <v>0</v>
      </c>
      <c r="L453" s="934">
        <v>0</v>
      </c>
      <c r="M453" s="934">
        <v>0</v>
      </c>
      <c r="N453" s="934">
        <v>0</v>
      </c>
      <c r="O453" s="934">
        <v>0</v>
      </c>
      <c r="P453" s="934">
        <v>0</v>
      </c>
      <c r="Q453" s="934">
        <v>0</v>
      </c>
      <c r="R453" s="934">
        <v>0</v>
      </c>
      <c r="S453" s="934">
        <v>0</v>
      </c>
      <c r="T453" s="934">
        <v>0</v>
      </c>
      <c r="U453" s="934">
        <v>0</v>
      </c>
      <c r="V453" s="934">
        <v>0</v>
      </c>
      <c r="W453" s="934">
        <v>0</v>
      </c>
      <c r="X453" s="934"/>
      <c r="Y453" s="934"/>
      <c r="Z453" s="934"/>
    </row>
    <row r="454" spans="1:26" hidden="1" x14ac:dyDescent="0.2">
      <c r="A454" s="944" t="s">
        <v>4798</v>
      </c>
      <c r="B454" s="884" t="str">
        <f t="shared" si="9"/>
        <v/>
      </c>
      <c r="C454" s="891" t="s">
        <v>4347</v>
      </c>
      <c r="D454" s="959"/>
      <c r="E454" s="934">
        <v>0</v>
      </c>
      <c r="F454" s="934">
        <v>0</v>
      </c>
      <c r="G454" s="934">
        <v>0</v>
      </c>
      <c r="H454" s="934">
        <v>0</v>
      </c>
      <c r="I454" s="934">
        <v>0</v>
      </c>
      <c r="J454" s="934">
        <v>0</v>
      </c>
      <c r="K454" s="934">
        <v>0</v>
      </c>
      <c r="L454" s="934">
        <v>0</v>
      </c>
      <c r="M454" s="934">
        <v>0</v>
      </c>
      <c r="N454" s="934">
        <v>0</v>
      </c>
      <c r="O454" s="934">
        <v>0</v>
      </c>
      <c r="P454" s="934">
        <v>0</v>
      </c>
      <c r="Q454" s="934">
        <v>0</v>
      </c>
      <c r="R454" s="934">
        <v>0</v>
      </c>
      <c r="S454" s="934">
        <v>0</v>
      </c>
      <c r="T454" s="934">
        <v>0</v>
      </c>
      <c r="U454" s="934">
        <v>0</v>
      </c>
      <c r="V454" s="934">
        <v>0</v>
      </c>
      <c r="W454" s="934">
        <v>0</v>
      </c>
      <c r="X454" s="934"/>
      <c r="Y454" s="934"/>
      <c r="Z454" s="934"/>
    </row>
    <row r="455" spans="1:26" hidden="1" x14ac:dyDescent="0.2">
      <c r="A455" s="944" t="s">
        <v>4799</v>
      </c>
      <c r="B455" s="884" t="str">
        <f t="shared" ref="B455:B518" si="10">IF(SUM(E455:AT455)=0,"","X")</f>
        <v/>
      </c>
      <c r="C455" s="894" t="s">
        <v>4348</v>
      </c>
      <c r="D455" s="959"/>
      <c r="E455" s="934">
        <v>0</v>
      </c>
      <c r="F455" s="934">
        <v>0</v>
      </c>
      <c r="G455" s="934">
        <v>0</v>
      </c>
      <c r="H455" s="934">
        <v>0</v>
      </c>
      <c r="I455" s="934">
        <v>0</v>
      </c>
      <c r="J455" s="934">
        <v>0</v>
      </c>
      <c r="K455" s="934">
        <v>0</v>
      </c>
      <c r="L455" s="934">
        <v>0</v>
      </c>
      <c r="M455" s="934">
        <v>0</v>
      </c>
      <c r="N455" s="934">
        <v>0</v>
      </c>
      <c r="O455" s="934">
        <v>0</v>
      </c>
      <c r="P455" s="934">
        <v>0</v>
      </c>
      <c r="Q455" s="934">
        <v>0</v>
      </c>
      <c r="R455" s="934">
        <v>0</v>
      </c>
      <c r="S455" s="934">
        <v>0</v>
      </c>
      <c r="T455" s="934">
        <v>0</v>
      </c>
      <c r="U455" s="934">
        <v>0</v>
      </c>
      <c r="V455" s="934">
        <v>0</v>
      </c>
      <c r="W455" s="934">
        <v>0</v>
      </c>
      <c r="X455" s="934"/>
      <c r="Y455" s="934"/>
      <c r="Z455" s="934"/>
    </row>
    <row r="456" spans="1:26" hidden="1" x14ac:dyDescent="0.2">
      <c r="A456" s="944" t="s">
        <v>4800</v>
      </c>
      <c r="B456" s="884" t="str">
        <f t="shared" si="10"/>
        <v/>
      </c>
      <c r="C456" s="894" t="s">
        <v>4349</v>
      </c>
      <c r="D456" s="959"/>
      <c r="E456" s="934">
        <v>0</v>
      </c>
      <c r="F456" s="934">
        <v>0</v>
      </c>
      <c r="G456" s="934">
        <v>0</v>
      </c>
      <c r="H456" s="934">
        <v>0</v>
      </c>
      <c r="I456" s="934">
        <v>0</v>
      </c>
      <c r="J456" s="934">
        <v>0</v>
      </c>
      <c r="K456" s="934">
        <v>0</v>
      </c>
      <c r="L456" s="934">
        <v>0</v>
      </c>
      <c r="M456" s="934">
        <v>0</v>
      </c>
      <c r="N456" s="934">
        <v>0</v>
      </c>
      <c r="O456" s="934">
        <v>0</v>
      </c>
      <c r="P456" s="934">
        <v>0</v>
      </c>
      <c r="Q456" s="934">
        <v>0</v>
      </c>
      <c r="R456" s="934">
        <v>0</v>
      </c>
      <c r="S456" s="934">
        <v>0</v>
      </c>
      <c r="T456" s="934">
        <v>0</v>
      </c>
      <c r="U456" s="934">
        <v>0</v>
      </c>
      <c r="V456" s="934">
        <v>0</v>
      </c>
      <c r="W456" s="934">
        <v>0</v>
      </c>
      <c r="X456" s="934"/>
      <c r="Y456" s="934"/>
      <c r="Z456" s="934"/>
    </row>
    <row r="457" spans="1:26" hidden="1" x14ac:dyDescent="0.2">
      <c r="A457" s="944" t="s">
        <v>4801</v>
      </c>
      <c r="B457" s="884" t="str">
        <f t="shared" si="10"/>
        <v/>
      </c>
      <c r="C457" s="891" t="s">
        <v>4350</v>
      </c>
      <c r="D457" s="959"/>
      <c r="E457" s="934">
        <v>0</v>
      </c>
      <c r="F457" s="934">
        <v>0</v>
      </c>
      <c r="G457" s="934">
        <v>0</v>
      </c>
      <c r="H457" s="934">
        <v>0</v>
      </c>
      <c r="I457" s="934">
        <v>0</v>
      </c>
      <c r="J457" s="934">
        <v>0</v>
      </c>
      <c r="K457" s="934">
        <v>0</v>
      </c>
      <c r="L457" s="934">
        <v>0</v>
      </c>
      <c r="M457" s="934">
        <v>0</v>
      </c>
      <c r="N457" s="934">
        <v>0</v>
      </c>
      <c r="O457" s="934">
        <v>0</v>
      </c>
      <c r="P457" s="934">
        <v>0</v>
      </c>
      <c r="Q457" s="934">
        <v>0</v>
      </c>
      <c r="R457" s="934">
        <v>0</v>
      </c>
      <c r="S457" s="934">
        <v>0</v>
      </c>
      <c r="T457" s="934">
        <v>0</v>
      </c>
      <c r="U457" s="934">
        <v>0</v>
      </c>
      <c r="V457" s="934">
        <v>0</v>
      </c>
      <c r="W457" s="934">
        <v>0</v>
      </c>
      <c r="X457" s="934"/>
      <c r="Y457" s="934"/>
      <c r="Z457" s="934"/>
    </row>
    <row r="458" spans="1:26" hidden="1" x14ac:dyDescent="0.2">
      <c r="A458" s="944" t="s">
        <v>4802</v>
      </c>
      <c r="B458" s="884" t="str">
        <f t="shared" si="10"/>
        <v/>
      </c>
      <c r="C458" s="894" t="s">
        <v>4351</v>
      </c>
      <c r="D458" s="959"/>
      <c r="E458" s="934">
        <v>0</v>
      </c>
      <c r="F458" s="934">
        <v>0</v>
      </c>
      <c r="G458" s="934">
        <v>0</v>
      </c>
      <c r="H458" s="934">
        <v>0</v>
      </c>
      <c r="I458" s="934">
        <v>0</v>
      </c>
      <c r="J458" s="934">
        <v>0</v>
      </c>
      <c r="K458" s="934">
        <v>0</v>
      </c>
      <c r="L458" s="934">
        <v>0</v>
      </c>
      <c r="M458" s="934">
        <v>0</v>
      </c>
      <c r="N458" s="934">
        <v>0</v>
      </c>
      <c r="O458" s="934">
        <v>0</v>
      </c>
      <c r="P458" s="934">
        <v>0</v>
      </c>
      <c r="Q458" s="934">
        <v>0</v>
      </c>
      <c r="R458" s="934">
        <v>0</v>
      </c>
      <c r="S458" s="934">
        <v>0</v>
      </c>
      <c r="T458" s="934">
        <v>0</v>
      </c>
      <c r="U458" s="934">
        <v>0</v>
      </c>
      <c r="V458" s="934">
        <v>0</v>
      </c>
      <c r="W458" s="934">
        <v>0</v>
      </c>
      <c r="X458" s="934"/>
      <c r="Y458" s="934"/>
      <c r="Z458" s="934"/>
    </row>
    <row r="459" spans="1:26" hidden="1" x14ac:dyDescent="0.2">
      <c r="A459" s="944" t="s">
        <v>4803</v>
      </c>
      <c r="B459" s="884" t="str">
        <f t="shared" si="10"/>
        <v/>
      </c>
      <c r="C459" s="894" t="s">
        <v>4352</v>
      </c>
      <c r="D459" s="959"/>
      <c r="E459" s="934">
        <v>0</v>
      </c>
      <c r="F459" s="934">
        <v>0</v>
      </c>
      <c r="G459" s="934">
        <v>0</v>
      </c>
      <c r="H459" s="934">
        <v>0</v>
      </c>
      <c r="I459" s="934">
        <v>0</v>
      </c>
      <c r="J459" s="934">
        <v>0</v>
      </c>
      <c r="K459" s="934">
        <v>0</v>
      </c>
      <c r="L459" s="934">
        <v>0</v>
      </c>
      <c r="M459" s="934">
        <v>0</v>
      </c>
      <c r="N459" s="934">
        <v>0</v>
      </c>
      <c r="O459" s="934">
        <v>0</v>
      </c>
      <c r="P459" s="934">
        <v>0</v>
      </c>
      <c r="Q459" s="934">
        <v>0</v>
      </c>
      <c r="R459" s="934">
        <v>0</v>
      </c>
      <c r="S459" s="934">
        <v>0</v>
      </c>
      <c r="T459" s="934">
        <v>0</v>
      </c>
      <c r="U459" s="934">
        <v>0</v>
      </c>
      <c r="V459" s="934">
        <v>0</v>
      </c>
      <c r="W459" s="934">
        <v>0</v>
      </c>
      <c r="X459" s="934"/>
      <c r="Y459" s="934"/>
      <c r="Z459" s="934"/>
    </row>
    <row r="460" spans="1:26" hidden="1" x14ac:dyDescent="0.2">
      <c r="A460" s="944" t="s">
        <v>4804</v>
      </c>
      <c r="B460" s="884" t="str">
        <f t="shared" si="10"/>
        <v/>
      </c>
      <c r="C460" s="894" t="s">
        <v>4353</v>
      </c>
      <c r="D460" s="959"/>
      <c r="E460" s="934">
        <v>0</v>
      </c>
      <c r="F460" s="934">
        <v>0</v>
      </c>
      <c r="G460" s="934">
        <v>0</v>
      </c>
      <c r="H460" s="934">
        <v>0</v>
      </c>
      <c r="I460" s="934">
        <v>0</v>
      </c>
      <c r="J460" s="934">
        <v>0</v>
      </c>
      <c r="K460" s="934">
        <v>0</v>
      </c>
      <c r="L460" s="934">
        <v>0</v>
      </c>
      <c r="M460" s="934">
        <v>0</v>
      </c>
      <c r="N460" s="934">
        <v>0</v>
      </c>
      <c r="O460" s="934">
        <v>0</v>
      </c>
      <c r="P460" s="934">
        <v>0</v>
      </c>
      <c r="Q460" s="934">
        <v>0</v>
      </c>
      <c r="R460" s="934">
        <v>0</v>
      </c>
      <c r="S460" s="934">
        <v>0</v>
      </c>
      <c r="T460" s="934">
        <v>0</v>
      </c>
      <c r="U460" s="934">
        <v>0</v>
      </c>
      <c r="V460" s="934">
        <v>0</v>
      </c>
      <c r="W460" s="934">
        <v>0</v>
      </c>
      <c r="X460" s="934"/>
      <c r="Y460" s="934"/>
      <c r="Z460" s="934"/>
    </row>
    <row r="461" spans="1:26" hidden="1" x14ac:dyDescent="0.2">
      <c r="A461" s="944" t="s">
        <v>4805</v>
      </c>
      <c r="B461" s="884" t="str">
        <f t="shared" si="10"/>
        <v/>
      </c>
      <c r="C461" s="894" t="s">
        <v>4354</v>
      </c>
      <c r="D461" s="959"/>
      <c r="E461" s="934">
        <v>0</v>
      </c>
      <c r="F461" s="934">
        <v>0</v>
      </c>
      <c r="G461" s="934">
        <v>0</v>
      </c>
      <c r="H461" s="934">
        <v>0</v>
      </c>
      <c r="I461" s="934">
        <v>0</v>
      </c>
      <c r="J461" s="934">
        <v>0</v>
      </c>
      <c r="K461" s="934">
        <v>0</v>
      </c>
      <c r="L461" s="934">
        <v>0</v>
      </c>
      <c r="M461" s="934">
        <v>0</v>
      </c>
      <c r="N461" s="934">
        <v>0</v>
      </c>
      <c r="O461" s="934">
        <v>0</v>
      </c>
      <c r="P461" s="934">
        <v>0</v>
      </c>
      <c r="Q461" s="934">
        <v>0</v>
      </c>
      <c r="R461" s="934">
        <v>0</v>
      </c>
      <c r="S461" s="934">
        <v>0</v>
      </c>
      <c r="T461" s="934">
        <v>0</v>
      </c>
      <c r="U461" s="934">
        <v>0</v>
      </c>
      <c r="V461" s="934">
        <v>0</v>
      </c>
      <c r="W461" s="934">
        <v>0</v>
      </c>
      <c r="X461" s="934"/>
      <c r="Y461" s="934"/>
      <c r="Z461" s="934"/>
    </row>
    <row r="462" spans="1:26" hidden="1" x14ac:dyDescent="0.2">
      <c r="A462" s="944" t="s">
        <v>4806</v>
      </c>
      <c r="B462" s="884" t="str">
        <f t="shared" si="10"/>
        <v/>
      </c>
      <c r="C462" s="894" t="s">
        <v>4355</v>
      </c>
      <c r="D462" s="959"/>
      <c r="E462" s="934">
        <v>0</v>
      </c>
      <c r="F462" s="934">
        <v>0</v>
      </c>
      <c r="G462" s="934">
        <v>0</v>
      </c>
      <c r="H462" s="934">
        <v>0</v>
      </c>
      <c r="I462" s="934">
        <v>0</v>
      </c>
      <c r="J462" s="934">
        <v>0</v>
      </c>
      <c r="K462" s="934">
        <v>0</v>
      </c>
      <c r="L462" s="934">
        <v>0</v>
      </c>
      <c r="M462" s="934">
        <v>0</v>
      </c>
      <c r="N462" s="934">
        <v>0</v>
      </c>
      <c r="O462" s="934">
        <v>0</v>
      </c>
      <c r="P462" s="934">
        <v>0</v>
      </c>
      <c r="Q462" s="934">
        <v>0</v>
      </c>
      <c r="R462" s="934">
        <v>0</v>
      </c>
      <c r="S462" s="934">
        <v>0</v>
      </c>
      <c r="T462" s="934">
        <v>0</v>
      </c>
      <c r="U462" s="934">
        <v>0</v>
      </c>
      <c r="V462" s="934">
        <v>0</v>
      </c>
      <c r="W462" s="934">
        <v>0</v>
      </c>
      <c r="X462" s="934"/>
      <c r="Y462" s="934"/>
      <c r="Z462" s="934"/>
    </row>
    <row r="463" spans="1:26" hidden="1" x14ac:dyDescent="0.2">
      <c r="A463" s="944" t="s">
        <v>4807</v>
      </c>
      <c r="B463" s="884" t="str">
        <f t="shared" si="10"/>
        <v/>
      </c>
      <c r="C463" s="891" t="s">
        <v>4356</v>
      </c>
      <c r="D463" s="959"/>
      <c r="E463" s="934">
        <v>0</v>
      </c>
      <c r="F463" s="934">
        <v>0</v>
      </c>
      <c r="G463" s="934">
        <v>0</v>
      </c>
      <c r="H463" s="934">
        <v>0</v>
      </c>
      <c r="I463" s="934">
        <v>0</v>
      </c>
      <c r="J463" s="934">
        <v>0</v>
      </c>
      <c r="K463" s="934">
        <v>0</v>
      </c>
      <c r="L463" s="934">
        <v>0</v>
      </c>
      <c r="M463" s="934">
        <v>0</v>
      </c>
      <c r="N463" s="934">
        <v>0</v>
      </c>
      <c r="O463" s="934">
        <v>0</v>
      </c>
      <c r="P463" s="934">
        <v>0</v>
      </c>
      <c r="Q463" s="934">
        <v>0</v>
      </c>
      <c r="R463" s="934">
        <v>0</v>
      </c>
      <c r="S463" s="934">
        <v>0</v>
      </c>
      <c r="T463" s="934">
        <v>0</v>
      </c>
      <c r="U463" s="934">
        <v>0</v>
      </c>
      <c r="V463" s="934">
        <v>0</v>
      </c>
      <c r="W463" s="934">
        <v>0</v>
      </c>
      <c r="X463" s="934"/>
      <c r="Y463" s="934"/>
      <c r="Z463" s="934"/>
    </row>
    <row r="464" spans="1:26" hidden="1" x14ac:dyDescent="0.2">
      <c r="A464" s="944" t="s">
        <v>4808</v>
      </c>
      <c r="B464" s="884" t="str">
        <f t="shared" si="10"/>
        <v/>
      </c>
      <c r="C464" s="894" t="s">
        <v>4357</v>
      </c>
      <c r="D464" s="959"/>
      <c r="E464" s="934">
        <v>0</v>
      </c>
      <c r="F464" s="934">
        <v>0</v>
      </c>
      <c r="G464" s="934">
        <v>0</v>
      </c>
      <c r="H464" s="934">
        <v>0</v>
      </c>
      <c r="I464" s="934">
        <v>0</v>
      </c>
      <c r="J464" s="934">
        <v>0</v>
      </c>
      <c r="K464" s="934">
        <v>0</v>
      </c>
      <c r="L464" s="934">
        <v>0</v>
      </c>
      <c r="M464" s="934">
        <v>0</v>
      </c>
      <c r="N464" s="934">
        <v>0</v>
      </c>
      <c r="O464" s="934">
        <v>0</v>
      </c>
      <c r="P464" s="934">
        <v>0</v>
      </c>
      <c r="Q464" s="934">
        <v>0</v>
      </c>
      <c r="R464" s="934">
        <v>0</v>
      </c>
      <c r="S464" s="934">
        <v>0</v>
      </c>
      <c r="T464" s="934">
        <v>0</v>
      </c>
      <c r="U464" s="934">
        <v>0</v>
      </c>
      <c r="V464" s="934">
        <v>0</v>
      </c>
      <c r="W464" s="934">
        <v>0</v>
      </c>
      <c r="X464" s="934"/>
      <c r="Y464" s="934"/>
      <c r="Z464" s="934"/>
    </row>
    <row r="465" spans="1:99" hidden="1" x14ac:dyDescent="0.2">
      <c r="A465" s="944" t="s">
        <v>4809</v>
      </c>
      <c r="B465" s="884" t="str">
        <f t="shared" si="10"/>
        <v/>
      </c>
      <c r="C465" s="894" t="s">
        <v>4358</v>
      </c>
      <c r="D465" s="959"/>
      <c r="E465" s="934">
        <v>0</v>
      </c>
      <c r="F465" s="934">
        <v>0</v>
      </c>
      <c r="G465" s="934">
        <v>0</v>
      </c>
      <c r="H465" s="934">
        <v>0</v>
      </c>
      <c r="I465" s="934">
        <v>0</v>
      </c>
      <c r="J465" s="934">
        <v>0</v>
      </c>
      <c r="K465" s="934">
        <v>0</v>
      </c>
      <c r="L465" s="934">
        <v>0</v>
      </c>
      <c r="M465" s="934">
        <v>0</v>
      </c>
      <c r="N465" s="934">
        <v>0</v>
      </c>
      <c r="O465" s="934">
        <v>0</v>
      </c>
      <c r="P465" s="934">
        <v>0</v>
      </c>
      <c r="Q465" s="934">
        <v>0</v>
      </c>
      <c r="R465" s="934">
        <v>0</v>
      </c>
      <c r="S465" s="934">
        <v>0</v>
      </c>
      <c r="T465" s="934">
        <v>0</v>
      </c>
      <c r="U465" s="934">
        <v>0</v>
      </c>
      <c r="V465" s="934">
        <v>0</v>
      </c>
      <c r="W465" s="934">
        <v>0</v>
      </c>
      <c r="X465" s="934"/>
      <c r="Y465" s="934"/>
      <c r="Z465" s="934"/>
    </row>
    <row r="466" spans="1:99" hidden="1" x14ac:dyDescent="0.2">
      <c r="A466" s="944" t="s">
        <v>4810</v>
      </c>
      <c r="B466" s="884" t="str">
        <f t="shared" si="10"/>
        <v/>
      </c>
      <c r="C466" s="891" t="s">
        <v>4359</v>
      </c>
      <c r="D466" s="959"/>
      <c r="E466" s="934">
        <v>0</v>
      </c>
      <c r="F466" s="934">
        <v>0</v>
      </c>
      <c r="G466" s="934">
        <v>0</v>
      </c>
      <c r="H466" s="934">
        <v>0</v>
      </c>
      <c r="I466" s="934">
        <v>0</v>
      </c>
      <c r="J466" s="934">
        <v>0</v>
      </c>
      <c r="K466" s="934">
        <v>0</v>
      </c>
      <c r="L466" s="934">
        <v>0</v>
      </c>
      <c r="M466" s="934">
        <v>0</v>
      </c>
      <c r="N466" s="934">
        <v>0</v>
      </c>
      <c r="O466" s="934">
        <v>0</v>
      </c>
      <c r="P466" s="934">
        <v>0</v>
      </c>
      <c r="Q466" s="934">
        <v>0</v>
      </c>
      <c r="R466" s="934">
        <v>0</v>
      </c>
      <c r="S466" s="934">
        <v>0</v>
      </c>
      <c r="T466" s="934">
        <v>0</v>
      </c>
      <c r="U466" s="934">
        <v>0</v>
      </c>
      <c r="V466" s="934">
        <v>0</v>
      </c>
      <c r="W466" s="934">
        <v>0</v>
      </c>
      <c r="X466" s="934"/>
      <c r="Y466" s="934"/>
      <c r="Z466" s="934"/>
    </row>
    <row r="467" spans="1:99" hidden="1" x14ac:dyDescent="0.2">
      <c r="A467" s="944" t="s">
        <v>4811</v>
      </c>
      <c r="B467" s="884" t="str">
        <f t="shared" si="10"/>
        <v/>
      </c>
      <c r="C467" s="894" t="s">
        <v>4360</v>
      </c>
      <c r="D467" s="959"/>
      <c r="E467" s="934">
        <v>0</v>
      </c>
      <c r="F467" s="934">
        <v>0</v>
      </c>
      <c r="G467" s="934">
        <v>0</v>
      </c>
      <c r="H467" s="934">
        <v>0</v>
      </c>
      <c r="I467" s="934">
        <v>0</v>
      </c>
      <c r="J467" s="934">
        <v>0</v>
      </c>
      <c r="K467" s="934">
        <v>0</v>
      </c>
      <c r="L467" s="934">
        <v>0</v>
      </c>
      <c r="M467" s="934">
        <v>0</v>
      </c>
      <c r="N467" s="934">
        <v>0</v>
      </c>
      <c r="O467" s="934">
        <v>0</v>
      </c>
      <c r="P467" s="934">
        <v>0</v>
      </c>
      <c r="Q467" s="934">
        <v>0</v>
      </c>
      <c r="R467" s="934">
        <v>0</v>
      </c>
      <c r="S467" s="934">
        <v>0</v>
      </c>
      <c r="T467" s="934">
        <v>0</v>
      </c>
      <c r="U467" s="934">
        <v>0</v>
      </c>
      <c r="V467" s="934">
        <v>0</v>
      </c>
      <c r="W467" s="934">
        <v>0</v>
      </c>
      <c r="X467" s="934"/>
      <c r="Y467" s="934"/>
      <c r="Z467" s="934"/>
    </row>
    <row r="468" spans="1:99" hidden="1" x14ac:dyDescent="0.2">
      <c r="A468" s="944" t="s">
        <v>4812</v>
      </c>
      <c r="B468" s="884" t="str">
        <f t="shared" si="10"/>
        <v/>
      </c>
      <c r="C468" s="894" t="s">
        <v>4361</v>
      </c>
      <c r="D468" s="959"/>
      <c r="E468" s="934">
        <v>0</v>
      </c>
      <c r="F468" s="934">
        <v>0</v>
      </c>
      <c r="G468" s="934">
        <v>0</v>
      </c>
      <c r="H468" s="934">
        <v>0</v>
      </c>
      <c r="I468" s="934">
        <v>0</v>
      </c>
      <c r="J468" s="934">
        <v>0</v>
      </c>
      <c r="K468" s="934">
        <v>0</v>
      </c>
      <c r="L468" s="934">
        <v>0</v>
      </c>
      <c r="M468" s="934">
        <v>0</v>
      </c>
      <c r="N468" s="934">
        <v>0</v>
      </c>
      <c r="O468" s="934">
        <v>0</v>
      </c>
      <c r="P468" s="934">
        <v>0</v>
      </c>
      <c r="Q468" s="934">
        <v>0</v>
      </c>
      <c r="R468" s="934">
        <v>0</v>
      </c>
      <c r="S468" s="934">
        <v>0</v>
      </c>
      <c r="T468" s="934">
        <v>0</v>
      </c>
      <c r="U468" s="934">
        <v>0</v>
      </c>
      <c r="V468" s="934">
        <v>0</v>
      </c>
      <c r="W468" s="934">
        <v>0</v>
      </c>
      <c r="X468" s="934"/>
      <c r="Y468" s="934"/>
      <c r="Z468" s="934"/>
    </row>
    <row r="469" spans="1:99" hidden="1" x14ac:dyDescent="0.2">
      <c r="A469" s="944" t="s">
        <v>4813</v>
      </c>
      <c r="B469" s="884" t="str">
        <f t="shared" si="10"/>
        <v/>
      </c>
      <c r="C469" s="894" t="s">
        <v>4362</v>
      </c>
      <c r="D469" s="959"/>
      <c r="E469" s="934">
        <v>0</v>
      </c>
      <c r="F469" s="934">
        <v>0</v>
      </c>
      <c r="G469" s="934">
        <v>0</v>
      </c>
      <c r="H469" s="934">
        <v>0</v>
      </c>
      <c r="I469" s="934">
        <v>0</v>
      </c>
      <c r="J469" s="934">
        <v>0</v>
      </c>
      <c r="K469" s="934">
        <v>0</v>
      </c>
      <c r="L469" s="934">
        <v>0</v>
      </c>
      <c r="M469" s="934">
        <v>0</v>
      </c>
      <c r="N469" s="934">
        <v>0</v>
      </c>
      <c r="O469" s="934">
        <v>0</v>
      </c>
      <c r="P469" s="934">
        <v>0</v>
      </c>
      <c r="Q469" s="934">
        <v>0</v>
      </c>
      <c r="R469" s="934">
        <v>0</v>
      </c>
      <c r="S469" s="934">
        <v>0</v>
      </c>
      <c r="T469" s="934">
        <v>0</v>
      </c>
      <c r="U469" s="934">
        <v>0</v>
      </c>
      <c r="V469" s="934">
        <v>0</v>
      </c>
      <c r="W469" s="934">
        <v>0</v>
      </c>
      <c r="X469" s="934"/>
      <c r="Y469" s="934"/>
      <c r="Z469" s="934"/>
    </row>
    <row r="470" spans="1:99" s="852" customFormat="1" hidden="1" x14ac:dyDescent="0.2">
      <c r="A470" s="944" t="s">
        <v>4814</v>
      </c>
      <c r="B470" s="884" t="str">
        <f t="shared" si="10"/>
        <v/>
      </c>
      <c r="C470" s="890" t="s">
        <v>4363</v>
      </c>
      <c r="D470" s="959"/>
      <c r="E470" s="934">
        <v>0</v>
      </c>
      <c r="F470" s="934">
        <v>0</v>
      </c>
      <c r="G470" s="934">
        <v>0</v>
      </c>
      <c r="H470" s="934">
        <v>0</v>
      </c>
      <c r="I470" s="934">
        <v>0</v>
      </c>
      <c r="J470" s="934">
        <v>0</v>
      </c>
      <c r="K470" s="934">
        <v>0</v>
      </c>
      <c r="L470" s="934">
        <v>0</v>
      </c>
      <c r="M470" s="934">
        <v>0</v>
      </c>
      <c r="N470" s="934">
        <v>0</v>
      </c>
      <c r="O470" s="934">
        <v>0</v>
      </c>
      <c r="P470" s="934">
        <v>0</v>
      </c>
      <c r="Q470" s="934">
        <v>0</v>
      </c>
      <c r="R470" s="934">
        <v>0</v>
      </c>
      <c r="S470" s="934">
        <v>0</v>
      </c>
      <c r="T470" s="934">
        <v>0</v>
      </c>
      <c r="U470" s="934">
        <v>0</v>
      </c>
      <c r="V470" s="934">
        <v>0</v>
      </c>
      <c r="W470" s="934">
        <v>0</v>
      </c>
      <c r="X470" s="934"/>
      <c r="Y470" s="934"/>
      <c r="Z470" s="934"/>
      <c r="AA470" s="853"/>
      <c r="AB470" s="853"/>
      <c r="AC470" s="853"/>
      <c r="AD470" s="853"/>
      <c r="AE470" s="853"/>
      <c r="AF470" s="853"/>
      <c r="AG470" s="853"/>
      <c r="AH470" s="853"/>
      <c r="AI470" s="853"/>
      <c r="AJ470" s="853"/>
      <c r="AK470" s="853"/>
      <c r="AL470" s="853"/>
      <c r="AM470" s="853"/>
      <c r="AN470" s="853"/>
      <c r="AO470" s="853"/>
      <c r="AP470" s="853"/>
      <c r="AQ470" s="888"/>
      <c r="AR470" s="888"/>
      <c r="AS470" s="888"/>
      <c r="AT470" s="888"/>
      <c r="AU470" s="853"/>
      <c r="AX470" s="853"/>
      <c r="AY470" s="853"/>
      <c r="AZ470" s="853"/>
      <c r="BA470" s="853"/>
      <c r="BB470" s="853"/>
      <c r="BC470" s="853"/>
      <c r="BD470" s="853"/>
      <c r="BE470" s="853"/>
      <c r="BF470" s="853"/>
      <c r="BG470" s="853"/>
      <c r="BH470" s="853"/>
      <c r="BI470" s="853"/>
      <c r="BJ470" s="853"/>
      <c r="BK470" s="853"/>
      <c r="BL470" s="853"/>
      <c r="BM470" s="853"/>
      <c r="BN470" s="853"/>
      <c r="BO470" s="853"/>
      <c r="BP470" s="853"/>
      <c r="BQ470" s="853"/>
      <c r="BR470" s="853"/>
      <c r="BS470" s="853"/>
      <c r="BT470" s="853"/>
      <c r="BU470" s="853"/>
      <c r="BV470" s="853"/>
      <c r="BW470" s="853"/>
      <c r="BX470" s="853"/>
      <c r="BY470" s="853"/>
      <c r="BZ470" s="853"/>
      <c r="CA470" s="853"/>
      <c r="CB470" s="853"/>
      <c r="CC470" s="853"/>
      <c r="CD470" s="853"/>
      <c r="CE470" s="853"/>
      <c r="CF470" s="853"/>
      <c r="CG470" s="853"/>
      <c r="CH470" s="853"/>
      <c r="CI470" s="853"/>
      <c r="CJ470" s="853"/>
      <c r="CK470" s="853"/>
      <c r="CL470" s="853"/>
      <c r="CM470" s="853"/>
      <c r="CN470" s="853"/>
      <c r="CO470" s="853"/>
      <c r="CP470" s="853"/>
      <c r="CQ470" s="853"/>
      <c r="CR470" s="853"/>
      <c r="CS470" s="853"/>
      <c r="CT470" s="853"/>
      <c r="CU470" s="853"/>
    </row>
    <row r="471" spans="1:99" s="852" customFormat="1" hidden="1" x14ac:dyDescent="0.2">
      <c r="A471" s="944" t="s">
        <v>4815</v>
      </c>
      <c r="B471" s="884" t="str">
        <f t="shared" si="10"/>
        <v/>
      </c>
      <c r="C471" s="891" t="s">
        <v>4364</v>
      </c>
      <c r="D471" s="959"/>
      <c r="E471" s="934">
        <v>0</v>
      </c>
      <c r="F471" s="934">
        <v>0</v>
      </c>
      <c r="G471" s="934">
        <v>0</v>
      </c>
      <c r="H471" s="934">
        <v>0</v>
      </c>
      <c r="I471" s="934">
        <v>0</v>
      </c>
      <c r="J471" s="934">
        <v>0</v>
      </c>
      <c r="K471" s="934">
        <v>0</v>
      </c>
      <c r="L471" s="934">
        <v>0</v>
      </c>
      <c r="M471" s="934">
        <v>0</v>
      </c>
      <c r="N471" s="934">
        <v>0</v>
      </c>
      <c r="O471" s="934">
        <v>0</v>
      </c>
      <c r="P471" s="934">
        <v>0</v>
      </c>
      <c r="Q471" s="934">
        <v>0</v>
      </c>
      <c r="R471" s="934">
        <v>0</v>
      </c>
      <c r="S471" s="934">
        <v>0</v>
      </c>
      <c r="T471" s="934">
        <v>0</v>
      </c>
      <c r="U471" s="934">
        <v>0</v>
      </c>
      <c r="V471" s="934">
        <v>0</v>
      </c>
      <c r="W471" s="934">
        <v>0</v>
      </c>
      <c r="X471" s="934"/>
      <c r="Y471" s="934"/>
      <c r="Z471" s="934"/>
      <c r="AA471" s="853"/>
      <c r="AB471" s="853"/>
      <c r="AC471" s="853"/>
      <c r="AD471" s="853"/>
      <c r="AE471" s="853"/>
      <c r="AF471" s="853"/>
      <c r="AG471" s="853"/>
      <c r="AH471" s="853"/>
      <c r="AI471" s="853"/>
      <c r="AJ471" s="853"/>
      <c r="AK471" s="853"/>
      <c r="AL471" s="853"/>
      <c r="AM471" s="853"/>
      <c r="AN471" s="853"/>
      <c r="AO471" s="853"/>
      <c r="AP471" s="853"/>
      <c r="AQ471" s="888"/>
      <c r="AR471" s="888"/>
      <c r="AS471" s="888"/>
      <c r="AT471" s="888"/>
      <c r="AU471" s="853"/>
      <c r="AX471" s="853"/>
      <c r="AY471" s="853"/>
      <c r="AZ471" s="853"/>
      <c r="BA471" s="853"/>
      <c r="BB471" s="853"/>
      <c r="BC471" s="853"/>
      <c r="BD471" s="853"/>
      <c r="BE471" s="853"/>
      <c r="BF471" s="853"/>
      <c r="BG471" s="853"/>
      <c r="BH471" s="853"/>
      <c r="BI471" s="853"/>
      <c r="BJ471" s="853"/>
      <c r="BK471" s="853"/>
      <c r="BL471" s="853"/>
      <c r="BM471" s="853"/>
      <c r="BN471" s="853"/>
      <c r="BO471" s="853"/>
      <c r="BP471" s="853"/>
      <c r="BQ471" s="853"/>
      <c r="BR471" s="853"/>
      <c r="BS471" s="853"/>
      <c r="BT471" s="853"/>
      <c r="BU471" s="853"/>
      <c r="BV471" s="853"/>
      <c r="BW471" s="853"/>
      <c r="BX471" s="853"/>
      <c r="BY471" s="853"/>
      <c r="BZ471" s="853"/>
      <c r="CA471" s="853"/>
      <c r="CB471" s="853"/>
      <c r="CC471" s="853"/>
      <c r="CD471" s="853"/>
      <c r="CE471" s="853"/>
      <c r="CF471" s="853"/>
      <c r="CG471" s="853"/>
      <c r="CH471" s="853"/>
      <c r="CI471" s="853"/>
      <c r="CJ471" s="853"/>
      <c r="CK471" s="853"/>
      <c r="CL471" s="853"/>
      <c r="CM471" s="853"/>
      <c r="CN471" s="853"/>
      <c r="CO471" s="853"/>
      <c r="CP471" s="853"/>
      <c r="CQ471" s="853"/>
      <c r="CR471" s="853"/>
      <c r="CS471" s="853"/>
      <c r="CT471" s="853"/>
      <c r="CU471" s="853"/>
    </row>
    <row r="472" spans="1:99" s="852" customFormat="1" hidden="1" x14ac:dyDescent="0.2">
      <c r="A472" s="944" t="s">
        <v>4816</v>
      </c>
      <c r="B472" s="884" t="str">
        <f t="shared" si="10"/>
        <v/>
      </c>
      <c r="C472" s="891" t="s">
        <v>4365</v>
      </c>
      <c r="D472" s="959"/>
      <c r="E472" s="934">
        <v>0</v>
      </c>
      <c r="F472" s="934">
        <v>0</v>
      </c>
      <c r="G472" s="934">
        <v>0</v>
      </c>
      <c r="H472" s="934">
        <v>0</v>
      </c>
      <c r="I472" s="934">
        <v>0</v>
      </c>
      <c r="J472" s="934">
        <v>0</v>
      </c>
      <c r="K472" s="934">
        <v>0</v>
      </c>
      <c r="L472" s="934">
        <v>0</v>
      </c>
      <c r="M472" s="934">
        <v>0</v>
      </c>
      <c r="N472" s="934">
        <v>0</v>
      </c>
      <c r="O472" s="934">
        <v>0</v>
      </c>
      <c r="P472" s="934">
        <v>0</v>
      </c>
      <c r="Q472" s="934">
        <v>0</v>
      </c>
      <c r="R472" s="934">
        <v>0</v>
      </c>
      <c r="S472" s="934">
        <v>0</v>
      </c>
      <c r="T472" s="934">
        <v>0</v>
      </c>
      <c r="U472" s="934">
        <v>0</v>
      </c>
      <c r="V472" s="934">
        <v>0</v>
      </c>
      <c r="W472" s="934">
        <v>0</v>
      </c>
      <c r="X472" s="934"/>
      <c r="Y472" s="934"/>
      <c r="Z472" s="934"/>
      <c r="AA472" s="853"/>
      <c r="AB472" s="853"/>
      <c r="AC472" s="853"/>
      <c r="AD472" s="853"/>
      <c r="AE472" s="853"/>
      <c r="AF472" s="853"/>
      <c r="AG472" s="853"/>
      <c r="AH472" s="853"/>
      <c r="AI472" s="853"/>
      <c r="AJ472" s="853"/>
      <c r="AK472" s="853"/>
      <c r="AL472" s="853"/>
      <c r="AM472" s="853"/>
      <c r="AN472" s="853"/>
      <c r="AO472" s="853"/>
      <c r="AP472" s="853"/>
      <c r="AQ472" s="888"/>
      <c r="AR472" s="888"/>
      <c r="AS472" s="888"/>
      <c r="AT472" s="888"/>
      <c r="AU472" s="853"/>
      <c r="AX472" s="853"/>
      <c r="AY472" s="853"/>
      <c r="AZ472" s="853"/>
      <c r="BA472" s="853"/>
      <c r="BB472" s="853"/>
      <c r="BC472" s="853"/>
      <c r="BD472" s="853"/>
      <c r="BE472" s="853"/>
      <c r="BF472" s="853"/>
      <c r="BG472" s="853"/>
      <c r="BH472" s="853"/>
      <c r="BI472" s="853"/>
      <c r="BJ472" s="853"/>
      <c r="BK472" s="853"/>
      <c r="BL472" s="853"/>
      <c r="BM472" s="853"/>
      <c r="BN472" s="853"/>
      <c r="BO472" s="853"/>
      <c r="BP472" s="853"/>
      <c r="BQ472" s="853"/>
      <c r="BR472" s="853"/>
      <c r="BS472" s="853"/>
      <c r="BT472" s="853"/>
      <c r="BU472" s="853"/>
      <c r="BV472" s="853"/>
      <c r="BW472" s="853"/>
      <c r="BX472" s="853"/>
      <c r="BY472" s="853"/>
      <c r="BZ472" s="853"/>
      <c r="CA472" s="853"/>
      <c r="CB472" s="853"/>
      <c r="CC472" s="853"/>
      <c r="CD472" s="853"/>
      <c r="CE472" s="853"/>
      <c r="CF472" s="853"/>
      <c r="CG472" s="853"/>
      <c r="CH472" s="853"/>
      <c r="CI472" s="853"/>
      <c r="CJ472" s="853"/>
      <c r="CK472" s="853"/>
      <c r="CL472" s="853"/>
      <c r="CM472" s="853"/>
      <c r="CN472" s="853"/>
      <c r="CO472" s="853"/>
      <c r="CP472" s="853"/>
      <c r="CQ472" s="853"/>
      <c r="CR472" s="853"/>
      <c r="CS472" s="853"/>
      <c r="CT472" s="853"/>
      <c r="CU472" s="853"/>
    </row>
    <row r="473" spans="1:99" s="852" customFormat="1" hidden="1" x14ac:dyDescent="0.2">
      <c r="A473" s="944" t="s">
        <v>4817</v>
      </c>
      <c r="B473" s="884" t="str">
        <f t="shared" si="10"/>
        <v/>
      </c>
      <c r="C473" s="891" t="s">
        <v>4366</v>
      </c>
      <c r="D473" s="959"/>
      <c r="E473" s="934">
        <v>0</v>
      </c>
      <c r="F473" s="934">
        <v>0</v>
      </c>
      <c r="G473" s="934">
        <v>0</v>
      </c>
      <c r="H473" s="934">
        <v>0</v>
      </c>
      <c r="I473" s="934">
        <v>0</v>
      </c>
      <c r="J473" s="934">
        <v>0</v>
      </c>
      <c r="K473" s="934">
        <v>0</v>
      </c>
      <c r="L473" s="934">
        <v>0</v>
      </c>
      <c r="M473" s="934">
        <v>0</v>
      </c>
      <c r="N473" s="934">
        <v>0</v>
      </c>
      <c r="O473" s="934">
        <v>0</v>
      </c>
      <c r="P473" s="934">
        <v>0</v>
      </c>
      <c r="Q473" s="934">
        <v>0</v>
      </c>
      <c r="R473" s="934">
        <v>0</v>
      </c>
      <c r="S473" s="934">
        <v>0</v>
      </c>
      <c r="T473" s="934">
        <v>0</v>
      </c>
      <c r="U473" s="934">
        <v>0</v>
      </c>
      <c r="V473" s="934">
        <v>0</v>
      </c>
      <c r="W473" s="934">
        <v>0</v>
      </c>
      <c r="X473" s="934"/>
      <c r="Y473" s="934"/>
      <c r="Z473" s="934"/>
      <c r="AA473" s="853"/>
      <c r="AB473" s="853"/>
      <c r="AC473" s="853"/>
      <c r="AD473" s="853"/>
      <c r="AE473" s="853"/>
      <c r="AF473" s="853"/>
      <c r="AG473" s="853"/>
      <c r="AH473" s="853"/>
      <c r="AI473" s="853"/>
      <c r="AJ473" s="853"/>
      <c r="AK473" s="853"/>
      <c r="AL473" s="853"/>
      <c r="AM473" s="853"/>
      <c r="AN473" s="853"/>
      <c r="AO473" s="853"/>
      <c r="AP473" s="853"/>
      <c r="AQ473" s="888"/>
      <c r="AR473" s="888"/>
      <c r="AS473" s="888"/>
      <c r="AT473" s="888"/>
      <c r="AU473" s="853"/>
      <c r="AX473" s="853"/>
      <c r="AY473" s="853"/>
      <c r="AZ473" s="853"/>
      <c r="BA473" s="853"/>
      <c r="BB473" s="853"/>
      <c r="BC473" s="853"/>
      <c r="BD473" s="853"/>
      <c r="BE473" s="853"/>
      <c r="BF473" s="853"/>
      <c r="BG473" s="853"/>
      <c r="BH473" s="853"/>
      <c r="BI473" s="853"/>
      <c r="BJ473" s="853"/>
      <c r="BK473" s="853"/>
      <c r="BL473" s="853"/>
      <c r="BM473" s="853"/>
      <c r="BN473" s="853"/>
      <c r="BO473" s="853"/>
      <c r="BP473" s="853"/>
      <c r="BQ473" s="853"/>
      <c r="BR473" s="853"/>
      <c r="BS473" s="853"/>
      <c r="BT473" s="853"/>
      <c r="BU473" s="853"/>
      <c r="BV473" s="853"/>
      <c r="BW473" s="853"/>
      <c r="BX473" s="853"/>
      <c r="BY473" s="853"/>
      <c r="BZ473" s="853"/>
      <c r="CA473" s="853"/>
      <c r="CB473" s="853"/>
      <c r="CC473" s="853"/>
      <c r="CD473" s="853"/>
      <c r="CE473" s="853"/>
      <c r="CF473" s="853"/>
      <c r="CG473" s="853"/>
      <c r="CH473" s="853"/>
      <c r="CI473" s="853"/>
      <c r="CJ473" s="853"/>
      <c r="CK473" s="853"/>
      <c r="CL473" s="853"/>
      <c r="CM473" s="853"/>
      <c r="CN473" s="853"/>
      <c r="CO473" s="853"/>
      <c r="CP473" s="853"/>
      <c r="CQ473" s="853"/>
      <c r="CR473" s="853"/>
      <c r="CS473" s="853"/>
      <c r="CT473" s="853"/>
      <c r="CU473" s="853"/>
    </row>
    <row r="474" spans="1:99" s="852" customFormat="1" hidden="1" x14ac:dyDescent="0.2">
      <c r="A474" s="944" t="s">
        <v>4818</v>
      </c>
      <c r="B474" s="884" t="str">
        <f t="shared" si="10"/>
        <v/>
      </c>
      <c r="C474" s="891" t="s">
        <v>4367</v>
      </c>
      <c r="D474" s="959"/>
      <c r="E474" s="934">
        <v>0</v>
      </c>
      <c r="F474" s="934">
        <v>0</v>
      </c>
      <c r="G474" s="934">
        <v>0</v>
      </c>
      <c r="H474" s="934">
        <v>0</v>
      </c>
      <c r="I474" s="934">
        <v>0</v>
      </c>
      <c r="J474" s="934">
        <v>0</v>
      </c>
      <c r="K474" s="934">
        <v>0</v>
      </c>
      <c r="L474" s="934">
        <v>0</v>
      </c>
      <c r="M474" s="934">
        <v>0</v>
      </c>
      <c r="N474" s="934">
        <v>0</v>
      </c>
      <c r="O474" s="934">
        <v>0</v>
      </c>
      <c r="P474" s="934">
        <v>0</v>
      </c>
      <c r="Q474" s="934">
        <v>0</v>
      </c>
      <c r="R474" s="934">
        <v>0</v>
      </c>
      <c r="S474" s="934">
        <v>0</v>
      </c>
      <c r="T474" s="934">
        <v>0</v>
      </c>
      <c r="U474" s="934">
        <v>0</v>
      </c>
      <c r="V474" s="934">
        <v>0</v>
      </c>
      <c r="W474" s="934">
        <v>0</v>
      </c>
      <c r="X474" s="934"/>
      <c r="Y474" s="934"/>
      <c r="Z474" s="934"/>
      <c r="AA474" s="853"/>
      <c r="AB474" s="853"/>
      <c r="AC474" s="853"/>
      <c r="AD474" s="853"/>
      <c r="AE474" s="853"/>
      <c r="AF474" s="853"/>
      <c r="AG474" s="853"/>
      <c r="AH474" s="853"/>
      <c r="AI474" s="853"/>
      <c r="AJ474" s="853"/>
      <c r="AK474" s="853"/>
      <c r="AL474" s="853"/>
      <c r="AM474" s="853"/>
      <c r="AN474" s="853"/>
      <c r="AO474" s="853"/>
      <c r="AP474" s="853"/>
      <c r="AQ474" s="888"/>
      <c r="AR474" s="888"/>
      <c r="AS474" s="888"/>
      <c r="AT474" s="888"/>
      <c r="AU474" s="853"/>
      <c r="AX474" s="853"/>
      <c r="AY474" s="853"/>
      <c r="AZ474" s="853"/>
      <c r="BA474" s="853"/>
      <c r="BB474" s="853"/>
      <c r="BC474" s="853"/>
      <c r="BD474" s="853"/>
      <c r="BE474" s="853"/>
      <c r="BF474" s="853"/>
      <c r="BG474" s="853"/>
      <c r="BH474" s="853"/>
      <c r="BI474" s="853"/>
      <c r="BJ474" s="853"/>
      <c r="BK474" s="853"/>
      <c r="BL474" s="853"/>
      <c r="BM474" s="853"/>
      <c r="BN474" s="853"/>
      <c r="BO474" s="853"/>
      <c r="BP474" s="853"/>
      <c r="BQ474" s="853"/>
      <c r="BR474" s="853"/>
      <c r="BS474" s="853"/>
      <c r="BT474" s="853"/>
      <c r="BU474" s="853"/>
      <c r="BV474" s="853"/>
      <c r="BW474" s="853"/>
      <c r="BX474" s="853"/>
      <c r="BY474" s="853"/>
      <c r="BZ474" s="853"/>
      <c r="CA474" s="853"/>
      <c r="CB474" s="853"/>
      <c r="CC474" s="853"/>
      <c r="CD474" s="853"/>
      <c r="CE474" s="853"/>
      <c r="CF474" s="853"/>
      <c r="CG474" s="853"/>
      <c r="CH474" s="853"/>
      <c r="CI474" s="853"/>
      <c r="CJ474" s="853"/>
      <c r="CK474" s="853"/>
      <c r="CL474" s="853"/>
      <c r="CM474" s="853"/>
      <c r="CN474" s="853"/>
      <c r="CO474" s="853"/>
      <c r="CP474" s="853"/>
      <c r="CQ474" s="853"/>
      <c r="CR474" s="853"/>
      <c r="CS474" s="853"/>
      <c r="CT474" s="853"/>
      <c r="CU474" s="853"/>
    </row>
    <row r="475" spans="1:99" s="852" customFormat="1" hidden="1" x14ac:dyDescent="0.2">
      <c r="A475" s="944" t="s">
        <v>4819</v>
      </c>
      <c r="B475" s="884" t="str">
        <f t="shared" si="10"/>
        <v/>
      </c>
      <c r="C475" s="894" t="s">
        <v>4368</v>
      </c>
      <c r="D475" s="959"/>
      <c r="E475" s="934">
        <v>0</v>
      </c>
      <c r="F475" s="934">
        <v>0</v>
      </c>
      <c r="G475" s="934">
        <v>0</v>
      </c>
      <c r="H475" s="934">
        <v>0</v>
      </c>
      <c r="I475" s="934">
        <v>0</v>
      </c>
      <c r="J475" s="934">
        <v>0</v>
      </c>
      <c r="K475" s="934">
        <v>0</v>
      </c>
      <c r="L475" s="934">
        <v>0</v>
      </c>
      <c r="M475" s="934">
        <v>0</v>
      </c>
      <c r="N475" s="934">
        <v>0</v>
      </c>
      <c r="O475" s="934">
        <v>0</v>
      </c>
      <c r="P475" s="934">
        <v>0</v>
      </c>
      <c r="Q475" s="934">
        <v>0</v>
      </c>
      <c r="R475" s="934">
        <v>0</v>
      </c>
      <c r="S475" s="934">
        <v>0</v>
      </c>
      <c r="T475" s="934">
        <v>0</v>
      </c>
      <c r="U475" s="934">
        <v>0</v>
      </c>
      <c r="V475" s="934">
        <v>0</v>
      </c>
      <c r="W475" s="934">
        <v>0</v>
      </c>
      <c r="X475" s="934"/>
      <c r="Y475" s="934"/>
      <c r="Z475" s="934"/>
      <c r="AA475" s="853"/>
      <c r="AB475" s="853"/>
      <c r="AC475" s="853"/>
      <c r="AD475" s="853"/>
      <c r="AE475" s="853"/>
      <c r="AF475" s="853"/>
      <c r="AG475" s="853"/>
      <c r="AH475" s="853"/>
      <c r="AI475" s="853"/>
      <c r="AJ475" s="853"/>
      <c r="AK475" s="853"/>
      <c r="AL475" s="853"/>
      <c r="AM475" s="853"/>
      <c r="AN475" s="853"/>
      <c r="AO475" s="853"/>
      <c r="AP475" s="853"/>
      <c r="AQ475" s="888"/>
      <c r="AR475" s="888"/>
      <c r="AS475" s="888"/>
      <c r="AT475" s="888"/>
      <c r="AU475" s="853"/>
      <c r="AX475" s="853"/>
      <c r="AY475" s="853"/>
      <c r="AZ475" s="853"/>
      <c r="BA475" s="853"/>
      <c r="BB475" s="853"/>
      <c r="BC475" s="853"/>
      <c r="BD475" s="853"/>
      <c r="BE475" s="853"/>
      <c r="BF475" s="853"/>
      <c r="BG475" s="853"/>
      <c r="BH475" s="853"/>
      <c r="BI475" s="853"/>
      <c r="BJ475" s="853"/>
      <c r="BK475" s="853"/>
      <c r="BL475" s="853"/>
      <c r="BM475" s="853"/>
      <c r="BN475" s="853"/>
      <c r="BO475" s="853"/>
      <c r="BP475" s="853"/>
      <c r="BQ475" s="853"/>
      <c r="BR475" s="853"/>
      <c r="BS475" s="853"/>
      <c r="BT475" s="853"/>
      <c r="BU475" s="853"/>
      <c r="BV475" s="853"/>
      <c r="BW475" s="853"/>
      <c r="BX475" s="853"/>
      <c r="BY475" s="853"/>
      <c r="BZ475" s="853"/>
      <c r="CA475" s="853"/>
      <c r="CB475" s="853"/>
      <c r="CC475" s="853"/>
      <c r="CD475" s="853"/>
      <c r="CE475" s="853"/>
      <c r="CF475" s="853"/>
      <c r="CG475" s="853"/>
      <c r="CH475" s="853"/>
      <c r="CI475" s="853"/>
      <c r="CJ475" s="853"/>
      <c r="CK475" s="853"/>
      <c r="CL475" s="853"/>
      <c r="CM475" s="853"/>
      <c r="CN475" s="853"/>
      <c r="CO475" s="853"/>
      <c r="CP475" s="853"/>
      <c r="CQ475" s="853"/>
      <c r="CR475" s="853"/>
      <c r="CS475" s="853"/>
      <c r="CT475" s="853"/>
      <c r="CU475" s="853"/>
    </row>
    <row r="476" spans="1:99" s="852" customFormat="1" hidden="1" x14ac:dyDescent="0.2">
      <c r="A476" s="944" t="s">
        <v>4820</v>
      </c>
      <c r="B476" s="884" t="str">
        <f t="shared" si="10"/>
        <v/>
      </c>
      <c r="C476" s="894" t="s">
        <v>4369</v>
      </c>
      <c r="D476" s="959"/>
      <c r="E476" s="934">
        <v>0</v>
      </c>
      <c r="F476" s="934">
        <v>0</v>
      </c>
      <c r="G476" s="934">
        <v>0</v>
      </c>
      <c r="H476" s="934">
        <v>0</v>
      </c>
      <c r="I476" s="934">
        <v>0</v>
      </c>
      <c r="J476" s="934">
        <v>0</v>
      </c>
      <c r="K476" s="934">
        <v>0</v>
      </c>
      <c r="L476" s="934">
        <v>0</v>
      </c>
      <c r="M476" s="934">
        <v>0</v>
      </c>
      <c r="N476" s="934">
        <v>0</v>
      </c>
      <c r="O476" s="934">
        <v>0</v>
      </c>
      <c r="P476" s="934">
        <v>0</v>
      </c>
      <c r="Q476" s="934">
        <v>0</v>
      </c>
      <c r="R476" s="934">
        <v>0</v>
      </c>
      <c r="S476" s="934">
        <v>0</v>
      </c>
      <c r="T476" s="934">
        <v>0</v>
      </c>
      <c r="U476" s="934">
        <v>0</v>
      </c>
      <c r="V476" s="934">
        <v>0</v>
      </c>
      <c r="W476" s="934">
        <v>0</v>
      </c>
      <c r="X476" s="934"/>
      <c r="Y476" s="934"/>
      <c r="Z476" s="934"/>
      <c r="AA476" s="853"/>
      <c r="AB476" s="853"/>
      <c r="AC476" s="853"/>
      <c r="AD476" s="853"/>
      <c r="AE476" s="853"/>
      <c r="AF476" s="853"/>
      <c r="AG476" s="853"/>
      <c r="AH476" s="853"/>
      <c r="AI476" s="853"/>
      <c r="AJ476" s="853"/>
      <c r="AK476" s="853"/>
      <c r="AL476" s="853"/>
      <c r="AM476" s="853"/>
      <c r="AN476" s="853"/>
      <c r="AO476" s="853"/>
      <c r="AP476" s="853"/>
      <c r="AQ476" s="888"/>
      <c r="AR476" s="888"/>
      <c r="AS476" s="888"/>
      <c r="AT476" s="888"/>
      <c r="AU476" s="853"/>
      <c r="AX476" s="853"/>
      <c r="AY476" s="853"/>
      <c r="AZ476" s="853"/>
      <c r="BA476" s="853"/>
      <c r="BB476" s="853"/>
      <c r="BC476" s="853"/>
      <c r="BD476" s="853"/>
      <c r="BE476" s="853"/>
      <c r="BF476" s="853"/>
      <c r="BG476" s="853"/>
      <c r="BH476" s="853"/>
      <c r="BI476" s="853"/>
      <c r="BJ476" s="853"/>
      <c r="BK476" s="853"/>
      <c r="BL476" s="853"/>
      <c r="BM476" s="853"/>
      <c r="BN476" s="853"/>
      <c r="BO476" s="853"/>
      <c r="BP476" s="853"/>
      <c r="BQ476" s="853"/>
      <c r="BR476" s="853"/>
      <c r="BS476" s="853"/>
      <c r="BT476" s="853"/>
      <c r="BU476" s="853"/>
      <c r="BV476" s="853"/>
      <c r="BW476" s="853"/>
      <c r="BX476" s="853"/>
      <c r="BY476" s="853"/>
      <c r="BZ476" s="853"/>
      <c r="CA476" s="853"/>
      <c r="CB476" s="853"/>
      <c r="CC476" s="853"/>
      <c r="CD476" s="853"/>
      <c r="CE476" s="853"/>
      <c r="CF476" s="853"/>
      <c r="CG476" s="853"/>
      <c r="CH476" s="853"/>
      <c r="CI476" s="853"/>
      <c r="CJ476" s="853"/>
      <c r="CK476" s="853"/>
      <c r="CL476" s="853"/>
      <c r="CM476" s="853"/>
      <c r="CN476" s="853"/>
      <c r="CO476" s="853"/>
      <c r="CP476" s="853"/>
      <c r="CQ476" s="853"/>
      <c r="CR476" s="853"/>
      <c r="CS476" s="853"/>
      <c r="CT476" s="853"/>
      <c r="CU476" s="853"/>
    </row>
    <row r="477" spans="1:99" s="852" customFormat="1" hidden="1" x14ac:dyDescent="0.2">
      <c r="A477" s="944" t="s">
        <v>4821</v>
      </c>
      <c r="B477" s="884" t="str">
        <f t="shared" si="10"/>
        <v/>
      </c>
      <c r="C477" s="891" t="s">
        <v>4370</v>
      </c>
      <c r="D477" s="959"/>
      <c r="E477" s="934">
        <v>0</v>
      </c>
      <c r="F477" s="934">
        <v>0</v>
      </c>
      <c r="G477" s="934">
        <v>0</v>
      </c>
      <c r="H477" s="934">
        <v>0</v>
      </c>
      <c r="I477" s="934">
        <v>0</v>
      </c>
      <c r="J477" s="934">
        <v>0</v>
      </c>
      <c r="K477" s="934">
        <v>0</v>
      </c>
      <c r="L477" s="934">
        <v>0</v>
      </c>
      <c r="M477" s="934">
        <v>0</v>
      </c>
      <c r="N477" s="934">
        <v>0</v>
      </c>
      <c r="O477" s="934">
        <v>0</v>
      </c>
      <c r="P477" s="934">
        <v>0</v>
      </c>
      <c r="Q477" s="934">
        <v>0</v>
      </c>
      <c r="R477" s="934">
        <v>0</v>
      </c>
      <c r="S477" s="934">
        <v>0</v>
      </c>
      <c r="T477" s="934">
        <v>0</v>
      </c>
      <c r="U477" s="934">
        <v>0</v>
      </c>
      <c r="V477" s="934">
        <v>0</v>
      </c>
      <c r="W477" s="934">
        <v>0</v>
      </c>
      <c r="X477" s="934"/>
      <c r="Y477" s="934"/>
      <c r="Z477" s="934"/>
      <c r="AA477" s="853"/>
      <c r="AB477" s="853"/>
      <c r="AC477" s="853"/>
      <c r="AD477" s="853"/>
      <c r="AE477" s="853"/>
      <c r="AF477" s="853"/>
      <c r="AG477" s="853"/>
      <c r="AH477" s="853"/>
      <c r="AI477" s="853"/>
      <c r="AJ477" s="853"/>
      <c r="AK477" s="853"/>
      <c r="AL477" s="853"/>
      <c r="AM477" s="853"/>
      <c r="AN477" s="853"/>
      <c r="AO477" s="853"/>
      <c r="AP477" s="853"/>
      <c r="AQ477" s="888"/>
      <c r="AR477" s="888"/>
      <c r="AS477" s="888"/>
      <c r="AT477" s="888"/>
      <c r="AU477" s="853"/>
      <c r="AX477" s="853"/>
      <c r="AY477" s="853"/>
      <c r="AZ477" s="853"/>
      <c r="BA477" s="853"/>
      <c r="BB477" s="853"/>
      <c r="BC477" s="853"/>
      <c r="BD477" s="853"/>
      <c r="BE477" s="853"/>
      <c r="BF477" s="853"/>
      <c r="BG477" s="853"/>
      <c r="BH477" s="853"/>
      <c r="BI477" s="853"/>
      <c r="BJ477" s="853"/>
      <c r="BK477" s="853"/>
      <c r="BL477" s="853"/>
      <c r="BM477" s="853"/>
      <c r="BN477" s="853"/>
      <c r="BO477" s="853"/>
      <c r="BP477" s="853"/>
      <c r="BQ477" s="853"/>
      <c r="BR477" s="853"/>
      <c r="BS477" s="853"/>
      <c r="BT477" s="853"/>
      <c r="BU477" s="853"/>
      <c r="BV477" s="853"/>
      <c r="BW477" s="853"/>
      <c r="BX477" s="853"/>
      <c r="BY477" s="853"/>
      <c r="BZ477" s="853"/>
      <c r="CA477" s="853"/>
      <c r="CB477" s="853"/>
      <c r="CC477" s="853"/>
      <c r="CD477" s="853"/>
      <c r="CE477" s="853"/>
      <c r="CF477" s="853"/>
      <c r="CG477" s="853"/>
      <c r="CH477" s="853"/>
      <c r="CI477" s="853"/>
      <c r="CJ477" s="853"/>
      <c r="CK477" s="853"/>
      <c r="CL477" s="853"/>
      <c r="CM477" s="853"/>
      <c r="CN477" s="853"/>
      <c r="CO477" s="853"/>
      <c r="CP477" s="853"/>
      <c r="CQ477" s="853"/>
      <c r="CR477" s="853"/>
      <c r="CS477" s="853"/>
      <c r="CT477" s="853"/>
      <c r="CU477" s="853"/>
    </row>
    <row r="478" spans="1:99" s="852" customFormat="1" hidden="1" x14ac:dyDescent="0.2">
      <c r="A478" s="944" t="s">
        <v>4822</v>
      </c>
      <c r="B478" s="884" t="str">
        <f t="shared" si="10"/>
        <v/>
      </c>
      <c r="C478" s="894" t="s">
        <v>4371</v>
      </c>
      <c r="D478" s="959"/>
      <c r="E478" s="934">
        <v>0</v>
      </c>
      <c r="F478" s="934">
        <v>0</v>
      </c>
      <c r="G478" s="934">
        <v>0</v>
      </c>
      <c r="H478" s="934">
        <v>0</v>
      </c>
      <c r="I478" s="934">
        <v>0</v>
      </c>
      <c r="J478" s="934">
        <v>0</v>
      </c>
      <c r="K478" s="934">
        <v>0</v>
      </c>
      <c r="L478" s="934">
        <v>0</v>
      </c>
      <c r="M478" s="934">
        <v>0</v>
      </c>
      <c r="N478" s="934">
        <v>0</v>
      </c>
      <c r="O478" s="934">
        <v>0</v>
      </c>
      <c r="P478" s="934">
        <v>0</v>
      </c>
      <c r="Q478" s="934">
        <v>0</v>
      </c>
      <c r="R478" s="934">
        <v>0</v>
      </c>
      <c r="S478" s="934">
        <v>0</v>
      </c>
      <c r="T478" s="934">
        <v>0</v>
      </c>
      <c r="U478" s="934">
        <v>0</v>
      </c>
      <c r="V478" s="934">
        <v>0</v>
      </c>
      <c r="W478" s="934">
        <v>0</v>
      </c>
      <c r="X478" s="934"/>
      <c r="Y478" s="934"/>
      <c r="Z478" s="934"/>
      <c r="AA478" s="853"/>
      <c r="AB478" s="853"/>
      <c r="AC478" s="853"/>
      <c r="AD478" s="853"/>
      <c r="AE478" s="853"/>
      <c r="AF478" s="853"/>
      <c r="AG478" s="853"/>
      <c r="AH478" s="853"/>
      <c r="AI478" s="853"/>
      <c r="AJ478" s="853"/>
      <c r="AK478" s="853"/>
      <c r="AL478" s="853"/>
      <c r="AM478" s="853"/>
      <c r="AN478" s="853"/>
      <c r="AO478" s="853"/>
      <c r="AP478" s="853"/>
      <c r="AQ478" s="888"/>
      <c r="AR478" s="888"/>
      <c r="AS478" s="888"/>
      <c r="AT478" s="888"/>
      <c r="AU478" s="853"/>
      <c r="AX478" s="853"/>
      <c r="AY478" s="853"/>
      <c r="AZ478" s="853"/>
      <c r="BA478" s="853"/>
      <c r="BB478" s="853"/>
      <c r="BC478" s="853"/>
      <c r="BD478" s="853"/>
      <c r="BE478" s="853"/>
      <c r="BF478" s="853"/>
      <c r="BG478" s="853"/>
      <c r="BH478" s="853"/>
      <c r="BI478" s="853"/>
      <c r="BJ478" s="853"/>
      <c r="BK478" s="853"/>
      <c r="BL478" s="853"/>
      <c r="BM478" s="853"/>
      <c r="BN478" s="853"/>
      <c r="BO478" s="853"/>
      <c r="BP478" s="853"/>
      <c r="BQ478" s="853"/>
      <c r="BR478" s="853"/>
      <c r="BS478" s="853"/>
      <c r="BT478" s="853"/>
      <c r="BU478" s="853"/>
      <c r="BV478" s="853"/>
      <c r="BW478" s="853"/>
      <c r="BX478" s="853"/>
      <c r="BY478" s="853"/>
      <c r="BZ478" s="853"/>
      <c r="CA478" s="853"/>
      <c r="CB478" s="853"/>
      <c r="CC478" s="853"/>
      <c r="CD478" s="853"/>
      <c r="CE478" s="853"/>
      <c r="CF478" s="853"/>
      <c r="CG478" s="853"/>
      <c r="CH478" s="853"/>
      <c r="CI478" s="853"/>
      <c r="CJ478" s="853"/>
      <c r="CK478" s="853"/>
      <c r="CL478" s="853"/>
      <c r="CM478" s="853"/>
      <c r="CN478" s="853"/>
      <c r="CO478" s="853"/>
      <c r="CP478" s="853"/>
      <c r="CQ478" s="853"/>
      <c r="CR478" s="853"/>
      <c r="CS478" s="853"/>
      <c r="CT478" s="853"/>
      <c r="CU478" s="853"/>
    </row>
    <row r="479" spans="1:99" s="852" customFormat="1" hidden="1" x14ac:dyDescent="0.2">
      <c r="A479" s="944" t="s">
        <v>4823</v>
      </c>
      <c r="B479" s="884" t="str">
        <f t="shared" si="10"/>
        <v/>
      </c>
      <c r="C479" s="894" t="s">
        <v>4372</v>
      </c>
      <c r="D479" s="959"/>
      <c r="E479" s="934">
        <v>0</v>
      </c>
      <c r="F479" s="934">
        <v>0</v>
      </c>
      <c r="G479" s="934">
        <v>0</v>
      </c>
      <c r="H479" s="934">
        <v>0</v>
      </c>
      <c r="I479" s="934">
        <v>0</v>
      </c>
      <c r="J479" s="934">
        <v>0</v>
      </c>
      <c r="K479" s="934">
        <v>0</v>
      </c>
      <c r="L479" s="934">
        <v>0</v>
      </c>
      <c r="M479" s="934">
        <v>0</v>
      </c>
      <c r="N479" s="934">
        <v>0</v>
      </c>
      <c r="O479" s="934">
        <v>0</v>
      </c>
      <c r="P479" s="934">
        <v>0</v>
      </c>
      <c r="Q479" s="934">
        <v>0</v>
      </c>
      <c r="R479" s="934">
        <v>0</v>
      </c>
      <c r="S479" s="934">
        <v>0</v>
      </c>
      <c r="T479" s="934">
        <v>0</v>
      </c>
      <c r="U479" s="934">
        <v>0</v>
      </c>
      <c r="V479" s="934">
        <v>0</v>
      </c>
      <c r="W479" s="934">
        <v>0</v>
      </c>
      <c r="X479" s="934"/>
      <c r="Y479" s="934"/>
      <c r="Z479" s="934"/>
      <c r="AA479" s="853"/>
      <c r="AB479" s="853"/>
      <c r="AC479" s="853"/>
      <c r="AD479" s="853"/>
      <c r="AE479" s="853"/>
      <c r="AF479" s="853"/>
      <c r="AG479" s="853"/>
      <c r="AH479" s="853"/>
      <c r="AI479" s="853"/>
      <c r="AJ479" s="853"/>
      <c r="AK479" s="853"/>
      <c r="AL479" s="853"/>
      <c r="AM479" s="853"/>
      <c r="AN479" s="853"/>
      <c r="AO479" s="853"/>
      <c r="AP479" s="853"/>
      <c r="AQ479" s="888"/>
      <c r="AR479" s="888"/>
      <c r="AS479" s="888"/>
      <c r="AT479" s="888"/>
      <c r="AU479" s="853"/>
      <c r="AX479" s="853"/>
      <c r="AY479" s="853"/>
      <c r="AZ479" s="853"/>
      <c r="BA479" s="853"/>
      <c r="BB479" s="853"/>
      <c r="BC479" s="853"/>
      <c r="BD479" s="853"/>
      <c r="BE479" s="853"/>
      <c r="BF479" s="853"/>
      <c r="BG479" s="853"/>
      <c r="BH479" s="853"/>
      <c r="BI479" s="853"/>
      <c r="BJ479" s="853"/>
      <c r="BK479" s="853"/>
      <c r="BL479" s="853"/>
      <c r="BM479" s="853"/>
      <c r="BN479" s="853"/>
      <c r="BO479" s="853"/>
      <c r="BP479" s="853"/>
      <c r="BQ479" s="853"/>
      <c r="BR479" s="853"/>
      <c r="BS479" s="853"/>
      <c r="BT479" s="853"/>
      <c r="BU479" s="853"/>
      <c r="BV479" s="853"/>
      <c r="BW479" s="853"/>
      <c r="BX479" s="853"/>
      <c r="BY479" s="853"/>
      <c r="BZ479" s="853"/>
      <c r="CA479" s="853"/>
      <c r="CB479" s="853"/>
      <c r="CC479" s="853"/>
      <c r="CD479" s="853"/>
      <c r="CE479" s="853"/>
      <c r="CF479" s="853"/>
      <c r="CG479" s="853"/>
      <c r="CH479" s="853"/>
      <c r="CI479" s="853"/>
      <c r="CJ479" s="853"/>
      <c r="CK479" s="853"/>
      <c r="CL479" s="853"/>
      <c r="CM479" s="853"/>
      <c r="CN479" s="853"/>
      <c r="CO479" s="853"/>
      <c r="CP479" s="853"/>
      <c r="CQ479" s="853"/>
      <c r="CR479" s="853"/>
      <c r="CS479" s="853"/>
      <c r="CT479" s="853"/>
      <c r="CU479" s="853"/>
    </row>
    <row r="480" spans="1:99" s="852" customFormat="1" hidden="1" x14ac:dyDescent="0.2">
      <c r="A480" s="944" t="s">
        <v>4824</v>
      </c>
      <c r="B480" s="884" t="str">
        <f t="shared" si="10"/>
        <v/>
      </c>
      <c r="C480" s="894" t="s">
        <v>4373</v>
      </c>
      <c r="D480" s="959"/>
      <c r="E480" s="934">
        <v>0</v>
      </c>
      <c r="F480" s="934">
        <v>0</v>
      </c>
      <c r="G480" s="934">
        <v>0</v>
      </c>
      <c r="H480" s="934">
        <v>0</v>
      </c>
      <c r="I480" s="934">
        <v>0</v>
      </c>
      <c r="J480" s="934">
        <v>0</v>
      </c>
      <c r="K480" s="934">
        <v>0</v>
      </c>
      <c r="L480" s="934">
        <v>0</v>
      </c>
      <c r="M480" s="934">
        <v>0</v>
      </c>
      <c r="N480" s="934">
        <v>0</v>
      </c>
      <c r="O480" s="934">
        <v>0</v>
      </c>
      <c r="P480" s="934">
        <v>0</v>
      </c>
      <c r="Q480" s="934">
        <v>0</v>
      </c>
      <c r="R480" s="934">
        <v>0</v>
      </c>
      <c r="S480" s="934">
        <v>0</v>
      </c>
      <c r="T480" s="934">
        <v>0</v>
      </c>
      <c r="U480" s="934">
        <v>0</v>
      </c>
      <c r="V480" s="934">
        <v>0</v>
      </c>
      <c r="W480" s="934">
        <v>0</v>
      </c>
      <c r="X480" s="934"/>
      <c r="Y480" s="934"/>
      <c r="Z480" s="934"/>
      <c r="AA480" s="853"/>
      <c r="AB480" s="853"/>
      <c r="AC480" s="853"/>
      <c r="AD480" s="853"/>
      <c r="AE480" s="853"/>
      <c r="AF480" s="853"/>
      <c r="AG480" s="853"/>
      <c r="AH480" s="853"/>
      <c r="AI480" s="853"/>
      <c r="AJ480" s="853"/>
      <c r="AK480" s="853"/>
      <c r="AL480" s="853"/>
      <c r="AM480" s="853"/>
      <c r="AN480" s="853"/>
      <c r="AO480" s="853"/>
      <c r="AP480" s="853"/>
      <c r="AQ480" s="888"/>
      <c r="AR480" s="888"/>
      <c r="AS480" s="888"/>
      <c r="AT480" s="888"/>
      <c r="AU480" s="853"/>
      <c r="AX480" s="853"/>
      <c r="AY480" s="853"/>
      <c r="AZ480" s="853"/>
      <c r="BA480" s="853"/>
      <c r="BB480" s="853"/>
      <c r="BC480" s="853"/>
      <c r="BD480" s="853"/>
      <c r="BE480" s="853"/>
      <c r="BF480" s="853"/>
      <c r="BG480" s="853"/>
      <c r="BH480" s="853"/>
      <c r="BI480" s="853"/>
      <c r="BJ480" s="853"/>
      <c r="BK480" s="853"/>
      <c r="BL480" s="853"/>
      <c r="BM480" s="853"/>
      <c r="BN480" s="853"/>
      <c r="BO480" s="853"/>
      <c r="BP480" s="853"/>
      <c r="BQ480" s="853"/>
      <c r="BR480" s="853"/>
      <c r="BS480" s="853"/>
      <c r="BT480" s="853"/>
      <c r="BU480" s="853"/>
      <c r="BV480" s="853"/>
      <c r="BW480" s="853"/>
      <c r="BX480" s="853"/>
      <c r="BY480" s="853"/>
      <c r="BZ480" s="853"/>
      <c r="CA480" s="853"/>
      <c r="CB480" s="853"/>
      <c r="CC480" s="853"/>
      <c r="CD480" s="853"/>
      <c r="CE480" s="853"/>
      <c r="CF480" s="853"/>
      <c r="CG480" s="853"/>
      <c r="CH480" s="853"/>
      <c r="CI480" s="853"/>
      <c r="CJ480" s="853"/>
      <c r="CK480" s="853"/>
      <c r="CL480" s="853"/>
      <c r="CM480" s="853"/>
      <c r="CN480" s="853"/>
      <c r="CO480" s="853"/>
      <c r="CP480" s="853"/>
      <c r="CQ480" s="853"/>
      <c r="CR480" s="853"/>
      <c r="CS480" s="853"/>
      <c r="CT480" s="853"/>
      <c r="CU480" s="853"/>
    </row>
    <row r="481" spans="1:99" s="852" customFormat="1" hidden="1" x14ac:dyDescent="0.2">
      <c r="A481" s="944" t="s">
        <v>4825</v>
      </c>
      <c r="B481" s="884" t="str">
        <f t="shared" si="10"/>
        <v/>
      </c>
      <c r="C481" s="894" t="s">
        <v>4374</v>
      </c>
      <c r="D481" s="959"/>
      <c r="E481" s="934">
        <v>0</v>
      </c>
      <c r="F481" s="934">
        <v>0</v>
      </c>
      <c r="G481" s="934">
        <v>0</v>
      </c>
      <c r="H481" s="934">
        <v>0</v>
      </c>
      <c r="I481" s="934">
        <v>0</v>
      </c>
      <c r="J481" s="934">
        <v>0</v>
      </c>
      <c r="K481" s="934">
        <v>0</v>
      </c>
      <c r="L481" s="934">
        <v>0</v>
      </c>
      <c r="M481" s="934">
        <v>0</v>
      </c>
      <c r="N481" s="934">
        <v>0</v>
      </c>
      <c r="O481" s="934">
        <v>0</v>
      </c>
      <c r="P481" s="934">
        <v>0</v>
      </c>
      <c r="Q481" s="934">
        <v>0</v>
      </c>
      <c r="R481" s="934">
        <v>0</v>
      </c>
      <c r="S481" s="934">
        <v>0</v>
      </c>
      <c r="T481" s="934">
        <v>0</v>
      </c>
      <c r="U481" s="934">
        <v>0</v>
      </c>
      <c r="V481" s="934">
        <v>0</v>
      </c>
      <c r="W481" s="934">
        <v>0</v>
      </c>
      <c r="X481" s="934"/>
      <c r="Y481" s="934"/>
      <c r="Z481" s="934"/>
      <c r="AA481" s="853"/>
      <c r="AB481" s="853"/>
      <c r="AC481" s="853"/>
      <c r="AD481" s="853"/>
      <c r="AE481" s="853"/>
      <c r="AF481" s="853"/>
      <c r="AG481" s="853"/>
      <c r="AH481" s="853"/>
      <c r="AI481" s="853"/>
      <c r="AJ481" s="853"/>
      <c r="AK481" s="853"/>
      <c r="AL481" s="853"/>
      <c r="AM481" s="853"/>
      <c r="AN481" s="853"/>
      <c r="AO481" s="853"/>
      <c r="AP481" s="853"/>
      <c r="AQ481" s="888"/>
      <c r="AR481" s="888"/>
      <c r="AS481" s="888"/>
      <c r="AT481" s="888"/>
      <c r="AU481" s="853"/>
      <c r="AX481" s="853"/>
      <c r="AY481" s="853"/>
      <c r="AZ481" s="853"/>
      <c r="BA481" s="853"/>
      <c r="BB481" s="853"/>
      <c r="BC481" s="853"/>
      <c r="BD481" s="853"/>
      <c r="BE481" s="853"/>
      <c r="BF481" s="853"/>
      <c r="BG481" s="853"/>
      <c r="BH481" s="853"/>
      <c r="BI481" s="853"/>
      <c r="BJ481" s="853"/>
      <c r="BK481" s="853"/>
      <c r="BL481" s="853"/>
      <c r="BM481" s="853"/>
      <c r="BN481" s="853"/>
      <c r="BO481" s="853"/>
      <c r="BP481" s="853"/>
      <c r="BQ481" s="853"/>
      <c r="BR481" s="853"/>
      <c r="BS481" s="853"/>
      <c r="BT481" s="853"/>
      <c r="BU481" s="853"/>
      <c r="BV481" s="853"/>
      <c r="BW481" s="853"/>
      <c r="BX481" s="853"/>
      <c r="BY481" s="853"/>
      <c r="BZ481" s="853"/>
      <c r="CA481" s="853"/>
      <c r="CB481" s="853"/>
      <c r="CC481" s="853"/>
      <c r="CD481" s="853"/>
      <c r="CE481" s="853"/>
      <c r="CF481" s="853"/>
      <c r="CG481" s="853"/>
      <c r="CH481" s="853"/>
      <c r="CI481" s="853"/>
      <c r="CJ481" s="853"/>
      <c r="CK481" s="853"/>
      <c r="CL481" s="853"/>
      <c r="CM481" s="853"/>
      <c r="CN481" s="853"/>
      <c r="CO481" s="853"/>
      <c r="CP481" s="853"/>
      <c r="CQ481" s="853"/>
      <c r="CR481" s="853"/>
      <c r="CS481" s="853"/>
      <c r="CT481" s="853"/>
      <c r="CU481" s="853"/>
    </row>
    <row r="482" spans="1:99" s="852" customFormat="1" hidden="1" x14ac:dyDescent="0.2">
      <c r="A482" s="944" t="s">
        <v>4826</v>
      </c>
      <c r="B482" s="884" t="str">
        <f t="shared" si="10"/>
        <v/>
      </c>
      <c r="C482" s="894" t="s">
        <v>4375</v>
      </c>
      <c r="D482" s="959"/>
      <c r="E482" s="934">
        <v>0</v>
      </c>
      <c r="F482" s="934">
        <v>0</v>
      </c>
      <c r="G482" s="934">
        <v>0</v>
      </c>
      <c r="H482" s="934">
        <v>0</v>
      </c>
      <c r="I482" s="934">
        <v>0</v>
      </c>
      <c r="J482" s="934">
        <v>0</v>
      </c>
      <c r="K482" s="934">
        <v>0</v>
      </c>
      <c r="L482" s="934">
        <v>0</v>
      </c>
      <c r="M482" s="934">
        <v>0</v>
      </c>
      <c r="N482" s="934">
        <v>0</v>
      </c>
      <c r="O482" s="934">
        <v>0</v>
      </c>
      <c r="P482" s="934">
        <v>0</v>
      </c>
      <c r="Q482" s="934">
        <v>0</v>
      </c>
      <c r="R482" s="934">
        <v>0</v>
      </c>
      <c r="S482" s="934">
        <v>0</v>
      </c>
      <c r="T482" s="934">
        <v>0</v>
      </c>
      <c r="U482" s="934">
        <v>0</v>
      </c>
      <c r="V482" s="934">
        <v>0</v>
      </c>
      <c r="W482" s="934">
        <v>0</v>
      </c>
      <c r="X482" s="934"/>
      <c r="Y482" s="934"/>
      <c r="Z482" s="934"/>
      <c r="AA482" s="853"/>
      <c r="AB482" s="853"/>
      <c r="AC482" s="853"/>
      <c r="AD482" s="853"/>
      <c r="AE482" s="853"/>
      <c r="AF482" s="853"/>
      <c r="AG482" s="853"/>
      <c r="AH482" s="853"/>
      <c r="AI482" s="853"/>
      <c r="AJ482" s="853"/>
      <c r="AK482" s="853"/>
      <c r="AL482" s="853"/>
      <c r="AM482" s="853"/>
      <c r="AN482" s="853"/>
      <c r="AO482" s="853"/>
      <c r="AP482" s="853"/>
      <c r="AQ482" s="888"/>
      <c r="AR482" s="888"/>
      <c r="AS482" s="888"/>
      <c r="AT482" s="888"/>
      <c r="AU482" s="853"/>
      <c r="AX482" s="853"/>
      <c r="AY482" s="853"/>
      <c r="AZ482" s="853"/>
      <c r="BA482" s="853"/>
      <c r="BB482" s="853"/>
      <c r="BC482" s="853"/>
      <c r="BD482" s="853"/>
      <c r="BE482" s="853"/>
      <c r="BF482" s="853"/>
      <c r="BG482" s="853"/>
      <c r="BH482" s="853"/>
      <c r="BI482" s="853"/>
      <c r="BJ482" s="853"/>
      <c r="BK482" s="853"/>
      <c r="BL482" s="853"/>
      <c r="BM482" s="853"/>
      <c r="BN482" s="853"/>
      <c r="BO482" s="853"/>
      <c r="BP482" s="853"/>
      <c r="BQ482" s="853"/>
      <c r="BR482" s="853"/>
      <c r="BS482" s="853"/>
      <c r="BT482" s="853"/>
      <c r="BU482" s="853"/>
      <c r="BV482" s="853"/>
      <c r="BW482" s="853"/>
      <c r="BX482" s="853"/>
      <c r="BY482" s="853"/>
      <c r="BZ482" s="853"/>
      <c r="CA482" s="853"/>
      <c r="CB482" s="853"/>
      <c r="CC482" s="853"/>
      <c r="CD482" s="853"/>
      <c r="CE482" s="853"/>
      <c r="CF482" s="853"/>
      <c r="CG482" s="853"/>
      <c r="CH482" s="853"/>
      <c r="CI482" s="853"/>
      <c r="CJ482" s="853"/>
      <c r="CK482" s="853"/>
      <c r="CL482" s="853"/>
      <c r="CM482" s="853"/>
      <c r="CN482" s="853"/>
      <c r="CO482" s="853"/>
      <c r="CP482" s="853"/>
      <c r="CQ482" s="853"/>
      <c r="CR482" s="853"/>
      <c r="CS482" s="853"/>
      <c r="CT482" s="853"/>
      <c r="CU482" s="853"/>
    </row>
    <row r="483" spans="1:99" s="852" customFormat="1" hidden="1" x14ac:dyDescent="0.2">
      <c r="A483" s="944" t="s">
        <v>4827</v>
      </c>
      <c r="B483" s="884" t="str">
        <f t="shared" si="10"/>
        <v/>
      </c>
      <c r="C483" s="894" t="s">
        <v>4376</v>
      </c>
      <c r="D483" s="959"/>
      <c r="E483" s="934">
        <v>0</v>
      </c>
      <c r="F483" s="934">
        <v>0</v>
      </c>
      <c r="G483" s="934">
        <v>0</v>
      </c>
      <c r="H483" s="934">
        <v>0</v>
      </c>
      <c r="I483" s="934">
        <v>0</v>
      </c>
      <c r="J483" s="934">
        <v>0</v>
      </c>
      <c r="K483" s="934">
        <v>0</v>
      </c>
      <c r="L483" s="934">
        <v>0</v>
      </c>
      <c r="M483" s="934">
        <v>0</v>
      </c>
      <c r="N483" s="934">
        <v>0</v>
      </c>
      <c r="O483" s="934">
        <v>0</v>
      </c>
      <c r="P483" s="934">
        <v>0</v>
      </c>
      <c r="Q483" s="934">
        <v>0</v>
      </c>
      <c r="R483" s="934">
        <v>0</v>
      </c>
      <c r="S483" s="934">
        <v>0</v>
      </c>
      <c r="T483" s="934">
        <v>0</v>
      </c>
      <c r="U483" s="934">
        <v>0</v>
      </c>
      <c r="V483" s="934">
        <v>0</v>
      </c>
      <c r="W483" s="934">
        <v>0</v>
      </c>
      <c r="X483" s="934"/>
      <c r="Y483" s="934"/>
      <c r="Z483" s="934"/>
      <c r="AA483" s="853"/>
      <c r="AB483" s="853"/>
      <c r="AC483" s="853"/>
      <c r="AD483" s="853"/>
      <c r="AE483" s="853"/>
      <c r="AF483" s="853"/>
      <c r="AG483" s="853"/>
      <c r="AH483" s="853"/>
      <c r="AI483" s="853"/>
      <c r="AJ483" s="853"/>
      <c r="AK483" s="853"/>
      <c r="AL483" s="853"/>
      <c r="AM483" s="853"/>
      <c r="AN483" s="853"/>
      <c r="AO483" s="853"/>
      <c r="AP483" s="853"/>
      <c r="AQ483" s="888"/>
      <c r="AR483" s="888"/>
      <c r="AS483" s="888"/>
      <c r="AT483" s="888"/>
      <c r="AU483" s="853"/>
      <c r="AX483" s="853"/>
      <c r="AY483" s="853"/>
      <c r="AZ483" s="853"/>
      <c r="BA483" s="853"/>
      <c r="BB483" s="853"/>
      <c r="BC483" s="853"/>
      <c r="BD483" s="853"/>
      <c r="BE483" s="853"/>
      <c r="BF483" s="853"/>
      <c r="BG483" s="853"/>
      <c r="BH483" s="853"/>
      <c r="BI483" s="853"/>
      <c r="BJ483" s="853"/>
      <c r="BK483" s="853"/>
      <c r="BL483" s="853"/>
      <c r="BM483" s="853"/>
      <c r="BN483" s="853"/>
      <c r="BO483" s="853"/>
      <c r="BP483" s="853"/>
      <c r="BQ483" s="853"/>
      <c r="BR483" s="853"/>
      <c r="BS483" s="853"/>
      <c r="BT483" s="853"/>
      <c r="BU483" s="853"/>
      <c r="BV483" s="853"/>
      <c r="BW483" s="853"/>
      <c r="BX483" s="853"/>
      <c r="BY483" s="853"/>
      <c r="BZ483" s="853"/>
      <c r="CA483" s="853"/>
      <c r="CB483" s="853"/>
      <c r="CC483" s="853"/>
      <c r="CD483" s="853"/>
      <c r="CE483" s="853"/>
      <c r="CF483" s="853"/>
      <c r="CG483" s="853"/>
      <c r="CH483" s="853"/>
      <c r="CI483" s="853"/>
      <c r="CJ483" s="853"/>
      <c r="CK483" s="853"/>
      <c r="CL483" s="853"/>
      <c r="CM483" s="853"/>
      <c r="CN483" s="853"/>
      <c r="CO483" s="853"/>
      <c r="CP483" s="853"/>
      <c r="CQ483" s="853"/>
      <c r="CR483" s="853"/>
      <c r="CS483" s="853"/>
      <c r="CT483" s="853"/>
      <c r="CU483" s="853"/>
    </row>
    <row r="484" spans="1:99" s="852" customFormat="1" hidden="1" x14ac:dyDescent="0.2">
      <c r="A484" s="944" t="s">
        <v>4828</v>
      </c>
      <c r="B484" s="884" t="str">
        <f t="shared" si="10"/>
        <v/>
      </c>
      <c r="C484" s="891" t="s">
        <v>4377</v>
      </c>
      <c r="D484" s="959"/>
      <c r="E484" s="934">
        <v>0</v>
      </c>
      <c r="F484" s="934">
        <v>0</v>
      </c>
      <c r="G484" s="934">
        <v>0</v>
      </c>
      <c r="H484" s="934">
        <v>0</v>
      </c>
      <c r="I484" s="934">
        <v>0</v>
      </c>
      <c r="J484" s="934">
        <v>0</v>
      </c>
      <c r="K484" s="934">
        <v>0</v>
      </c>
      <c r="L484" s="934">
        <v>0</v>
      </c>
      <c r="M484" s="934">
        <v>0</v>
      </c>
      <c r="N484" s="934">
        <v>0</v>
      </c>
      <c r="O484" s="934">
        <v>0</v>
      </c>
      <c r="P484" s="934">
        <v>0</v>
      </c>
      <c r="Q484" s="934">
        <v>0</v>
      </c>
      <c r="R484" s="934">
        <v>0</v>
      </c>
      <c r="S484" s="934">
        <v>0</v>
      </c>
      <c r="T484" s="934">
        <v>0</v>
      </c>
      <c r="U484" s="934">
        <v>0</v>
      </c>
      <c r="V484" s="934">
        <v>0</v>
      </c>
      <c r="W484" s="934">
        <v>0</v>
      </c>
      <c r="X484" s="934"/>
      <c r="Y484" s="934"/>
      <c r="Z484" s="934"/>
      <c r="AA484" s="853"/>
      <c r="AB484" s="853"/>
      <c r="AC484" s="853"/>
      <c r="AD484" s="853"/>
      <c r="AE484" s="853"/>
      <c r="AF484" s="853"/>
      <c r="AG484" s="853"/>
      <c r="AH484" s="853"/>
      <c r="AI484" s="853"/>
      <c r="AJ484" s="853"/>
      <c r="AK484" s="853"/>
      <c r="AL484" s="853"/>
      <c r="AM484" s="853"/>
      <c r="AN484" s="853"/>
      <c r="AO484" s="853"/>
      <c r="AP484" s="853"/>
      <c r="AQ484" s="888"/>
      <c r="AR484" s="888"/>
      <c r="AS484" s="888"/>
      <c r="AT484" s="888"/>
      <c r="AU484" s="853"/>
      <c r="AX484" s="853"/>
      <c r="AY484" s="853"/>
      <c r="AZ484" s="853"/>
      <c r="BA484" s="853"/>
      <c r="BB484" s="853"/>
      <c r="BC484" s="853"/>
      <c r="BD484" s="853"/>
      <c r="BE484" s="853"/>
      <c r="BF484" s="853"/>
      <c r="BG484" s="853"/>
      <c r="BH484" s="853"/>
      <c r="BI484" s="853"/>
      <c r="BJ484" s="853"/>
      <c r="BK484" s="853"/>
      <c r="BL484" s="853"/>
      <c r="BM484" s="853"/>
      <c r="BN484" s="853"/>
      <c r="BO484" s="853"/>
      <c r="BP484" s="853"/>
      <c r="BQ484" s="853"/>
      <c r="BR484" s="853"/>
      <c r="BS484" s="853"/>
      <c r="BT484" s="853"/>
      <c r="BU484" s="853"/>
      <c r="BV484" s="853"/>
      <c r="BW484" s="853"/>
      <c r="BX484" s="853"/>
      <c r="BY484" s="853"/>
      <c r="BZ484" s="853"/>
      <c r="CA484" s="853"/>
      <c r="CB484" s="853"/>
      <c r="CC484" s="853"/>
      <c r="CD484" s="853"/>
      <c r="CE484" s="853"/>
      <c r="CF484" s="853"/>
      <c r="CG484" s="853"/>
      <c r="CH484" s="853"/>
      <c r="CI484" s="853"/>
      <c r="CJ484" s="853"/>
      <c r="CK484" s="853"/>
      <c r="CL484" s="853"/>
      <c r="CM484" s="853"/>
      <c r="CN484" s="853"/>
      <c r="CO484" s="853"/>
      <c r="CP484" s="853"/>
      <c r="CQ484" s="853"/>
      <c r="CR484" s="853"/>
      <c r="CS484" s="853"/>
      <c r="CT484" s="853"/>
      <c r="CU484" s="853"/>
    </row>
    <row r="485" spans="1:99" s="852" customFormat="1" hidden="1" x14ac:dyDescent="0.2">
      <c r="A485" s="944" t="s">
        <v>4829</v>
      </c>
      <c r="B485" s="884" t="str">
        <f t="shared" si="10"/>
        <v/>
      </c>
      <c r="C485" s="894" t="s">
        <v>4378</v>
      </c>
      <c r="D485" s="959"/>
      <c r="E485" s="934">
        <v>0</v>
      </c>
      <c r="F485" s="934">
        <v>0</v>
      </c>
      <c r="G485" s="934">
        <v>0</v>
      </c>
      <c r="H485" s="934">
        <v>0</v>
      </c>
      <c r="I485" s="934">
        <v>0</v>
      </c>
      <c r="J485" s="934">
        <v>0</v>
      </c>
      <c r="K485" s="934">
        <v>0</v>
      </c>
      <c r="L485" s="934">
        <v>0</v>
      </c>
      <c r="M485" s="934">
        <v>0</v>
      </c>
      <c r="N485" s="934">
        <v>0</v>
      </c>
      <c r="O485" s="934">
        <v>0</v>
      </c>
      <c r="P485" s="934">
        <v>0</v>
      </c>
      <c r="Q485" s="934">
        <v>0</v>
      </c>
      <c r="R485" s="934">
        <v>0</v>
      </c>
      <c r="S485" s="934">
        <v>0</v>
      </c>
      <c r="T485" s="934">
        <v>0</v>
      </c>
      <c r="U485" s="934">
        <v>0</v>
      </c>
      <c r="V485" s="934">
        <v>0</v>
      </c>
      <c r="W485" s="934">
        <v>0</v>
      </c>
      <c r="X485" s="934"/>
      <c r="Y485" s="934"/>
      <c r="Z485" s="934"/>
      <c r="AA485" s="853"/>
      <c r="AB485" s="853"/>
      <c r="AC485" s="853"/>
      <c r="AD485" s="853"/>
      <c r="AE485" s="853"/>
      <c r="AF485" s="853"/>
      <c r="AG485" s="853"/>
      <c r="AH485" s="853"/>
      <c r="AI485" s="853"/>
      <c r="AJ485" s="853"/>
      <c r="AK485" s="853"/>
      <c r="AL485" s="853"/>
      <c r="AM485" s="853"/>
      <c r="AN485" s="853"/>
      <c r="AO485" s="853"/>
      <c r="AP485" s="853"/>
      <c r="AQ485" s="888"/>
      <c r="AR485" s="888"/>
      <c r="AS485" s="888"/>
      <c r="AT485" s="888"/>
      <c r="AU485" s="853"/>
      <c r="AX485" s="853"/>
      <c r="AY485" s="853"/>
      <c r="AZ485" s="853"/>
      <c r="BA485" s="853"/>
      <c r="BB485" s="853"/>
      <c r="BC485" s="853"/>
      <c r="BD485" s="853"/>
      <c r="BE485" s="853"/>
      <c r="BF485" s="853"/>
      <c r="BG485" s="853"/>
      <c r="BH485" s="853"/>
      <c r="BI485" s="853"/>
      <c r="BJ485" s="853"/>
      <c r="BK485" s="853"/>
      <c r="BL485" s="853"/>
      <c r="BM485" s="853"/>
      <c r="BN485" s="853"/>
      <c r="BO485" s="853"/>
      <c r="BP485" s="853"/>
      <c r="BQ485" s="853"/>
      <c r="BR485" s="853"/>
      <c r="BS485" s="853"/>
      <c r="BT485" s="853"/>
      <c r="BU485" s="853"/>
      <c r="BV485" s="853"/>
      <c r="BW485" s="853"/>
      <c r="BX485" s="853"/>
      <c r="BY485" s="853"/>
      <c r="BZ485" s="853"/>
      <c r="CA485" s="853"/>
      <c r="CB485" s="853"/>
      <c r="CC485" s="853"/>
      <c r="CD485" s="853"/>
      <c r="CE485" s="853"/>
      <c r="CF485" s="853"/>
      <c r="CG485" s="853"/>
      <c r="CH485" s="853"/>
      <c r="CI485" s="853"/>
      <c r="CJ485" s="853"/>
      <c r="CK485" s="853"/>
      <c r="CL485" s="853"/>
      <c r="CM485" s="853"/>
      <c r="CN485" s="853"/>
      <c r="CO485" s="853"/>
      <c r="CP485" s="853"/>
      <c r="CQ485" s="853"/>
      <c r="CR485" s="853"/>
      <c r="CS485" s="853"/>
      <c r="CT485" s="853"/>
      <c r="CU485" s="853"/>
    </row>
    <row r="486" spans="1:99" hidden="1" x14ac:dyDescent="0.2">
      <c r="A486" s="944" t="s">
        <v>4830</v>
      </c>
      <c r="B486" s="884" t="str">
        <f t="shared" si="10"/>
        <v/>
      </c>
      <c r="C486" s="894" t="s">
        <v>4379</v>
      </c>
      <c r="D486" s="959"/>
      <c r="E486" s="934">
        <v>0</v>
      </c>
      <c r="F486" s="934">
        <v>0</v>
      </c>
      <c r="G486" s="934">
        <v>0</v>
      </c>
      <c r="H486" s="934">
        <v>0</v>
      </c>
      <c r="I486" s="934">
        <v>0</v>
      </c>
      <c r="J486" s="934">
        <v>0</v>
      </c>
      <c r="K486" s="934">
        <v>0</v>
      </c>
      <c r="L486" s="934">
        <v>0</v>
      </c>
      <c r="M486" s="934">
        <v>0</v>
      </c>
      <c r="N486" s="934">
        <v>0</v>
      </c>
      <c r="O486" s="934">
        <v>0</v>
      </c>
      <c r="P486" s="934">
        <v>0</v>
      </c>
      <c r="Q486" s="934">
        <v>0</v>
      </c>
      <c r="R486" s="934">
        <v>0</v>
      </c>
      <c r="S486" s="934">
        <v>0</v>
      </c>
      <c r="T486" s="934">
        <v>0</v>
      </c>
      <c r="U486" s="934">
        <v>0</v>
      </c>
      <c r="V486" s="934">
        <v>0</v>
      </c>
      <c r="W486" s="934">
        <v>0</v>
      </c>
      <c r="X486" s="934"/>
      <c r="Y486" s="934"/>
      <c r="Z486" s="934"/>
    </row>
    <row r="487" spans="1:99" hidden="1" x14ac:dyDescent="0.2">
      <c r="A487" s="944" t="s">
        <v>4831</v>
      </c>
      <c r="B487" s="884" t="str">
        <f t="shared" si="10"/>
        <v/>
      </c>
      <c r="C487" s="891" t="s">
        <v>4380</v>
      </c>
      <c r="D487" s="959"/>
      <c r="E487" s="934">
        <v>0</v>
      </c>
      <c r="F487" s="934">
        <v>0</v>
      </c>
      <c r="G487" s="934">
        <v>0</v>
      </c>
      <c r="H487" s="934">
        <v>0</v>
      </c>
      <c r="I487" s="934">
        <v>0</v>
      </c>
      <c r="J487" s="934">
        <v>0</v>
      </c>
      <c r="K487" s="934">
        <v>0</v>
      </c>
      <c r="L487" s="934">
        <v>0</v>
      </c>
      <c r="M487" s="934">
        <v>0</v>
      </c>
      <c r="N487" s="934">
        <v>0</v>
      </c>
      <c r="O487" s="934">
        <v>0</v>
      </c>
      <c r="P487" s="934">
        <v>0</v>
      </c>
      <c r="Q487" s="934">
        <v>0</v>
      </c>
      <c r="R487" s="934">
        <v>0</v>
      </c>
      <c r="S487" s="934">
        <v>0</v>
      </c>
      <c r="T487" s="934">
        <v>0</v>
      </c>
      <c r="U487" s="934">
        <v>0</v>
      </c>
      <c r="V487" s="934">
        <v>0</v>
      </c>
      <c r="W487" s="934">
        <v>0</v>
      </c>
      <c r="X487" s="934"/>
      <c r="Y487" s="934"/>
      <c r="Z487" s="934"/>
    </row>
    <row r="488" spans="1:99" hidden="1" x14ac:dyDescent="0.2">
      <c r="A488" s="944" t="s">
        <v>4832</v>
      </c>
      <c r="B488" s="884" t="str">
        <f t="shared" si="10"/>
        <v/>
      </c>
      <c r="C488" s="894" t="s">
        <v>4381</v>
      </c>
      <c r="D488" s="959"/>
      <c r="E488" s="934">
        <v>0</v>
      </c>
      <c r="F488" s="934">
        <v>0</v>
      </c>
      <c r="G488" s="934">
        <v>0</v>
      </c>
      <c r="H488" s="934">
        <v>0</v>
      </c>
      <c r="I488" s="934">
        <v>0</v>
      </c>
      <c r="J488" s="934">
        <v>0</v>
      </c>
      <c r="K488" s="934">
        <v>0</v>
      </c>
      <c r="L488" s="934">
        <v>0</v>
      </c>
      <c r="M488" s="934">
        <v>0</v>
      </c>
      <c r="N488" s="934">
        <v>0</v>
      </c>
      <c r="O488" s="934">
        <v>0</v>
      </c>
      <c r="P488" s="934">
        <v>0</v>
      </c>
      <c r="Q488" s="934">
        <v>0</v>
      </c>
      <c r="R488" s="934">
        <v>0</v>
      </c>
      <c r="S488" s="934">
        <v>0</v>
      </c>
      <c r="T488" s="934">
        <v>0</v>
      </c>
      <c r="U488" s="934">
        <v>0</v>
      </c>
      <c r="V488" s="934">
        <v>0</v>
      </c>
      <c r="W488" s="934">
        <v>0</v>
      </c>
      <c r="X488" s="934"/>
      <c r="Y488" s="934"/>
      <c r="Z488" s="934"/>
    </row>
    <row r="489" spans="1:99" ht="20.100000000000001" hidden="1" customHeight="1" x14ac:dyDescent="0.2">
      <c r="A489" s="981" t="s">
        <v>4833</v>
      </c>
      <c r="B489" s="916" t="str">
        <f t="shared" si="10"/>
        <v/>
      </c>
      <c r="C489" s="917" t="s">
        <v>4382</v>
      </c>
      <c r="D489" s="960"/>
      <c r="E489" s="961">
        <v>0</v>
      </c>
      <c r="F489" s="961">
        <v>0</v>
      </c>
      <c r="G489" s="961">
        <v>0</v>
      </c>
      <c r="H489" s="961">
        <v>0</v>
      </c>
      <c r="I489" s="961">
        <v>0</v>
      </c>
      <c r="J489" s="961">
        <v>0</v>
      </c>
      <c r="K489" s="961">
        <v>0</v>
      </c>
      <c r="L489" s="961">
        <v>0</v>
      </c>
      <c r="M489" s="961">
        <v>0</v>
      </c>
      <c r="N489" s="961">
        <v>0</v>
      </c>
      <c r="O489" s="961">
        <v>0</v>
      </c>
      <c r="P489" s="961">
        <v>0</v>
      </c>
      <c r="Q489" s="961">
        <v>0</v>
      </c>
      <c r="R489" s="961">
        <v>0</v>
      </c>
      <c r="S489" s="961">
        <v>0</v>
      </c>
      <c r="T489" s="961">
        <v>0</v>
      </c>
      <c r="U489" s="961">
        <v>0</v>
      </c>
      <c r="V489" s="961">
        <v>0</v>
      </c>
      <c r="W489" s="961">
        <v>0</v>
      </c>
      <c r="X489" s="961"/>
      <c r="Y489" s="961"/>
      <c r="Z489" s="961"/>
    </row>
    <row r="490" spans="1:99" ht="20.100000000000001" customHeight="1" x14ac:dyDescent="0.2">
      <c r="A490" s="984">
        <v>5</v>
      </c>
      <c r="B490" s="920" t="str">
        <f t="shared" si="10"/>
        <v>X</v>
      </c>
      <c r="C490" s="919" t="s">
        <v>4383</v>
      </c>
      <c r="D490" s="963"/>
      <c r="E490" s="964">
        <v>0</v>
      </c>
      <c r="F490" s="964">
        <v>2.5443971157073975</v>
      </c>
      <c r="G490" s="964">
        <v>0</v>
      </c>
      <c r="H490" s="964">
        <v>-1.5682159662246704</v>
      </c>
      <c r="I490" s="964">
        <v>0</v>
      </c>
      <c r="J490" s="964">
        <v>0</v>
      </c>
      <c r="K490" s="964">
        <v>0</v>
      </c>
      <c r="L490" s="964">
        <v>0</v>
      </c>
      <c r="M490" s="964">
        <v>0</v>
      </c>
      <c r="N490" s="964">
        <v>0</v>
      </c>
      <c r="O490" s="964">
        <v>0</v>
      </c>
      <c r="P490" s="964">
        <v>-1.1644630432128906</v>
      </c>
      <c r="Q490" s="964">
        <v>-3.5219640731811523</v>
      </c>
      <c r="R490" s="964">
        <v>0</v>
      </c>
      <c r="S490" s="964">
        <v>0</v>
      </c>
      <c r="T490" s="964">
        <v>0</v>
      </c>
      <c r="U490" s="964">
        <v>0</v>
      </c>
      <c r="V490" s="964">
        <v>0</v>
      </c>
      <c r="W490" s="964">
        <v>0</v>
      </c>
      <c r="X490" s="964">
        <v>0</v>
      </c>
      <c r="Y490" s="964"/>
      <c r="Z490" s="964"/>
    </row>
    <row r="491" spans="1:99" x14ac:dyDescent="0.2">
      <c r="A491" s="944">
        <v>5.0999999999999996</v>
      </c>
      <c r="B491" s="884" t="str">
        <f t="shared" si="10"/>
        <v>X</v>
      </c>
      <c r="C491" s="867" t="s">
        <v>4384</v>
      </c>
      <c r="D491" s="959"/>
      <c r="E491" s="934">
        <v>0</v>
      </c>
      <c r="F491" s="934">
        <v>0</v>
      </c>
      <c r="G491" s="934">
        <v>0</v>
      </c>
      <c r="H491" s="934">
        <v>-0.53986698389053345</v>
      </c>
      <c r="I491" s="934">
        <v>0</v>
      </c>
      <c r="J491" s="934">
        <v>0</v>
      </c>
      <c r="K491" s="934">
        <v>0</v>
      </c>
      <c r="L491" s="934">
        <v>0</v>
      </c>
      <c r="M491" s="934">
        <v>0</v>
      </c>
      <c r="N491" s="934">
        <v>0</v>
      </c>
      <c r="O491" s="934">
        <v>0</v>
      </c>
      <c r="P491" s="934">
        <v>0</v>
      </c>
      <c r="Q491" s="934">
        <v>0</v>
      </c>
      <c r="R491" s="934">
        <v>0</v>
      </c>
      <c r="S491" s="934">
        <v>0</v>
      </c>
      <c r="T491" s="934">
        <v>0</v>
      </c>
      <c r="U491" s="934">
        <v>0</v>
      </c>
      <c r="V491" s="934">
        <v>0</v>
      </c>
      <c r="W491" s="934">
        <v>0</v>
      </c>
      <c r="X491" s="934">
        <v>0</v>
      </c>
      <c r="Y491" s="934"/>
      <c r="Z491" s="934"/>
    </row>
    <row r="492" spans="1:99" hidden="1" x14ac:dyDescent="0.2">
      <c r="A492" s="944" t="s">
        <v>4834</v>
      </c>
      <c r="B492" s="884" t="str">
        <f t="shared" si="10"/>
        <v/>
      </c>
      <c r="C492" s="890" t="s">
        <v>4385</v>
      </c>
      <c r="D492" s="959"/>
      <c r="E492" s="934">
        <v>0</v>
      </c>
      <c r="F492" s="934">
        <v>0</v>
      </c>
      <c r="G492" s="934">
        <v>0</v>
      </c>
      <c r="H492" s="934">
        <v>0</v>
      </c>
      <c r="I492" s="934">
        <v>0</v>
      </c>
      <c r="J492" s="934">
        <v>0</v>
      </c>
      <c r="K492" s="934">
        <v>0</v>
      </c>
      <c r="L492" s="934">
        <v>0</v>
      </c>
      <c r="M492" s="934">
        <v>0</v>
      </c>
      <c r="N492" s="934">
        <v>0</v>
      </c>
      <c r="O492" s="934">
        <v>0</v>
      </c>
      <c r="P492" s="934">
        <v>0</v>
      </c>
      <c r="Q492" s="934">
        <v>0</v>
      </c>
      <c r="R492" s="934">
        <v>0</v>
      </c>
      <c r="S492" s="934">
        <v>0</v>
      </c>
      <c r="T492" s="934">
        <v>0</v>
      </c>
      <c r="U492" s="934">
        <v>0</v>
      </c>
      <c r="V492" s="934">
        <v>0</v>
      </c>
      <c r="W492" s="934">
        <v>0</v>
      </c>
      <c r="X492" s="934"/>
      <c r="Y492" s="934"/>
      <c r="Z492" s="934"/>
    </row>
    <row r="493" spans="1:99" hidden="1" x14ac:dyDescent="0.2">
      <c r="A493" s="944" t="s">
        <v>4835</v>
      </c>
      <c r="B493" s="884" t="str">
        <f t="shared" si="10"/>
        <v/>
      </c>
      <c r="C493" s="891" t="s">
        <v>4386</v>
      </c>
      <c r="D493" s="959"/>
      <c r="E493" s="934">
        <v>0</v>
      </c>
      <c r="F493" s="934">
        <v>0</v>
      </c>
      <c r="G493" s="934">
        <v>0</v>
      </c>
      <c r="H493" s="934">
        <v>0</v>
      </c>
      <c r="I493" s="934">
        <v>0</v>
      </c>
      <c r="J493" s="934">
        <v>0</v>
      </c>
      <c r="K493" s="934">
        <v>0</v>
      </c>
      <c r="L493" s="934">
        <v>0</v>
      </c>
      <c r="M493" s="934">
        <v>0</v>
      </c>
      <c r="N493" s="934">
        <v>0</v>
      </c>
      <c r="O493" s="934">
        <v>0</v>
      </c>
      <c r="P493" s="934">
        <v>0</v>
      </c>
      <c r="Q493" s="934">
        <v>0</v>
      </c>
      <c r="R493" s="934">
        <v>0</v>
      </c>
      <c r="S493" s="934">
        <v>0</v>
      </c>
      <c r="T493" s="934">
        <v>0</v>
      </c>
      <c r="U493" s="934">
        <v>0</v>
      </c>
      <c r="V493" s="934">
        <v>0</v>
      </c>
      <c r="W493" s="934">
        <v>0</v>
      </c>
      <c r="X493" s="934"/>
      <c r="Y493" s="934"/>
      <c r="Z493" s="934"/>
    </row>
    <row r="494" spans="1:99" hidden="1" x14ac:dyDescent="0.2">
      <c r="A494" s="944" t="s">
        <v>4836</v>
      </c>
      <c r="B494" s="884" t="str">
        <f t="shared" si="10"/>
        <v/>
      </c>
      <c r="C494" s="894" t="s">
        <v>4387</v>
      </c>
      <c r="D494" s="959"/>
      <c r="E494" s="934">
        <v>0</v>
      </c>
      <c r="F494" s="934">
        <v>0</v>
      </c>
      <c r="G494" s="934">
        <v>0</v>
      </c>
      <c r="H494" s="934">
        <v>0</v>
      </c>
      <c r="I494" s="934">
        <v>0</v>
      </c>
      <c r="J494" s="934">
        <v>0</v>
      </c>
      <c r="K494" s="934">
        <v>0</v>
      </c>
      <c r="L494" s="934">
        <v>0</v>
      </c>
      <c r="M494" s="934">
        <v>0</v>
      </c>
      <c r="N494" s="934">
        <v>0</v>
      </c>
      <c r="O494" s="934">
        <v>0</v>
      </c>
      <c r="P494" s="934">
        <v>0</v>
      </c>
      <c r="Q494" s="934">
        <v>0</v>
      </c>
      <c r="R494" s="934">
        <v>0</v>
      </c>
      <c r="S494" s="934">
        <v>0</v>
      </c>
      <c r="T494" s="934">
        <v>0</v>
      </c>
      <c r="U494" s="934">
        <v>0</v>
      </c>
      <c r="V494" s="934">
        <v>0</v>
      </c>
      <c r="W494" s="934">
        <v>0</v>
      </c>
      <c r="X494" s="934"/>
      <c r="Y494" s="934"/>
      <c r="Z494" s="934"/>
    </row>
    <row r="495" spans="1:99" hidden="1" x14ac:dyDescent="0.2">
      <c r="A495" s="944" t="s">
        <v>4837</v>
      </c>
      <c r="B495" s="884" t="str">
        <f t="shared" si="10"/>
        <v/>
      </c>
      <c r="C495" s="894" t="s">
        <v>4388</v>
      </c>
      <c r="D495" s="959"/>
      <c r="E495" s="934">
        <v>0</v>
      </c>
      <c r="F495" s="934">
        <v>0</v>
      </c>
      <c r="G495" s="934">
        <v>0</v>
      </c>
      <c r="H495" s="934">
        <v>0</v>
      </c>
      <c r="I495" s="934">
        <v>0</v>
      </c>
      <c r="J495" s="934">
        <v>0</v>
      </c>
      <c r="K495" s="934">
        <v>0</v>
      </c>
      <c r="L495" s="934">
        <v>0</v>
      </c>
      <c r="M495" s="934">
        <v>0</v>
      </c>
      <c r="N495" s="934">
        <v>0</v>
      </c>
      <c r="O495" s="934">
        <v>0</v>
      </c>
      <c r="P495" s="934">
        <v>0</v>
      </c>
      <c r="Q495" s="934">
        <v>0</v>
      </c>
      <c r="R495" s="934">
        <v>0</v>
      </c>
      <c r="S495" s="934">
        <v>0</v>
      </c>
      <c r="T495" s="934">
        <v>0</v>
      </c>
      <c r="U495" s="934">
        <v>0</v>
      </c>
      <c r="V495" s="934">
        <v>0</v>
      </c>
      <c r="W495" s="934">
        <v>0</v>
      </c>
      <c r="X495" s="934"/>
      <c r="Y495" s="934"/>
      <c r="Z495" s="934"/>
    </row>
    <row r="496" spans="1:99" hidden="1" x14ac:dyDescent="0.2">
      <c r="A496" s="944" t="s">
        <v>4838</v>
      </c>
      <c r="B496" s="884" t="str">
        <f t="shared" si="10"/>
        <v/>
      </c>
      <c r="C496" s="894" t="s">
        <v>4389</v>
      </c>
      <c r="D496" s="959"/>
      <c r="E496" s="934">
        <v>0</v>
      </c>
      <c r="F496" s="934">
        <v>0</v>
      </c>
      <c r="G496" s="934">
        <v>0</v>
      </c>
      <c r="H496" s="934">
        <v>0</v>
      </c>
      <c r="I496" s="934">
        <v>0</v>
      </c>
      <c r="J496" s="934">
        <v>0</v>
      </c>
      <c r="K496" s="934">
        <v>0</v>
      </c>
      <c r="L496" s="934">
        <v>0</v>
      </c>
      <c r="M496" s="934">
        <v>0</v>
      </c>
      <c r="N496" s="934">
        <v>0</v>
      </c>
      <c r="O496" s="934">
        <v>0</v>
      </c>
      <c r="P496" s="934">
        <v>0</v>
      </c>
      <c r="Q496" s="934">
        <v>0</v>
      </c>
      <c r="R496" s="934">
        <v>0</v>
      </c>
      <c r="S496" s="934">
        <v>0</v>
      </c>
      <c r="T496" s="934">
        <v>0</v>
      </c>
      <c r="U496" s="934">
        <v>0</v>
      </c>
      <c r="V496" s="934">
        <v>0</v>
      </c>
      <c r="W496" s="934">
        <v>0</v>
      </c>
      <c r="X496" s="934"/>
      <c r="Y496" s="934"/>
      <c r="Z496" s="934"/>
    </row>
    <row r="497" spans="1:26" hidden="1" x14ac:dyDescent="0.2">
      <c r="A497" s="944" t="s">
        <v>4839</v>
      </c>
      <c r="B497" s="884" t="str">
        <f t="shared" si="10"/>
        <v/>
      </c>
      <c r="C497" s="894" t="s">
        <v>4390</v>
      </c>
      <c r="D497" s="959"/>
      <c r="E497" s="934">
        <v>0</v>
      </c>
      <c r="F497" s="934">
        <v>0</v>
      </c>
      <c r="G497" s="934">
        <v>0</v>
      </c>
      <c r="H497" s="934">
        <v>0</v>
      </c>
      <c r="I497" s="934">
        <v>0</v>
      </c>
      <c r="J497" s="934">
        <v>0</v>
      </c>
      <c r="K497" s="934">
        <v>0</v>
      </c>
      <c r="L497" s="934">
        <v>0</v>
      </c>
      <c r="M497" s="934">
        <v>0</v>
      </c>
      <c r="N497" s="934">
        <v>0</v>
      </c>
      <c r="O497" s="934">
        <v>0</v>
      </c>
      <c r="P497" s="934">
        <v>0</v>
      </c>
      <c r="Q497" s="934">
        <v>0</v>
      </c>
      <c r="R497" s="934">
        <v>0</v>
      </c>
      <c r="S497" s="934">
        <v>0</v>
      </c>
      <c r="T497" s="934">
        <v>0</v>
      </c>
      <c r="U497" s="934">
        <v>0</v>
      </c>
      <c r="V497" s="934">
        <v>0</v>
      </c>
      <c r="W497" s="934">
        <v>0</v>
      </c>
      <c r="X497" s="934"/>
      <c r="Y497" s="934"/>
      <c r="Z497" s="934"/>
    </row>
    <row r="498" spans="1:26" hidden="1" x14ac:dyDescent="0.2">
      <c r="A498" s="944" t="s">
        <v>4840</v>
      </c>
      <c r="B498" s="884" t="str">
        <f t="shared" si="10"/>
        <v/>
      </c>
      <c r="C498" s="891" t="s">
        <v>4391</v>
      </c>
      <c r="D498" s="959"/>
      <c r="E498" s="934">
        <v>0</v>
      </c>
      <c r="F498" s="934">
        <v>0</v>
      </c>
      <c r="G498" s="934">
        <v>0</v>
      </c>
      <c r="H498" s="934">
        <v>0</v>
      </c>
      <c r="I498" s="934">
        <v>0</v>
      </c>
      <c r="J498" s="934">
        <v>0</v>
      </c>
      <c r="K498" s="934">
        <v>0</v>
      </c>
      <c r="L498" s="934">
        <v>0</v>
      </c>
      <c r="M498" s="934">
        <v>0</v>
      </c>
      <c r="N498" s="934">
        <v>0</v>
      </c>
      <c r="O498" s="934">
        <v>0</v>
      </c>
      <c r="P498" s="934">
        <v>0</v>
      </c>
      <c r="Q498" s="934">
        <v>0</v>
      </c>
      <c r="R498" s="934">
        <v>0</v>
      </c>
      <c r="S498" s="934">
        <v>0</v>
      </c>
      <c r="T498" s="934">
        <v>0</v>
      </c>
      <c r="U498" s="934">
        <v>0</v>
      </c>
      <c r="V498" s="934">
        <v>0</v>
      </c>
      <c r="W498" s="934">
        <v>0</v>
      </c>
      <c r="X498" s="934"/>
      <c r="Y498" s="934"/>
      <c r="Z498" s="934"/>
    </row>
    <row r="499" spans="1:26" hidden="1" x14ac:dyDescent="0.2">
      <c r="A499" s="944" t="s">
        <v>4841</v>
      </c>
      <c r="B499" s="884" t="str">
        <f t="shared" si="10"/>
        <v/>
      </c>
      <c r="C499" s="894" t="s">
        <v>4392</v>
      </c>
      <c r="D499" s="959"/>
      <c r="E499" s="934">
        <v>0</v>
      </c>
      <c r="F499" s="934">
        <v>0</v>
      </c>
      <c r="G499" s="934">
        <v>0</v>
      </c>
      <c r="H499" s="934">
        <v>0</v>
      </c>
      <c r="I499" s="934">
        <v>0</v>
      </c>
      <c r="J499" s="934">
        <v>0</v>
      </c>
      <c r="K499" s="934">
        <v>0</v>
      </c>
      <c r="L499" s="934">
        <v>0</v>
      </c>
      <c r="M499" s="934">
        <v>0</v>
      </c>
      <c r="N499" s="934">
        <v>0</v>
      </c>
      <c r="O499" s="934">
        <v>0</v>
      </c>
      <c r="P499" s="934">
        <v>0</v>
      </c>
      <c r="Q499" s="934">
        <v>0</v>
      </c>
      <c r="R499" s="934">
        <v>0</v>
      </c>
      <c r="S499" s="934">
        <v>0</v>
      </c>
      <c r="T499" s="934">
        <v>0</v>
      </c>
      <c r="U499" s="934">
        <v>0</v>
      </c>
      <c r="V499" s="934">
        <v>0</v>
      </c>
      <c r="W499" s="934">
        <v>0</v>
      </c>
      <c r="X499" s="934"/>
      <c r="Y499" s="934"/>
      <c r="Z499" s="934"/>
    </row>
    <row r="500" spans="1:26" hidden="1" x14ac:dyDescent="0.2">
      <c r="A500" s="944" t="s">
        <v>4842</v>
      </c>
      <c r="B500" s="884" t="str">
        <f t="shared" si="10"/>
        <v/>
      </c>
      <c r="C500" s="894" t="s">
        <v>4393</v>
      </c>
      <c r="D500" s="959"/>
      <c r="E500" s="934">
        <v>0</v>
      </c>
      <c r="F500" s="934">
        <v>0</v>
      </c>
      <c r="G500" s="934">
        <v>0</v>
      </c>
      <c r="H500" s="934">
        <v>0</v>
      </c>
      <c r="I500" s="934">
        <v>0</v>
      </c>
      <c r="J500" s="934">
        <v>0</v>
      </c>
      <c r="K500" s="934">
        <v>0</v>
      </c>
      <c r="L500" s="934">
        <v>0</v>
      </c>
      <c r="M500" s="934">
        <v>0</v>
      </c>
      <c r="N500" s="934">
        <v>0</v>
      </c>
      <c r="O500" s="934">
        <v>0</v>
      </c>
      <c r="P500" s="934">
        <v>0</v>
      </c>
      <c r="Q500" s="934">
        <v>0</v>
      </c>
      <c r="R500" s="934">
        <v>0</v>
      </c>
      <c r="S500" s="934">
        <v>0</v>
      </c>
      <c r="T500" s="934">
        <v>0</v>
      </c>
      <c r="U500" s="934">
        <v>0</v>
      </c>
      <c r="V500" s="934">
        <v>0</v>
      </c>
      <c r="W500" s="934">
        <v>0</v>
      </c>
      <c r="X500" s="934"/>
      <c r="Y500" s="934"/>
      <c r="Z500" s="934"/>
    </row>
    <row r="501" spans="1:26" hidden="1" x14ac:dyDescent="0.2">
      <c r="A501" s="944" t="s">
        <v>4843</v>
      </c>
      <c r="B501" s="884" t="str">
        <f t="shared" si="10"/>
        <v/>
      </c>
      <c r="C501" s="891" t="s">
        <v>4394</v>
      </c>
      <c r="D501" s="959"/>
      <c r="E501" s="934">
        <v>0</v>
      </c>
      <c r="F501" s="934">
        <v>0</v>
      </c>
      <c r="G501" s="934">
        <v>0</v>
      </c>
      <c r="H501" s="934">
        <v>0</v>
      </c>
      <c r="I501" s="934">
        <v>0</v>
      </c>
      <c r="J501" s="934">
        <v>0</v>
      </c>
      <c r="K501" s="934">
        <v>0</v>
      </c>
      <c r="L501" s="934">
        <v>0</v>
      </c>
      <c r="M501" s="934">
        <v>0</v>
      </c>
      <c r="N501" s="934">
        <v>0</v>
      </c>
      <c r="O501" s="934">
        <v>0</v>
      </c>
      <c r="P501" s="934">
        <v>0</v>
      </c>
      <c r="Q501" s="934">
        <v>0</v>
      </c>
      <c r="R501" s="934">
        <v>0</v>
      </c>
      <c r="S501" s="934">
        <v>0</v>
      </c>
      <c r="T501" s="934">
        <v>0</v>
      </c>
      <c r="U501" s="934">
        <v>0</v>
      </c>
      <c r="V501" s="934">
        <v>0</v>
      </c>
      <c r="W501" s="934">
        <v>0</v>
      </c>
      <c r="X501" s="934"/>
      <c r="Y501" s="934"/>
      <c r="Z501" s="934"/>
    </row>
    <row r="502" spans="1:26" hidden="1" x14ac:dyDescent="0.2">
      <c r="A502" s="944" t="s">
        <v>4844</v>
      </c>
      <c r="B502" s="884" t="str">
        <f t="shared" si="10"/>
        <v/>
      </c>
      <c r="C502" s="894" t="s">
        <v>4395</v>
      </c>
      <c r="D502" s="959"/>
      <c r="E502" s="934">
        <v>0</v>
      </c>
      <c r="F502" s="934">
        <v>0</v>
      </c>
      <c r="G502" s="934">
        <v>0</v>
      </c>
      <c r="H502" s="934">
        <v>0</v>
      </c>
      <c r="I502" s="934">
        <v>0</v>
      </c>
      <c r="J502" s="934">
        <v>0</v>
      </c>
      <c r="K502" s="934">
        <v>0</v>
      </c>
      <c r="L502" s="934">
        <v>0</v>
      </c>
      <c r="M502" s="934">
        <v>0</v>
      </c>
      <c r="N502" s="934">
        <v>0</v>
      </c>
      <c r="O502" s="934">
        <v>0</v>
      </c>
      <c r="P502" s="934">
        <v>0</v>
      </c>
      <c r="Q502" s="934">
        <v>0</v>
      </c>
      <c r="R502" s="934">
        <v>0</v>
      </c>
      <c r="S502" s="934">
        <v>0</v>
      </c>
      <c r="T502" s="934">
        <v>0</v>
      </c>
      <c r="U502" s="934">
        <v>0</v>
      </c>
      <c r="V502" s="934">
        <v>0</v>
      </c>
      <c r="W502" s="934">
        <v>0</v>
      </c>
      <c r="X502" s="934"/>
      <c r="Y502" s="934"/>
      <c r="Z502" s="934"/>
    </row>
    <row r="503" spans="1:26" hidden="1" x14ac:dyDescent="0.2">
      <c r="A503" s="944" t="s">
        <v>4845</v>
      </c>
      <c r="B503" s="884" t="str">
        <f t="shared" si="10"/>
        <v/>
      </c>
      <c r="C503" s="894" t="s">
        <v>4396</v>
      </c>
      <c r="D503" s="959"/>
      <c r="E503" s="934">
        <v>0</v>
      </c>
      <c r="F503" s="934">
        <v>0</v>
      </c>
      <c r="G503" s="934">
        <v>0</v>
      </c>
      <c r="H503" s="934">
        <v>0</v>
      </c>
      <c r="I503" s="934">
        <v>0</v>
      </c>
      <c r="J503" s="934">
        <v>0</v>
      </c>
      <c r="K503" s="934">
        <v>0</v>
      </c>
      <c r="L503" s="934">
        <v>0</v>
      </c>
      <c r="M503" s="934">
        <v>0</v>
      </c>
      <c r="N503" s="934">
        <v>0</v>
      </c>
      <c r="O503" s="934">
        <v>0</v>
      </c>
      <c r="P503" s="934">
        <v>0</v>
      </c>
      <c r="Q503" s="934">
        <v>0</v>
      </c>
      <c r="R503" s="934">
        <v>0</v>
      </c>
      <c r="S503" s="934">
        <v>0</v>
      </c>
      <c r="T503" s="934">
        <v>0</v>
      </c>
      <c r="U503" s="934">
        <v>0</v>
      </c>
      <c r="V503" s="934">
        <v>0</v>
      </c>
      <c r="W503" s="934">
        <v>0</v>
      </c>
      <c r="X503" s="934"/>
      <c r="Y503" s="934"/>
      <c r="Z503" s="934"/>
    </row>
    <row r="504" spans="1:26" hidden="1" x14ac:dyDescent="0.2">
      <c r="A504" s="944" t="s">
        <v>4846</v>
      </c>
      <c r="B504" s="884" t="str">
        <f t="shared" si="10"/>
        <v/>
      </c>
      <c r="C504" s="891" t="s">
        <v>4397</v>
      </c>
      <c r="D504" s="959"/>
      <c r="E504" s="934">
        <v>0</v>
      </c>
      <c r="F504" s="934">
        <v>0</v>
      </c>
      <c r="G504" s="934">
        <v>0</v>
      </c>
      <c r="H504" s="934">
        <v>0</v>
      </c>
      <c r="I504" s="934">
        <v>0</v>
      </c>
      <c r="J504" s="934">
        <v>0</v>
      </c>
      <c r="K504" s="934">
        <v>0</v>
      </c>
      <c r="L504" s="934">
        <v>0</v>
      </c>
      <c r="M504" s="934">
        <v>0</v>
      </c>
      <c r="N504" s="934">
        <v>0</v>
      </c>
      <c r="O504" s="934">
        <v>0</v>
      </c>
      <c r="P504" s="934">
        <v>0</v>
      </c>
      <c r="Q504" s="934">
        <v>0</v>
      </c>
      <c r="R504" s="934">
        <v>0</v>
      </c>
      <c r="S504" s="934">
        <v>0</v>
      </c>
      <c r="T504" s="934">
        <v>0</v>
      </c>
      <c r="U504" s="934">
        <v>0</v>
      </c>
      <c r="V504" s="934">
        <v>0</v>
      </c>
      <c r="W504" s="934">
        <v>0</v>
      </c>
      <c r="X504" s="934"/>
      <c r="Y504" s="934"/>
      <c r="Z504" s="934"/>
    </row>
    <row r="505" spans="1:26" hidden="1" x14ac:dyDescent="0.2">
      <c r="A505" s="944" t="s">
        <v>4847</v>
      </c>
      <c r="B505" s="884" t="str">
        <f t="shared" si="10"/>
        <v/>
      </c>
      <c r="C505" s="891" t="s">
        <v>4398</v>
      </c>
      <c r="D505" s="959"/>
      <c r="E505" s="934">
        <v>0</v>
      </c>
      <c r="F505" s="934">
        <v>0</v>
      </c>
      <c r="G505" s="934">
        <v>0</v>
      </c>
      <c r="H505" s="934">
        <v>0</v>
      </c>
      <c r="I505" s="934">
        <v>0</v>
      </c>
      <c r="J505" s="934">
        <v>0</v>
      </c>
      <c r="K505" s="934">
        <v>0</v>
      </c>
      <c r="L505" s="934">
        <v>0</v>
      </c>
      <c r="M505" s="934">
        <v>0</v>
      </c>
      <c r="N505" s="934">
        <v>0</v>
      </c>
      <c r="O505" s="934">
        <v>0</v>
      </c>
      <c r="P505" s="934">
        <v>0</v>
      </c>
      <c r="Q505" s="934">
        <v>0</v>
      </c>
      <c r="R505" s="934">
        <v>0</v>
      </c>
      <c r="S505" s="934">
        <v>0</v>
      </c>
      <c r="T505" s="934">
        <v>0</v>
      </c>
      <c r="U505" s="934">
        <v>0</v>
      </c>
      <c r="V505" s="934">
        <v>0</v>
      </c>
      <c r="W505" s="934">
        <v>0</v>
      </c>
      <c r="X505" s="934"/>
      <c r="Y505" s="934"/>
      <c r="Z505" s="934"/>
    </row>
    <row r="506" spans="1:26" x14ac:dyDescent="0.2">
      <c r="A506" s="944" t="s">
        <v>4848</v>
      </c>
      <c r="B506" s="884" t="str">
        <f t="shared" si="10"/>
        <v>X</v>
      </c>
      <c r="C506" s="890" t="s">
        <v>4399</v>
      </c>
      <c r="D506" s="959"/>
      <c r="E506" s="934">
        <v>0</v>
      </c>
      <c r="F506" s="934">
        <v>0</v>
      </c>
      <c r="G506" s="934">
        <v>0</v>
      </c>
      <c r="H506" s="934">
        <v>-0.53986698389053345</v>
      </c>
      <c r="I506" s="934">
        <v>0</v>
      </c>
      <c r="J506" s="934">
        <v>0</v>
      </c>
      <c r="K506" s="934">
        <v>0</v>
      </c>
      <c r="L506" s="934">
        <v>0</v>
      </c>
      <c r="M506" s="934">
        <v>0</v>
      </c>
      <c r="N506" s="934">
        <v>0</v>
      </c>
      <c r="O506" s="934">
        <v>0</v>
      </c>
      <c r="P506" s="934">
        <v>0</v>
      </c>
      <c r="Q506" s="934">
        <v>0</v>
      </c>
      <c r="R506" s="934">
        <v>0</v>
      </c>
      <c r="S506" s="934">
        <v>0</v>
      </c>
      <c r="T506" s="934">
        <v>0</v>
      </c>
      <c r="U506" s="934">
        <v>0</v>
      </c>
      <c r="V506" s="934">
        <v>0</v>
      </c>
      <c r="W506" s="934">
        <v>0</v>
      </c>
      <c r="X506" s="934">
        <v>0</v>
      </c>
      <c r="Y506" s="934"/>
      <c r="Z506" s="934"/>
    </row>
    <row r="507" spans="1:26" hidden="1" x14ac:dyDescent="0.2">
      <c r="A507" s="944" t="s">
        <v>4849</v>
      </c>
      <c r="B507" s="884" t="str">
        <f t="shared" si="10"/>
        <v/>
      </c>
      <c r="C507" s="890" t="s">
        <v>4400</v>
      </c>
      <c r="D507" s="959"/>
      <c r="E507" s="934">
        <v>0</v>
      </c>
      <c r="F507" s="934">
        <v>0</v>
      </c>
      <c r="G507" s="934">
        <v>0</v>
      </c>
      <c r="H507" s="934">
        <v>0</v>
      </c>
      <c r="I507" s="934">
        <v>0</v>
      </c>
      <c r="J507" s="934">
        <v>0</v>
      </c>
      <c r="K507" s="934">
        <v>0</v>
      </c>
      <c r="L507" s="934">
        <v>0</v>
      </c>
      <c r="M507" s="934">
        <v>0</v>
      </c>
      <c r="N507" s="934">
        <v>0</v>
      </c>
      <c r="O507" s="934">
        <v>0</v>
      </c>
      <c r="P507" s="934">
        <v>0</v>
      </c>
      <c r="Q507" s="934">
        <v>0</v>
      </c>
      <c r="R507" s="934">
        <v>0</v>
      </c>
      <c r="S507" s="934">
        <v>0</v>
      </c>
      <c r="T507" s="934">
        <v>0</v>
      </c>
      <c r="U507" s="934">
        <v>0</v>
      </c>
      <c r="V507" s="934">
        <v>0</v>
      </c>
      <c r="W507" s="934">
        <v>0</v>
      </c>
      <c r="X507" s="934"/>
      <c r="Y507" s="934"/>
      <c r="Z507" s="934"/>
    </row>
    <row r="508" spans="1:26" hidden="1" x14ac:dyDescent="0.2">
      <c r="A508" s="944" t="s">
        <v>4850</v>
      </c>
      <c r="B508" s="884" t="str">
        <f t="shared" si="10"/>
        <v/>
      </c>
      <c r="C508" s="890" t="s">
        <v>4401</v>
      </c>
      <c r="D508" s="959"/>
      <c r="E508" s="934">
        <v>0</v>
      </c>
      <c r="F508" s="934">
        <v>0</v>
      </c>
      <c r="G508" s="934">
        <v>0</v>
      </c>
      <c r="H508" s="934">
        <v>0</v>
      </c>
      <c r="I508" s="934">
        <v>0</v>
      </c>
      <c r="J508" s="934">
        <v>0</v>
      </c>
      <c r="K508" s="934">
        <v>0</v>
      </c>
      <c r="L508" s="934">
        <v>0</v>
      </c>
      <c r="M508" s="934">
        <v>0</v>
      </c>
      <c r="N508" s="934">
        <v>0</v>
      </c>
      <c r="O508" s="934">
        <v>0</v>
      </c>
      <c r="P508" s="934">
        <v>0</v>
      </c>
      <c r="Q508" s="934">
        <v>0</v>
      </c>
      <c r="R508" s="934">
        <v>0</v>
      </c>
      <c r="S508" s="934">
        <v>0</v>
      </c>
      <c r="T508" s="934">
        <v>0</v>
      </c>
      <c r="U508" s="934">
        <v>0</v>
      </c>
      <c r="V508" s="934">
        <v>0</v>
      </c>
      <c r="W508" s="934">
        <v>0</v>
      </c>
      <c r="X508" s="934"/>
      <c r="Y508" s="934"/>
      <c r="Z508" s="934"/>
    </row>
    <row r="509" spans="1:26" hidden="1" x14ac:dyDescent="0.2">
      <c r="A509" s="944" t="s">
        <v>4851</v>
      </c>
      <c r="B509" s="884" t="str">
        <f t="shared" si="10"/>
        <v/>
      </c>
      <c r="C509" s="891" t="s">
        <v>4402</v>
      </c>
      <c r="D509" s="959"/>
      <c r="E509" s="934">
        <v>0</v>
      </c>
      <c r="F509" s="934">
        <v>0</v>
      </c>
      <c r="G509" s="934">
        <v>0</v>
      </c>
      <c r="H509" s="934">
        <v>0</v>
      </c>
      <c r="I509" s="934">
        <v>0</v>
      </c>
      <c r="J509" s="934">
        <v>0</v>
      </c>
      <c r="K509" s="934">
        <v>0</v>
      </c>
      <c r="L509" s="934">
        <v>0</v>
      </c>
      <c r="M509" s="934">
        <v>0</v>
      </c>
      <c r="N509" s="934">
        <v>0</v>
      </c>
      <c r="O509" s="934">
        <v>0</v>
      </c>
      <c r="P509" s="934">
        <v>0</v>
      </c>
      <c r="Q509" s="934">
        <v>0</v>
      </c>
      <c r="R509" s="934">
        <v>0</v>
      </c>
      <c r="S509" s="934">
        <v>0</v>
      </c>
      <c r="T509" s="934">
        <v>0</v>
      </c>
      <c r="U509" s="934">
        <v>0</v>
      </c>
      <c r="V509" s="934">
        <v>0</v>
      </c>
      <c r="W509" s="934">
        <v>0</v>
      </c>
      <c r="X509" s="934"/>
      <c r="Y509" s="934"/>
      <c r="Z509" s="934"/>
    </row>
    <row r="510" spans="1:26" hidden="1" x14ac:dyDescent="0.2">
      <c r="A510" s="944" t="s">
        <v>4852</v>
      </c>
      <c r="B510" s="884" t="str">
        <f t="shared" si="10"/>
        <v/>
      </c>
      <c r="C510" s="891" t="s">
        <v>4403</v>
      </c>
      <c r="D510" s="959"/>
      <c r="E510" s="934">
        <v>0</v>
      </c>
      <c r="F510" s="934">
        <v>0</v>
      </c>
      <c r="G510" s="934">
        <v>0</v>
      </c>
      <c r="H510" s="934">
        <v>0</v>
      </c>
      <c r="I510" s="934">
        <v>0</v>
      </c>
      <c r="J510" s="934">
        <v>0</v>
      </c>
      <c r="K510" s="934">
        <v>0</v>
      </c>
      <c r="L510" s="934">
        <v>0</v>
      </c>
      <c r="M510" s="934">
        <v>0</v>
      </c>
      <c r="N510" s="934">
        <v>0</v>
      </c>
      <c r="O510" s="934">
        <v>0</v>
      </c>
      <c r="P510" s="934">
        <v>0</v>
      </c>
      <c r="Q510" s="934">
        <v>0</v>
      </c>
      <c r="R510" s="934">
        <v>0</v>
      </c>
      <c r="S510" s="934">
        <v>0</v>
      </c>
      <c r="T510" s="934">
        <v>0</v>
      </c>
      <c r="U510" s="934">
        <v>0</v>
      </c>
      <c r="V510" s="934">
        <v>0</v>
      </c>
      <c r="W510" s="934">
        <v>0</v>
      </c>
      <c r="X510" s="934"/>
      <c r="Y510" s="934"/>
      <c r="Z510" s="934"/>
    </row>
    <row r="511" spans="1:26" hidden="1" x14ac:dyDescent="0.2">
      <c r="A511" s="944" t="s">
        <v>4853</v>
      </c>
      <c r="B511" s="884" t="str">
        <f t="shared" si="10"/>
        <v/>
      </c>
      <c r="C511" s="891" t="s">
        <v>4404</v>
      </c>
      <c r="D511" s="959"/>
      <c r="E511" s="934">
        <v>0</v>
      </c>
      <c r="F511" s="934">
        <v>0</v>
      </c>
      <c r="G511" s="934">
        <v>0</v>
      </c>
      <c r="H511" s="934">
        <v>0</v>
      </c>
      <c r="I511" s="934">
        <v>0</v>
      </c>
      <c r="J511" s="934">
        <v>0</v>
      </c>
      <c r="K511" s="934">
        <v>0</v>
      </c>
      <c r="L511" s="934">
        <v>0</v>
      </c>
      <c r="M511" s="934">
        <v>0</v>
      </c>
      <c r="N511" s="934">
        <v>0</v>
      </c>
      <c r="O511" s="934">
        <v>0</v>
      </c>
      <c r="P511" s="934">
        <v>0</v>
      </c>
      <c r="Q511" s="934">
        <v>0</v>
      </c>
      <c r="R511" s="934">
        <v>0</v>
      </c>
      <c r="S511" s="934">
        <v>0</v>
      </c>
      <c r="T511" s="934">
        <v>0</v>
      </c>
      <c r="U511" s="934">
        <v>0</v>
      </c>
      <c r="V511" s="934">
        <v>0</v>
      </c>
      <c r="W511" s="934">
        <v>0</v>
      </c>
      <c r="X511" s="934"/>
      <c r="Y511" s="934"/>
      <c r="Z511" s="934"/>
    </row>
    <row r="512" spans="1:26" hidden="1" x14ac:dyDescent="0.2">
      <c r="A512" s="944" t="s">
        <v>4854</v>
      </c>
      <c r="B512" s="884" t="str">
        <f t="shared" si="10"/>
        <v/>
      </c>
      <c r="C512" s="894" t="s">
        <v>4405</v>
      </c>
      <c r="D512" s="959"/>
      <c r="E512" s="934">
        <v>0</v>
      </c>
      <c r="F512" s="934">
        <v>0</v>
      </c>
      <c r="G512" s="934">
        <v>0</v>
      </c>
      <c r="H512" s="934">
        <v>0</v>
      </c>
      <c r="I512" s="934">
        <v>0</v>
      </c>
      <c r="J512" s="934">
        <v>0</v>
      </c>
      <c r="K512" s="934">
        <v>0</v>
      </c>
      <c r="L512" s="934">
        <v>0</v>
      </c>
      <c r="M512" s="934">
        <v>0</v>
      </c>
      <c r="N512" s="934">
        <v>0</v>
      </c>
      <c r="O512" s="934">
        <v>0</v>
      </c>
      <c r="P512" s="934">
        <v>0</v>
      </c>
      <c r="Q512" s="934">
        <v>0</v>
      </c>
      <c r="R512" s="934">
        <v>0</v>
      </c>
      <c r="S512" s="934">
        <v>0</v>
      </c>
      <c r="T512" s="934">
        <v>0</v>
      </c>
      <c r="U512" s="934">
        <v>0</v>
      </c>
      <c r="V512" s="934">
        <v>0</v>
      </c>
      <c r="W512" s="934">
        <v>0</v>
      </c>
      <c r="X512" s="934"/>
      <c r="Y512" s="934"/>
      <c r="Z512" s="934"/>
    </row>
    <row r="513" spans="1:99" hidden="1" x14ac:dyDescent="0.2">
      <c r="A513" s="944" t="s">
        <v>4855</v>
      </c>
      <c r="B513" s="884" t="str">
        <f t="shared" si="10"/>
        <v/>
      </c>
      <c r="C513" s="894" t="s">
        <v>4406</v>
      </c>
      <c r="D513" s="959"/>
      <c r="E513" s="934">
        <v>0</v>
      </c>
      <c r="F513" s="934">
        <v>0</v>
      </c>
      <c r="G513" s="934">
        <v>0</v>
      </c>
      <c r="H513" s="934">
        <v>0</v>
      </c>
      <c r="I513" s="934">
        <v>0</v>
      </c>
      <c r="J513" s="934">
        <v>0</v>
      </c>
      <c r="K513" s="934">
        <v>0</v>
      </c>
      <c r="L513" s="934">
        <v>0</v>
      </c>
      <c r="M513" s="934">
        <v>0</v>
      </c>
      <c r="N513" s="934">
        <v>0</v>
      </c>
      <c r="O513" s="934">
        <v>0</v>
      </c>
      <c r="P513" s="934">
        <v>0</v>
      </c>
      <c r="Q513" s="934">
        <v>0</v>
      </c>
      <c r="R513" s="934">
        <v>0</v>
      </c>
      <c r="S513" s="934">
        <v>0</v>
      </c>
      <c r="T513" s="934">
        <v>0</v>
      </c>
      <c r="U513" s="934">
        <v>0</v>
      </c>
      <c r="V513" s="934">
        <v>0</v>
      </c>
      <c r="W513" s="934">
        <v>0</v>
      </c>
      <c r="X513" s="934"/>
      <c r="Y513" s="934"/>
      <c r="Z513" s="934"/>
    </row>
    <row r="514" spans="1:99" hidden="1" x14ac:dyDescent="0.2">
      <c r="A514" s="944" t="s">
        <v>4856</v>
      </c>
      <c r="B514" s="884" t="str">
        <f t="shared" si="10"/>
        <v/>
      </c>
      <c r="C514" s="894" t="s">
        <v>4407</v>
      </c>
      <c r="D514" s="959"/>
      <c r="E514" s="934">
        <v>0</v>
      </c>
      <c r="F514" s="934">
        <v>0</v>
      </c>
      <c r="G514" s="934">
        <v>0</v>
      </c>
      <c r="H514" s="934">
        <v>0</v>
      </c>
      <c r="I514" s="934">
        <v>0</v>
      </c>
      <c r="J514" s="934">
        <v>0</v>
      </c>
      <c r="K514" s="934">
        <v>0</v>
      </c>
      <c r="L514" s="934">
        <v>0</v>
      </c>
      <c r="M514" s="934">
        <v>0</v>
      </c>
      <c r="N514" s="934">
        <v>0</v>
      </c>
      <c r="O514" s="934">
        <v>0</v>
      </c>
      <c r="P514" s="934">
        <v>0</v>
      </c>
      <c r="Q514" s="934">
        <v>0</v>
      </c>
      <c r="R514" s="934">
        <v>0</v>
      </c>
      <c r="S514" s="934">
        <v>0</v>
      </c>
      <c r="T514" s="934">
        <v>0</v>
      </c>
      <c r="U514" s="934">
        <v>0</v>
      </c>
      <c r="V514" s="934">
        <v>0</v>
      </c>
      <c r="W514" s="934">
        <v>0</v>
      </c>
      <c r="X514" s="934"/>
      <c r="Y514" s="934"/>
      <c r="Z514" s="934"/>
    </row>
    <row r="515" spans="1:99" hidden="1" x14ac:dyDescent="0.2">
      <c r="A515" s="944" t="s">
        <v>4857</v>
      </c>
      <c r="B515" s="884" t="str">
        <f t="shared" si="10"/>
        <v/>
      </c>
      <c r="C515" s="891" t="s">
        <v>4408</v>
      </c>
      <c r="D515" s="959"/>
      <c r="E515" s="934">
        <v>0</v>
      </c>
      <c r="F515" s="934">
        <v>0</v>
      </c>
      <c r="G515" s="934">
        <v>0</v>
      </c>
      <c r="H515" s="934">
        <v>0</v>
      </c>
      <c r="I515" s="934">
        <v>0</v>
      </c>
      <c r="J515" s="934">
        <v>0</v>
      </c>
      <c r="K515" s="934">
        <v>0</v>
      </c>
      <c r="L515" s="934">
        <v>0</v>
      </c>
      <c r="M515" s="934">
        <v>0</v>
      </c>
      <c r="N515" s="934">
        <v>0</v>
      </c>
      <c r="O515" s="934">
        <v>0</v>
      </c>
      <c r="P515" s="934">
        <v>0</v>
      </c>
      <c r="Q515" s="934">
        <v>0</v>
      </c>
      <c r="R515" s="934">
        <v>0</v>
      </c>
      <c r="S515" s="934">
        <v>0</v>
      </c>
      <c r="T515" s="934">
        <v>0</v>
      </c>
      <c r="U515" s="934">
        <v>0</v>
      </c>
      <c r="V515" s="934">
        <v>0</v>
      </c>
      <c r="W515" s="934">
        <v>0</v>
      </c>
      <c r="X515" s="934"/>
      <c r="Y515" s="934"/>
      <c r="Z515" s="934"/>
    </row>
    <row r="516" spans="1:99" hidden="1" x14ac:dyDescent="0.2">
      <c r="A516" s="944" t="s">
        <v>4858</v>
      </c>
      <c r="B516" s="884" t="str">
        <f t="shared" si="10"/>
        <v/>
      </c>
      <c r="C516" s="894" t="s">
        <v>4409</v>
      </c>
      <c r="D516" s="959"/>
      <c r="E516" s="934">
        <v>0</v>
      </c>
      <c r="F516" s="934">
        <v>0</v>
      </c>
      <c r="G516" s="934">
        <v>0</v>
      </c>
      <c r="H516" s="934">
        <v>0</v>
      </c>
      <c r="I516" s="934">
        <v>0</v>
      </c>
      <c r="J516" s="934">
        <v>0</v>
      </c>
      <c r="K516" s="934">
        <v>0</v>
      </c>
      <c r="L516" s="934">
        <v>0</v>
      </c>
      <c r="M516" s="934">
        <v>0</v>
      </c>
      <c r="N516" s="934">
        <v>0</v>
      </c>
      <c r="O516" s="934">
        <v>0</v>
      </c>
      <c r="P516" s="934">
        <v>0</v>
      </c>
      <c r="Q516" s="934">
        <v>0</v>
      </c>
      <c r="R516" s="934">
        <v>0</v>
      </c>
      <c r="S516" s="934">
        <v>0</v>
      </c>
      <c r="T516" s="934">
        <v>0</v>
      </c>
      <c r="U516" s="934">
        <v>0</v>
      </c>
      <c r="V516" s="934">
        <v>0</v>
      </c>
      <c r="W516" s="934">
        <v>0</v>
      </c>
      <c r="X516" s="934"/>
      <c r="Y516" s="934"/>
      <c r="Z516" s="934"/>
    </row>
    <row r="517" spans="1:99" ht="20.100000000000001" hidden="1" customHeight="1" x14ac:dyDescent="0.2">
      <c r="A517" s="981" t="s">
        <v>4859</v>
      </c>
      <c r="B517" s="916" t="str">
        <f t="shared" si="10"/>
        <v/>
      </c>
      <c r="C517" s="917" t="s">
        <v>4410</v>
      </c>
      <c r="D517" s="960"/>
      <c r="E517" s="961">
        <v>0</v>
      </c>
      <c r="F517" s="961">
        <v>0</v>
      </c>
      <c r="G517" s="961">
        <v>0</v>
      </c>
      <c r="H517" s="961">
        <v>0</v>
      </c>
      <c r="I517" s="961">
        <v>0</v>
      </c>
      <c r="J517" s="961">
        <v>0</v>
      </c>
      <c r="K517" s="961">
        <v>0</v>
      </c>
      <c r="L517" s="961">
        <v>0</v>
      </c>
      <c r="M517" s="961">
        <v>0</v>
      </c>
      <c r="N517" s="961">
        <v>0</v>
      </c>
      <c r="O517" s="961">
        <v>0</v>
      </c>
      <c r="P517" s="961">
        <v>0</v>
      </c>
      <c r="Q517" s="961">
        <v>0</v>
      </c>
      <c r="R517" s="961">
        <v>0</v>
      </c>
      <c r="S517" s="961">
        <v>0</v>
      </c>
      <c r="T517" s="961">
        <v>0</v>
      </c>
      <c r="U517" s="961">
        <v>0</v>
      </c>
      <c r="V517" s="961">
        <v>0</v>
      </c>
      <c r="W517" s="961">
        <v>0</v>
      </c>
      <c r="X517" s="961"/>
      <c r="Y517" s="961"/>
      <c r="Z517" s="961"/>
    </row>
    <row r="518" spans="1:99" s="852" customFormat="1" ht="20.100000000000001" customHeight="1" x14ac:dyDescent="0.2">
      <c r="A518" s="944">
        <v>5.2</v>
      </c>
      <c r="B518" s="884" t="str">
        <f t="shared" si="10"/>
        <v>X</v>
      </c>
      <c r="C518" s="867" t="s">
        <v>4411</v>
      </c>
      <c r="D518" s="959"/>
      <c r="E518" s="934">
        <v>0</v>
      </c>
      <c r="F518" s="934">
        <v>2.5443971157073975</v>
      </c>
      <c r="G518" s="934">
        <v>0</v>
      </c>
      <c r="H518" s="934">
        <v>-1.0283490419387817</v>
      </c>
      <c r="I518" s="934">
        <v>0</v>
      </c>
      <c r="J518" s="934">
        <v>0</v>
      </c>
      <c r="K518" s="934">
        <v>0</v>
      </c>
      <c r="L518" s="934">
        <v>0</v>
      </c>
      <c r="M518" s="934">
        <v>0</v>
      </c>
      <c r="N518" s="934">
        <v>0</v>
      </c>
      <c r="O518" s="934">
        <v>0</v>
      </c>
      <c r="P518" s="934">
        <v>-1.1644630432128906</v>
      </c>
      <c r="Q518" s="934">
        <v>-3.5219640731811523</v>
      </c>
      <c r="R518" s="934">
        <v>0</v>
      </c>
      <c r="S518" s="934">
        <v>0</v>
      </c>
      <c r="T518" s="934">
        <v>0</v>
      </c>
      <c r="U518" s="934">
        <v>0</v>
      </c>
      <c r="V518" s="934">
        <v>0</v>
      </c>
      <c r="W518" s="934">
        <v>0</v>
      </c>
      <c r="X518" s="934">
        <v>0</v>
      </c>
      <c r="Y518" s="934"/>
      <c r="Z518" s="934"/>
      <c r="AA518" s="853"/>
      <c r="AB518" s="853"/>
      <c r="AC518" s="853"/>
      <c r="AD518" s="853"/>
      <c r="AE518" s="853"/>
      <c r="AF518" s="853"/>
      <c r="AG518" s="853"/>
      <c r="AH518" s="853"/>
      <c r="AI518" s="853"/>
      <c r="AJ518" s="853"/>
      <c r="AK518" s="853"/>
      <c r="AL518" s="853"/>
      <c r="AM518" s="853"/>
      <c r="AN518" s="853"/>
      <c r="AO518" s="853"/>
      <c r="AP518" s="853"/>
      <c r="AQ518" s="888"/>
      <c r="AR518" s="888"/>
      <c r="AS518" s="888"/>
      <c r="AT518" s="888"/>
      <c r="AU518" s="853"/>
      <c r="AX518" s="853"/>
      <c r="AY518" s="853"/>
      <c r="AZ518" s="853"/>
      <c r="BA518" s="853"/>
      <c r="BB518" s="853"/>
      <c r="BC518" s="853"/>
      <c r="BD518" s="853"/>
      <c r="BE518" s="853"/>
      <c r="BF518" s="853"/>
      <c r="BG518" s="853"/>
      <c r="BH518" s="853"/>
      <c r="BI518" s="853"/>
      <c r="BJ518" s="853"/>
      <c r="BK518" s="853"/>
      <c r="BL518" s="853"/>
      <c r="BM518" s="853"/>
      <c r="BN518" s="853"/>
      <c r="BO518" s="853"/>
      <c r="BP518" s="853"/>
      <c r="BQ518" s="853"/>
      <c r="BR518" s="853"/>
      <c r="BS518" s="853"/>
      <c r="BT518" s="853"/>
      <c r="BU518" s="853"/>
      <c r="BV518" s="853"/>
      <c r="BW518" s="853"/>
      <c r="BX518" s="853"/>
      <c r="BY518" s="853"/>
      <c r="BZ518" s="853"/>
      <c r="CA518" s="853"/>
      <c r="CB518" s="853"/>
      <c r="CC518" s="853"/>
      <c r="CD518" s="853"/>
      <c r="CE518" s="853"/>
      <c r="CF518" s="853"/>
      <c r="CG518" s="853"/>
      <c r="CH518" s="853"/>
      <c r="CI518" s="853"/>
      <c r="CJ518" s="853"/>
      <c r="CK518" s="853"/>
      <c r="CL518" s="853"/>
      <c r="CM518" s="853"/>
      <c r="CN518" s="853"/>
      <c r="CO518" s="853"/>
      <c r="CP518" s="853"/>
      <c r="CQ518" s="853"/>
      <c r="CR518" s="853"/>
      <c r="CS518" s="853"/>
      <c r="CT518" s="853"/>
      <c r="CU518" s="853"/>
    </row>
    <row r="519" spans="1:99" s="852" customFormat="1" hidden="1" x14ac:dyDescent="0.2">
      <c r="A519" s="944" t="s">
        <v>4860</v>
      </c>
      <c r="B519" s="884" t="str">
        <f t="shared" ref="B519:B582" si="11">IF(SUM(E519:AT519)=0,"","X")</f>
        <v/>
      </c>
      <c r="C519" s="891" t="s">
        <v>4412</v>
      </c>
      <c r="D519" s="959"/>
      <c r="E519" s="934">
        <v>0</v>
      </c>
      <c r="F519" s="934">
        <v>0</v>
      </c>
      <c r="G519" s="934">
        <v>0</v>
      </c>
      <c r="H519" s="934">
        <v>0</v>
      </c>
      <c r="I519" s="934">
        <v>0</v>
      </c>
      <c r="J519" s="934">
        <v>0</v>
      </c>
      <c r="K519" s="934">
        <v>0</v>
      </c>
      <c r="L519" s="934">
        <v>0</v>
      </c>
      <c r="M519" s="934">
        <v>0</v>
      </c>
      <c r="N519" s="934">
        <v>0</v>
      </c>
      <c r="O519" s="934">
        <v>0</v>
      </c>
      <c r="P519" s="934">
        <v>0</v>
      </c>
      <c r="Q519" s="934">
        <v>0</v>
      </c>
      <c r="R519" s="934">
        <v>0</v>
      </c>
      <c r="S519" s="934">
        <v>0</v>
      </c>
      <c r="T519" s="934">
        <v>0</v>
      </c>
      <c r="U519" s="934">
        <v>0</v>
      </c>
      <c r="V519" s="934">
        <v>0</v>
      </c>
      <c r="W519" s="934">
        <v>0</v>
      </c>
      <c r="X519" s="934"/>
      <c r="Y519" s="934"/>
      <c r="Z519" s="934"/>
      <c r="AA519" s="853"/>
      <c r="AB519" s="853"/>
      <c r="AC519" s="853"/>
      <c r="AD519" s="853"/>
      <c r="AE519" s="853"/>
      <c r="AF519" s="853"/>
      <c r="AG519" s="853"/>
      <c r="AH519" s="853"/>
      <c r="AI519" s="853"/>
      <c r="AJ519" s="853"/>
      <c r="AK519" s="853"/>
      <c r="AL519" s="853"/>
      <c r="AM519" s="853"/>
      <c r="AN519" s="853"/>
      <c r="AO519" s="853"/>
      <c r="AP519" s="853"/>
      <c r="AQ519" s="888"/>
      <c r="AR519" s="888"/>
      <c r="AS519" s="888"/>
      <c r="AT519" s="888"/>
      <c r="AU519" s="853"/>
      <c r="AX519" s="853"/>
      <c r="AY519" s="853"/>
      <c r="AZ519" s="853"/>
      <c r="BA519" s="853"/>
      <c r="BB519" s="853"/>
      <c r="BC519" s="853"/>
      <c r="BD519" s="853"/>
      <c r="BE519" s="853"/>
      <c r="BF519" s="853"/>
      <c r="BG519" s="853"/>
      <c r="BH519" s="853"/>
      <c r="BI519" s="853"/>
      <c r="BJ519" s="853"/>
      <c r="BK519" s="853"/>
      <c r="BL519" s="853"/>
      <c r="BM519" s="853"/>
      <c r="BN519" s="853"/>
      <c r="BO519" s="853"/>
      <c r="BP519" s="853"/>
      <c r="BQ519" s="853"/>
      <c r="BR519" s="853"/>
      <c r="BS519" s="853"/>
      <c r="BT519" s="853"/>
      <c r="BU519" s="853"/>
      <c r="BV519" s="853"/>
      <c r="BW519" s="853"/>
      <c r="BX519" s="853"/>
      <c r="BY519" s="853"/>
      <c r="BZ519" s="853"/>
      <c r="CA519" s="853"/>
      <c r="CB519" s="853"/>
      <c r="CC519" s="853"/>
      <c r="CD519" s="853"/>
      <c r="CE519" s="853"/>
      <c r="CF519" s="853"/>
      <c r="CG519" s="853"/>
      <c r="CH519" s="853"/>
      <c r="CI519" s="853"/>
      <c r="CJ519" s="853"/>
      <c r="CK519" s="853"/>
      <c r="CL519" s="853"/>
      <c r="CM519" s="853"/>
      <c r="CN519" s="853"/>
      <c r="CO519" s="853"/>
      <c r="CP519" s="853"/>
      <c r="CQ519" s="853"/>
      <c r="CR519" s="853"/>
      <c r="CS519" s="853"/>
      <c r="CT519" s="853"/>
      <c r="CU519" s="853"/>
    </row>
    <row r="520" spans="1:99" s="852" customFormat="1" hidden="1" x14ac:dyDescent="0.2">
      <c r="A520" s="944" t="s">
        <v>4861</v>
      </c>
      <c r="B520" s="884" t="str">
        <f t="shared" si="11"/>
        <v/>
      </c>
      <c r="C520" s="894" t="s">
        <v>4413</v>
      </c>
      <c r="D520" s="959"/>
      <c r="E520" s="934">
        <v>0</v>
      </c>
      <c r="F520" s="934">
        <v>0</v>
      </c>
      <c r="G520" s="934">
        <v>0</v>
      </c>
      <c r="H520" s="934">
        <v>0</v>
      </c>
      <c r="I520" s="934">
        <v>0</v>
      </c>
      <c r="J520" s="934">
        <v>0</v>
      </c>
      <c r="K520" s="934">
        <v>0</v>
      </c>
      <c r="L520" s="934">
        <v>0</v>
      </c>
      <c r="M520" s="934">
        <v>0</v>
      </c>
      <c r="N520" s="934">
        <v>0</v>
      </c>
      <c r="O520" s="934">
        <v>0</v>
      </c>
      <c r="P520" s="934">
        <v>0</v>
      </c>
      <c r="Q520" s="934">
        <v>0</v>
      </c>
      <c r="R520" s="934">
        <v>0</v>
      </c>
      <c r="S520" s="934">
        <v>0</v>
      </c>
      <c r="T520" s="934">
        <v>0</v>
      </c>
      <c r="U520" s="934">
        <v>0</v>
      </c>
      <c r="V520" s="934">
        <v>0</v>
      </c>
      <c r="W520" s="934">
        <v>0</v>
      </c>
      <c r="X520" s="934"/>
      <c r="Y520" s="934"/>
      <c r="Z520" s="934"/>
      <c r="AA520" s="853"/>
      <c r="AB520" s="853"/>
      <c r="AC520" s="853"/>
      <c r="AD520" s="853"/>
      <c r="AE520" s="853"/>
      <c r="AF520" s="853"/>
      <c r="AG520" s="853"/>
      <c r="AH520" s="853"/>
      <c r="AI520" s="853"/>
      <c r="AJ520" s="853"/>
      <c r="AK520" s="853"/>
      <c r="AL520" s="853"/>
      <c r="AM520" s="853"/>
      <c r="AN520" s="853"/>
      <c r="AO520" s="853"/>
      <c r="AP520" s="853"/>
      <c r="AQ520" s="888"/>
      <c r="AR520" s="888"/>
      <c r="AS520" s="888"/>
      <c r="AT520" s="888"/>
      <c r="AU520" s="853"/>
      <c r="AX520" s="853"/>
      <c r="AY520" s="853"/>
      <c r="AZ520" s="853"/>
      <c r="BA520" s="853"/>
      <c r="BB520" s="853"/>
      <c r="BC520" s="853"/>
      <c r="BD520" s="853"/>
      <c r="BE520" s="853"/>
      <c r="BF520" s="853"/>
      <c r="BG520" s="853"/>
      <c r="BH520" s="853"/>
      <c r="BI520" s="853"/>
      <c r="BJ520" s="853"/>
      <c r="BK520" s="853"/>
      <c r="BL520" s="853"/>
      <c r="BM520" s="853"/>
      <c r="BN520" s="853"/>
      <c r="BO520" s="853"/>
      <c r="BP520" s="853"/>
      <c r="BQ520" s="853"/>
      <c r="BR520" s="853"/>
      <c r="BS520" s="853"/>
      <c r="BT520" s="853"/>
      <c r="BU520" s="853"/>
      <c r="BV520" s="853"/>
      <c r="BW520" s="853"/>
      <c r="BX520" s="853"/>
      <c r="BY520" s="853"/>
      <c r="BZ520" s="853"/>
      <c r="CA520" s="853"/>
      <c r="CB520" s="853"/>
      <c r="CC520" s="853"/>
      <c r="CD520" s="853"/>
      <c r="CE520" s="853"/>
      <c r="CF520" s="853"/>
      <c r="CG520" s="853"/>
      <c r="CH520" s="853"/>
      <c r="CI520" s="853"/>
      <c r="CJ520" s="853"/>
      <c r="CK520" s="853"/>
      <c r="CL520" s="853"/>
      <c r="CM520" s="853"/>
      <c r="CN520" s="853"/>
      <c r="CO520" s="853"/>
      <c r="CP520" s="853"/>
      <c r="CQ520" s="853"/>
      <c r="CR520" s="853"/>
      <c r="CS520" s="853"/>
      <c r="CT520" s="853"/>
      <c r="CU520" s="853"/>
    </row>
    <row r="521" spans="1:99" s="852" customFormat="1" hidden="1" x14ac:dyDescent="0.2">
      <c r="A521" s="944" t="s">
        <v>4862</v>
      </c>
      <c r="B521" s="884" t="str">
        <f t="shared" si="11"/>
        <v/>
      </c>
      <c r="C521" s="894" t="s">
        <v>4414</v>
      </c>
      <c r="D521" s="959"/>
      <c r="E521" s="934">
        <v>0</v>
      </c>
      <c r="F521" s="934">
        <v>0</v>
      </c>
      <c r="G521" s="934">
        <v>0</v>
      </c>
      <c r="H521" s="934">
        <v>0</v>
      </c>
      <c r="I521" s="934">
        <v>0</v>
      </c>
      <c r="J521" s="934">
        <v>0</v>
      </c>
      <c r="K521" s="934">
        <v>0</v>
      </c>
      <c r="L521" s="934">
        <v>0</v>
      </c>
      <c r="M521" s="934">
        <v>0</v>
      </c>
      <c r="N521" s="934">
        <v>0</v>
      </c>
      <c r="O521" s="934">
        <v>0</v>
      </c>
      <c r="P521" s="934">
        <v>0</v>
      </c>
      <c r="Q521" s="934">
        <v>0</v>
      </c>
      <c r="R521" s="934">
        <v>0</v>
      </c>
      <c r="S521" s="934">
        <v>0</v>
      </c>
      <c r="T521" s="934">
        <v>0</v>
      </c>
      <c r="U521" s="934">
        <v>0</v>
      </c>
      <c r="V521" s="934">
        <v>0</v>
      </c>
      <c r="W521" s="934">
        <v>0</v>
      </c>
      <c r="X521" s="934"/>
      <c r="Y521" s="934"/>
      <c r="Z521" s="934"/>
      <c r="AA521" s="853"/>
      <c r="AB521" s="853"/>
      <c r="AC521" s="853"/>
      <c r="AD521" s="853"/>
      <c r="AE521" s="853"/>
      <c r="AF521" s="853"/>
      <c r="AG521" s="853"/>
      <c r="AH521" s="853"/>
      <c r="AI521" s="853"/>
      <c r="AJ521" s="853"/>
      <c r="AK521" s="853"/>
      <c r="AL521" s="853"/>
      <c r="AM521" s="853"/>
      <c r="AN521" s="853"/>
      <c r="AO521" s="853"/>
      <c r="AP521" s="853"/>
      <c r="AQ521" s="888"/>
      <c r="AR521" s="888"/>
      <c r="AS521" s="888"/>
      <c r="AT521" s="888"/>
      <c r="AU521" s="853"/>
      <c r="AX521" s="853"/>
      <c r="AY521" s="853"/>
      <c r="AZ521" s="853"/>
      <c r="BA521" s="853"/>
      <c r="BB521" s="853"/>
      <c r="BC521" s="853"/>
      <c r="BD521" s="853"/>
      <c r="BE521" s="853"/>
      <c r="BF521" s="853"/>
      <c r="BG521" s="853"/>
      <c r="BH521" s="853"/>
      <c r="BI521" s="853"/>
      <c r="BJ521" s="853"/>
      <c r="BK521" s="853"/>
      <c r="BL521" s="853"/>
      <c r="BM521" s="853"/>
      <c r="BN521" s="853"/>
      <c r="BO521" s="853"/>
      <c r="BP521" s="853"/>
      <c r="BQ521" s="853"/>
      <c r="BR521" s="853"/>
      <c r="BS521" s="853"/>
      <c r="BT521" s="853"/>
      <c r="BU521" s="853"/>
      <c r="BV521" s="853"/>
      <c r="BW521" s="853"/>
      <c r="BX521" s="853"/>
      <c r="BY521" s="853"/>
      <c r="BZ521" s="853"/>
      <c r="CA521" s="853"/>
      <c r="CB521" s="853"/>
      <c r="CC521" s="853"/>
      <c r="CD521" s="853"/>
      <c r="CE521" s="853"/>
      <c r="CF521" s="853"/>
      <c r="CG521" s="853"/>
      <c r="CH521" s="853"/>
      <c r="CI521" s="853"/>
      <c r="CJ521" s="853"/>
      <c r="CK521" s="853"/>
      <c r="CL521" s="853"/>
      <c r="CM521" s="853"/>
      <c r="CN521" s="853"/>
      <c r="CO521" s="853"/>
      <c r="CP521" s="853"/>
      <c r="CQ521" s="853"/>
      <c r="CR521" s="853"/>
      <c r="CS521" s="853"/>
      <c r="CT521" s="853"/>
      <c r="CU521" s="853"/>
    </row>
    <row r="522" spans="1:99" s="852" customFormat="1" x14ac:dyDescent="0.2">
      <c r="A522" s="944" t="s">
        <v>4863</v>
      </c>
      <c r="B522" s="884" t="str">
        <f t="shared" si="11"/>
        <v>X</v>
      </c>
      <c r="C522" s="890" t="s">
        <v>4415</v>
      </c>
      <c r="D522" s="959"/>
      <c r="E522" s="934">
        <v>0</v>
      </c>
      <c r="F522" s="934">
        <v>2.5443971157073975</v>
      </c>
      <c r="G522" s="934">
        <v>0</v>
      </c>
      <c r="H522" s="934">
        <v>0</v>
      </c>
      <c r="I522" s="934">
        <v>0</v>
      </c>
      <c r="J522" s="934">
        <v>0</v>
      </c>
      <c r="K522" s="934">
        <v>0</v>
      </c>
      <c r="L522" s="934">
        <v>0</v>
      </c>
      <c r="M522" s="934">
        <v>0</v>
      </c>
      <c r="N522" s="934">
        <v>0</v>
      </c>
      <c r="O522" s="934">
        <v>0</v>
      </c>
      <c r="P522" s="934">
        <v>-1.349897027015686</v>
      </c>
      <c r="Q522" s="934">
        <v>-3.5219640731811523</v>
      </c>
      <c r="R522" s="934">
        <v>0</v>
      </c>
      <c r="S522" s="934">
        <v>0</v>
      </c>
      <c r="T522" s="934">
        <v>0</v>
      </c>
      <c r="U522" s="934">
        <v>0</v>
      </c>
      <c r="V522" s="934">
        <v>0</v>
      </c>
      <c r="W522" s="934">
        <v>0</v>
      </c>
      <c r="X522" s="934">
        <v>0</v>
      </c>
      <c r="Y522" s="934"/>
      <c r="Z522" s="934"/>
      <c r="AA522" s="853"/>
      <c r="AB522" s="853"/>
      <c r="AC522" s="853"/>
      <c r="AD522" s="853"/>
      <c r="AE522" s="853"/>
      <c r="AF522" s="853"/>
      <c r="AG522" s="853"/>
      <c r="AH522" s="853"/>
      <c r="AI522" s="853"/>
      <c r="AJ522" s="853"/>
      <c r="AK522" s="853"/>
      <c r="AL522" s="853"/>
      <c r="AM522" s="853"/>
      <c r="AN522" s="853"/>
      <c r="AO522" s="853"/>
      <c r="AP522" s="853"/>
      <c r="AQ522" s="888"/>
      <c r="AR522" s="888"/>
      <c r="AS522" s="888"/>
      <c r="AT522" s="888"/>
      <c r="AU522" s="853"/>
      <c r="AX522" s="853"/>
      <c r="AY522" s="853"/>
      <c r="AZ522" s="853"/>
      <c r="BA522" s="853"/>
      <c r="BB522" s="853"/>
      <c r="BC522" s="853"/>
      <c r="BD522" s="853"/>
      <c r="BE522" s="853"/>
      <c r="BF522" s="853"/>
      <c r="BG522" s="853"/>
      <c r="BH522" s="853"/>
      <c r="BI522" s="853"/>
      <c r="BJ522" s="853"/>
      <c r="BK522" s="853"/>
      <c r="BL522" s="853"/>
      <c r="BM522" s="853"/>
      <c r="BN522" s="853"/>
      <c r="BO522" s="853"/>
      <c r="BP522" s="853"/>
      <c r="BQ522" s="853"/>
      <c r="BR522" s="853"/>
      <c r="BS522" s="853"/>
      <c r="BT522" s="853"/>
      <c r="BU522" s="853"/>
      <c r="BV522" s="853"/>
      <c r="BW522" s="853"/>
      <c r="BX522" s="853"/>
      <c r="BY522" s="853"/>
      <c r="BZ522" s="853"/>
      <c r="CA522" s="853"/>
      <c r="CB522" s="853"/>
      <c r="CC522" s="853"/>
      <c r="CD522" s="853"/>
      <c r="CE522" s="853"/>
      <c r="CF522" s="853"/>
      <c r="CG522" s="853"/>
      <c r="CH522" s="853"/>
      <c r="CI522" s="853"/>
      <c r="CJ522" s="853"/>
      <c r="CK522" s="853"/>
      <c r="CL522" s="853"/>
      <c r="CM522" s="853"/>
      <c r="CN522" s="853"/>
      <c r="CO522" s="853"/>
      <c r="CP522" s="853"/>
      <c r="CQ522" s="853"/>
      <c r="CR522" s="853"/>
      <c r="CS522" s="853"/>
      <c r="CT522" s="853"/>
      <c r="CU522" s="853"/>
    </row>
    <row r="523" spans="1:99" s="852" customFormat="1" x14ac:dyDescent="0.2">
      <c r="A523" s="944" t="s">
        <v>4864</v>
      </c>
      <c r="B523" s="884" t="str">
        <f t="shared" si="11"/>
        <v>X</v>
      </c>
      <c r="C523" s="891" t="s">
        <v>4416</v>
      </c>
      <c r="D523" s="959"/>
      <c r="E523" s="934">
        <v>0</v>
      </c>
      <c r="F523" s="934">
        <v>0</v>
      </c>
      <c r="G523" s="934">
        <v>0</v>
      </c>
      <c r="H523" s="934">
        <v>0</v>
      </c>
      <c r="I523" s="934">
        <v>0</v>
      </c>
      <c r="J523" s="934">
        <v>0</v>
      </c>
      <c r="K523" s="934">
        <v>0</v>
      </c>
      <c r="L523" s="934">
        <v>0</v>
      </c>
      <c r="M523" s="934">
        <v>0</v>
      </c>
      <c r="N523" s="934">
        <v>0</v>
      </c>
      <c r="O523" s="934">
        <v>0</v>
      </c>
      <c r="P523" s="934">
        <v>-1.349897027015686</v>
      </c>
      <c r="Q523" s="934">
        <v>0</v>
      </c>
      <c r="R523" s="934">
        <v>0</v>
      </c>
      <c r="S523" s="934">
        <v>0</v>
      </c>
      <c r="T523" s="934">
        <v>0</v>
      </c>
      <c r="U523" s="934">
        <v>0</v>
      </c>
      <c r="V523" s="934">
        <v>0</v>
      </c>
      <c r="W523" s="934">
        <v>0</v>
      </c>
      <c r="X523" s="934">
        <v>0</v>
      </c>
      <c r="Y523" s="934"/>
      <c r="Z523" s="934"/>
      <c r="AA523" s="853"/>
      <c r="AB523" s="853"/>
      <c r="AC523" s="853"/>
      <c r="AD523" s="853"/>
      <c r="AE523" s="853"/>
      <c r="AF523" s="853"/>
      <c r="AG523" s="853"/>
      <c r="AH523" s="853"/>
      <c r="AI523" s="853"/>
      <c r="AJ523" s="853"/>
      <c r="AK523" s="853"/>
      <c r="AL523" s="853"/>
      <c r="AM523" s="853"/>
      <c r="AN523" s="853"/>
      <c r="AO523" s="853"/>
      <c r="AP523" s="853"/>
      <c r="AQ523" s="888"/>
      <c r="AR523" s="888"/>
      <c r="AS523" s="888"/>
      <c r="AT523" s="888"/>
      <c r="AU523" s="853"/>
      <c r="AX523" s="853"/>
      <c r="AY523" s="853"/>
      <c r="AZ523" s="853"/>
      <c r="BA523" s="853"/>
      <c r="BB523" s="853"/>
      <c r="BC523" s="853"/>
      <c r="BD523" s="853"/>
      <c r="BE523" s="853"/>
      <c r="BF523" s="853"/>
      <c r="BG523" s="853"/>
      <c r="BH523" s="853"/>
      <c r="BI523" s="853"/>
      <c r="BJ523" s="853"/>
      <c r="BK523" s="853"/>
      <c r="BL523" s="853"/>
      <c r="BM523" s="853"/>
      <c r="BN523" s="853"/>
      <c r="BO523" s="853"/>
      <c r="BP523" s="853"/>
      <c r="BQ523" s="853"/>
      <c r="BR523" s="853"/>
      <c r="BS523" s="853"/>
      <c r="BT523" s="853"/>
      <c r="BU523" s="853"/>
      <c r="BV523" s="853"/>
      <c r="BW523" s="853"/>
      <c r="BX523" s="853"/>
      <c r="BY523" s="853"/>
      <c r="BZ523" s="853"/>
      <c r="CA523" s="853"/>
      <c r="CB523" s="853"/>
      <c r="CC523" s="853"/>
      <c r="CD523" s="853"/>
      <c r="CE523" s="853"/>
      <c r="CF523" s="853"/>
      <c r="CG523" s="853"/>
      <c r="CH523" s="853"/>
      <c r="CI523" s="853"/>
      <c r="CJ523" s="853"/>
      <c r="CK523" s="853"/>
      <c r="CL523" s="853"/>
      <c r="CM523" s="853"/>
      <c r="CN523" s="853"/>
      <c r="CO523" s="853"/>
      <c r="CP523" s="853"/>
      <c r="CQ523" s="853"/>
      <c r="CR523" s="853"/>
      <c r="CS523" s="853"/>
      <c r="CT523" s="853"/>
      <c r="CU523" s="853"/>
    </row>
    <row r="524" spans="1:99" s="852" customFormat="1" hidden="1" x14ac:dyDescent="0.2">
      <c r="A524" s="944" t="s">
        <v>4865</v>
      </c>
      <c r="B524" s="884" t="str">
        <f t="shared" si="11"/>
        <v/>
      </c>
      <c r="C524" s="891" t="s">
        <v>4417</v>
      </c>
      <c r="D524" s="959"/>
      <c r="E524" s="934">
        <v>0</v>
      </c>
      <c r="F524" s="934">
        <v>0</v>
      </c>
      <c r="G524" s="934">
        <v>0</v>
      </c>
      <c r="H524" s="934">
        <v>0</v>
      </c>
      <c r="I524" s="934">
        <v>0</v>
      </c>
      <c r="J524" s="934">
        <v>0</v>
      </c>
      <c r="K524" s="934">
        <v>0</v>
      </c>
      <c r="L524" s="934">
        <v>0</v>
      </c>
      <c r="M524" s="934">
        <v>0</v>
      </c>
      <c r="N524" s="934">
        <v>0</v>
      </c>
      <c r="O524" s="934">
        <v>0</v>
      </c>
      <c r="P524" s="934">
        <v>0</v>
      </c>
      <c r="Q524" s="934">
        <v>0</v>
      </c>
      <c r="R524" s="934">
        <v>0</v>
      </c>
      <c r="S524" s="934">
        <v>0</v>
      </c>
      <c r="T524" s="934">
        <v>0</v>
      </c>
      <c r="U524" s="934">
        <v>0</v>
      </c>
      <c r="V524" s="934">
        <v>0</v>
      </c>
      <c r="W524" s="934">
        <v>0</v>
      </c>
      <c r="X524" s="934"/>
      <c r="Y524" s="934"/>
      <c r="Z524" s="934"/>
      <c r="AA524" s="853"/>
      <c r="AB524" s="853"/>
      <c r="AC524" s="853"/>
      <c r="AD524" s="853"/>
      <c r="AE524" s="853"/>
      <c r="AF524" s="853"/>
      <c r="AG524" s="853"/>
      <c r="AH524" s="853"/>
      <c r="AI524" s="853"/>
      <c r="AJ524" s="853"/>
      <c r="AK524" s="853"/>
      <c r="AL524" s="853"/>
      <c r="AM524" s="853"/>
      <c r="AN524" s="853"/>
      <c r="AO524" s="853"/>
      <c r="AP524" s="853"/>
      <c r="AQ524" s="888"/>
      <c r="AR524" s="888"/>
      <c r="AS524" s="888"/>
      <c r="AT524" s="888"/>
      <c r="AU524" s="853"/>
      <c r="AX524" s="853"/>
      <c r="AY524" s="853"/>
      <c r="AZ524" s="853"/>
      <c r="BA524" s="853"/>
      <c r="BB524" s="853"/>
      <c r="BC524" s="853"/>
      <c r="BD524" s="853"/>
      <c r="BE524" s="853"/>
      <c r="BF524" s="853"/>
      <c r="BG524" s="853"/>
      <c r="BH524" s="853"/>
      <c r="BI524" s="853"/>
      <c r="BJ524" s="853"/>
      <c r="BK524" s="853"/>
      <c r="BL524" s="853"/>
      <c r="BM524" s="853"/>
      <c r="BN524" s="853"/>
      <c r="BO524" s="853"/>
      <c r="BP524" s="853"/>
      <c r="BQ524" s="853"/>
      <c r="BR524" s="853"/>
      <c r="BS524" s="853"/>
      <c r="BT524" s="853"/>
      <c r="BU524" s="853"/>
      <c r="BV524" s="853"/>
      <c r="BW524" s="853"/>
      <c r="BX524" s="853"/>
      <c r="BY524" s="853"/>
      <c r="BZ524" s="853"/>
      <c r="CA524" s="853"/>
      <c r="CB524" s="853"/>
      <c r="CC524" s="853"/>
      <c r="CD524" s="853"/>
      <c r="CE524" s="853"/>
      <c r="CF524" s="853"/>
      <c r="CG524" s="853"/>
      <c r="CH524" s="853"/>
      <c r="CI524" s="853"/>
      <c r="CJ524" s="853"/>
      <c r="CK524" s="853"/>
      <c r="CL524" s="853"/>
      <c r="CM524" s="853"/>
      <c r="CN524" s="853"/>
      <c r="CO524" s="853"/>
      <c r="CP524" s="853"/>
      <c r="CQ524" s="853"/>
      <c r="CR524" s="853"/>
      <c r="CS524" s="853"/>
      <c r="CT524" s="853"/>
      <c r="CU524" s="853"/>
    </row>
    <row r="525" spans="1:99" s="852" customFormat="1" hidden="1" x14ac:dyDescent="0.2">
      <c r="A525" s="944" t="s">
        <v>4866</v>
      </c>
      <c r="B525" s="884" t="str">
        <f t="shared" si="11"/>
        <v/>
      </c>
      <c r="C525" s="891" t="s">
        <v>4418</v>
      </c>
      <c r="D525" s="959"/>
      <c r="E525" s="934">
        <v>0</v>
      </c>
      <c r="F525" s="934">
        <v>0</v>
      </c>
      <c r="G525" s="934">
        <v>0</v>
      </c>
      <c r="H525" s="934">
        <v>0</v>
      </c>
      <c r="I525" s="934">
        <v>0</v>
      </c>
      <c r="J525" s="934">
        <v>0</v>
      </c>
      <c r="K525" s="934">
        <v>0</v>
      </c>
      <c r="L525" s="934">
        <v>0</v>
      </c>
      <c r="M525" s="934">
        <v>0</v>
      </c>
      <c r="N525" s="934">
        <v>0</v>
      </c>
      <c r="O525" s="934">
        <v>0</v>
      </c>
      <c r="P525" s="934">
        <v>0</v>
      </c>
      <c r="Q525" s="934">
        <v>0</v>
      </c>
      <c r="R525" s="934">
        <v>0</v>
      </c>
      <c r="S525" s="934">
        <v>0</v>
      </c>
      <c r="T525" s="934">
        <v>0</v>
      </c>
      <c r="U525" s="934">
        <v>0</v>
      </c>
      <c r="V525" s="934">
        <v>0</v>
      </c>
      <c r="W525" s="934">
        <v>0</v>
      </c>
      <c r="X525" s="934"/>
      <c r="Y525" s="934"/>
      <c r="Z525" s="934"/>
      <c r="AA525" s="853"/>
      <c r="AB525" s="853"/>
      <c r="AC525" s="853"/>
      <c r="AD525" s="853"/>
      <c r="AE525" s="853"/>
      <c r="AF525" s="853"/>
      <c r="AG525" s="853"/>
      <c r="AH525" s="853"/>
      <c r="AI525" s="853"/>
      <c r="AJ525" s="853"/>
      <c r="AK525" s="853"/>
      <c r="AL525" s="853"/>
      <c r="AM525" s="853"/>
      <c r="AN525" s="853"/>
      <c r="AO525" s="853"/>
      <c r="AP525" s="853"/>
      <c r="AQ525" s="888"/>
      <c r="AR525" s="888"/>
      <c r="AS525" s="888"/>
      <c r="AT525" s="888"/>
      <c r="AU525" s="853"/>
      <c r="AX525" s="853"/>
      <c r="AY525" s="853"/>
      <c r="AZ525" s="853"/>
      <c r="BA525" s="853"/>
      <c r="BB525" s="853"/>
      <c r="BC525" s="853"/>
      <c r="BD525" s="853"/>
      <c r="BE525" s="853"/>
      <c r="BF525" s="853"/>
      <c r="BG525" s="853"/>
      <c r="BH525" s="853"/>
      <c r="BI525" s="853"/>
      <c r="BJ525" s="853"/>
      <c r="BK525" s="853"/>
      <c r="BL525" s="853"/>
      <c r="BM525" s="853"/>
      <c r="BN525" s="853"/>
      <c r="BO525" s="853"/>
      <c r="BP525" s="853"/>
      <c r="BQ525" s="853"/>
      <c r="BR525" s="853"/>
      <c r="BS525" s="853"/>
      <c r="BT525" s="853"/>
      <c r="BU525" s="853"/>
      <c r="BV525" s="853"/>
      <c r="BW525" s="853"/>
      <c r="BX525" s="853"/>
      <c r="BY525" s="853"/>
      <c r="BZ525" s="853"/>
      <c r="CA525" s="853"/>
      <c r="CB525" s="853"/>
      <c r="CC525" s="853"/>
      <c r="CD525" s="853"/>
      <c r="CE525" s="853"/>
      <c r="CF525" s="853"/>
      <c r="CG525" s="853"/>
      <c r="CH525" s="853"/>
      <c r="CI525" s="853"/>
      <c r="CJ525" s="853"/>
      <c r="CK525" s="853"/>
      <c r="CL525" s="853"/>
      <c r="CM525" s="853"/>
      <c r="CN525" s="853"/>
      <c r="CO525" s="853"/>
      <c r="CP525" s="853"/>
      <c r="CQ525" s="853"/>
      <c r="CR525" s="853"/>
      <c r="CS525" s="853"/>
      <c r="CT525" s="853"/>
      <c r="CU525" s="853"/>
    </row>
    <row r="526" spans="1:99" s="852" customFormat="1" hidden="1" x14ac:dyDescent="0.2">
      <c r="A526" s="944" t="s">
        <v>4867</v>
      </c>
      <c r="B526" s="884" t="str">
        <f t="shared" si="11"/>
        <v/>
      </c>
      <c r="C526" s="891" t="s">
        <v>4419</v>
      </c>
      <c r="D526" s="959"/>
      <c r="E526" s="934">
        <v>0</v>
      </c>
      <c r="F526" s="934">
        <v>0</v>
      </c>
      <c r="G526" s="934">
        <v>0</v>
      </c>
      <c r="H526" s="934">
        <v>0</v>
      </c>
      <c r="I526" s="934">
        <v>0</v>
      </c>
      <c r="J526" s="934">
        <v>0</v>
      </c>
      <c r="K526" s="934">
        <v>0</v>
      </c>
      <c r="L526" s="934">
        <v>0</v>
      </c>
      <c r="M526" s="934">
        <v>0</v>
      </c>
      <c r="N526" s="934">
        <v>0</v>
      </c>
      <c r="O526" s="934">
        <v>0</v>
      </c>
      <c r="P526" s="934">
        <v>0</v>
      </c>
      <c r="Q526" s="934">
        <v>0</v>
      </c>
      <c r="R526" s="934">
        <v>0</v>
      </c>
      <c r="S526" s="934">
        <v>0</v>
      </c>
      <c r="T526" s="934">
        <v>0</v>
      </c>
      <c r="U526" s="934">
        <v>0</v>
      </c>
      <c r="V526" s="934">
        <v>0</v>
      </c>
      <c r="W526" s="934">
        <v>0</v>
      </c>
      <c r="X526" s="934"/>
      <c r="Y526" s="934"/>
      <c r="Z526" s="934"/>
      <c r="AA526" s="853"/>
      <c r="AB526" s="853"/>
      <c r="AC526" s="853"/>
      <c r="AD526" s="853"/>
      <c r="AE526" s="853"/>
      <c r="AF526" s="853"/>
      <c r="AG526" s="853"/>
      <c r="AH526" s="853"/>
      <c r="AI526" s="853"/>
      <c r="AJ526" s="853"/>
      <c r="AK526" s="853"/>
      <c r="AL526" s="853"/>
      <c r="AM526" s="853"/>
      <c r="AN526" s="853"/>
      <c r="AO526" s="853"/>
      <c r="AP526" s="853"/>
      <c r="AQ526" s="888"/>
      <c r="AR526" s="888"/>
      <c r="AS526" s="888"/>
      <c r="AT526" s="888"/>
      <c r="AU526" s="853"/>
      <c r="AX526" s="853"/>
      <c r="AY526" s="853"/>
      <c r="AZ526" s="853"/>
      <c r="BA526" s="853"/>
      <c r="BB526" s="853"/>
      <c r="BC526" s="853"/>
      <c r="BD526" s="853"/>
      <c r="BE526" s="853"/>
      <c r="BF526" s="853"/>
      <c r="BG526" s="853"/>
      <c r="BH526" s="853"/>
      <c r="BI526" s="853"/>
      <c r="BJ526" s="853"/>
      <c r="BK526" s="853"/>
      <c r="BL526" s="853"/>
      <c r="BM526" s="853"/>
      <c r="BN526" s="853"/>
      <c r="BO526" s="853"/>
      <c r="BP526" s="853"/>
      <c r="BQ526" s="853"/>
      <c r="BR526" s="853"/>
      <c r="BS526" s="853"/>
      <c r="BT526" s="853"/>
      <c r="BU526" s="853"/>
      <c r="BV526" s="853"/>
      <c r="BW526" s="853"/>
      <c r="BX526" s="853"/>
      <c r="BY526" s="853"/>
      <c r="BZ526" s="853"/>
      <c r="CA526" s="853"/>
      <c r="CB526" s="853"/>
      <c r="CC526" s="853"/>
      <c r="CD526" s="853"/>
      <c r="CE526" s="853"/>
      <c r="CF526" s="853"/>
      <c r="CG526" s="853"/>
      <c r="CH526" s="853"/>
      <c r="CI526" s="853"/>
      <c r="CJ526" s="853"/>
      <c r="CK526" s="853"/>
      <c r="CL526" s="853"/>
      <c r="CM526" s="853"/>
      <c r="CN526" s="853"/>
      <c r="CO526" s="853"/>
      <c r="CP526" s="853"/>
      <c r="CQ526" s="853"/>
      <c r="CR526" s="853"/>
      <c r="CS526" s="853"/>
      <c r="CT526" s="853"/>
      <c r="CU526" s="853"/>
    </row>
    <row r="527" spans="1:99" s="852" customFormat="1" hidden="1" x14ac:dyDescent="0.2">
      <c r="A527" s="944" t="s">
        <v>4868</v>
      </c>
      <c r="B527" s="884" t="str">
        <f t="shared" si="11"/>
        <v/>
      </c>
      <c r="C527" s="894" t="s">
        <v>4420</v>
      </c>
      <c r="D527" s="959"/>
      <c r="E527" s="934">
        <v>0</v>
      </c>
      <c r="F527" s="934">
        <v>0</v>
      </c>
      <c r="G527" s="934">
        <v>0</v>
      </c>
      <c r="H527" s="934">
        <v>0</v>
      </c>
      <c r="I527" s="934">
        <v>0</v>
      </c>
      <c r="J527" s="934">
        <v>0</v>
      </c>
      <c r="K527" s="934">
        <v>0</v>
      </c>
      <c r="L527" s="934">
        <v>0</v>
      </c>
      <c r="M527" s="934">
        <v>0</v>
      </c>
      <c r="N527" s="934">
        <v>0</v>
      </c>
      <c r="O527" s="934">
        <v>0</v>
      </c>
      <c r="P527" s="934">
        <v>0</v>
      </c>
      <c r="Q527" s="934">
        <v>0</v>
      </c>
      <c r="R527" s="934">
        <v>0</v>
      </c>
      <c r="S527" s="934">
        <v>0</v>
      </c>
      <c r="T527" s="934">
        <v>0</v>
      </c>
      <c r="U527" s="934">
        <v>0</v>
      </c>
      <c r="V527" s="934">
        <v>0</v>
      </c>
      <c r="W527" s="934">
        <v>0</v>
      </c>
      <c r="X527" s="934"/>
      <c r="Y527" s="934"/>
      <c r="Z527" s="934"/>
      <c r="AA527" s="853"/>
      <c r="AB527" s="853"/>
      <c r="AC527" s="853"/>
      <c r="AD527" s="853"/>
      <c r="AE527" s="853"/>
      <c r="AF527" s="853"/>
      <c r="AG527" s="853"/>
      <c r="AH527" s="853"/>
      <c r="AI527" s="853"/>
      <c r="AJ527" s="853"/>
      <c r="AK527" s="853"/>
      <c r="AL527" s="853"/>
      <c r="AM527" s="853"/>
      <c r="AN527" s="853"/>
      <c r="AO527" s="853"/>
      <c r="AP527" s="853"/>
      <c r="AQ527" s="888"/>
      <c r="AR527" s="888"/>
      <c r="AS527" s="888"/>
      <c r="AT527" s="888"/>
      <c r="AU527" s="853"/>
      <c r="AX527" s="853"/>
      <c r="AY527" s="853"/>
      <c r="AZ527" s="853"/>
      <c r="BA527" s="853"/>
      <c r="BB527" s="853"/>
      <c r="BC527" s="853"/>
      <c r="BD527" s="853"/>
      <c r="BE527" s="853"/>
      <c r="BF527" s="853"/>
      <c r="BG527" s="853"/>
      <c r="BH527" s="853"/>
      <c r="BI527" s="853"/>
      <c r="BJ527" s="853"/>
      <c r="BK527" s="853"/>
      <c r="BL527" s="853"/>
      <c r="BM527" s="853"/>
      <c r="BN527" s="853"/>
      <c r="BO527" s="853"/>
      <c r="BP527" s="853"/>
      <c r="BQ527" s="853"/>
      <c r="BR527" s="853"/>
      <c r="BS527" s="853"/>
      <c r="BT527" s="853"/>
      <c r="BU527" s="853"/>
      <c r="BV527" s="853"/>
      <c r="BW527" s="853"/>
      <c r="BX527" s="853"/>
      <c r="BY527" s="853"/>
      <c r="BZ527" s="853"/>
      <c r="CA527" s="853"/>
      <c r="CB527" s="853"/>
      <c r="CC527" s="853"/>
      <c r="CD527" s="853"/>
      <c r="CE527" s="853"/>
      <c r="CF527" s="853"/>
      <c r="CG527" s="853"/>
      <c r="CH527" s="853"/>
      <c r="CI527" s="853"/>
      <c r="CJ527" s="853"/>
      <c r="CK527" s="853"/>
      <c r="CL527" s="853"/>
      <c r="CM527" s="853"/>
      <c r="CN527" s="853"/>
      <c r="CO527" s="853"/>
      <c r="CP527" s="853"/>
      <c r="CQ527" s="853"/>
      <c r="CR527" s="853"/>
      <c r="CS527" s="853"/>
      <c r="CT527" s="853"/>
      <c r="CU527" s="853"/>
    </row>
    <row r="528" spans="1:99" s="852" customFormat="1" hidden="1" x14ac:dyDescent="0.2">
      <c r="A528" s="944" t="s">
        <v>4869</v>
      </c>
      <c r="B528" s="884" t="str">
        <f t="shared" si="11"/>
        <v/>
      </c>
      <c r="C528" s="894" t="s">
        <v>4421</v>
      </c>
      <c r="D528" s="959"/>
      <c r="E528" s="934">
        <v>0</v>
      </c>
      <c r="F528" s="934">
        <v>0</v>
      </c>
      <c r="G528" s="934">
        <v>0</v>
      </c>
      <c r="H528" s="934">
        <v>0</v>
      </c>
      <c r="I528" s="934">
        <v>0</v>
      </c>
      <c r="J528" s="934">
        <v>0</v>
      </c>
      <c r="K528" s="934">
        <v>0</v>
      </c>
      <c r="L528" s="934">
        <v>0</v>
      </c>
      <c r="M528" s="934">
        <v>0</v>
      </c>
      <c r="N528" s="934">
        <v>0</v>
      </c>
      <c r="O528" s="934">
        <v>0</v>
      </c>
      <c r="P528" s="934">
        <v>0</v>
      </c>
      <c r="Q528" s="934">
        <v>0</v>
      </c>
      <c r="R528" s="934">
        <v>0</v>
      </c>
      <c r="S528" s="934">
        <v>0</v>
      </c>
      <c r="T528" s="934">
        <v>0</v>
      </c>
      <c r="U528" s="934">
        <v>0</v>
      </c>
      <c r="V528" s="934">
        <v>0</v>
      </c>
      <c r="W528" s="934">
        <v>0</v>
      </c>
      <c r="X528" s="934"/>
      <c r="Y528" s="934"/>
      <c r="Z528" s="934"/>
      <c r="AA528" s="853"/>
      <c r="AB528" s="853"/>
      <c r="AC528" s="853"/>
      <c r="AD528" s="853"/>
      <c r="AE528" s="853"/>
      <c r="AF528" s="853"/>
      <c r="AG528" s="853"/>
      <c r="AH528" s="853"/>
      <c r="AI528" s="853"/>
      <c r="AJ528" s="853"/>
      <c r="AK528" s="853"/>
      <c r="AL528" s="853"/>
      <c r="AM528" s="853"/>
      <c r="AN528" s="853"/>
      <c r="AO528" s="853"/>
      <c r="AP528" s="853"/>
      <c r="AQ528" s="888"/>
      <c r="AR528" s="888"/>
      <c r="AS528" s="888"/>
      <c r="AT528" s="888"/>
      <c r="AU528" s="853"/>
      <c r="AX528" s="853"/>
      <c r="AY528" s="853"/>
      <c r="AZ528" s="853"/>
      <c r="BA528" s="853"/>
      <c r="BB528" s="853"/>
      <c r="BC528" s="853"/>
      <c r="BD528" s="853"/>
      <c r="BE528" s="853"/>
      <c r="BF528" s="853"/>
      <c r="BG528" s="853"/>
      <c r="BH528" s="853"/>
      <c r="BI528" s="853"/>
      <c r="BJ528" s="853"/>
      <c r="BK528" s="853"/>
      <c r="BL528" s="853"/>
      <c r="BM528" s="853"/>
      <c r="BN528" s="853"/>
      <c r="BO528" s="853"/>
      <c r="BP528" s="853"/>
      <c r="BQ528" s="853"/>
      <c r="BR528" s="853"/>
      <c r="BS528" s="853"/>
      <c r="BT528" s="853"/>
      <c r="BU528" s="853"/>
      <c r="BV528" s="853"/>
      <c r="BW528" s="853"/>
      <c r="BX528" s="853"/>
      <c r="BY528" s="853"/>
      <c r="BZ528" s="853"/>
      <c r="CA528" s="853"/>
      <c r="CB528" s="853"/>
      <c r="CC528" s="853"/>
      <c r="CD528" s="853"/>
      <c r="CE528" s="853"/>
      <c r="CF528" s="853"/>
      <c r="CG528" s="853"/>
      <c r="CH528" s="853"/>
      <c r="CI528" s="853"/>
      <c r="CJ528" s="853"/>
      <c r="CK528" s="853"/>
      <c r="CL528" s="853"/>
      <c r="CM528" s="853"/>
      <c r="CN528" s="853"/>
      <c r="CO528" s="853"/>
      <c r="CP528" s="853"/>
      <c r="CQ528" s="853"/>
      <c r="CR528" s="853"/>
      <c r="CS528" s="853"/>
      <c r="CT528" s="853"/>
      <c r="CU528" s="853"/>
    </row>
    <row r="529" spans="1:99" s="852" customFormat="1" hidden="1" x14ac:dyDescent="0.2">
      <c r="A529" s="944" t="s">
        <v>4870</v>
      </c>
      <c r="B529" s="884" t="str">
        <f t="shared" si="11"/>
        <v/>
      </c>
      <c r="C529" s="891" t="s">
        <v>4422</v>
      </c>
      <c r="D529" s="959"/>
      <c r="E529" s="934">
        <v>0</v>
      </c>
      <c r="F529" s="934">
        <v>0</v>
      </c>
      <c r="G529" s="934">
        <v>0</v>
      </c>
      <c r="H529" s="934">
        <v>0</v>
      </c>
      <c r="I529" s="934">
        <v>0</v>
      </c>
      <c r="J529" s="934">
        <v>0</v>
      </c>
      <c r="K529" s="934">
        <v>0</v>
      </c>
      <c r="L529" s="934">
        <v>0</v>
      </c>
      <c r="M529" s="934">
        <v>0</v>
      </c>
      <c r="N529" s="934">
        <v>0</v>
      </c>
      <c r="O529" s="934">
        <v>0</v>
      </c>
      <c r="P529" s="934">
        <v>0</v>
      </c>
      <c r="Q529" s="934">
        <v>0</v>
      </c>
      <c r="R529" s="934">
        <v>0</v>
      </c>
      <c r="S529" s="934">
        <v>0</v>
      </c>
      <c r="T529" s="934">
        <v>0</v>
      </c>
      <c r="U529" s="934">
        <v>0</v>
      </c>
      <c r="V529" s="934">
        <v>0</v>
      </c>
      <c r="W529" s="934">
        <v>0</v>
      </c>
      <c r="X529" s="934"/>
      <c r="Y529" s="934"/>
      <c r="Z529" s="934"/>
      <c r="AA529" s="853"/>
      <c r="AB529" s="853"/>
      <c r="AC529" s="853"/>
      <c r="AD529" s="853"/>
      <c r="AE529" s="853"/>
      <c r="AF529" s="853"/>
      <c r="AG529" s="853"/>
      <c r="AH529" s="853"/>
      <c r="AI529" s="853"/>
      <c r="AJ529" s="853"/>
      <c r="AK529" s="853"/>
      <c r="AL529" s="853"/>
      <c r="AM529" s="853"/>
      <c r="AN529" s="853"/>
      <c r="AO529" s="853"/>
      <c r="AP529" s="853"/>
      <c r="AQ529" s="888"/>
      <c r="AR529" s="888"/>
      <c r="AS529" s="888"/>
      <c r="AT529" s="888"/>
      <c r="AU529" s="853"/>
      <c r="AX529" s="853"/>
      <c r="AY529" s="853"/>
      <c r="AZ529" s="853"/>
      <c r="BA529" s="853"/>
      <c r="BB529" s="853"/>
      <c r="BC529" s="853"/>
      <c r="BD529" s="853"/>
      <c r="BE529" s="853"/>
      <c r="BF529" s="853"/>
      <c r="BG529" s="853"/>
      <c r="BH529" s="853"/>
      <c r="BI529" s="853"/>
      <c r="BJ529" s="853"/>
      <c r="BK529" s="853"/>
      <c r="BL529" s="853"/>
      <c r="BM529" s="853"/>
      <c r="BN529" s="853"/>
      <c r="BO529" s="853"/>
      <c r="BP529" s="853"/>
      <c r="BQ529" s="853"/>
      <c r="BR529" s="853"/>
      <c r="BS529" s="853"/>
      <c r="BT529" s="853"/>
      <c r="BU529" s="853"/>
      <c r="BV529" s="853"/>
      <c r="BW529" s="853"/>
      <c r="BX529" s="853"/>
      <c r="BY529" s="853"/>
      <c r="BZ529" s="853"/>
      <c r="CA529" s="853"/>
      <c r="CB529" s="853"/>
      <c r="CC529" s="853"/>
      <c r="CD529" s="853"/>
      <c r="CE529" s="853"/>
      <c r="CF529" s="853"/>
      <c r="CG529" s="853"/>
      <c r="CH529" s="853"/>
      <c r="CI529" s="853"/>
      <c r="CJ529" s="853"/>
      <c r="CK529" s="853"/>
      <c r="CL529" s="853"/>
      <c r="CM529" s="853"/>
      <c r="CN529" s="853"/>
      <c r="CO529" s="853"/>
      <c r="CP529" s="853"/>
      <c r="CQ529" s="853"/>
      <c r="CR529" s="853"/>
      <c r="CS529" s="853"/>
      <c r="CT529" s="853"/>
      <c r="CU529" s="853"/>
    </row>
    <row r="530" spans="1:99" s="852" customFormat="1" hidden="1" x14ac:dyDescent="0.2">
      <c r="A530" s="944" t="s">
        <v>4871</v>
      </c>
      <c r="B530" s="884" t="str">
        <f t="shared" si="11"/>
        <v/>
      </c>
      <c r="C530" s="894" t="s">
        <v>4423</v>
      </c>
      <c r="D530" s="959"/>
      <c r="E530" s="934">
        <v>0</v>
      </c>
      <c r="F530" s="934">
        <v>0</v>
      </c>
      <c r="G530" s="934">
        <v>0</v>
      </c>
      <c r="H530" s="934">
        <v>0</v>
      </c>
      <c r="I530" s="934">
        <v>0</v>
      </c>
      <c r="J530" s="934">
        <v>0</v>
      </c>
      <c r="K530" s="934">
        <v>0</v>
      </c>
      <c r="L530" s="934">
        <v>0</v>
      </c>
      <c r="M530" s="934">
        <v>0</v>
      </c>
      <c r="N530" s="934">
        <v>0</v>
      </c>
      <c r="O530" s="934">
        <v>0</v>
      </c>
      <c r="P530" s="934">
        <v>0</v>
      </c>
      <c r="Q530" s="934">
        <v>0</v>
      </c>
      <c r="R530" s="934">
        <v>0</v>
      </c>
      <c r="S530" s="934">
        <v>0</v>
      </c>
      <c r="T530" s="934">
        <v>0</v>
      </c>
      <c r="U530" s="934">
        <v>0</v>
      </c>
      <c r="V530" s="934">
        <v>0</v>
      </c>
      <c r="W530" s="934">
        <v>0</v>
      </c>
      <c r="X530" s="934"/>
      <c r="Y530" s="934"/>
      <c r="Z530" s="934"/>
      <c r="AA530" s="853"/>
      <c r="AB530" s="853"/>
      <c r="AC530" s="853"/>
      <c r="AD530" s="853"/>
      <c r="AE530" s="853"/>
      <c r="AF530" s="853"/>
      <c r="AG530" s="853"/>
      <c r="AH530" s="853"/>
      <c r="AI530" s="853"/>
      <c r="AJ530" s="853"/>
      <c r="AK530" s="853"/>
      <c r="AL530" s="853"/>
      <c r="AM530" s="853"/>
      <c r="AN530" s="853"/>
      <c r="AO530" s="853"/>
      <c r="AP530" s="853"/>
      <c r="AQ530" s="888"/>
      <c r="AR530" s="888"/>
      <c r="AS530" s="888"/>
      <c r="AT530" s="888"/>
      <c r="AU530" s="853"/>
      <c r="AX530" s="853"/>
      <c r="AY530" s="853"/>
      <c r="AZ530" s="853"/>
      <c r="BA530" s="853"/>
      <c r="BB530" s="853"/>
      <c r="BC530" s="853"/>
      <c r="BD530" s="853"/>
      <c r="BE530" s="853"/>
      <c r="BF530" s="853"/>
      <c r="BG530" s="853"/>
      <c r="BH530" s="853"/>
      <c r="BI530" s="853"/>
      <c r="BJ530" s="853"/>
      <c r="BK530" s="853"/>
      <c r="BL530" s="853"/>
      <c r="BM530" s="853"/>
      <c r="BN530" s="853"/>
      <c r="BO530" s="853"/>
      <c r="BP530" s="853"/>
      <c r="BQ530" s="853"/>
      <c r="BR530" s="853"/>
      <c r="BS530" s="853"/>
      <c r="BT530" s="853"/>
      <c r="BU530" s="853"/>
      <c r="BV530" s="853"/>
      <c r="BW530" s="853"/>
      <c r="BX530" s="853"/>
      <c r="BY530" s="853"/>
      <c r="BZ530" s="853"/>
      <c r="CA530" s="853"/>
      <c r="CB530" s="853"/>
      <c r="CC530" s="853"/>
      <c r="CD530" s="853"/>
      <c r="CE530" s="853"/>
      <c r="CF530" s="853"/>
      <c r="CG530" s="853"/>
      <c r="CH530" s="853"/>
      <c r="CI530" s="853"/>
      <c r="CJ530" s="853"/>
      <c r="CK530" s="853"/>
      <c r="CL530" s="853"/>
      <c r="CM530" s="853"/>
      <c r="CN530" s="853"/>
      <c r="CO530" s="853"/>
      <c r="CP530" s="853"/>
      <c r="CQ530" s="853"/>
      <c r="CR530" s="853"/>
      <c r="CS530" s="853"/>
      <c r="CT530" s="853"/>
      <c r="CU530" s="853"/>
    </row>
    <row r="531" spans="1:99" s="852" customFormat="1" hidden="1" x14ac:dyDescent="0.2">
      <c r="A531" s="944" t="s">
        <v>4872</v>
      </c>
      <c r="B531" s="884" t="str">
        <f t="shared" si="11"/>
        <v/>
      </c>
      <c r="C531" s="894" t="s">
        <v>4424</v>
      </c>
      <c r="D531" s="959"/>
      <c r="E531" s="934">
        <v>0</v>
      </c>
      <c r="F531" s="934">
        <v>0</v>
      </c>
      <c r="G531" s="934">
        <v>0</v>
      </c>
      <c r="H531" s="934">
        <v>0</v>
      </c>
      <c r="I531" s="934">
        <v>0</v>
      </c>
      <c r="J531" s="934">
        <v>0</v>
      </c>
      <c r="K531" s="934">
        <v>0</v>
      </c>
      <c r="L531" s="934">
        <v>0</v>
      </c>
      <c r="M531" s="934">
        <v>0</v>
      </c>
      <c r="N531" s="934">
        <v>0</v>
      </c>
      <c r="O531" s="934">
        <v>0</v>
      </c>
      <c r="P531" s="934">
        <v>0</v>
      </c>
      <c r="Q531" s="934">
        <v>0</v>
      </c>
      <c r="R531" s="934">
        <v>0</v>
      </c>
      <c r="S531" s="934">
        <v>0</v>
      </c>
      <c r="T531" s="934">
        <v>0</v>
      </c>
      <c r="U531" s="934">
        <v>0</v>
      </c>
      <c r="V531" s="934">
        <v>0</v>
      </c>
      <c r="W531" s="934">
        <v>0</v>
      </c>
      <c r="X531" s="934"/>
      <c r="Y531" s="934"/>
      <c r="Z531" s="934"/>
      <c r="AA531" s="853"/>
      <c r="AB531" s="853"/>
      <c r="AC531" s="853"/>
      <c r="AD531" s="853"/>
      <c r="AE531" s="853"/>
      <c r="AF531" s="853"/>
      <c r="AG531" s="853"/>
      <c r="AH531" s="853"/>
      <c r="AI531" s="853"/>
      <c r="AJ531" s="853"/>
      <c r="AK531" s="853"/>
      <c r="AL531" s="853"/>
      <c r="AM531" s="853"/>
      <c r="AN531" s="853"/>
      <c r="AO531" s="853"/>
      <c r="AP531" s="853"/>
      <c r="AQ531" s="888"/>
      <c r="AR531" s="888"/>
      <c r="AS531" s="888"/>
      <c r="AT531" s="888"/>
      <c r="AU531" s="853"/>
      <c r="AX531" s="853"/>
      <c r="AY531" s="853"/>
      <c r="AZ531" s="853"/>
      <c r="BA531" s="853"/>
      <c r="BB531" s="853"/>
      <c r="BC531" s="853"/>
      <c r="BD531" s="853"/>
      <c r="BE531" s="853"/>
      <c r="BF531" s="853"/>
      <c r="BG531" s="853"/>
      <c r="BH531" s="853"/>
      <c r="BI531" s="853"/>
      <c r="BJ531" s="853"/>
      <c r="BK531" s="853"/>
      <c r="BL531" s="853"/>
      <c r="BM531" s="853"/>
      <c r="BN531" s="853"/>
      <c r="BO531" s="853"/>
      <c r="BP531" s="853"/>
      <c r="BQ531" s="853"/>
      <c r="BR531" s="853"/>
      <c r="BS531" s="853"/>
      <c r="BT531" s="853"/>
      <c r="BU531" s="853"/>
      <c r="BV531" s="853"/>
      <c r="BW531" s="853"/>
      <c r="BX531" s="853"/>
      <c r="BY531" s="853"/>
      <c r="BZ531" s="853"/>
      <c r="CA531" s="853"/>
      <c r="CB531" s="853"/>
      <c r="CC531" s="853"/>
      <c r="CD531" s="853"/>
      <c r="CE531" s="853"/>
      <c r="CF531" s="853"/>
      <c r="CG531" s="853"/>
      <c r="CH531" s="853"/>
      <c r="CI531" s="853"/>
      <c r="CJ531" s="853"/>
      <c r="CK531" s="853"/>
      <c r="CL531" s="853"/>
      <c r="CM531" s="853"/>
      <c r="CN531" s="853"/>
      <c r="CO531" s="853"/>
      <c r="CP531" s="853"/>
      <c r="CQ531" s="853"/>
      <c r="CR531" s="853"/>
      <c r="CS531" s="853"/>
      <c r="CT531" s="853"/>
      <c r="CU531" s="853"/>
    </row>
    <row r="532" spans="1:99" s="852" customFormat="1" hidden="1" x14ac:dyDescent="0.2">
      <c r="A532" s="944" t="s">
        <v>4873</v>
      </c>
      <c r="B532" s="884" t="str">
        <f t="shared" si="11"/>
        <v/>
      </c>
      <c r="C532" s="894" t="s">
        <v>4425</v>
      </c>
      <c r="D532" s="959"/>
      <c r="E532" s="934">
        <v>0</v>
      </c>
      <c r="F532" s="934">
        <v>0</v>
      </c>
      <c r="G532" s="934">
        <v>0</v>
      </c>
      <c r="H532" s="934">
        <v>0</v>
      </c>
      <c r="I532" s="934">
        <v>0</v>
      </c>
      <c r="J532" s="934">
        <v>0</v>
      </c>
      <c r="K532" s="934">
        <v>0</v>
      </c>
      <c r="L532" s="934">
        <v>0</v>
      </c>
      <c r="M532" s="934">
        <v>0</v>
      </c>
      <c r="N532" s="934">
        <v>0</v>
      </c>
      <c r="O532" s="934">
        <v>0</v>
      </c>
      <c r="P532" s="934">
        <v>0</v>
      </c>
      <c r="Q532" s="934">
        <v>0</v>
      </c>
      <c r="R532" s="934">
        <v>0</v>
      </c>
      <c r="S532" s="934">
        <v>0</v>
      </c>
      <c r="T532" s="934">
        <v>0</v>
      </c>
      <c r="U532" s="934">
        <v>0</v>
      </c>
      <c r="V532" s="934">
        <v>0</v>
      </c>
      <c r="W532" s="934">
        <v>0</v>
      </c>
      <c r="X532" s="934"/>
      <c r="Y532" s="934"/>
      <c r="Z532" s="934"/>
      <c r="AA532" s="853"/>
      <c r="AB532" s="853"/>
      <c r="AC532" s="853"/>
      <c r="AD532" s="853"/>
      <c r="AE532" s="853"/>
      <c r="AF532" s="853"/>
      <c r="AG532" s="853"/>
      <c r="AH532" s="853"/>
      <c r="AI532" s="853"/>
      <c r="AJ532" s="853"/>
      <c r="AK532" s="853"/>
      <c r="AL532" s="853"/>
      <c r="AM532" s="853"/>
      <c r="AN532" s="853"/>
      <c r="AO532" s="853"/>
      <c r="AP532" s="853"/>
      <c r="AQ532" s="888"/>
      <c r="AR532" s="888"/>
      <c r="AS532" s="888"/>
      <c r="AT532" s="888"/>
      <c r="AU532" s="853"/>
      <c r="AX532" s="853"/>
      <c r="AY532" s="853"/>
      <c r="AZ532" s="853"/>
      <c r="BA532" s="853"/>
      <c r="BB532" s="853"/>
      <c r="BC532" s="853"/>
      <c r="BD532" s="853"/>
      <c r="BE532" s="853"/>
      <c r="BF532" s="853"/>
      <c r="BG532" s="853"/>
      <c r="BH532" s="853"/>
      <c r="BI532" s="853"/>
      <c r="BJ532" s="853"/>
      <c r="BK532" s="853"/>
      <c r="BL532" s="853"/>
      <c r="BM532" s="853"/>
      <c r="BN532" s="853"/>
      <c r="BO532" s="853"/>
      <c r="BP532" s="853"/>
      <c r="BQ532" s="853"/>
      <c r="BR532" s="853"/>
      <c r="BS532" s="853"/>
      <c r="BT532" s="853"/>
      <c r="BU532" s="853"/>
      <c r="BV532" s="853"/>
      <c r="BW532" s="853"/>
      <c r="BX532" s="853"/>
      <c r="BY532" s="853"/>
      <c r="BZ532" s="853"/>
      <c r="CA532" s="853"/>
      <c r="CB532" s="853"/>
      <c r="CC532" s="853"/>
      <c r="CD532" s="853"/>
      <c r="CE532" s="853"/>
      <c r="CF532" s="853"/>
      <c r="CG532" s="853"/>
      <c r="CH532" s="853"/>
      <c r="CI532" s="853"/>
      <c r="CJ532" s="853"/>
      <c r="CK532" s="853"/>
      <c r="CL532" s="853"/>
      <c r="CM532" s="853"/>
      <c r="CN532" s="853"/>
      <c r="CO532" s="853"/>
      <c r="CP532" s="853"/>
      <c r="CQ532" s="853"/>
      <c r="CR532" s="853"/>
      <c r="CS532" s="853"/>
      <c r="CT532" s="853"/>
      <c r="CU532" s="853"/>
    </row>
    <row r="533" spans="1:99" s="852" customFormat="1" hidden="1" x14ac:dyDescent="0.2">
      <c r="A533" s="944" t="s">
        <v>4874</v>
      </c>
      <c r="B533" s="884" t="str">
        <f t="shared" si="11"/>
        <v/>
      </c>
      <c r="C533" s="894" t="s">
        <v>4426</v>
      </c>
      <c r="D533" s="959"/>
      <c r="E533" s="934">
        <v>0</v>
      </c>
      <c r="F533" s="934">
        <v>0</v>
      </c>
      <c r="G533" s="934">
        <v>0</v>
      </c>
      <c r="H533" s="934">
        <v>0</v>
      </c>
      <c r="I533" s="934">
        <v>0</v>
      </c>
      <c r="J533" s="934">
        <v>0</v>
      </c>
      <c r="K533" s="934">
        <v>0</v>
      </c>
      <c r="L533" s="934">
        <v>0</v>
      </c>
      <c r="M533" s="934">
        <v>0</v>
      </c>
      <c r="N533" s="934">
        <v>0</v>
      </c>
      <c r="O533" s="934">
        <v>0</v>
      </c>
      <c r="P533" s="934">
        <v>0</v>
      </c>
      <c r="Q533" s="934">
        <v>0</v>
      </c>
      <c r="R533" s="934">
        <v>0</v>
      </c>
      <c r="S533" s="934">
        <v>0</v>
      </c>
      <c r="T533" s="934">
        <v>0</v>
      </c>
      <c r="U533" s="934">
        <v>0</v>
      </c>
      <c r="V533" s="934">
        <v>0</v>
      </c>
      <c r="W533" s="934">
        <v>0</v>
      </c>
      <c r="X533" s="934"/>
      <c r="Y533" s="934"/>
      <c r="Z533" s="934"/>
      <c r="AA533" s="853"/>
      <c r="AB533" s="853"/>
      <c r="AC533" s="853"/>
      <c r="AD533" s="853"/>
      <c r="AE533" s="853"/>
      <c r="AF533" s="853"/>
      <c r="AG533" s="853"/>
      <c r="AH533" s="853"/>
      <c r="AI533" s="853"/>
      <c r="AJ533" s="853"/>
      <c r="AK533" s="853"/>
      <c r="AL533" s="853"/>
      <c r="AM533" s="853"/>
      <c r="AN533" s="853"/>
      <c r="AO533" s="853"/>
      <c r="AP533" s="853"/>
      <c r="AQ533" s="888"/>
      <c r="AR533" s="888"/>
      <c r="AS533" s="888"/>
      <c r="AT533" s="888"/>
      <c r="AU533" s="853"/>
      <c r="AX533" s="853"/>
      <c r="AY533" s="853"/>
      <c r="AZ533" s="853"/>
      <c r="BA533" s="853"/>
      <c r="BB533" s="853"/>
      <c r="BC533" s="853"/>
      <c r="BD533" s="853"/>
      <c r="BE533" s="853"/>
      <c r="BF533" s="853"/>
      <c r="BG533" s="853"/>
      <c r="BH533" s="853"/>
      <c r="BI533" s="853"/>
      <c r="BJ533" s="853"/>
      <c r="BK533" s="853"/>
      <c r="BL533" s="853"/>
      <c r="BM533" s="853"/>
      <c r="BN533" s="853"/>
      <c r="BO533" s="853"/>
      <c r="BP533" s="853"/>
      <c r="BQ533" s="853"/>
      <c r="BR533" s="853"/>
      <c r="BS533" s="853"/>
      <c r="BT533" s="853"/>
      <c r="BU533" s="853"/>
      <c r="BV533" s="853"/>
      <c r="BW533" s="853"/>
      <c r="BX533" s="853"/>
      <c r="BY533" s="853"/>
      <c r="BZ533" s="853"/>
      <c r="CA533" s="853"/>
      <c r="CB533" s="853"/>
      <c r="CC533" s="853"/>
      <c r="CD533" s="853"/>
      <c r="CE533" s="853"/>
      <c r="CF533" s="853"/>
      <c r="CG533" s="853"/>
      <c r="CH533" s="853"/>
      <c r="CI533" s="853"/>
      <c r="CJ533" s="853"/>
      <c r="CK533" s="853"/>
      <c r="CL533" s="853"/>
      <c r="CM533" s="853"/>
      <c r="CN533" s="853"/>
      <c r="CO533" s="853"/>
      <c r="CP533" s="853"/>
      <c r="CQ533" s="853"/>
      <c r="CR533" s="853"/>
      <c r="CS533" s="853"/>
      <c r="CT533" s="853"/>
      <c r="CU533" s="853"/>
    </row>
    <row r="534" spans="1:99" s="852" customFormat="1" hidden="1" x14ac:dyDescent="0.2">
      <c r="A534" s="944" t="s">
        <v>4875</v>
      </c>
      <c r="B534" s="884" t="str">
        <f t="shared" si="11"/>
        <v/>
      </c>
      <c r="C534" s="894" t="s">
        <v>4427</v>
      </c>
      <c r="D534" s="959"/>
      <c r="E534" s="934">
        <v>0</v>
      </c>
      <c r="F534" s="934">
        <v>0</v>
      </c>
      <c r="G534" s="934">
        <v>0</v>
      </c>
      <c r="H534" s="934">
        <v>0</v>
      </c>
      <c r="I534" s="934">
        <v>0</v>
      </c>
      <c r="J534" s="934">
        <v>0</v>
      </c>
      <c r="K534" s="934">
        <v>0</v>
      </c>
      <c r="L534" s="934">
        <v>0</v>
      </c>
      <c r="M534" s="934">
        <v>0</v>
      </c>
      <c r="N534" s="934">
        <v>0</v>
      </c>
      <c r="O534" s="934">
        <v>0</v>
      </c>
      <c r="P534" s="934">
        <v>0</v>
      </c>
      <c r="Q534" s="934">
        <v>0</v>
      </c>
      <c r="R534" s="934">
        <v>0</v>
      </c>
      <c r="S534" s="934">
        <v>0</v>
      </c>
      <c r="T534" s="934">
        <v>0</v>
      </c>
      <c r="U534" s="934">
        <v>0</v>
      </c>
      <c r="V534" s="934">
        <v>0</v>
      </c>
      <c r="W534" s="934">
        <v>0</v>
      </c>
      <c r="X534" s="934"/>
      <c r="Y534" s="934"/>
      <c r="Z534" s="934"/>
      <c r="AA534" s="853"/>
      <c r="AB534" s="853"/>
      <c r="AC534" s="853"/>
      <c r="AD534" s="853"/>
      <c r="AE534" s="853"/>
      <c r="AF534" s="853"/>
      <c r="AG534" s="853"/>
      <c r="AH534" s="853"/>
      <c r="AI534" s="853"/>
      <c r="AJ534" s="853"/>
      <c r="AK534" s="853"/>
      <c r="AL534" s="853"/>
      <c r="AM534" s="853"/>
      <c r="AN534" s="853"/>
      <c r="AO534" s="853"/>
      <c r="AP534" s="853"/>
      <c r="AQ534" s="888"/>
      <c r="AR534" s="888"/>
      <c r="AS534" s="888"/>
      <c r="AT534" s="888"/>
      <c r="AU534" s="853"/>
      <c r="AX534" s="853"/>
      <c r="AY534" s="853"/>
      <c r="AZ534" s="853"/>
      <c r="BA534" s="853"/>
      <c r="BB534" s="853"/>
      <c r="BC534" s="853"/>
      <c r="BD534" s="853"/>
      <c r="BE534" s="853"/>
      <c r="BF534" s="853"/>
      <c r="BG534" s="853"/>
      <c r="BH534" s="853"/>
      <c r="BI534" s="853"/>
      <c r="BJ534" s="853"/>
      <c r="BK534" s="853"/>
      <c r="BL534" s="853"/>
      <c r="BM534" s="853"/>
      <c r="BN534" s="853"/>
      <c r="BO534" s="853"/>
      <c r="BP534" s="853"/>
      <c r="BQ534" s="853"/>
      <c r="BR534" s="853"/>
      <c r="BS534" s="853"/>
      <c r="BT534" s="853"/>
      <c r="BU534" s="853"/>
      <c r="BV534" s="853"/>
      <c r="BW534" s="853"/>
      <c r="BX534" s="853"/>
      <c r="BY534" s="853"/>
      <c r="BZ534" s="853"/>
      <c r="CA534" s="853"/>
      <c r="CB534" s="853"/>
      <c r="CC534" s="853"/>
      <c r="CD534" s="853"/>
      <c r="CE534" s="853"/>
      <c r="CF534" s="853"/>
      <c r="CG534" s="853"/>
      <c r="CH534" s="853"/>
      <c r="CI534" s="853"/>
      <c r="CJ534" s="853"/>
      <c r="CK534" s="853"/>
      <c r="CL534" s="853"/>
      <c r="CM534" s="853"/>
      <c r="CN534" s="853"/>
      <c r="CO534" s="853"/>
      <c r="CP534" s="853"/>
      <c r="CQ534" s="853"/>
      <c r="CR534" s="853"/>
      <c r="CS534" s="853"/>
      <c r="CT534" s="853"/>
      <c r="CU534" s="853"/>
    </row>
    <row r="535" spans="1:99" s="852" customFormat="1" hidden="1" x14ac:dyDescent="0.2">
      <c r="A535" s="944" t="s">
        <v>4876</v>
      </c>
      <c r="B535" s="884" t="str">
        <f t="shared" si="11"/>
        <v/>
      </c>
      <c r="C535" s="891" t="s">
        <v>4428</v>
      </c>
      <c r="D535" s="959"/>
      <c r="E535" s="934">
        <v>0</v>
      </c>
      <c r="F535" s="934">
        <v>0</v>
      </c>
      <c r="G535" s="934">
        <v>0</v>
      </c>
      <c r="H535" s="934">
        <v>0</v>
      </c>
      <c r="I535" s="934">
        <v>0</v>
      </c>
      <c r="J535" s="934">
        <v>0</v>
      </c>
      <c r="K535" s="934">
        <v>0</v>
      </c>
      <c r="L535" s="934">
        <v>0</v>
      </c>
      <c r="M535" s="934">
        <v>0</v>
      </c>
      <c r="N535" s="934">
        <v>0</v>
      </c>
      <c r="O535" s="934">
        <v>0</v>
      </c>
      <c r="P535" s="934">
        <v>0</v>
      </c>
      <c r="Q535" s="934">
        <v>0</v>
      </c>
      <c r="R535" s="934">
        <v>0</v>
      </c>
      <c r="S535" s="934">
        <v>0</v>
      </c>
      <c r="T535" s="934">
        <v>0</v>
      </c>
      <c r="U535" s="934">
        <v>0</v>
      </c>
      <c r="V535" s="934">
        <v>0</v>
      </c>
      <c r="W535" s="934">
        <v>0</v>
      </c>
      <c r="X535" s="934"/>
      <c r="Y535" s="934"/>
      <c r="Z535" s="934"/>
      <c r="AA535" s="853"/>
      <c r="AB535" s="853"/>
      <c r="AC535" s="853"/>
      <c r="AD535" s="853"/>
      <c r="AE535" s="853"/>
      <c r="AF535" s="853"/>
      <c r="AG535" s="853"/>
      <c r="AH535" s="853"/>
      <c r="AI535" s="853"/>
      <c r="AJ535" s="853"/>
      <c r="AK535" s="853"/>
      <c r="AL535" s="853"/>
      <c r="AM535" s="853"/>
      <c r="AN535" s="853"/>
      <c r="AO535" s="853"/>
      <c r="AP535" s="853"/>
      <c r="AQ535" s="888"/>
      <c r="AR535" s="888"/>
      <c r="AS535" s="888"/>
      <c r="AT535" s="888"/>
      <c r="AU535" s="853"/>
      <c r="AX535" s="853"/>
      <c r="AY535" s="853"/>
      <c r="AZ535" s="853"/>
      <c r="BA535" s="853"/>
      <c r="BB535" s="853"/>
      <c r="BC535" s="853"/>
      <c r="BD535" s="853"/>
      <c r="BE535" s="853"/>
      <c r="BF535" s="853"/>
      <c r="BG535" s="853"/>
      <c r="BH535" s="853"/>
      <c r="BI535" s="853"/>
      <c r="BJ535" s="853"/>
      <c r="BK535" s="853"/>
      <c r="BL535" s="853"/>
      <c r="BM535" s="853"/>
      <c r="BN535" s="853"/>
      <c r="BO535" s="853"/>
      <c r="BP535" s="853"/>
      <c r="BQ535" s="853"/>
      <c r="BR535" s="853"/>
      <c r="BS535" s="853"/>
      <c r="BT535" s="853"/>
      <c r="BU535" s="853"/>
      <c r="BV535" s="853"/>
      <c r="BW535" s="853"/>
      <c r="BX535" s="853"/>
      <c r="BY535" s="853"/>
      <c r="BZ535" s="853"/>
      <c r="CA535" s="853"/>
      <c r="CB535" s="853"/>
      <c r="CC535" s="853"/>
      <c r="CD535" s="853"/>
      <c r="CE535" s="853"/>
      <c r="CF535" s="853"/>
      <c r="CG535" s="853"/>
      <c r="CH535" s="853"/>
      <c r="CI535" s="853"/>
      <c r="CJ535" s="853"/>
      <c r="CK535" s="853"/>
      <c r="CL535" s="853"/>
      <c r="CM535" s="853"/>
      <c r="CN535" s="853"/>
      <c r="CO535" s="853"/>
      <c r="CP535" s="853"/>
      <c r="CQ535" s="853"/>
      <c r="CR535" s="853"/>
      <c r="CS535" s="853"/>
      <c r="CT535" s="853"/>
      <c r="CU535" s="853"/>
    </row>
    <row r="536" spans="1:99" s="852" customFormat="1" hidden="1" x14ac:dyDescent="0.2">
      <c r="A536" s="944" t="s">
        <v>4877</v>
      </c>
      <c r="B536" s="884" t="str">
        <f t="shared" si="11"/>
        <v/>
      </c>
      <c r="C536" s="894" t="s">
        <v>4429</v>
      </c>
      <c r="D536" s="959"/>
      <c r="E536" s="934">
        <v>0</v>
      </c>
      <c r="F536" s="934">
        <v>0</v>
      </c>
      <c r="G536" s="934">
        <v>0</v>
      </c>
      <c r="H536" s="934">
        <v>0</v>
      </c>
      <c r="I536" s="934">
        <v>0</v>
      </c>
      <c r="J536" s="934">
        <v>0</v>
      </c>
      <c r="K536" s="934">
        <v>0</v>
      </c>
      <c r="L536" s="934">
        <v>0</v>
      </c>
      <c r="M536" s="934">
        <v>0</v>
      </c>
      <c r="N536" s="934">
        <v>0</v>
      </c>
      <c r="O536" s="934">
        <v>0</v>
      </c>
      <c r="P536" s="934">
        <v>0</v>
      </c>
      <c r="Q536" s="934">
        <v>0</v>
      </c>
      <c r="R536" s="934">
        <v>0</v>
      </c>
      <c r="S536" s="934">
        <v>0</v>
      </c>
      <c r="T536" s="934">
        <v>0</v>
      </c>
      <c r="U536" s="934">
        <v>0</v>
      </c>
      <c r="V536" s="934">
        <v>0</v>
      </c>
      <c r="W536" s="934">
        <v>0</v>
      </c>
      <c r="X536" s="934"/>
      <c r="Y536" s="934"/>
      <c r="Z536" s="934"/>
      <c r="AA536" s="853"/>
      <c r="AB536" s="853"/>
      <c r="AC536" s="853"/>
      <c r="AD536" s="853"/>
      <c r="AE536" s="853"/>
      <c r="AF536" s="853"/>
      <c r="AG536" s="853"/>
      <c r="AH536" s="853"/>
      <c r="AI536" s="853"/>
      <c r="AJ536" s="853"/>
      <c r="AK536" s="853"/>
      <c r="AL536" s="853"/>
      <c r="AM536" s="853"/>
      <c r="AN536" s="853"/>
      <c r="AO536" s="853"/>
      <c r="AP536" s="853"/>
      <c r="AQ536" s="888"/>
      <c r="AR536" s="888"/>
      <c r="AS536" s="888"/>
      <c r="AT536" s="888"/>
      <c r="AU536" s="853"/>
      <c r="AX536" s="853"/>
      <c r="AY536" s="853"/>
      <c r="AZ536" s="853"/>
      <c r="BA536" s="853"/>
      <c r="BB536" s="853"/>
      <c r="BC536" s="853"/>
      <c r="BD536" s="853"/>
      <c r="BE536" s="853"/>
      <c r="BF536" s="853"/>
      <c r="BG536" s="853"/>
      <c r="BH536" s="853"/>
      <c r="BI536" s="853"/>
      <c r="BJ536" s="853"/>
      <c r="BK536" s="853"/>
      <c r="BL536" s="853"/>
      <c r="BM536" s="853"/>
      <c r="BN536" s="853"/>
      <c r="BO536" s="853"/>
      <c r="BP536" s="853"/>
      <c r="BQ536" s="853"/>
      <c r="BR536" s="853"/>
      <c r="BS536" s="853"/>
      <c r="BT536" s="853"/>
      <c r="BU536" s="853"/>
      <c r="BV536" s="853"/>
      <c r="BW536" s="853"/>
      <c r="BX536" s="853"/>
      <c r="BY536" s="853"/>
      <c r="BZ536" s="853"/>
      <c r="CA536" s="853"/>
      <c r="CB536" s="853"/>
      <c r="CC536" s="853"/>
      <c r="CD536" s="853"/>
      <c r="CE536" s="853"/>
      <c r="CF536" s="853"/>
      <c r="CG536" s="853"/>
      <c r="CH536" s="853"/>
      <c r="CI536" s="853"/>
      <c r="CJ536" s="853"/>
      <c r="CK536" s="853"/>
      <c r="CL536" s="853"/>
      <c r="CM536" s="853"/>
      <c r="CN536" s="853"/>
      <c r="CO536" s="853"/>
      <c r="CP536" s="853"/>
      <c r="CQ536" s="853"/>
      <c r="CR536" s="853"/>
      <c r="CS536" s="853"/>
      <c r="CT536" s="853"/>
      <c r="CU536" s="853"/>
    </row>
    <row r="537" spans="1:99" s="852" customFormat="1" hidden="1" x14ac:dyDescent="0.2">
      <c r="A537" s="944" t="s">
        <v>4878</v>
      </c>
      <c r="B537" s="884" t="str">
        <f t="shared" si="11"/>
        <v/>
      </c>
      <c r="C537" s="894" t="s">
        <v>4430</v>
      </c>
      <c r="D537" s="959"/>
      <c r="E537" s="934">
        <v>0</v>
      </c>
      <c r="F537" s="934">
        <v>0</v>
      </c>
      <c r="G537" s="934">
        <v>0</v>
      </c>
      <c r="H537" s="934">
        <v>0</v>
      </c>
      <c r="I537" s="934">
        <v>0</v>
      </c>
      <c r="J537" s="934">
        <v>0</v>
      </c>
      <c r="K537" s="934">
        <v>0</v>
      </c>
      <c r="L537" s="934">
        <v>0</v>
      </c>
      <c r="M537" s="934">
        <v>0</v>
      </c>
      <c r="N537" s="934">
        <v>0</v>
      </c>
      <c r="O537" s="934">
        <v>0</v>
      </c>
      <c r="P537" s="934">
        <v>0</v>
      </c>
      <c r="Q537" s="934">
        <v>0</v>
      </c>
      <c r="R537" s="934">
        <v>0</v>
      </c>
      <c r="S537" s="934">
        <v>0</v>
      </c>
      <c r="T537" s="934">
        <v>0</v>
      </c>
      <c r="U537" s="934">
        <v>0</v>
      </c>
      <c r="V537" s="934">
        <v>0</v>
      </c>
      <c r="W537" s="934">
        <v>0</v>
      </c>
      <c r="X537" s="934"/>
      <c r="Y537" s="934"/>
      <c r="Z537" s="934"/>
      <c r="AA537" s="853"/>
      <c r="AB537" s="853"/>
      <c r="AC537" s="853"/>
      <c r="AD537" s="853"/>
      <c r="AE537" s="853"/>
      <c r="AF537" s="853"/>
      <c r="AG537" s="853"/>
      <c r="AH537" s="853"/>
      <c r="AI537" s="853"/>
      <c r="AJ537" s="853"/>
      <c r="AK537" s="853"/>
      <c r="AL537" s="853"/>
      <c r="AM537" s="853"/>
      <c r="AN537" s="853"/>
      <c r="AO537" s="853"/>
      <c r="AP537" s="853"/>
      <c r="AQ537" s="888"/>
      <c r="AR537" s="888"/>
      <c r="AS537" s="888"/>
      <c r="AT537" s="888"/>
      <c r="AU537" s="853"/>
      <c r="AX537" s="853"/>
      <c r="AY537" s="853"/>
      <c r="AZ537" s="853"/>
      <c r="BA537" s="853"/>
      <c r="BB537" s="853"/>
      <c r="BC537" s="853"/>
      <c r="BD537" s="853"/>
      <c r="BE537" s="853"/>
      <c r="BF537" s="853"/>
      <c r="BG537" s="853"/>
      <c r="BH537" s="853"/>
      <c r="BI537" s="853"/>
      <c r="BJ537" s="853"/>
      <c r="BK537" s="853"/>
      <c r="BL537" s="853"/>
      <c r="BM537" s="853"/>
      <c r="BN537" s="853"/>
      <c r="BO537" s="853"/>
      <c r="BP537" s="853"/>
      <c r="BQ537" s="853"/>
      <c r="BR537" s="853"/>
      <c r="BS537" s="853"/>
      <c r="BT537" s="853"/>
      <c r="BU537" s="853"/>
      <c r="BV537" s="853"/>
      <c r="BW537" s="853"/>
      <c r="BX537" s="853"/>
      <c r="BY537" s="853"/>
      <c r="BZ537" s="853"/>
      <c r="CA537" s="853"/>
      <c r="CB537" s="853"/>
      <c r="CC537" s="853"/>
      <c r="CD537" s="853"/>
      <c r="CE537" s="853"/>
      <c r="CF537" s="853"/>
      <c r="CG537" s="853"/>
      <c r="CH537" s="853"/>
      <c r="CI537" s="853"/>
      <c r="CJ537" s="853"/>
      <c r="CK537" s="853"/>
      <c r="CL537" s="853"/>
      <c r="CM537" s="853"/>
      <c r="CN537" s="853"/>
      <c r="CO537" s="853"/>
      <c r="CP537" s="853"/>
      <c r="CQ537" s="853"/>
      <c r="CR537" s="853"/>
      <c r="CS537" s="853"/>
      <c r="CT537" s="853"/>
      <c r="CU537" s="853"/>
    </row>
    <row r="538" spans="1:99" s="852" customFormat="1" x14ac:dyDescent="0.2">
      <c r="A538" s="944" t="s">
        <v>4879</v>
      </c>
      <c r="B538" s="884" t="str">
        <f t="shared" si="11"/>
        <v>X</v>
      </c>
      <c r="C538" s="891" t="s">
        <v>4431</v>
      </c>
      <c r="D538" s="959"/>
      <c r="E538" s="934">
        <v>0</v>
      </c>
      <c r="F538" s="934">
        <v>2.5443971157073975</v>
      </c>
      <c r="G538" s="934">
        <v>0</v>
      </c>
      <c r="H538" s="934">
        <v>0</v>
      </c>
      <c r="I538" s="934">
        <v>0</v>
      </c>
      <c r="J538" s="934">
        <v>0</v>
      </c>
      <c r="K538" s="934">
        <v>0</v>
      </c>
      <c r="L538" s="934">
        <v>0</v>
      </c>
      <c r="M538" s="934">
        <v>0</v>
      </c>
      <c r="N538" s="934">
        <v>0</v>
      </c>
      <c r="O538" s="934">
        <v>0</v>
      </c>
      <c r="P538" s="934">
        <v>0</v>
      </c>
      <c r="Q538" s="934">
        <v>-3.5219640731811523</v>
      </c>
      <c r="R538" s="934">
        <v>0</v>
      </c>
      <c r="S538" s="934">
        <v>0</v>
      </c>
      <c r="T538" s="934">
        <v>0</v>
      </c>
      <c r="U538" s="934">
        <v>0</v>
      </c>
      <c r="V538" s="934">
        <v>0</v>
      </c>
      <c r="W538" s="934">
        <v>0</v>
      </c>
      <c r="X538" s="934">
        <v>0</v>
      </c>
      <c r="Y538" s="934"/>
      <c r="Z538" s="934"/>
      <c r="AA538" s="853"/>
      <c r="AB538" s="853"/>
      <c r="AC538" s="853"/>
      <c r="AD538" s="853"/>
      <c r="AE538" s="853"/>
      <c r="AF538" s="853"/>
      <c r="AG538" s="853"/>
      <c r="AH538" s="853"/>
      <c r="AI538" s="853"/>
      <c r="AJ538" s="853"/>
      <c r="AK538" s="853"/>
      <c r="AL538" s="853"/>
      <c r="AM538" s="853"/>
      <c r="AN538" s="853"/>
      <c r="AO538" s="853"/>
      <c r="AP538" s="853"/>
      <c r="AQ538" s="888"/>
      <c r="AR538" s="888"/>
      <c r="AS538" s="888"/>
      <c r="AT538" s="888"/>
      <c r="AU538" s="853"/>
      <c r="AX538" s="853"/>
      <c r="AY538" s="853"/>
      <c r="AZ538" s="853"/>
      <c r="BA538" s="853"/>
      <c r="BB538" s="853"/>
      <c r="BC538" s="853"/>
      <c r="BD538" s="853"/>
      <c r="BE538" s="853"/>
      <c r="BF538" s="853"/>
      <c r="BG538" s="853"/>
      <c r="BH538" s="853"/>
      <c r="BI538" s="853"/>
      <c r="BJ538" s="853"/>
      <c r="BK538" s="853"/>
      <c r="BL538" s="853"/>
      <c r="BM538" s="853"/>
      <c r="BN538" s="853"/>
      <c r="BO538" s="853"/>
      <c r="BP538" s="853"/>
      <c r="BQ538" s="853"/>
      <c r="BR538" s="853"/>
      <c r="BS538" s="853"/>
      <c r="BT538" s="853"/>
      <c r="BU538" s="853"/>
      <c r="BV538" s="853"/>
      <c r="BW538" s="853"/>
      <c r="BX538" s="853"/>
      <c r="BY538" s="853"/>
      <c r="BZ538" s="853"/>
      <c r="CA538" s="853"/>
      <c r="CB538" s="853"/>
      <c r="CC538" s="853"/>
      <c r="CD538" s="853"/>
      <c r="CE538" s="853"/>
      <c r="CF538" s="853"/>
      <c r="CG538" s="853"/>
      <c r="CH538" s="853"/>
      <c r="CI538" s="853"/>
      <c r="CJ538" s="853"/>
      <c r="CK538" s="853"/>
      <c r="CL538" s="853"/>
      <c r="CM538" s="853"/>
      <c r="CN538" s="853"/>
      <c r="CO538" s="853"/>
      <c r="CP538" s="853"/>
      <c r="CQ538" s="853"/>
      <c r="CR538" s="853"/>
      <c r="CS538" s="853"/>
      <c r="CT538" s="853"/>
      <c r="CU538" s="853"/>
    </row>
    <row r="539" spans="1:99" s="852" customFormat="1" hidden="1" x14ac:dyDescent="0.2">
      <c r="A539" s="944" t="s">
        <v>4880</v>
      </c>
      <c r="B539" s="884" t="str">
        <f t="shared" si="11"/>
        <v/>
      </c>
      <c r="C539" s="894" t="s">
        <v>4432</v>
      </c>
      <c r="D539" s="959"/>
      <c r="E539" s="934">
        <v>0</v>
      </c>
      <c r="F539" s="934">
        <v>0</v>
      </c>
      <c r="G539" s="934">
        <v>0</v>
      </c>
      <c r="H539" s="934">
        <v>0</v>
      </c>
      <c r="I539" s="934">
        <v>0</v>
      </c>
      <c r="J539" s="934">
        <v>0</v>
      </c>
      <c r="K539" s="934">
        <v>0</v>
      </c>
      <c r="L539" s="934">
        <v>0</v>
      </c>
      <c r="M539" s="934">
        <v>0</v>
      </c>
      <c r="N539" s="934">
        <v>0</v>
      </c>
      <c r="O539" s="934">
        <v>0</v>
      </c>
      <c r="P539" s="934">
        <v>0</v>
      </c>
      <c r="Q539" s="934">
        <v>0</v>
      </c>
      <c r="R539" s="934">
        <v>0</v>
      </c>
      <c r="S539" s="934">
        <v>0</v>
      </c>
      <c r="T539" s="934">
        <v>0</v>
      </c>
      <c r="U539" s="934">
        <v>0</v>
      </c>
      <c r="V539" s="934">
        <v>0</v>
      </c>
      <c r="W539" s="934">
        <v>0</v>
      </c>
      <c r="X539" s="934"/>
      <c r="Y539" s="934"/>
      <c r="Z539" s="934"/>
      <c r="AA539" s="853"/>
      <c r="AB539" s="853"/>
      <c r="AC539" s="853"/>
      <c r="AD539" s="853"/>
      <c r="AE539" s="853"/>
      <c r="AF539" s="853"/>
      <c r="AG539" s="853"/>
      <c r="AH539" s="853"/>
      <c r="AI539" s="853"/>
      <c r="AJ539" s="853"/>
      <c r="AK539" s="853"/>
      <c r="AL539" s="853"/>
      <c r="AM539" s="853"/>
      <c r="AN539" s="853"/>
      <c r="AO539" s="853"/>
      <c r="AP539" s="853"/>
      <c r="AQ539" s="888"/>
      <c r="AR539" s="888"/>
      <c r="AS539" s="888"/>
      <c r="AT539" s="888"/>
      <c r="AU539" s="853"/>
      <c r="AX539" s="853"/>
      <c r="AY539" s="853"/>
      <c r="AZ539" s="853"/>
      <c r="BA539" s="853"/>
      <c r="BB539" s="853"/>
      <c r="BC539" s="853"/>
      <c r="BD539" s="853"/>
      <c r="BE539" s="853"/>
      <c r="BF539" s="853"/>
      <c r="BG539" s="853"/>
      <c r="BH539" s="853"/>
      <c r="BI539" s="853"/>
      <c r="BJ539" s="853"/>
      <c r="BK539" s="853"/>
      <c r="BL539" s="853"/>
      <c r="BM539" s="853"/>
      <c r="BN539" s="853"/>
      <c r="BO539" s="853"/>
      <c r="BP539" s="853"/>
      <c r="BQ539" s="853"/>
      <c r="BR539" s="853"/>
      <c r="BS539" s="853"/>
      <c r="BT539" s="853"/>
      <c r="BU539" s="853"/>
      <c r="BV539" s="853"/>
      <c r="BW539" s="853"/>
      <c r="BX539" s="853"/>
      <c r="BY539" s="853"/>
      <c r="BZ539" s="853"/>
      <c r="CA539" s="853"/>
      <c r="CB539" s="853"/>
      <c r="CC539" s="853"/>
      <c r="CD539" s="853"/>
      <c r="CE539" s="853"/>
      <c r="CF539" s="853"/>
      <c r="CG539" s="853"/>
      <c r="CH539" s="853"/>
      <c r="CI539" s="853"/>
      <c r="CJ539" s="853"/>
      <c r="CK539" s="853"/>
      <c r="CL539" s="853"/>
      <c r="CM539" s="853"/>
      <c r="CN539" s="853"/>
      <c r="CO539" s="853"/>
      <c r="CP539" s="853"/>
      <c r="CQ539" s="853"/>
      <c r="CR539" s="853"/>
      <c r="CS539" s="853"/>
      <c r="CT539" s="853"/>
      <c r="CU539" s="853"/>
    </row>
    <row r="540" spans="1:99" s="852" customFormat="1" x14ac:dyDescent="0.2">
      <c r="A540" s="944" t="s">
        <v>4881</v>
      </c>
      <c r="B540" s="884" t="str">
        <f t="shared" si="11"/>
        <v>X</v>
      </c>
      <c r="C540" s="894" t="s">
        <v>4433</v>
      </c>
      <c r="D540" s="959"/>
      <c r="E540" s="934">
        <v>0</v>
      </c>
      <c r="F540" s="934">
        <v>2.5443971157073975</v>
      </c>
      <c r="G540" s="934">
        <v>0</v>
      </c>
      <c r="H540" s="934">
        <v>0</v>
      </c>
      <c r="I540" s="934">
        <v>0</v>
      </c>
      <c r="J540" s="934">
        <v>0</v>
      </c>
      <c r="K540" s="934">
        <v>0</v>
      </c>
      <c r="L540" s="934">
        <v>0</v>
      </c>
      <c r="M540" s="934">
        <v>0</v>
      </c>
      <c r="N540" s="934">
        <v>0</v>
      </c>
      <c r="O540" s="934">
        <v>0</v>
      </c>
      <c r="P540" s="934">
        <v>0</v>
      </c>
      <c r="Q540" s="934">
        <v>-3.5219640731811523</v>
      </c>
      <c r="R540" s="934">
        <v>0</v>
      </c>
      <c r="S540" s="934">
        <v>0</v>
      </c>
      <c r="T540" s="934">
        <v>0</v>
      </c>
      <c r="U540" s="934">
        <v>0</v>
      </c>
      <c r="V540" s="934">
        <v>0</v>
      </c>
      <c r="W540" s="934">
        <v>0</v>
      </c>
      <c r="X540" s="934">
        <v>0</v>
      </c>
      <c r="Y540" s="934"/>
      <c r="Z540" s="934"/>
      <c r="AA540" s="853"/>
      <c r="AB540" s="853"/>
      <c r="AC540" s="853"/>
      <c r="AD540" s="853"/>
      <c r="AE540" s="853"/>
      <c r="AF540" s="853"/>
      <c r="AG540" s="853"/>
      <c r="AH540" s="853"/>
      <c r="AI540" s="853"/>
      <c r="AJ540" s="853"/>
      <c r="AK540" s="853"/>
      <c r="AL540" s="853"/>
      <c r="AM540" s="853"/>
      <c r="AN540" s="853"/>
      <c r="AO540" s="853"/>
      <c r="AP540" s="853"/>
      <c r="AQ540" s="888"/>
      <c r="AR540" s="888"/>
      <c r="AS540" s="888"/>
      <c r="AT540" s="888"/>
      <c r="AU540" s="853"/>
      <c r="AX540" s="853"/>
      <c r="AY540" s="853"/>
      <c r="AZ540" s="853"/>
      <c r="BA540" s="853"/>
      <c r="BB540" s="853"/>
      <c r="BC540" s="853"/>
      <c r="BD540" s="853"/>
      <c r="BE540" s="853"/>
      <c r="BF540" s="853"/>
      <c r="BG540" s="853"/>
      <c r="BH540" s="853"/>
      <c r="BI540" s="853"/>
      <c r="BJ540" s="853"/>
      <c r="BK540" s="853"/>
      <c r="BL540" s="853"/>
      <c r="BM540" s="853"/>
      <c r="BN540" s="853"/>
      <c r="BO540" s="853"/>
      <c r="BP540" s="853"/>
      <c r="BQ540" s="853"/>
      <c r="BR540" s="853"/>
      <c r="BS540" s="853"/>
      <c r="BT540" s="853"/>
      <c r="BU540" s="853"/>
      <c r="BV540" s="853"/>
      <c r="BW540" s="853"/>
      <c r="BX540" s="853"/>
      <c r="BY540" s="853"/>
      <c r="BZ540" s="853"/>
      <c r="CA540" s="853"/>
      <c r="CB540" s="853"/>
      <c r="CC540" s="853"/>
      <c r="CD540" s="853"/>
      <c r="CE540" s="853"/>
      <c r="CF540" s="853"/>
      <c r="CG540" s="853"/>
      <c r="CH540" s="853"/>
      <c r="CI540" s="853"/>
      <c r="CJ540" s="853"/>
      <c r="CK540" s="853"/>
      <c r="CL540" s="853"/>
      <c r="CM540" s="853"/>
      <c r="CN540" s="853"/>
      <c r="CO540" s="853"/>
      <c r="CP540" s="853"/>
      <c r="CQ540" s="853"/>
      <c r="CR540" s="853"/>
      <c r="CS540" s="853"/>
      <c r="CT540" s="853"/>
      <c r="CU540" s="853"/>
    </row>
    <row r="541" spans="1:99" s="852" customFormat="1" hidden="1" x14ac:dyDescent="0.2">
      <c r="A541" s="944" t="s">
        <v>4882</v>
      </c>
      <c r="B541" s="884" t="str">
        <f t="shared" si="11"/>
        <v/>
      </c>
      <c r="C541" s="895" t="s">
        <v>4434</v>
      </c>
      <c r="D541" s="959"/>
      <c r="E541" s="934">
        <v>0</v>
      </c>
      <c r="F541" s="934">
        <v>0</v>
      </c>
      <c r="G541" s="934">
        <v>0</v>
      </c>
      <c r="H541" s="934">
        <v>0</v>
      </c>
      <c r="I541" s="934">
        <v>0</v>
      </c>
      <c r="J541" s="934">
        <v>0</v>
      </c>
      <c r="K541" s="934">
        <v>0</v>
      </c>
      <c r="L541" s="934">
        <v>0</v>
      </c>
      <c r="M541" s="934">
        <v>0</v>
      </c>
      <c r="N541" s="934">
        <v>0</v>
      </c>
      <c r="O541" s="934">
        <v>0</v>
      </c>
      <c r="P541" s="934">
        <v>0</v>
      </c>
      <c r="Q541" s="934">
        <v>0</v>
      </c>
      <c r="R541" s="934">
        <v>0</v>
      </c>
      <c r="S541" s="934">
        <v>0</v>
      </c>
      <c r="T541" s="934">
        <v>0</v>
      </c>
      <c r="U541" s="934">
        <v>0</v>
      </c>
      <c r="V541" s="934">
        <v>0</v>
      </c>
      <c r="W541" s="934">
        <v>0</v>
      </c>
      <c r="X541" s="934"/>
      <c r="Y541" s="934"/>
      <c r="Z541" s="934"/>
      <c r="AA541" s="853"/>
      <c r="AB541" s="853"/>
      <c r="AC541" s="853"/>
      <c r="AD541" s="853"/>
      <c r="AE541" s="853"/>
      <c r="AF541" s="853"/>
      <c r="AG541" s="853"/>
      <c r="AH541" s="853"/>
      <c r="AI541" s="853"/>
      <c r="AJ541" s="853"/>
      <c r="AK541" s="853"/>
      <c r="AL541" s="853"/>
      <c r="AM541" s="853"/>
      <c r="AN541" s="853"/>
      <c r="AO541" s="853"/>
      <c r="AP541" s="853"/>
      <c r="AQ541" s="888"/>
      <c r="AR541" s="888"/>
      <c r="AS541" s="888"/>
      <c r="AT541" s="888"/>
      <c r="AU541" s="853"/>
      <c r="AX541" s="853"/>
      <c r="AY541" s="853"/>
      <c r="AZ541" s="853"/>
      <c r="BA541" s="853"/>
      <c r="BB541" s="853"/>
      <c r="BC541" s="853"/>
      <c r="BD541" s="853"/>
      <c r="BE541" s="853"/>
      <c r="BF541" s="853"/>
      <c r="BG541" s="853"/>
      <c r="BH541" s="853"/>
      <c r="BI541" s="853"/>
      <c r="BJ541" s="853"/>
      <c r="BK541" s="853"/>
      <c r="BL541" s="853"/>
      <c r="BM541" s="853"/>
      <c r="BN541" s="853"/>
      <c r="BO541" s="853"/>
      <c r="BP541" s="853"/>
      <c r="BQ541" s="853"/>
      <c r="BR541" s="853"/>
      <c r="BS541" s="853"/>
      <c r="BT541" s="853"/>
      <c r="BU541" s="853"/>
      <c r="BV541" s="853"/>
      <c r="BW541" s="853"/>
      <c r="BX541" s="853"/>
      <c r="BY541" s="853"/>
      <c r="BZ541" s="853"/>
      <c r="CA541" s="853"/>
      <c r="CB541" s="853"/>
      <c r="CC541" s="853"/>
      <c r="CD541" s="853"/>
      <c r="CE541" s="853"/>
      <c r="CF541" s="853"/>
      <c r="CG541" s="853"/>
      <c r="CH541" s="853"/>
      <c r="CI541" s="853"/>
      <c r="CJ541" s="853"/>
      <c r="CK541" s="853"/>
      <c r="CL541" s="853"/>
      <c r="CM541" s="853"/>
      <c r="CN541" s="853"/>
      <c r="CO541" s="853"/>
      <c r="CP541" s="853"/>
      <c r="CQ541" s="853"/>
      <c r="CR541" s="853"/>
      <c r="CS541" s="853"/>
      <c r="CT541" s="853"/>
      <c r="CU541" s="853"/>
    </row>
    <row r="542" spans="1:99" s="852" customFormat="1" x14ac:dyDescent="0.2">
      <c r="A542" s="944" t="s">
        <v>4883</v>
      </c>
      <c r="B542" s="884" t="str">
        <f t="shared" si="11"/>
        <v>X</v>
      </c>
      <c r="C542" s="895" t="s">
        <v>4435</v>
      </c>
      <c r="D542" s="959"/>
      <c r="E542" s="934">
        <v>0</v>
      </c>
      <c r="F542" s="934">
        <v>2.5443971157073975</v>
      </c>
      <c r="G542" s="934">
        <v>0</v>
      </c>
      <c r="H542" s="934">
        <v>0</v>
      </c>
      <c r="I542" s="934">
        <v>0</v>
      </c>
      <c r="J542" s="934">
        <v>0</v>
      </c>
      <c r="K542" s="934">
        <v>0</v>
      </c>
      <c r="L542" s="934">
        <v>0</v>
      </c>
      <c r="M542" s="934">
        <v>0</v>
      </c>
      <c r="N542" s="934">
        <v>0</v>
      </c>
      <c r="O542" s="934">
        <v>0</v>
      </c>
      <c r="P542" s="934">
        <v>0</v>
      </c>
      <c r="Q542" s="934">
        <v>-3.5219640731811523</v>
      </c>
      <c r="R542" s="934">
        <v>0</v>
      </c>
      <c r="S542" s="934">
        <v>0</v>
      </c>
      <c r="T542" s="934">
        <v>0</v>
      </c>
      <c r="U542" s="934">
        <v>0</v>
      </c>
      <c r="V542" s="934">
        <v>0</v>
      </c>
      <c r="W542" s="934">
        <v>0</v>
      </c>
      <c r="X542" s="934">
        <v>0</v>
      </c>
      <c r="Y542" s="934"/>
      <c r="Z542" s="934"/>
      <c r="AA542" s="853"/>
      <c r="AB542" s="853"/>
      <c r="AC542" s="853"/>
      <c r="AD542" s="853"/>
      <c r="AE542" s="853"/>
      <c r="AF542" s="853"/>
      <c r="AG542" s="853"/>
      <c r="AH542" s="853"/>
      <c r="AI542" s="853"/>
      <c r="AJ542" s="853"/>
      <c r="AK542" s="853"/>
      <c r="AL542" s="853"/>
      <c r="AM542" s="853"/>
      <c r="AN542" s="853"/>
      <c r="AO542" s="853"/>
      <c r="AP542" s="853"/>
      <c r="AQ542" s="888"/>
      <c r="AR542" s="888"/>
      <c r="AS542" s="888"/>
      <c r="AT542" s="888"/>
      <c r="AU542" s="853"/>
      <c r="AX542" s="853"/>
      <c r="AY542" s="853"/>
      <c r="AZ542" s="853"/>
      <c r="BA542" s="853"/>
      <c r="BB542" s="853"/>
      <c r="BC542" s="853"/>
      <c r="BD542" s="853"/>
      <c r="BE542" s="853"/>
      <c r="BF542" s="853"/>
      <c r="BG542" s="853"/>
      <c r="BH542" s="853"/>
      <c r="BI542" s="853"/>
      <c r="BJ542" s="853"/>
      <c r="BK542" s="853"/>
      <c r="BL542" s="853"/>
      <c r="BM542" s="853"/>
      <c r="BN542" s="853"/>
      <c r="BO542" s="853"/>
      <c r="BP542" s="853"/>
      <c r="BQ542" s="853"/>
      <c r="BR542" s="853"/>
      <c r="BS542" s="853"/>
      <c r="BT542" s="853"/>
      <c r="BU542" s="853"/>
      <c r="BV542" s="853"/>
      <c r="BW542" s="853"/>
      <c r="BX542" s="853"/>
      <c r="BY542" s="853"/>
      <c r="BZ542" s="853"/>
      <c r="CA542" s="853"/>
      <c r="CB542" s="853"/>
      <c r="CC542" s="853"/>
      <c r="CD542" s="853"/>
      <c r="CE542" s="853"/>
      <c r="CF542" s="853"/>
      <c r="CG542" s="853"/>
      <c r="CH542" s="853"/>
      <c r="CI542" s="853"/>
      <c r="CJ542" s="853"/>
      <c r="CK542" s="853"/>
      <c r="CL542" s="853"/>
      <c r="CM542" s="853"/>
      <c r="CN542" s="853"/>
      <c r="CO542" s="853"/>
      <c r="CP542" s="853"/>
      <c r="CQ542" s="853"/>
      <c r="CR542" s="853"/>
      <c r="CS542" s="853"/>
      <c r="CT542" s="853"/>
      <c r="CU542" s="853"/>
    </row>
    <row r="543" spans="1:99" s="852" customFormat="1" x14ac:dyDescent="0.2">
      <c r="A543" s="944" t="s">
        <v>4884</v>
      </c>
      <c r="B543" s="884" t="str">
        <f t="shared" si="11"/>
        <v>X</v>
      </c>
      <c r="C543" s="890" t="s">
        <v>4436</v>
      </c>
      <c r="D543" s="959"/>
      <c r="E543" s="934">
        <v>0</v>
      </c>
      <c r="F543" s="934">
        <v>0</v>
      </c>
      <c r="G543" s="934">
        <v>0</v>
      </c>
      <c r="H543" s="934">
        <v>-1.0283490419387817</v>
      </c>
      <c r="I543" s="934">
        <v>0</v>
      </c>
      <c r="J543" s="934">
        <v>0</v>
      </c>
      <c r="K543" s="934">
        <v>0</v>
      </c>
      <c r="L543" s="934">
        <v>0</v>
      </c>
      <c r="M543" s="934">
        <v>0</v>
      </c>
      <c r="N543" s="934">
        <v>0</v>
      </c>
      <c r="O543" s="934">
        <v>0</v>
      </c>
      <c r="P543" s="934">
        <v>0.1854339987039566</v>
      </c>
      <c r="Q543" s="934">
        <v>0</v>
      </c>
      <c r="R543" s="934">
        <v>0</v>
      </c>
      <c r="S543" s="934">
        <v>0</v>
      </c>
      <c r="T543" s="934">
        <v>0</v>
      </c>
      <c r="U543" s="934">
        <v>0</v>
      </c>
      <c r="V543" s="934">
        <v>0</v>
      </c>
      <c r="W543" s="934">
        <v>0</v>
      </c>
      <c r="X543" s="934">
        <v>0</v>
      </c>
      <c r="Y543" s="934"/>
      <c r="Z543" s="934"/>
      <c r="AA543" s="853"/>
      <c r="AB543" s="853"/>
      <c r="AC543" s="853"/>
      <c r="AD543" s="853"/>
      <c r="AE543" s="853"/>
      <c r="AF543" s="853"/>
      <c r="AG543" s="853"/>
      <c r="AH543" s="853"/>
      <c r="AI543" s="853"/>
      <c r="AJ543" s="853"/>
      <c r="AK543" s="853"/>
      <c r="AL543" s="853"/>
      <c r="AM543" s="853"/>
      <c r="AN543" s="853"/>
      <c r="AO543" s="853"/>
      <c r="AP543" s="853"/>
      <c r="AQ543" s="888"/>
      <c r="AR543" s="888"/>
      <c r="AS543" s="888"/>
      <c r="AT543" s="888"/>
      <c r="AU543" s="853"/>
      <c r="AX543" s="853"/>
      <c r="AY543" s="853"/>
      <c r="AZ543" s="853"/>
      <c r="BA543" s="853"/>
      <c r="BB543" s="853"/>
      <c r="BC543" s="853"/>
      <c r="BD543" s="853"/>
      <c r="BE543" s="853"/>
      <c r="BF543" s="853"/>
      <c r="BG543" s="853"/>
      <c r="BH543" s="853"/>
      <c r="BI543" s="853"/>
      <c r="BJ543" s="853"/>
      <c r="BK543" s="853"/>
      <c r="BL543" s="853"/>
      <c r="BM543" s="853"/>
      <c r="BN543" s="853"/>
      <c r="BO543" s="853"/>
      <c r="BP543" s="853"/>
      <c r="BQ543" s="853"/>
      <c r="BR543" s="853"/>
      <c r="BS543" s="853"/>
      <c r="BT543" s="853"/>
      <c r="BU543" s="853"/>
      <c r="BV543" s="853"/>
      <c r="BW543" s="853"/>
      <c r="BX543" s="853"/>
      <c r="BY543" s="853"/>
      <c r="BZ543" s="853"/>
      <c r="CA543" s="853"/>
      <c r="CB543" s="853"/>
      <c r="CC543" s="853"/>
      <c r="CD543" s="853"/>
      <c r="CE543" s="853"/>
      <c r="CF543" s="853"/>
      <c r="CG543" s="853"/>
      <c r="CH543" s="853"/>
      <c r="CI543" s="853"/>
      <c r="CJ543" s="853"/>
      <c r="CK543" s="853"/>
      <c r="CL543" s="853"/>
      <c r="CM543" s="853"/>
      <c r="CN543" s="853"/>
      <c r="CO543" s="853"/>
      <c r="CP543" s="853"/>
      <c r="CQ543" s="853"/>
      <c r="CR543" s="853"/>
      <c r="CS543" s="853"/>
      <c r="CT543" s="853"/>
      <c r="CU543" s="853"/>
    </row>
    <row r="544" spans="1:99" s="852" customFormat="1" hidden="1" x14ac:dyDescent="0.2">
      <c r="A544" s="944" t="s">
        <v>4885</v>
      </c>
      <c r="B544" s="884" t="str">
        <f t="shared" si="11"/>
        <v/>
      </c>
      <c r="C544" s="891" t="s">
        <v>4437</v>
      </c>
      <c r="D544" s="959"/>
      <c r="E544" s="934">
        <v>0</v>
      </c>
      <c r="F544" s="934">
        <v>0</v>
      </c>
      <c r="G544" s="934">
        <v>0</v>
      </c>
      <c r="H544" s="934">
        <v>0</v>
      </c>
      <c r="I544" s="934">
        <v>0</v>
      </c>
      <c r="J544" s="934">
        <v>0</v>
      </c>
      <c r="K544" s="934">
        <v>0</v>
      </c>
      <c r="L544" s="934">
        <v>0</v>
      </c>
      <c r="M544" s="934">
        <v>0</v>
      </c>
      <c r="N544" s="934">
        <v>0</v>
      </c>
      <c r="O544" s="934">
        <v>0</v>
      </c>
      <c r="P544" s="934">
        <v>0</v>
      </c>
      <c r="Q544" s="934">
        <v>0</v>
      </c>
      <c r="R544" s="934">
        <v>0</v>
      </c>
      <c r="S544" s="934">
        <v>0</v>
      </c>
      <c r="T544" s="934">
        <v>0</v>
      </c>
      <c r="U544" s="934">
        <v>0</v>
      </c>
      <c r="V544" s="934">
        <v>0</v>
      </c>
      <c r="W544" s="934">
        <v>0</v>
      </c>
      <c r="X544" s="934"/>
      <c r="Y544" s="934"/>
      <c r="Z544" s="934"/>
      <c r="AA544" s="853"/>
      <c r="AB544" s="853"/>
      <c r="AC544" s="853"/>
      <c r="AD544" s="853"/>
      <c r="AE544" s="853"/>
      <c r="AF544" s="853"/>
      <c r="AG544" s="853"/>
      <c r="AH544" s="853"/>
      <c r="AI544" s="853"/>
      <c r="AJ544" s="853"/>
      <c r="AK544" s="853"/>
      <c r="AL544" s="853"/>
      <c r="AM544" s="853"/>
      <c r="AN544" s="853"/>
      <c r="AO544" s="853"/>
      <c r="AP544" s="853"/>
      <c r="AQ544" s="888"/>
      <c r="AR544" s="888"/>
      <c r="AS544" s="888"/>
      <c r="AT544" s="888"/>
      <c r="AU544" s="853"/>
      <c r="AX544" s="853"/>
      <c r="AY544" s="853"/>
      <c r="AZ544" s="853"/>
      <c r="BA544" s="853"/>
      <c r="BB544" s="853"/>
      <c r="BC544" s="853"/>
      <c r="BD544" s="853"/>
      <c r="BE544" s="853"/>
      <c r="BF544" s="853"/>
      <c r="BG544" s="853"/>
      <c r="BH544" s="853"/>
      <c r="BI544" s="853"/>
      <c r="BJ544" s="853"/>
      <c r="BK544" s="853"/>
      <c r="BL544" s="853"/>
      <c r="BM544" s="853"/>
      <c r="BN544" s="853"/>
      <c r="BO544" s="853"/>
      <c r="BP544" s="853"/>
      <c r="BQ544" s="853"/>
      <c r="BR544" s="853"/>
      <c r="BS544" s="853"/>
      <c r="BT544" s="853"/>
      <c r="BU544" s="853"/>
      <c r="BV544" s="853"/>
      <c r="BW544" s="853"/>
      <c r="BX544" s="853"/>
      <c r="BY544" s="853"/>
      <c r="BZ544" s="853"/>
      <c r="CA544" s="853"/>
      <c r="CB544" s="853"/>
      <c r="CC544" s="853"/>
      <c r="CD544" s="853"/>
      <c r="CE544" s="853"/>
      <c r="CF544" s="853"/>
      <c r="CG544" s="853"/>
      <c r="CH544" s="853"/>
      <c r="CI544" s="853"/>
      <c r="CJ544" s="853"/>
      <c r="CK544" s="853"/>
      <c r="CL544" s="853"/>
      <c r="CM544" s="853"/>
      <c r="CN544" s="853"/>
      <c r="CO544" s="853"/>
      <c r="CP544" s="853"/>
      <c r="CQ544" s="853"/>
      <c r="CR544" s="853"/>
      <c r="CS544" s="853"/>
      <c r="CT544" s="853"/>
      <c r="CU544" s="853"/>
    </row>
    <row r="545" spans="1:99" s="852" customFormat="1" hidden="1" x14ac:dyDescent="0.2">
      <c r="A545" s="944" t="s">
        <v>4886</v>
      </c>
      <c r="B545" s="884" t="str">
        <f t="shared" si="11"/>
        <v/>
      </c>
      <c r="C545" s="891" t="s">
        <v>4438</v>
      </c>
      <c r="D545" s="959"/>
      <c r="E545" s="934">
        <v>0</v>
      </c>
      <c r="F545" s="934">
        <v>0</v>
      </c>
      <c r="G545" s="934">
        <v>0</v>
      </c>
      <c r="H545" s="934">
        <v>0</v>
      </c>
      <c r="I545" s="934">
        <v>0</v>
      </c>
      <c r="J545" s="934">
        <v>0</v>
      </c>
      <c r="K545" s="934">
        <v>0</v>
      </c>
      <c r="L545" s="934">
        <v>0</v>
      </c>
      <c r="M545" s="934">
        <v>0</v>
      </c>
      <c r="N545" s="934">
        <v>0</v>
      </c>
      <c r="O545" s="934">
        <v>0</v>
      </c>
      <c r="P545" s="934">
        <v>0</v>
      </c>
      <c r="Q545" s="934">
        <v>0</v>
      </c>
      <c r="R545" s="934">
        <v>0</v>
      </c>
      <c r="S545" s="934">
        <v>0</v>
      </c>
      <c r="T545" s="934">
        <v>0</v>
      </c>
      <c r="U545" s="934">
        <v>0</v>
      </c>
      <c r="V545" s="934">
        <v>0</v>
      </c>
      <c r="W545" s="934">
        <v>0</v>
      </c>
      <c r="X545" s="934"/>
      <c r="Y545" s="934"/>
      <c r="Z545" s="934"/>
      <c r="AA545" s="853"/>
      <c r="AB545" s="853"/>
      <c r="AC545" s="853"/>
      <c r="AD545" s="853"/>
      <c r="AE545" s="853"/>
      <c r="AF545" s="853"/>
      <c r="AG545" s="853"/>
      <c r="AH545" s="853"/>
      <c r="AI545" s="853"/>
      <c r="AJ545" s="853"/>
      <c r="AK545" s="853"/>
      <c r="AL545" s="853"/>
      <c r="AM545" s="853"/>
      <c r="AN545" s="853"/>
      <c r="AO545" s="853"/>
      <c r="AP545" s="853"/>
      <c r="AQ545" s="888"/>
      <c r="AR545" s="888"/>
      <c r="AS545" s="888"/>
      <c r="AT545" s="888"/>
      <c r="AU545" s="853"/>
      <c r="AX545" s="853"/>
      <c r="AY545" s="853"/>
      <c r="AZ545" s="853"/>
      <c r="BA545" s="853"/>
      <c r="BB545" s="853"/>
      <c r="BC545" s="853"/>
      <c r="BD545" s="853"/>
      <c r="BE545" s="853"/>
      <c r="BF545" s="853"/>
      <c r="BG545" s="853"/>
      <c r="BH545" s="853"/>
      <c r="BI545" s="853"/>
      <c r="BJ545" s="853"/>
      <c r="BK545" s="853"/>
      <c r="BL545" s="853"/>
      <c r="BM545" s="853"/>
      <c r="BN545" s="853"/>
      <c r="BO545" s="853"/>
      <c r="BP545" s="853"/>
      <c r="BQ545" s="853"/>
      <c r="BR545" s="853"/>
      <c r="BS545" s="853"/>
      <c r="BT545" s="853"/>
      <c r="BU545" s="853"/>
      <c r="BV545" s="853"/>
      <c r="BW545" s="853"/>
      <c r="BX545" s="853"/>
      <c r="BY545" s="853"/>
      <c r="BZ545" s="853"/>
      <c r="CA545" s="853"/>
      <c r="CB545" s="853"/>
      <c r="CC545" s="853"/>
      <c r="CD545" s="853"/>
      <c r="CE545" s="853"/>
      <c r="CF545" s="853"/>
      <c r="CG545" s="853"/>
      <c r="CH545" s="853"/>
      <c r="CI545" s="853"/>
      <c r="CJ545" s="853"/>
      <c r="CK545" s="853"/>
      <c r="CL545" s="853"/>
      <c r="CM545" s="853"/>
      <c r="CN545" s="853"/>
      <c r="CO545" s="853"/>
      <c r="CP545" s="853"/>
      <c r="CQ545" s="853"/>
      <c r="CR545" s="853"/>
      <c r="CS545" s="853"/>
      <c r="CT545" s="853"/>
      <c r="CU545" s="853"/>
    </row>
    <row r="546" spans="1:99" s="852" customFormat="1" hidden="1" x14ac:dyDescent="0.2">
      <c r="A546" s="944" t="s">
        <v>4887</v>
      </c>
      <c r="B546" s="884" t="str">
        <f t="shared" si="11"/>
        <v/>
      </c>
      <c r="C546" s="891" t="s">
        <v>4439</v>
      </c>
      <c r="D546" s="959"/>
      <c r="E546" s="934">
        <v>0</v>
      </c>
      <c r="F546" s="934">
        <v>0</v>
      </c>
      <c r="G546" s="934">
        <v>0</v>
      </c>
      <c r="H546" s="934">
        <v>0</v>
      </c>
      <c r="I546" s="934">
        <v>0</v>
      </c>
      <c r="J546" s="934">
        <v>0</v>
      </c>
      <c r="K546" s="934">
        <v>0</v>
      </c>
      <c r="L546" s="934">
        <v>0</v>
      </c>
      <c r="M546" s="934">
        <v>0</v>
      </c>
      <c r="N546" s="934">
        <v>0</v>
      </c>
      <c r="O546" s="934">
        <v>0</v>
      </c>
      <c r="P546" s="934">
        <v>0</v>
      </c>
      <c r="Q546" s="934">
        <v>0</v>
      </c>
      <c r="R546" s="934">
        <v>0</v>
      </c>
      <c r="S546" s="934">
        <v>0</v>
      </c>
      <c r="T546" s="934">
        <v>0</v>
      </c>
      <c r="U546" s="934">
        <v>0</v>
      </c>
      <c r="V546" s="934">
        <v>0</v>
      </c>
      <c r="W546" s="934">
        <v>0</v>
      </c>
      <c r="X546" s="934"/>
      <c r="Y546" s="934"/>
      <c r="Z546" s="934"/>
      <c r="AA546" s="853"/>
      <c r="AB546" s="853"/>
      <c r="AC546" s="853"/>
      <c r="AD546" s="853"/>
      <c r="AE546" s="853"/>
      <c r="AF546" s="853"/>
      <c r="AG546" s="853"/>
      <c r="AH546" s="853"/>
      <c r="AI546" s="853"/>
      <c r="AJ546" s="853"/>
      <c r="AK546" s="853"/>
      <c r="AL546" s="853"/>
      <c r="AM546" s="853"/>
      <c r="AN546" s="853"/>
      <c r="AO546" s="853"/>
      <c r="AP546" s="853"/>
      <c r="AQ546" s="888"/>
      <c r="AR546" s="888"/>
      <c r="AS546" s="888"/>
      <c r="AT546" s="888"/>
      <c r="AU546" s="853"/>
      <c r="AX546" s="853"/>
      <c r="AY546" s="853"/>
      <c r="AZ546" s="853"/>
      <c r="BA546" s="853"/>
      <c r="BB546" s="853"/>
      <c r="BC546" s="853"/>
      <c r="BD546" s="853"/>
      <c r="BE546" s="853"/>
      <c r="BF546" s="853"/>
      <c r="BG546" s="853"/>
      <c r="BH546" s="853"/>
      <c r="BI546" s="853"/>
      <c r="BJ546" s="853"/>
      <c r="BK546" s="853"/>
      <c r="BL546" s="853"/>
      <c r="BM546" s="853"/>
      <c r="BN546" s="853"/>
      <c r="BO546" s="853"/>
      <c r="BP546" s="853"/>
      <c r="BQ546" s="853"/>
      <c r="BR546" s="853"/>
      <c r="BS546" s="853"/>
      <c r="BT546" s="853"/>
      <c r="BU546" s="853"/>
      <c r="BV546" s="853"/>
      <c r="BW546" s="853"/>
      <c r="BX546" s="853"/>
      <c r="BY546" s="853"/>
      <c r="BZ546" s="853"/>
      <c r="CA546" s="853"/>
      <c r="CB546" s="853"/>
      <c r="CC546" s="853"/>
      <c r="CD546" s="853"/>
      <c r="CE546" s="853"/>
      <c r="CF546" s="853"/>
      <c r="CG546" s="853"/>
      <c r="CH546" s="853"/>
      <c r="CI546" s="853"/>
      <c r="CJ546" s="853"/>
      <c r="CK546" s="853"/>
      <c r="CL546" s="853"/>
      <c r="CM546" s="853"/>
      <c r="CN546" s="853"/>
      <c r="CO546" s="853"/>
      <c r="CP546" s="853"/>
      <c r="CQ546" s="853"/>
      <c r="CR546" s="853"/>
      <c r="CS546" s="853"/>
      <c r="CT546" s="853"/>
      <c r="CU546" s="853"/>
    </row>
    <row r="547" spans="1:99" s="852" customFormat="1" hidden="1" x14ac:dyDescent="0.2">
      <c r="A547" s="944" t="s">
        <v>4888</v>
      </c>
      <c r="B547" s="884" t="str">
        <f t="shared" si="11"/>
        <v/>
      </c>
      <c r="C547" s="891" t="s">
        <v>4440</v>
      </c>
      <c r="D547" s="959"/>
      <c r="E547" s="934">
        <v>0</v>
      </c>
      <c r="F547" s="934">
        <v>0</v>
      </c>
      <c r="G547" s="934">
        <v>0</v>
      </c>
      <c r="H547" s="934">
        <v>0</v>
      </c>
      <c r="I547" s="934">
        <v>0</v>
      </c>
      <c r="J547" s="934">
        <v>0</v>
      </c>
      <c r="K547" s="934">
        <v>0</v>
      </c>
      <c r="L547" s="934">
        <v>0</v>
      </c>
      <c r="M547" s="934">
        <v>0</v>
      </c>
      <c r="N547" s="934">
        <v>0</v>
      </c>
      <c r="O547" s="934">
        <v>0</v>
      </c>
      <c r="P547" s="934">
        <v>0</v>
      </c>
      <c r="Q547" s="934">
        <v>0</v>
      </c>
      <c r="R547" s="934">
        <v>0</v>
      </c>
      <c r="S547" s="934">
        <v>0</v>
      </c>
      <c r="T547" s="934">
        <v>0</v>
      </c>
      <c r="U547" s="934">
        <v>0</v>
      </c>
      <c r="V547" s="934">
        <v>0</v>
      </c>
      <c r="W547" s="934">
        <v>0</v>
      </c>
      <c r="X547" s="934"/>
      <c r="Y547" s="934"/>
      <c r="Z547" s="934"/>
      <c r="AA547" s="853"/>
      <c r="AB547" s="853"/>
      <c r="AC547" s="853"/>
      <c r="AD547" s="853"/>
      <c r="AE547" s="853"/>
      <c r="AF547" s="853"/>
      <c r="AG547" s="853"/>
      <c r="AH547" s="853"/>
      <c r="AI547" s="853"/>
      <c r="AJ547" s="853"/>
      <c r="AK547" s="853"/>
      <c r="AL547" s="853"/>
      <c r="AM547" s="853"/>
      <c r="AN547" s="853"/>
      <c r="AO547" s="853"/>
      <c r="AP547" s="853"/>
      <c r="AQ547" s="888"/>
      <c r="AR547" s="888"/>
      <c r="AS547" s="888"/>
      <c r="AT547" s="888"/>
      <c r="AU547" s="853"/>
      <c r="AX547" s="853"/>
      <c r="AY547" s="853"/>
      <c r="AZ547" s="853"/>
      <c r="BA547" s="853"/>
      <c r="BB547" s="853"/>
      <c r="BC547" s="853"/>
      <c r="BD547" s="853"/>
      <c r="BE547" s="853"/>
      <c r="BF547" s="853"/>
      <c r="BG547" s="853"/>
      <c r="BH547" s="853"/>
      <c r="BI547" s="853"/>
      <c r="BJ547" s="853"/>
      <c r="BK547" s="853"/>
      <c r="BL547" s="853"/>
      <c r="BM547" s="853"/>
      <c r="BN547" s="853"/>
      <c r="BO547" s="853"/>
      <c r="BP547" s="853"/>
      <c r="BQ547" s="853"/>
      <c r="BR547" s="853"/>
      <c r="BS547" s="853"/>
      <c r="BT547" s="853"/>
      <c r="BU547" s="853"/>
      <c r="BV547" s="853"/>
      <c r="BW547" s="853"/>
      <c r="BX547" s="853"/>
      <c r="BY547" s="853"/>
      <c r="BZ547" s="853"/>
      <c r="CA547" s="853"/>
      <c r="CB547" s="853"/>
      <c r="CC547" s="853"/>
      <c r="CD547" s="853"/>
      <c r="CE547" s="853"/>
      <c r="CF547" s="853"/>
      <c r="CG547" s="853"/>
      <c r="CH547" s="853"/>
      <c r="CI547" s="853"/>
      <c r="CJ547" s="853"/>
      <c r="CK547" s="853"/>
      <c r="CL547" s="853"/>
      <c r="CM547" s="853"/>
      <c r="CN547" s="853"/>
      <c r="CO547" s="853"/>
      <c r="CP547" s="853"/>
      <c r="CQ547" s="853"/>
      <c r="CR547" s="853"/>
      <c r="CS547" s="853"/>
      <c r="CT547" s="853"/>
      <c r="CU547" s="853"/>
    </row>
    <row r="548" spans="1:99" s="852" customFormat="1" hidden="1" x14ac:dyDescent="0.2">
      <c r="A548" s="944" t="s">
        <v>4889</v>
      </c>
      <c r="B548" s="884" t="str">
        <f t="shared" si="11"/>
        <v/>
      </c>
      <c r="C548" s="894" t="s">
        <v>4441</v>
      </c>
      <c r="D548" s="959"/>
      <c r="E548" s="934">
        <v>0</v>
      </c>
      <c r="F548" s="934">
        <v>0</v>
      </c>
      <c r="G548" s="934">
        <v>0</v>
      </c>
      <c r="H548" s="934">
        <v>0</v>
      </c>
      <c r="I548" s="934">
        <v>0</v>
      </c>
      <c r="J548" s="934">
        <v>0</v>
      </c>
      <c r="K548" s="934">
        <v>0</v>
      </c>
      <c r="L548" s="934">
        <v>0</v>
      </c>
      <c r="M548" s="934">
        <v>0</v>
      </c>
      <c r="N548" s="934">
        <v>0</v>
      </c>
      <c r="O548" s="934">
        <v>0</v>
      </c>
      <c r="P548" s="934">
        <v>0</v>
      </c>
      <c r="Q548" s="934">
        <v>0</v>
      </c>
      <c r="R548" s="934">
        <v>0</v>
      </c>
      <c r="S548" s="934">
        <v>0</v>
      </c>
      <c r="T548" s="934">
        <v>0</v>
      </c>
      <c r="U548" s="934">
        <v>0</v>
      </c>
      <c r="V548" s="934">
        <v>0</v>
      </c>
      <c r="W548" s="934">
        <v>0</v>
      </c>
      <c r="X548" s="934"/>
      <c r="Y548" s="934"/>
      <c r="Z548" s="934"/>
      <c r="AA548" s="853"/>
      <c r="AB548" s="853"/>
      <c r="AC548" s="853"/>
      <c r="AD548" s="853"/>
      <c r="AE548" s="853"/>
      <c r="AF548" s="853"/>
      <c r="AG548" s="853"/>
      <c r="AH548" s="853"/>
      <c r="AI548" s="853"/>
      <c r="AJ548" s="853"/>
      <c r="AK548" s="853"/>
      <c r="AL548" s="853"/>
      <c r="AM548" s="853"/>
      <c r="AN548" s="853"/>
      <c r="AO548" s="853"/>
      <c r="AP548" s="853"/>
      <c r="AQ548" s="888"/>
      <c r="AR548" s="888"/>
      <c r="AS548" s="888"/>
      <c r="AT548" s="888"/>
      <c r="AU548" s="853"/>
      <c r="AX548" s="853"/>
      <c r="AY548" s="853"/>
      <c r="AZ548" s="853"/>
      <c r="BA548" s="853"/>
      <c r="BB548" s="853"/>
      <c r="BC548" s="853"/>
      <c r="BD548" s="853"/>
      <c r="BE548" s="853"/>
      <c r="BF548" s="853"/>
      <c r="BG548" s="853"/>
      <c r="BH548" s="853"/>
      <c r="BI548" s="853"/>
      <c r="BJ548" s="853"/>
      <c r="BK548" s="853"/>
      <c r="BL548" s="853"/>
      <c r="BM548" s="853"/>
      <c r="BN548" s="853"/>
      <c r="BO548" s="853"/>
      <c r="BP548" s="853"/>
      <c r="BQ548" s="853"/>
      <c r="BR548" s="853"/>
      <c r="BS548" s="853"/>
      <c r="BT548" s="853"/>
      <c r="BU548" s="853"/>
      <c r="BV548" s="853"/>
      <c r="BW548" s="853"/>
      <c r="BX548" s="853"/>
      <c r="BY548" s="853"/>
      <c r="BZ548" s="853"/>
      <c r="CA548" s="853"/>
      <c r="CB548" s="853"/>
      <c r="CC548" s="853"/>
      <c r="CD548" s="853"/>
      <c r="CE548" s="853"/>
      <c r="CF548" s="853"/>
      <c r="CG548" s="853"/>
      <c r="CH548" s="853"/>
      <c r="CI548" s="853"/>
      <c r="CJ548" s="853"/>
      <c r="CK548" s="853"/>
      <c r="CL548" s="853"/>
      <c r="CM548" s="853"/>
      <c r="CN548" s="853"/>
      <c r="CO548" s="853"/>
      <c r="CP548" s="853"/>
      <c r="CQ548" s="853"/>
      <c r="CR548" s="853"/>
      <c r="CS548" s="853"/>
      <c r="CT548" s="853"/>
      <c r="CU548" s="853"/>
    </row>
    <row r="549" spans="1:99" s="852" customFormat="1" hidden="1" x14ac:dyDescent="0.2">
      <c r="A549" s="944" t="s">
        <v>4890</v>
      </c>
      <c r="B549" s="884" t="str">
        <f t="shared" si="11"/>
        <v/>
      </c>
      <c r="C549" s="894" t="s">
        <v>4442</v>
      </c>
      <c r="D549" s="959"/>
      <c r="E549" s="934">
        <v>0</v>
      </c>
      <c r="F549" s="934">
        <v>0</v>
      </c>
      <c r="G549" s="934">
        <v>0</v>
      </c>
      <c r="H549" s="934">
        <v>0</v>
      </c>
      <c r="I549" s="934">
        <v>0</v>
      </c>
      <c r="J549" s="934">
        <v>0</v>
      </c>
      <c r="K549" s="934">
        <v>0</v>
      </c>
      <c r="L549" s="934">
        <v>0</v>
      </c>
      <c r="M549" s="934">
        <v>0</v>
      </c>
      <c r="N549" s="934">
        <v>0</v>
      </c>
      <c r="O549" s="934">
        <v>0</v>
      </c>
      <c r="P549" s="934">
        <v>0</v>
      </c>
      <c r="Q549" s="934">
        <v>0</v>
      </c>
      <c r="R549" s="934">
        <v>0</v>
      </c>
      <c r="S549" s="934">
        <v>0</v>
      </c>
      <c r="T549" s="934">
        <v>0</v>
      </c>
      <c r="U549" s="934">
        <v>0</v>
      </c>
      <c r="V549" s="934">
        <v>0</v>
      </c>
      <c r="W549" s="934">
        <v>0</v>
      </c>
      <c r="X549" s="934"/>
      <c r="Y549" s="934"/>
      <c r="Z549" s="934"/>
      <c r="AA549" s="853"/>
      <c r="AB549" s="853"/>
      <c r="AC549" s="853"/>
      <c r="AD549" s="853"/>
      <c r="AE549" s="853"/>
      <c r="AF549" s="853"/>
      <c r="AG549" s="853"/>
      <c r="AH549" s="853"/>
      <c r="AI549" s="853"/>
      <c r="AJ549" s="853"/>
      <c r="AK549" s="853"/>
      <c r="AL549" s="853"/>
      <c r="AM549" s="853"/>
      <c r="AN549" s="853"/>
      <c r="AO549" s="853"/>
      <c r="AP549" s="853"/>
      <c r="AQ549" s="888"/>
      <c r="AR549" s="888"/>
      <c r="AS549" s="888"/>
      <c r="AT549" s="888"/>
      <c r="AU549" s="853"/>
      <c r="AX549" s="853"/>
      <c r="AY549" s="853"/>
      <c r="AZ549" s="853"/>
      <c r="BA549" s="853"/>
      <c r="BB549" s="853"/>
      <c r="BC549" s="853"/>
      <c r="BD549" s="853"/>
      <c r="BE549" s="853"/>
      <c r="BF549" s="853"/>
      <c r="BG549" s="853"/>
      <c r="BH549" s="853"/>
      <c r="BI549" s="853"/>
      <c r="BJ549" s="853"/>
      <c r="BK549" s="853"/>
      <c r="BL549" s="853"/>
      <c r="BM549" s="853"/>
      <c r="BN549" s="853"/>
      <c r="BO549" s="853"/>
      <c r="BP549" s="853"/>
      <c r="BQ549" s="853"/>
      <c r="BR549" s="853"/>
      <c r="BS549" s="853"/>
      <c r="BT549" s="853"/>
      <c r="BU549" s="853"/>
      <c r="BV549" s="853"/>
      <c r="BW549" s="853"/>
      <c r="BX549" s="853"/>
      <c r="BY549" s="853"/>
      <c r="BZ549" s="853"/>
      <c r="CA549" s="853"/>
      <c r="CB549" s="853"/>
      <c r="CC549" s="853"/>
      <c r="CD549" s="853"/>
      <c r="CE549" s="853"/>
      <c r="CF549" s="853"/>
      <c r="CG549" s="853"/>
      <c r="CH549" s="853"/>
      <c r="CI549" s="853"/>
      <c r="CJ549" s="853"/>
      <c r="CK549" s="853"/>
      <c r="CL549" s="853"/>
      <c r="CM549" s="853"/>
      <c r="CN549" s="853"/>
      <c r="CO549" s="853"/>
      <c r="CP549" s="853"/>
      <c r="CQ549" s="853"/>
      <c r="CR549" s="853"/>
      <c r="CS549" s="853"/>
      <c r="CT549" s="853"/>
      <c r="CU549" s="853"/>
    </row>
    <row r="550" spans="1:99" s="852" customFormat="1" hidden="1" x14ac:dyDescent="0.2">
      <c r="A550" s="944" t="s">
        <v>4891</v>
      </c>
      <c r="B550" s="884" t="str">
        <f t="shared" si="11"/>
        <v/>
      </c>
      <c r="C550" s="891" t="s">
        <v>4443</v>
      </c>
      <c r="D550" s="959"/>
      <c r="E550" s="934">
        <v>0</v>
      </c>
      <c r="F550" s="934">
        <v>0</v>
      </c>
      <c r="G550" s="934">
        <v>0</v>
      </c>
      <c r="H550" s="934">
        <v>0</v>
      </c>
      <c r="I550" s="934">
        <v>0</v>
      </c>
      <c r="J550" s="934">
        <v>0</v>
      </c>
      <c r="K550" s="934">
        <v>0</v>
      </c>
      <c r="L550" s="934">
        <v>0</v>
      </c>
      <c r="M550" s="934">
        <v>0</v>
      </c>
      <c r="N550" s="934">
        <v>0</v>
      </c>
      <c r="O550" s="934">
        <v>0</v>
      </c>
      <c r="P550" s="934">
        <v>0</v>
      </c>
      <c r="Q550" s="934">
        <v>0</v>
      </c>
      <c r="R550" s="934">
        <v>0</v>
      </c>
      <c r="S550" s="934">
        <v>0</v>
      </c>
      <c r="T550" s="934">
        <v>0</v>
      </c>
      <c r="U550" s="934">
        <v>0</v>
      </c>
      <c r="V550" s="934">
        <v>0</v>
      </c>
      <c r="W550" s="934">
        <v>0</v>
      </c>
      <c r="X550" s="934"/>
      <c r="Y550" s="934"/>
      <c r="Z550" s="934"/>
      <c r="AA550" s="853"/>
      <c r="AB550" s="853"/>
      <c r="AC550" s="853"/>
      <c r="AD550" s="853"/>
      <c r="AE550" s="853"/>
      <c r="AF550" s="853"/>
      <c r="AG550" s="853"/>
      <c r="AH550" s="853"/>
      <c r="AI550" s="853"/>
      <c r="AJ550" s="853"/>
      <c r="AK550" s="853"/>
      <c r="AL550" s="853"/>
      <c r="AM550" s="853"/>
      <c r="AN550" s="853"/>
      <c r="AO550" s="853"/>
      <c r="AP550" s="853"/>
      <c r="AQ550" s="888"/>
      <c r="AR550" s="888"/>
      <c r="AS550" s="888"/>
      <c r="AT550" s="888"/>
      <c r="AU550" s="853"/>
      <c r="AX550" s="853"/>
      <c r="AY550" s="853"/>
      <c r="AZ550" s="853"/>
      <c r="BA550" s="853"/>
      <c r="BB550" s="853"/>
      <c r="BC550" s="853"/>
      <c r="BD550" s="853"/>
      <c r="BE550" s="853"/>
      <c r="BF550" s="853"/>
      <c r="BG550" s="853"/>
      <c r="BH550" s="853"/>
      <c r="BI550" s="853"/>
      <c r="BJ550" s="853"/>
      <c r="BK550" s="853"/>
      <c r="BL550" s="853"/>
      <c r="BM550" s="853"/>
      <c r="BN550" s="853"/>
      <c r="BO550" s="853"/>
      <c r="BP550" s="853"/>
      <c r="BQ550" s="853"/>
      <c r="BR550" s="853"/>
      <c r="BS550" s="853"/>
      <c r="BT550" s="853"/>
      <c r="BU550" s="853"/>
      <c r="BV550" s="853"/>
      <c r="BW550" s="853"/>
      <c r="BX550" s="853"/>
      <c r="BY550" s="853"/>
      <c r="BZ550" s="853"/>
      <c r="CA550" s="853"/>
      <c r="CB550" s="853"/>
      <c r="CC550" s="853"/>
      <c r="CD550" s="853"/>
      <c r="CE550" s="853"/>
      <c r="CF550" s="853"/>
      <c r="CG550" s="853"/>
      <c r="CH550" s="853"/>
      <c r="CI550" s="853"/>
      <c r="CJ550" s="853"/>
      <c r="CK550" s="853"/>
      <c r="CL550" s="853"/>
      <c r="CM550" s="853"/>
      <c r="CN550" s="853"/>
      <c r="CO550" s="853"/>
      <c r="CP550" s="853"/>
      <c r="CQ550" s="853"/>
      <c r="CR550" s="853"/>
      <c r="CS550" s="853"/>
      <c r="CT550" s="853"/>
      <c r="CU550" s="853"/>
    </row>
    <row r="551" spans="1:99" s="852" customFormat="1" hidden="1" x14ac:dyDescent="0.2">
      <c r="A551" s="944" t="s">
        <v>4892</v>
      </c>
      <c r="B551" s="884" t="str">
        <f t="shared" si="11"/>
        <v/>
      </c>
      <c r="C551" s="894" t="s">
        <v>4444</v>
      </c>
      <c r="D551" s="959"/>
      <c r="E551" s="934">
        <v>0</v>
      </c>
      <c r="F551" s="934">
        <v>0</v>
      </c>
      <c r="G551" s="934">
        <v>0</v>
      </c>
      <c r="H551" s="934">
        <v>0</v>
      </c>
      <c r="I551" s="934">
        <v>0</v>
      </c>
      <c r="J551" s="934">
        <v>0</v>
      </c>
      <c r="K551" s="934">
        <v>0</v>
      </c>
      <c r="L551" s="934">
        <v>0</v>
      </c>
      <c r="M551" s="934">
        <v>0</v>
      </c>
      <c r="N551" s="934">
        <v>0</v>
      </c>
      <c r="O551" s="934">
        <v>0</v>
      </c>
      <c r="P551" s="934">
        <v>0</v>
      </c>
      <c r="Q551" s="934">
        <v>0</v>
      </c>
      <c r="R551" s="934">
        <v>0</v>
      </c>
      <c r="S551" s="934">
        <v>0</v>
      </c>
      <c r="T551" s="934">
        <v>0</v>
      </c>
      <c r="U551" s="934">
        <v>0</v>
      </c>
      <c r="V551" s="934">
        <v>0</v>
      </c>
      <c r="W551" s="934">
        <v>0</v>
      </c>
      <c r="X551" s="934"/>
      <c r="Y551" s="934"/>
      <c r="Z551" s="934"/>
      <c r="AA551" s="853"/>
      <c r="AB551" s="853"/>
      <c r="AC551" s="853"/>
      <c r="AD551" s="853"/>
      <c r="AE551" s="853"/>
      <c r="AF551" s="853"/>
      <c r="AG551" s="853"/>
      <c r="AH551" s="853"/>
      <c r="AI551" s="853"/>
      <c r="AJ551" s="853"/>
      <c r="AK551" s="853"/>
      <c r="AL551" s="853"/>
      <c r="AM551" s="853"/>
      <c r="AN551" s="853"/>
      <c r="AO551" s="853"/>
      <c r="AP551" s="853"/>
      <c r="AQ551" s="888"/>
      <c r="AR551" s="888"/>
      <c r="AS551" s="888"/>
      <c r="AT551" s="888"/>
      <c r="AU551" s="853"/>
      <c r="AX551" s="853"/>
      <c r="AY551" s="853"/>
      <c r="AZ551" s="853"/>
      <c r="BA551" s="853"/>
      <c r="BB551" s="853"/>
      <c r="BC551" s="853"/>
      <c r="BD551" s="853"/>
      <c r="BE551" s="853"/>
      <c r="BF551" s="853"/>
      <c r="BG551" s="853"/>
      <c r="BH551" s="853"/>
      <c r="BI551" s="853"/>
      <c r="BJ551" s="853"/>
      <c r="BK551" s="853"/>
      <c r="BL551" s="853"/>
      <c r="BM551" s="853"/>
      <c r="BN551" s="853"/>
      <c r="BO551" s="853"/>
      <c r="BP551" s="853"/>
      <c r="BQ551" s="853"/>
      <c r="BR551" s="853"/>
      <c r="BS551" s="853"/>
      <c r="BT551" s="853"/>
      <c r="BU551" s="853"/>
      <c r="BV551" s="853"/>
      <c r="BW551" s="853"/>
      <c r="BX551" s="853"/>
      <c r="BY551" s="853"/>
      <c r="BZ551" s="853"/>
      <c r="CA551" s="853"/>
      <c r="CB551" s="853"/>
      <c r="CC551" s="853"/>
      <c r="CD551" s="853"/>
      <c r="CE551" s="853"/>
      <c r="CF551" s="853"/>
      <c r="CG551" s="853"/>
      <c r="CH551" s="853"/>
      <c r="CI551" s="853"/>
      <c r="CJ551" s="853"/>
      <c r="CK551" s="853"/>
      <c r="CL551" s="853"/>
      <c r="CM551" s="853"/>
      <c r="CN551" s="853"/>
      <c r="CO551" s="853"/>
      <c r="CP551" s="853"/>
      <c r="CQ551" s="853"/>
      <c r="CR551" s="853"/>
      <c r="CS551" s="853"/>
      <c r="CT551" s="853"/>
      <c r="CU551" s="853"/>
    </row>
    <row r="552" spans="1:99" s="852" customFormat="1" hidden="1" x14ac:dyDescent="0.2">
      <c r="A552" s="944" t="s">
        <v>4893</v>
      </c>
      <c r="B552" s="884" t="str">
        <f t="shared" si="11"/>
        <v/>
      </c>
      <c r="C552" s="894" t="s">
        <v>4445</v>
      </c>
      <c r="D552" s="959"/>
      <c r="E552" s="934">
        <v>0</v>
      </c>
      <c r="F552" s="934">
        <v>0</v>
      </c>
      <c r="G552" s="934">
        <v>0</v>
      </c>
      <c r="H552" s="934">
        <v>0</v>
      </c>
      <c r="I552" s="934">
        <v>0</v>
      </c>
      <c r="J552" s="934">
        <v>0</v>
      </c>
      <c r="K552" s="934">
        <v>0</v>
      </c>
      <c r="L552" s="934">
        <v>0</v>
      </c>
      <c r="M552" s="934">
        <v>0</v>
      </c>
      <c r="N552" s="934">
        <v>0</v>
      </c>
      <c r="O552" s="934">
        <v>0</v>
      </c>
      <c r="P552" s="934">
        <v>0</v>
      </c>
      <c r="Q552" s="934">
        <v>0</v>
      </c>
      <c r="R552" s="934">
        <v>0</v>
      </c>
      <c r="S552" s="934">
        <v>0</v>
      </c>
      <c r="T552" s="934">
        <v>0</v>
      </c>
      <c r="U552" s="934">
        <v>0</v>
      </c>
      <c r="V552" s="934">
        <v>0</v>
      </c>
      <c r="W552" s="934">
        <v>0</v>
      </c>
      <c r="X552" s="934"/>
      <c r="Y552" s="934"/>
      <c r="Z552" s="934"/>
      <c r="AA552" s="853"/>
      <c r="AB552" s="853"/>
      <c r="AC552" s="853"/>
      <c r="AD552" s="853"/>
      <c r="AE552" s="853"/>
      <c r="AF552" s="853"/>
      <c r="AG552" s="853"/>
      <c r="AH552" s="853"/>
      <c r="AI552" s="853"/>
      <c r="AJ552" s="853"/>
      <c r="AK552" s="853"/>
      <c r="AL552" s="853"/>
      <c r="AM552" s="853"/>
      <c r="AN552" s="853"/>
      <c r="AO552" s="853"/>
      <c r="AP552" s="853"/>
      <c r="AQ552" s="888"/>
      <c r="AR552" s="888"/>
      <c r="AS552" s="888"/>
      <c r="AT552" s="888"/>
      <c r="AU552" s="853"/>
      <c r="AX552" s="853"/>
      <c r="AY552" s="853"/>
      <c r="AZ552" s="853"/>
      <c r="BA552" s="853"/>
      <c r="BB552" s="853"/>
      <c r="BC552" s="853"/>
      <c r="BD552" s="853"/>
      <c r="BE552" s="853"/>
      <c r="BF552" s="853"/>
      <c r="BG552" s="853"/>
      <c r="BH552" s="853"/>
      <c r="BI552" s="853"/>
      <c r="BJ552" s="853"/>
      <c r="BK552" s="853"/>
      <c r="BL552" s="853"/>
      <c r="BM552" s="853"/>
      <c r="BN552" s="853"/>
      <c r="BO552" s="853"/>
      <c r="BP552" s="853"/>
      <c r="BQ552" s="853"/>
      <c r="BR552" s="853"/>
      <c r="BS552" s="853"/>
      <c r="BT552" s="853"/>
      <c r="BU552" s="853"/>
      <c r="BV552" s="853"/>
      <c r="BW552" s="853"/>
      <c r="BX552" s="853"/>
      <c r="BY552" s="853"/>
      <c r="BZ552" s="853"/>
      <c r="CA552" s="853"/>
      <c r="CB552" s="853"/>
      <c r="CC552" s="853"/>
      <c r="CD552" s="853"/>
      <c r="CE552" s="853"/>
      <c r="CF552" s="853"/>
      <c r="CG552" s="853"/>
      <c r="CH552" s="853"/>
      <c r="CI552" s="853"/>
      <c r="CJ552" s="853"/>
      <c r="CK552" s="853"/>
      <c r="CL552" s="853"/>
      <c r="CM552" s="853"/>
      <c r="CN552" s="853"/>
      <c r="CO552" s="853"/>
      <c r="CP552" s="853"/>
      <c r="CQ552" s="853"/>
      <c r="CR552" s="853"/>
      <c r="CS552" s="853"/>
      <c r="CT552" s="853"/>
      <c r="CU552" s="853"/>
    </row>
    <row r="553" spans="1:99" s="852" customFormat="1" hidden="1" x14ac:dyDescent="0.2">
      <c r="A553" s="944" t="s">
        <v>4894</v>
      </c>
      <c r="B553" s="884" t="str">
        <f t="shared" si="11"/>
        <v/>
      </c>
      <c r="C553" s="894" t="s">
        <v>4446</v>
      </c>
      <c r="D553" s="959"/>
      <c r="E553" s="934">
        <v>0</v>
      </c>
      <c r="F553" s="934">
        <v>0</v>
      </c>
      <c r="G553" s="934">
        <v>0</v>
      </c>
      <c r="H553" s="934">
        <v>0</v>
      </c>
      <c r="I553" s="934">
        <v>0</v>
      </c>
      <c r="J553" s="934">
        <v>0</v>
      </c>
      <c r="K553" s="934">
        <v>0</v>
      </c>
      <c r="L553" s="934">
        <v>0</v>
      </c>
      <c r="M553" s="934">
        <v>0</v>
      </c>
      <c r="N553" s="934">
        <v>0</v>
      </c>
      <c r="O553" s="934">
        <v>0</v>
      </c>
      <c r="P553" s="934">
        <v>0</v>
      </c>
      <c r="Q553" s="934">
        <v>0</v>
      </c>
      <c r="R553" s="934">
        <v>0</v>
      </c>
      <c r="S553" s="934">
        <v>0</v>
      </c>
      <c r="T553" s="934">
        <v>0</v>
      </c>
      <c r="U553" s="934">
        <v>0</v>
      </c>
      <c r="V553" s="934">
        <v>0</v>
      </c>
      <c r="W553" s="934">
        <v>0</v>
      </c>
      <c r="X553" s="934"/>
      <c r="Y553" s="934"/>
      <c r="Z553" s="934"/>
      <c r="AA553" s="853"/>
      <c r="AB553" s="853"/>
      <c r="AC553" s="853"/>
      <c r="AD553" s="853"/>
      <c r="AE553" s="853"/>
      <c r="AF553" s="853"/>
      <c r="AG553" s="853"/>
      <c r="AH553" s="853"/>
      <c r="AI553" s="853"/>
      <c r="AJ553" s="853"/>
      <c r="AK553" s="853"/>
      <c r="AL553" s="853"/>
      <c r="AM553" s="853"/>
      <c r="AN553" s="853"/>
      <c r="AO553" s="853"/>
      <c r="AP553" s="853"/>
      <c r="AQ553" s="888"/>
      <c r="AR553" s="888"/>
      <c r="AS553" s="888"/>
      <c r="AT553" s="888"/>
      <c r="AU553" s="853"/>
      <c r="AX553" s="853"/>
      <c r="AY553" s="853"/>
      <c r="AZ553" s="853"/>
      <c r="BA553" s="853"/>
      <c r="BB553" s="853"/>
      <c r="BC553" s="853"/>
      <c r="BD553" s="853"/>
      <c r="BE553" s="853"/>
      <c r="BF553" s="853"/>
      <c r="BG553" s="853"/>
      <c r="BH553" s="853"/>
      <c r="BI553" s="853"/>
      <c r="BJ553" s="853"/>
      <c r="BK553" s="853"/>
      <c r="BL553" s="853"/>
      <c r="BM553" s="853"/>
      <c r="BN553" s="853"/>
      <c r="BO553" s="853"/>
      <c r="BP553" s="853"/>
      <c r="BQ553" s="853"/>
      <c r="BR553" s="853"/>
      <c r="BS553" s="853"/>
      <c r="BT553" s="853"/>
      <c r="BU553" s="853"/>
      <c r="BV553" s="853"/>
      <c r="BW553" s="853"/>
      <c r="BX553" s="853"/>
      <c r="BY553" s="853"/>
      <c r="BZ553" s="853"/>
      <c r="CA553" s="853"/>
      <c r="CB553" s="853"/>
      <c r="CC553" s="853"/>
      <c r="CD553" s="853"/>
      <c r="CE553" s="853"/>
      <c r="CF553" s="853"/>
      <c r="CG553" s="853"/>
      <c r="CH553" s="853"/>
      <c r="CI553" s="853"/>
      <c r="CJ553" s="853"/>
      <c r="CK553" s="853"/>
      <c r="CL553" s="853"/>
      <c r="CM553" s="853"/>
      <c r="CN553" s="853"/>
      <c r="CO553" s="853"/>
      <c r="CP553" s="853"/>
      <c r="CQ553" s="853"/>
      <c r="CR553" s="853"/>
      <c r="CS553" s="853"/>
      <c r="CT553" s="853"/>
      <c r="CU553" s="853"/>
    </row>
    <row r="554" spans="1:99" s="852" customFormat="1" hidden="1" x14ac:dyDescent="0.2">
      <c r="A554" s="944" t="s">
        <v>4895</v>
      </c>
      <c r="B554" s="884" t="str">
        <f t="shared" si="11"/>
        <v/>
      </c>
      <c r="C554" s="894" t="s">
        <v>4447</v>
      </c>
      <c r="D554" s="959"/>
      <c r="E554" s="934">
        <v>0</v>
      </c>
      <c r="F554" s="934">
        <v>0</v>
      </c>
      <c r="G554" s="934">
        <v>0</v>
      </c>
      <c r="H554" s="934">
        <v>0</v>
      </c>
      <c r="I554" s="934">
        <v>0</v>
      </c>
      <c r="J554" s="934">
        <v>0</v>
      </c>
      <c r="K554" s="934">
        <v>0</v>
      </c>
      <c r="L554" s="934">
        <v>0</v>
      </c>
      <c r="M554" s="934">
        <v>0</v>
      </c>
      <c r="N554" s="934">
        <v>0</v>
      </c>
      <c r="O554" s="934">
        <v>0</v>
      </c>
      <c r="P554" s="934">
        <v>0</v>
      </c>
      <c r="Q554" s="934">
        <v>0</v>
      </c>
      <c r="R554" s="934">
        <v>0</v>
      </c>
      <c r="S554" s="934">
        <v>0</v>
      </c>
      <c r="T554" s="934">
        <v>0</v>
      </c>
      <c r="U554" s="934">
        <v>0</v>
      </c>
      <c r="V554" s="934">
        <v>0</v>
      </c>
      <c r="W554" s="934">
        <v>0</v>
      </c>
      <c r="X554" s="934"/>
      <c r="Y554" s="934"/>
      <c r="Z554" s="934"/>
      <c r="AA554" s="853"/>
      <c r="AB554" s="853"/>
      <c r="AC554" s="853"/>
      <c r="AD554" s="853"/>
      <c r="AE554" s="853"/>
      <c r="AF554" s="853"/>
      <c r="AG554" s="853"/>
      <c r="AH554" s="853"/>
      <c r="AI554" s="853"/>
      <c r="AJ554" s="853"/>
      <c r="AK554" s="853"/>
      <c r="AL554" s="853"/>
      <c r="AM554" s="853"/>
      <c r="AN554" s="853"/>
      <c r="AO554" s="853"/>
      <c r="AP554" s="853"/>
      <c r="AQ554" s="888"/>
      <c r="AR554" s="888"/>
      <c r="AS554" s="888"/>
      <c r="AT554" s="888"/>
      <c r="AU554" s="853"/>
      <c r="AX554" s="853"/>
      <c r="AY554" s="853"/>
      <c r="AZ554" s="853"/>
      <c r="BA554" s="853"/>
      <c r="BB554" s="853"/>
      <c r="BC554" s="853"/>
      <c r="BD554" s="853"/>
      <c r="BE554" s="853"/>
      <c r="BF554" s="853"/>
      <c r="BG554" s="853"/>
      <c r="BH554" s="853"/>
      <c r="BI554" s="853"/>
      <c r="BJ554" s="853"/>
      <c r="BK554" s="853"/>
      <c r="BL554" s="853"/>
      <c r="BM554" s="853"/>
      <c r="BN554" s="853"/>
      <c r="BO554" s="853"/>
      <c r="BP554" s="853"/>
      <c r="BQ554" s="853"/>
      <c r="BR554" s="853"/>
      <c r="BS554" s="853"/>
      <c r="BT554" s="853"/>
      <c r="BU554" s="853"/>
      <c r="BV554" s="853"/>
      <c r="BW554" s="853"/>
      <c r="BX554" s="853"/>
      <c r="BY554" s="853"/>
      <c r="BZ554" s="853"/>
      <c r="CA554" s="853"/>
      <c r="CB554" s="853"/>
      <c r="CC554" s="853"/>
      <c r="CD554" s="853"/>
      <c r="CE554" s="853"/>
      <c r="CF554" s="853"/>
      <c r="CG554" s="853"/>
      <c r="CH554" s="853"/>
      <c r="CI554" s="853"/>
      <c r="CJ554" s="853"/>
      <c r="CK554" s="853"/>
      <c r="CL554" s="853"/>
      <c r="CM554" s="853"/>
      <c r="CN554" s="853"/>
      <c r="CO554" s="853"/>
      <c r="CP554" s="853"/>
      <c r="CQ554" s="853"/>
      <c r="CR554" s="853"/>
      <c r="CS554" s="853"/>
      <c r="CT554" s="853"/>
      <c r="CU554" s="853"/>
    </row>
    <row r="555" spans="1:99" s="852" customFormat="1" hidden="1" x14ac:dyDescent="0.2">
      <c r="A555" s="944" t="s">
        <v>4896</v>
      </c>
      <c r="B555" s="884" t="str">
        <f t="shared" si="11"/>
        <v/>
      </c>
      <c r="C555" s="894" t="s">
        <v>4448</v>
      </c>
      <c r="D555" s="959"/>
      <c r="E555" s="934">
        <v>0</v>
      </c>
      <c r="F555" s="934">
        <v>0</v>
      </c>
      <c r="G555" s="934">
        <v>0</v>
      </c>
      <c r="H555" s="934">
        <v>0</v>
      </c>
      <c r="I555" s="934">
        <v>0</v>
      </c>
      <c r="J555" s="934">
        <v>0</v>
      </c>
      <c r="K555" s="934">
        <v>0</v>
      </c>
      <c r="L555" s="934">
        <v>0</v>
      </c>
      <c r="M555" s="934">
        <v>0</v>
      </c>
      <c r="N555" s="934">
        <v>0</v>
      </c>
      <c r="O555" s="934">
        <v>0</v>
      </c>
      <c r="P555" s="934">
        <v>0</v>
      </c>
      <c r="Q555" s="934">
        <v>0</v>
      </c>
      <c r="R555" s="934">
        <v>0</v>
      </c>
      <c r="S555" s="934">
        <v>0</v>
      </c>
      <c r="T555" s="934">
        <v>0</v>
      </c>
      <c r="U555" s="934">
        <v>0</v>
      </c>
      <c r="V555" s="934">
        <v>0</v>
      </c>
      <c r="W555" s="934">
        <v>0</v>
      </c>
      <c r="X555" s="934"/>
      <c r="Y555" s="934"/>
      <c r="Z555" s="934"/>
      <c r="AA555" s="853"/>
      <c r="AB555" s="853"/>
      <c r="AC555" s="853"/>
      <c r="AD555" s="853"/>
      <c r="AE555" s="853"/>
      <c r="AF555" s="853"/>
      <c r="AG555" s="853"/>
      <c r="AH555" s="853"/>
      <c r="AI555" s="853"/>
      <c r="AJ555" s="853"/>
      <c r="AK555" s="853"/>
      <c r="AL555" s="853"/>
      <c r="AM555" s="853"/>
      <c r="AN555" s="853"/>
      <c r="AO555" s="853"/>
      <c r="AP555" s="853"/>
      <c r="AQ555" s="888"/>
      <c r="AR555" s="888"/>
      <c r="AS555" s="888"/>
      <c r="AT555" s="888"/>
      <c r="AU555" s="853"/>
      <c r="AX555" s="853"/>
      <c r="AY555" s="853"/>
      <c r="AZ555" s="853"/>
      <c r="BA555" s="853"/>
      <c r="BB555" s="853"/>
      <c r="BC555" s="853"/>
      <c r="BD555" s="853"/>
      <c r="BE555" s="853"/>
      <c r="BF555" s="853"/>
      <c r="BG555" s="853"/>
      <c r="BH555" s="853"/>
      <c r="BI555" s="853"/>
      <c r="BJ555" s="853"/>
      <c r="BK555" s="853"/>
      <c r="BL555" s="853"/>
      <c r="BM555" s="853"/>
      <c r="BN555" s="853"/>
      <c r="BO555" s="853"/>
      <c r="BP555" s="853"/>
      <c r="BQ555" s="853"/>
      <c r="BR555" s="853"/>
      <c r="BS555" s="853"/>
      <c r="BT555" s="853"/>
      <c r="BU555" s="853"/>
      <c r="BV555" s="853"/>
      <c r="BW555" s="853"/>
      <c r="BX555" s="853"/>
      <c r="BY555" s="853"/>
      <c r="BZ555" s="853"/>
      <c r="CA555" s="853"/>
      <c r="CB555" s="853"/>
      <c r="CC555" s="853"/>
      <c r="CD555" s="853"/>
      <c r="CE555" s="853"/>
      <c r="CF555" s="853"/>
      <c r="CG555" s="853"/>
      <c r="CH555" s="853"/>
      <c r="CI555" s="853"/>
      <c r="CJ555" s="853"/>
      <c r="CK555" s="853"/>
      <c r="CL555" s="853"/>
      <c r="CM555" s="853"/>
      <c r="CN555" s="853"/>
      <c r="CO555" s="853"/>
      <c r="CP555" s="853"/>
      <c r="CQ555" s="853"/>
      <c r="CR555" s="853"/>
      <c r="CS555" s="853"/>
      <c r="CT555" s="853"/>
      <c r="CU555" s="853"/>
    </row>
    <row r="556" spans="1:99" s="852" customFormat="1" hidden="1" x14ac:dyDescent="0.2">
      <c r="A556" s="944" t="s">
        <v>4897</v>
      </c>
      <c r="B556" s="884" t="str">
        <f t="shared" si="11"/>
        <v/>
      </c>
      <c r="C556" s="894" t="s">
        <v>4449</v>
      </c>
      <c r="D556" s="959"/>
      <c r="E556" s="934">
        <v>0</v>
      </c>
      <c r="F556" s="934">
        <v>0</v>
      </c>
      <c r="G556" s="934">
        <v>0</v>
      </c>
      <c r="H556" s="934">
        <v>0</v>
      </c>
      <c r="I556" s="934">
        <v>0</v>
      </c>
      <c r="J556" s="934">
        <v>0</v>
      </c>
      <c r="K556" s="934">
        <v>0</v>
      </c>
      <c r="L556" s="934">
        <v>0</v>
      </c>
      <c r="M556" s="934">
        <v>0</v>
      </c>
      <c r="N556" s="934">
        <v>0</v>
      </c>
      <c r="O556" s="934">
        <v>0</v>
      </c>
      <c r="P556" s="934">
        <v>0</v>
      </c>
      <c r="Q556" s="934">
        <v>0</v>
      </c>
      <c r="R556" s="934">
        <v>0</v>
      </c>
      <c r="S556" s="934">
        <v>0</v>
      </c>
      <c r="T556" s="934">
        <v>0</v>
      </c>
      <c r="U556" s="934">
        <v>0</v>
      </c>
      <c r="V556" s="934">
        <v>0</v>
      </c>
      <c r="W556" s="934">
        <v>0</v>
      </c>
      <c r="X556" s="934"/>
      <c r="Y556" s="934"/>
      <c r="Z556" s="934"/>
      <c r="AA556" s="853"/>
      <c r="AB556" s="853"/>
      <c r="AC556" s="853"/>
      <c r="AD556" s="853"/>
      <c r="AE556" s="853"/>
      <c r="AF556" s="853"/>
      <c r="AG556" s="853"/>
      <c r="AH556" s="853"/>
      <c r="AI556" s="853"/>
      <c r="AJ556" s="853"/>
      <c r="AK556" s="853"/>
      <c r="AL556" s="853"/>
      <c r="AM556" s="853"/>
      <c r="AN556" s="853"/>
      <c r="AO556" s="853"/>
      <c r="AP556" s="853"/>
      <c r="AQ556" s="888"/>
      <c r="AR556" s="888"/>
      <c r="AS556" s="888"/>
      <c r="AT556" s="888"/>
      <c r="AU556" s="853"/>
      <c r="AX556" s="853"/>
      <c r="AY556" s="853"/>
      <c r="AZ556" s="853"/>
      <c r="BA556" s="853"/>
      <c r="BB556" s="853"/>
      <c r="BC556" s="853"/>
      <c r="BD556" s="853"/>
      <c r="BE556" s="853"/>
      <c r="BF556" s="853"/>
      <c r="BG556" s="853"/>
      <c r="BH556" s="853"/>
      <c r="BI556" s="853"/>
      <c r="BJ556" s="853"/>
      <c r="BK556" s="853"/>
      <c r="BL556" s="853"/>
      <c r="BM556" s="853"/>
      <c r="BN556" s="853"/>
      <c r="BO556" s="853"/>
      <c r="BP556" s="853"/>
      <c r="BQ556" s="853"/>
      <c r="BR556" s="853"/>
      <c r="BS556" s="853"/>
      <c r="BT556" s="853"/>
      <c r="BU556" s="853"/>
      <c r="BV556" s="853"/>
      <c r="BW556" s="853"/>
      <c r="BX556" s="853"/>
      <c r="BY556" s="853"/>
      <c r="BZ556" s="853"/>
      <c r="CA556" s="853"/>
      <c r="CB556" s="853"/>
      <c r="CC556" s="853"/>
      <c r="CD556" s="853"/>
      <c r="CE556" s="853"/>
      <c r="CF556" s="853"/>
      <c r="CG556" s="853"/>
      <c r="CH556" s="853"/>
      <c r="CI556" s="853"/>
      <c r="CJ556" s="853"/>
      <c r="CK556" s="853"/>
      <c r="CL556" s="853"/>
      <c r="CM556" s="853"/>
      <c r="CN556" s="853"/>
      <c r="CO556" s="853"/>
      <c r="CP556" s="853"/>
      <c r="CQ556" s="853"/>
      <c r="CR556" s="853"/>
      <c r="CS556" s="853"/>
      <c r="CT556" s="853"/>
      <c r="CU556" s="853"/>
    </row>
    <row r="557" spans="1:99" s="852" customFormat="1" hidden="1" x14ac:dyDescent="0.2">
      <c r="A557" s="944" t="s">
        <v>4898</v>
      </c>
      <c r="B557" s="884" t="str">
        <f t="shared" si="11"/>
        <v/>
      </c>
      <c r="C557" s="891" t="s">
        <v>4450</v>
      </c>
      <c r="D557" s="959"/>
      <c r="E557" s="934">
        <v>0</v>
      </c>
      <c r="F557" s="934">
        <v>0</v>
      </c>
      <c r="G557" s="934">
        <v>0</v>
      </c>
      <c r="H557" s="934">
        <v>0</v>
      </c>
      <c r="I557" s="934">
        <v>0</v>
      </c>
      <c r="J557" s="934">
        <v>0</v>
      </c>
      <c r="K557" s="934">
        <v>0</v>
      </c>
      <c r="L557" s="934">
        <v>0</v>
      </c>
      <c r="M557" s="934">
        <v>0</v>
      </c>
      <c r="N557" s="934">
        <v>0</v>
      </c>
      <c r="O557" s="934">
        <v>0</v>
      </c>
      <c r="P557" s="934">
        <v>0</v>
      </c>
      <c r="Q557" s="934">
        <v>0</v>
      </c>
      <c r="R557" s="934">
        <v>0</v>
      </c>
      <c r="S557" s="934">
        <v>0</v>
      </c>
      <c r="T557" s="934">
        <v>0</v>
      </c>
      <c r="U557" s="934">
        <v>0</v>
      </c>
      <c r="V557" s="934">
        <v>0</v>
      </c>
      <c r="W557" s="934">
        <v>0</v>
      </c>
      <c r="X557" s="934"/>
      <c r="Y557" s="934"/>
      <c r="Z557" s="934"/>
      <c r="AA557" s="853"/>
      <c r="AB557" s="853"/>
      <c r="AC557" s="853"/>
      <c r="AD557" s="853"/>
      <c r="AE557" s="853"/>
      <c r="AF557" s="853"/>
      <c r="AG557" s="853"/>
      <c r="AH557" s="853"/>
      <c r="AI557" s="853"/>
      <c r="AJ557" s="853"/>
      <c r="AK557" s="853"/>
      <c r="AL557" s="853"/>
      <c r="AM557" s="853"/>
      <c r="AN557" s="853"/>
      <c r="AO557" s="853"/>
      <c r="AP557" s="853"/>
      <c r="AQ557" s="888"/>
      <c r="AR557" s="888"/>
      <c r="AS557" s="888"/>
      <c r="AT557" s="888"/>
      <c r="AU557" s="853"/>
      <c r="AX557" s="853"/>
      <c r="AY557" s="853"/>
      <c r="AZ557" s="853"/>
      <c r="BA557" s="853"/>
      <c r="BB557" s="853"/>
      <c r="BC557" s="853"/>
      <c r="BD557" s="853"/>
      <c r="BE557" s="853"/>
      <c r="BF557" s="853"/>
      <c r="BG557" s="853"/>
      <c r="BH557" s="853"/>
      <c r="BI557" s="853"/>
      <c r="BJ557" s="853"/>
      <c r="BK557" s="853"/>
      <c r="BL557" s="853"/>
      <c r="BM557" s="853"/>
      <c r="BN557" s="853"/>
      <c r="BO557" s="853"/>
      <c r="BP557" s="853"/>
      <c r="BQ557" s="853"/>
      <c r="BR557" s="853"/>
      <c r="BS557" s="853"/>
      <c r="BT557" s="853"/>
      <c r="BU557" s="853"/>
      <c r="BV557" s="853"/>
      <c r="BW557" s="853"/>
      <c r="BX557" s="853"/>
      <c r="BY557" s="853"/>
      <c r="BZ557" s="853"/>
      <c r="CA557" s="853"/>
      <c r="CB557" s="853"/>
      <c r="CC557" s="853"/>
      <c r="CD557" s="853"/>
      <c r="CE557" s="853"/>
      <c r="CF557" s="853"/>
      <c r="CG557" s="853"/>
      <c r="CH557" s="853"/>
      <c r="CI557" s="853"/>
      <c r="CJ557" s="853"/>
      <c r="CK557" s="853"/>
      <c r="CL557" s="853"/>
      <c r="CM557" s="853"/>
      <c r="CN557" s="853"/>
      <c r="CO557" s="853"/>
      <c r="CP557" s="853"/>
      <c r="CQ557" s="853"/>
      <c r="CR557" s="853"/>
      <c r="CS557" s="853"/>
      <c r="CT557" s="853"/>
      <c r="CU557" s="853"/>
    </row>
    <row r="558" spans="1:99" s="852" customFormat="1" hidden="1" x14ac:dyDescent="0.2">
      <c r="A558" s="944" t="s">
        <v>4899</v>
      </c>
      <c r="B558" s="884" t="str">
        <f t="shared" si="11"/>
        <v/>
      </c>
      <c r="C558" s="894" t="s">
        <v>4451</v>
      </c>
      <c r="D558" s="959"/>
      <c r="E558" s="934">
        <v>0</v>
      </c>
      <c r="F558" s="934">
        <v>0</v>
      </c>
      <c r="G558" s="934">
        <v>0</v>
      </c>
      <c r="H558" s="934">
        <v>0</v>
      </c>
      <c r="I558" s="934">
        <v>0</v>
      </c>
      <c r="J558" s="934">
        <v>0</v>
      </c>
      <c r="K558" s="934">
        <v>0</v>
      </c>
      <c r="L558" s="934">
        <v>0</v>
      </c>
      <c r="M558" s="934">
        <v>0</v>
      </c>
      <c r="N558" s="934">
        <v>0</v>
      </c>
      <c r="O558" s="934">
        <v>0</v>
      </c>
      <c r="P558" s="934">
        <v>0</v>
      </c>
      <c r="Q558" s="934">
        <v>0</v>
      </c>
      <c r="R558" s="934">
        <v>0</v>
      </c>
      <c r="S558" s="934">
        <v>0</v>
      </c>
      <c r="T558" s="934">
        <v>0</v>
      </c>
      <c r="U558" s="934">
        <v>0</v>
      </c>
      <c r="V558" s="934">
        <v>0</v>
      </c>
      <c r="W558" s="934">
        <v>0</v>
      </c>
      <c r="X558" s="934"/>
      <c r="Y558" s="934"/>
      <c r="Z558" s="934"/>
      <c r="AA558" s="853"/>
      <c r="AB558" s="853"/>
      <c r="AC558" s="853"/>
      <c r="AD558" s="853"/>
      <c r="AE558" s="853"/>
      <c r="AF558" s="853"/>
      <c r="AG558" s="853"/>
      <c r="AH558" s="853"/>
      <c r="AI558" s="853"/>
      <c r="AJ558" s="853"/>
      <c r="AK558" s="853"/>
      <c r="AL558" s="853"/>
      <c r="AM558" s="853"/>
      <c r="AN558" s="853"/>
      <c r="AO558" s="853"/>
      <c r="AP558" s="853"/>
      <c r="AQ558" s="888"/>
      <c r="AR558" s="888"/>
      <c r="AS558" s="888"/>
      <c r="AT558" s="888"/>
      <c r="AU558" s="853"/>
      <c r="AX558" s="853"/>
      <c r="AY558" s="853"/>
      <c r="AZ558" s="853"/>
      <c r="BA558" s="853"/>
      <c r="BB558" s="853"/>
      <c r="BC558" s="853"/>
      <c r="BD558" s="853"/>
      <c r="BE558" s="853"/>
      <c r="BF558" s="853"/>
      <c r="BG558" s="853"/>
      <c r="BH558" s="853"/>
      <c r="BI558" s="853"/>
      <c r="BJ558" s="853"/>
      <c r="BK558" s="853"/>
      <c r="BL558" s="853"/>
      <c r="BM558" s="853"/>
      <c r="BN558" s="853"/>
      <c r="BO558" s="853"/>
      <c r="BP558" s="853"/>
      <c r="BQ558" s="853"/>
      <c r="BR558" s="853"/>
      <c r="BS558" s="853"/>
      <c r="BT558" s="853"/>
      <c r="BU558" s="853"/>
      <c r="BV558" s="853"/>
      <c r="BW558" s="853"/>
      <c r="BX558" s="853"/>
      <c r="BY558" s="853"/>
      <c r="BZ558" s="853"/>
      <c r="CA558" s="853"/>
      <c r="CB558" s="853"/>
      <c r="CC558" s="853"/>
      <c r="CD558" s="853"/>
      <c r="CE558" s="853"/>
      <c r="CF558" s="853"/>
      <c r="CG558" s="853"/>
      <c r="CH558" s="853"/>
      <c r="CI558" s="853"/>
      <c r="CJ558" s="853"/>
      <c r="CK558" s="853"/>
      <c r="CL558" s="853"/>
      <c r="CM558" s="853"/>
      <c r="CN558" s="853"/>
      <c r="CO558" s="853"/>
      <c r="CP558" s="853"/>
      <c r="CQ558" s="853"/>
      <c r="CR558" s="853"/>
      <c r="CS558" s="853"/>
      <c r="CT558" s="853"/>
      <c r="CU558" s="853"/>
    </row>
    <row r="559" spans="1:99" s="852" customFormat="1" hidden="1" x14ac:dyDescent="0.2">
      <c r="A559" s="944" t="s">
        <v>4900</v>
      </c>
      <c r="B559" s="884" t="str">
        <f t="shared" si="11"/>
        <v/>
      </c>
      <c r="C559" s="894" t="s">
        <v>4452</v>
      </c>
      <c r="D559" s="959"/>
      <c r="E559" s="934">
        <v>0</v>
      </c>
      <c r="F559" s="934">
        <v>0</v>
      </c>
      <c r="G559" s="934">
        <v>0</v>
      </c>
      <c r="H559" s="934">
        <v>0</v>
      </c>
      <c r="I559" s="934">
        <v>0</v>
      </c>
      <c r="J559" s="934">
        <v>0</v>
      </c>
      <c r="K559" s="934">
        <v>0</v>
      </c>
      <c r="L559" s="934">
        <v>0</v>
      </c>
      <c r="M559" s="934">
        <v>0</v>
      </c>
      <c r="N559" s="934">
        <v>0</v>
      </c>
      <c r="O559" s="934">
        <v>0</v>
      </c>
      <c r="P559" s="934">
        <v>0</v>
      </c>
      <c r="Q559" s="934">
        <v>0</v>
      </c>
      <c r="R559" s="934">
        <v>0</v>
      </c>
      <c r="S559" s="934">
        <v>0</v>
      </c>
      <c r="T559" s="934">
        <v>0</v>
      </c>
      <c r="U559" s="934">
        <v>0</v>
      </c>
      <c r="V559" s="934">
        <v>0</v>
      </c>
      <c r="W559" s="934">
        <v>0</v>
      </c>
      <c r="X559" s="934"/>
      <c r="Y559" s="934"/>
      <c r="Z559" s="934"/>
      <c r="AA559" s="853"/>
      <c r="AB559" s="853"/>
      <c r="AC559" s="853"/>
      <c r="AD559" s="853"/>
      <c r="AE559" s="853"/>
      <c r="AF559" s="853"/>
      <c r="AG559" s="853"/>
      <c r="AH559" s="853"/>
      <c r="AI559" s="853"/>
      <c r="AJ559" s="853"/>
      <c r="AK559" s="853"/>
      <c r="AL559" s="853"/>
      <c r="AM559" s="853"/>
      <c r="AN559" s="853"/>
      <c r="AO559" s="853"/>
      <c r="AP559" s="853"/>
      <c r="AQ559" s="888"/>
      <c r="AR559" s="888"/>
      <c r="AS559" s="888"/>
      <c r="AT559" s="888"/>
      <c r="AU559" s="853"/>
      <c r="AX559" s="853"/>
      <c r="AY559" s="853"/>
      <c r="AZ559" s="853"/>
      <c r="BA559" s="853"/>
      <c r="BB559" s="853"/>
      <c r="BC559" s="853"/>
      <c r="BD559" s="853"/>
      <c r="BE559" s="853"/>
      <c r="BF559" s="853"/>
      <c r="BG559" s="853"/>
      <c r="BH559" s="853"/>
      <c r="BI559" s="853"/>
      <c r="BJ559" s="853"/>
      <c r="BK559" s="853"/>
      <c r="BL559" s="853"/>
      <c r="BM559" s="853"/>
      <c r="BN559" s="853"/>
      <c r="BO559" s="853"/>
      <c r="BP559" s="853"/>
      <c r="BQ559" s="853"/>
      <c r="BR559" s="853"/>
      <c r="BS559" s="853"/>
      <c r="BT559" s="853"/>
      <c r="BU559" s="853"/>
      <c r="BV559" s="853"/>
      <c r="BW559" s="853"/>
      <c r="BX559" s="853"/>
      <c r="BY559" s="853"/>
      <c r="BZ559" s="853"/>
      <c r="CA559" s="853"/>
      <c r="CB559" s="853"/>
      <c r="CC559" s="853"/>
      <c r="CD559" s="853"/>
      <c r="CE559" s="853"/>
      <c r="CF559" s="853"/>
      <c r="CG559" s="853"/>
      <c r="CH559" s="853"/>
      <c r="CI559" s="853"/>
      <c r="CJ559" s="853"/>
      <c r="CK559" s="853"/>
      <c r="CL559" s="853"/>
      <c r="CM559" s="853"/>
      <c r="CN559" s="853"/>
      <c r="CO559" s="853"/>
      <c r="CP559" s="853"/>
      <c r="CQ559" s="853"/>
      <c r="CR559" s="853"/>
      <c r="CS559" s="853"/>
      <c r="CT559" s="853"/>
      <c r="CU559" s="853"/>
    </row>
    <row r="560" spans="1:99" s="852" customFormat="1" x14ac:dyDescent="0.2">
      <c r="A560" s="944" t="s">
        <v>4901</v>
      </c>
      <c r="B560" s="884" t="str">
        <f t="shared" si="11"/>
        <v>X</v>
      </c>
      <c r="C560" s="891" t="s">
        <v>4453</v>
      </c>
      <c r="D560" s="959"/>
      <c r="E560" s="934">
        <v>0</v>
      </c>
      <c r="F560" s="934">
        <v>0</v>
      </c>
      <c r="G560" s="934">
        <v>0</v>
      </c>
      <c r="H560" s="934">
        <v>-1.0283490419387817</v>
      </c>
      <c r="I560" s="934">
        <v>0</v>
      </c>
      <c r="J560" s="934">
        <v>0</v>
      </c>
      <c r="K560" s="934">
        <v>0</v>
      </c>
      <c r="L560" s="934">
        <v>0</v>
      </c>
      <c r="M560" s="934">
        <v>0</v>
      </c>
      <c r="N560" s="934">
        <v>0</v>
      </c>
      <c r="O560" s="934">
        <v>0</v>
      </c>
      <c r="P560" s="934">
        <v>0.1854339987039566</v>
      </c>
      <c r="Q560" s="934">
        <v>0</v>
      </c>
      <c r="R560" s="934">
        <v>0</v>
      </c>
      <c r="S560" s="934">
        <v>0</v>
      </c>
      <c r="T560" s="934">
        <v>0</v>
      </c>
      <c r="U560" s="934">
        <v>0</v>
      </c>
      <c r="V560" s="934">
        <v>0</v>
      </c>
      <c r="W560" s="934">
        <v>0</v>
      </c>
      <c r="X560" s="934">
        <v>0</v>
      </c>
      <c r="Y560" s="934"/>
      <c r="Z560" s="934"/>
      <c r="AA560" s="853"/>
      <c r="AB560" s="853"/>
      <c r="AC560" s="853"/>
      <c r="AD560" s="853"/>
      <c r="AE560" s="853"/>
      <c r="AF560" s="853"/>
      <c r="AG560" s="853"/>
      <c r="AH560" s="853"/>
      <c r="AI560" s="853"/>
      <c r="AJ560" s="853"/>
      <c r="AK560" s="853"/>
      <c r="AL560" s="853"/>
      <c r="AM560" s="853"/>
      <c r="AN560" s="853"/>
      <c r="AO560" s="853"/>
      <c r="AP560" s="853"/>
      <c r="AQ560" s="888"/>
      <c r="AR560" s="888"/>
      <c r="AS560" s="888"/>
      <c r="AT560" s="888"/>
      <c r="AU560" s="853"/>
      <c r="AX560" s="853"/>
      <c r="AY560" s="853"/>
      <c r="AZ560" s="853"/>
      <c r="BA560" s="853"/>
      <c r="BB560" s="853"/>
      <c r="BC560" s="853"/>
      <c r="BD560" s="853"/>
      <c r="BE560" s="853"/>
      <c r="BF560" s="853"/>
      <c r="BG560" s="853"/>
      <c r="BH560" s="853"/>
      <c r="BI560" s="853"/>
      <c r="BJ560" s="853"/>
      <c r="BK560" s="853"/>
      <c r="BL560" s="853"/>
      <c r="BM560" s="853"/>
      <c r="BN560" s="853"/>
      <c r="BO560" s="853"/>
      <c r="BP560" s="853"/>
      <c r="BQ560" s="853"/>
      <c r="BR560" s="853"/>
      <c r="BS560" s="853"/>
      <c r="BT560" s="853"/>
      <c r="BU560" s="853"/>
      <c r="BV560" s="853"/>
      <c r="BW560" s="853"/>
      <c r="BX560" s="853"/>
      <c r="BY560" s="853"/>
      <c r="BZ560" s="853"/>
      <c r="CA560" s="853"/>
      <c r="CB560" s="853"/>
      <c r="CC560" s="853"/>
      <c r="CD560" s="853"/>
      <c r="CE560" s="853"/>
      <c r="CF560" s="853"/>
      <c r="CG560" s="853"/>
      <c r="CH560" s="853"/>
      <c r="CI560" s="853"/>
      <c r="CJ560" s="853"/>
      <c r="CK560" s="853"/>
      <c r="CL560" s="853"/>
      <c r="CM560" s="853"/>
      <c r="CN560" s="853"/>
      <c r="CO560" s="853"/>
      <c r="CP560" s="853"/>
      <c r="CQ560" s="853"/>
      <c r="CR560" s="853"/>
      <c r="CS560" s="853"/>
      <c r="CT560" s="853"/>
      <c r="CU560" s="853"/>
    </row>
    <row r="561" spans="1:99" s="852" customFormat="1" hidden="1" x14ac:dyDescent="0.2">
      <c r="A561" s="944" t="s">
        <v>4902</v>
      </c>
      <c r="B561" s="884" t="str">
        <f t="shared" si="11"/>
        <v/>
      </c>
      <c r="C561" s="894" t="s">
        <v>4454</v>
      </c>
      <c r="D561" s="959"/>
      <c r="E561" s="934">
        <v>0</v>
      </c>
      <c r="F561" s="934">
        <v>0</v>
      </c>
      <c r="G561" s="934">
        <v>0</v>
      </c>
      <c r="H561" s="934">
        <v>0</v>
      </c>
      <c r="I561" s="934">
        <v>0</v>
      </c>
      <c r="J561" s="934">
        <v>0</v>
      </c>
      <c r="K561" s="934">
        <v>0</v>
      </c>
      <c r="L561" s="934">
        <v>0</v>
      </c>
      <c r="M561" s="934">
        <v>0</v>
      </c>
      <c r="N561" s="934">
        <v>0</v>
      </c>
      <c r="O561" s="934">
        <v>0</v>
      </c>
      <c r="P561" s="934">
        <v>0</v>
      </c>
      <c r="Q561" s="934">
        <v>0</v>
      </c>
      <c r="R561" s="934">
        <v>0</v>
      </c>
      <c r="S561" s="934">
        <v>0</v>
      </c>
      <c r="T561" s="934">
        <v>0</v>
      </c>
      <c r="U561" s="934">
        <v>0</v>
      </c>
      <c r="V561" s="934">
        <v>0</v>
      </c>
      <c r="W561" s="934">
        <v>0</v>
      </c>
      <c r="X561" s="934"/>
      <c r="Y561" s="934"/>
      <c r="Z561" s="934"/>
      <c r="AA561" s="853"/>
      <c r="AB561" s="853"/>
      <c r="AC561" s="853"/>
      <c r="AD561" s="853"/>
      <c r="AE561" s="853"/>
      <c r="AF561" s="853"/>
      <c r="AG561" s="853"/>
      <c r="AH561" s="853"/>
      <c r="AI561" s="853"/>
      <c r="AJ561" s="853"/>
      <c r="AK561" s="853"/>
      <c r="AL561" s="853"/>
      <c r="AM561" s="853"/>
      <c r="AN561" s="853"/>
      <c r="AO561" s="853"/>
      <c r="AP561" s="853"/>
      <c r="AQ561" s="888"/>
      <c r="AR561" s="888"/>
      <c r="AS561" s="888"/>
      <c r="AT561" s="888"/>
      <c r="AU561" s="853"/>
      <c r="AX561" s="853"/>
      <c r="AY561" s="853"/>
      <c r="AZ561" s="853"/>
      <c r="BA561" s="853"/>
      <c r="BB561" s="853"/>
      <c r="BC561" s="853"/>
      <c r="BD561" s="853"/>
      <c r="BE561" s="853"/>
      <c r="BF561" s="853"/>
      <c r="BG561" s="853"/>
      <c r="BH561" s="853"/>
      <c r="BI561" s="853"/>
      <c r="BJ561" s="853"/>
      <c r="BK561" s="853"/>
      <c r="BL561" s="853"/>
      <c r="BM561" s="853"/>
      <c r="BN561" s="853"/>
      <c r="BO561" s="853"/>
      <c r="BP561" s="853"/>
      <c r="BQ561" s="853"/>
      <c r="BR561" s="853"/>
      <c r="BS561" s="853"/>
      <c r="BT561" s="853"/>
      <c r="BU561" s="853"/>
      <c r="BV561" s="853"/>
      <c r="BW561" s="853"/>
      <c r="BX561" s="853"/>
      <c r="BY561" s="853"/>
      <c r="BZ561" s="853"/>
      <c r="CA561" s="853"/>
      <c r="CB561" s="853"/>
      <c r="CC561" s="853"/>
      <c r="CD561" s="853"/>
      <c r="CE561" s="853"/>
      <c r="CF561" s="853"/>
      <c r="CG561" s="853"/>
      <c r="CH561" s="853"/>
      <c r="CI561" s="853"/>
      <c r="CJ561" s="853"/>
      <c r="CK561" s="853"/>
      <c r="CL561" s="853"/>
      <c r="CM561" s="853"/>
      <c r="CN561" s="853"/>
      <c r="CO561" s="853"/>
      <c r="CP561" s="853"/>
      <c r="CQ561" s="853"/>
      <c r="CR561" s="853"/>
      <c r="CS561" s="853"/>
      <c r="CT561" s="853"/>
      <c r="CU561" s="853"/>
    </row>
    <row r="562" spans="1:99" s="852" customFormat="1" x14ac:dyDescent="0.2">
      <c r="A562" s="944" t="s">
        <v>4903</v>
      </c>
      <c r="B562" s="884" t="str">
        <f t="shared" si="11"/>
        <v>X</v>
      </c>
      <c r="C562" s="894" t="s">
        <v>4455</v>
      </c>
      <c r="D562" s="959"/>
      <c r="E562" s="934">
        <v>0</v>
      </c>
      <c r="F562" s="934">
        <v>0</v>
      </c>
      <c r="G562" s="934">
        <v>0</v>
      </c>
      <c r="H562" s="934">
        <v>-1.0283490419387817</v>
      </c>
      <c r="I562" s="934">
        <v>0</v>
      </c>
      <c r="J562" s="934">
        <v>0</v>
      </c>
      <c r="K562" s="934">
        <v>0</v>
      </c>
      <c r="L562" s="934">
        <v>0</v>
      </c>
      <c r="M562" s="934">
        <v>0</v>
      </c>
      <c r="N562" s="934">
        <v>0</v>
      </c>
      <c r="O562" s="934">
        <v>0</v>
      </c>
      <c r="P562" s="934">
        <v>0.1854339987039566</v>
      </c>
      <c r="Q562" s="934">
        <v>0</v>
      </c>
      <c r="R562" s="934">
        <v>0</v>
      </c>
      <c r="S562" s="934">
        <v>0</v>
      </c>
      <c r="T562" s="934">
        <v>0</v>
      </c>
      <c r="U562" s="934">
        <v>0</v>
      </c>
      <c r="V562" s="934">
        <v>0</v>
      </c>
      <c r="W562" s="934">
        <v>0</v>
      </c>
      <c r="X562" s="934">
        <v>0</v>
      </c>
      <c r="Y562" s="934"/>
      <c r="Z562" s="934"/>
      <c r="AA562" s="853"/>
      <c r="AB562" s="853"/>
      <c r="AC562" s="853"/>
      <c r="AD562" s="853"/>
      <c r="AE562" s="853"/>
      <c r="AF562" s="853"/>
      <c r="AG562" s="853"/>
      <c r="AH562" s="853"/>
      <c r="AI562" s="853"/>
      <c r="AJ562" s="853"/>
      <c r="AK562" s="853"/>
      <c r="AL562" s="853"/>
      <c r="AM562" s="853"/>
      <c r="AN562" s="853"/>
      <c r="AO562" s="853"/>
      <c r="AP562" s="853"/>
      <c r="AQ562" s="888"/>
      <c r="AR562" s="888"/>
      <c r="AS562" s="888"/>
      <c r="AT562" s="888"/>
      <c r="AU562" s="853"/>
      <c r="AX562" s="853"/>
      <c r="AY562" s="853"/>
      <c r="AZ562" s="853"/>
      <c r="BA562" s="853"/>
      <c r="BB562" s="853"/>
      <c r="BC562" s="853"/>
      <c r="BD562" s="853"/>
      <c r="BE562" s="853"/>
      <c r="BF562" s="853"/>
      <c r="BG562" s="853"/>
      <c r="BH562" s="853"/>
      <c r="BI562" s="853"/>
      <c r="BJ562" s="853"/>
      <c r="BK562" s="853"/>
      <c r="BL562" s="853"/>
      <c r="BM562" s="853"/>
      <c r="BN562" s="853"/>
      <c r="BO562" s="853"/>
      <c r="BP562" s="853"/>
      <c r="BQ562" s="853"/>
      <c r="BR562" s="853"/>
      <c r="BS562" s="853"/>
      <c r="BT562" s="853"/>
      <c r="BU562" s="853"/>
      <c r="BV562" s="853"/>
      <c r="BW562" s="853"/>
      <c r="BX562" s="853"/>
      <c r="BY562" s="853"/>
      <c r="BZ562" s="853"/>
      <c r="CA562" s="853"/>
      <c r="CB562" s="853"/>
      <c r="CC562" s="853"/>
      <c r="CD562" s="853"/>
      <c r="CE562" s="853"/>
      <c r="CF562" s="853"/>
      <c r="CG562" s="853"/>
      <c r="CH562" s="853"/>
      <c r="CI562" s="853"/>
      <c r="CJ562" s="853"/>
      <c r="CK562" s="853"/>
      <c r="CL562" s="853"/>
      <c r="CM562" s="853"/>
      <c r="CN562" s="853"/>
      <c r="CO562" s="853"/>
      <c r="CP562" s="853"/>
      <c r="CQ562" s="853"/>
      <c r="CR562" s="853"/>
      <c r="CS562" s="853"/>
      <c r="CT562" s="853"/>
      <c r="CU562" s="853"/>
    </row>
    <row r="563" spans="1:99" s="852" customFormat="1" hidden="1" x14ac:dyDescent="0.2">
      <c r="A563" s="944">
        <v>5.3</v>
      </c>
      <c r="B563" s="884" t="str">
        <f t="shared" si="11"/>
        <v/>
      </c>
      <c r="C563" s="867" t="s">
        <v>4456</v>
      </c>
      <c r="D563" s="959"/>
      <c r="E563" s="934">
        <v>0</v>
      </c>
      <c r="F563" s="934">
        <v>0</v>
      </c>
      <c r="G563" s="934">
        <v>0</v>
      </c>
      <c r="H563" s="934">
        <v>0</v>
      </c>
      <c r="I563" s="934">
        <v>0</v>
      </c>
      <c r="J563" s="934">
        <v>0</v>
      </c>
      <c r="K563" s="934">
        <v>0</v>
      </c>
      <c r="L563" s="934">
        <v>0</v>
      </c>
      <c r="M563" s="934">
        <v>0</v>
      </c>
      <c r="N563" s="934">
        <v>0</v>
      </c>
      <c r="O563" s="934">
        <v>0</v>
      </c>
      <c r="P563" s="934">
        <v>0</v>
      </c>
      <c r="Q563" s="934">
        <v>0</v>
      </c>
      <c r="R563" s="934">
        <v>0</v>
      </c>
      <c r="S563" s="934">
        <v>0</v>
      </c>
      <c r="T563" s="934">
        <v>0</v>
      </c>
      <c r="U563" s="934">
        <v>0</v>
      </c>
      <c r="V563" s="934">
        <v>0</v>
      </c>
      <c r="W563" s="934">
        <v>0</v>
      </c>
      <c r="X563" s="934"/>
      <c r="Y563" s="934"/>
      <c r="Z563" s="934"/>
      <c r="AA563" s="853"/>
      <c r="AB563" s="853"/>
      <c r="AC563" s="853"/>
      <c r="AD563" s="853"/>
      <c r="AE563" s="853"/>
      <c r="AF563" s="853"/>
      <c r="AG563" s="853"/>
      <c r="AH563" s="853"/>
      <c r="AI563" s="853"/>
      <c r="AJ563" s="853"/>
      <c r="AK563" s="853"/>
      <c r="AL563" s="853"/>
      <c r="AM563" s="853"/>
      <c r="AN563" s="853"/>
      <c r="AO563" s="853"/>
      <c r="AP563" s="853"/>
      <c r="AQ563" s="888"/>
      <c r="AR563" s="888"/>
      <c r="AS563" s="888"/>
      <c r="AT563" s="888"/>
      <c r="AU563" s="853"/>
      <c r="AX563" s="853"/>
      <c r="AY563" s="853"/>
      <c r="AZ563" s="853"/>
      <c r="BA563" s="853"/>
      <c r="BB563" s="853"/>
      <c r="BC563" s="853"/>
      <c r="BD563" s="853"/>
      <c r="BE563" s="853"/>
      <c r="BF563" s="853"/>
      <c r="BG563" s="853"/>
      <c r="BH563" s="853"/>
      <c r="BI563" s="853"/>
      <c r="BJ563" s="853"/>
      <c r="BK563" s="853"/>
      <c r="BL563" s="853"/>
      <c r="BM563" s="853"/>
      <c r="BN563" s="853"/>
      <c r="BO563" s="853"/>
      <c r="BP563" s="853"/>
      <c r="BQ563" s="853"/>
      <c r="BR563" s="853"/>
      <c r="BS563" s="853"/>
      <c r="BT563" s="853"/>
      <c r="BU563" s="853"/>
      <c r="BV563" s="853"/>
      <c r="BW563" s="853"/>
      <c r="BX563" s="853"/>
      <c r="BY563" s="853"/>
      <c r="BZ563" s="853"/>
      <c r="CA563" s="853"/>
      <c r="CB563" s="853"/>
      <c r="CC563" s="853"/>
      <c r="CD563" s="853"/>
      <c r="CE563" s="853"/>
      <c r="CF563" s="853"/>
      <c r="CG563" s="853"/>
      <c r="CH563" s="853"/>
      <c r="CI563" s="853"/>
      <c r="CJ563" s="853"/>
      <c r="CK563" s="853"/>
      <c r="CL563" s="853"/>
      <c r="CM563" s="853"/>
      <c r="CN563" s="853"/>
      <c r="CO563" s="853"/>
      <c r="CP563" s="853"/>
      <c r="CQ563" s="853"/>
      <c r="CR563" s="853"/>
      <c r="CS563" s="853"/>
      <c r="CT563" s="853"/>
      <c r="CU563" s="853"/>
    </row>
    <row r="564" spans="1:99" s="852" customFormat="1" hidden="1" x14ac:dyDescent="0.2">
      <c r="A564" s="944" t="s">
        <v>4904</v>
      </c>
      <c r="B564" s="884" t="str">
        <f t="shared" si="11"/>
        <v/>
      </c>
      <c r="C564" s="890" t="s">
        <v>4457</v>
      </c>
      <c r="D564" s="959"/>
      <c r="E564" s="934">
        <v>0</v>
      </c>
      <c r="F564" s="934">
        <v>0</v>
      </c>
      <c r="G564" s="934">
        <v>0</v>
      </c>
      <c r="H564" s="934">
        <v>0</v>
      </c>
      <c r="I564" s="934">
        <v>0</v>
      </c>
      <c r="J564" s="934">
        <v>0</v>
      </c>
      <c r="K564" s="934">
        <v>0</v>
      </c>
      <c r="L564" s="934">
        <v>0</v>
      </c>
      <c r="M564" s="934">
        <v>0</v>
      </c>
      <c r="N564" s="934">
        <v>0</v>
      </c>
      <c r="O564" s="934">
        <v>0</v>
      </c>
      <c r="P564" s="934">
        <v>0</v>
      </c>
      <c r="Q564" s="934">
        <v>0</v>
      </c>
      <c r="R564" s="934">
        <v>0</v>
      </c>
      <c r="S564" s="934">
        <v>0</v>
      </c>
      <c r="T564" s="934">
        <v>0</v>
      </c>
      <c r="U564" s="934">
        <v>0</v>
      </c>
      <c r="V564" s="934">
        <v>0</v>
      </c>
      <c r="W564" s="934">
        <v>0</v>
      </c>
      <c r="X564" s="934"/>
      <c r="Y564" s="934"/>
      <c r="Z564" s="934"/>
      <c r="AA564" s="853"/>
      <c r="AB564" s="853"/>
      <c r="AC564" s="853"/>
      <c r="AD564" s="853"/>
      <c r="AE564" s="853"/>
      <c r="AF564" s="853"/>
      <c r="AG564" s="853"/>
      <c r="AH564" s="853"/>
      <c r="AI564" s="853"/>
      <c r="AJ564" s="853"/>
      <c r="AK564" s="853"/>
      <c r="AL564" s="853"/>
      <c r="AM564" s="853"/>
      <c r="AN564" s="853"/>
      <c r="AO564" s="853"/>
      <c r="AP564" s="853"/>
      <c r="AQ564" s="888"/>
      <c r="AR564" s="888"/>
      <c r="AS564" s="888"/>
      <c r="AT564" s="888"/>
      <c r="AU564" s="853"/>
      <c r="AX564" s="853"/>
      <c r="AY564" s="853"/>
      <c r="AZ564" s="853"/>
      <c r="BA564" s="853"/>
      <c r="BB564" s="853"/>
      <c r="BC564" s="853"/>
      <c r="BD564" s="853"/>
      <c r="BE564" s="853"/>
      <c r="BF564" s="853"/>
      <c r="BG564" s="853"/>
      <c r="BH564" s="853"/>
      <c r="BI564" s="853"/>
      <c r="BJ564" s="853"/>
      <c r="BK564" s="853"/>
      <c r="BL564" s="853"/>
      <c r="BM564" s="853"/>
      <c r="BN564" s="853"/>
      <c r="BO564" s="853"/>
      <c r="BP564" s="853"/>
      <c r="BQ564" s="853"/>
      <c r="BR564" s="853"/>
      <c r="BS564" s="853"/>
      <c r="BT564" s="853"/>
      <c r="BU564" s="853"/>
      <c r="BV564" s="853"/>
      <c r="BW564" s="853"/>
      <c r="BX564" s="853"/>
      <c r="BY564" s="853"/>
      <c r="BZ564" s="853"/>
      <c r="CA564" s="853"/>
      <c r="CB564" s="853"/>
      <c r="CC564" s="853"/>
      <c r="CD564" s="853"/>
      <c r="CE564" s="853"/>
      <c r="CF564" s="853"/>
      <c r="CG564" s="853"/>
      <c r="CH564" s="853"/>
      <c r="CI564" s="853"/>
      <c r="CJ564" s="853"/>
      <c r="CK564" s="853"/>
      <c r="CL564" s="853"/>
      <c r="CM564" s="853"/>
      <c r="CN564" s="853"/>
      <c r="CO564" s="853"/>
      <c r="CP564" s="853"/>
      <c r="CQ564" s="853"/>
      <c r="CR564" s="853"/>
      <c r="CS564" s="853"/>
      <c r="CT564" s="853"/>
      <c r="CU564" s="853"/>
    </row>
    <row r="565" spans="1:99" s="852" customFormat="1" hidden="1" x14ac:dyDescent="0.2">
      <c r="A565" s="944" t="s">
        <v>4905</v>
      </c>
      <c r="B565" s="884" t="str">
        <f t="shared" si="11"/>
        <v/>
      </c>
      <c r="C565" s="891" t="s">
        <v>4458</v>
      </c>
      <c r="D565" s="959"/>
      <c r="E565" s="934">
        <v>0</v>
      </c>
      <c r="F565" s="934">
        <v>0</v>
      </c>
      <c r="G565" s="934">
        <v>0</v>
      </c>
      <c r="H565" s="934">
        <v>0</v>
      </c>
      <c r="I565" s="934">
        <v>0</v>
      </c>
      <c r="J565" s="934">
        <v>0</v>
      </c>
      <c r="K565" s="934">
        <v>0</v>
      </c>
      <c r="L565" s="934">
        <v>0</v>
      </c>
      <c r="M565" s="934">
        <v>0</v>
      </c>
      <c r="N565" s="934">
        <v>0</v>
      </c>
      <c r="O565" s="934">
        <v>0</v>
      </c>
      <c r="P565" s="934">
        <v>0</v>
      </c>
      <c r="Q565" s="934">
        <v>0</v>
      </c>
      <c r="R565" s="934">
        <v>0</v>
      </c>
      <c r="S565" s="934">
        <v>0</v>
      </c>
      <c r="T565" s="934">
        <v>0</v>
      </c>
      <c r="U565" s="934">
        <v>0</v>
      </c>
      <c r="V565" s="934">
        <v>0</v>
      </c>
      <c r="W565" s="934">
        <v>0</v>
      </c>
      <c r="X565" s="934"/>
      <c r="Y565" s="934"/>
      <c r="Z565" s="934"/>
      <c r="AA565" s="853"/>
      <c r="AB565" s="853"/>
      <c r="AC565" s="853"/>
      <c r="AD565" s="853"/>
      <c r="AE565" s="853"/>
      <c r="AF565" s="853"/>
      <c r="AG565" s="853"/>
      <c r="AH565" s="853"/>
      <c r="AI565" s="853"/>
      <c r="AJ565" s="853"/>
      <c r="AK565" s="853"/>
      <c r="AL565" s="853"/>
      <c r="AM565" s="853"/>
      <c r="AN565" s="853"/>
      <c r="AO565" s="853"/>
      <c r="AP565" s="853"/>
      <c r="AQ565" s="888"/>
      <c r="AR565" s="888"/>
      <c r="AS565" s="888"/>
      <c r="AT565" s="888"/>
      <c r="AU565" s="853"/>
      <c r="AX565" s="853"/>
      <c r="AY565" s="853"/>
      <c r="AZ565" s="853"/>
      <c r="BA565" s="853"/>
      <c r="BB565" s="853"/>
      <c r="BC565" s="853"/>
      <c r="BD565" s="853"/>
      <c r="BE565" s="853"/>
      <c r="BF565" s="853"/>
      <c r="BG565" s="853"/>
      <c r="BH565" s="853"/>
      <c r="BI565" s="853"/>
      <c r="BJ565" s="853"/>
      <c r="BK565" s="853"/>
      <c r="BL565" s="853"/>
      <c r="BM565" s="853"/>
      <c r="BN565" s="853"/>
      <c r="BO565" s="853"/>
      <c r="BP565" s="853"/>
      <c r="BQ565" s="853"/>
      <c r="BR565" s="853"/>
      <c r="BS565" s="853"/>
      <c r="BT565" s="853"/>
      <c r="BU565" s="853"/>
      <c r="BV565" s="853"/>
      <c r="BW565" s="853"/>
      <c r="BX565" s="853"/>
      <c r="BY565" s="853"/>
      <c r="BZ565" s="853"/>
      <c r="CA565" s="853"/>
      <c r="CB565" s="853"/>
      <c r="CC565" s="853"/>
      <c r="CD565" s="853"/>
      <c r="CE565" s="853"/>
      <c r="CF565" s="853"/>
      <c r="CG565" s="853"/>
      <c r="CH565" s="853"/>
      <c r="CI565" s="853"/>
      <c r="CJ565" s="853"/>
      <c r="CK565" s="853"/>
      <c r="CL565" s="853"/>
      <c r="CM565" s="853"/>
      <c r="CN565" s="853"/>
      <c r="CO565" s="853"/>
      <c r="CP565" s="853"/>
      <c r="CQ565" s="853"/>
      <c r="CR565" s="853"/>
      <c r="CS565" s="853"/>
      <c r="CT565" s="853"/>
      <c r="CU565" s="853"/>
    </row>
    <row r="566" spans="1:99" s="852" customFormat="1" hidden="1" x14ac:dyDescent="0.2">
      <c r="A566" s="944" t="s">
        <v>4906</v>
      </c>
      <c r="B566" s="884" t="str">
        <f t="shared" si="11"/>
        <v/>
      </c>
      <c r="C566" s="891" t="s">
        <v>4459</v>
      </c>
      <c r="D566" s="959"/>
      <c r="E566" s="934">
        <v>0</v>
      </c>
      <c r="F566" s="934">
        <v>0</v>
      </c>
      <c r="G566" s="934">
        <v>0</v>
      </c>
      <c r="H566" s="934">
        <v>0</v>
      </c>
      <c r="I566" s="934">
        <v>0</v>
      </c>
      <c r="J566" s="934">
        <v>0</v>
      </c>
      <c r="K566" s="934">
        <v>0</v>
      </c>
      <c r="L566" s="934">
        <v>0</v>
      </c>
      <c r="M566" s="934">
        <v>0</v>
      </c>
      <c r="N566" s="934">
        <v>0</v>
      </c>
      <c r="O566" s="934">
        <v>0</v>
      </c>
      <c r="P566" s="934">
        <v>0</v>
      </c>
      <c r="Q566" s="934">
        <v>0</v>
      </c>
      <c r="R566" s="934">
        <v>0</v>
      </c>
      <c r="S566" s="934">
        <v>0</v>
      </c>
      <c r="T566" s="934">
        <v>0</v>
      </c>
      <c r="U566" s="934">
        <v>0</v>
      </c>
      <c r="V566" s="934">
        <v>0</v>
      </c>
      <c r="W566" s="934">
        <v>0</v>
      </c>
      <c r="X566" s="934"/>
      <c r="Y566" s="934"/>
      <c r="Z566" s="934"/>
      <c r="AA566" s="853"/>
      <c r="AB566" s="853"/>
      <c r="AC566" s="853"/>
      <c r="AD566" s="853"/>
      <c r="AE566" s="853"/>
      <c r="AF566" s="853"/>
      <c r="AG566" s="853"/>
      <c r="AH566" s="853"/>
      <c r="AI566" s="853"/>
      <c r="AJ566" s="853"/>
      <c r="AK566" s="853"/>
      <c r="AL566" s="853"/>
      <c r="AM566" s="853"/>
      <c r="AN566" s="853"/>
      <c r="AO566" s="853"/>
      <c r="AP566" s="853"/>
      <c r="AQ566" s="888"/>
      <c r="AR566" s="888"/>
      <c r="AS566" s="888"/>
      <c r="AT566" s="888"/>
      <c r="AU566" s="853"/>
      <c r="AX566" s="853"/>
      <c r="AY566" s="853"/>
      <c r="AZ566" s="853"/>
      <c r="BA566" s="853"/>
      <c r="BB566" s="853"/>
      <c r="BC566" s="853"/>
      <c r="BD566" s="853"/>
      <c r="BE566" s="853"/>
      <c r="BF566" s="853"/>
      <c r="BG566" s="853"/>
      <c r="BH566" s="853"/>
      <c r="BI566" s="853"/>
      <c r="BJ566" s="853"/>
      <c r="BK566" s="853"/>
      <c r="BL566" s="853"/>
      <c r="BM566" s="853"/>
      <c r="BN566" s="853"/>
      <c r="BO566" s="853"/>
      <c r="BP566" s="853"/>
      <c r="BQ566" s="853"/>
      <c r="BR566" s="853"/>
      <c r="BS566" s="853"/>
      <c r="BT566" s="853"/>
      <c r="BU566" s="853"/>
      <c r="BV566" s="853"/>
      <c r="BW566" s="853"/>
      <c r="BX566" s="853"/>
      <c r="BY566" s="853"/>
      <c r="BZ566" s="853"/>
      <c r="CA566" s="853"/>
      <c r="CB566" s="853"/>
      <c r="CC566" s="853"/>
      <c r="CD566" s="853"/>
      <c r="CE566" s="853"/>
      <c r="CF566" s="853"/>
      <c r="CG566" s="853"/>
      <c r="CH566" s="853"/>
      <c r="CI566" s="853"/>
      <c r="CJ566" s="853"/>
      <c r="CK566" s="853"/>
      <c r="CL566" s="853"/>
      <c r="CM566" s="853"/>
      <c r="CN566" s="853"/>
      <c r="CO566" s="853"/>
      <c r="CP566" s="853"/>
      <c r="CQ566" s="853"/>
      <c r="CR566" s="853"/>
      <c r="CS566" s="853"/>
      <c r="CT566" s="853"/>
      <c r="CU566" s="853"/>
    </row>
    <row r="567" spans="1:99" s="852" customFormat="1" hidden="1" x14ac:dyDescent="0.2">
      <c r="A567" s="944" t="s">
        <v>4907</v>
      </c>
      <c r="B567" s="884" t="str">
        <f t="shared" si="11"/>
        <v/>
      </c>
      <c r="C567" s="891" t="s">
        <v>4460</v>
      </c>
      <c r="D567" s="959"/>
      <c r="E567" s="934">
        <v>0</v>
      </c>
      <c r="F567" s="934">
        <v>0</v>
      </c>
      <c r="G567" s="934">
        <v>0</v>
      </c>
      <c r="H567" s="934">
        <v>0</v>
      </c>
      <c r="I567" s="934">
        <v>0</v>
      </c>
      <c r="J567" s="934">
        <v>0</v>
      </c>
      <c r="K567" s="934">
        <v>0</v>
      </c>
      <c r="L567" s="934">
        <v>0</v>
      </c>
      <c r="M567" s="934">
        <v>0</v>
      </c>
      <c r="N567" s="934">
        <v>0</v>
      </c>
      <c r="O567" s="934">
        <v>0</v>
      </c>
      <c r="P567" s="934">
        <v>0</v>
      </c>
      <c r="Q567" s="934">
        <v>0</v>
      </c>
      <c r="R567" s="934">
        <v>0</v>
      </c>
      <c r="S567" s="934">
        <v>0</v>
      </c>
      <c r="T567" s="934">
        <v>0</v>
      </c>
      <c r="U567" s="934">
        <v>0</v>
      </c>
      <c r="V567" s="934">
        <v>0</v>
      </c>
      <c r="W567" s="934">
        <v>0</v>
      </c>
      <c r="X567" s="934"/>
      <c r="Y567" s="934"/>
      <c r="Z567" s="934"/>
      <c r="AA567" s="853"/>
      <c r="AB567" s="853"/>
      <c r="AC567" s="853"/>
      <c r="AD567" s="853"/>
      <c r="AE567" s="853"/>
      <c r="AF567" s="853"/>
      <c r="AG567" s="853"/>
      <c r="AH567" s="853"/>
      <c r="AI567" s="853"/>
      <c r="AJ567" s="853"/>
      <c r="AK567" s="853"/>
      <c r="AL567" s="853"/>
      <c r="AM567" s="853"/>
      <c r="AN567" s="853"/>
      <c r="AO567" s="853"/>
      <c r="AP567" s="853"/>
      <c r="AQ567" s="888"/>
      <c r="AR567" s="888"/>
      <c r="AS567" s="888"/>
      <c r="AT567" s="888"/>
      <c r="AU567" s="853"/>
      <c r="AX567" s="853"/>
      <c r="AY567" s="853"/>
      <c r="AZ567" s="853"/>
      <c r="BA567" s="853"/>
      <c r="BB567" s="853"/>
      <c r="BC567" s="853"/>
      <c r="BD567" s="853"/>
      <c r="BE567" s="853"/>
      <c r="BF567" s="853"/>
      <c r="BG567" s="853"/>
      <c r="BH567" s="853"/>
      <c r="BI567" s="853"/>
      <c r="BJ567" s="853"/>
      <c r="BK567" s="853"/>
      <c r="BL567" s="853"/>
      <c r="BM567" s="853"/>
      <c r="BN567" s="853"/>
      <c r="BO567" s="853"/>
      <c r="BP567" s="853"/>
      <c r="BQ567" s="853"/>
      <c r="BR567" s="853"/>
      <c r="BS567" s="853"/>
      <c r="BT567" s="853"/>
      <c r="BU567" s="853"/>
      <c r="BV567" s="853"/>
      <c r="BW567" s="853"/>
      <c r="BX567" s="853"/>
      <c r="BY567" s="853"/>
      <c r="BZ567" s="853"/>
      <c r="CA567" s="853"/>
      <c r="CB567" s="853"/>
      <c r="CC567" s="853"/>
      <c r="CD567" s="853"/>
      <c r="CE567" s="853"/>
      <c r="CF567" s="853"/>
      <c r="CG567" s="853"/>
      <c r="CH567" s="853"/>
      <c r="CI567" s="853"/>
      <c r="CJ567" s="853"/>
      <c r="CK567" s="853"/>
      <c r="CL567" s="853"/>
      <c r="CM567" s="853"/>
      <c r="CN567" s="853"/>
      <c r="CO567" s="853"/>
      <c r="CP567" s="853"/>
      <c r="CQ567" s="853"/>
      <c r="CR567" s="853"/>
      <c r="CS567" s="853"/>
      <c r="CT567" s="853"/>
      <c r="CU567" s="853"/>
    </row>
    <row r="568" spans="1:99" s="852" customFormat="1" hidden="1" x14ac:dyDescent="0.2">
      <c r="A568" s="944" t="s">
        <v>4908</v>
      </c>
      <c r="B568" s="884" t="str">
        <f t="shared" si="11"/>
        <v/>
      </c>
      <c r="C568" s="891" t="s">
        <v>4461</v>
      </c>
      <c r="D568" s="959"/>
      <c r="E568" s="934">
        <v>0</v>
      </c>
      <c r="F568" s="934">
        <v>0</v>
      </c>
      <c r="G568" s="934">
        <v>0</v>
      </c>
      <c r="H568" s="934">
        <v>0</v>
      </c>
      <c r="I568" s="934">
        <v>0</v>
      </c>
      <c r="J568" s="934">
        <v>0</v>
      </c>
      <c r="K568" s="934">
        <v>0</v>
      </c>
      <c r="L568" s="934">
        <v>0</v>
      </c>
      <c r="M568" s="934">
        <v>0</v>
      </c>
      <c r="N568" s="934">
        <v>0</v>
      </c>
      <c r="O568" s="934">
        <v>0</v>
      </c>
      <c r="P568" s="934">
        <v>0</v>
      </c>
      <c r="Q568" s="934">
        <v>0</v>
      </c>
      <c r="R568" s="934">
        <v>0</v>
      </c>
      <c r="S568" s="934">
        <v>0</v>
      </c>
      <c r="T568" s="934">
        <v>0</v>
      </c>
      <c r="U568" s="934">
        <v>0</v>
      </c>
      <c r="V568" s="934">
        <v>0</v>
      </c>
      <c r="W568" s="934">
        <v>0</v>
      </c>
      <c r="X568" s="934"/>
      <c r="Y568" s="934"/>
      <c r="Z568" s="934"/>
      <c r="AA568" s="853"/>
      <c r="AB568" s="853"/>
      <c r="AC568" s="853"/>
      <c r="AD568" s="853"/>
      <c r="AE568" s="853"/>
      <c r="AF568" s="853"/>
      <c r="AG568" s="853"/>
      <c r="AH568" s="853"/>
      <c r="AI568" s="853"/>
      <c r="AJ568" s="853"/>
      <c r="AK568" s="853"/>
      <c r="AL568" s="853"/>
      <c r="AM568" s="853"/>
      <c r="AN568" s="853"/>
      <c r="AO568" s="853"/>
      <c r="AP568" s="853"/>
      <c r="AQ568" s="888"/>
      <c r="AR568" s="888"/>
      <c r="AS568" s="888"/>
      <c r="AT568" s="888"/>
      <c r="AU568" s="853"/>
      <c r="AX568" s="853"/>
      <c r="AY568" s="853"/>
      <c r="AZ568" s="853"/>
      <c r="BA568" s="853"/>
      <c r="BB568" s="853"/>
      <c r="BC568" s="853"/>
      <c r="BD568" s="853"/>
      <c r="BE568" s="853"/>
      <c r="BF568" s="853"/>
      <c r="BG568" s="853"/>
      <c r="BH568" s="853"/>
      <c r="BI568" s="853"/>
      <c r="BJ568" s="853"/>
      <c r="BK568" s="853"/>
      <c r="BL568" s="853"/>
      <c r="BM568" s="853"/>
      <c r="BN568" s="853"/>
      <c r="BO568" s="853"/>
      <c r="BP568" s="853"/>
      <c r="BQ568" s="853"/>
      <c r="BR568" s="853"/>
      <c r="BS568" s="853"/>
      <c r="BT568" s="853"/>
      <c r="BU568" s="853"/>
      <c r="BV568" s="853"/>
      <c r="BW568" s="853"/>
      <c r="BX568" s="853"/>
      <c r="BY568" s="853"/>
      <c r="BZ568" s="853"/>
      <c r="CA568" s="853"/>
      <c r="CB568" s="853"/>
      <c r="CC568" s="853"/>
      <c r="CD568" s="853"/>
      <c r="CE568" s="853"/>
      <c r="CF568" s="853"/>
      <c r="CG568" s="853"/>
      <c r="CH568" s="853"/>
      <c r="CI568" s="853"/>
      <c r="CJ568" s="853"/>
      <c r="CK568" s="853"/>
      <c r="CL568" s="853"/>
      <c r="CM568" s="853"/>
      <c r="CN568" s="853"/>
      <c r="CO568" s="853"/>
      <c r="CP568" s="853"/>
      <c r="CQ568" s="853"/>
      <c r="CR568" s="853"/>
      <c r="CS568" s="853"/>
      <c r="CT568" s="853"/>
      <c r="CU568" s="853"/>
    </row>
    <row r="569" spans="1:99" s="852" customFormat="1" hidden="1" x14ac:dyDescent="0.2">
      <c r="A569" s="944" t="s">
        <v>4909</v>
      </c>
      <c r="B569" s="884" t="str">
        <f t="shared" si="11"/>
        <v/>
      </c>
      <c r="C569" s="894" t="s">
        <v>4462</v>
      </c>
      <c r="D569" s="959"/>
      <c r="E569" s="934">
        <v>0</v>
      </c>
      <c r="F569" s="934">
        <v>0</v>
      </c>
      <c r="G569" s="934">
        <v>0</v>
      </c>
      <c r="H569" s="934">
        <v>0</v>
      </c>
      <c r="I569" s="934">
        <v>0</v>
      </c>
      <c r="J569" s="934">
        <v>0</v>
      </c>
      <c r="K569" s="934">
        <v>0</v>
      </c>
      <c r="L569" s="934">
        <v>0</v>
      </c>
      <c r="M569" s="934">
        <v>0</v>
      </c>
      <c r="N569" s="934">
        <v>0</v>
      </c>
      <c r="O569" s="934">
        <v>0</v>
      </c>
      <c r="P569" s="934">
        <v>0</v>
      </c>
      <c r="Q569" s="934">
        <v>0</v>
      </c>
      <c r="R569" s="934">
        <v>0</v>
      </c>
      <c r="S569" s="934">
        <v>0</v>
      </c>
      <c r="T569" s="934">
        <v>0</v>
      </c>
      <c r="U569" s="934">
        <v>0</v>
      </c>
      <c r="V569" s="934">
        <v>0</v>
      </c>
      <c r="W569" s="934">
        <v>0</v>
      </c>
      <c r="X569" s="934"/>
      <c r="Y569" s="934"/>
      <c r="Z569" s="934"/>
      <c r="AA569" s="853"/>
      <c r="AB569" s="853"/>
      <c r="AC569" s="853"/>
      <c r="AD569" s="853"/>
      <c r="AE569" s="853"/>
      <c r="AF569" s="853"/>
      <c r="AG569" s="853"/>
      <c r="AH569" s="853"/>
      <c r="AI569" s="853"/>
      <c r="AJ569" s="853"/>
      <c r="AK569" s="853"/>
      <c r="AL569" s="853"/>
      <c r="AM569" s="853"/>
      <c r="AN569" s="853"/>
      <c r="AO569" s="853"/>
      <c r="AP569" s="853"/>
      <c r="AQ569" s="888"/>
      <c r="AR569" s="888"/>
      <c r="AS569" s="888"/>
      <c r="AT569" s="888"/>
      <c r="AU569" s="853"/>
      <c r="AX569" s="853"/>
      <c r="AY569" s="853"/>
      <c r="AZ569" s="853"/>
      <c r="BA569" s="853"/>
      <c r="BB569" s="853"/>
      <c r="BC569" s="853"/>
      <c r="BD569" s="853"/>
      <c r="BE569" s="853"/>
      <c r="BF569" s="853"/>
      <c r="BG569" s="853"/>
      <c r="BH569" s="853"/>
      <c r="BI569" s="853"/>
      <c r="BJ569" s="853"/>
      <c r="BK569" s="853"/>
      <c r="BL569" s="853"/>
      <c r="BM569" s="853"/>
      <c r="BN569" s="853"/>
      <c r="BO569" s="853"/>
      <c r="BP569" s="853"/>
      <c r="BQ569" s="853"/>
      <c r="BR569" s="853"/>
      <c r="BS569" s="853"/>
      <c r="BT569" s="853"/>
      <c r="BU569" s="853"/>
      <c r="BV569" s="853"/>
      <c r="BW569" s="853"/>
      <c r="BX569" s="853"/>
      <c r="BY569" s="853"/>
      <c r="BZ569" s="853"/>
      <c r="CA569" s="853"/>
      <c r="CB569" s="853"/>
      <c r="CC569" s="853"/>
      <c r="CD569" s="853"/>
      <c r="CE569" s="853"/>
      <c r="CF569" s="853"/>
      <c r="CG569" s="853"/>
      <c r="CH569" s="853"/>
      <c r="CI569" s="853"/>
      <c r="CJ569" s="853"/>
      <c r="CK569" s="853"/>
      <c r="CL569" s="853"/>
      <c r="CM569" s="853"/>
      <c r="CN569" s="853"/>
      <c r="CO569" s="853"/>
      <c r="CP569" s="853"/>
      <c r="CQ569" s="853"/>
      <c r="CR569" s="853"/>
      <c r="CS569" s="853"/>
      <c r="CT569" s="853"/>
      <c r="CU569" s="853"/>
    </row>
    <row r="570" spans="1:99" s="852" customFormat="1" hidden="1" x14ac:dyDescent="0.2">
      <c r="A570" s="944" t="s">
        <v>4910</v>
      </c>
      <c r="B570" s="884" t="str">
        <f t="shared" si="11"/>
        <v/>
      </c>
      <c r="C570" s="894" t="s">
        <v>4463</v>
      </c>
      <c r="D570" s="959"/>
      <c r="E570" s="934">
        <v>0</v>
      </c>
      <c r="F570" s="934">
        <v>0</v>
      </c>
      <c r="G570" s="934">
        <v>0</v>
      </c>
      <c r="H570" s="934">
        <v>0</v>
      </c>
      <c r="I570" s="934">
        <v>0</v>
      </c>
      <c r="J570" s="934">
        <v>0</v>
      </c>
      <c r="K570" s="934">
        <v>0</v>
      </c>
      <c r="L570" s="934">
        <v>0</v>
      </c>
      <c r="M570" s="934">
        <v>0</v>
      </c>
      <c r="N570" s="934">
        <v>0</v>
      </c>
      <c r="O570" s="934">
        <v>0</v>
      </c>
      <c r="P570" s="934">
        <v>0</v>
      </c>
      <c r="Q570" s="934">
        <v>0</v>
      </c>
      <c r="R570" s="934">
        <v>0</v>
      </c>
      <c r="S570" s="934">
        <v>0</v>
      </c>
      <c r="T570" s="934">
        <v>0</v>
      </c>
      <c r="U570" s="934">
        <v>0</v>
      </c>
      <c r="V570" s="934">
        <v>0</v>
      </c>
      <c r="W570" s="934">
        <v>0</v>
      </c>
      <c r="X570" s="934"/>
      <c r="Y570" s="934"/>
      <c r="Z570" s="934"/>
      <c r="AA570" s="853"/>
      <c r="AB570" s="853"/>
      <c r="AC570" s="853"/>
      <c r="AD570" s="853"/>
      <c r="AE570" s="853"/>
      <c r="AF570" s="853"/>
      <c r="AG570" s="853"/>
      <c r="AH570" s="853"/>
      <c r="AI570" s="853"/>
      <c r="AJ570" s="853"/>
      <c r="AK570" s="853"/>
      <c r="AL570" s="853"/>
      <c r="AM570" s="853"/>
      <c r="AN570" s="853"/>
      <c r="AO570" s="853"/>
      <c r="AP570" s="853"/>
      <c r="AQ570" s="888"/>
      <c r="AR570" s="888"/>
      <c r="AS570" s="888"/>
      <c r="AT570" s="888"/>
      <c r="AU570" s="853"/>
      <c r="AX570" s="853"/>
      <c r="AY570" s="853"/>
      <c r="AZ570" s="853"/>
      <c r="BA570" s="853"/>
      <c r="BB570" s="853"/>
      <c r="BC570" s="853"/>
      <c r="BD570" s="853"/>
      <c r="BE570" s="853"/>
      <c r="BF570" s="853"/>
      <c r="BG570" s="853"/>
      <c r="BH570" s="853"/>
      <c r="BI570" s="853"/>
      <c r="BJ570" s="853"/>
      <c r="BK570" s="853"/>
      <c r="BL570" s="853"/>
      <c r="BM570" s="853"/>
      <c r="BN570" s="853"/>
      <c r="BO570" s="853"/>
      <c r="BP570" s="853"/>
      <c r="BQ570" s="853"/>
      <c r="BR570" s="853"/>
      <c r="BS570" s="853"/>
      <c r="BT570" s="853"/>
      <c r="BU570" s="853"/>
      <c r="BV570" s="853"/>
      <c r="BW570" s="853"/>
      <c r="BX570" s="853"/>
      <c r="BY570" s="853"/>
      <c r="BZ570" s="853"/>
      <c r="CA570" s="853"/>
      <c r="CB570" s="853"/>
      <c r="CC570" s="853"/>
      <c r="CD570" s="853"/>
      <c r="CE570" s="853"/>
      <c r="CF570" s="853"/>
      <c r="CG570" s="853"/>
      <c r="CH570" s="853"/>
      <c r="CI570" s="853"/>
      <c r="CJ570" s="853"/>
      <c r="CK570" s="853"/>
      <c r="CL570" s="853"/>
      <c r="CM570" s="853"/>
      <c r="CN570" s="853"/>
      <c r="CO570" s="853"/>
      <c r="CP570" s="853"/>
      <c r="CQ570" s="853"/>
      <c r="CR570" s="853"/>
      <c r="CS570" s="853"/>
      <c r="CT570" s="853"/>
      <c r="CU570" s="853"/>
    </row>
    <row r="571" spans="1:99" s="852" customFormat="1" hidden="1" x14ac:dyDescent="0.2">
      <c r="A571" s="944" t="s">
        <v>4911</v>
      </c>
      <c r="B571" s="884" t="str">
        <f t="shared" si="11"/>
        <v/>
      </c>
      <c r="C571" s="891" t="s">
        <v>4464</v>
      </c>
      <c r="D571" s="959"/>
      <c r="E571" s="934">
        <v>0</v>
      </c>
      <c r="F571" s="934">
        <v>0</v>
      </c>
      <c r="G571" s="934">
        <v>0</v>
      </c>
      <c r="H571" s="934">
        <v>0</v>
      </c>
      <c r="I571" s="934">
        <v>0</v>
      </c>
      <c r="J571" s="934">
        <v>0</v>
      </c>
      <c r="K571" s="934">
        <v>0</v>
      </c>
      <c r="L571" s="934">
        <v>0</v>
      </c>
      <c r="M571" s="934">
        <v>0</v>
      </c>
      <c r="N571" s="934">
        <v>0</v>
      </c>
      <c r="O571" s="934">
        <v>0</v>
      </c>
      <c r="P571" s="934">
        <v>0</v>
      </c>
      <c r="Q571" s="934">
        <v>0</v>
      </c>
      <c r="R571" s="934">
        <v>0</v>
      </c>
      <c r="S571" s="934">
        <v>0</v>
      </c>
      <c r="T571" s="934">
        <v>0</v>
      </c>
      <c r="U571" s="934">
        <v>0</v>
      </c>
      <c r="V571" s="934">
        <v>0</v>
      </c>
      <c r="W571" s="934">
        <v>0</v>
      </c>
      <c r="X571" s="934"/>
      <c r="Y571" s="934"/>
      <c r="Z571" s="934"/>
      <c r="AA571" s="853"/>
      <c r="AB571" s="853"/>
      <c r="AC571" s="853"/>
      <c r="AD571" s="853"/>
      <c r="AE571" s="853"/>
      <c r="AF571" s="853"/>
      <c r="AG571" s="853"/>
      <c r="AH571" s="853"/>
      <c r="AI571" s="853"/>
      <c r="AJ571" s="853"/>
      <c r="AK571" s="853"/>
      <c r="AL571" s="853"/>
      <c r="AM571" s="853"/>
      <c r="AN571" s="853"/>
      <c r="AO571" s="853"/>
      <c r="AP571" s="853"/>
      <c r="AQ571" s="888"/>
      <c r="AR571" s="888"/>
      <c r="AS571" s="888"/>
      <c r="AT571" s="888"/>
      <c r="AU571" s="853"/>
      <c r="AX571" s="853"/>
      <c r="AY571" s="853"/>
      <c r="AZ571" s="853"/>
      <c r="BA571" s="853"/>
      <c r="BB571" s="853"/>
      <c r="BC571" s="853"/>
      <c r="BD571" s="853"/>
      <c r="BE571" s="853"/>
      <c r="BF571" s="853"/>
      <c r="BG571" s="853"/>
      <c r="BH571" s="853"/>
      <c r="BI571" s="853"/>
      <c r="BJ571" s="853"/>
      <c r="BK571" s="853"/>
      <c r="BL571" s="853"/>
      <c r="BM571" s="853"/>
      <c r="BN571" s="853"/>
      <c r="BO571" s="853"/>
      <c r="BP571" s="853"/>
      <c r="BQ571" s="853"/>
      <c r="BR571" s="853"/>
      <c r="BS571" s="853"/>
      <c r="BT571" s="853"/>
      <c r="BU571" s="853"/>
      <c r="BV571" s="853"/>
      <c r="BW571" s="853"/>
      <c r="BX571" s="853"/>
      <c r="BY571" s="853"/>
      <c r="BZ571" s="853"/>
      <c r="CA571" s="853"/>
      <c r="CB571" s="853"/>
      <c r="CC571" s="853"/>
      <c r="CD571" s="853"/>
      <c r="CE571" s="853"/>
      <c r="CF571" s="853"/>
      <c r="CG571" s="853"/>
      <c r="CH571" s="853"/>
      <c r="CI571" s="853"/>
      <c r="CJ571" s="853"/>
      <c r="CK571" s="853"/>
      <c r="CL571" s="853"/>
      <c r="CM571" s="853"/>
      <c r="CN571" s="853"/>
      <c r="CO571" s="853"/>
      <c r="CP571" s="853"/>
      <c r="CQ571" s="853"/>
      <c r="CR571" s="853"/>
      <c r="CS571" s="853"/>
      <c r="CT571" s="853"/>
      <c r="CU571" s="853"/>
    </row>
    <row r="572" spans="1:99" s="852" customFormat="1" hidden="1" x14ac:dyDescent="0.2">
      <c r="A572" s="944" t="s">
        <v>4912</v>
      </c>
      <c r="B572" s="884" t="str">
        <f t="shared" si="11"/>
        <v/>
      </c>
      <c r="C572" s="894" t="s">
        <v>4465</v>
      </c>
      <c r="D572" s="959"/>
      <c r="E572" s="934">
        <v>0</v>
      </c>
      <c r="F572" s="934">
        <v>0</v>
      </c>
      <c r="G572" s="934">
        <v>0</v>
      </c>
      <c r="H572" s="934">
        <v>0</v>
      </c>
      <c r="I572" s="934">
        <v>0</v>
      </c>
      <c r="J572" s="934">
        <v>0</v>
      </c>
      <c r="K572" s="934">
        <v>0</v>
      </c>
      <c r="L572" s="934">
        <v>0</v>
      </c>
      <c r="M572" s="934">
        <v>0</v>
      </c>
      <c r="N572" s="934">
        <v>0</v>
      </c>
      <c r="O572" s="934">
        <v>0</v>
      </c>
      <c r="P572" s="934">
        <v>0</v>
      </c>
      <c r="Q572" s="934">
        <v>0</v>
      </c>
      <c r="R572" s="934">
        <v>0</v>
      </c>
      <c r="S572" s="934">
        <v>0</v>
      </c>
      <c r="T572" s="934">
        <v>0</v>
      </c>
      <c r="U572" s="934">
        <v>0</v>
      </c>
      <c r="V572" s="934">
        <v>0</v>
      </c>
      <c r="W572" s="934">
        <v>0</v>
      </c>
      <c r="X572" s="934"/>
      <c r="Y572" s="934"/>
      <c r="Z572" s="934"/>
      <c r="AA572" s="853"/>
      <c r="AB572" s="853"/>
      <c r="AC572" s="853"/>
      <c r="AD572" s="853"/>
      <c r="AE572" s="853"/>
      <c r="AF572" s="853"/>
      <c r="AG572" s="853"/>
      <c r="AH572" s="853"/>
      <c r="AI572" s="853"/>
      <c r="AJ572" s="853"/>
      <c r="AK572" s="853"/>
      <c r="AL572" s="853"/>
      <c r="AM572" s="853"/>
      <c r="AN572" s="853"/>
      <c r="AO572" s="853"/>
      <c r="AP572" s="853"/>
      <c r="AQ572" s="888"/>
      <c r="AR572" s="888"/>
      <c r="AS572" s="888"/>
      <c r="AT572" s="888"/>
      <c r="AU572" s="853"/>
      <c r="AX572" s="853"/>
      <c r="AY572" s="853"/>
      <c r="AZ572" s="853"/>
      <c r="BA572" s="853"/>
      <c r="BB572" s="853"/>
      <c r="BC572" s="853"/>
      <c r="BD572" s="853"/>
      <c r="BE572" s="853"/>
      <c r="BF572" s="853"/>
      <c r="BG572" s="853"/>
      <c r="BH572" s="853"/>
      <c r="BI572" s="853"/>
      <c r="BJ572" s="853"/>
      <c r="BK572" s="853"/>
      <c r="BL572" s="853"/>
      <c r="BM572" s="853"/>
      <c r="BN572" s="853"/>
      <c r="BO572" s="853"/>
      <c r="BP572" s="853"/>
      <c r="BQ572" s="853"/>
      <c r="BR572" s="853"/>
      <c r="BS572" s="853"/>
      <c r="BT572" s="853"/>
      <c r="BU572" s="853"/>
      <c r="BV572" s="853"/>
      <c r="BW572" s="853"/>
      <c r="BX572" s="853"/>
      <c r="BY572" s="853"/>
      <c r="BZ572" s="853"/>
      <c r="CA572" s="853"/>
      <c r="CB572" s="853"/>
      <c r="CC572" s="853"/>
      <c r="CD572" s="853"/>
      <c r="CE572" s="853"/>
      <c r="CF572" s="853"/>
      <c r="CG572" s="853"/>
      <c r="CH572" s="853"/>
      <c r="CI572" s="853"/>
      <c r="CJ572" s="853"/>
      <c r="CK572" s="853"/>
      <c r="CL572" s="853"/>
      <c r="CM572" s="853"/>
      <c r="CN572" s="853"/>
      <c r="CO572" s="853"/>
      <c r="CP572" s="853"/>
      <c r="CQ572" s="853"/>
      <c r="CR572" s="853"/>
      <c r="CS572" s="853"/>
      <c r="CT572" s="853"/>
      <c r="CU572" s="853"/>
    </row>
    <row r="573" spans="1:99" s="852" customFormat="1" hidden="1" x14ac:dyDescent="0.2">
      <c r="A573" s="944" t="s">
        <v>4913</v>
      </c>
      <c r="B573" s="884" t="str">
        <f t="shared" si="11"/>
        <v/>
      </c>
      <c r="C573" s="894" t="s">
        <v>4466</v>
      </c>
      <c r="D573" s="959"/>
      <c r="E573" s="934">
        <v>0</v>
      </c>
      <c r="F573" s="934">
        <v>0</v>
      </c>
      <c r="G573" s="934">
        <v>0</v>
      </c>
      <c r="H573" s="934">
        <v>0</v>
      </c>
      <c r="I573" s="934">
        <v>0</v>
      </c>
      <c r="J573" s="934">
        <v>0</v>
      </c>
      <c r="K573" s="934">
        <v>0</v>
      </c>
      <c r="L573" s="934">
        <v>0</v>
      </c>
      <c r="M573" s="934">
        <v>0</v>
      </c>
      <c r="N573" s="934">
        <v>0</v>
      </c>
      <c r="O573" s="934">
        <v>0</v>
      </c>
      <c r="P573" s="934">
        <v>0</v>
      </c>
      <c r="Q573" s="934">
        <v>0</v>
      </c>
      <c r="R573" s="934">
        <v>0</v>
      </c>
      <c r="S573" s="934">
        <v>0</v>
      </c>
      <c r="T573" s="934">
        <v>0</v>
      </c>
      <c r="U573" s="934">
        <v>0</v>
      </c>
      <c r="V573" s="934">
        <v>0</v>
      </c>
      <c r="W573" s="934">
        <v>0</v>
      </c>
      <c r="X573" s="934"/>
      <c r="Y573" s="934"/>
      <c r="Z573" s="934"/>
      <c r="AA573" s="853"/>
      <c r="AB573" s="853"/>
      <c r="AC573" s="853"/>
      <c r="AD573" s="853"/>
      <c r="AE573" s="853"/>
      <c r="AF573" s="853"/>
      <c r="AG573" s="853"/>
      <c r="AH573" s="853"/>
      <c r="AI573" s="853"/>
      <c r="AJ573" s="853"/>
      <c r="AK573" s="853"/>
      <c r="AL573" s="853"/>
      <c r="AM573" s="853"/>
      <c r="AN573" s="853"/>
      <c r="AO573" s="853"/>
      <c r="AP573" s="853"/>
      <c r="AQ573" s="888"/>
      <c r="AR573" s="888"/>
      <c r="AS573" s="888"/>
      <c r="AT573" s="888"/>
      <c r="AU573" s="853"/>
      <c r="AX573" s="853"/>
      <c r="AY573" s="853"/>
      <c r="AZ573" s="853"/>
      <c r="BA573" s="853"/>
      <c r="BB573" s="853"/>
      <c r="BC573" s="853"/>
      <c r="BD573" s="853"/>
      <c r="BE573" s="853"/>
      <c r="BF573" s="853"/>
      <c r="BG573" s="853"/>
      <c r="BH573" s="853"/>
      <c r="BI573" s="853"/>
      <c r="BJ573" s="853"/>
      <c r="BK573" s="853"/>
      <c r="BL573" s="853"/>
      <c r="BM573" s="853"/>
      <c r="BN573" s="853"/>
      <c r="BO573" s="853"/>
      <c r="BP573" s="853"/>
      <c r="BQ573" s="853"/>
      <c r="BR573" s="853"/>
      <c r="BS573" s="853"/>
      <c r="BT573" s="853"/>
      <c r="BU573" s="853"/>
      <c r="BV573" s="853"/>
      <c r="BW573" s="853"/>
      <c r="BX573" s="853"/>
      <c r="BY573" s="853"/>
      <c r="BZ573" s="853"/>
      <c r="CA573" s="853"/>
      <c r="CB573" s="853"/>
      <c r="CC573" s="853"/>
      <c r="CD573" s="853"/>
      <c r="CE573" s="853"/>
      <c r="CF573" s="853"/>
      <c r="CG573" s="853"/>
      <c r="CH573" s="853"/>
      <c r="CI573" s="853"/>
      <c r="CJ573" s="853"/>
      <c r="CK573" s="853"/>
      <c r="CL573" s="853"/>
      <c r="CM573" s="853"/>
      <c r="CN573" s="853"/>
      <c r="CO573" s="853"/>
      <c r="CP573" s="853"/>
      <c r="CQ573" s="853"/>
      <c r="CR573" s="853"/>
      <c r="CS573" s="853"/>
      <c r="CT573" s="853"/>
      <c r="CU573" s="853"/>
    </row>
    <row r="574" spans="1:99" s="852" customFormat="1" hidden="1" x14ac:dyDescent="0.2">
      <c r="A574" s="944" t="s">
        <v>4914</v>
      </c>
      <c r="B574" s="884" t="str">
        <f t="shared" si="11"/>
        <v/>
      </c>
      <c r="C574" s="894" t="s">
        <v>4467</v>
      </c>
      <c r="D574" s="959"/>
      <c r="E574" s="934">
        <v>0</v>
      </c>
      <c r="F574" s="934">
        <v>0</v>
      </c>
      <c r="G574" s="934">
        <v>0</v>
      </c>
      <c r="H574" s="934">
        <v>0</v>
      </c>
      <c r="I574" s="934">
        <v>0</v>
      </c>
      <c r="J574" s="934">
        <v>0</v>
      </c>
      <c r="K574" s="934">
        <v>0</v>
      </c>
      <c r="L574" s="934">
        <v>0</v>
      </c>
      <c r="M574" s="934">
        <v>0</v>
      </c>
      <c r="N574" s="934">
        <v>0</v>
      </c>
      <c r="O574" s="934">
        <v>0</v>
      </c>
      <c r="P574" s="934">
        <v>0</v>
      </c>
      <c r="Q574" s="934">
        <v>0</v>
      </c>
      <c r="R574" s="934">
        <v>0</v>
      </c>
      <c r="S574" s="934">
        <v>0</v>
      </c>
      <c r="T574" s="934">
        <v>0</v>
      </c>
      <c r="U574" s="934">
        <v>0</v>
      </c>
      <c r="V574" s="934">
        <v>0</v>
      </c>
      <c r="W574" s="934">
        <v>0</v>
      </c>
      <c r="X574" s="934"/>
      <c r="Y574" s="934"/>
      <c r="Z574" s="934"/>
      <c r="AA574" s="853"/>
      <c r="AB574" s="853"/>
      <c r="AC574" s="853"/>
      <c r="AD574" s="853"/>
      <c r="AE574" s="853"/>
      <c r="AF574" s="853"/>
      <c r="AG574" s="853"/>
      <c r="AH574" s="853"/>
      <c r="AI574" s="853"/>
      <c r="AJ574" s="853"/>
      <c r="AK574" s="853"/>
      <c r="AL574" s="853"/>
      <c r="AM574" s="853"/>
      <c r="AN574" s="853"/>
      <c r="AO574" s="853"/>
      <c r="AP574" s="853"/>
      <c r="AQ574" s="888"/>
      <c r="AR574" s="888"/>
      <c r="AS574" s="888"/>
      <c r="AT574" s="888"/>
      <c r="AU574" s="853"/>
      <c r="AX574" s="853"/>
      <c r="AY574" s="853"/>
      <c r="AZ574" s="853"/>
      <c r="BA574" s="853"/>
      <c r="BB574" s="853"/>
      <c r="BC574" s="853"/>
      <c r="BD574" s="853"/>
      <c r="BE574" s="853"/>
      <c r="BF574" s="853"/>
      <c r="BG574" s="853"/>
      <c r="BH574" s="853"/>
      <c r="BI574" s="853"/>
      <c r="BJ574" s="853"/>
      <c r="BK574" s="853"/>
      <c r="BL574" s="853"/>
      <c r="BM574" s="853"/>
      <c r="BN574" s="853"/>
      <c r="BO574" s="853"/>
      <c r="BP574" s="853"/>
      <c r="BQ574" s="853"/>
      <c r="BR574" s="853"/>
      <c r="BS574" s="853"/>
      <c r="BT574" s="853"/>
      <c r="BU574" s="853"/>
      <c r="BV574" s="853"/>
      <c r="BW574" s="853"/>
      <c r="BX574" s="853"/>
      <c r="BY574" s="853"/>
      <c r="BZ574" s="853"/>
      <c r="CA574" s="853"/>
      <c r="CB574" s="853"/>
      <c r="CC574" s="853"/>
      <c r="CD574" s="853"/>
      <c r="CE574" s="853"/>
      <c r="CF574" s="853"/>
      <c r="CG574" s="853"/>
      <c r="CH574" s="853"/>
      <c r="CI574" s="853"/>
      <c r="CJ574" s="853"/>
      <c r="CK574" s="853"/>
      <c r="CL574" s="853"/>
      <c r="CM574" s="853"/>
      <c r="CN574" s="853"/>
      <c r="CO574" s="853"/>
      <c r="CP574" s="853"/>
      <c r="CQ574" s="853"/>
      <c r="CR574" s="853"/>
      <c r="CS574" s="853"/>
      <c r="CT574" s="853"/>
      <c r="CU574" s="853"/>
    </row>
    <row r="575" spans="1:99" s="852" customFormat="1" hidden="1" x14ac:dyDescent="0.2">
      <c r="A575" s="944" t="s">
        <v>4915</v>
      </c>
      <c r="B575" s="884" t="str">
        <f t="shared" si="11"/>
        <v/>
      </c>
      <c r="C575" s="894" t="s">
        <v>4468</v>
      </c>
      <c r="D575" s="959"/>
      <c r="E575" s="934">
        <v>0</v>
      </c>
      <c r="F575" s="934">
        <v>0</v>
      </c>
      <c r="G575" s="934">
        <v>0</v>
      </c>
      <c r="H575" s="934">
        <v>0</v>
      </c>
      <c r="I575" s="934">
        <v>0</v>
      </c>
      <c r="J575" s="934">
        <v>0</v>
      </c>
      <c r="K575" s="934">
        <v>0</v>
      </c>
      <c r="L575" s="934">
        <v>0</v>
      </c>
      <c r="M575" s="934">
        <v>0</v>
      </c>
      <c r="N575" s="934">
        <v>0</v>
      </c>
      <c r="O575" s="934">
        <v>0</v>
      </c>
      <c r="P575" s="934">
        <v>0</v>
      </c>
      <c r="Q575" s="934">
        <v>0</v>
      </c>
      <c r="R575" s="934">
        <v>0</v>
      </c>
      <c r="S575" s="934">
        <v>0</v>
      </c>
      <c r="T575" s="934">
        <v>0</v>
      </c>
      <c r="U575" s="934">
        <v>0</v>
      </c>
      <c r="V575" s="934">
        <v>0</v>
      </c>
      <c r="W575" s="934">
        <v>0</v>
      </c>
      <c r="X575" s="934"/>
      <c r="Y575" s="934"/>
      <c r="Z575" s="934"/>
      <c r="AA575" s="853"/>
      <c r="AB575" s="853"/>
      <c r="AC575" s="853"/>
      <c r="AD575" s="853"/>
      <c r="AE575" s="853"/>
      <c r="AF575" s="853"/>
      <c r="AG575" s="853"/>
      <c r="AH575" s="853"/>
      <c r="AI575" s="853"/>
      <c r="AJ575" s="853"/>
      <c r="AK575" s="853"/>
      <c r="AL575" s="853"/>
      <c r="AM575" s="853"/>
      <c r="AN575" s="853"/>
      <c r="AO575" s="853"/>
      <c r="AP575" s="853"/>
      <c r="AQ575" s="888"/>
      <c r="AR575" s="888"/>
      <c r="AS575" s="888"/>
      <c r="AT575" s="888"/>
      <c r="AU575" s="853"/>
      <c r="AX575" s="853"/>
      <c r="AY575" s="853"/>
      <c r="AZ575" s="853"/>
      <c r="BA575" s="853"/>
      <c r="BB575" s="853"/>
      <c r="BC575" s="853"/>
      <c r="BD575" s="853"/>
      <c r="BE575" s="853"/>
      <c r="BF575" s="853"/>
      <c r="BG575" s="853"/>
      <c r="BH575" s="853"/>
      <c r="BI575" s="853"/>
      <c r="BJ575" s="853"/>
      <c r="BK575" s="853"/>
      <c r="BL575" s="853"/>
      <c r="BM575" s="853"/>
      <c r="BN575" s="853"/>
      <c r="BO575" s="853"/>
      <c r="BP575" s="853"/>
      <c r="BQ575" s="853"/>
      <c r="BR575" s="853"/>
      <c r="BS575" s="853"/>
      <c r="BT575" s="853"/>
      <c r="BU575" s="853"/>
      <c r="BV575" s="853"/>
      <c r="BW575" s="853"/>
      <c r="BX575" s="853"/>
      <c r="BY575" s="853"/>
      <c r="BZ575" s="853"/>
      <c r="CA575" s="853"/>
      <c r="CB575" s="853"/>
      <c r="CC575" s="853"/>
      <c r="CD575" s="853"/>
      <c r="CE575" s="853"/>
      <c r="CF575" s="853"/>
      <c r="CG575" s="853"/>
      <c r="CH575" s="853"/>
      <c r="CI575" s="853"/>
      <c r="CJ575" s="853"/>
      <c r="CK575" s="853"/>
      <c r="CL575" s="853"/>
      <c r="CM575" s="853"/>
      <c r="CN575" s="853"/>
      <c r="CO575" s="853"/>
      <c r="CP575" s="853"/>
      <c r="CQ575" s="853"/>
      <c r="CR575" s="853"/>
      <c r="CS575" s="853"/>
      <c r="CT575" s="853"/>
      <c r="CU575" s="853"/>
    </row>
    <row r="576" spans="1:99" s="852" customFormat="1" hidden="1" x14ac:dyDescent="0.2">
      <c r="A576" s="944" t="s">
        <v>4916</v>
      </c>
      <c r="B576" s="884" t="str">
        <f t="shared" si="11"/>
        <v/>
      </c>
      <c r="C576" s="894" t="s">
        <v>4469</v>
      </c>
      <c r="D576" s="959"/>
      <c r="E576" s="934">
        <v>0</v>
      </c>
      <c r="F576" s="934">
        <v>0</v>
      </c>
      <c r="G576" s="934">
        <v>0</v>
      </c>
      <c r="H576" s="934">
        <v>0</v>
      </c>
      <c r="I576" s="934">
        <v>0</v>
      </c>
      <c r="J576" s="934">
        <v>0</v>
      </c>
      <c r="K576" s="934">
        <v>0</v>
      </c>
      <c r="L576" s="934">
        <v>0</v>
      </c>
      <c r="M576" s="934">
        <v>0</v>
      </c>
      <c r="N576" s="934">
        <v>0</v>
      </c>
      <c r="O576" s="934">
        <v>0</v>
      </c>
      <c r="P576" s="934">
        <v>0</v>
      </c>
      <c r="Q576" s="934">
        <v>0</v>
      </c>
      <c r="R576" s="934">
        <v>0</v>
      </c>
      <c r="S576" s="934">
        <v>0</v>
      </c>
      <c r="T576" s="934">
        <v>0</v>
      </c>
      <c r="U576" s="934">
        <v>0</v>
      </c>
      <c r="V576" s="934">
        <v>0</v>
      </c>
      <c r="W576" s="934">
        <v>0</v>
      </c>
      <c r="X576" s="934"/>
      <c r="Y576" s="934"/>
      <c r="Z576" s="934"/>
      <c r="AA576" s="853"/>
      <c r="AB576" s="853"/>
      <c r="AC576" s="853"/>
      <c r="AD576" s="853"/>
      <c r="AE576" s="853"/>
      <c r="AF576" s="853"/>
      <c r="AG576" s="853"/>
      <c r="AH576" s="853"/>
      <c r="AI576" s="853"/>
      <c r="AJ576" s="853"/>
      <c r="AK576" s="853"/>
      <c r="AL576" s="853"/>
      <c r="AM576" s="853"/>
      <c r="AN576" s="853"/>
      <c r="AO576" s="853"/>
      <c r="AP576" s="853"/>
      <c r="AQ576" s="888"/>
      <c r="AR576" s="888"/>
      <c r="AS576" s="888"/>
      <c r="AT576" s="888"/>
      <c r="AU576" s="853"/>
      <c r="AX576" s="853"/>
      <c r="AY576" s="853"/>
      <c r="AZ576" s="853"/>
      <c r="BA576" s="853"/>
      <c r="BB576" s="853"/>
      <c r="BC576" s="853"/>
      <c r="BD576" s="853"/>
      <c r="BE576" s="853"/>
      <c r="BF576" s="853"/>
      <c r="BG576" s="853"/>
      <c r="BH576" s="853"/>
      <c r="BI576" s="853"/>
      <c r="BJ576" s="853"/>
      <c r="BK576" s="853"/>
      <c r="BL576" s="853"/>
      <c r="BM576" s="853"/>
      <c r="BN576" s="853"/>
      <c r="BO576" s="853"/>
      <c r="BP576" s="853"/>
      <c r="BQ576" s="853"/>
      <c r="BR576" s="853"/>
      <c r="BS576" s="853"/>
      <c r="BT576" s="853"/>
      <c r="BU576" s="853"/>
      <c r="BV576" s="853"/>
      <c r="BW576" s="853"/>
      <c r="BX576" s="853"/>
      <c r="BY576" s="853"/>
      <c r="BZ576" s="853"/>
      <c r="CA576" s="853"/>
      <c r="CB576" s="853"/>
      <c r="CC576" s="853"/>
      <c r="CD576" s="853"/>
      <c r="CE576" s="853"/>
      <c r="CF576" s="853"/>
      <c r="CG576" s="853"/>
      <c r="CH576" s="853"/>
      <c r="CI576" s="853"/>
      <c r="CJ576" s="853"/>
      <c r="CK576" s="853"/>
      <c r="CL576" s="853"/>
      <c r="CM576" s="853"/>
      <c r="CN576" s="853"/>
      <c r="CO576" s="853"/>
      <c r="CP576" s="853"/>
      <c r="CQ576" s="853"/>
      <c r="CR576" s="853"/>
      <c r="CS576" s="853"/>
      <c r="CT576" s="853"/>
      <c r="CU576" s="853"/>
    </row>
    <row r="577" spans="1:99" s="852" customFormat="1" hidden="1" x14ac:dyDescent="0.2">
      <c r="A577" s="944" t="s">
        <v>4917</v>
      </c>
      <c r="B577" s="884" t="str">
        <f t="shared" si="11"/>
        <v/>
      </c>
      <c r="C577" s="891" t="s">
        <v>4470</v>
      </c>
      <c r="D577" s="959"/>
      <c r="E577" s="934">
        <v>0</v>
      </c>
      <c r="F577" s="934">
        <v>0</v>
      </c>
      <c r="G577" s="934">
        <v>0</v>
      </c>
      <c r="H577" s="934">
        <v>0</v>
      </c>
      <c r="I577" s="934">
        <v>0</v>
      </c>
      <c r="J577" s="934">
        <v>0</v>
      </c>
      <c r="K577" s="934">
        <v>0</v>
      </c>
      <c r="L577" s="934">
        <v>0</v>
      </c>
      <c r="M577" s="934">
        <v>0</v>
      </c>
      <c r="N577" s="934">
        <v>0</v>
      </c>
      <c r="O577" s="934">
        <v>0</v>
      </c>
      <c r="P577" s="934">
        <v>0</v>
      </c>
      <c r="Q577" s="934">
        <v>0</v>
      </c>
      <c r="R577" s="934">
        <v>0</v>
      </c>
      <c r="S577" s="934">
        <v>0</v>
      </c>
      <c r="T577" s="934">
        <v>0</v>
      </c>
      <c r="U577" s="934">
        <v>0</v>
      </c>
      <c r="V577" s="934">
        <v>0</v>
      </c>
      <c r="W577" s="934">
        <v>0</v>
      </c>
      <c r="X577" s="934"/>
      <c r="Y577" s="934"/>
      <c r="Z577" s="934"/>
      <c r="AA577" s="853"/>
      <c r="AB577" s="853"/>
      <c r="AC577" s="853"/>
      <c r="AD577" s="853"/>
      <c r="AE577" s="853"/>
      <c r="AF577" s="853"/>
      <c r="AG577" s="853"/>
      <c r="AH577" s="853"/>
      <c r="AI577" s="853"/>
      <c r="AJ577" s="853"/>
      <c r="AK577" s="853"/>
      <c r="AL577" s="853"/>
      <c r="AM577" s="853"/>
      <c r="AN577" s="853"/>
      <c r="AO577" s="853"/>
      <c r="AP577" s="853"/>
      <c r="AQ577" s="888"/>
      <c r="AR577" s="888"/>
      <c r="AS577" s="888"/>
      <c r="AT577" s="888"/>
      <c r="AU577" s="853"/>
      <c r="AX577" s="853"/>
      <c r="AY577" s="853"/>
      <c r="AZ577" s="853"/>
      <c r="BA577" s="853"/>
      <c r="BB577" s="853"/>
      <c r="BC577" s="853"/>
      <c r="BD577" s="853"/>
      <c r="BE577" s="853"/>
      <c r="BF577" s="853"/>
      <c r="BG577" s="853"/>
      <c r="BH577" s="853"/>
      <c r="BI577" s="853"/>
      <c r="BJ577" s="853"/>
      <c r="BK577" s="853"/>
      <c r="BL577" s="853"/>
      <c r="BM577" s="853"/>
      <c r="BN577" s="853"/>
      <c r="BO577" s="853"/>
      <c r="BP577" s="853"/>
      <c r="BQ577" s="853"/>
      <c r="BR577" s="853"/>
      <c r="BS577" s="853"/>
      <c r="BT577" s="853"/>
      <c r="BU577" s="853"/>
      <c r="BV577" s="853"/>
      <c r="BW577" s="853"/>
      <c r="BX577" s="853"/>
      <c r="BY577" s="853"/>
      <c r="BZ577" s="853"/>
      <c r="CA577" s="853"/>
      <c r="CB577" s="853"/>
      <c r="CC577" s="853"/>
      <c r="CD577" s="853"/>
      <c r="CE577" s="853"/>
      <c r="CF577" s="853"/>
      <c r="CG577" s="853"/>
      <c r="CH577" s="853"/>
      <c r="CI577" s="853"/>
      <c r="CJ577" s="853"/>
      <c r="CK577" s="853"/>
      <c r="CL577" s="853"/>
      <c r="CM577" s="853"/>
      <c r="CN577" s="853"/>
      <c r="CO577" s="853"/>
      <c r="CP577" s="853"/>
      <c r="CQ577" s="853"/>
      <c r="CR577" s="853"/>
      <c r="CS577" s="853"/>
      <c r="CT577" s="853"/>
      <c r="CU577" s="853"/>
    </row>
    <row r="578" spans="1:99" s="852" customFormat="1" hidden="1" x14ac:dyDescent="0.2">
      <c r="A578" s="944" t="s">
        <v>4918</v>
      </c>
      <c r="B578" s="884" t="str">
        <f t="shared" si="11"/>
        <v/>
      </c>
      <c r="C578" s="894" t="s">
        <v>4471</v>
      </c>
      <c r="D578" s="959"/>
      <c r="E578" s="934">
        <v>0</v>
      </c>
      <c r="F578" s="934">
        <v>0</v>
      </c>
      <c r="G578" s="934">
        <v>0</v>
      </c>
      <c r="H578" s="934">
        <v>0</v>
      </c>
      <c r="I578" s="934">
        <v>0</v>
      </c>
      <c r="J578" s="934">
        <v>0</v>
      </c>
      <c r="K578" s="934">
        <v>0</v>
      </c>
      <c r="L578" s="934">
        <v>0</v>
      </c>
      <c r="M578" s="934">
        <v>0</v>
      </c>
      <c r="N578" s="934">
        <v>0</v>
      </c>
      <c r="O578" s="934">
        <v>0</v>
      </c>
      <c r="P578" s="934">
        <v>0</v>
      </c>
      <c r="Q578" s="934">
        <v>0</v>
      </c>
      <c r="R578" s="934">
        <v>0</v>
      </c>
      <c r="S578" s="934">
        <v>0</v>
      </c>
      <c r="T578" s="934">
        <v>0</v>
      </c>
      <c r="U578" s="934">
        <v>0</v>
      </c>
      <c r="V578" s="934">
        <v>0</v>
      </c>
      <c r="W578" s="934">
        <v>0</v>
      </c>
      <c r="X578" s="934"/>
      <c r="Y578" s="934"/>
      <c r="Z578" s="934"/>
      <c r="AA578" s="853"/>
      <c r="AB578" s="853"/>
      <c r="AC578" s="853"/>
      <c r="AD578" s="853"/>
      <c r="AE578" s="853"/>
      <c r="AF578" s="853"/>
      <c r="AG578" s="853"/>
      <c r="AH578" s="853"/>
      <c r="AI578" s="853"/>
      <c r="AJ578" s="853"/>
      <c r="AK578" s="853"/>
      <c r="AL578" s="853"/>
      <c r="AM578" s="853"/>
      <c r="AN578" s="853"/>
      <c r="AO578" s="853"/>
      <c r="AP578" s="853"/>
      <c r="AQ578" s="888"/>
      <c r="AR578" s="888"/>
      <c r="AS578" s="888"/>
      <c r="AT578" s="888"/>
      <c r="AU578" s="853"/>
      <c r="AX578" s="853"/>
      <c r="AY578" s="853"/>
      <c r="AZ578" s="853"/>
      <c r="BA578" s="853"/>
      <c r="BB578" s="853"/>
      <c r="BC578" s="853"/>
      <c r="BD578" s="853"/>
      <c r="BE578" s="853"/>
      <c r="BF578" s="853"/>
      <c r="BG578" s="853"/>
      <c r="BH578" s="853"/>
      <c r="BI578" s="853"/>
      <c r="BJ578" s="853"/>
      <c r="BK578" s="853"/>
      <c r="BL578" s="853"/>
      <c r="BM578" s="853"/>
      <c r="BN578" s="853"/>
      <c r="BO578" s="853"/>
      <c r="BP578" s="853"/>
      <c r="BQ578" s="853"/>
      <c r="BR578" s="853"/>
      <c r="BS578" s="853"/>
      <c r="BT578" s="853"/>
      <c r="BU578" s="853"/>
      <c r="BV578" s="853"/>
      <c r="BW578" s="853"/>
      <c r="BX578" s="853"/>
      <c r="BY578" s="853"/>
      <c r="BZ578" s="853"/>
      <c r="CA578" s="853"/>
      <c r="CB578" s="853"/>
      <c r="CC578" s="853"/>
      <c r="CD578" s="853"/>
      <c r="CE578" s="853"/>
      <c r="CF578" s="853"/>
      <c r="CG578" s="853"/>
      <c r="CH578" s="853"/>
      <c r="CI578" s="853"/>
      <c r="CJ578" s="853"/>
      <c r="CK578" s="853"/>
      <c r="CL578" s="853"/>
      <c r="CM578" s="853"/>
      <c r="CN578" s="853"/>
      <c r="CO578" s="853"/>
      <c r="CP578" s="853"/>
      <c r="CQ578" s="853"/>
      <c r="CR578" s="853"/>
      <c r="CS578" s="853"/>
      <c r="CT578" s="853"/>
      <c r="CU578" s="853"/>
    </row>
    <row r="579" spans="1:99" s="852" customFormat="1" hidden="1" x14ac:dyDescent="0.2">
      <c r="A579" s="944" t="s">
        <v>4919</v>
      </c>
      <c r="B579" s="884" t="str">
        <f t="shared" si="11"/>
        <v/>
      </c>
      <c r="C579" s="894" t="s">
        <v>4472</v>
      </c>
      <c r="D579" s="959"/>
      <c r="E579" s="934">
        <v>0</v>
      </c>
      <c r="F579" s="934">
        <v>0</v>
      </c>
      <c r="G579" s="934">
        <v>0</v>
      </c>
      <c r="H579" s="934">
        <v>0</v>
      </c>
      <c r="I579" s="934">
        <v>0</v>
      </c>
      <c r="J579" s="934">
        <v>0</v>
      </c>
      <c r="K579" s="934">
        <v>0</v>
      </c>
      <c r="L579" s="934">
        <v>0</v>
      </c>
      <c r="M579" s="934">
        <v>0</v>
      </c>
      <c r="N579" s="934">
        <v>0</v>
      </c>
      <c r="O579" s="934">
        <v>0</v>
      </c>
      <c r="P579" s="934">
        <v>0</v>
      </c>
      <c r="Q579" s="934">
        <v>0</v>
      </c>
      <c r="R579" s="934">
        <v>0</v>
      </c>
      <c r="S579" s="934">
        <v>0</v>
      </c>
      <c r="T579" s="934">
        <v>0</v>
      </c>
      <c r="U579" s="934">
        <v>0</v>
      </c>
      <c r="V579" s="934">
        <v>0</v>
      </c>
      <c r="W579" s="934">
        <v>0</v>
      </c>
      <c r="X579" s="934"/>
      <c r="Y579" s="934"/>
      <c r="Z579" s="934"/>
      <c r="AA579" s="853"/>
      <c r="AB579" s="853"/>
      <c r="AC579" s="853"/>
      <c r="AD579" s="853"/>
      <c r="AE579" s="853"/>
      <c r="AF579" s="853"/>
      <c r="AG579" s="853"/>
      <c r="AH579" s="853"/>
      <c r="AI579" s="853"/>
      <c r="AJ579" s="853"/>
      <c r="AK579" s="853"/>
      <c r="AL579" s="853"/>
      <c r="AM579" s="853"/>
      <c r="AN579" s="853"/>
      <c r="AO579" s="853"/>
      <c r="AP579" s="853"/>
      <c r="AQ579" s="888"/>
      <c r="AR579" s="888"/>
      <c r="AS579" s="888"/>
      <c r="AT579" s="888"/>
      <c r="AU579" s="853"/>
      <c r="AX579" s="853"/>
      <c r="AY579" s="853"/>
      <c r="AZ579" s="853"/>
      <c r="BA579" s="853"/>
      <c r="BB579" s="853"/>
      <c r="BC579" s="853"/>
      <c r="BD579" s="853"/>
      <c r="BE579" s="853"/>
      <c r="BF579" s="853"/>
      <c r="BG579" s="853"/>
      <c r="BH579" s="853"/>
      <c r="BI579" s="853"/>
      <c r="BJ579" s="853"/>
      <c r="BK579" s="853"/>
      <c r="BL579" s="853"/>
      <c r="BM579" s="853"/>
      <c r="BN579" s="853"/>
      <c r="BO579" s="853"/>
      <c r="BP579" s="853"/>
      <c r="BQ579" s="853"/>
      <c r="BR579" s="853"/>
      <c r="BS579" s="853"/>
      <c r="BT579" s="853"/>
      <c r="BU579" s="853"/>
      <c r="BV579" s="853"/>
      <c r="BW579" s="853"/>
      <c r="BX579" s="853"/>
      <c r="BY579" s="853"/>
      <c r="BZ579" s="853"/>
      <c r="CA579" s="853"/>
      <c r="CB579" s="853"/>
      <c r="CC579" s="853"/>
      <c r="CD579" s="853"/>
      <c r="CE579" s="853"/>
      <c r="CF579" s="853"/>
      <c r="CG579" s="853"/>
      <c r="CH579" s="853"/>
      <c r="CI579" s="853"/>
      <c r="CJ579" s="853"/>
      <c r="CK579" s="853"/>
      <c r="CL579" s="853"/>
      <c r="CM579" s="853"/>
      <c r="CN579" s="853"/>
      <c r="CO579" s="853"/>
      <c r="CP579" s="853"/>
      <c r="CQ579" s="853"/>
      <c r="CR579" s="853"/>
      <c r="CS579" s="853"/>
      <c r="CT579" s="853"/>
      <c r="CU579" s="853"/>
    </row>
    <row r="580" spans="1:99" s="852" customFormat="1" hidden="1" x14ac:dyDescent="0.2">
      <c r="A580" s="944" t="s">
        <v>4920</v>
      </c>
      <c r="B580" s="884" t="str">
        <f t="shared" si="11"/>
        <v/>
      </c>
      <c r="C580" s="891" t="s">
        <v>4473</v>
      </c>
      <c r="D580" s="959"/>
      <c r="E580" s="934">
        <v>0</v>
      </c>
      <c r="F580" s="934">
        <v>0</v>
      </c>
      <c r="G580" s="934">
        <v>0</v>
      </c>
      <c r="H580" s="934">
        <v>0</v>
      </c>
      <c r="I580" s="934">
        <v>0</v>
      </c>
      <c r="J580" s="934">
        <v>0</v>
      </c>
      <c r="K580" s="934">
        <v>0</v>
      </c>
      <c r="L580" s="934">
        <v>0</v>
      </c>
      <c r="M580" s="934">
        <v>0</v>
      </c>
      <c r="N580" s="934">
        <v>0</v>
      </c>
      <c r="O580" s="934">
        <v>0</v>
      </c>
      <c r="P580" s="934">
        <v>0</v>
      </c>
      <c r="Q580" s="934">
        <v>0</v>
      </c>
      <c r="R580" s="934">
        <v>0</v>
      </c>
      <c r="S580" s="934">
        <v>0</v>
      </c>
      <c r="T580" s="934">
        <v>0</v>
      </c>
      <c r="U580" s="934">
        <v>0</v>
      </c>
      <c r="V580" s="934">
        <v>0</v>
      </c>
      <c r="W580" s="934">
        <v>0</v>
      </c>
      <c r="X580" s="934"/>
      <c r="Y580" s="934"/>
      <c r="Z580" s="934"/>
      <c r="AA580" s="853"/>
      <c r="AB580" s="853"/>
      <c r="AC580" s="853"/>
      <c r="AD580" s="853"/>
      <c r="AE580" s="853"/>
      <c r="AF580" s="853"/>
      <c r="AG580" s="853"/>
      <c r="AH580" s="853"/>
      <c r="AI580" s="853"/>
      <c r="AJ580" s="853"/>
      <c r="AK580" s="853"/>
      <c r="AL580" s="853"/>
      <c r="AM580" s="853"/>
      <c r="AN580" s="853"/>
      <c r="AO580" s="853"/>
      <c r="AP580" s="853"/>
      <c r="AQ580" s="888"/>
      <c r="AR580" s="888"/>
      <c r="AS580" s="888"/>
      <c r="AT580" s="888"/>
      <c r="AU580" s="853"/>
      <c r="AX580" s="853"/>
      <c r="AY580" s="853"/>
      <c r="AZ580" s="853"/>
      <c r="BA580" s="853"/>
      <c r="BB580" s="853"/>
      <c r="BC580" s="853"/>
      <c r="BD580" s="853"/>
      <c r="BE580" s="853"/>
      <c r="BF580" s="853"/>
      <c r="BG580" s="853"/>
      <c r="BH580" s="853"/>
      <c r="BI580" s="853"/>
      <c r="BJ580" s="853"/>
      <c r="BK580" s="853"/>
      <c r="BL580" s="853"/>
      <c r="BM580" s="853"/>
      <c r="BN580" s="853"/>
      <c r="BO580" s="853"/>
      <c r="BP580" s="853"/>
      <c r="BQ580" s="853"/>
      <c r="BR580" s="853"/>
      <c r="BS580" s="853"/>
      <c r="BT580" s="853"/>
      <c r="BU580" s="853"/>
      <c r="BV580" s="853"/>
      <c r="BW580" s="853"/>
      <c r="BX580" s="853"/>
      <c r="BY580" s="853"/>
      <c r="BZ580" s="853"/>
      <c r="CA580" s="853"/>
      <c r="CB580" s="853"/>
      <c r="CC580" s="853"/>
      <c r="CD580" s="853"/>
      <c r="CE580" s="853"/>
      <c r="CF580" s="853"/>
      <c r="CG580" s="853"/>
      <c r="CH580" s="853"/>
      <c r="CI580" s="853"/>
      <c r="CJ580" s="853"/>
      <c r="CK580" s="853"/>
      <c r="CL580" s="853"/>
      <c r="CM580" s="853"/>
      <c r="CN580" s="853"/>
      <c r="CO580" s="853"/>
      <c r="CP580" s="853"/>
      <c r="CQ580" s="853"/>
      <c r="CR580" s="853"/>
      <c r="CS580" s="853"/>
      <c r="CT580" s="853"/>
      <c r="CU580" s="853"/>
    </row>
    <row r="581" spans="1:99" s="852" customFormat="1" hidden="1" x14ac:dyDescent="0.2">
      <c r="A581" s="944" t="s">
        <v>4921</v>
      </c>
      <c r="B581" s="884" t="str">
        <f t="shared" si="11"/>
        <v/>
      </c>
      <c r="C581" s="894" t="s">
        <v>4474</v>
      </c>
      <c r="D581" s="959"/>
      <c r="E581" s="934">
        <v>0</v>
      </c>
      <c r="F581" s="934">
        <v>0</v>
      </c>
      <c r="G581" s="934">
        <v>0</v>
      </c>
      <c r="H581" s="934">
        <v>0</v>
      </c>
      <c r="I581" s="934">
        <v>0</v>
      </c>
      <c r="J581" s="934">
        <v>0</v>
      </c>
      <c r="K581" s="934">
        <v>0</v>
      </c>
      <c r="L581" s="934">
        <v>0</v>
      </c>
      <c r="M581" s="934">
        <v>0</v>
      </c>
      <c r="N581" s="934">
        <v>0</v>
      </c>
      <c r="O581" s="934">
        <v>0</v>
      </c>
      <c r="P581" s="934">
        <v>0</v>
      </c>
      <c r="Q581" s="934">
        <v>0</v>
      </c>
      <c r="R581" s="934">
        <v>0</v>
      </c>
      <c r="S581" s="934">
        <v>0</v>
      </c>
      <c r="T581" s="934">
        <v>0</v>
      </c>
      <c r="U581" s="934">
        <v>0</v>
      </c>
      <c r="V581" s="934">
        <v>0</v>
      </c>
      <c r="W581" s="934">
        <v>0</v>
      </c>
      <c r="X581" s="934"/>
      <c r="Y581" s="934"/>
      <c r="Z581" s="934"/>
      <c r="AA581" s="853"/>
      <c r="AB581" s="853"/>
      <c r="AC581" s="853"/>
      <c r="AD581" s="853"/>
      <c r="AE581" s="853"/>
      <c r="AF581" s="853"/>
      <c r="AG581" s="853"/>
      <c r="AH581" s="853"/>
      <c r="AI581" s="853"/>
      <c r="AJ581" s="853"/>
      <c r="AK581" s="853"/>
      <c r="AL581" s="853"/>
      <c r="AM581" s="853"/>
      <c r="AN581" s="853"/>
      <c r="AO581" s="853"/>
      <c r="AP581" s="853"/>
      <c r="AQ581" s="888"/>
      <c r="AR581" s="888"/>
      <c r="AS581" s="888"/>
      <c r="AT581" s="888"/>
      <c r="AU581" s="853"/>
      <c r="AX581" s="853"/>
      <c r="AY581" s="853"/>
      <c r="AZ581" s="853"/>
      <c r="BA581" s="853"/>
      <c r="BB581" s="853"/>
      <c r="BC581" s="853"/>
      <c r="BD581" s="853"/>
      <c r="BE581" s="853"/>
      <c r="BF581" s="853"/>
      <c r="BG581" s="853"/>
      <c r="BH581" s="853"/>
      <c r="BI581" s="853"/>
      <c r="BJ581" s="853"/>
      <c r="BK581" s="853"/>
      <c r="BL581" s="853"/>
      <c r="BM581" s="853"/>
      <c r="BN581" s="853"/>
      <c r="BO581" s="853"/>
      <c r="BP581" s="853"/>
      <c r="BQ581" s="853"/>
      <c r="BR581" s="853"/>
      <c r="BS581" s="853"/>
      <c r="BT581" s="853"/>
      <c r="BU581" s="853"/>
      <c r="BV581" s="853"/>
      <c r="BW581" s="853"/>
      <c r="BX581" s="853"/>
      <c r="BY581" s="853"/>
      <c r="BZ581" s="853"/>
      <c r="CA581" s="853"/>
      <c r="CB581" s="853"/>
      <c r="CC581" s="853"/>
      <c r="CD581" s="853"/>
      <c r="CE581" s="853"/>
      <c r="CF581" s="853"/>
      <c r="CG581" s="853"/>
      <c r="CH581" s="853"/>
      <c r="CI581" s="853"/>
      <c r="CJ581" s="853"/>
      <c r="CK581" s="853"/>
      <c r="CL581" s="853"/>
      <c r="CM581" s="853"/>
      <c r="CN581" s="853"/>
      <c r="CO581" s="853"/>
      <c r="CP581" s="853"/>
      <c r="CQ581" s="853"/>
      <c r="CR581" s="853"/>
      <c r="CS581" s="853"/>
      <c r="CT581" s="853"/>
      <c r="CU581" s="853"/>
    </row>
    <row r="582" spans="1:99" s="852" customFormat="1" hidden="1" x14ac:dyDescent="0.2">
      <c r="A582" s="944" t="s">
        <v>4922</v>
      </c>
      <c r="B582" s="884" t="str">
        <f t="shared" si="11"/>
        <v/>
      </c>
      <c r="C582" s="894" t="s">
        <v>4475</v>
      </c>
      <c r="D582" s="959"/>
      <c r="E582" s="934">
        <v>0</v>
      </c>
      <c r="F582" s="934">
        <v>0</v>
      </c>
      <c r="G582" s="934">
        <v>0</v>
      </c>
      <c r="H582" s="934">
        <v>0</v>
      </c>
      <c r="I582" s="934">
        <v>0</v>
      </c>
      <c r="J582" s="934">
        <v>0</v>
      </c>
      <c r="K582" s="934">
        <v>0</v>
      </c>
      <c r="L582" s="934">
        <v>0</v>
      </c>
      <c r="M582" s="934">
        <v>0</v>
      </c>
      <c r="N582" s="934">
        <v>0</v>
      </c>
      <c r="O582" s="934">
        <v>0</v>
      </c>
      <c r="P582" s="934">
        <v>0</v>
      </c>
      <c r="Q582" s="934">
        <v>0</v>
      </c>
      <c r="R582" s="934">
        <v>0</v>
      </c>
      <c r="S582" s="934">
        <v>0</v>
      </c>
      <c r="T582" s="934">
        <v>0</v>
      </c>
      <c r="U582" s="934">
        <v>0</v>
      </c>
      <c r="V582" s="934">
        <v>0</v>
      </c>
      <c r="W582" s="934">
        <v>0</v>
      </c>
      <c r="X582" s="934"/>
      <c r="Y582" s="934"/>
      <c r="Z582" s="934"/>
      <c r="AA582" s="853"/>
      <c r="AB582" s="853"/>
      <c r="AC582" s="853"/>
      <c r="AD582" s="853"/>
      <c r="AE582" s="853"/>
      <c r="AF582" s="853"/>
      <c r="AG582" s="853"/>
      <c r="AH582" s="853"/>
      <c r="AI582" s="853"/>
      <c r="AJ582" s="853"/>
      <c r="AK582" s="853"/>
      <c r="AL582" s="853"/>
      <c r="AM582" s="853"/>
      <c r="AN582" s="853"/>
      <c r="AO582" s="853"/>
      <c r="AP582" s="853"/>
      <c r="AQ582" s="888"/>
      <c r="AR582" s="888"/>
      <c r="AS582" s="888"/>
      <c r="AT582" s="888"/>
      <c r="AU582" s="853"/>
      <c r="AX582" s="853"/>
      <c r="AY582" s="853"/>
      <c r="AZ582" s="853"/>
      <c r="BA582" s="853"/>
      <c r="BB582" s="853"/>
      <c r="BC582" s="853"/>
      <c r="BD582" s="853"/>
      <c r="BE582" s="853"/>
      <c r="BF582" s="853"/>
      <c r="BG582" s="853"/>
      <c r="BH582" s="853"/>
      <c r="BI582" s="853"/>
      <c r="BJ582" s="853"/>
      <c r="BK582" s="853"/>
      <c r="BL582" s="853"/>
      <c r="BM582" s="853"/>
      <c r="BN582" s="853"/>
      <c r="BO582" s="853"/>
      <c r="BP582" s="853"/>
      <c r="BQ582" s="853"/>
      <c r="BR582" s="853"/>
      <c r="BS582" s="853"/>
      <c r="BT582" s="853"/>
      <c r="BU582" s="853"/>
      <c r="BV582" s="853"/>
      <c r="BW582" s="853"/>
      <c r="BX582" s="853"/>
      <c r="BY582" s="853"/>
      <c r="BZ582" s="853"/>
      <c r="CA582" s="853"/>
      <c r="CB582" s="853"/>
      <c r="CC582" s="853"/>
      <c r="CD582" s="853"/>
      <c r="CE582" s="853"/>
      <c r="CF582" s="853"/>
      <c r="CG582" s="853"/>
      <c r="CH582" s="853"/>
      <c r="CI582" s="853"/>
      <c r="CJ582" s="853"/>
      <c r="CK582" s="853"/>
      <c r="CL582" s="853"/>
      <c r="CM582" s="853"/>
      <c r="CN582" s="853"/>
      <c r="CO582" s="853"/>
      <c r="CP582" s="853"/>
      <c r="CQ582" s="853"/>
      <c r="CR582" s="853"/>
      <c r="CS582" s="853"/>
      <c r="CT582" s="853"/>
      <c r="CU582" s="853"/>
    </row>
    <row r="583" spans="1:99" s="852" customFormat="1" hidden="1" x14ac:dyDescent="0.2">
      <c r="A583" s="944" t="s">
        <v>4923</v>
      </c>
      <c r="B583" s="884" t="str">
        <f t="shared" ref="B583:B648" si="12">IF(SUM(E583:AT583)=0,"","X")</f>
        <v/>
      </c>
      <c r="C583" s="894" t="s">
        <v>4476</v>
      </c>
      <c r="D583" s="959"/>
      <c r="E583" s="934">
        <v>0</v>
      </c>
      <c r="F583" s="934">
        <v>0</v>
      </c>
      <c r="G583" s="934">
        <v>0</v>
      </c>
      <c r="H583" s="934">
        <v>0</v>
      </c>
      <c r="I583" s="934">
        <v>0</v>
      </c>
      <c r="J583" s="934">
        <v>0</v>
      </c>
      <c r="K583" s="934">
        <v>0</v>
      </c>
      <c r="L583" s="934">
        <v>0</v>
      </c>
      <c r="M583" s="934">
        <v>0</v>
      </c>
      <c r="N583" s="934">
        <v>0</v>
      </c>
      <c r="O583" s="934">
        <v>0</v>
      </c>
      <c r="P583" s="934">
        <v>0</v>
      </c>
      <c r="Q583" s="934">
        <v>0</v>
      </c>
      <c r="R583" s="934">
        <v>0</v>
      </c>
      <c r="S583" s="934">
        <v>0</v>
      </c>
      <c r="T583" s="934">
        <v>0</v>
      </c>
      <c r="U583" s="934">
        <v>0</v>
      </c>
      <c r="V583" s="934">
        <v>0</v>
      </c>
      <c r="W583" s="934">
        <v>0</v>
      </c>
      <c r="X583" s="934"/>
      <c r="Y583" s="934"/>
      <c r="Z583" s="934"/>
      <c r="AA583" s="853"/>
      <c r="AB583" s="853"/>
      <c r="AC583" s="853"/>
      <c r="AD583" s="853"/>
      <c r="AE583" s="853"/>
      <c r="AF583" s="853"/>
      <c r="AG583" s="853"/>
      <c r="AH583" s="853"/>
      <c r="AI583" s="853"/>
      <c r="AJ583" s="853"/>
      <c r="AK583" s="853"/>
      <c r="AL583" s="853"/>
      <c r="AM583" s="853"/>
      <c r="AN583" s="853"/>
      <c r="AO583" s="853"/>
      <c r="AP583" s="853"/>
      <c r="AQ583" s="888"/>
      <c r="AR583" s="888"/>
      <c r="AS583" s="888"/>
      <c r="AT583" s="888"/>
      <c r="AU583" s="853"/>
      <c r="AX583" s="853"/>
      <c r="AY583" s="853"/>
      <c r="AZ583" s="853"/>
      <c r="BA583" s="853"/>
      <c r="BB583" s="853"/>
      <c r="BC583" s="853"/>
      <c r="BD583" s="853"/>
      <c r="BE583" s="853"/>
      <c r="BF583" s="853"/>
      <c r="BG583" s="853"/>
      <c r="BH583" s="853"/>
      <c r="BI583" s="853"/>
      <c r="BJ583" s="853"/>
      <c r="BK583" s="853"/>
      <c r="BL583" s="853"/>
      <c r="BM583" s="853"/>
      <c r="BN583" s="853"/>
      <c r="BO583" s="853"/>
      <c r="BP583" s="853"/>
      <c r="BQ583" s="853"/>
      <c r="BR583" s="853"/>
      <c r="BS583" s="853"/>
      <c r="BT583" s="853"/>
      <c r="BU583" s="853"/>
      <c r="BV583" s="853"/>
      <c r="BW583" s="853"/>
      <c r="BX583" s="853"/>
      <c r="BY583" s="853"/>
      <c r="BZ583" s="853"/>
      <c r="CA583" s="853"/>
      <c r="CB583" s="853"/>
      <c r="CC583" s="853"/>
      <c r="CD583" s="853"/>
      <c r="CE583" s="853"/>
      <c r="CF583" s="853"/>
      <c r="CG583" s="853"/>
      <c r="CH583" s="853"/>
      <c r="CI583" s="853"/>
      <c r="CJ583" s="853"/>
      <c r="CK583" s="853"/>
      <c r="CL583" s="853"/>
      <c r="CM583" s="853"/>
      <c r="CN583" s="853"/>
      <c r="CO583" s="853"/>
      <c r="CP583" s="853"/>
      <c r="CQ583" s="853"/>
      <c r="CR583" s="853"/>
      <c r="CS583" s="853"/>
      <c r="CT583" s="853"/>
      <c r="CU583" s="853"/>
    </row>
    <row r="584" spans="1:99" s="852" customFormat="1" hidden="1" x14ac:dyDescent="0.2">
      <c r="A584" s="944" t="s">
        <v>4924</v>
      </c>
      <c r="B584" s="884" t="str">
        <f t="shared" si="12"/>
        <v/>
      </c>
      <c r="C584" s="890" t="s">
        <v>4477</v>
      </c>
      <c r="D584" s="959"/>
      <c r="E584" s="934">
        <v>0</v>
      </c>
      <c r="F584" s="934">
        <v>0</v>
      </c>
      <c r="G584" s="934">
        <v>0</v>
      </c>
      <c r="H584" s="934">
        <v>0</v>
      </c>
      <c r="I584" s="934">
        <v>0</v>
      </c>
      <c r="J584" s="934">
        <v>0</v>
      </c>
      <c r="K584" s="934">
        <v>0</v>
      </c>
      <c r="L584" s="934">
        <v>0</v>
      </c>
      <c r="M584" s="934">
        <v>0</v>
      </c>
      <c r="N584" s="934">
        <v>0</v>
      </c>
      <c r="O584" s="934">
        <v>0</v>
      </c>
      <c r="P584" s="934">
        <v>0</v>
      </c>
      <c r="Q584" s="934">
        <v>0</v>
      </c>
      <c r="R584" s="934">
        <v>0</v>
      </c>
      <c r="S584" s="934">
        <v>0</v>
      </c>
      <c r="T584" s="934">
        <v>0</v>
      </c>
      <c r="U584" s="934">
        <v>0</v>
      </c>
      <c r="V584" s="934">
        <v>0</v>
      </c>
      <c r="W584" s="934">
        <v>0</v>
      </c>
      <c r="X584" s="934"/>
      <c r="Y584" s="934"/>
      <c r="Z584" s="934"/>
      <c r="AA584" s="853"/>
      <c r="AB584" s="853"/>
      <c r="AC584" s="853"/>
      <c r="AD584" s="853"/>
      <c r="AE584" s="853"/>
      <c r="AF584" s="853"/>
      <c r="AG584" s="853"/>
      <c r="AH584" s="853"/>
      <c r="AI584" s="853"/>
      <c r="AJ584" s="853"/>
      <c r="AK584" s="853"/>
      <c r="AL584" s="853"/>
      <c r="AM584" s="853"/>
      <c r="AN584" s="853"/>
      <c r="AO584" s="853"/>
      <c r="AP584" s="853"/>
      <c r="AQ584" s="888"/>
      <c r="AR584" s="888"/>
      <c r="AS584" s="888"/>
      <c r="AT584" s="888"/>
      <c r="AU584" s="853"/>
      <c r="AX584" s="853"/>
      <c r="AY584" s="853"/>
      <c r="AZ584" s="853"/>
      <c r="BA584" s="853"/>
      <c r="BB584" s="853"/>
      <c r="BC584" s="853"/>
      <c r="BD584" s="853"/>
      <c r="BE584" s="853"/>
      <c r="BF584" s="853"/>
      <c r="BG584" s="853"/>
      <c r="BH584" s="853"/>
      <c r="BI584" s="853"/>
      <c r="BJ584" s="853"/>
      <c r="BK584" s="853"/>
      <c r="BL584" s="853"/>
      <c r="BM584" s="853"/>
      <c r="BN584" s="853"/>
      <c r="BO584" s="853"/>
      <c r="BP584" s="853"/>
      <c r="BQ584" s="853"/>
      <c r="BR584" s="853"/>
      <c r="BS584" s="853"/>
      <c r="BT584" s="853"/>
      <c r="BU584" s="853"/>
      <c r="BV584" s="853"/>
      <c r="BW584" s="853"/>
      <c r="BX584" s="853"/>
      <c r="BY584" s="853"/>
      <c r="BZ584" s="853"/>
      <c r="CA584" s="853"/>
      <c r="CB584" s="853"/>
      <c r="CC584" s="853"/>
      <c r="CD584" s="853"/>
      <c r="CE584" s="853"/>
      <c r="CF584" s="853"/>
      <c r="CG584" s="853"/>
      <c r="CH584" s="853"/>
      <c r="CI584" s="853"/>
      <c r="CJ584" s="853"/>
      <c r="CK584" s="853"/>
      <c r="CL584" s="853"/>
      <c r="CM584" s="853"/>
      <c r="CN584" s="853"/>
      <c r="CO584" s="853"/>
      <c r="CP584" s="853"/>
      <c r="CQ584" s="853"/>
      <c r="CR584" s="853"/>
      <c r="CS584" s="853"/>
      <c r="CT584" s="853"/>
      <c r="CU584" s="853"/>
    </row>
    <row r="585" spans="1:99" s="852" customFormat="1" hidden="1" x14ac:dyDescent="0.2">
      <c r="A585" s="944" t="s">
        <v>4925</v>
      </c>
      <c r="B585" s="884" t="str">
        <f t="shared" si="12"/>
        <v/>
      </c>
      <c r="C585" s="891" t="s">
        <v>4478</v>
      </c>
      <c r="D585" s="959"/>
      <c r="E585" s="934">
        <v>0</v>
      </c>
      <c r="F585" s="934">
        <v>0</v>
      </c>
      <c r="G585" s="934">
        <v>0</v>
      </c>
      <c r="H585" s="934">
        <v>0</v>
      </c>
      <c r="I585" s="934">
        <v>0</v>
      </c>
      <c r="J585" s="934">
        <v>0</v>
      </c>
      <c r="K585" s="934">
        <v>0</v>
      </c>
      <c r="L585" s="934">
        <v>0</v>
      </c>
      <c r="M585" s="934">
        <v>0</v>
      </c>
      <c r="N585" s="934">
        <v>0</v>
      </c>
      <c r="O585" s="934">
        <v>0</v>
      </c>
      <c r="P585" s="934">
        <v>0</v>
      </c>
      <c r="Q585" s="934">
        <v>0</v>
      </c>
      <c r="R585" s="934">
        <v>0</v>
      </c>
      <c r="S585" s="934">
        <v>0</v>
      </c>
      <c r="T585" s="934">
        <v>0</v>
      </c>
      <c r="U585" s="934">
        <v>0</v>
      </c>
      <c r="V585" s="934">
        <v>0</v>
      </c>
      <c r="W585" s="934">
        <v>0</v>
      </c>
      <c r="X585" s="934"/>
      <c r="Y585" s="934"/>
      <c r="Z585" s="934"/>
      <c r="AA585" s="853"/>
      <c r="AB585" s="853"/>
      <c r="AC585" s="853"/>
      <c r="AD585" s="853"/>
      <c r="AE585" s="853"/>
      <c r="AF585" s="853"/>
      <c r="AG585" s="853"/>
      <c r="AH585" s="853"/>
      <c r="AI585" s="853"/>
      <c r="AJ585" s="853"/>
      <c r="AK585" s="853"/>
      <c r="AL585" s="853"/>
      <c r="AM585" s="853"/>
      <c r="AN585" s="853"/>
      <c r="AO585" s="853"/>
      <c r="AP585" s="853"/>
      <c r="AQ585" s="888"/>
      <c r="AR585" s="888"/>
      <c r="AS585" s="888"/>
      <c r="AT585" s="888"/>
      <c r="AU585" s="853"/>
      <c r="AX585" s="853"/>
      <c r="AY585" s="853"/>
      <c r="AZ585" s="853"/>
      <c r="BA585" s="853"/>
      <c r="BB585" s="853"/>
      <c r="BC585" s="853"/>
      <c r="BD585" s="853"/>
      <c r="BE585" s="853"/>
      <c r="BF585" s="853"/>
      <c r="BG585" s="853"/>
      <c r="BH585" s="853"/>
      <c r="BI585" s="853"/>
      <c r="BJ585" s="853"/>
      <c r="BK585" s="853"/>
      <c r="BL585" s="853"/>
      <c r="BM585" s="853"/>
      <c r="BN585" s="853"/>
      <c r="BO585" s="853"/>
      <c r="BP585" s="853"/>
      <c r="BQ585" s="853"/>
      <c r="BR585" s="853"/>
      <c r="BS585" s="853"/>
      <c r="BT585" s="853"/>
      <c r="BU585" s="853"/>
      <c r="BV585" s="853"/>
      <c r="BW585" s="853"/>
      <c r="BX585" s="853"/>
      <c r="BY585" s="853"/>
      <c r="BZ585" s="853"/>
      <c r="CA585" s="853"/>
      <c r="CB585" s="853"/>
      <c r="CC585" s="853"/>
      <c r="CD585" s="853"/>
      <c r="CE585" s="853"/>
      <c r="CF585" s="853"/>
      <c r="CG585" s="853"/>
      <c r="CH585" s="853"/>
      <c r="CI585" s="853"/>
      <c r="CJ585" s="853"/>
      <c r="CK585" s="853"/>
      <c r="CL585" s="853"/>
      <c r="CM585" s="853"/>
      <c r="CN585" s="853"/>
      <c r="CO585" s="853"/>
      <c r="CP585" s="853"/>
      <c r="CQ585" s="853"/>
      <c r="CR585" s="853"/>
      <c r="CS585" s="853"/>
      <c r="CT585" s="853"/>
      <c r="CU585" s="853"/>
    </row>
    <row r="586" spans="1:99" s="852" customFormat="1" hidden="1" x14ac:dyDescent="0.2">
      <c r="A586" s="944" t="s">
        <v>4926</v>
      </c>
      <c r="B586" s="884" t="str">
        <f t="shared" si="12"/>
        <v/>
      </c>
      <c r="C586" s="891" t="s">
        <v>4479</v>
      </c>
      <c r="D586" s="959"/>
      <c r="E586" s="934">
        <v>0</v>
      </c>
      <c r="F586" s="934">
        <v>0</v>
      </c>
      <c r="G586" s="934">
        <v>0</v>
      </c>
      <c r="H586" s="934">
        <v>0</v>
      </c>
      <c r="I586" s="934">
        <v>0</v>
      </c>
      <c r="J586" s="934">
        <v>0</v>
      </c>
      <c r="K586" s="934">
        <v>0</v>
      </c>
      <c r="L586" s="934">
        <v>0</v>
      </c>
      <c r="M586" s="934">
        <v>0</v>
      </c>
      <c r="N586" s="934">
        <v>0</v>
      </c>
      <c r="O586" s="934">
        <v>0</v>
      </c>
      <c r="P586" s="934">
        <v>0</v>
      </c>
      <c r="Q586" s="934">
        <v>0</v>
      </c>
      <c r="R586" s="934">
        <v>0</v>
      </c>
      <c r="S586" s="934">
        <v>0</v>
      </c>
      <c r="T586" s="934">
        <v>0</v>
      </c>
      <c r="U586" s="934">
        <v>0</v>
      </c>
      <c r="V586" s="934">
        <v>0</v>
      </c>
      <c r="W586" s="934">
        <v>0</v>
      </c>
      <c r="X586" s="934"/>
      <c r="Y586" s="934"/>
      <c r="Z586" s="934"/>
      <c r="AA586" s="853"/>
      <c r="AB586" s="853"/>
      <c r="AC586" s="853"/>
      <c r="AD586" s="853"/>
      <c r="AE586" s="853"/>
      <c r="AF586" s="853"/>
      <c r="AG586" s="853"/>
      <c r="AH586" s="853"/>
      <c r="AI586" s="853"/>
      <c r="AJ586" s="853"/>
      <c r="AK586" s="853"/>
      <c r="AL586" s="853"/>
      <c r="AM586" s="853"/>
      <c r="AN586" s="853"/>
      <c r="AO586" s="853"/>
      <c r="AP586" s="853"/>
      <c r="AQ586" s="888"/>
      <c r="AR586" s="888"/>
      <c r="AS586" s="888"/>
      <c r="AT586" s="888"/>
      <c r="AU586" s="853"/>
      <c r="AX586" s="853"/>
      <c r="AY586" s="853"/>
      <c r="AZ586" s="853"/>
      <c r="BA586" s="853"/>
      <c r="BB586" s="853"/>
      <c r="BC586" s="853"/>
      <c r="BD586" s="853"/>
      <c r="BE586" s="853"/>
      <c r="BF586" s="853"/>
      <c r="BG586" s="853"/>
      <c r="BH586" s="853"/>
      <c r="BI586" s="853"/>
      <c r="BJ586" s="853"/>
      <c r="BK586" s="853"/>
      <c r="BL586" s="853"/>
      <c r="BM586" s="853"/>
      <c r="BN586" s="853"/>
      <c r="BO586" s="853"/>
      <c r="BP586" s="853"/>
      <c r="BQ586" s="853"/>
      <c r="BR586" s="853"/>
      <c r="BS586" s="853"/>
      <c r="BT586" s="853"/>
      <c r="BU586" s="853"/>
      <c r="BV586" s="853"/>
      <c r="BW586" s="853"/>
      <c r="BX586" s="853"/>
      <c r="BY586" s="853"/>
      <c r="BZ586" s="853"/>
      <c r="CA586" s="853"/>
      <c r="CB586" s="853"/>
      <c r="CC586" s="853"/>
      <c r="CD586" s="853"/>
      <c r="CE586" s="853"/>
      <c r="CF586" s="853"/>
      <c r="CG586" s="853"/>
      <c r="CH586" s="853"/>
      <c r="CI586" s="853"/>
      <c r="CJ586" s="853"/>
      <c r="CK586" s="853"/>
      <c r="CL586" s="853"/>
      <c r="CM586" s="853"/>
      <c r="CN586" s="853"/>
      <c r="CO586" s="853"/>
      <c r="CP586" s="853"/>
      <c r="CQ586" s="853"/>
      <c r="CR586" s="853"/>
      <c r="CS586" s="853"/>
      <c r="CT586" s="853"/>
      <c r="CU586" s="853"/>
    </row>
    <row r="587" spans="1:99" s="852" customFormat="1" hidden="1" x14ac:dyDescent="0.2">
      <c r="A587" s="944" t="s">
        <v>4927</v>
      </c>
      <c r="B587" s="884" t="str">
        <f t="shared" si="12"/>
        <v/>
      </c>
      <c r="C587" s="891" t="s">
        <v>4480</v>
      </c>
      <c r="D587" s="959"/>
      <c r="E587" s="934">
        <v>0</v>
      </c>
      <c r="F587" s="934">
        <v>0</v>
      </c>
      <c r="G587" s="934">
        <v>0</v>
      </c>
      <c r="H587" s="934">
        <v>0</v>
      </c>
      <c r="I587" s="934">
        <v>0</v>
      </c>
      <c r="J587" s="934">
        <v>0</v>
      </c>
      <c r="K587" s="934">
        <v>0</v>
      </c>
      <c r="L587" s="934">
        <v>0</v>
      </c>
      <c r="M587" s="934">
        <v>0</v>
      </c>
      <c r="N587" s="934">
        <v>0</v>
      </c>
      <c r="O587" s="934">
        <v>0</v>
      </c>
      <c r="P587" s="934">
        <v>0</v>
      </c>
      <c r="Q587" s="934">
        <v>0</v>
      </c>
      <c r="R587" s="934">
        <v>0</v>
      </c>
      <c r="S587" s="934">
        <v>0</v>
      </c>
      <c r="T587" s="934">
        <v>0</v>
      </c>
      <c r="U587" s="934">
        <v>0</v>
      </c>
      <c r="V587" s="934">
        <v>0</v>
      </c>
      <c r="W587" s="934">
        <v>0</v>
      </c>
      <c r="X587" s="934"/>
      <c r="Y587" s="934"/>
      <c r="Z587" s="934"/>
      <c r="AA587" s="853"/>
      <c r="AB587" s="853"/>
      <c r="AC587" s="853"/>
      <c r="AD587" s="853"/>
      <c r="AE587" s="853"/>
      <c r="AF587" s="853"/>
      <c r="AG587" s="853"/>
      <c r="AH587" s="853"/>
      <c r="AI587" s="853"/>
      <c r="AJ587" s="853"/>
      <c r="AK587" s="853"/>
      <c r="AL587" s="853"/>
      <c r="AM587" s="853"/>
      <c r="AN587" s="853"/>
      <c r="AO587" s="853"/>
      <c r="AP587" s="853"/>
      <c r="AQ587" s="888"/>
      <c r="AR587" s="888"/>
      <c r="AS587" s="888"/>
      <c r="AT587" s="888"/>
      <c r="AU587" s="853"/>
      <c r="AX587" s="853"/>
      <c r="AY587" s="853"/>
      <c r="AZ587" s="853"/>
      <c r="BA587" s="853"/>
      <c r="BB587" s="853"/>
      <c r="BC587" s="853"/>
      <c r="BD587" s="853"/>
      <c r="BE587" s="853"/>
      <c r="BF587" s="853"/>
      <c r="BG587" s="853"/>
      <c r="BH587" s="853"/>
      <c r="BI587" s="853"/>
      <c r="BJ587" s="853"/>
      <c r="BK587" s="853"/>
      <c r="BL587" s="853"/>
      <c r="BM587" s="853"/>
      <c r="BN587" s="853"/>
      <c r="BO587" s="853"/>
      <c r="BP587" s="853"/>
      <c r="BQ587" s="853"/>
      <c r="BR587" s="853"/>
      <c r="BS587" s="853"/>
      <c r="BT587" s="853"/>
      <c r="BU587" s="853"/>
      <c r="BV587" s="853"/>
      <c r="BW587" s="853"/>
      <c r="BX587" s="853"/>
      <c r="BY587" s="853"/>
      <c r="BZ587" s="853"/>
      <c r="CA587" s="853"/>
      <c r="CB587" s="853"/>
      <c r="CC587" s="853"/>
      <c r="CD587" s="853"/>
      <c r="CE587" s="853"/>
      <c r="CF587" s="853"/>
      <c r="CG587" s="853"/>
      <c r="CH587" s="853"/>
      <c r="CI587" s="853"/>
      <c r="CJ587" s="853"/>
      <c r="CK587" s="853"/>
      <c r="CL587" s="853"/>
      <c r="CM587" s="853"/>
      <c r="CN587" s="853"/>
      <c r="CO587" s="853"/>
      <c r="CP587" s="853"/>
      <c r="CQ587" s="853"/>
      <c r="CR587" s="853"/>
      <c r="CS587" s="853"/>
      <c r="CT587" s="853"/>
      <c r="CU587" s="853"/>
    </row>
    <row r="588" spans="1:99" s="852" customFormat="1" hidden="1" x14ac:dyDescent="0.2">
      <c r="A588" s="944" t="s">
        <v>4928</v>
      </c>
      <c r="B588" s="884" t="str">
        <f t="shared" si="12"/>
        <v/>
      </c>
      <c r="C588" s="891" t="s">
        <v>4481</v>
      </c>
      <c r="D588" s="959"/>
      <c r="E588" s="934">
        <v>0</v>
      </c>
      <c r="F588" s="934">
        <v>0</v>
      </c>
      <c r="G588" s="934">
        <v>0</v>
      </c>
      <c r="H588" s="934">
        <v>0</v>
      </c>
      <c r="I588" s="934">
        <v>0</v>
      </c>
      <c r="J588" s="934">
        <v>0</v>
      </c>
      <c r="K588" s="934">
        <v>0</v>
      </c>
      <c r="L588" s="934">
        <v>0</v>
      </c>
      <c r="M588" s="934">
        <v>0</v>
      </c>
      <c r="N588" s="934">
        <v>0</v>
      </c>
      <c r="O588" s="934">
        <v>0</v>
      </c>
      <c r="P588" s="934">
        <v>0</v>
      </c>
      <c r="Q588" s="934">
        <v>0</v>
      </c>
      <c r="R588" s="934">
        <v>0</v>
      </c>
      <c r="S588" s="934">
        <v>0</v>
      </c>
      <c r="T588" s="934">
        <v>0</v>
      </c>
      <c r="U588" s="934">
        <v>0</v>
      </c>
      <c r="V588" s="934">
        <v>0</v>
      </c>
      <c r="W588" s="934">
        <v>0</v>
      </c>
      <c r="X588" s="934"/>
      <c r="Y588" s="934"/>
      <c r="Z588" s="934"/>
      <c r="AA588" s="853"/>
      <c r="AB588" s="853"/>
      <c r="AC588" s="853"/>
      <c r="AD588" s="853"/>
      <c r="AE588" s="853"/>
      <c r="AF588" s="853"/>
      <c r="AG588" s="853"/>
      <c r="AH588" s="853"/>
      <c r="AI588" s="853"/>
      <c r="AJ588" s="853"/>
      <c r="AK588" s="853"/>
      <c r="AL588" s="853"/>
      <c r="AM588" s="853"/>
      <c r="AN588" s="853"/>
      <c r="AO588" s="853"/>
      <c r="AP588" s="853"/>
      <c r="AQ588" s="888"/>
      <c r="AR588" s="888"/>
      <c r="AS588" s="888"/>
      <c r="AT588" s="888"/>
      <c r="AU588" s="853"/>
      <c r="AX588" s="853"/>
      <c r="AY588" s="853"/>
      <c r="AZ588" s="853"/>
      <c r="BA588" s="853"/>
      <c r="BB588" s="853"/>
      <c r="BC588" s="853"/>
      <c r="BD588" s="853"/>
      <c r="BE588" s="853"/>
      <c r="BF588" s="853"/>
      <c r="BG588" s="853"/>
      <c r="BH588" s="853"/>
      <c r="BI588" s="853"/>
      <c r="BJ588" s="853"/>
      <c r="BK588" s="853"/>
      <c r="BL588" s="853"/>
      <c r="BM588" s="853"/>
      <c r="BN588" s="853"/>
      <c r="BO588" s="853"/>
      <c r="BP588" s="853"/>
      <c r="BQ588" s="853"/>
      <c r="BR588" s="853"/>
      <c r="BS588" s="853"/>
      <c r="BT588" s="853"/>
      <c r="BU588" s="853"/>
      <c r="BV588" s="853"/>
      <c r="BW588" s="853"/>
      <c r="BX588" s="853"/>
      <c r="BY588" s="853"/>
      <c r="BZ588" s="853"/>
      <c r="CA588" s="853"/>
      <c r="CB588" s="853"/>
      <c r="CC588" s="853"/>
      <c r="CD588" s="853"/>
      <c r="CE588" s="853"/>
      <c r="CF588" s="853"/>
      <c r="CG588" s="853"/>
      <c r="CH588" s="853"/>
      <c r="CI588" s="853"/>
      <c r="CJ588" s="853"/>
      <c r="CK588" s="853"/>
      <c r="CL588" s="853"/>
      <c r="CM588" s="853"/>
      <c r="CN588" s="853"/>
      <c r="CO588" s="853"/>
      <c r="CP588" s="853"/>
      <c r="CQ588" s="853"/>
      <c r="CR588" s="853"/>
      <c r="CS588" s="853"/>
      <c r="CT588" s="853"/>
      <c r="CU588" s="853"/>
    </row>
    <row r="589" spans="1:99" s="852" customFormat="1" hidden="1" x14ac:dyDescent="0.2">
      <c r="A589" s="944" t="s">
        <v>4929</v>
      </c>
      <c r="B589" s="884" t="str">
        <f t="shared" si="12"/>
        <v/>
      </c>
      <c r="C589" s="894" t="s">
        <v>4482</v>
      </c>
      <c r="D589" s="959"/>
      <c r="E589" s="934">
        <v>0</v>
      </c>
      <c r="F589" s="934">
        <v>0</v>
      </c>
      <c r="G589" s="934">
        <v>0</v>
      </c>
      <c r="H589" s="934">
        <v>0</v>
      </c>
      <c r="I589" s="934">
        <v>0</v>
      </c>
      <c r="J589" s="934">
        <v>0</v>
      </c>
      <c r="K589" s="934">
        <v>0</v>
      </c>
      <c r="L589" s="934">
        <v>0</v>
      </c>
      <c r="M589" s="934">
        <v>0</v>
      </c>
      <c r="N589" s="934">
        <v>0</v>
      </c>
      <c r="O589" s="934">
        <v>0</v>
      </c>
      <c r="P589" s="934">
        <v>0</v>
      </c>
      <c r="Q589" s="934">
        <v>0</v>
      </c>
      <c r="R589" s="934">
        <v>0</v>
      </c>
      <c r="S589" s="934">
        <v>0</v>
      </c>
      <c r="T589" s="934">
        <v>0</v>
      </c>
      <c r="U589" s="934">
        <v>0</v>
      </c>
      <c r="V589" s="934">
        <v>0</v>
      </c>
      <c r="W589" s="934">
        <v>0</v>
      </c>
      <c r="X589" s="934"/>
      <c r="Y589" s="934"/>
      <c r="Z589" s="934"/>
      <c r="AA589" s="853"/>
      <c r="AB589" s="853"/>
      <c r="AC589" s="853"/>
      <c r="AD589" s="853"/>
      <c r="AE589" s="853"/>
      <c r="AF589" s="853"/>
      <c r="AG589" s="853"/>
      <c r="AH589" s="853"/>
      <c r="AI589" s="853"/>
      <c r="AJ589" s="853"/>
      <c r="AK589" s="853"/>
      <c r="AL589" s="853"/>
      <c r="AM589" s="853"/>
      <c r="AN589" s="853"/>
      <c r="AO589" s="853"/>
      <c r="AP589" s="853"/>
      <c r="AQ589" s="888"/>
      <c r="AR589" s="888"/>
      <c r="AS589" s="888"/>
      <c r="AT589" s="888"/>
      <c r="AU589" s="853"/>
      <c r="AX589" s="853"/>
      <c r="AY589" s="853"/>
      <c r="AZ589" s="853"/>
      <c r="BA589" s="853"/>
      <c r="BB589" s="853"/>
      <c r="BC589" s="853"/>
      <c r="BD589" s="853"/>
      <c r="BE589" s="853"/>
      <c r="BF589" s="853"/>
      <c r="BG589" s="853"/>
      <c r="BH589" s="853"/>
      <c r="BI589" s="853"/>
      <c r="BJ589" s="853"/>
      <c r="BK589" s="853"/>
      <c r="BL589" s="853"/>
      <c r="BM589" s="853"/>
      <c r="BN589" s="853"/>
      <c r="BO589" s="853"/>
      <c r="BP589" s="853"/>
      <c r="BQ589" s="853"/>
      <c r="BR589" s="853"/>
      <c r="BS589" s="853"/>
      <c r="BT589" s="853"/>
      <c r="BU589" s="853"/>
      <c r="BV589" s="853"/>
      <c r="BW589" s="853"/>
      <c r="BX589" s="853"/>
      <c r="BY589" s="853"/>
      <c r="BZ589" s="853"/>
      <c r="CA589" s="853"/>
      <c r="CB589" s="853"/>
      <c r="CC589" s="853"/>
      <c r="CD589" s="853"/>
      <c r="CE589" s="853"/>
      <c r="CF589" s="853"/>
      <c r="CG589" s="853"/>
      <c r="CH589" s="853"/>
      <c r="CI589" s="853"/>
      <c r="CJ589" s="853"/>
      <c r="CK589" s="853"/>
      <c r="CL589" s="853"/>
      <c r="CM589" s="853"/>
      <c r="CN589" s="853"/>
      <c r="CO589" s="853"/>
      <c r="CP589" s="853"/>
      <c r="CQ589" s="853"/>
      <c r="CR589" s="853"/>
      <c r="CS589" s="853"/>
      <c r="CT589" s="853"/>
      <c r="CU589" s="853"/>
    </row>
    <row r="590" spans="1:99" s="852" customFormat="1" hidden="1" x14ac:dyDescent="0.2">
      <c r="A590" s="944" t="s">
        <v>4930</v>
      </c>
      <c r="B590" s="884" t="str">
        <f t="shared" si="12"/>
        <v/>
      </c>
      <c r="C590" s="894" t="s">
        <v>4483</v>
      </c>
      <c r="D590" s="959"/>
      <c r="E590" s="934">
        <v>0</v>
      </c>
      <c r="F590" s="934">
        <v>0</v>
      </c>
      <c r="G590" s="934">
        <v>0</v>
      </c>
      <c r="H590" s="934">
        <v>0</v>
      </c>
      <c r="I590" s="934">
        <v>0</v>
      </c>
      <c r="J590" s="934">
        <v>0</v>
      </c>
      <c r="K590" s="934">
        <v>0</v>
      </c>
      <c r="L590" s="934">
        <v>0</v>
      </c>
      <c r="M590" s="934">
        <v>0</v>
      </c>
      <c r="N590" s="934">
        <v>0</v>
      </c>
      <c r="O590" s="934">
        <v>0</v>
      </c>
      <c r="P590" s="934">
        <v>0</v>
      </c>
      <c r="Q590" s="934">
        <v>0</v>
      </c>
      <c r="R590" s="934">
        <v>0</v>
      </c>
      <c r="S590" s="934">
        <v>0</v>
      </c>
      <c r="T590" s="934">
        <v>0</v>
      </c>
      <c r="U590" s="934">
        <v>0</v>
      </c>
      <c r="V590" s="934">
        <v>0</v>
      </c>
      <c r="W590" s="934">
        <v>0</v>
      </c>
      <c r="X590" s="934"/>
      <c r="Y590" s="934"/>
      <c r="Z590" s="934"/>
      <c r="AA590" s="853"/>
      <c r="AB590" s="853"/>
      <c r="AC590" s="853"/>
      <c r="AD590" s="853"/>
      <c r="AE590" s="853"/>
      <c r="AF590" s="853"/>
      <c r="AG590" s="853"/>
      <c r="AH590" s="853"/>
      <c r="AI590" s="853"/>
      <c r="AJ590" s="853"/>
      <c r="AK590" s="853"/>
      <c r="AL590" s="853"/>
      <c r="AM590" s="853"/>
      <c r="AN590" s="853"/>
      <c r="AO590" s="853"/>
      <c r="AP590" s="853"/>
      <c r="AQ590" s="888"/>
      <c r="AR590" s="888"/>
      <c r="AS590" s="888"/>
      <c r="AT590" s="888"/>
      <c r="AU590" s="853"/>
      <c r="AX590" s="853"/>
      <c r="AY590" s="853"/>
      <c r="AZ590" s="853"/>
      <c r="BA590" s="853"/>
      <c r="BB590" s="853"/>
      <c r="BC590" s="853"/>
      <c r="BD590" s="853"/>
      <c r="BE590" s="853"/>
      <c r="BF590" s="853"/>
      <c r="BG590" s="853"/>
      <c r="BH590" s="853"/>
      <c r="BI590" s="853"/>
      <c r="BJ590" s="853"/>
      <c r="BK590" s="853"/>
      <c r="BL590" s="853"/>
      <c r="BM590" s="853"/>
      <c r="BN590" s="853"/>
      <c r="BO590" s="853"/>
      <c r="BP590" s="853"/>
      <c r="BQ590" s="853"/>
      <c r="BR590" s="853"/>
      <c r="BS590" s="853"/>
      <c r="BT590" s="853"/>
      <c r="BU590" s="853"/>
      <c r="BV590" s="853"/>
      <c r="BW590" s="853"/>
      <c r="BX590" s="853"/>
      <c r="BY590" s="853"/>
      <c r="BZ590" s="853"/>
      <c r="CA590" s="853"/>
      <c r="CB590" s="853"/>
      <c r="CC590" s="853"/>
      <c r="CD590" s="853"/>
      <c r="CE590" s="853"/>
      <c r="CF590" s="853"/>
      <c r="CG590" s="853"/>
      <c r="CH590" s="853"/>
      <c r="CI590" s="853"/>
      <c r="CJ590" s="853"/>
      <c r="CK590" s="853"/>
      <c r="CL590" s="853"/>
      <c r="CM590" s="853"/>
      <c r="CN590" s="853"/>
      <c r="CO590" s="853"/>
      <c r="CP590" s="853"/>
      <c r="CQ590" s="853"/>
      <c r="CR590" s="853"/>
      <c r="CS590" s="853"/>
      <c r="CT590" s="853"/>
      <c r="CU590" s="853"/>
    </row>
    <row r="591" spans="1:99" s="852" customFormat="1" hidden="1" x14ac:dyDescent="0.2">
      <c r="A591" s="944" t="s">
        <v>4931</v>
      </c>
      <c r="B591" s="884" t="str">
        <f t="shared" si="12"/>
        <v/>
      </c>
      <c r="C591" s="891" t="s">
        <v>4484</v>
      </c>
      <c r="D591" s="959"/>
      <c r="E591" s="934">
        <v>0</v>
      </c>
      <c r="F591" s="934">
        <v>0</v>
      </c>
      <c r="G591" s="934">
        <v>0</v>
      </c>
      <c r="H591" s="934">
        <v>0</v>
      </c>
      <c r="I591" s="934">
        <v>0</v>
      </c>
      <c r="J591" s="934">
        <v>0</v>
      </c>
      <c r="K591" s="934">
        <v>0</v>
      </c>
      <c r="L591" s="934">
        <v>0</v>
      </c>
      <c r="M591" s="934">
        <v>0</v>
      </c>
      <c r="N591" s="934">
        <v>0</v>
      </c>
      <c r="O591" s="934">
        <v>0</v>
      </c>
      <c r="P591" s="934">
        <v>0</v>
      </c>
      <c r="Q591" s="934">
        <v>0</v>
      </c>
      <c r="R591" s="934">
        <v>0</v>
      </c>
      <c r="S591" s="934">
        <v>0</v>
      </c>
      <c r="T591" s="934">
        <v>0</v>
      </c>
      <c r="U591" s="934">
        <v>0</v>
      </c>
      <c r="V591" s="934">
        <v>0</v>
      </c>
      <c r="W591" s="934">
        <v>0</v>
      </c>
      <c r="X591" s="934"/>
      <c r="Y591" s="934"/>
      <c r="Z591" s="934"/>
      <c r="AA591" s="853"/>
      <c r="AB591" s="853"/>
      <c r="AC591" s="853"/>
      <c r="AD591" s="853"/>
      <c r="AE591" s="853"/>
      <c r="AF591" s="853"/>
      <c r="AG591" s="853"/>
      <c r="AH591" s="853"/>
      <c r="AI591" s="853"/>
      <c r="AJ591" s="853"/>
      <c r="AK591" s="853"/>
      <c r="AL591" s="853"/>
      <c r="AM591" s="853"/>
      <c r="AN591" s="853"/>
      <c r="AO591" s="853"/>
      <c r="AP591" s="853"/>
      <c r="AQ591" s="888"/>
      <c r="AR591" s="888"/>
      <c r="AS591" s="888"/>
      <c r="AT591" s="888"/>
      <c r="AU591" s="853"/>
      <c r="AX591" s="853"/>
      <c r="AY591" s="853"/>
      <c r="AZ591" s="853"/>
      <c r="BA591" s="853"/>
      <c r="BB591" s="853"/>
      <c r="BC591" s="853"/>
      <c r="BD591" s="853"/>
      <c r="BE591" s="853"/>
      <c r="BF591" s="853"/>
      <c r="BG591" s="853"/>
      <c r="BH591" s="853"/>
      <c r="BI591" s="853"/>
      <c r="BJ591" s="853"/>
      <c r="BK591" s="853"/>
      <c r="BL591" s="853"/>
      <c r="BM591" s="853"/>
      <c r="BN591" s="853"/>
      <c r="BO591" s="853"/>
      <c r="BP591" s="853"/>
      <c r="BQ591" s="853"/>
      <c r="BR591" s="853"/>
      <c r="BS591" s="853"/>
      <c r="BT591" s="853"/>
      <c r="BU591" s="853"/>
      <c r="BV591" s="853"/>
      <c r="BW591" s="853"/>
      <c r="BX591" s="853"/>
      <c r="BY591" s="853"/>
      <c r="BZ591" s="853"/>
      <c r="CA591" s="853"/>
      <c r="CB591" s="853"/>
      <c r="CC591" s="853"/>
      <c r="CD591" s="853"/>
      <c r="CE591" s="853"/>
      <c r="CF591" s="853"/>
      <c r="CG591" s="853"/>
      <c r="CH591" s="853"/>
      <c r="CI591" s="853"/>
      <c r="CJ591" s="853"/>
      <c r="CK591" s="853"/>
      <c r="CL591" s="853"/>
      <c r="CM591" s="853"/>
      <c r="CN591" s="853"/>
      <c r="CO591" s="853"/>
      <c r="CP591" s="853"/>
      <c r="CQ591" s="853"/>
      <c r="CR591" s="853"/>
      <c r="CS591" s="853"/>
      <c r="CT591" s="853"/>
      <c r="CU591" s="853"/>
    </row>
    <row r="592" spans="1:99" s="852" customFormat="1" hidden="1" x14ac:dyDescent="0.2">
      <c r="A592" s="944" t="s">
        <v>4932</v>
      </c>
      <c r="B592" s="884" t="str">
        <f t="shared" si="12"/>
        <v/>
      </c>
      <c r="C592" s="894" t="s">
        <v>4485</v>
      </c>
      <c r="D592" s="959"/>
      <c r="E592" s="934">
        <v>0</v>
      </c>
      <c r="F592" s="934">
        <v>0</v>
      </c>
      <c r="G592" s="934">
        <v>0</v>
      </c>
      <c r="H592" s="934">
        <v>0</v>
      </c>
      <c r="I592" s="934">
        <v>0</v>
      </c>
      <c r="J592" s="934">
        <v>0</v>
      </c>
      <c r="K592" s="934">
        <v>0</v>
      </c>
      <c r="L592" s="934">
        <v>0</v>
      </c>
      <c r="M592" s="934">
        <v>0</v>
      </c>
      <c r="N592" s="934">
        <v>0</v>
      </c>
      <c r="O592" s="934">
        <v>0</v>
      </c>
      <c r="P592" s="934">
        <v>0</v>
      </c>
      <c r="Q592" s="934">
        <v>0</v>
      </c>
      <c r="R592" s="934">
        <v>0</v>
      </c>
      <c r="S592" s="934">
        <v>0</v>
      </c>
      <c r="T592" s="934">
        <v>0</v>
      </c>
      <c r="U592" s="934">
        <v>0</v>
      </c>
      <c r="V592" s="934">
        <v>0</v>
      </c>
      <c r="W592" s="934">
        <v>0</v>
      </c>
      <c r="X592" s="934"/>
      <c r="Y592" s="934"/>
      <c r="Z592" s="934"/>
      <c r="AA592" s="853"/>
      <c r="AB592" s="853"/>
      <c r="AC592" s="853"/>
      <c r="AD592" s="853"/>
      <c r="AE592" s="853"/>
      <c r="AF592" s="853"/>
      <c r="AG592" s="853"/>
      <c r="AH592" s="853"/>
      <c r="AI592" s="853"/>
      <c r="AJ592" s="853"/>
      <c r="AK592" s="853"/>
      <c r="AL592" s="853"/>
      <c r="AM592" s="853"/>
      <c r="AN592" s="853"/>
      <c r="AO592" s="853"/>
      <c r="AP592" s="853"/>
      <c r="AQ592" s="888"/>
      <c r="AR592" s="888"/>
      <c r="AS592" s="888"/>
      <c r="AT592" s="888"/>
      <c r="AU592" s="853"/>
      <c r="AX592" s="853"/>
      <c r="AY592" s="853"/>
      <c r="AZ592" s="853"/>
      <c r="BA592" s="853"/>
      <c r="BB592" s="853"/>
      <c r="BC592" s="853"/>
      <c r="BD592" s="853"/>
      <c r="BE592" s="853"/>
      <c r="BF592" s="853"/>
      <c r="BG592" s="853"/>
      <c r="BH592" s="853"/>
      <c r="BI592" s="853"/>
      <c r="BJ592" s="853"/>
      <c r="BK592" s="853"/>
      <c r="BL592" s="853"/>
      <c r="BM592" s="853"/>
      <c r="BN592" s="853"/>
      <c r="BO592" s="853"/>
      <c r="BP592" s="853"/>
      <c r="BQ592" s="853"/>
      <c r="BR592" s="853"/>
      <c r="BS592" s="853"/>
      <c r="BT592" s="853"/>
      <c r="BU592" s="853"/>
      <c r="BV592" s="853"/>
      <c r="BW592" s="853"/>
      <c r="BX592" s="853"/>
      <c r="BY592" s="853"/>
      <c r="BZ592" s="853"/>
      <c r="CA592" s="853"/>
      <c r="CB592" s="853"/>
      <c r="CC592" s="853"/>
      <c r="CD592" s="853"/>
      <c r="CE592" s="853"/>
      <c r="CF592" s="853"/>
      <c r="CG592" s="853"/>
      <c r="CH592" s="853"/>
      <c r="CI592" s="853"/>
      <c r="CJ592" s="853"/>
      <c r="CK592" s="853"/>
      <c r="CL592" s="853"/>
      <c r="CM592" s="853"/>
      <c r="CN592" s="853"/>
      <c r="CO592" s="853"/>
      <c r="CP592" s="853"/>
      <c r="CQ592" s="853"/>
      <c r="CR592" s="853"/>
      <c r="CS592" s="853"/>
      <c r="CT592" s="853"/>
      <c r="CU592" s="853"/>
    </row>
    <row r="593" spans="1:99" s="852" customFormat="1" hidden="1" x14ac:dyDescent="0.2">
      <c r="A593" s="944" t="s">
        <v>4933</v>
      </c>
      <c r="B593" s="884" t="str">
        <f t="shared" si="12"/>
        <v/>
      </c>
      <c r="C593" s="894" t="s">
        <v>4486</v>
      </c>
      <c r="D593" s="959"/>
      <c r="E593" s="934">
        <v>0</v>
      </c>
      <c r="F593" s="934">
        <v>0</v>
      </c>
      <c r="G593" s="934">
        <v>0</v>
      </c>
      <c r="H593" s="934">
        <v>0</v>
      </c>
      <c r="I593" s="934">
        <v>0</v>
      </c>
      <c r="J593" s="934">
        <v>0</v>
      </c>
      <c r="K593" s="934">
        <v>0</v>
      </c>
      <c r="L593" s="934">
        <v>0</v>
      </c>
      <c r="M593" s="934">
        <v>0</v>
      </c>
      <c r="N593" s="934">
        <v>0</v>
      </c>
      <c r="O593" s="934">
        <v>0</v>
      </c>
      <c r="P593" s="934">
        <v>0</v>
      </c>
      <c r="Q593" s="934">
        <v>0</v>
      </c>
      <c r="R593" s="934">
        <v>0</v>
      </c>
      <c r="S593" s="934">
        <v>0</v>
      </c>
      <c r="T593" s="934">
        <v>0</v>
      </c>
      <c r="U593" s="934">
        <v>0</v>
      </c>
      <c r="V593" s="934">
        <v>0</v>
      </c>
      <c r="W593" s="934">
        <v>0</v>
      </c>
      <c r="X593" s="934"/>
      <c r="Y593" s="934"/>
      <c r="Z593" s="934"/>
      <c r="AA593" s="853"/>
      <c r="AB593" s="853"/>
      <c r="AC593" s="853"/>
      <c r="AD593" s="853"/>
      <c r="AE593" s="853"/>
      <c r="AF593" s="853"/>
      <c r="AG593" s="853"/>
      <c r="AH593" s="853"/>
      <c r="AI593" s="853"/>
      <c r="AJ593" s="853"/>
      <c r="AK593" s="853"/>
      <c r="AL593" s="853"/>
      <c r="AM593" s="853"/>
      <c r="AN593" s="853"/>
      <c r="AO593" s="853"/>
      <c r="AP593" s="853"/>
      <c r="AQ593" s="888"/>
      <c r="AR593" s="888"/>
      <c r="AS593" s="888"/>
      <c r="AT593" s="888"/>
      <c r="AU593" s="853"/>
      <c r="AX593" s="853"/>
      <c r="AY593" s="853"/>
      <c r="AZ593" s="853"/>
      <c r="BA593" s="853"/>
      <c r="BB593" s="853"/>
      <c r="BC593" s="853"/>
      <c r="BD593" s="853"/>
      <c r="BE593" s="853"/>
      <c r="BF593" s="853"/>
      <c r="BG593" s="853"/>
      <c r="BH593" s="853"/>
      <c r="BI593" s="853"/>
      <c r="BJ593" s="853"/>
      <c r="BK593" s="853"/>
      <c r="BL593" s="853"/>
      <c r="BM593" s="853"/>
      <c r="BN593" s="853"/>
      <c r="BO593" s="853"/>
      <c r="BP593" s="853"/>
      <c r="BQ593" s="853"/>
      <c r="BR593" s="853"/>
      <c r="BS593" s="853"/>
      <c r="BT593" s="853"/>
      <c r="BU593" s="853"/>
      <c r="BV593" s="853"/>
      <c r="BW593" s="853"/>
      <c r="BX593" s="853"/>
      <c r="BY593" s="853"/>
      <c r="BZ593" s="853"/>
      <c r="CA593" s="853"/>
      <c r="CB593" s="853"/>
      <c r="CC593" s="853"/>
      <c r="CD593" s="853"/>
      <c r="CE593" s="853"/>
      <c r="CF593" s="853"/>
      <c r="CG593" s="853"/>
      <c r="CH593" s="853"/>
      <c r="CI593" s="853"/>
      <c r="CJ593" s="853"/>
      <c r="CK593" s="853"/>
      <c r="CL593" s="853"/>
      <c r="CM593" s="853"/>
      <c r="CN593" s="853"/>
      <c r="CO593" s="853"/>
      <c r="CP593" s="853"/>
      <c r="CQ593" s="853"/>
      <c r="CR593" s="853"/>
      <c r="CS593" s="853"/>
      <c r="CT593" s="853"/>
      <c r="CU593" s="853"/>
    </row>
    <row r="594" spans="1:99" s="852" customFormat="1" hidden="1" x14ac:dyDescent="0.2">
      <c r="A594" s="944" t="s">
        <v>4934</v>
      </c>
      <c r="B594" s="884" t="str">
        <f t="shared" si="12"/>
        <v/>
      </c>
      <c r="C594" s="894" t="s">
        <v>4487</v>
      </c>
      <c r="D594" s="959"/>
      <c r="E594" s="934">
        <v>0</v>
      </c>
      <c r="F594" s="934">
        <v>0</v>
      </c>
      <c r="G594" s="934">
        <v>0</v>
      </c>
      <c r="H594" s="934">
        <v>0</v>
      </c>
      <c r="I594" s="934">
        <v>0</v>
      </c>
      <c r="J594" s="934">
        <v>0</v>
      </c>
      <c r="K594" s="934">
        <v>0</v>
      </c>
      <c r="L594" s="934">
        <v>0</v>
      </c>
      <c r="M594" s="934">
        <v>0</v>
      </c>
      <c r="N594" s="934">
        <v>0</v>
      </c>
      <c r="O594" s="934">
        <v>0</v>
      </c>
      <c r="P594" s="934">
        <v>0</v>
      </c>
      <c r="Q594" s="934">
        <v>0</v>
      </c>
      <c r="R594" s="934">
        <v>0</v>
      </c>
      <c r="S594" s="934">
        <v>0</v>
      </c>
      <c r="T594" s="934">
        <v>0</v>
      </c>
      <c r="U594" s="934">
        <v>0</v>
      </c>
      <c r="V594" s="934">
        <v>0</v>
      </c>
      <c r="W594" s="934">
        <v>0</v>
      </c>
      <c r="X594" s="934"/>
      <c r="Y594" s="934"/>
      <c r="Z594" s="934"/>
      <c r="AA594" s="853"/>
      <c r="AB594" s="853"/>
      <c r="AC594" s="853"/>
      <c r="AD594" s="853"/>
      <c r="AE594" s="853"/>
      <c r="AF594" s="853"/>
      <c r="AG594" s="853"/>
      <c r="AH594" s="853"/>
      <c r="AI594" s="853"/>
      <c r="AJ594" s="853"/>
      <c r="AK594" s="853"/>
      <c r="AL594" s="853"/>
      <c r="AM594" s="853"/>
      <c r="AN594" s="853"/>
      <c r="AO594" s="853"/>
      <c r="AP594" s="853"/>
      <c r="AQ594" s="888"/>
      <c r="AR594" s="888"/>
      <c r="AS594" s="888"/>
      <c r="AT594" s="888"/>
      <c r="AU594" s="853"/>
      <c r="AX594" s="853"/>
      <c r="AY594" s="853"/>
      <c r="AZ594" s="853"/>
      <c r="BA594" s="853"/>
      <c r="BB594" s="853"/>
      <c r="BC594" s="853"/>
      <c r="BD594" s="853"/>
      <c r="BE594" s="853"/>
      <c r="BF594" s="853"/>
      <c r="BG594" s="853"/>
      <c r="BH594" s="853"/>
      <c r="BI594" s="853"/>
      <c r="BJ594" s="853"/>
      <c r="BK594" s="853"/>
      <c r="BL594" s="853"/>
      <c r="BM594" s="853"/>
      <c r="BN594" s="853"/>
      <c r="BO594" s="853"/>
      <c r="BP594" s="853"/>
      <c r="BQ594" s="853"/>
      <c r="BR594" s="853"/>
      <c r="BS594" s="853"/>
      <c r="BT594" s="853"/>
      <c r="BU594" s="853"/>
      <c r="BV594" s="853"/>
      <c r="BW594" s="853"/>
      <c r="BX594" s="853"/>
      <c r="BY594" s="853"/>
      <c r="BZ594" s="853"/>
      <c r="CA594" s="853"/>
      <c r="CB594" s="853"/>
      <c r="CC594" s="853"/>
      <c r="CD594" s="853"/>
      <c r="CE594" s="853"/>
      <c r="CF594" s="853"/>
      <c r="CG594" s="853"/>
      <c r="CH594" s="853"/>
      <c r="CI594" s="853"/>
      <c r="CJ594" s="853"/>
      <c r="CK594" s="853"/>
      <c r="CL594" s="853"/>
      <c r="CM594" s="853"/>
      <c r="CN594" s="853"/>
      <c r="CO594" s="853"/>
      <c r="CP594" s="853"/>
      <c r="CQ594" s="853"/>
      <c r="CR594" s="853"/>
      <c r="CS594" s="853"/>
      <c r="CT594" s="853"/>
      <c r="CU594" s="853"/>
    </row>
    <row r="595" spans="1:99" s="852" customFormat="1" hidden="1" x14ac:dyDescent="0.2">
      <c r="A595" s="944" t="s">
        <v>4935</v>
      </c>
      <c r="B595" s="884" t="str">
        <f t="shared" si="12"/>
        <v/>
      </c>
      <c r="C595" s="894" t="s">
        <v>4488</v>
      </c>
      <c r="D595" s="959"/>
      <c r="E595" s="934">
        <v>0</v>
      </c>
      <c r="F595" s="934">
        <v>0</v>
      </c>
      <c r="G595" s="934">
        <v>0</v>
      </c>
      <c r="H595" s="934">
        <v>0</v>
      </c>
      <c r="I595" s="934">
        <v>0</v>
      </c>
      <c r="J595" s="934">
        <v>0</v>
      </c>
      <c r="K595" s="934">
        <v>0</v>
      </c>
      <c r="L595" s="934">
        <v>0</v>
      </c>
      <c r="M595" s="934">
        <v>0</v>
      </c>
      <c r="N595" s="934">
        <v>0</v>
      </c>
      <c r="O595" s="934">
        <v>0</v>
      </c>
      <c r="P595" s="934">
        <v>0</v>
      </c>
      <c r="Q595" s="934">
        <v>0</v>
      </c>
      <c r="R595" s="934">
        <v>0</v>
      </c>
      <c r="S595" s="934">
        <v>0</v>
      </c>
      <c r="T595" s="934">
        <v>0</v>
      </c>
      <c r="U595" s="934">
        <v>0</v>
      </c>
      <c r="V595" s="934">
        <v>0</v>
      </c>
      <c r="W595" s="934">
        <v>0</v>
      </c>
      <c r="X595" s="934"/>
      <c r="Y595" s="934"/>
      <c r="Z595" s="934"/>
      <c r="AA595" s="853"/>
      <c r="AB595" s="853"/>
      <c r="AC595" s="853"/>
      <c r="AD595" s="853"/>
      <c r="AE595" s="853"/>
      <c r="AF595" s="853"/>
      <c r="AG595" s="853"/>
      <c r="AH595" s="853"/>
      <c r="AI595" s="853"/>
      <c r="AJ595" s="853"/>
      <c r="AK595" s="853"/>
      <c r="AL595" s="853"/>
      <c r="AM595" s="853"/>
      <c r="AN595" s="853"/>
      <c r="AO595" s="853"/>
      <c r="AP595" s="853"/>
      <c r="AQ595" s="888"/>
      <c r="AR595" s="888"/>
      <c r="AS595" s="888"/>
      <c r="AT595" s="888"/>
      <c r="AU595" s="853"/>
      <c r="AX595" s="853"/>
      <c r="AY595" s="853"/>
      <c r="AZ595" s="853"/>
      <c r="BA595" s="853"/>
      <c r="BB595" s="853"/>
      <c r="BC595" s="853"/>
      <c r="BD595" s="853"/>
      <c r="BE595" s="853"/>
      <c r="BF595" s="853"/>
      <c r="BG595" s="853"/>
      <c r="BH595" s="853"/>
      <c r="BI595" s="853"/>
      <c r="BJ595" s="853"/>
      <c r="BK595" s="853"/>
      <c r="BL595" s="853"/>
      <c r="BM595" s="853"/>
      <c r="BN595" s="853"/>
      <c r="BO595" s="853"/>
      <c r="BP595" s="853"/>
      <c r="BQ595" s="853"/>
      <c r="BR595" s="853"/>
      <c r="BS595" s="853"/>
      <c r="BT595" s="853"/>
      <c r="BU595" s="853"/>
      <c r="BV595" s="853"/>
      <c r="BW595" s="853"/>
      <c r="BX595" s="853"/>
      <c r="BY595" s="853"/>
      <c r="BZ595" s="853"/>
      <c r="CA595" s="853"/>
      <c r="CB595" s="853"/>
      <c r="CC595" s="853"/>
      <c r="CD595" s="853"/>
      <c r="CE595" s="853"/>
      <c r="CF595" s="853"/>
      <c r="CG595" s="853"/>
      <c r="CH595" s="853"/>
      <c r="CI595" s="853"/>
      <c r="CJ595" s="853"/>
      <c r="CK595" s="853"/>
      <c r="CL595" s="853"/>
      <c r="CM595" s="853"/>
      <c r="CN595" s="853"/>
      <c r="CO595" s="853"/>
      <c r="CP595" s="853"/>
      <c r="CQ595" s="853"/>
      <c r="CR595" s="853"/>
      <c r="CS595" s="853"/>
      <c r="CT595" s="853"/>
      <c r="CU595" s="853"/>
    </row>
    <row r="596" spans="1:99" s="852" customFormat="1" hidden="1" x14ac:dyDescent="0.2">
      <c r="A596" s="944" t="s">
        <v>4936</v>
      </c>
      <c r="B596" s="884" t="str">
        <f t="shared" si="12"/>
        <v/>
      </c>
      <c r="C596" s="894" t="s">
        <v>4489</v>
      </c>
      <c r="D596" s="959"/>
      <c r="E596" s="934">
        <v>0</v>
      </c>
      <c r="F596" s="934">
        <v>0</v>
      </c>
      <c r="G596" s="934">
        <v>0</v>
      </c>
      <c r="H596" s="934">
        <v>0</v>
      </c>
      <c r="I596" s="934">
        <v>0</v>
      </c>
      <c r="J596" s="934">
        <v>0</v>
      </c>
      <c r="K596" s="934">
        <v>0</v>
      </c>
      <c r="L596" s="934">
        <v>0</v>
      </c>
      <c r="M596" s="934">
        <v>0</v>
      </c>
      <c r="N596" s="934">
        <v>0</v>
      </c>
      <c r="O596" s="934">
        <v>0</v>
      </c>
      <c r="P596" s="934">
        <v>0</v>
      </c>
      <c r="Q596" s="934">
        <v>0</v>
      </c>
      <c r="R596" s="934">
        <v>0</v>
      </c>
      <c r="S596" s="934">
        <v>0</v>
      </c>
      <c r="T596" s="934">
        <v>0</v>
      </c>
      <c r="U596" s="934">
        <v>0</v>
      </c>
      <c r="V596" s="934">
        <v>0</v>
      </c>
      <c r="W596" s="934">
        <v>0</v>
      </c>
      <c r="X596" s="934"/>
      <c r="Y596" s="934"/>
      <c r="Z596" s="934"/>
      <c r="AA596" s="853"/>
      <c r="AB596" s="853"/>
      <c r="AC596" s="853"/>
      <c r="AD596" s="853"/>
      <c r="AE596" s="853"/>
      <c r="AF596" s="853"/>
      <c r="AG596" s="853"/>
      <c r="AH596" s="853"/>
      <c r="AI596" s="853"/>
      <c r="AJ596" s="853"/>
      <c r="AK596" s="853"/>
      <c r="AL596" s="853"/>
      <c r="AM596" s="853"/>
      <c r="AN596" s="853"/>
      <c r="AO596" s="853"/>
      <c r="AP596" s="853"/>
      <c r="AQ596" s="888"/>
      <c r="AR596" s="888"/>
      <c r="AS596" s="888"/>
      <c r="AT596" s="888"/>
      <c r="AU596" s="853"/>
      <c r="AX596" s="853"/>
      <c r="AY596" s="853"/>
      <c r="AZ596" s="853"/>
      <c r="BA596" s="853"/>
      <c r="BB596" s="853"/>
      <c r="BC596" s="853"/>
      <c r="BD596" s="853"/>
      <c r="BE596" s="853"/>
      <c r="BF596" s="853"/>
      <c r="BG596" s="853"/>
      <c r="BH596" s="853"/>
      <c r="BI596" s="853"/>
      <c r="BJ596" s="853"/>
      <c r="BK596" s="853"/>
      <c r="BL596" s="853"/>
      <c r="BM596" s="853"/>
      <c r="BN596" s="853"/>
      <c r="BO596" s="853"/>
      <c r="BP596" s="853"/>
      <c r="BQ596" s="853"/>
      <c r="BR596" s="853"/>
      <c r="BS596" s="853"/>
      <c r="BT596" s="853"/>
      <c r="BU596" s="853"/>
      <c r="BV596" s="853"/>
      <c r="BW596" s="853"/>
      <c r="BX596" s="853"/>
      <c r="BY596" s="853"/>
      <c r="BZ596" s="853"/>
      <c r="CA596" s="853"/>
      <c r="CB596" s="853"/>
      <c r="CC596" s="853"/>
      <c r="CD596" s="853"/>
      <c r="CE596" s="853"/>
      <c r="CF596" s="853"/>
      <c r="CG596" s="853"/>
      <c r="CH596" s="853"/>
      <c r="CI596" s="853"/>
      <c r="CJ596" s="853"/>
      <c r="CK596" s="853"/>
      <c r="CL596" s="853"/>
      <c r="CM596" s="853"/>
      <c r="CN596" s="853"/>
      <c r="CO596" s="853"/>
      <c r="CP596" s="853"/>
      <c r="CQ596" s="853"/>
      <c r="CR596" s="853"/>
      <c r="CS596" s="853"/>
      <c r="CT596" s="853"/>
      <c r="CU596" s="853"/>
    </row>
    <row r="597" spans="1:99" s="852" customFormat="1" hidden="1" x14ac:dyDescent="0.2">
      <c r="A597" s="944" t="s">
        <v>4937</v>
      </c>
      <c r="B597" s="884" t="str">
        <f t="shared" si="12"/>
        <v/>
      </c>
      <c r="C597" s="894" t="s">
        <v>4490</v>
      </c>
      <c r="D597" s="959"/>
      <c r="E597" s="934">
        <v>0</v>
      </c>
      <c r="F597" s="934">
        <v>0</v>
      </c>
      <c r="G597" s="934">
        <v>0</v>
      </c>
      <c r="H597" s="934">
        <v>0</v>
      </c>
      <c r="I597" s="934">
        <v>0</v>
      </c>
      <c r="J597" s="934">
        <v>0</v>
      </c>
      <c r="K597" s="934">
        <v>0</v>
      </c>
      <c r="L597" s="934">
        <v>0</v>
      </c>
      <c r="M597" s="934">
        <v>0</v>
      </c>
      <c r="N597" s="934">
        <v>0</v>
      </c>
      <c r="O597" s="934">
        <v>0</v>
      </c>
      <c r="P597" s="934">
        <v>0</v>
      </c>
      <c r="Q597" s="934">
        <v>0</v>
      </c>
      <c r="R597" s="934">
        <v>0</v>
      </c>
      <c r="S597" s="934">
        <v>0</v>
      </c>
      <c r="T597" s="934">
        <v>0</v>
      </c>
      <c r="U597" s="934">
        <v>0</v>
      </c>
      <c r="V597" s="934">
        <v>0</v>
      </c>
      <c r="W597" s="934">
        <v>0</v>
      </c>
      <c r="X597" s="934"/>
      <c r="Y597" s="934"/>
      <c r="Z597" s="934"/>
      <c r="AA597" s="853"/>
      <c r="AB597" s="853"/>
      <c r="AC597" s="853"/>
      <c r="AD597" s="853"/>
      <c r="AE597" s="853"/>
      <c r="AF597" s="853"/>
      <c r="AG597" s="853"/>
      <c r="AH597" s="853"/>
      <c r="AI597" s="853"/>
      <c r="AJ597" s="853"/>
      <c r="AK597" s="853"/>
      <c r="AL597" s="853"/>
      <c r="AM597" s="853"/>
      <c r="AN597" s="853"/>
      <c r="AO597" s="853"/>
      <c r="AP597" s="853"/>
      <c r="AQ597" s="888"/>
      <c r="AR597" s="888"/>
      <c r="AS597" s="888"/>
      <c r="AT597" s="888"/>
      <c r="AU597" s="853"/>
      <c r="AX597" s="853"/>
      <c r="AY597" s="853"/>
      <c r="AZ597" s="853"/>
      <c r="BA597" s="853"/>
      <c r="BB597" s="853"/>
      <c r="BC597" s="853"/>
      <c r="BD597" s="853"/>
      <c r="BE597" s="853"/>
      <c r="BF597" s="853"/>
      <c r="BG597" s="853"/>
      <c r="BH597" s="853"/>
      <c r="BI597" s="853"/>
      <c r="BJ597" s="853"/>
      <c r="BK597" s="853"/>
      <c r="BL597" s="853"/>
      <c r="BM597" s="853"/>
      <c r="BN597" s="853"/>
      <c r="BO597" s="853"/>
      <c r="BP597" s="853"/>
      <c r="BQ597" s="853"/>
      <c r="BR597" s="853"/>
      <c r="BS597" s="853"/>
      <c r="BT597" s="853"/>
      <c r="BU597" s="853"/>
      <c r="BV597" s="853"/>
      <c r="BW597" s="853"/>
      <c r="BX597" s="853"/>
      <c r="BY597" s="853"/>
      <c r="BZ597" s="853"/>
      <c r="CA597" s="853"/>
      <c r="CB597" s="853"/>
      <c r="CC597" s="853"/>
      <c r="CD597" s="853"/>
      <c r="CE597" s="853"/>
      <c r="CF597" s="853"/>
      <c r="CG597" s="853"/>
      <c r="CH597" s="853"/>
      <c r="CI597" s="853"/>
      <c r="CJ597" s="853"/>
      <c r="CK597" s="853"/>
      <c r="CL597" s="853"/>
      <c r="CM597" s="853"/>
      <c r="CN597" s="853"/>
      <c r="CO597" s="853"/>
      <c r="CP597" s="853"/>
      <c r="CQ597" s="853"/>
      <c r="CR597" s="853"/>
      <c r="CS597" s="853"/>
      <c r="CT597" s="853"/>
      <c r="CU597" s="853"/>
    </row>
    <row r="598" spans="1:99" hidden="1" x14ac:dyDescent="0.2">
      <c r="A598" s="944" t="s">
        <v>4938</v>
      </c>
      <c r="B598" s="884" t="str">
        <f t="shared" si="12"/>
        <v/>
      </c>
      <c r="C598" s="891" t="s">
        <v>4491</v>
      </c>
      <c r="D598" s="959"/>
      <c r="E598" s="934">
        <v>0</v>
      </c>
      <c r="F598" s="934">
        <v>0</v>
      </c>
      <c r="G598" s="934">
        <v>0</v>
      </c>
      <c r="H598" s="934">
        <v>0</v>
      </c>
      <c r="I598" s="934">
        <v>0</v>
      </c>
      <c r="J598" s="934">
        <v>0</v>
      </c>
      <c r="K598" s="934">
        <v>0</v>
      </c>
      <c r="L598" s="934">
        <v>0</v>
      </c>
      <c r="M598" s="934">
        <v>0</v>
      </c>
      <c r="N598" s="934">
        <v>0</v>
      </c>
      <c r="O598" s="934">
        <v>0</v>
      </c>
      <c r="P598" s="934">
        <v>0</v>
      </c>
      <c r="Q598" s="934">
        <v>0</v>
      </c>
      <c r="R598" s="934">
        <v>0</v>
      </c>
      <c r="S598" s="934">
        <v>0</v>
      </c>
      <c r="T598" s="934">
        <v>0</v>
      </c>
      <c r="U598" s="934">
        <v>0</v>
      </c>
      <c r="V598" s="934">
        <v>0</v>
      </c>
      <c r="W598" s="934">
        <v>0</v>
      </c>
      <c r="X598" s="934"/>
      <c r="Y598" s="934"/>
      <c r="Z598" s="934"/>
    </row>
    <row r="599" spans="1:99" hidden="1" x14ac:dyDescent="0.2">
      <c r="A599" s="944" t="s">
        <v>4939</v>
      </c>
      <c r="B599" s="884" t="str">
        <f t="shared" si="12"/>
        <v/>
      </c>
      <c r="C599" s="894" t="s">
        <v>4492</v>
      </c>
      <c r="D599" s="959"/>
      <c r="E599" s="934">
        <v>0</v>
      </c>
      <c r="F599" s="934">
        <v>0</v>
      </c>
      <c r="G599" s="934">
        <v>0</v>
      </c>
      <c r="H599" s="934">
        <v>0</v>
      </c>
      <c r="I599" s="934">
        <v>0</v>
      </c>
      <c r="J599" s="934">
        <v>0</v>
      </c>
      <c r="K599" s="934">
        <v>0</v>
      </c>
      <c r="L599" s="934">
        <v>0</v>
      </c>
      <c r="M599" s="934">
        <v>0</v>
      </c>
      <c r="N599" s="934">
        <v>0</v>
      </c>
      <c r="O599" s="934">
        <v>0</v>
      </c>
      <c r="P599" s="934">
        <v>0</v>
      </c>
      <c r="Q599" s="934">
        <v>0</v>
      </c>
      <c r="R599" s="934">
        <v>0</v>
      </c>
      <c r="S599" s="934">
        <v>0</v>
      </c>
      <c r="T599" s="934">
        <v>0</v>
      </c>
      <c r="U599" s="934">
        <v>0</v>
      </c>
      <c r="V599" s="934">
        <v>0</v>
      </c>
      <c r="W599" s="934">
        <v>0</v>
      </c>
      <c r="X599" s="934"/>
      <c r="Y599" s="934"/>
      <c r="Z599" s="934"/>
    </row>
    <row r="600" spans="1:99" hidden="1" x14ac:dyDescent="0.2">
      <c r="A600" s="944" t="s">
        <v>4940</v>
      </c>
      <c r="B600" s="884" t="str">
        <f t="shared" si="12"/>
        <v/>
      </c>
      <c r="C600" s="894" t="s">
        <v>4493</v>
      </c>
      <c r="D600" s="959"/>
      <c r="E600" s="934">
        <v>0</v>
      </c>
      <c r="F600" s="934">
        <v>0</v>
      </c>
      <c r="G600" s="934">
        <v>0</v>
      </c>
      <c r="H600" s="934">
        <v>0</v>
      </c>
      <c r="I600" s="934">
        <v>0</v>
      </c>
      <c r="J600" s="934">
        <v>0</v>
      </c>
      <c r="K600" s="934">
        <v>0</v>
      </c>
      <c r="L600" s="934">
        <v>0</v>
      </c>
      <c r="M600" s="934">
        <v>0</v>
      </c>
      <c r="N600" s="934">
        <v>0</v>
      </c>
      <c r="O600" s="934">
        <v>0</v>
      </c>
      <c r="P600" s="934">
        <v>0</v>
      </c>
      <c r="Q600" s="934">
        <v>0</v>
      </c>
      <c r="R600" s="934">
        <v>0</v>
      </c>
      <c r="S600" s="934">
        <v>0</v>
      </c>
      <c r="T600" s="934">
        <v>0</v>
      </c>
      <c r="U600" s="934">
        <v>0</v>
      </c>
      <c r="V600" s="934">
        <v>0</v>
      </c>
      <c r="W600" s="934">
        <v>0</v>
      </c>
      <c r="X600" s="934"/>
      <c r="Y600" s="934"/>
      <c r="Z600" s="934"/>
    </row>
    <row r="601" spans="1:99" hidden="1" x14ac:dyDescent="0.2">
      <c r="A601" s="944" t="s">
        <v>4941</v>
      </c>
      <c r="B601" s="884" t="str">
        <f t="shared" si="12"/>
        <v/>
      </c>
      <c r="C601" s="891" t="s">
        <v>4494</v>
      </c>
      <c r="D601" s="959"/>
      <c r="E601" s="934">
        <v>0</v>
      </c>
      <c r="F601" s="934">
        <v>0</v>
      </c>
      <c r="G601" s="934">
        <v>0</v>
      </c>
      <c r="H601" s="934">
        <v>0</v>
      </c>
      <c r="I601" s="934">
        <v>0</v>
      </c>
      <c r="J601" s="934">
        <v>0</v>
      </c>
      <c r="K601" s="934">
        <v>0</v>
      </c>
      <c r="L601" s="934">
        <v>0</v>
      </c>
      <c r="M601" s="934">
        <v>0</v>
      </c>
      <c r="N601" s="934">
        <v>0</v>
      </c>
      <c r="O601" s="934">
        <v>0</v>
      </c>
      <c r="P601" s="934">
        <v>0</v>
      </c>
      <c r="Q601" s="934">
        <v>0</v>
      </c>
      <c r="R601" s="934">
        <v>0</v>
      </c>
      <c r="S601" s="934">
        <v>0</v>
      </c>
      <c r="T601" s="934">
        <v>0</v>
      </c>
      <c r="U601" s="934">
        <v>0</v>
      </c>
      <c r="V601" s="934">
        <v>0</v>
      </c>
      <c r="W601" s="934">
        <v>0</v>
      </c>
      <c r="X601" s="934"/>
      <c r="Y601" s="934"/>
      <c r="Z601" s="934"/>
    </row>
    <row r="602" spans="1:99" hidden="1" x14ac:dyDescent="0.2">
      <c r="A602" s="944" t="s">
        <v>4942</v>
      </c>
      <c r="B602" s="884" t="str">
        <f t="shared" si="12"/>
        <v/>
      </c>
      <c r="C602" s="894" t="s">
        <v>4495</v>
      </c>
      <c r="D602" s="959"/>
      <c r="E602" s="934">
        <v>0</v>
      </c>
      <c r="F602" s="934">
        <v>0</v>
      </c>
      <c r="G602" s="934">
        <v>0</v>
      </c>
      <c r="H602" s="934">
        <v>0</v>
      </c>
      <c r="I602" s="934">
        <v>0</v>
      </c>
      <c r="J602" s="934">
        <v>0</v>
      </c>
      <c r="K602" s="934">
        <v>0</v>
      </c>
      <c r="L602" s="934">
        <v>0</v>
      </c>
      <c r="M602" s="934">
        <v>0</v>
      </c>
      <c r="N602" s="934">
        <v>0</v>
      </c>
      <c r="O602" s="934">
        <v>0</v>
      </c>
      <c r="P602" s="934">
        <v>0</v>
      </c>
      <c r="Q602" s="934">
        <v>0</v>
      </c>
      <c r="R602" s="934">
        <v>0</v>
      </c>
      <c r="S602" s="934">
        <v>0</v>
      </c>
      <c r="T602" s="934">
        <v>0</v>
      </c>
      <c r="U602" s="934">
        <v>0</v>
      </c>
      <c r="V602" s="934">
        <v>0</v>
      </c>
      <c r="W602" s="934">
        <v>0</v>
      </c>
      <c r="X602" s="934"/>
      <c r="Y602" s="934"/>
      <c r="Z602" s="934"/>
    </row>
    <row r="603" spans="1:99" s="874" customFormat="1" ht="20.100000000000001" hidden="1" customHeight="1" x14ac:dyDescent="0.2">
      <c r="A603" s="981" t="s">
        <v>4943</v>
      </c>
      <c r="B603" s="900" t="str">
        <f t="shared" si="12"/>
        <v/>
      </c>
      <c r="C603" s="917" t="s">
        <v>4496</v>
      </c>
      <c r="D603" s="965"/>
      <c r="E603" s="966">
        <v>0</v>
      </c>
      <c r="F603" s="966">
        <v>0</v>
      </c>
      <c r="G603" s="966">
        <v>0</v>
      </c>
      <c r="H603" s="966">
        <v>0</v>
      </c>
      <c r="I603" s="966">
        <v>0</v>
      </c>
      <c r="J603" s="966">
        <v>0</v>
      </c>
      <c r="K603" s="966">
        <v>0</v>
      </c>
      <c r="L603" s="966">
        <v>0</v>
      </c>
      <c r="M603" s="966">
        <v>0</v>
      </c>
      <c r="N603" s="966">
        <v>0</v>
      </c>
      <c r="O603" s="966">
        <v>0</v>
      </c>
      <c r="P603" s="966">
        <v>0</v>
      </c>
      <c r="Q603" s="966">
        <v>0</v>
      </c>
      <c r="R603" s="966">
        <v>0</v>
      </c>
      <c r="S603" s="966">
        <v>0</v>
      </c>
      <c r="T603" s="966">
        <v>0</v>
      </c>
      <c r="U603" s="966">
        <v>0</v>
      </c>
      <c r="V603" s="966">
        <v>0</v>
      </c>
      <c r="W603" s="966">
        <v>0</v>
      </c>
      <c r="X603" s="966"/>
      <c r="Y603" s="966"/>
      <c r="Z603" s="966"/>
      <c r="AQ603" s="902"/>
      <c r="AR603" s="902"/>
      <c r="AS603" s="902"/>
      <c r="AT603" s="902"/>
      <c r="AV603" s="873"/>
      <c r="AW603" s="873"/>
    </row>
    <row r="604" spans="1:99" ht="20.25" customHeight="1" x14ac:dyDescent="0.2">
      <c r="A604" s="982"/>
      <c r="B604" s="976" t="s">
        <v>1053</v>
      </c>
      <c r="C604" s="156" t="s">
        <v>4032</v>
      </c>
      <c r="D604" s="465"/>
      <c r="E604" s="465"/>
      <c r="F604" s="465"/>
      <c r="G604" s="465"/>
      <c r="H604" s="465"/>
      <c r="I604" s="465"/>
      <c r="J604" s="465"/>
      <c r="K604" s="465"/>
      <c r="L604" s="465"/>
      <c r="M604" s="465"/>
      <c r="N604" s="465"/>
      <c r="O604" s="465"/>
      <c r="P604" s="465"/>
      <c r="Q604" s="465"/>
      <c r="R604" s="465"/>
      <c r="S604" s="465"/>
      <c r="T604" s="465"/>
      <c r="U604" s="465"/>
      <c r="V604" s="374"/>
      <c r="W604" s="374"/>
      <c r="X604" s="975"/>
      <c r="Y604" s="975"/>
      <c r="Z604" s="975"/>
      <c r="AA604" s="886"/>
      <c r="AB604" s="886"/>
      <c r="AC604" s="886"/>
      <c r="AD604" s="886"/>
      <c r="AE604" s="886"/>
      <c r="AF604" s="886"/>
      <c r="AG604" s="886"/>
      <c r="AH604" s="886"/>
      <c r="AI604" s="886"/>
      <c r="AJ604" s="886"/>
      <c r="AK604" s="886"/>
      <c r="AL604" s="886"/>
      <c r="AO604" s="885"/>
      <c r="AQ604" s="902"/>
      <c r="AR604" s="902"/>
      <c r="AS604" s="902"/>
      <c r="AT604" s="902"/>
    </row>
    <row r="605" spans="1:99" ht="20.25" customHeight="1" x14ac:dyDescent="0.2">
      <c r="A605" s="982"/>
      <c r="B605" s="976" t="s">
        <v>1053</v>
      </c>
      <c r="C605" s="102" t="s">
        <v>115</v>
      </c>
      <c r="D605" s="418" t="s">
        <v>3564</v>
      </c>
      <c r="E605" s="418" t="str">
        <f t="shared" ref="E605:AL605" si="13">E$2</f>
        <v>FY00</v>
      </c>
      <c r="F605" s="418" t="str">
        <f t="shared" si="13"/>
        <v>FY01</v>
      </c>
      <c r="G605" s="418" t="str">
        <f t="shared" si="13"/>
        <v>FY02</v>
      </c>
      <c r="H605" s="418" t="str">
        <f t="shared" si="13"/>
        <v>FY03</v>
      </c>
      <c r="I605" s="418" t="str">
        <f t="shared" si="13"/>
        <v>FY04</v>
      </c>
      <c r="J605" s="418" t="str">
        <f t="shared" si="13"/>
        <v>FY05</v>
      </c>
      <c r="K605" s="418" t="str">
        <f t="shared" si="13"/>
        <v>FY06</v>
      </c>
      <c r="L605" s="418" t="str">
        <f t="shared" si="13"/>
        <v>FY07</v>
      </c>
      <c r="M605" s="418" t="str">
        <f t="shared" si="13"/>
        <v>FY08</v>
      </c>
      <c r="N605" s="418" t="str">
        <f t="shared" si="13"/>
        <v>FY09</v>
      </c>
      <c r="O605" s="418" t="str">
        <f t="shared" si="13"/>
        <v>FY10</v>
      </c>
      <c r="P605" s="418" t="str">
        <f t="shared" si="13"/>
        <v>FY11</v>
      </c>
      <c r="Q605" s="418" t="str">
        <f t="shared" si="13"/>
        <v>FY12</v>
      </c>
      <c r="R605" s="418" t="str">
        <f t="shared" si="13"/>
        <v>FY13</v>
      </c>
      <c r="S605" s="418" t="str">
        <f t="shared" si="13"/>
        <v>FY14</v>
      </c>
      <c r="T605" s="418" t="str">
        <f t="shared" si="13"/>
        <v>FY15</v>
      </c>
      <c r="U605" s="418" t="str">
        <f t="shared" si="13"/>
        <v>FY16</v>
      </c>
      <c r="V605" s="418" t="str">
        <f t="shared" si="13"/>
        <v>FY17</v>
      </c>
      <c r="W605" s="418" t="str">
        <f t="shared" si="13"/>
        <v>FY18</v>
      </c>
      <c r="X605" s="418" t="str">
        <f t="shared" si="13"/>
        <v>FY2019</v>
      </c>
      <c r="Y605" s="418" t="str">
        <f t="shared" si="13"/>
        <v>FY2020</v>
      </c>
      <c r="Z605" s="418" t="str">
        <f t="shared" si="13"/>
        <v>FY2021</v>
      </c>
      <c r="AA605" s="418" t="str">
        <f t="shared" si="13"/>
        <v>FY2022</v>
      </c>
      <c r="AB605" s="418" t="str">
        <f t="shared" si="13"/>
        <v>FY2023</v>
      </c>
      <c r="AC605" s="418" t="str">
        <f t="shared" si="13"/>
        <v>FY2024</v>
      </c>
      <c r="AD605" s="418" t="str">
        <f t="shared" si="13"/>
        <v>FY2025</v>
      </c>
      <c r="AE605" s="418" t="str">
        <f t="shared" si="13"/>
        <v>FY2026</v>
      </c>
      <c r="AF605" s="418" t="str">
        <f t="shared" si="13"/>
        <v>FY2027</v>
      </c>
      <c r="AG605" s="418" t="str">
        <f t="shared" si="13"/>
        <v>FY2028</v>
      </c>
      <c r="AH605" s="418" t="str">
        <f t="shared" si="13"/>
        <v>FY2029</v>
      </c>
      <c r="AI605" s="418" t="str">
        <f t="shared" si="13"/>
        <v>FY2030</v>
      </c>
      <c r="AJ605" s="418" t="str">
        <f t="shared" si="13"/>
        <v>FY2031</v>
      </c>
      <c r="AK605" s="418" t="str">
        <f t="shared" si="13"/>
        <v>FY2032</v>
      </c>
      <c r="AL605" s="418" t="str">
        <f t="shared" si="13"/>
        <v>FY2033</v>
      </c>
      <c r="AO605" s="885"/>
      <c r="AQ605" s="902"/>
      <c r="AR605" s="902"/>
      <c r="AS605" s="902"/>
      <c r="AT605" s="902"/>
    </row>
    <row r="606" spans="1:99" ht="20.100000000000001" customHeight="1" x14ac:dyDescent="0.2">
      <c r="A606" s="984">
        <v>6</v>
      </c>
      <c r="B606" s="920" t="str">
        <f t="shared" si="12"/>
        <v>X</v>
      </c>
      <c r="C606" s="919" t="s">
        <v>4497</v>
      </c>
      <c r="D606" s="964"/>
      <c r="E606" s="964">
        <v>106.35552215576172</v>
      </c>
      <c r="F606" s="964">
        <v>87.324729919433594</v>
      </c>
      <c r="G606" s="964">
        <v>85.269088745117188</v>
      </c>
      <c r="H606" s="964">
        <v>176.66387939453125</v>
      </c>
      <c r="I606" s="964">
        <v>194.59925842285156</v>
      </c>
      <c r="J606" s="964">
        <v>195.69752502441406</v>
      </c>
      <c r="K606" s="964">
        <v>209.31312561035156</v>
      </c>
      <c r="L606" s="964">
        <v>289.06317138671875</v>
      </c>
      <c r="M606" s="964">
        <v>268.4730224609375</v>
      </c>
      <c r="N606" s="964">
        <v>249.27973937988281</v>
      </c>
      <c r="O606" s="964">
        <v>228.80999755859375</v>
      </c>
      <c r="P606" s="964">
        <v>217.51008605957031</v>
      </c>
      <c r="Q606" s="964">
        <v>186.809326171875</v>
      </c>
      <c r="R606" s="964">
        <v>157.1400146484375</v>
      </c>
      <c r="S606" s="964">
        <v>151.7989501953125</v>
      </c>
      <c r="T606" s="964">
        <v>7.7419958114624023</v>
      </c>
      <c r="U606" s="964">
        <v>-5.6613597869873047</v>
      </c>
      <c r="V606" s="964">
        <v>-30.980697631835938</v>
      </c>
      <c r="W606" s="964">
        <v>-23.169822692871094</v>
      </c>
      <c r="X606" s="964">
        <v>-28.346683502197266</v>
      </c>
      <c r="Y606" s="964"/>
      <c r="Z606" s="964"/>
    </row>
    <row r="607" spans="1:99" x14ac:dyDescent="0.2">
      <c r="A607" s="944">
        <v>6.1</v>
      </c>
      <c r="B607" s="884" t="str">
        <f t="shared" si="12"/>
        <v>X</v>
      </c>
      <c r="C607" s="867" t="s">
        <v>4498</v>
      </c>
      <c r="D607" s="934"/>
      <c r="E607" s="934">
        <v>56.228462219238281</v>
      </c>
      <c r="F607" s="934">
        <v>69.572341918945313</v>
      </c>
      <c r="G607" s="934">
        <v>88.630035400390625</v>
      </c>
      <c r="H607" s="934">
        <v>188.76441955566406</v>
      </c>
      <c r="I607" s="934">
        <v>214.35301208496094</v>
      </c>
      <c r="J607" s="934">
        <v>211.51127624511719</v>
      </c>
      <c r="K607" s="934">
        <v>224.76876831054688</v>
      </c>
      <c r="L607" s="934">
        <v>307.592529296875</v>
      </c>
      <c r="M607" s="934">
        <v>290.53952026367188</v>
      </c>
      <c r="N607" s="934">
        <v>273.46621704101563</v>
      </c>
      <c r="O607" s="934">
        <v>255.41441345214844</v>
      </c>
      <c r="P607" s="934">
        <v>242.88441467285156</v>
      </c>
      <c r="Q607" s="934">
        <v>213.53340148925781</v>
      </c>
      <c r="R607" s="934">
        <v>182.2806396484375</v>
      </c>
      <c r="S607" s="934">
        <v>167.81272888183594</v>
      </c>
      <c r="T607" s="934">
        <v>153.87713623046875</v>
      </c>
      <c r="U607" s="934">
        <v>141.18577575683594</v>
      </c>
      <c r="V607" s="934">
        <v>122.25838470458984</v>
      </c>
      <c r="W607" s="934">
        <v>125.16092681884766</v>
      </c>
      <c r="X607" s="934">
        <v>120.22286987304688</v>
      </c>
      <c r="Y607" s="934"/>
      <c r="Z607" s="934"/>
    </row>
    <row r="608" spans="1:99" x14ac:dyDescent="0.2">
      <c r="A608" s="944" t="s">
        <v>4944</v>
      </c>
      <c r="B608" s="884" t="str">
        <f t="shared" si="12"/>
        <v>X</v>
      </c>
      <c r="C608" s="890" t="s">
        <v>4499</v>
      </c>
      <c r="D608" s="934"/>
      <c r="E608" s="934">
        <v>0</v>
      </c>
      <c r="F608" s="934">
        <v>0</v>
      </c>
      <c r="G608" s="934">
        <v>0</v>
      </c>
      <c r="H608" s="934">
        <v>0.67798697948455811</v>
      </c>
      <c r="I608" s="934">
        <v>1.0515710115432739</v>
      </c>
      <c r="J608" s="934">
        <v>0.9633299708366394</v>
      </c>
      <c r="K608" s="934">
        <v>0.84937602281570435</v>
      </c>
      <c r="L608" s="934">
        <v>0.85453397035598755</v>
      </c>
      <c r="M608" s="934">
        <v>0.6228259801864624</v>
      </c>
      <c r="N608" s="934">
        <v>0.607200026512146</v>
      </c>
      <c r="O608" s="934">
        <v>1.0460790395736694</v>
      </c>
      <c r="P608" s="934">
        <v>1.9460159540176392</v>
      </c>
      <c r="Q608" s="934">
        <v>1.4411779642105103</v>
      </c>
      <c r="R608" s="934">
        <v>1.357774019241333</v>
      </c>
      <c r="S608" s="934">
        <v>1.3709499835968018</v>
      </c>
      <c r="T608" s="934">
        <v>1.1894830465316772</v>
      </c>
      <c r="U608" s="934">
        <v>1.6130870580673218</v>
      </c>
      <c r="V608" s="934">
        <v>1.9753860235214233</v>
      </c>
      <c r="W608" s="934">
        <v>1.7474600076675415</v>
      </c>
      <c r="X608" s="934">
        <v>1.6245880126953125</v>
      </c>
      <c r="Y608" s="934"/>
      <c r="Z608" s="934"/>
    </row>
    <row r="609" spans="1:99" x14ac:dyDescent="0.2">
      <c r="A609" s="944" t="s">
        <v>4945</v>
      </c>
      <c r="B609" s="884" t="str">
        <f t="shared" si="12"/>
        <v>X</v>
      </c>
      <c r="C609" s="891" t="s">
        <v>4500</v>
      </c>
      <c r="D609" s="934"/>
      <c r="E609" s="934">
        <v>55.278247833251953</v>
      </c>
      <c r="F609" s="934">
        <v>68.063339233398438</v>
      </c>
      <c r="G609" s="934">
        <v>87.12103271484375</v>
      </c>
      <c r="H609" s="934">
        <v>185.17579650878906</v>
      </c>
      <c r="I609" s="934">
        <v>210.76438903808594</v>
      </c>
      <c r="J609" s="934">
        <v>207.92265319824219</v>
      </c>
      <c r="K609" s="934">
        <v>221.18014526367188</v>
      </c>
      <c r="L609" s="934">
        <v>303.35366821289063</v>
      </c>
      <c r="M609" s="934">
        <v>286.30068969726563</v>
      </c>
      <c r="N609" s="934">
        <v>269.22738647460938</v>
      </c>
      <c r="O609" s="934">
        <v>251.72254943847656</v>
      </c>
      <c r="P609" s="934">
        <v>239.19256591796875</v>
      </c>
      <c r="Q609" s="934">
        <v>209.68310546875</v>
      </c>
      <c r="R609" s="934">
        <v>178.38124084472656</v>
      </c>
      <c r="S609" s="934">
        <v>163.913330078125</v>
      </c>
      <c r="T609" s="934">
        <v>149.97772216796875</v>
      </c>
      <c r="U609" s="934">
        <v>137.286376953125</v>
      </c>
      <c r="V609" s="934">
        <v>118.35897827148438</v>
      </c>
      <c r="W609" s="934">
        <v>121.26152038574219</v>
      </c>
      <c r="X609" s="934">
        <v>116.32347106933594</v>
      </c>
      <c r="Y609" s="934"/>
      <c r="Z609" s="934"/>
    </row>
    <row r="610" spans="1:99" hidden="1" x14ac:dyDescent="0.2">
      <c r="A610" s="944" t="s">
        <v>4946</v>
      </c>
      <c r="B610" s="884" t="str">
        <f t="shared" si="12"/>
        <v/>
      </c>
      <c r="C610" s="894" t="s">
        <v>4501</v>
      </c>
      <c r="D610" s="934"/>
      <c r="E610" s="934">
        <v>0</v>
      </c>
      <c r="F610" s="934">
        <v>0</v>
      </c>
      <c r="G610" s="934">
        <v>0</v>
      </c>
      <c r="H610" s="934">
        <v>0</v>
      </c>
      <c r="I610" s="934">
        <v>0</v>
      </c>
      <c r="J610" s="934">
        <v>0</v>
      </c>
      <c r="K610" s="934">
        <v>0</v>
      </c>
      <c r="L610" s="934">
        <v>0</v>
      </c>
      <c r="M610" s="934">
        <v>0</v>
      </c>
      <c r="N610" s="934">
        <v>0</v>
      </c>
      <c r="O610" s="934">
        <v>0</v>
      </c>
      <c r="P610" s="934">
        <v>0</v>
      </c>
      <c r="Q610" s="934">
        <v>0</v>
      </c>
      <c r="R610" s="934">
        <v>0</v>
      </c>
      <c r="S610" s="934">
        <v>0</v>
      </c>
      <c r="T610" s="934">
        <v>0</v>
      </c>
      <c r="U610" s="934">
        <v>0</v>
      </c>
      <c r="V610" s="934">
        <v>0</v>
      </c>
      <c r="W610" s="934">
        <v>0</v>
      </c>
      <c r="X610" s="934"/>
      <c r="Y610" s="934"/>
      <c r="Z610" s="934"/>
    </row>
    <row r="611" spans="1:99" x14ac:dyDescent="0.2">
      <c r="A611" s="944" t="s">
        <v>4947</v>
      </c>
      <c r="B611" s="884" t="str">
        <f t="shared" si="12"/>
        <v>X</v>
      </c>
      <c r="C611" s="894" t="s">
        <v>4502</v>
      </c>
      <c r="D611" s="934"/>
      <c r="E611" s="934">
        <v>21.278347015380859</v>
      </c>
      <c r="F611" s="934">
        <v>32.993701934814453</v>
      </c>
      <c r="G611" s="934">
        <v>50.454174041748047</v>
      </c>
      <c r="H611" s="934">
        <v>38.5081787109375</v>
      </c>
      <c r="I611" s="934">
        <v>42.626144409179688</v>
      </c>
      <c r="J611" s="934">
        <v>40.553413391113281</v>
      </c>
      <c r="K611" s="934">
        <v>38.408905029296875</v>
      </c>
      <c r="L611" s="934">
        <v>76.26031494140625</v>
      </c>
      <c r="M611" s="934">
        <v>91.166084289550781</v>
      </c>
      <c r="N611" s="934">
        <v>89.54443359375</v>
      </c>
      <c r="O611" s="934">
        <v>95.904792785644531</v>
      </c>
      <c r="P611" s="934">
        <v>90.993698120117188</v>
      </c>
      <c r="Q611" s="934">
        <v>87.992218017578125</v>
      </c>
      <c r="R611" s="934">
        <v>82.833099365234375</v>
      </c>
      <c r="S611" s="934">
        <v>76.318572998046875</v>
      </c>
      <c r="T611" s="934">
        <v>69.624008178710938</v>
      </c>
      <c r="U611" s="934">
        <v>64.4959716796875</v>
      </c>
      <c r="V611" s="934">
        <v>79.314300537109375</v>
      </c>
      <c r="W611" s="934">
        <v>72.465476989746094</v>
      </c>
      <c r="X611" s="934">
        <v>75.357780456542969</v>
      </c>
      <c r="Y611" s="934"/>
      <c r="Z611" s="934"/>
    </row>
    <row r="612" spans="1:99" x14ac:dyDescent="0.2">
      <c r="A612" s="944" t="s">
        <v>4948</v>
      </c>
      <c r="B612" s="884" t="str">
        <f t="shared" si="12"/>
        <v>X</v>
      </c>
      <c r="C612" s="894" t="s">
        <v>4503</v>
      </c>
      <c r="D612" s="934"/>
      <c r="E612" s="934">
        <v>0</v>
      </c>
      <c r="F612" s="934">
        <v>0</v>
      </c>
      <c r="G612" s="934">
        <v>0</v>
      </c>
      <c r="H612" s="934">
        <v>142.315185546875</v>
      </c>
      <c r="I612" s="934">
        <v>163.4359130859375</v>
      </c>
      <c r="J612" s="934">
        <v>163.22427368164063</v>
      </c>
      <c r="K612" s="934">
        <v>179.15843200683594</v>
      </c>
      <c r="L612" s="934">
        <v>221.62637329101563</v>
      </c>
      <c r="M612" s="934">
        <v>188.276611328125</v>
      </c>
      <c r="N612" s="934">
        <v>168.86135864257813</v>
      </c>
      <c r="O612" s="934">
        <v>147.77072143554688</v>
      </c>
      <c r="P612" s="934">
        <v>141.92283630371094</v>
      </c>
      <c r="Q612" s="934">
        <v>116.61744689941406</v>
      </c>
      <c r="R612" s="934">
        <v>93.785125732421875</v>
      </c>
      <c r="S612" s="934">
        <v>84.573936462402344</v>
      </c>
      <c r="T612" s="934">
        <v>77.048171997070313</v>
      </c>
      <c r="U612" s="934">
        <v>69.5059814453125</v>
      </c>
      <c r="V612" s="934">
        <v>34.03778076171875</v>
      </c>
      <c r="W612" s="934">
        <v>31.243377685546875</v>
      </c>
      <c r="X612" s="934">
        <v>22.809242248535156</v>
      </c>
      <c r="Y612" s="934"/>
      <c r="Z612" s="934"/>
    </row>
    <row r="613" spans="1:99" hidden="1" x14ac:dyDescent="0.2">
      <c r="A613" s="944" t="s">
        <v>4949</v>
      </c>
      <c r="B613" s="884" t="str">
        <f t="shared" si="12"/>
        <v/>
      </c>
      <c r="C613" s="894" t="s">
        <v>4504</v>
      </c>
      <c r="D613" s="934"/>
      <c r="E613" s="934">
        <v>0</v>
      </c>
      <c r="F613" s="934">
        <v>0</v>
      </c>
      <c r="G613" s="934">
        <v>0</v>
      </c>
      <c r="H613" s="934">
        <v>0</v>
      </c>
      <c r="I613" s="934">
        <v>0</v>
      </c>
      <c r="J613" s="934">
        <v>0</v>
      </c>
      <c r="K613" s="934">
        <v>0</v>
      </c>
      <c r="L613" s="934">
        <v>0</v>
      </c>
      <c r="M613" s="934">
        <v>0</v>
      </c>
      <c r="N613" s="934">
        <v>0</v>
      </c>
      <c r="O613" s="934">
        <v>0</v>
      </c>
      <c r="P613" s="934">
        <v>0</v>
      </c>
      <c r="Q613" s="934">
        <v>0</v>
      </c>
      <c r="R613" s="934">
        <v>0</v>
      </c>
      <c r="S613" s="934">
        <v>0</v>
      </c>
      <c r="T613" s="934">
        <v>0</v>
      </c>
      <c r="U613" s="934">
        <v>0</v>
      </c>
      <c r="V613" s="934">
        <v>0</v>
      </c>
      <c r="W613" s="934">
        <v>0</v>
      </c>
      <c r="X613" s="934"/>
      <c r="Y613" s="934"/>
      <c r="Z613" s="934"/>
    </row>
    <row r="614" spans="1:99" x14ac:dyDescent="0.2">
      <c r="A614" s="944" t="s">
        <v>4950</v>
      </c>
      <c r="B614" s="884" t="str">
        <f t="shared" si="12"/>
        <v>X</v>
      </c>
      <c r="C614" s="891" t="s">
        <v>4505</v>
      </c>
      <c r="D614" s="934"/>
      <c r="E614" s="934">
        <v>33.999900817871094</v>
      </c>
      <c r="F614" s="934">
        <v>35.069633483886719</v>
      </c>
      <c r="G614" s="934">
        <v>36.666854858398438</v>
      </c>
      <c r="H614" s="934">
        <v>4.3524351119995117</v>
      </c>
      <c r="I614" s="934">
        <v>4.7023401260375977</v>
      </c>
      <c r="J614" s="934">
        <v>4.1449618339538574</v>
      </c>
      <c r="K614" s="934">
        <v>3.6128010749816895</v>
      </c>
      <c r="L614" s="934">
        <v>5.466987133026123</v>
      </c>
      <c r="M614" s="934">
        <v>6.8579921722412109</v>
      </c>
      <c r="N614" s="934">
        <v>10.821579933166504</v>
      </c>
      <c r="O614" s="934">
        <v>8.0470399856567383</v>
      </c>
      <c r="P614" s="934">
        <v>6.2760410308837891</v>
      </c>
      <c r="Q614" s="934">
        <v>5.0734348297119141</v>
      </c>
      <c r="R614" s="934">
        <v>1.763018012046814</v>
      </c>
      <c r="S614" s="934">
        <v>3.0208120346069336</v>
      </c>
      <c r="T614" s="934">
        <v>3.3055419921875</v>
      </c>
      <c r="U614" s="934">
        <v>3.2844209671020508</v>
      </c>
      <c r="V614" s="934">
        <v>5.0068998336791992</v>
      </c>
      <c r="W614" s="934">
        <v>17.552671432495117</v>
      </c>
      <c r="X614" s="934">
        <v>18.156448364257813</v>
      </c>
      <c r="Y614" s="934"/>
      <c r="Z614" s="934"/>
    </row>
    <row r="615" spans="1:99" x14ac:dyDescent="0.2">
      <c r="A615" s="944" t="s">
        <v>4951</v>
      </c>
      <c r="B615" s="884" t="str">
        <f t="shared" si="12"/>
        <v>X</v>
      </c>
      <c r="C615" s="894" t="s">
        <v>4506</v>
      </c>
      <c r="D615" s="934"/>
      <c r="E615" s="934">
        <v>0</v>
      </c>
      <c r="F615" s="934">
        <v>0</v>
      </c>
      <c r="G615" s="934">
        <v>0</v>
      </c>
      <c r="H615" s="934">
        <v>0.5951240062713623</v>
      </c>
      <c r="I615" s="934">
        <v>0.9896399974822998</v>
      </c>
      <c r="J615" s="934">
        <v>0.92138797044754028</v>
      </c>
      <c r="K615" s="934">
        <v>0.80290901660919189</v>
      </c>
      <c r="L615" s="934">
        <v>0.80806702375411987</v>
      </c>
      <c r="M615" s="934">
        <v>0.57635897397994995</v>
      </c>
      <c r="N615" s="934">
        <v>0.56073302030563354</v>
      </c>
      <c r="O615" s="934">
        <v>0.99961197376251221</v>
      </c>
      <c r="P615" s="934">
        <v>1.8995490074157715</v>
      </c>
      <c r="Q615" s="934">
        <v>1.3947099447250366</v>
      </c>
      <c r="R615" s="934">
        <v>1.3113059997558594</v>
      </c>
      <c r="S615" s="934">
        <v>1.3244819641113281</v>
      </c>
      <c r="T615" s="934">
        <v>1.1894830465316772</v>
      </c>
      <c r="U615" s="934">
        <v>1.6130870580673218</v>
      </c>
      <c r="V615" s="934">
        <v>1.9753860235214233</v>
      </c>
      <c r="W615" s="934">
        <v>1.7474600076675415</v>
      </c>
      <c r="X615" s="934">
        <v>1.6245880126953125</v>
      </c>
      <c r="Y615" s="934"/>
      <c r="Z615" s="934"/>
    </row>
    <row r="616" spans="1:99" s="852" customFormat="1" x14ac:dyDescent="0.2">
      <c r="A616" s="944" t="s">
        <v>4952</v>
      </c>
      <c r="B616" s="884" t="str">
        <f t="shared" si="12"/>
        <v>X</v>
      </c>
      <c r="C616" s="894" t="s">
        <v>4507</v>
      </c>
      <c r="D616" s="934"/>
      <c r="E616" s="934">
        <v>33.999900817871094</v>
      </c>
      <c r="F616" s="934">
        <v>35.069633483886719</v>
      </c>
      <c r="G616" s="934">
        <v>36.666854858398438</v>
      </c>
      <c r="H616" s="934">
        <v>4.3524351119995117</v>
      </c>
      <c r="I616" s="934">
        <v>4.7023401260375977</v>
      </c>
      <c r="J616" s="934">
        <v>4.1449618339538574</v>
      </c>
      <c r="K616" s="934">
        <v>3.6128010749816895</v>
      </c>
      <c r="L616" s="934">
        <v>5.466987133026123</v>
      </c>
      <c r="M616" s="934">
        <v>6.8579921722412109</v>
      </c>
      <c r="N616" s="934">
        <v>10.821579933166504</v>
      </c>
      <c r="O616" s="934">
        <v>8.0470399856567383</v>
      </c>
      <c r="P616" s="934">
        <v>6.2760410308837891</v>
      </c>
      <c r="Q616" s="934">
        <v>5.0734348297119141</v>
      </c>
      <c r="R616" s="934">
        <v>1.763018012046814</v>
      </c>
      <c r="S616" s="934">
        <v>3.0208120346069336</v>
      </c>
      <c r="T616" s="934">
        <v>3.3055419921875</v>
      </c>
      <c r="U616" s="934">
        <v>3.2844209671020508</v>
      </c>
      <c r="V616" s="934">
        <v>5.0068998336791992</v>
      </c>
      <c r="W616" s="934">
        <v>17.552671432495117</v>
      </c>
      <c r="X616" s="934">
        <v>18.156448364257813</v>
      </c>
      <c r="Y616" s="934"/>
      <c r="Z616" s="934"/>
      <c r="AA616" s="853"/>
      <c r="AB616" s="853"/>
      <c r="AC616" s="853"/>
      <c r="AD616" s="853"/>
      <c r="AE616" s="853"/>
      <c r="AF616" s="853"/>
      <c r="AG616" s="853"/>
      <c r="AH616" s="853"/>
      <c r="AI616" s="853"/>
      <c r="AJ616" s="853"/>
      <c r="AK616" s="853"/>
      <c r="AL616" s="853"/>
      <c r="AM616" s="853"/>
      <c r="AN616" s="853"/>
      <c r="AO616" s="853"/>
      <c r="AP616" s="853"/>
      <c r="AQ616" s="888"/>
      <c r="AR616" s="888"/>
      <c r="AS616" s="888"/>
      <c r="AT616" s="888"/>
      <c r="AU616" s="853"/>
      <c r="AX616" s="853"/>
      <c r="AY616" s="853"/>
      <c r="AZ616" s="853"/>
      <c r="BA616" s="853"/>
      <c r="BB616" s="853"/>
      <c r="BC616" s="853"/>
      <c r="BD616" s="853"/>
      <c r="BE616" s="853"/>
      <c r="BF616" s="853"/>
      <c r="BG616" s="853"/>
      <c r="BH616" s="853"/>
      <c r="BI616" s="853"/>
      <c r="BJ616" s="853"/>
      <c r="BK616" s="853"/>
      <c r="BL616" s="853"/>
      <c r="BM616" s="853"/>
      <c r="BN616" s="853"/>
      <c r="BO616" s="853"/>
      <c r="BP616" s="853"/>
      <c r="BQ616" s="853"/>
      <c r="BR616" s="853"/>
      <c r="BS616" s="853"/>
      <c r="BT616" s="853"/>
      <c r="BU616" s="853"/>
      <c r="BV616" s="853"/>
      <c r="BW616" s="853"/>
      <c r="BX616" s="853"/>
      <c r="BY616" s="853"/>
      <c r="BZ616" s="853"/>
      <c r="CA616" s="853"/>
      <c r="CB616" s="853"/>
      <c r="CC616" s="853"/>
      <c r="CD616" s="853"/>
      <c r="CE616" s="853"/>
      <c r="CF616" s="853"/>
      <c r="CG616" s="853"/>
      <c r="CH616" s="853"/>
      <c r="CI616" s="853"/>
      <c r="CJ616" s="853"/>
      <c r="CK616" s="853"/>
      <c r="CL616" s="853"/>
      <c r="CM616" s="853"/>
      <c r="CN616" s="853"/>
      <c r="CO616" s="853"/>
      <c r="CP616" s="853"/>
      <c r="CQ616" s="853"/>
      <c r="CR616" s="853"/>
      <c r="CS616" s="853"/>
      <c r="CT616" s="853"/>
      <c r="CU616" s="853"/>
    </row>
    <row r="617" spans="1:99" s="852" customFormat="1" hidden="1" x14ac:dyDescent="0.2">
      <c r="A617" s="944" t="s">
        <v>4953</v>
      </c>
      <c r="B617" s="884" t="str">
        <f t="shared" si="12"/>
        <v/>
      </c>
      <c r="C617" s="891" t="s">
        <v>4508</v>
      </c>
      <c r="D617" s="934"/>
      <c r="E617" s="934">
        <v>0</v>
      </c>
      <c r="F617" s="934">
        <v>0</v>
      </c>
      <c r="G617" s="934">
        <v>0</v>
      </c>
      <c r="H617" s="934">
        <v>0</v>
      </c>
      <c r="I617" s="934">
        <v>0</v>
      </c>
      <c r="J617" s="934">
        <v>0</v>
      </c>
      <c r="K617" s="934">
        <v>0</v>
      </c>
      <c r="L617" s="934">
        <v>0</v>
      </c>
      <c r="M617" s="934">
        <v>0</v>
      </c>
      <c r="N617" s="934">
        <v>0</v>
      </c>
      <c r="O617" s="934">
        <v>0</v>
      </c>
      <c r="P617" s="934">
        <v>0</v>
      </c>
      <c r="Q617" s="934">
        <v>0</v>
      </c>
      <c r="R617" s="934">
        <v>0</v>
      </c>
      <c r="S617" s="934">
        <v>0</v>
      </c>
      <c r="T617" s="934">
        <v>0</v>
      </c>
      <c r="U617" s="934">
        <v>0</v>
      </c>
      <c r="V617" s="934">
        <v>0</v>
      </c>
      <c r="W617" s="934">
        <v>0</v>
      </c>
      <c r="X617" s="934"/>
      <c r="Y617" s="934"/>
      <c r="Z617" s="934"/>
      <c r="AA617" s="853"/>
      <c r="AB617" s="853"/>
      <c r="AC617" s="853"/>
      <c r="AD617" s="853"/>
      <c r="AE617" s="853"/>
      <c r="AF617" s="853"/>
      <c r="AG617" s="853"/>
      <c r="AH617" s="853"/>
      <c r="AI617" s="853"/>
      <c r="AJ617" s="853"/>
      <c r="AK617" s="853"/>
      <c r="AL617" s="853"/>
      <c r="AM617" s="853"/>
      <c r="AN617" s="853"/>
      <c r="AO617" s="853"/>
      <c r="AP617" s="853"/>
      <c r="AQ617" s="888"/>
      <c r="AR617" s="888"/>
      <c r="AS617" s="888"/>
      <c r="AT617" s="888"/>
      <c r="AU617" s="853"/>
      <c r="AX617" s="853"/>
      <c r="AY617" s="853"/>
      <c r="AZ617" s="853"/>
      <c r="BA617" s="853"/>
      <c r="BB617" s="853"/>
      <c r="BC617" s="853"/>
      <c r="BD617" s="853"/>
      <c r="BE617" s="853"/>
      <c r="BF617" s="853"/>
      <c r="BG617" s="853"/>
      <c r="BH617" s="853"/>
      <c r="BI617" s="853"/>
      <c r="BJ617" s="853"/>
      <c r="BK617" s="853"/>
      <c r="BL617" s="853"/>
      <c r="BM617" s="853"/>
      <c r="BN617" s="853"/>
      <c r="BO617" s="853"/>
      <c r="BP617" s="853"/>
      <c r="BQ617" s="853"/>
      <c r="BR617" s="853"/>
      <c r="BS617" s="853"/>
      <c r="BT617" s="853"/>
      <c r="BU617" s="853"/>
      <c r="BV617" s="853"/>
      <c r="BW617" s="853"/>
      <c r="BX617" s="853"/>
      <c r="BY617" s="853"/>
      <c r="BZ617" s="853"/>
      <c r="CA617" s="853"/>
      <c r="CB617" s="853"/>
      <c r="CC617" s="853"/>
      <c r="CD617" s="853"/>
      <c r="CE617" s="853"/>
      <c r="CF617" s="853"/>
      <c r="CG617" s="853"/>
      <c r="CH617" s="853"/>
      <c r="CI617" s="853"/>
      <c r="CJ617" s="853"/>
      <c r="CK617" s="853"/>
      <c r="CL617" s="853"/>
      <c r="CM617" s="853"/>
      <c r="CN617" s="853"/>
      <c r="CO617" s="853"/>
      <c r="CP617" s="853"/>
      <c r="CQ617" s="853"/>
      <c r="CR617" s="853"/>
      <c r="CS617" s="853"/>
      <c r="CT617" s="853"/>
      <c r="CU617" s="853"/>
    </row>
    <row r="618" spans="1:99" s="852" customFormat="1" hidden="1" x14ac:dyDescent="0.2">
      <c r="A618" s="944" t="s">
        <v>4954</v>
      </c>
      <c r="B618" s="884" t="str">
        <f t="shared" si="12"/>
        <v/>
      </c>
      <c r="C618" s="894" t="s">
        <v>4509</v>
      </c>
      <c r="D618" s="934"/>
      <c r="E618" s="934">
        <v>0</v>
      </c>
      <c r="F618" s="934">
        <v>0</v>
      </c>
      <c r="G618" s="934">
        <v>0</v>
      </c>
      <c r="H618" s="934">
        <v>0</v>
      </c>
      <c r="I618" s="934">
        <v>0</v>
      </c>
      <c r="J618" s="934">
        <v>0</v>
      </c>
      <c r="K618" s="934">
        <v>0</v>
      </c>
      <c r="L618" s="934">
        <v>0</v>
      </c>
      <c r="M618" s="934">
        <v>0</v>
      </c>
      <c r="N618" s="934">
        <v>0</v>
      </c>
      <c r="O618" s="934">
        <v>0</v>
      </c>
      <c r="P618" s="934">
        <v>0</v>
      </c>
      <c r="Q618" s="934">
        <v>0</v>
      </c>
      <c r="R618" s="934">
        <v>0</v>
      </c>
      <c r="S618" s="934">
        <v>0</v>
      </c>
      <c r="T618" s="934">
        <v>0</v>
      </c>
      <c r="U618" s="934">
        <v>0</v>
      </c>
      <c r="V618" s="934">
        <v>0</v>
      </c>
      <c r="W618" s="934">
        <v>0</v>
      </c>
      <c r="X618" s="934"/>
      <c r="Y618" s="934"/>
      <c r="Z618" s="934"/>
      <c r="AA618" s="853"/>
      <c r="AB618" s="853"/>
      <c r="AC618" s="853"/>
      <c r="AD618" s="853"/>
      <c r="AE618" s="853"/>
      <c r="AF618" s="853"/>
      <c r="AG618" s="853"/>
      <c r="AH618" s="853"/>
      <c r="AI618" s="853"/>
      <c r="AJ618" s="853"/>
      <c r="AK618" s="853"/>
      <c r="AL618" s="853"/>
      <c r="AM618" s="853"/>
      <c r="AN618" s="853"/>
      <c r="AO618" s="853"/>
      <c r="AP618" s="853"/>
      <c r="AQ618" s="888"/>
      <c r="AR618" s="888"/>
      <c r="AS618" s="888"/>
      <c r="AT618" s="888"/>
      <c r="AU618" s="853"/>
      <c r="AX618" s="853"/>
      <c r="AY618" s="853"/>
      <c r="AZ618" s="853"/>
      <c r="BA618" s="853"/>
      <c r="BB618" s="853"/>
      <c r="BC618" s="853"/>
      <c r="BD618" s="853"/>
      <c r="BE618" s="853"/>
      <c r="BF618" s="853"/>
      <c r="BG618" s="853"/>
      <c r="BH618" s="853"/>
      <c r="BI618" s="853"/>
      <c r="BJ618" s="853"/>
      <c r="BK618" s="853"/>
      <c r="BL618" s="853"/>
      <c r="BM618" s="853"/>
      <c r="BN618" s="853"/>
      <c r="BO618" s="853"/>
      <c r="BP618" s="853"/>
      <c r="BQ618" s="853"/>
      <c r="BR618" s="853"/>
      <c r="BS618" s="853"/>
      <c r="BT618" s="853"/>
      <c r="BU618" s="853"/>
      <c r="BV618" s="853"/>
      <c r="BW618" s="853"/>
      <c r="BX618" s="853"/>
      <c r="BY618" s="853"/>
      <c r="BZ618" s="853"/>
      <c r="CA618" s="853"/>
      <c r="CB618" s="853"/>
      <c r="CC618" s="853"/>
      <c r="CD618" s="853"/>
      <c r="CE618" s="853"/>
      <c r="CF618" s="853"/>
      <c r="CG618" s="853"/>
      <c r="CH618" s="853"/>
      <c r="CI618" s="853"/>
      <c r="CJ618" s="853"/>
      <c r="CK618" s="853"/>
      <c r="CL618" s="853"/>
      <c r="CM618" s="853"/>
      <c r="CN618" s="853"/>
      <c r="CO618" s="853"/>
      <c r="CP618" s="853"/>
      <c r="CQ618" s="853"/>
      <c r="CR618" s="853"/>
      <c r="CS618" s="853"/>
      <c r="CT618" s="853"/>
      <c r="CU618" s="853"/>
    </row>
    <row r="619" spans="1:99" s="852" customFormat="1" hidden="1" x14ac:dyDescent="0.2">
      <c r="A619" s="944" t="s">
        <v>4955</v>
      </c>
      <c r="B619" s="884" t="str">
        <f t="shared" si="12"/>
        <v/>
      </c>
      <c r="C619" s="894" t="s">
        <v>4510</v>
      </c>
      <c r="D619" s="934"/>
      <c r="E619" s="934">
        <v>0</v>
      </c>
      <c r="F619" s="934">
        <v>0</v>
      </c>
      <c r="G619" s="934">
        <v>0</v>
      </c>
      <c r="H619" s="934">
        <v>0</v>
      </c>
      <c r="I619" s="934">
        <v>0</v>
      </c>
      <c r="J619" s="934">
        <v>0</v>
      </c>
      <c r="K619" s="934">
        <v>0</v>
      </c>
      <c r="L619" s="934">
        <v>0</v>
      </c>
      <c r="M619" s="934">
        <v>0</v>
      </c>
      <c r="N619" s="934">
        <v>0</v>
      </c>
      <c r="O619" s="934">
        <v>0</v>
      </c>
      <c r="P619" s="934">
        <v>0</v>
      </c>
      <c r="Q619" s="934">
        <v>0</v>
      </c>
      <c r="R619" s="934">
        <v>0</v>
      </c>
      <c r="S619" s="934">
        <v>0</v>
      </c>
      <c r="T619" s="934">
        <v>0</v>
      </c>
      <c r="U619" s="934">
        <v>0</v>
      </c>
      <c r="V619" s="934">
        <v>0</v>
      </c>
      <c r="W619" s="934">
        <v>0</v>
      </c>
      <c r="X619" s="934"/>
      <c r="Y619" s="934"/>
      <c r="Z619" s="934"/>
      <c r="AA619" s="853"/>
      <c r="AB619" s="853"/>
      <c r="AC619" s="853"/>
      <c r="AD619" s="853"/>
      <c r="AE619" s="853"/>
      <c r="AF619" s="853"/>
      <c r="AG619" s="853"/>
      <c r="AH619" s="853"/>
      <c r="AI619" s="853"/>
      <c r="AJ619" s="853"/>
      <c r="AK619" s="853"/>
      <c r="AL619" s="853"/>
      <c r="AM619" s="853"/>
      <c r="AN619" s="853"/>
      <c r="AO619" s="853"/>
      <c r="AP619" s="853"/>
      <c r="AQ619" s="888"/>
      <c r="AR619" s="888"/>
      <c r="AS619" s="888"/>
      <c r="AT619" s="888"/>
      <c r="AU619" s="853"/>
      <c r="AX619" s="853"/>
      <c r="AY619" s="853"/>
      <c r="AZ619" s="853"/>
      <c r="BA619" s="853"/>
      <c r="BB619" s="853"/>
      <c r="BC619" s="853"/>
      <c r="BD619" s="853"/>
      <c r="BE619" s="853"/>
      <c r="BF619" s="853"/>
      <c r="BG619" s="853"/>
      <c r="BH619" s="853"/>
      <c r="BI619" s="853"/>
      <c r="BJ619" s="853"/>
      <c r="BK619" s="853"/>
      <c r="BL619" s="853"/>
      <c r="BM619" s="853"/>
      <c r="BN619" s="853"/>
      <c r="BO619" s="853"/>
      <c r="BP619" s="853"/>
      <c r="BQ619" s="853"/>
      <c r="BR619" s="853"/>
      <c r="BS619" s="853"/>
      <c r="BT619" s="853"/>
      <c r="BU619" s="853"/>
      <c r="BV619" s="853"/>
      <c r="BW619" s="853"/>
      <c r="BX619" s="853"/>
      <c r="BY619" s="853"/>
      <c r="BZ619" s="853"/>
      <c r="CA619" s="853"/>
      <c r="CB619" s="853"/>
      <c r="CC619" s="853"/>
      <c r="CD619" s="853"/>
      <c r="CE619" s="853"/>
      <c r="CF619" s="853"/>
      <c r="CG619" s="853"/>
      <c r="CH619" s="853"/>
      <c r="CI619" s="853"/>
      <c r="CJ619" s="853"/>
      <c r="CK619" s="853"/>
      <c r="CL619" s="853"/>
      <c r="CM619" s="853"/>
      <c r="CN619" s="853"/>
      <c r="CO619" s="853"/>
      <c r="CP619" s="853"/>
      <c r="CQ619" s="853"/>
      <c r="CR619" s="853"/>
      <c r="CS619" s="853"/>
      <c r="CT619" s="853"/>
      <c r="CU619" s="853"/>
    </row>
    <row r="620" spans="1:99" s="852" customFormat="1" hidden="1" x14ac:dyDescent="0.2">
      <c r="A620" s="944" t="s">
        <v>4956</v>
      </c>
      <c r="B620" s="884" t="str">
        <f t="shared" si="12"/>
        <v/>
      </c>
      <c r="C620" s="891" t="s">
        <v>4511</v>
      </c>
      <c r="D620" s="934"/>
      <c r="E620" s="934">
        <v>0</v>
      </c>
      <c r="F620" s="934">
        <v>0</v>
      </c>
      <c r="G620" s="934">
        <v>0</v>
      </c>
      <c r="H620" s="934">
        <v>0</v>
      </c>
      <c r="I620" s="934">
        <v>0</v>
      </c>
      <c r="J620" s="934">
        <v>0</v>
      </c>
      <c r="K620" s="934">
        <v>0</v>
      </c>
      <c r="L620" s="934">
        <v>0</v>
      </c>
      <c r="M620" s="934">
        <v>0</v>
      </c>
      <c r="N620" s="934">
        <v>0</v>
      </c>
      <c r="O620" s="934">
        <v>0</v>
      </c>
      <c r="P620" s="934">
        <v>0</v>
      </c>
      <c r="Q620" s="934">
        <v>0</v>
      </c>
      <c r="R620" s="934">
        <v>0</v>
      </c>
      <c r="S620" s="934">
        <v>0</v>
      </c>
      <c r="T620" s="934">
        <v>0</v>
      </c>
      <c r="U620" s="934">
        <v>0</v>
      </c>
      <c r="V620" s="934">
        <v>0</v>
      </c>
      <c r="W620" s="934">
        <v>0</v>
      </c>
      <c r="X620" s="934"/>
      <c r="Y620" s="934"/>
      <c r="Z620" s="934"/>
      <c r="AA620" s="853"/>
      <c r="AB620" s="853"/>
      <c r="AC620" s="853"/>
      <c r="AD620" s="853"/>
      <c r="AE620" s="853"/>
      <c r="AF620" s="853"/>
      <c r="AG620" s="853"/>
      <c r="AH620" s="853"/>
      <c r="AI620" s="853"/>
      <c r="AJ620" s="853"/>
      <c r="AK620" s="853"/>
      <c r="AL620" s="853"/>
      <c r="AM620" s="853"/>
      <c r="AN620" s="853"/>
      <c r="AO620" s="853"/>
      <c r="AP620" s="853"/>
      <c r="AQ620" s="888"/>
      <c r="AR620" s="888"/>
      <c r="AS620" s="888"/>
      <c r="AT620" s="888"/>
      <c r="AU620" s="853"/>
      <c r="AX620" s="853"/>
      <c r="AY620" s="853"/>
      <c r="AZ620" s="853"/>
      <c r="BA620" s="853"/>
      <c r="BB620" s="853"/>
      <c r="BC620" s="853"/>
      <c r="BD620" s="853"/>
      <c r="BE620" s="853"/>
      <c r="BF620" s="853"/>
      <c r="BG620" s="853"/>
      <c r="BH620" s="853"/>
      <c r="BI620" s="853"/>
      <c r="BJ620" s="853"/>
      <c r="BK620" s="853"/>
      <c r="BL620" s="853"/>
      <c r="BM620" s="853"/>
      <c r="BN620" s="853"/>
      <c r="BO620" s="853"/>
      <c r="BP620" s="853"/>
      <c r="BQ620" s="853"/>
      <c r="BR620" s="853"/>
      <c r="BS620" s="853"/>
      <c r="BT620" s="853"/>
      <c r="BU620" s="853"/>
      <c r="BV620" s="853"/>
      <c r="BW620" s="853"/>
      <c r="BX620" s="853"/>
      <c r="BY620" s="853"/>
      <c r="BZ620" s="853"/>
      <c r="CA620" s="853"/>
      <c r="CB620" s="853"/>
      <c r="CC620" s="853"/>
      <c r="CD620" s="853"/>
      <c r="CE620" s="853"/>
      <c r="CF620" s="853"/>
      <c r="CG620" s="853"/>
      <c r="CH620" s="853"/>
      <c r="CI620" s="853"/>
      <c r="CJ620" s="853"/>
      <c r="CK620" s="853"/>
      <c r="CL620" s="853"/>
      <c r="CM620" s="853"/>
      <c r="CN620" s="853"/>
      <c r="CO620" s="853"/>
      <c r="CP620" s="853"/>
      <c r="CQ620" s="853"/>
      <c r="CR620" s="853"/>
      <c r="CS620" s="853"/>
      <c r="CT620" s="853"/>
      <c r="CU620" s="853"/>
    </row>
    <row r="621" spans="1:99" s="852" customFormat="1" hidden="1" x14ac:dyDescent="0.2">
      <c r="A621" s="944" t="s">
        <v>4957</v>
      </c>
      <c r="B621" s="884" t="str">
        <f t="shared" si="12"/>
        <v/>
      </c>
      <c r="C621" s="891" t="s">
        <v>4512</v>
      </c>
      <c r="D621" s="934"/>
      <c r="E621" s="934">
        <v>0</v>
      </c>
      <c r="F621" s="934">
        <v>0</v>
      </c>
      <c r="G621" s="934">
        <v>0</v>
      </c>
      <c r="H621" s="934">
        <v>0</v>
      </c>
      <c r="I621" s="934">
        <v>0</v>
      </c>
      <c r="J621" s="934">
        <v>0</v>
      </c>
      <c r="K621" s="934">
        <v>0</v>
      </c>
      <c r="L621" s="934">
        <v>0</v>
      </c>
      <c r="M621" s="934">
        <v>0</v>
      </c>
      <c r="N621" s="934">
        <v>0</v>
      </c>
      <c r="O621" s="934">
        <v>0</v>
      </c>
      <c r="P621" s="934">
        <v>0</v>
      </c>
      <c r="Q621" s="934">
        <v>0</v>
      </c>
      <c r="R621" s="934">
        <v>0</v>
      </c>
      <c r="S621" s="934">
        <v>0</v>
      </c>
      <c r="T621" s="934">
        <v>0</v>
      </c>
      <c r="U621" s="934">
        <v>0</v>
      </c>
      <c r="V621" s="934">
        <v>0</v>
      </c>
      <c r="W621" s="934">
        <v>0</v>
      </c>
      <c r="X621" s="934"/>
      <c r="Y621" s="934"/>
      <c r="Z621" s="934"/>
      <c r="AA621" s="853"/>
      <c r="AB621" s="853"/>
      <c r="AC621" s="853"/>
      <c r="AD621" s="853"/>
      <c r="AE621" s="853"/>
      <c r="AF621" s="853"/>
      <c r="AG621" s="853"/>
      <c r="AH621" s="853"/>
      <c r="AI621" s="853"/>
      <c r="AJ621" s="853"/>
      <c r="AK621" s="853"/>
      <c r="AL621" s="853"/>
      <c r="AM621" s="853"/>
      <c r="AN621" s="853"/>
      <c r="AO621" s="853"/>
      <c r="AP621" s="853"/>
      <c r="AQ621" s="888"/>
      <c r="AR621" s="888"/>
      <c r="AS621" s="888"/>
      <c r="AT621" s="888"/>
      <c r="AU621" s="853"/>
      <c r="AX621" s="853"/>
      <c r="AY621" s="853"/>
      <c r="AZ621" s="853"/>
      <c r="BA621" s="853"/>
      <c r="BB621" s="853"/>
      <c r="BC621" s="853"/>
      <c r="BD621" s="853"/>
      <c r="BE621" s="853"/>
      <c r="BF621" s="853"/>
      <c r="BG621" s="853"/>
      <c r="BH621" s="853"/>
      <c r="BI621" s="853"/>
      <c r="BJ621" s="853"/>
      <c r="BK621" s="853"/>
      <c r="BL621" s="853"/>
      <c r="BM621" s="853"/>
      <c r="BN621" s="853"/>
      <c r="BO621" s="853"/>
      <c r="BP621" s="853"/>
      <c r="BQ621" s="853"/>
      <c r="BR621" s="853"/>
      <c r="BS621" s="853"/>
      <c r="BT621" s="853"/>
      <c r="BU621" s="853"/>
      <c r="BV621" s="853"/>
      <c r="BW621" s="853"/>
      <c r="BX621" s="853"/>
      <c r="BY621" s="853"/>
      <c r="BZ621" s="853"/>
      <c r="CA621" s="853"/>
      <c r="CB621" s="853"/>
      <c r="CC621" s="853"/>
      <c r="CD621" s="853"/>
      <c r="CE621" s="853"/>
      <c r="CF621" s="853"/>
      <c r="CG621" s="853"/>
      <c r="CH621" s="853"/>
      <c r="CI621" s="853"/>
      <c r="CJ621" s="853"/>
      <c r="CK621" s="853"/>
      <c r="CL621" s="853"/>
      <c r="CM621" s="853"/>
      <c r="CN621" s="853"/>
      <c r="CO621" s="853"/>
      <c r="CP621" s="853"/>
      <c r="CQ621" s="853"/>
      <c r="CR621" s="853"/>
      <c r="CS621" s="853"/>
      <c r="CT621" s="853"/>
      <c r="CU621" s="853"/>
    </row>
    <row r="622" spans="1:99" s="852" customFormat="1" x14ac:dyDescent="0.2">
      <c r="A622" s="944" t="s">
        <v>4958</v>
      </c>
      <c r="B622" s="884" t="str">
        <f t="shared" si="12"/>
        <v>X</v>
      </c>
      <c r="C622" s="890" t="s">
        <v>4513</v>
      </c>
      <c r="D622" s="934"/>
      <c r="E622" s="934"/>
      <c r="F622" s="934"/>
      <c r="G622" s="934"/>
      <c r="H622" s="934">
        <v>8.2863003015518188E-2</v>
      </c>
      <c r="I622" s="934">
        <v>6.1930999159812927E-2</v>
      </c>
      <c r="J622" s="934">
        <v>4.1942000389099121E-2</v>
      </c>
      <c r="K622" s="934">
        <v>4.6466998755931854E-2</v>
      </c>
      <c r="L622" s="934">
        <v>4.6466998755931854E-2</v>
      </c>
      <c r="M622" s="934">
        <v>4.6466998755931854E-2</v>
      </c>
      <c r="N622" s="934">
        <v>4.6466998755931854E-2</v>
      </c>
      <c r="O622" s="934">
        <v>4.6466998755931854E-2</v>
      </c>
      <c r="P622" s="934">
        <v>4.6466998755931854E-2</v>
      </c>
      <c r="Q622" s="934">
        <v>4.6468000859022141E-2</v>
      </c>
      <c r="R622" s="934">
        <v>4.6468000859022141E-2</v>
      </c>
      <c r="S622" s="934">
        <v>4.6468000859022141E-2</v>
      </c>
      <c r="T622" s="934">
        <v>0</v>
      </c>
      <c r="U622" s="934">
        <v>0</v>
      </c>
      <c r="V622" s="934">
        <v>0</v>
      </c>
      <c r="W622" s="934">
        <v>0</v>
      </c>
      <c r="X622" s="934">
        <v>0</v>
      </c>
      <c r="Y622" s="934"/>
      <c r="Z622" s="934"/>
      <c r="AA622" s="853"/>
      <c r="AB622" s="853"/>
      <c r="AC622" s="853"/>
      <c r="AD622" s="853"/>
      <c r="AE622" s="853"/>
      <c r="AF622" s="853"/>
      <c r="AG622" s="853"/>
      <c r="AH622" s="853"/>
      <c r="AI622" s="853"/>
      <c r="AJ622" s="853"/>
      <c r="AK622" s="853"/>
      <c r="AL622" s="853"/>
      <c r="AM622" s="853"/>
      <c r="AN622" s="853"/>
      <c r="AO622" s="853"/>
      <c r="AP622" s="853"/>
      <c r="AQ622" s="888"/>
      <c r="AR622" s="888"/>
      <c r="AS622" s="888"/>
      <c r="AT622" s="888"/>
      <c r="AU622" s="853"/>
      <c r="AX622" s="853"/>
      <c r="AY622" s="853"/>
      <c r="AZ622" s="853"/>
      <c r="BA622" s="853"/>
      <c r="BB622" s="853"/>
      <c r="BC622" s="853"/>
      <c r="BD622" s="853"/>
      <c r="BE622" s="853"/>
      <c r="BF622" s="853"/>
      <c r="BG622" s="853"/>
      <c r="BH622" s="853"/>
      <c r="BI622" s="853"/>
      <c r="BJ622" s="853"/>
      <c r="BK622" s="853"/>
      <c r="BL622" s="853"/>
      <c r="BM622" s="853"/>
      <c r="BN622" s="853"/>
      <c r="BO622" s="853"/>
      <c r="BP622" s="853"/>
      <c r="BQ622" s="853"/>
      <c r="BR622" s="853"/>
      <c r="BS622" s="853"/>
      <c r="BT622" s="853"/>
      <c r="BU622" s="853"/>
      <c r="BV622" s="853"/>
      <c r="BW622" s="853"/>
      <c r="BX622" s="853"/>
      <c r="BY622" s="853"/>
      <c r="BZ622" s="853"/>
      <c r="CA622" s="853"/>
      <c r="CB622" s="853"/>
      <c r="CC622" s="853"/>
      <c r="CD622" s="853"/>
      <c r="CE622" s="853"/>
      <c r="CF622" s="853"/>
      <c r="CG622" s="853"/>
      <c r="CH622" s="853"/>
      <c r="CI622" s="853"/>
      <c r="CJ622" s="853"/>
      <c r="CK622" s="853"/>
      <c r="CL622" s="853"/>
      <c r="CM622" s="853"/>
      <c r="CN622" s="853"/>
      <c r="CO622" s="853"/>
      <c r="CP622" s="853"/>
      <c r="CQ622" s="853"/>
      <c r="CR622" s="853"/>
      <c r="CS622" s="853"/>
      <c r="CT622" s="853"/>
      <c r="CU622" s="853"/>
    </row>
    <row r="623" spans="1:99" s="852" customFormat="1" hidden="1" x14ac:dyDescent="0.2">
      <c r="A623" s="944" t="s">
        <v>4959</v>
      </c>
      <c r="B623" s="884" t="str">
        <f t="shared" si="12"/>
        <v/>
      </c>
      <c r="C623" s="890" t="s">
        <v>4514</v>
      </c>
      <c r="D623" s="934"/>
      <c r="E623" s="934">
        <v>0</v>
      </c>
      <c r="F623" s="934">
        <v>0</v>
      </c>
      <c r="G623" s="934">
        <v>0</v>
      </c>
      <c r="H623" s="934">
        <v>0</v>
      </c>
      <c r="I623" s="934">
        <v>0</v>
      </c>
      <c r="J623" s="934">
        <v>0</v>
      </c>
      <c r="K623" s="934">
        <v>0</v>
      </c>
      <c r="L623" s="934">
        <v>0</v>
      </c>
      <c r="M623" s="934">
        <v>0</v>
      </c>
      <c r="N623" s="934">
        <v>0</v>
      </c>
      <c r="O623" s="934">
        <v>0</v>
      </c>
      <c r="P623" s="934">
        <v>0</v>
      </c>
      <c r="Q623" s="934">
        <v>0</v>
      </c>
      <c r="R623" s="934">
        <v>0</v>
      </c>
      <c r="S623" s="934">
        <v>0</v>
      </c>
      <c r="T623" s="934">
        <v>0</v>
      </c>
      <c r="U623" s="934">
        <v>0</v>
      </c>
      <c r="V623" s="934">
        <v>0</v>
      </c>
      <c r="W623" s="934">
        <v>0</v>
      </c>
      <c r="X623" s="934"/>
      <c r="Y623" s="934"/>
      <c r="Z623" s="934"/>
      <c r="AA623" s="853"/>
      <c r="AB623" s="853"/>
      <c r="AC623" s="853"/>
      <c r="AD623" s="853"/>
      <c r="AE623" s="853"/>
      <c r="AF623" s="853"/>
      <c r="AG623" s="853"/>
      <c r="AH623" s="853"/>
      <c r="AI623" s="853"/>
      <c r="AJ623" s="853"/>
      <c r="AK623" s="853"/>
      <c r="AL623" s="853"/>
      <c r="AM623" s="853"/>
      <c r="AN623" s="853"/>
      <c r="AO623" s="853"/>
      <c r="AP623" s="853"/>
      <c r="AQ623" s="888"/>
      <c r="AR623" s="888"/>
      <c r="AS623" s="888"/>
      <c r="AT623" s="888"/>
      <c r="AU623" s="853"/>
      <c r="AX623" s="853"/>
      <c r="AY623" s="853"/>
      <c r="AZ623" s="853"/>
      <c r="BA623" s="853"/>
      <c r="BB623" s="853"/>
      <c r="BC623" s="853"/>
      <c r="BD623" s="853"/>
      <c r="BE623" s="853"/>
      <c r="BF623" s="853"/>
      <c r="BG623" s="853"/>
      <c r="BH623" s="853"/>
      <c r="BI623" s="853"/>
      <c r="BJ623" s="853"/>
      <c r="BK623" s="853"/>
      <c r="BL623" s="853"/>
      <c r="BM623" s="853"/>
      <c r="BN623" s="853"/>
      <c r="BO623" s="853"/>
      <c r="BP623" s="853"/>
      <c r="BQ623" s="853"/>
      <c r="BR623" s="853"/>
      <c r="BS623" s="853"/>
      <c r="BT623" s="853"/>
      <c r="BU623" s="853"/>
      <c r="BV623" s="853"/>
      <c r="BW623" s="853"/>
      <c r="BX623" s="853"/>
      <c r="BY623" s="853"/>
      <c r="BZ623" s="853"/>
      <c r="CA623" s="853"/>
      <c r="CB623" s="853"/>
      <c r="CC623" s="853"/>
      <c r="CD623" s="853"/>
      <c r="CE623" s="853"/>
      <c r="CF623" s="853"/>
      <c r="CG623" s="853"/>
      <c r="CH623" s="853"/>
      <c r="CI623" s="853"/>
      <c r="CJ623" s="853"/>
      <c r="CK623" s="853"/>
      <c r="CL623" s="853"/>
      <c r="CM623" s="853"/>
      <c r="CN623" s="853"/>
      <c r="CO623" s="853"/>
      <c r="CP623" s="853"/>
      <c r="CQ623" s="853"/>
      <c r="CR623" s="853"/>
      <c r="CS623" s="853"/>
      <c r="CT623" s="853"/>
      <c r="CU623" s="853"/>
    </row>
    <row r="624" spans="1:99" s="852" customFormat="1" hidden="1" x14ac:dyDescent="0.2">
      <c r="A624" s="944" t="s">
        <v>4960</v>
      </c>
      <c r="B624" s="884" t="str">
        <f t="shared" si="12"/>
        <v/>
      </c>
      <c r="C624" s="890" t="s">
        <v>4515</v>
      </c>
      <c r="D624" s="934"/>
      <c r="E624" s="934">
        <v>0</v>
      </c>
      <c r="F624" s="934">
        <v>0</v>
      </c>
      <c r="G624" s="934">
        <v>0</v>
      </c>
      <c r="H624" s="934">
        <v>0</v>
      </c>
      <c r="I624" s="934">
        <v>0</v>
      </c>
      <c r="J624" s="934">
        <v>0</v>
      </c>
      <c r="K624" s="934">
        <v>0</v>
      </c>
      <c r="L624" s="934">
        <v>0</v>
      </c>
      <c r="M624" s="934">
        <v>0</v>
      </c>
      <c r="N624" s="934">
        <v>0</v>
      </c>
      <c r="O624" s="934">
        <v>0</v>
      </c>
      <c r="P624" s="934">
        <v>0</v>
      </c>
      <c r="Q624" s="934">
        <v>0</v>
      </c>
      <c r="R624" s="934">
        <v>0</v>
      </c>
      <c r="S624" s="934">
        <v>0</v>
      </c>
      <c r="T624" s="934">
        <v>0</v>
      </c>
      <c r="U624" s="934">
        <v>0</v>
      </c>
      <c r="V624" s="934">
        <v>0</v>
      </c>
      <c r="W624" s="934">
        <v>0</v>
      </c>
      <c r="X624" s="934"/>
      <c r="Y624" s="934"/>
      <c r="Z624" s="934"/>
      <c r="AA624" s="853"/>
      <c r="AB624" s="853"/>
      <c r="AC624" s="853"/>
      <c r="AD624" s="853"/>
      <c r="AE624" s="853"/>
      <c r="AF624" s="853"/>
      <c r="AG624" s="853"/>
      <c r="AH624" s="853"/>
      <c r="AI624" s="853"/>
      <c r="AJ624" s="853"/>
      <c r="AK624" s="853"/>
      <c r="AL624" s="853"/>
      <c r="AM624" s="853"/>
      <c r="AN624" s="853"/>
      <c r="AO624" s="853"/>
      <c r="AP624" s="853"/>
      <c r="AQ624" s="888"/>
      <c r="AR624" s="888"/>
      <c r="AS624" s="888"/>
      <c r="AT624" s="888"/>
      <c r="AU624" s="853"/>
      <c r="AX624" s="853"/>
      <c r="AY624" s="853"/>
      <c r="AZ624" s="853"/>
      <c r="BA624" s="853"/>
      <c r="BB624" s="853"/>
      <c r="BC624" s="853"/>
      <c r="BD624" s="853"/>
      <c r="BE624" s="853"/>
      <c r="BF624" s="853"/>
      <c r="BG624" s="853"/>
      <c r="BH624" s="853"/>
      <c r="BI624" s="853"/>
      <c r="BJ624" s="853"/>
      <c r="BK624" s="853"/>
      <c r="BL624" s="853"/>
      <c r="BM624" s="853"/>
      <c r="BN624" s="853"/>
      <c r="BO624" s="853"/>
      <c r="BP624" s="853"/>
      <c r="BQ624" s="853"/>
      <c r="BR624" s="853"/>
      <c r="BS624" s="853"/>
      <c r="BT624" s="853"/>
      <c r="BU624" s="853"/>
      <c r="BV624" s="853"/>
      <c r="BW624" s="853"/>
      <c r="BX624" s="853"/>
      <c r="BY624" s="853"/>
      <c r="BZ624" s="853"/>
      <c r="CA624" s="853"/>
      <c r="CB624" s="853"/>
      <c r="CC624" s="853"/>
      <c r="CD624" s="853"/>
      <c r="CE624" s="853"/>
      <c r="CF624" s="853"/>
      <c r="CG624" s="853"/>
      <c r="CH624" s="853"/>
      <c r="CI624" s="853"/>
      <c r="CJ624" s="853"/>
      <c r="CK624" s="853"/>
      <c r="CL624" s="853"/>
      <c r="CM624" s="853"/>
      <c r="CN624" s="853"/>
      <c r="CO624" s="853"/>
      <c r="CP624" s="853"/>
      <c r="CQ624" s="853"/>
      <c r="CR624" s="853"/>
      <c r="CS624" s="853"/>
      <c r="CT624" s="853"/>
      <c r="CU624" s="853"/>
    </row>
    <row r="625" spans="1:99" s="852" customFormat="1" x14ac:dyDescent="0.2">
      <c r="A625" s="944" t="s">
        <v>4961</v>
      </c>
      <c r="B625" s="884" t="str">
        <f t="shared" si="12"/>
        <v>X</v>
      </c>
      <c r="C625" s="891" t="s">
        <v>4516</v>
      </c>
      <c r="D625" s="934"/>
      <c r="E625" s="934">
        <v>0.95021802186965942</v>
      </c>
      <c r="F625" s="934">
        <v>1.5090080499649048</v>
      </c>
      <c r="G625" s="934">
        <v>1.5090080499649048</v>
      </c>
      <c r="H625" s="934">
        <v>3.5886259078979492</v>
      </c>
      <c r="I625" s="934">
        <v>3.5886259078979492</v>
      </c>
      <c r="J625" s="934">
        <v>3.5886259078979492</v>
      </c>
      <c r="K625" s="934">
        <v>3.5886259078979492</v>
      </c>
      <c r="L625" s="934">
        <v>4.2388501167297363</v>
      </c>
      <c r="M625" s="934">
        <v>4.2388501167297363</v>
      </c>
      <c r="N625" s="934">
        <v>4.2388501167297363</v>
      </c>
      <c r="O625" s="934">
        <v>3.691849946975708</v>
      </c>
      <c r="P625" s="934">
        <v>3.691849946975708</v>
      </c>
      <c r="Q625" s="934">
        <v>3.8502941131591797</v>
      </c>
      <c r="R625" s="934">
        <v>3.8994030952453613</v>
      </c>
      <c r="S625" s="934">
        <v>3.8994030952453613</v>
      </c>
      <c r="T625" s="934">
        <v>3.8994030952453613</v>
      </c>
      <c r="U625" s="934">
        <v>3.8994030952453613</v>
      </c>
      <c r="V625" s="934">
        <v>3.8994030952453613</v>
      </c>
      <c r="W625" s="934">
        <v>3.8994030952453613</v>
      </c>
      <c r="X625" s="934">
        <v>3.8994030952453613</v>
      </c>
      <c r="Y625" s="934"/>
      <c r="Z625" s="934"/>
      <c r="AA625" s="853"/>
      <c r="AB625" s="853"/>
      <c r="AC625" s="853"/>
      <c r="AD625" s="853"/>
      <c r="AE625" s="853"/>
      <c r="AF625" s="853"/>
      <c r="AG625" s="853"/>
      <c r="AH625" s="853"/>
      <c r="AI625" s="853"/>
      <c r="AJ625" s="853"/>
      <c r="AK625" s="853"/>
      <c r="AL625" s="853"/>
      <c r="AM625" s="853"/>
      <c r="AN625" s="853"/>
      <c r="AO625" s="853"/>
      <c r="AP625" s="853"/>
      <c r="AQ625" s="888"/>
      <c r="AR625" s="888"/>
      <c r="AS625" s="888"/>
      <c r="AT625" s="888"/>
      <c r="AU625" s="853"/>
      <c r="AX625" s="853"/>
      <c r="AY625" s="853"/>
      <c r="AZ625" s="853"/>
      <c r="BA625" s="853"/>
      <c r="BB625" s="853"/>
      <c r="BC625" s="853"/>
      <c r="BD625" s="853"/>
      <c r="BE625" s="853"/>
      <c r="BF625" s="853"/>
      <c r="BG625" s="853"/>
      <c r="BH625" s="853"/>
      <c r="BI625" s="853"/>
      <c r="BJ625" s="853"/>
      <c r="BK625" s="853"/>
      <c r="BL625" s="853"/>
      <c r="BM625" s="853"/>
      <c r="BN625" s="853"/>
      <c r="BO625" s="853"/>
      <c r="BP625" s="853"/>
      <c r="BQ625" s="853"/>
      <c r="BR625" s="853"/>
      <c r="BS625" s="853"/>
      <c r="BT625" s="853"/>
      <c r="BU625" s="853"/>
      <c r="BV625" s="853"/>
      <c r="BW625" s="853"/>
      <c r="BX625" s="853"/>
      <c r="BY625" s="853"/>
      <c r="BZ625" s="853"/>
      <c r="CA625" s="853"/>
      <c r="CB625" s="853"/>
      <c r="CC625" s="853"/>
      <c r="CD625" s="853"/>
      <c r="CE625" s="853"/>
      <c r="CF625" s="853"/>
      <c r="CG625" s="853"/>
      <c r="CH625" s="853"/>
      <c r="CI625" s="853"/>
      <c r="CJ625" s="853"/>
      <c r="CK625" s="853"/>
      <c r="CL625" s="853"/>
      <c r="CM625" s="853"/>
      <c r="CN625" s="853"/>
      <c r="CO625" s="853"/>
      <c r="CP625" s="853"/>
      <c r="CQ625" s="853"/>
      <c r="CR625" s="853"/>
      <c r="CS625" s="853"/>
      <c r="CT625" s="853"/>
      <c r="CU625" s="853"/>
    </row>
    <row r="626" spans="1:99" s="852" customFormat="1" hidden="1" x14ac:dyDescent="0.2">
      <c r="A626" s="944" t="s">
        <v>4962</v>
      </c>
      <c r="B626" s="884" t="str">
        <f t="shared" si="12"/>
        <v/>
      </c>
      <c r="C626" s="891" t="s">
        <v>4517</v>
      </c>
      <c r="D626" s="934"/>
      <c r="E626" s="934">
        <v>0</v>
      </c>
      <c r="F626" s="934">
        <v>0</v>
      </c>
      <c r="G626" s="934">
        <v>0</v>
      </c>
      <c r="H626" s="934">
        <v>0</v>
      </c>
      <c r="I626" s="934">
        <v>0</v>
      </c>
      <c r="J626" s="934">
        <v>0</v>
      </c>
      <c r="K626" s="934">
        <v>0</v>
      </c>
      <c r="L626" s="934">
        <v>0</v>
      </c>
      <c r="M626" s="934">
        <v>0</v>
      </c>
      <c r="N626" s="934">
        <v>0</v>
      </c>
      <c r="O626" s="934">
        <v>0</v>
      </c>
      <c r="P626" s="934">
        <v>0</v>
      </c>
      <c r="Q626" s="934">
        <v>0</v>
      </c>
      <c r="R626" s="934">
        <v>0</v>
      </c>
      <c r="S626" s="934">
        <v>0</v>
      </c>
      <c r="T626" s="934">
        <v>0</v>
      </c>
      <c r="U626" s="934">
        <v>0</v>
      </c>
      <c r="V626" s="934">
        <v>0</v>
      </c>
      <c r="W626" s="934">
        <v>0</v>
      </c>
      <c r="X626" s="934"/>
      <c r="Y626" s="934"/>
      <c r="Z626" s="934"/>
      <c r="AA626" s="853"/>
      <c r="AB626" s="853"/>
      <c r="AC626" s="853"/>
      <c r="AD626" s="853"/>
      <c r="AE626" s="853"/>
      <c r="AF626" s="853"/>
      <c r="AG626" s="853"/>
      <c r="AH626" s="853"/>
      <c r="AI626" s="853"/>
      <c r="AJ626" s="853"/>
      <c r="AK626" s="853"/>
      <c r="AL626" s="853"/>
      <c r="AM626" s="853"/>
      <c r="AN626" s="853"/>
      <c r="AO626" s="853"/>
      <c r="AP626" s="853"/>
      <c r="AQ626" s="888"/>
      <c r="AR626" s="888"/>
      <c r="AS626" s="888"/>
      <c r="AT626" s="888"/>
      <c r="AU626" s="853"/>
      <c r="AX626" s="853"/>
      <c r="AY626" s="853"/>
      <c r="AZ626" s="853"/>
      <c r="BA626" s="853"/>
      <c r="BB626" s="853"/>
      <c r="BC626" s="853"/>
      <c r="BD626" s="853"/>
      <c r="BE626" s="853"/>
      <c r="BF626" s="853"/>
      <c r="BG626" s="853"/>
      <c r="BH626" s="853"/>
      <c r="BI626" s="853"/>
      <c r="BJ626" s="853"/>
      <c r="BK626" s="853"/>
      <c r="BL626" s="853"/>
      <c r="BM626" s="853"/>
      <c r="BN626" s="853"/>
      <c r="BO626" s="853"/>
      <c r="BP626" s="853"/>
      <c r="BQ626" s="853"/>
      <c r="BR626" s="853"/>
      <c r="BS626" s="853"/>
      <c r="BT626" s="853"/>
      <c r="BU626" s="853"/>
      <c r="BV626" s="853"/>
      <c r="BW626" s="853"/>
      <c r="BX626" s="853"/>
      <c r="BY626" s="853"/>
      <c r="BZ626" s="853"/>
      <c r="CA626" s="853"/>
      <c r="CB626" s="853"/>
      <c r="CC626" s="853"/>
      <c r="CD626" s="853"/>
      <c r="CE626" s="853"/>
      <c r="CF626" s="853"/>
      <c r="CG626" s="853"/>
      <c r="CH626" s="853"/>
      <c r="CI626" s="853"/>
      <c r="CJ626" s="853"/>
      <c r="CK626" s="853"/>
      <c r="CL626" s="853"/>
      <c r="CM626" s="853"/>
      <c r="CN626" s="853"/>
      <c r="CO626" s="853"/>
      <c r="CP626" s="853"/>
      <c r="CQ626" s="853"/>
      <c r="CR626" s="853"/>
      <c r="CS626" s="853"/>
      <c r="CT626" s="853"/>
      <c r="CU626" s="853"/>
    </row>
    <row r="627" spans="1:99" s="852" customFormat="1" hidden="1" x14ac:dyDescent="0.2">
      <c r="A627" s="944" t="s">
        <v>4963</v>
      </c>
      <c r="B627" s="884" t="str">
        <f t="shared" si="12"/>
        <v/>
      </c>
      <c r="C627" s="891" t="s">
        <v>4518</v>
      </c>
      <c r="D627" s="934"/>
      <c r="E627" s="934">
        <v>0</v>
      </c>
      <c r="F627" s="934">
        <v>0</v>
      </c>
      <c r="G627" s="934">
        <v>0</v>
      </c>
      <c r="H627" s="934">
        <v>0</v>
      </c>
      <c r="I627" s="934">
        <v>0</v>
      </c>
      <c r="J627" s="934">
        <v>0</v>
      </c>
      <c r="K627" s="934">
        <v>0</v>
      </c>
      <c r="L627" s="934">
        <v>0</v>
      </c>
      <c r="M627" s="934">
        <v>0</v>
      </c>
      <c r="N627" s="934">
        <v>0</v>
      </c>
      <c r="O627" s="934">
        <v>0</v>
      </c>
      <c r="P627" s="934">
        <v>0</v>
      </c>
      <c r="Q627" s="934">
        <v>0</v>
      </c>
      <c r="R627" s="934">
        <v>0</v>
      </c>
      <c r="S627" s="934">
        <v>0</v>
      </c>
      <c r="T627" s="934">
        <v>0</v>
      </c>
      <c r="U627" s="934">
        <v>0</v>
      </c>
      <c r="V627" s="934">
        <v>0</v>
      </c>
      <c r="W627" s="934">
        <v>0</v>
      </c>
      <c r="X627" s="934"/>
      <c r="Y627" s="934"/>
      <c r="Z627" s="934"/>
      <c r="AA627" s="853"/>
      <c r="AB627" s="853"/>
      <c r="AC627" s="853"/>
      <c r="AD627" s="853"/>
      <c r="AE627" s="853"/>
      <c r="AF627" s="853"/>
      <c r="AG627" s="853"/>
      <c r="AH627" s="853"/>
      <c r="AI627" s="853"/>
      <c r="AJ627" s="853"/>
      <c r="AK627" s="853"/>
      <c r="AL627" s="853"/>
      <c r="AM627" s="853"/>
      <c r="AN627" s="853"/>
      <c r="AO627" s="853"/>
      <c r="AP627" s="853"/>
      <c r="AQ627" s="888"/>
      <c r="AR627" s="888"/>
      <c r="AS627" s="888"/>
      <c r="AT627" s="888"/>
      <c r="AU627" s="853"/>
      <c r="AX627" s="853"/>
      <c r="AY627" s="853"/>
      <c r="AZ627" s="853"/>
      <c r="BA627" s="853"/>
      <c r="BB627" s="853"/>
      <c r="BC627" s="853"/>
      <c r="BD627" s="853"/>
      <c r="BE627" s="853"/>
      <c r="BF627" s="853"/>
      <c r="BG627" s="853"/>
      <c r="BH627" s="853"/>
      <c r="BI627" s="853"/>
      <c r="BJ627" s="853"/>
      <c r="BK627" s="853"/>
      <c r="BL627" s="853"/>
      <c r="BM627" s="853"/>
      <c r="BN627" s="853"/>
      <c r="BO627" s="853"/>
      <c r="BP627" s="853"/>
      <c r="BQ627" s="853"/>
      <c r="BR627" s="853"/>
      <c r="BS627" s="853"/>
      <c r="BT627" s="853"/>
      <c r="BU627" s="853"/>
      <c r="BV627" s="853"/>
      <c r="BW627" s="853"/>
      <c r="BX627" s="853"/>
      <c r="BY627" s="853"/>
      <c r="BZ627" s="853"/>
      <c r="CA627" s="853"/>
      <c r="CB627" s="853"/>
      <c r="CC627" s="853"/>
      <c r="CD627" s="853"/>
      <c r="CE627" s="853"/>
      <c r="CF627" s="853"/>
      <c r="CG627" s="853"/>
      <c r="CH627" s="853"/>
      <c r="CI627" s="853"/>
      <c r="CJ627" s="853"/>
      <c r="CK627" s="853"/>
      <c r="CL627" s="853"/>
      <c r="CM627" s="853"/>
      <c r="CN627" s="853"/>
      <c r="CO627" s="853"/>
      <c r="CP627" s="853"/>
      <c r="CQ627" s="853"/>
      <c r="CR627" s="853"/>
      <c r="CS627" s="853"/>
      <c r="CT627" s="853"/>
      <c r="CU627" s="853"/>
    </row>
    <row r="628" spans="1:99" s="852" customFormat="1" hidden="1" x14ac:dyDescent="0.2">
      <c r="A628" s="944" t="s">
        <v>4964</v>
      </c>
      <c r="B628" s="884" t="str">
        <f t="shared" si="12"/>
        <v/>
      </c>
      <c r="C628" s="894" t="s">
        <v>4519</v>
      </c>
      <c r="D628" s="934"/>
      <c r="E628" s="934">
        <v>0</v>
      </c>
      <c r="F628" s="934">
        <v>0</v>
      </c>
      <c r="G628" s="934">
        <v>0</v>
      </c>
      <c r="H628" s="934">
        <v>0</v>
      </c>
      <c r="I628" s="934">
        <v>0</v>
      </c>
      <c r="J628" s="934">
        <v>0</v>
      </c>
      <c r="K628" s="934">
        <v>0</v>
      </c>
      <c r="L628" s="934">
        <v>0</v>
      </c>
      <c r="M628" s="934">
        <v>0</v>
      </c>
      <c r="N628" s="934">
        <v>0</v>
      </c>
      <c r="O628" s="934">
        <v>0</v>
      </c>
      <c r="P628" s="934">
        <v>0</v>
      </c>
      <c r="Q628" s="934">
        <v>0</v>
      </c>
      <c r="R628" s="934">
        <v>0</v>
      </c>
      <c r="S628" s="934">
        <v>0</v>
      </c>
      <c r="T628" s="934">
        <v>0</v>
      </c>
      <c r="U628" s="934">
        <v>0</v>
      </c>
      <c r="V628" s="934">
        <v>0</v>
      </c>
      <c r="W628" s="934">
        <v>0</v>
      </c>
      <c r="X628" s="934"/>
      <c r="Y628" s="934"/>
      <c r="Z628" s="934"/>
      <c r="AA628" s="853"/>
      <c r="AB628" s="853"/>
      <c r="AC628" s="853"/>
      <c r="AD628" s="853"/>
      <c r="AE628" s="853"/>
      <c r="AF628" s="853"/>
      <c r="AG628" s="853"/>
      <c r="AH628" s="853"/>
      <c r="AI628" s="853"/>
      <c r="AJ628" s="853"/>
      <c r="AK628" s="853"/>
      <c r="AL628" s="853"/>
      <c r="AM628" s="853"/>
      <c r="AN628" s="853"/>
      <c r="AO628" s="853"/>
      <c r="AP628" s="853"/>
      <c r="AQ628" s="888"/>
      <c r="AR628" s="888"/>
      <c r="AS628" s="888"/>
      <c r="AT628" s="888"/>
      <c r="AU628" s="853"/>
      <c r="AX628" s="853"/>
      <c r="AY628" s="853"/>
      <c r="AZ628" s="853"/>
      <c r="BA628" s="853"/>
      <c r="BB628" s="853"/>
      <c r="BC628" s="853"/>
      <c r="BD628" s="853"/>
      <c r="BE628" s="853"/>
      <c r="BF628" s="853"/>
      <c r="BG628" s="853"/>
      <c r="BH628" s="853"/>
      <c r="BI628" s="853"/>
      <c r="BJ628" s="853"/>
      <c r="BK628" s="853"/>
      <c r="BL628" s="853"/>
      <c r="BM628" s="853"/>
      <c r="BN628" s="853"/>
      <c r="BO628" s="853"/>
      <c r="BP628" s="853"/>
      <c r="BQ628" s="853"/>
      <c r="BR628" s="853"/>
      <c r="BS628" s="853"/>
      <c r="BT628" s="853"/>
      <c r="BU628" s="853"/>
      <c r="BV628" s="853"/>
      <c r="BW628" s="853"/>
      <c r="BX628" s="853"/>
      <c r="BY628" s="853"/>
      <c r="BZ628" s="853"/>
      <c r="CA628" s="853"/>
      <c r="CB628" s="853"/>
      <c r="CC628" s="853"/>
      <c r="CD628" s="853"/>
      <c r="CE628" s="853"/>
      <c r="CF628" s="853"/>
      <c r="CG628" s="853"/>
      <c r="CH628" s="853"/>
      <c r="CI628" s="853"/>
      <c r="CJ628" s="853"/>
      <c r="CK628" s="853"/>
      <c r="CL628" s="853"/>
      <c r="CM628" s="853"/>
      <c r="CN628" s="853"/>
      <c r="CO628" s="853"/>
      <c r="CP628" s="853"/>
      <c r="CQ628" s="853"/>
      <c r="CR628" s="853"/>
      <c r="CS628" s="853"/>
      <c r="CT628" s="853"/>
      <c r="CU628" s="853"/>
    </row>
    <row r="629" spans="1:99" s="852" customFormat="1" hidden="1" x14ac:dyDescent="0.2">
      <c r="A629" s="944" t="s">
        <v>4965</v>
      </c>
      <c r="B629" s="884" t="str">
        <f t="shared" si="12"/>
        <v/>
      </c>
      <c r="C629" s="894" t="s">
        <v>4520</v>
      </c>
      <c r="D629" s="934"/>
      <c r="E629" s="934">
        <v>0</v>
      </c>
      <c r="F629" s="934">
        <v>0</v>
      </c>
      <c r="G629" s="934">
        <v>0</v>
      </c>
      <c r="H629" s="934">
        <v>0</v>
      </c>
      <c r="I629" s="934">
        <v>0</v>
      </c>
      <c r="J629" s="934">
        <v>0</v>
      </c>
      <c r="K629" s="934">
        <v>0</v>
      </c>
      <c r="L629" s="934">
        <v>0</v>
      </c>
      <c r="M629" s="934">
        <v>0</v>
      </c>
      <c r="N629" s="934">
        <v>0</v>
      </c>
      <c r="O629" s="934">
        <v>0</v>
      </c>
      <c r="P629" s="934">
        <v>0</v>
      </c>
      <c r="Q629" s="934">
        <v>0</v>
      </c>
      <c r="R629" s="934">
        <v>0</v>
      </c>
      <c r="S629" s="934">
        <v>0</v>
      </c>
      <c r="T629" s="934">
        <v>0</v>
      </c>
      <c r="U629" s="934">
        <v>0</v>
      </c>
      <c r="V629" s="934">
        <v>0</v>
      </c>
      <c r="W629" s="934">
        <v>0</v>
      </c>
      <c r="X629" s="934"/>
      <c r="Y629" s="934"/>
      <c r="Z629" s="934"/>
      <c r="AA629" s="853"/>
      <c r="AB629" s="853"/>
      <c r="AC629" s="853"/>
      <c r="AD629" s="853"/>
      <c r="AE629" s="853"/>
      <c r="AF629" s="853"/>
      <c r="AG629" s="853"/>
      <c r="AH629" s="853"/>
      <c r="AI629" s="853"/>
      <c r="AJ629" s="853"/>
      <c r="AK629" s="853"/>
      <c r="AL629" s="853"/>
      <c r="AM629" s="853"/>
      <c r="AN629" s="853"/>
      <c r="AO629" s="853"/>
      <c r="AP629" s="853"/>
      <c r="AQ629" s="888"/>
      <c r="AR629" s="888"/>
      <c r="AS629" s="888"/>
      <c r="AT629" s="888"/>
      <c r="AU629" s="853"/>
      <c r="AX629" s="853"/>
      <c r="AY629" s="853"/>
      <c r="AZ629" s="853"/>
      <c r="BA629" s="853"/>
      <c r="BB629" s="853"/>
      <c r="BC629" s="853"/>
      <c r="BD629" s="853"/>
      <c r="BE629" s="853"/>
      <c r="BF629" s="853"/>
      <c r="BG629" s="853"/>
      <c r="BH629" s="853"/>
      <c r="BI629" s="853"/>
      <c r="BJ629" s="853"/>
      <c r="BK629" s="853"/>
      <c r="BL629" s="853"/>
      <c r="BM629" s="853"/>
      <c r="BN629" s="853"/>
      <c r="BO629" s="853"/>
      <c r="BP629" s="853"/>
      <c r="BQ629" s="853"/>
      <c r="BR629" s="853"/>
      <c r="BS629" s="853"/>
      <c r="BT629" s="853"/>
      <c r="BU629" s="853"/>
      <c r="BV629" s="853"/>
      <c r="BW629" s="853"/>
      <c r="BX629" s="853"/>
      <c r="BY629" s="853"/>
      <c r="BZ629" s="853"/>
      <c r="CA629" s="853"/>
      <c r="CB629" s="853"/>
      <c r="CC629" s="853"/>
      <c r="CD629" s="853"/>
      <c r="CE629" s="853"/>
      <c r="CF629" s="853"/>
      <c r="CG629" s="853"/>
      <c r="CH629" s="853"/>
      <c r="CI629" s="853"/>
      <c r="CJ629" s="853"/>
      <c r="CK629" s="853"/>
      <c r="CL629" s="853"/>
      <c r="CM629" s="853"/>
      <c r="CN629" s="853"/>
      <c r="CO629" s="853"/>
      <c r="CP629" s="853"/>
      <c r="CQ629" s="853"/>
      <c r="CR629" s="853"/>
      <c r="CS629" s="853"/>
      <c r="CT629" s="853"/>
      <c r="CU629" s="853"/>
    </row>
    <row r="630" spans="1:99" s="852" customFormat="1" hidden="1" x14ac:dyDescent="0.2">
      <c r="A630" s="944" t="s">
        <v>4966</v>
      </c>
      <c r="B630" s="884" t="str">
        <f t="shared" si="12"/>
        <v/>
      </c>
      <c r="C630" s="894" t="s">
        <v>4521</v>
      </c>
      <c r="D630" s="934"/>
      <c r="E630" s="934">
        <v>0</v>
      </c>
      <c r="F630" s="934">
        <v>0</v>
      </c>
      <c r="G630" s="934">
        <v>0</v>
      </c>
      <c r="H630" s="934">
        <v>0</v>
      </c>
      <c r="I630" s="934">
        <v>0</v>
      </c>
      <c r="J630" s="934">
        <v>0</v>
      </c>
      <c r="K630" s="934">
        <v>0</v>
      </c>
      <c r="L630" s="934">
        <v>0</v>
      </c>
      <c r="M630" s="934">
        <v>0</v>
      </c>
      <c r="N630" s="934">
        <v>0</v>
      </c>
      <c r="O630" s="934">
        <v>0</v>
      </c>
      <c r="P630" s="934">
        <v>0</v>
      </c>
      <c r="Q630" s="934">
        <v>0</v>
      </c>
      <c r="R630" s="934">
        <v>0</v>
      </c>
      <c r="S630" s="934">
        <v>0</v>
      </c>
      <c r="T630" s="934">
        <v>0</v>
      </c>
      <c r="U630" s="934">
        <v>0</v>
      </c>
      <c r="V630" s="934">
        <v>0</v>
      </c>
      <c r="W630" s="934">
        <v>0</v>
      </c>
      <c r="X630" s="934"/>
      <c r="Y630" s="934"/>
      <c r="Z630" s="934"/>
      <c r="AA630" s="853"/>
      <c r="AB630" s="853"/>
      <c r="AC630" s="853"/>
      <c r="AD630" s="853"/>
      <c r="AE630" s="853"/>
      <c r="AF630" s="853"/>
      <c r="AG630" s="853"/>
      <c r="AH630" s="853"/>
      <c r="AI630" s="853"/>
      <c r="AJ630" s="853"/>
      <c r="AK630" s="853"/>
      <c r="AL630" s="853"/>
      <c r="AM630" s="853"/>
      <c r="AN630" s="853"/>
      <c r="AO630" s="853"/>
      <c r="AP630" s="853"/>
      <c r="AQ630" s="888"/>
      <c r="AR630" s="888"/>
      <c r="AS630" s="888"/>
      <c r="AT630" s="888"/>
      <c r="AU630" s="853"/>
      <c r="AX630" s="853"/>
      <c r="AY630" s="853"/>
      <c r="AZ630" s="853"/>
      <c r="BA630" s="853"/>
      <c r="BB630" s="853"/>
      <c r="BC630" s="853"/>
      <c r="BD630" s="853"/>
      <c r="BE630" s="853"/>
      <c r="BF630" s="853"/>
      <c r="BG630" s="853"/>
      <c r="BH630" s="853"/>
      <c r="BI630" s="853"/>
      <c r="BJ630" s="853"/>
      <c r="BK630" s="853"/>
      <c r="BL630" s="853"/>
      <c r="BM630" s="853"/>
      <c r="BN630" s="853"/>
      <c r="BO630" s="853"/>
      <c r="BP630" s="853"/>
      <c r="BQ630" s="853"/>
      <c r="BR630" s="853"/>
      <c r="BS630" s="853"/>
      <c r="BT630" s="853"/>
      <c r="BU630" s="853"/>
      <c r="BV630" s="853"/>
      <c r="BW630" s="853"/>
      <c r="BX630" s="853"/>
      <c r="BY630" s="853"/>
      <c r="BZ630" s="853"/>
      <c r="CA630" s="853"/>
      <c r="CB630" s="853"/>
      <c r="CC630" s="853"/>
      <c r="CD630" s="853"/>
      <c r="CE630" s="853"/>
      <c r="CF630" s="853"/>
      <c r="CG630" s="853"/>
      <c r="CH630" s="853"/>
      <c r="CI630" s="853"/>
      <c r="CJ630" s="853"/>
      <c r="CK630" s="853"/>
      <c r="CL630" s="853"/>
      <c r="CM630" s="853"/>
      <c r="CN630" s="853"/>
      <c r="CO630" s="853"/>
      <c r="CP630" s="853"/>
      <c r="CQ630" s="853"/>
      <c r="CR630" s="853"/>
      <c r="CS630" s="853"/>
      <c r="CT630" s="853"/>
      <c r="CU630" s="853"/>
    </row>
    <row r="631" spans="1:99" s="852" customFormat="1" hidden="1" x14ac:dyDescent="0.2">
      <c r="A631" s="944" t="s">
        <v>4967</v>
      </c>
      <c r="B631" s="884" t="str">
        <f t="shared" si="12"/>
        <v/>
      </c>
      <c r="C631" s="891" t="s">
        <v>4522</v>
      </c>
      <c r="D631" s="934"/>
      <c r="E631" s="934">
        <v>0</v>
      </c>
      <c r="F631" s="934">
        <v>0</v>
      </c>
      <c r="G631" s="934">
        <v>0</v>
      </c>
      <c r="H631" s="934">
        <v>0</v>
      </c>
      <c r="I631" s="934">
        <v>0</v>
      </c>
      <c r="J631" s="934">
        <v>0</v>
      </c>
      <c r="K631" s="934">
        <v>0</v>
      </c>
      <c r="L631" s="934">
        <v>0</v>
      </c>
      <c r="M631" s="934">
        <v>0</v>
      </c>
      <c r="N631" s="934">
        <v>0</v>
      </c>
      <c r="O631" s="934">
        <v>0</v>
      </c>
      <c r="P631" s="934">
        <v>0</v>
      </c>
      <c r="Q631" s="934">
        <v>0</v>
      </c>
      <c r="R631" s="934">
        <v>0</v>
      </c>
      <c r="S631" s="934">
        <v>0</v>
      </c>
      <c r="T631" s="934">
        <v>0</v>
      </c>
      <c r="U631" s="934">
        <v>0</v>
      </c>
      <c r="V631" s="934">
        <v>0</v>
      </c>
      <c r="W631" s="934">
        <v>0</v>
      </c>
      <c r="X631" s="934"/>
      <c r="Y631" s="934"/>
      <c r="Z631" s="934"/>
      <c r="AA631" s="853"/>
      <c r="AB631" s="853"/>
      <c r="AC631" s="853"/>
      <c r="AD631" s="853"/>
      <c r="AE631" s="853"/>
      <c r="AF631" s="853"/>
      <c r="AG631" s="853"/>
      <c r="AH631" s="853"/>
      <c r="AI631" s="853"/>
      <c r="AJ631" s="853"/>
      <c r="AK631" s="853"/>
      <c r="AL631" s="853"/>
      <c r="AM631" s="853"/>
      <c r="AN631" s="853"/>
      <c r="AO631" s="853"/>
      <c r="AP631" s="853"/>
      <c r="AQ631" s="888"/>
      <c r="AR631" s="888"/>
      <c r="AS631" s="888"/>
      <c r="AT631" s="888"/>
      <c r="AU631" s="853"/>
      <c r="AX631" s="853"/>
      <c r="AY631" s="853"/>
      <c r="AZ631" s="853"/>
      <c r="BA631" s="853"/>
      <c r="BB631" s="853"/>
      <c r="BC631" s="853"/>
      <c r="BD631" s="853"/>
      <c r="BE631" s="853"/>
      <c r="BF631" s="853"/>
      <c r="BG631" s="853"/>
      <c r="BH631" s="853"/>
      <c r="BI631" s="853"/>
      <c r="BJ631" s="853"/>
      <c r="BK631" s="853"/>
      <c r="BL631" s="853"/>
      <c r="BM631" s="853"/>
      <c r="BN631" s="853"/>
      <c r="BO631" s="853"/>
      <c r="BP631" s="853"/>
      <c r="BQ631" s="853"/>
      <c r="BR631" s="853"/>
      <c r="BS631" s="853"/>
      <c r="BT631" s="853"/>
      <c r="BU631" s="853"/>
      <c r="BV631" s="853"/>
      <c r="BW631" s="853"/>
      <c r="BX631" s="853"/>
      <c r="BY631" s="853"/>
      <c r="BZ631" s="853"/>
      <c r="CA631" s="853"/>
      <c r="CB631" s="853"/>
      <c r="CC631" s="853"/>
      <c r="CD631" s="853"/>
      <c r="CE631" s="853"/>
      <c r="CF631" s="853"/>
      <c r="CG631" s="853"/>
      <c r="CH631" s="853"/>
      <c r="CI631" s="853"/>
      <c r="CJ631" s="853"/>
      <c r="CK631" s="853"/>
      <c r="CL631" s="853"/>
      <c r="CM631" s="853"/>
      <c r="CN631" s="853"/>
      <c r="CO631" s="853"/>
      <c r="CP631" s="853"/>
      <c r="CQ631" s="853"/>
      <c r="CR631" s="853"/>
      <c r="CS631" s="853"/>
      <c r="CT631" s="853"/>
      <c r="CU631" s="853"/>
    </row>
    <row r="632" spans="1:99" hidden="1" x14ac:dyDescent="0.2">
      <c r="A632" s="944" t="s">
        <v>4968</v>
      </c>
      <c r="B632" s="884" t="str">
        <f t="shared" si="12"/>
        <v/>
      </c>
      <c r="C632" s="894" t="s">
        <v>4523</v>
      </c>
      <c r="D632" s="934"/>
      <c r="E632" s="934">
        <v>0</v>
      </c>
      <c r="F632" s="934">
        <v>0</v>
      </c>
      <c r="G632" s="934">
        <v>0</v>
      </c>
      <c r="H632" s="934">
        <v>0</v>
      </c>
      <c r="I632" s="934">
        <v>0</v>
      </c>
      <c r="J632" s="934">
        <v>0</v>
      </c>
      <c r="K632" s="934">
        <v>0</v>
      </c>
      <c r="L632" s="934">
        <v>0</v>
      </c>
      <c r="M632" s="934">
        <v>0</v>
      </c>
      <c r="N632" s="934">
        <v>0</v>
      </c>
      <c r="O632" s="934">
        <v>0</v>
      </c>
      <c r="P632" s="934">
        <v>0</v>
      </c>
      <c r="Q632" s="934">
        <v>0</v>
      </c>
      <c r="R632" s="934">
        <v>0</v>
      </c>
      <c r="S632" s="934">
        <v>0</v>
      </c>
      <c r="T632" s="934">
        <v>0</v>
      </c>
      <c r="U632" s="934">
        <v>0</v>
      </c>
      <c r="V632" s="934">
        <v>0</v>
      </c>
      <c r="W632" s="934">
        <v>0</v>
      </c>
      <c r="X632" s="934"/>
      <c r="Y632" s="934"/>
      <c r="Z632" s="934"/>
    </row>
    <row r="633" spans="1:99" s="874" customFormat="1" ht="20.100000000000001" hidden="1" customHeight="1" x14ac:dyDescent="0.2">
      <c r="A633" s="981" t="s">
        <v>4969</v>
      </c>
      <c r="B633" s="900" t="str">
        <f t="shared" si="12"/>
        <v/>
      </c>
      <c r="C633" s="917" t="s">
        <v>4524</v>
      </c>
      <c r="D633" s="966"/>
      <c r="E633" s="966">
        <v>0</v>
      </c>
      <c r="F633" s="966">
        <v>0</v>
      </c>
      <c r="G633" s="966">
        <v>0</v>
      </c>
      <c r="H633" s="966">
        <v>0</v>
      </c>
      <c r="I633" s="966">
        <v>0</v>
      </c>
      <c r="J633" s="966">
        <v>0</v>
      </c>
      <c r="K633" s="966">
        <v>0</v>
      </c>
      <c r="L633" s="966">
        <v>0</v>
      </c>
      <c r="M633" s="966">
        <v>0</v>
      </c>
      <c r="N633" s="966">
        <v>0</v>
      </c>
      <c r="O633" s="966">
        <v>0</v>
      </c>
      <c r="P633" s="966">
        <v>0</v>
      </c>
      <c r="Q633" s="966">
        <v>0</v>
      </c>
      <c r="R633" s="966">
        <v>0</v>
      </c>
      <c r="S633" s="966">
        <v>0</v>
      </c>
      <c r="T633" s="966">
        <v>0</v>
      </c>
      <c r="U633" s="966">
        <v>0</v>
      </c>
      <c r="V633" s="966">
        <v>0</v>
      </c>
      <c r="W633" s="966">
        <v>0</v>
      </c>
      <c r="X633" s="966"/>
      <c r="Y633" s="966"/>
      <c r="Z633" s="966"/>
      <c r="AQ633" s="902"/>
      <c r="AR633" s="902"/>
      <c r="AS633" s="902"/>
      <c r="AT633" s="902"/>
      <c r="AV633" s="873"/>
      <c r="AW633" s="873"/>
    </row>
    <row r="634" spans="1:99" ht="20.100000000000001" customHeight="1" x14ac:dyDescent="0.2">
      <c r="A634" s="984">
        <v>6.2</v>
      </c>
      <c r="B634" s="920" t="str">
        <f t="shared" si="12"/>
        <v>X</v>
      </c>
      <c r="C634" s="921" t="s">
        <v>4525</v>
      </c>
      <c r="D634" s="964">
        <v>74.927809000000011</v>
      </c>
      <c r="E634" s="964">
        <v>84.22943115234375</v>
      </c>
      <c r="F634" s="964">
        <v>50.050498962402344</v>
      </c>
      <c r="G634" s="964">
        <v>28.66325569152832</v>
      </c>
      <c r="H634" s="964">
        <v>25.072452545166016</v>
      </c>
      <c r="I634" s="964">
        <v>22.119331359863281</v>
      </c>
      <c r="J634" s="964">
        <v>21.343645095825195</v>
      </c>
      <c r="K634" s="964">
        <v>24.296186447143555</v>
      </c>
      <c r="L634" s="964">
        <v>28.584419250488281</v>
      </c>
      <c r="M634" s="964">
        <v>23.301000595092773</v>
      </c>
      <c r="N634" s="964">
        <v>19.893558502197266</v>
      </c>
      <c r="O634" s="964">
        <v>26.415109634399414</v>
      </c>
      <c r="P634" s="964">
        <v>21.360355377197266</v>
      </c>
      <c r="Q634" s="964">
        <v>31.701700210571289</v>
      </c>
      <c r="R634" s="964">
        <v>25.146673202514648</v>
      </c>
      <c r="S634" s="964">
        <v>34.859531402587891</v>
      </c>
      <c r="T634" s="964">
        <v>44.264873504638672</v>
      </c>
      <c r="U634" s="964">
        <v>72.113067626953125</v>
      </c>
      <c r="V634" s="964">
        <v>90.54833984375</v>
      </c>
      <c r="W634" s="964">
        <v>119.81790161132813</v>
      </c>
      <c r="X634" s="964">
        <v>123.1636962890625</v>
      </c>
      <c r="Y634" s="964"/>
      <c r="Z634" s="964"/>
    </row>
    <row r="635" spans="1:99" hidden="1" x14ac:dyDescent="0.2">
      <c r="A635" s="944" t="s">
        <v>4970</v>
      </c>
      <c r="B635" s="884" t="str">
        <f t="shared" si="12"/>
        <v/>
      </c>
      <c r="C635" s="891" t="s">
        <v>4526</v>
      </c>
      <c r="D635" s="934">
        <v>0</v>
      </c>
      <c r="E635" s="934">
        <v>0</v>
      </c>
      <c r="F635" s="934">
        <v>0</v>
      </c>
      <c r="G635" s="934">
        <v>0</v>
      </c>
      <c r="H635" s="934">
        <v>0</v>
      </c>
      <c r="I635" s="934">
        <v>0</v>
      </c>
      <c r="J635" s="934">
        <v>0</v>
      </c>
      <c r="K635" s="934">
        <v>0</v>
      </c>
      <c r="L635" s="934">
        <v>0</v>
      </c>
      <c r="M635" s="934">
        <v>0</v>
      </c>
      <c r="N635" s="934">
        <v>0</v>
      </c>
      <c r="O635" s="934">
        <v>0</v>
      </c>
      <c r="P635" s="934">
        <v>0</v>
      </c>
      <c r="Q635" s="934">
        <v>0</v>
      </c>
      <c r="R635" s="934">
        <v>0</v>
      </c>
      <c r="S635" s="934">
        <v>0</v>
      </c>
      <c r="T635" s="934">
        <v>0</v>
      </c>
      <c r="U635" s="934">
        <v>0</v>
      </c>
      <c r="V635" s="934">
        <v>0</v>
      </c>
      <c r="W635" s="934">
        <v>0</v>
      </c>
      <c r="X635" s="934"/>
      <c r="Y635" s="934"/>
      <c r="Z635" s="934"/>
    </row>
    <row r="636" spans="1:99" hidden="1" x14ac:dyDescent="0.2">
      <c r="A636" s="944" t="s">
        <v>4971</v>
      </c>
      <c r="B636" s="884" t="str">
        <f t="shared" si="12"/>
        <v/>
      </c>
      <c r="C636" s="894" t="s">
        <v>4527</v>
      </c>
      <c r="D636" s="934">
        <v>0</v>
      </c>
      <c r="E636" s="934">
        <v>0</v>
      </c>
      <c r="F636" s="934">
        <v>0</v>
      </c>
      <c r="G636" s="934">
        <v>0</v>
      </c>
      <c r="H636" s="934">
        <v>0</v>
      </c>
      <c r="I636" s="934">
        <v>0</v>
      </c>
      <c r="J636" s="934">
        <v>0</v>
      </c>
      <c r="K636" s="934">
        <v>0</v>
      </c>
      <c r="L636" s="934">
        <v>0</v>
      </c>
      <c r="M636" s="934">
        <v>0</v>
      </c>
      <c r="N636" s="934">
        <v>0</v>
      </c>
      <c r="O636" s="934">
        <v>0</v>
      </c>
      <c r="P636" s="934">
        <v>0</v>
      </c>
      <c r="Q636" s="934">
        <v>0</v>
      </c>
      <c r="R636" s="934">
        <v>0</v>
      </c>
      <c r="S636" s="934">
        <v>0</v>
      </c>
      <c r="T636" s="934">
        <v>0</v>
      </c>
      <c r="U636" s="934">
        <v>0</v>
      </c>
      <c r="V636" s="934">
        <v>0</v>
      </c>
      <c r="W636" s="934">
        <v>0</v>
      </c>
      <c r="X636" s="934"/>
      <c r="Y636" s="934"/>
      <c r="Z636" s="934"/>
    </row>
    <row r="637" spans="1:99" hidden="1" x14ac:dyDescent="0.2">
      <c r="A637" s="944" t="s">
        <v>4972</v>
      </c>
      <c r="B637" s="884" t="str">
        <f t="shared" si="12"/>
        <v/>
      </c>
      <c r="C637" s="894" t="s">
        <v>4528</v>
      </c>
      <c r="D637" s="934">
        <v>0</v>
      </c>
      <c r="E637" s="934">
        <v>0</v>
      </c>
      <c r="F637" s="934">
        <v>0</v>
      </c>
      <c r="G637" s="934">
        <v>0</v>
      </c>
      <c r="H637" s="934">
        <v>0</v>
      </c>
      <c r="I637" s="934">
        <v>0</v>
      </c>
      <c r="J637" s="934">
        <v>0</v>
      </c>
      <c r="K637" s="934">
        <v>0</v>
      </c>
      <c r="L637" s="934">
        <v>0</v>
      </c>
      <c r="M637" s="934">
        <v>0</v>
      </c>
      <c r="N637" s="934">
        <v>0</v>
      </c>
      <c r="O637" s="934">
        <v>0</v>
      </c>
      <c r="P637" s="934">
        <v>0</v>
      </c>
      <c r="Q637" s="934">
        <v>0</v>
      </c>
      <c r="R637" s="934">
        <v>0</v>
      </c>
      <c r="S637" s="934">
        <v>0</v>
      </c>
      <c r="T637" s="934">
        <v>0</v>
      </c>
      <c r="U637" s="934">
        <v>0</v>
      </c>
      <c r="V637" s="934">
        <v>0</v>
      </c>
      <c r="W637" s="934">
        <v>0</v>
      </c>
      <c r="X637" s="934"/>
      <c r="Y637" s="934"/>
      <c r="Z637" s="934"/>
    </row>
    <row r="638" spans="1:99" x14ac:dyDescent="0.2">
      <c r="A638" s="944" t="s">
        <v>4973</v>
      </c>
      <c r="B638" s="884" t="str">
        <f t="shared" si="12"/>
        <v>X</v>
      </c>
      <c r="C638" s="890" t="s">
        <v>4529</v>
      </c>
      <c r="D638" s="934">
        <v>5.6313820000000003</v>
      </c>
      <c r="E638" s="934">
        <v>33.557224273681641</v>
      </c>
      <c r="F638" s="934">
        <v>7.7956051826477051</v>
      </c>
      <c r="G638" s="934">
        <v>8.4804582595825195</v>
      </c>
      <c r="H638" s="934">
        <v>11.153271675109863</v>
      </c>
      <c r="I638" s="934">
        <v>10.123752593994141</v>
      </c>
      <c r="J638" s="934">
        <v>9.2986202239990234</v>
      </c>
      <c r="K638" s="934">
        <v>12.42479133605957</v>
      </c>
      <c r="L638" s="934">
        <v>15.084420204162598</v>
      </c>
      <c r="M638" s="934">
        <v>10.797094345092773</v>
      </c>
      <c r="N638" s="934">
        <v>8.0619001388549805</v>
      </c>
      <c r="O638" s="934">
        <v>14.664498329162598</v>
      </c>
      <c r="P638" s="934">
        <v>12.110296249389648</v>
      </c>
      <c r="Q638" s="934">
        <v>20.735952377319336</v>
      </c>
      <c r="R638" s="934">
        <v>13.253437995910645</v>
      </c>
      <c r="S638" s="934">
        <v>21.949323654174805</v>
      </c>
      <c r="T638" s="934">
        <v>29.718193054199219</v>
      </c>
      <c r="U638" s="934">
        <v>58.090106964111328</v>
      </c>
      <c r="V638" s="934">
        <v>79.809715270996094</v>
      </c>
      <c r="W638" s="934">
        <v>111.91027069091797</v>
      </c>
      <c r="X638" s="934">
        <v>110.54035186767578</v>
      </c>
      <c r="Y638" s="934"/>
      <c r="Z638" s="934"/>
    </row>
    <row r="639" spans="1:99" x14ac:dyDescent="0.2">
      <c r="A639" s="944" t="s">
        <v>4974</v>
      </c>
      <c r="B639" s="884" t="str">
        <f t="shared" si="12"/>
        <v>X</v>
      </c>
      <c r="C639" s="891" t="s">
        <v>4530</v>
      </c>
      <c r="D639" s="934">
        <v>4.4723600000000001</v>
      </c>
      <c r="E639" s="934">
        <v>32.350906372070313</v>
      </c>
      <c r="F639" s="934">
        <v>3.8195459842681885</v>
      </c>
      <c r="G639" s="934">
        <v>3.7426140308380127</v>
      </c>
      <c r="H639" s="934">
        <v>6.383120059967041</v>
      </c>
      <c r="I639" s="934">
        <v>2.6275520324707031</v>
      </c>
      <c r="J639" s="934">
        <v>3.0557219982147217</v>
      </c>
      <c r="K639" s="934">
        <v>4.4530529975891113</v>
      </c>
      <c r="L639" s="934">
        <v>9.1451568603515625</v>
      </c>
      <c r="M639" s="934">
        <v>5.4469218254089355</v>
      </c>
      <c r="N639" s="934">
        <v>3.7985379695892334</v>
      </c>
      <c r="O639" s="934">
        <v>8.882598876953125</v>
      </c>
      <c r="P639" s="934">
        <v>6.5629081726074219</v>
      </c>
      <c r="Q639" s="934">
        <v>11.088813781738281</v>
      </c>
      <c r="R639" s="934">
        <v>6.2372379302978516</v>
      </c>
      <c r="S639" s="934">
        <v>9.6047172546386719</v>
      </c>
      <c r="T639" s="934">
        <v>18.36669921875</v>
      </c>
      <c r="U639" s="934">
        <v>28.473304748535156</v>
      </c>
      <c r="V639" s="934">
        <v>39.262271881103516</v>
      </c>
      <c r="W639" s="934">
        <v>52.443462371826172</v>
      </c>
      <c r="X639" s="934">
        <v>46.840431213378906</v>
      </c>
      <c r="Y639" s="934"/>
      <c r="Z639" s="934"/>
    </row>
    <row r="640" spans="1:99" hidden="1" x14ac:dyDescent="0.2">
      <c r="A640" s="944" t="s">
        <v>4975</v>
      </c>
      <c r="B640" s="884" t="str">
        <f t="shared" si="12"/>
        <v/>
      </c>
      <c r="C640" s="891" t="s">
        <v>4531</v>
      </c>
      <c r="D640" s="934">
        <v>0</v>
      </c>
      <c r="E640" s="934">
        <v>0</v>
      </c>
      <c r="F640" s="934">
        <v>0</v>
      </c>
      <c r="G640" s="934">
        <v>0</v>
      </c>
      <c r="H640" s="934">
        <v>0</v>
      </c>
      <c r="I640" s="934">
        <v>0</v>
      </c>
      <c r="J640" s="934">
        <v>0</v>
      </c>
      <c r="K640" s="934">
        <v>0</v>
      </c>
      <c r="L640" s="934">
        <v>0</v>
      </c>
      <c r="M640" s="934">
        <v>0</v>
      </c>
      <c r="N640" s="934">
        <v>0</v>
      </c>
      <c r="O640" s="934">
        <v>0</v>
      </c>
      <c r="P640" s="934">
        <v>0</v>
      </c>
      <c r="Q640" s="934">
        <v>0</v>
      </c>
      <c r="R640" s="934">
        <v>0</v>
      </c>
      <c r="S640" s="934">
        <v>0</v>
      </c>
      <c r="T640" s="934">
        <v>0</v>
      </c>
      <c r="U640" s="934">
        <v>0</v>
      </c>
      <c r="V640" s="934">
        <v>0</v>
      </c>
      <c r="W640" s="934">
        <v>0</v>
      </c>
      <c r="X640" s="934"/>
      <c r="Y640" s="934"/>
      <c r="Z640" s="934"/>
    </row>
    <row r="641" spans="1:99" hidden="1" x14ac:dyDescent="0.2">
      <c r="A641" s="944" t="s">
        <v>4976</v>
      </c>
      <c r="B641" s="884" t="str">
        <f t="shared" si="12"/>
        <v/>
      </c>
      <c r="C641" s="891" t="s">
        <v>4532</v>
      </c>
      <c r="D641" s="934">
        <v>0</v>
      </c>
      <c r="E641" s="934">
        <v>0</v>
      </c>
      <c r="F641" s="934">
        <v>0</v>
      </c>
      <c r="G641" s="934">
        <v>0</v>
      </c>
      <c r="H641" s="934">
        <v>0</v>
      </c>
      <c r="I641" s="934">
        <v>0</v>
      </c>
      <c r="J641" s="934">
        <v>0</v>
      </c>
      <c r="K641" s="934">
        <v>0</v>
      </c>
      <c r="L641" s="934">
        <v>0</v>
      </c>
      <c r="M641" s="934">
        <v>0</v>
      </c>
      <c r="N641" s="934">
        <v>0</v>
      </c>
      <c r="O641" s="934">
        <v>0</v>
      </c>
      <c r="P641" s="934">
        <v>0</v>
      </c>
      <c r="Q641" s="934">
        <v>0</v>
      </c>
      <c r="R641" s="934">
        <v>0</v>
      </c>
      <c r="S641" s="934">
        <v>0</v>
      </c>
      <c r="T641" s="934">
        <v>0</v>
      </c>
      <c r="U641" s="934">
        <v>0</v>
      </c>
      <c r="V641" s="934">
        <v>0</v>
      </c>
      <c r="W641" s="934">
        <v>0</v>
      </c>
      <c r="X641" s="934"/>
      <c r="Y641" s="934"/>
      <c r="Z641" s="934"/>
    </row>
    <row r="642" spans="1:99" hidden="1" x14ac:dyDescent="0.2">
      <c r="A642" s="944" t="s">
        <v>4977</v>
      </c>
      <c r="B642" s="884" t="str">
        <f t="shared" si="12"/>
        <v/>
      </c>
      <c r="C642" s="891" t="s">
        <v>4533</v>
      </c>
      <c r="D642" s="934">
        <v>0</v>
      </c>
      <c r="E642" s="934">
        <v>0</v>
      </c>
      <c r="F642" s="934">
        <v>0</v>
      </c>
      <c r="G642" s="934">
        <v>0</v>
      </c>
      <c r="H642" s="934">
        <v>0</v>
      </c>
      <c r="I642" s="934">
        <v>0</v>
      </c>
      <c r="J642" s="934">
        <v>0</v>
      </c>
      <c r="K642" s="934">
        <v>0</v>
      </c>
      <c r="L642" s="934">
        <v>0</v>
      </c>
      <c r="M642" s="934">
        <v>0</v>
      </c>
      <c r="N642" s="934">
        <v>0</v>
      </c>
      <c r="O642" s="934">
        <v>0</v>
      </c>
      <c r="P642" s="934">
        <v>0</v>
      </c>
      <c r="Q642" s="934">
        <v>0</v>
      </c>
      <c r="R642" s="934">
        <v>0</v>
      </c>
      <c r="S642" s="934">
        <v>0</v>
      </c>
      <c r="T642" s="934">
        <v>0</v>
      </c>
      <c r="U642" s="934">
        <v>0</v>
      </c>
      <c r="V642" s="934">
        <v>0</v>
      </c>
      <c r="W642" s="934">
        <v>0</v>
      </c>
      <c r="X642" s="934"/>
      <c r="Y642" s="934"/>
      <c r="Z642" s="934"/>
    </row>
    <row r="643" spans="1:99" hidden="1" x14ac:dyDescent="0.2">
      <c r="A643" s="944" t="s">
        <v>4978</v>
      </c>
      <c r="B643" s="884" t="str">
        <f t="shared" si="12"/>
        <v/>
      </c>
      <c r="C643" s="894" t="s">
        <v>4534</v>
      </c>
      <c r="D643" s="934">
        <v>0</v>
      </c>
      <c r="E643" s="934">
        <v>0</v>
      </c>
      <c r="F643" s="934">
        <v>0</v>
      </c>
      <c r="G643" s="934">
        <v>0</v>
      </c>
      <c r="H643" s="934">
        <v>0</v>
      </c>
      <c r="I643" s="934">
        <v>0</v>
      </c>
      <c r="J643" s="934">
        <v>0</v>
      </c>
      <c r="K643" s="934">
        <v>0</v>
      </c>
      <c r="L643" s="934">
        <v>0</v>
      </c>
      <c r="M643" s="934">
        <v>0</v>
      </c>
      <c r="N643" s="934">
        <v>0</v>
      </c>
      <c r="O643" s="934">
        <v>0</v>
      </c>
      <c r="P643" s="934">
        <v>0</v>
      </c>
      <c r="Q643" s="934">
        <v>0</v>
      </c>
      <c r="R643" s="934">
        <v>0</v>
      </c>
      <c r="S643" s="934">
        <v>0</v>
      </c>
      <c r="T643" s="934">
        <v>0</v>
      </c>
      <c r="U643" s="934">
        <v>0</v>
      </c>
      <c r="V643" s="934">
        <v>0</v>
      </c>
      <c r="W643" s="934">
        <v>0</v>
      </c>
      <c r="X643" s="934"/>
      <c r="Y643" s="934"/>
      <c r="Z643" s="934"/>
    </row>
    <row r="644" spans="1:99" hidden="1" x14ac:dyDescent="0.2">
      <c r="A644" s="944" t="s">
        <v>4979</v>
      </c>
      <c r="B644" s="884" t="str">
        <f t="shared" si="12"/>
        <v/>
      </c>
      <c r="C644" s="894" t="s">
        <v>4535</v>
      </c>
      <c r="D644" s="934">
        <v>0</v>
      </c>
      <c r="E644" s="934">
        <v>0</v>
      </c>
      <c r="F644" s="934">
        <v>0</v>
      </c>
      <c r="G644" s="934">
        <v>0</v>
      </c>
      <c r="H644" s="934">
        <v>0</v>
      </c>
      <c r="I644" s="934">
        <v>0</v>
      </c>
      <c r="J644" s="934">
        <v>0</v>
      </c>
      <c r="K644" s="934">
        <v>0</v>
      </c>
      <c r="L644" s="934">
        <v>0</v>
      </c>
      <c r="M644" s="934">
        <v>0</v>
      </c>
      <c r="N644" s="934">
        <v>0</v>
      </c>
      <c r="O644" s="934">
        <v>0</v>
      </c>
      <c r="P644" s="934">
        <v>0</v>
      </c>
      <c r="Q644" s="934">
        <v>0</v>
      </c>
      <c r="R644" s="934">
        <v>0</v>
      </c>
      <c r="S644" s="934">
        <v>0</v>
      </c>
      <c r="T644" s="934">
        <v>0</v>
      </c>
      <c r="U644" s="934">
        <v>0</v>
      </c>
      <c r="V644" s="934">
        <v>0</v>
      </c>
      <c r="W644" s="934">
        <v>0</v>
      </c>
      <c r="X644" s="934"/>
      <c r="Y644" s="934"/>
      <c r="Z644" s="934"/>
    </row>
    <row r="645" spans="1:99" hidden="1" x14ac:dyDescent="0.2">
      <c r="A645" s="944" t="s">
        <v>4980</v>
      </c>
      <c r="B645" s="884" t="str">
        <f t="shared" si="12"/>
        <v/>
      </c>
      <c r="C645" s="891" t="s">
        <v>4536</v>
      </c>
      <c r="D645" s="934">
        <v>0</v>
      </c>
      <c r="E645" s="934">
        <v>0</v>
      </c>
      <c r="F645" s="934">
        <v>0</v>
      </c>
      <c r="G645" s="934">
        <v>0</v>
      </c>
      <c r="H645" s="934">
        <v>0</v>
      </c>
      <c r="I645" s="934">
        <v>0</v>
      </c>
      <c r="J645" s="934">
        <v>0</v>
      </c>
      <c r="K645" s="934">
        <v>0</v>
      </c>
      <c r="L645" s="934">
        <v>0</v>
      </c>
      <c r="M645" s="934">
        <v>0</v>
      </c>
      <c r="N645" s="934">
        <v>0</v>
      </c>
      <c r="O645" s="934">
        <v>0</v>
      </c>
      <c r="P645" s="934">
        <v>0</v>
      </c>
      <c r="Q645" s="934">
        <v>0</v>
      </c>
      <c r="R645" s="934">
        <v>0</v>
      </c>
      <c r="S645" s="934">
        <v>0</v>
      </c>
      <c r="T645" s="934">
        <v>0</v>
      </c>
      <c r="U645" s="934">
        <v>0</v>
      </c>
      <c r="V645" s="934">
        <v>0</v>
      </c>
      <c r="W645" s="934">
        <v>0</v>
      </c>
      <c r="X645" s="934"/>
      <c r="Y645" s="934"/>
      <c r="Z645" s="934"/>
    </row>
    <row r="646" spans="1:99" hidden="1" x14ac:dyDescent="0.2">
      <c r="A646" s="944" t="s">
        <v>4981</v>
      </c>
      <c r="B646" s="884" t="str">
        <f t="shared" si="12"/>
        <v/>
      </c>
      <c r="C646" s="894" t="s">
        <v>4537</v>
      </c>
      <c r="D646" s="934">
        <v>0</v>
      </c>
      <c r="E646" s="934">
        <v>0</v>
      </c>
      <c r="F646" s="934">
        <v>0</v>
      </c>
      <c r="G646" s="934">
        <v>0</v>
      </c>
      <c r="H646" s="934">
        <v>0</v>
      </c>
      <c r="I646" s="934">
        <v>0</v>
      </c>
      <c r="J646" s="934">
        <v>0</v>
      </c>
      <c r="K646" s="934">
        <v>0</v>
      </c>
      <c r="L646" s="934">
        <v>0</v>
      </c>
      <c r="M646" s="934">
        <v>0</v>
      </c>
      <c r="N646" s="934">
        <v>0</v>
      </c>
      <c r="O646" s="934">
        <v>0</v>
      </c>
      <c r="P646" s="934">
        <v>0</v>
      </c>
      <c r="Q646" s="934">
        <v>0</v>
      </c>
      <c r="R646" s="934">
        <v>0</v>
      </c>
      <c r="S646" s="934">
        <v>0</v>
      </c>
      <c r="T646" s="934">
        <v>0</v>
      </c>
      <c r="U646" s="934">
        <v>0</v>
      </c>
      <c r="V646" s="934">
        <v>0</v>
      </c>
      <c r="W646" s="934">
        <v>0</v>
      </c>
      <c r="X646" s="934"/>
      <c r="Y646" s="934"/>
      <c r="Z646" s="934"/>
    </row>
    <row r="647" spans="1:99" hidden="1" x14ac:dyDescent="0.2">
      <c r="A647" s="944" t="s">
        <v>4982</v>
      </c>
      <c r="B647" s="884" t="str">
        <f t="shared" si="12"/>
        <v/>
      </c>
      <c r="C647" s="894" t="s">
        <v>4538</v>
      </c>
      <c r="D647" s="934">
        <v>0</v>
      </c>
      <c r="E647" s="934">
        <v>0</v>
      </c>
      <c r="F647" s="934">
        <v>0</v>
      </c>
      <c r="G647" s="934">
        <v>0</v>
      </c>
      <c r="H647" s="934">
        <v>0</v>
      </c>
      <c r="I647" s="934">
        <v>0</v>
      </c>
      <c r="J647" s="934">
        <v>0</v>
      </c>
      <c r="K647" s="934">
        <v>0</v>
      </c>
      <c r="L647" s="934">
        <v>0</v>
      </c>
      <c r="M647" s="934">
        <v>0</v>
      </c>
      <c r="N647" s="934">
        <v>0</v>
      </c>
      <c r="O647" s="934">
        <v>0</v>
      </c>
      <c r="P647" s="934">
        <v>0</v>
      </c>
      <c r="Q647" s="934">
        <v>0</v>
      </c>
      <c r="R647" s="934">
        <v>0</v>
      </c>
      <c r="S647" s="934">
        <v>0</v>
      </c>
      <c r="T647" s="934">
        <v>0</v>
      </c>
      <c r="U647" s="934">
        <v>0</v>
      </c>
      <c r="V647" s="934">
        <v>0</v>
      </c>
      <c r="W647" s="934">
        <v>0</v>
      </c>
      <c r="X647" s="934"/>
      <c r="Y647" s="934"/>
      <c r="Z647" s="934"/>
    </row>
    <row r="648" spans="1:99" s="852" customFormat="1" hidden="1" x14ac:dyDescent="0.2">
      <c r="A648" s="944" t="s">
        <v>4983</v>
      </c>
      <c r="B648" s="884" t="str">
        <f t="shared" si="12"/>
        <v/>
      </c>
      <c r="C648" s="894" t="s">
        <v>4539</v>
      </c>
      <c r="D648" s="934">
        <v>0</v>
      </c>
      <c r="E648" s="934">
        <v>0</v>
      </c>
      <c r="F648" s="934">
        <v>0</v>
      </c>
      <c r="G648" s="934">
        <v>0</v>
      </c>
      <c r="H648" s="934">
        <v>0</v>
      </c>
      <c r="I648" s="934">
        <v>0</v>
      </c>
      <c r="J648" s="934">
        <v>0</v>
      </c>
      <c r="K648" s="934">
        <v>0</v>
      </c>
      <c r="L648" s="934">
        <v>0</v>
      </c>
      <c r="M648" s="934">
        <v>0</v>
      </c>
      <c r="N648" s="934">
        <v>0</v>
      </c>
      <c r="O648" s="934">
        <v>0</v>
      </c>
      <c r="P648" s="934">
        <v>0</v>
      </c>
      <c r="Q648" s="934">
        <v>0</v>
      </c>
      <c r="R648" s="934">
        <v>0</v>
      </c>
      <c r="S648" s="934">
        <v>0</v>
      </c>
      <c r="T648" s="934">
        <v>0</v>
      </c>
      <c r="U648" s="934">
        <v>0</v>
      </c>
      <c r="V648" s="934">
        <v>0</v>
      </c>
      <c r="W648" s="934">
        <v>0</v>
      </c>
      <c r="X648" s="934"/>
      <c r="Y648" s="934"/>
      <c r="Z648" s="934"/>
      <c r="AA648" s="853"/>
      <c r="AB648" s="853"/>
      <c r="AC648" s="853"/>
      <c r="AD648" s="853"/>
      <c r="AE648" s="853"/>
      <c r="AF648" s="853"/>
      <c r="AG648" s="853"/>
      <c r="AH648" s="853"/>
      <c r="AI648" s="853"/>
      <c r="AJ648" s="853"/>
      <c r="AK648" s="853"/>
      <c r="AL648" s="853"/>
      <c r="AM648" s="853"/>
      <c r="AN648" s="853"/>
      <c r="AO648" s="853"/>
      <c r="AP648" s="853"/>
      <c r="AQ648" s="888"/>
      <c r="AR648" s="888"/>
      <c r="AS648" s="888"/>
      <c r="AT648" s="888"/>
      <c r="AU648" s="853"/>
      <c r="AX648" s="853"/>
      <c r="AY648" s="853"/>
      <c r="AZ648" s="853"/>
      <c r="BA648" s="853"/>
      <c r="BB648" s="853"/>
      <c r="BC648" s="853"/>
      <c r="BD648" s="853"/>
      <c r="BE648" s="853"/>
      <c r="BF648" s="853"/>
      <c r="BG648" s="853"/>
      <c r="BH648" s="853"/>
      <c r="BI648" s="853"/>
      <c r="BJ648" s="853"/>
      <c r="BK648" s="853"/>
      <c r="BL648" s="853"/>
      <c r="BM648" s="853"/>
      <c r="BN648" s="853"/>
      <c r="BO648" s="853"/>
      <c r="BP648" s="853"/>
      <c r="BQ648" s="853"/>
      <c r="BR648" s="853"/>
      <c r="BS648" s="853"/>
      <c r="BT648" s="853"/>
      <c r="BU648" s="853"/>
      <c r="BV648" s="853"/>
      <c r="BW648" s="853"/>
      <c r="BX648" s="853"/>
      <c r="BY648" s="853"/>
      <c r="BZ648" s="853"/>
      <c r="CA648" s="853"/>
      <c r="CB648" s="853"/>
      <c r="CC648" s="853"/>
      <c r="CD648" s="853"/>
      <c r="CE648" s="853"/>
      <c r="CF648" s="853"/>
      <c r="CG648" s="853"/>
      <c r="CH648" s="853"/>
      <c r="CI648" s="853"/>
      <c r="CJ648" s="853"/>
      <c r="CK648" s="853"/>
      <c r="CL648" s="853"/>
      <c r="CM648" s="853"/>
      <c r="CN648" s="853"/>
      <c r="CO648" s="853"/>
      <c r="CP648" s="853"/>
      <c r="CQ648" s="853"/>
      <c r="CR648" s="853"/>
      <c r="CS648" s="853"/>
      <c r="CT648" s="853"/>
      <c r="CU648" s="853"/>
    </row>
    <row r="649" spans="1:99" s="852" customFormat="1" hidden="1" x14ac:dyDescent="0.2">
      <c r="A649" s="944" t="s">
        <v>4984</v>
      </c>
      <c r="B649" s="884" t="str">
        <f t="shared" ref="B649:B712" si="14">IF(SUM(E649:AT649)=0,"","X")</f>
        <v/>
      </c>
      <c r="C649" s="894" t="s">
        <v>4540</v>
      </c>
      <c r="D649" s="934">
        <v>0</v>
      </c>
      <c r="E649" s="934">
        <v>0</v>
      </c>
      <c r="F649" s="934">
        <v>0</v>
      </c>
      <c r="G649" s="934">
        <v>0</v>
      </c>
      <c r="H649" s="934">
        <v>0</v>
      </c>
      <c r="I649" s="934">
        <v>0</v>
      </c>
      <c r="J649" s="934">
        <v>0</v>
      </c>
      <c r="K649" s="934">
        <v>0</v>
      </c>
      <c r="L649" s="934">
        <v>0</v>
      </c>
      <c r="M649" s="934">
        <v>0</v>
      </c>
      <c r="N649" s="934">
        <v>0</v>
      </c>
      <c r="O649" s="934">
        <v>0</v>
      </c>
      <c r="P649" s="934">
        <v>0</v>
      </c>
      <c r="Q649" s="934">
        <v>0</v>
      </c>
      <c r="R649" s="934">
        <v>0</v>
      </c>
      <c r="S649" s="934">
        <v>0</v>
      </c>
      <c r="T649" s="934">
        <v>0</v>
      </c>
      <c r="U649" s="934">
        <v>0</v>
      </c>
      <c r="V649" s="934">
        <v>0</v>
      </c>
      <c r="W649" s="934">
        <v>0</v>
      </c>
      <c r="X649" s="934"/>
      <c r="Y649" s="934"/>
      <c r="Z649" s="934"/>
      <c r="AA649" s="853"/>
      <c r="AB649" s="853"/>
      <c r="AC649" s="853"/>
      <c r="AD649" s="853"/>
      <c r="AE649" s="853"/>
      <c r="AF649" s="853"/>
      <c r="AG649" s="853"/>
      <c r="AH649" s="853"/>
      <c r="AI649" s="853"/>
      <c r="AJ649" s="853"/>
      <c r="AK649" s="853"/>
      <c r="AL649" s="853"/>
      <c r="AM649" s="853"/>
      <c r="AN649" s="853"/>
      <c r="AO649" s="853"/>
      <c r="AP649" s="853"/>
      <c r="AQ649" s="888"/>
      <c r="AR649" s="888"/>
      <c r="AS649" s="888"/>
      <c r="AT649" s="888"/>
      <c r="AU649" s="853"/>
      <c r="AX649" s="853"/>
      <c r="AY649" s="853"/>
      <c r="AZ649" s="853"/>
      <c r="BA649" s="853"/>
      <c r="BB649" s="853"/>
      <c r="BC649" s="853"/>
      <c r="BD649" s="853"/>
      <c r="BE649" s="853"/>
      <c r="BF649" s="853"/>
      <c r="BG649" s="853"/>
      <c r="BH649" s="853"/>
      <c r="BI649" s="853"/>
      <c r="BJ649" s="853"/>
      <c r="BK649" s="853"/>
      <c r="BL649" s="853"/>
      <c r="BM649" s="853"/>
      <c r="BN649" s="853"/>
      <c r="BO649" s="853"/>
      <c r="BP649" s="853"/>
      <c r="BQ649" s="853"/>
      <c r="BR649" s="853"/>
      <c r="BS649" s="853"/>
      <c r="BT649" s="853"/>
      <c r="BU649" s="853"/>
      <c r="BV649" s="853"/>
      <c r="BW649" s="853"/>
      <c r="BX649" s="853"/>
      <c r="BY649" s="853"/>
      <c r="BZ649" s="853"/>
      <c r="CA649" s="853"/>
      <c r="CB649" s="853"/>
      <c r="CC649" s="853"/>
      <c r="CD649" s="853"/>
      <c r="CE649" s="853"/>
      <c r="CF649" s="853"/>
      <c r="CG649" s="853"/>
      <c r="CH649" s="853"/>
      <c r="CI649" s="853"/>
      <c r="CJ649" s="853"/>
      <c r="CK649" s="853"/>
      <c r="CL649" s="853"/>
      <c r="CM649" s="853"/>
      <c r="CN649" s="853"/>
      <c r="CO649" s="853"/>
      <c r="CP649" s="853"/>
      <c r="CQ649" s="853"/>
      <c r="CR649" s="853"/>
      <c r="CS649" s="853"/>
      <c r="CT649" s="853"/>
      <c r="CU649" s="853"/>
    </row>
    <row r="650" spans="1:99" s="852" customFormat="1" hidden="1" x14ac:dyDescent="0.2">
      <c r="A650" s="944" t="s">
        <v>4985</v>
      </c>
      <c r="B650" s="884" t="str">
        <f t="shared" si="14"/>
        <v/>
      </c>
      <c r="C650" s="894" t="s">
        <v>4541</v>
      </c>
      <c r="D650" s="934">
        <v>0</v>
      </c>
      <c r="E650" s="934">
        <v>0</v>
      </c>
      <c r="F650" s="934">
        <v>0</v>
      </c>
      <c r="G650" s="934">
        <v>0</v>
      </c>
      <c r="H650" s="934">
        <v>0</v>
      </c>
      <c r="I650" s="934">
        <v>0</v>
      </c>
      <c r="J650" s="934">
        <v>0</v>
      </c>
      <c r="K650" s="934">
        <v>0</v>
      </c>
      <c r="L650" s="934">
        <v>0</v>
      </c>
      <c r="M650" s="934">
        <v>0</v>
      </c>
      <c r="N650" s="934">
        <v>0</v>
      </c>
      <c r="O650" s="934">
        <v>0</v>
      </c>
      <c r="P650" s="934">
        <v>0</v>
      </c>
      <c r="Q650" s="934">
        <v>0</v>
      </c>
      <c r="R650" s="934">
        <v>0</v>
      </c>
      <c r="S650" s="934">
        <v>0</v>
      </c>
      <c r="T650" s="934">
        <v>0</v>
      </c>
      <c r="U650" s="934">
        <v>0</v>
      </c>
      <c r="V650" s="934">
        <v>0</v>
      </c>
      <c r="W650" s="934">
        <v>0</v>
      </c>
      <c r="X650" s="934"/>
      <c r="Y650" s="934"/>
      <c r="Z650" s="934"/>
      <c r="AA650" s="853"/>
      <c r="AB650" s="853"/>
      <c r="AC650" s="853"/>
      <c r="AD650" s="853"/>
      <c r="AE650" s="853"/>
      <c r="AF650" s="853"/>
      <c r="AG650" s="853"/>
      <c r="AH650" s="853"/>
      <c r="AI650" s="853"/>
      <c r="AJ650" s="853"/>
      <c r="AK650" s="853"/>
      <c r="AL650" s="853"/>
      <c r="AM650" s="853"/>
      <c r="AN650" s="853"/>
      <c r="AO650" s="853"/>
      <c r="AP650" s="853"/>
      <c r="AQ650" s="888"/>
      <c r="AR650" s="888"/>
      <c r="AS650" s="888"/>
      <c r="AT650" s="888"/>
      <c r="AU650" s="853"/>
      <c r="AX650" s="853"/>
      <c r="AY650" s="853"/>
      <c r="AZ650" s="853"/>
      <c r="BA650" s="853"/>
      <c r="BB650" s="853"/>
      <c r="BC650" s="853"/>
      <c r="BD650" s="853"/>
      <c r="BE650" s="853"/>
      <c r="BF650" s="853"/>
      <c r="BG650" s="853"/>
      <c r="BH650" s="853"/>
      <c r="BI650" s="853"/>
      <c r="BJ650" s="853"/>
      <c r="BK650" s="853"/>
      <c r="BL650" s="853"/>
      <c r="BM650" s="853"/>
      <c r="BN650" s="853"/>
      <c r="BO650" s="853"/>
      <c r="BP650" s="853"/>
      <c r="BQ650" s="853"/>
      <c r="BR650" s="853"/>
      <c r="BS650" s="853"/>
      <c r="BT650" s="853"/>
      <c r="BU650" s="853"/>
      <c r="BV650" s="853"/>
      <c r="BW650" s="853"/>
      <c r="BX650" s="853"/>
      <c r="BY650" s="853"/>
      <c r="BZ650" s="853"/>
      <c r="CA650" s="853"/>
      <c r="CB650" s="853"/>
      <c r="CC650" s="853"/>
      <c r="CD650" s="853"/>
      <c r="CE650" s="853"/>
      <c r="CF650" s="853"/>
      <c r="CG650" s="853"/>
      <c r="CH650" s="853"/>
      <c r="CI650" s="853"/>
      <c r="CJ650" s="853"/>
      <c r="CK650" s="853"/>
      <c r="CL650" s="853"/>
      <c r="CM650" s="853"/>
      <c r="CN650" s="853"/>
      <c r="CO650" s="853"/>
      <c r="CP650" s="853"/>
      <c r="CQ650" s="853"/>
      <c r="CR650" s="853"/>
      <c r="CS650" s="853"/>
      <c r="CT650" s="853"/>
      <c r="CU650" s="853"/>
    </row>
    <row r="651" spans="1:99" s="852" customFormat="1" hidden="1" x14ac:dyDescent="0.2">
      <c r="A651" s="944" t="s">
        <v>4986</v>
      </c>
      <c r="B651" s="884" t="str">
        <f t="shared" si="14"/>
        <v/>
      </c>
      <c r="C651" s="891" t="s">
        <v>4542</v>
      </c>
      <c r="D651" s="934">
        <v>0</v>
      </c>
      <c r="E651" s="934">
        <v>0</v>
      </c>
      <c r="F651" s="934">
        <v>0</v>
      </c>
      <c r="G651" s="934">
        <v>0</v>
      </c>
      <c r="H651" s="934">
        <v>0</v>
      </c>
      <c r="I651" s="934">
        <v>0</v>
      </c>
      <c r="J651" s="934">
        <v>0</v>
      </c>
      <c r="K651" s="934">
        <v>0</v>
      </c>
      <c r="L651" s="934">
        <v>0</v>
      </c>
      <c r="M651" s="934">
        <v>0</v>
      </c>
      <c r="N651" s="934">
        <v>0</v>
      </c>
      <c r="O651" s="934">
        <v>0</v>
      </c>
      <c r="P651" s="934">
        <v>0</v>
      </c>
      <c r="Q651" s="934">
        <v>0</v>
      </c>
      <c r="R651" s="934">
        <v>0</v>
      </c>
      <c r="S651" s="934">
        <v>0</v>
      </c>
      <c r="T651" s="934">
        <v>0</v>
      </c>
      <c r="U651" s="934">
        <v>0</v>
      </c>
      <c r="V651" s="934">
        <v>0</v>
      </c>
      <c r="W651" s="934">
        <v>0</v>
      </c>
      <c r="X651" s="934"/>
      <c r="Y651" s="934"/>
      <c r="Z651" s="934"/>
      <c r="AA651" s="853"/>
      <c r="AB651" s="853"/>
      <c r="AC651" s="853"/>
      <c r="AD651" s="853"/>
      <c r="AE651" s="853"/>
      <c r="AF651" s="853"/>
      <c r="AG651" s="853"/>
      <c r="AH651" s="853"/>
      <c r="AI651" s="853"/>
      <c r="AJ651" s="853"/>
      <c r="AK651" s="853"/>
      <c r="AL651" s="853"/>
      <c r="AM651" s="853"/>
      <c r="AN651" s="853"/>
      <c r="AO651" s="853"/>
      <c r="AP651" s="853"/>
      <c r="AQ651" s="888"/>
      <c r="AR651" s="888"/>
      <c r="AS651" s="888"/>
      <c r="AT651" s="888"/>
      <c r="AU651" s="853"/>
      <c r="AX651" s="853"/>
      <c r="AY651" s="853"/>
      <c r="AZ651" s="853"/>
      <c r="BA651" s="853"/>
      <c r="BB651" s="853"/>
      <c r="BC651" s="853"/>
      <c r="BD651" s="853"/>
      <c r="BE651" s="853"/>
      <c r="BF651" s="853"/>
      <c r="BG651" s="853"/>
      <c r="BH651" s="853"/>
      <c r="BI651" s="853"/>
      <c r="BJ651" s="853"/>
      <c r="BK651" s="853"/>
      <c r="BL651" s="853"/>
      <c r="BM651" s="853"/>
      <c r="BN651" s="853"/>
      <c r="BO651" s="853"/>
      <c r="BP651" s="853"/>
      <c r="BQ651" s="853"/>
      <c r="BR651" s="853"/>
      <c r="BS651" s="853"/>
      <c r="BT651" s="853"/>
      <c r="BU651" s="853"/>
      <c r="BV651" s="853"/>
      <c r="BW651" s="853"/>
      <c r="BX651" s="853"/>
      <c r="BY651" s="853"/>
      <c r="BZ651" s="853"/>
      <c r="CA651" s="853"/>
      <c r="CB651" s="853"/>
      <c r="CC651" s="853"/>
      <c r="CD651" s="853"/>
      <c r="CE651" s="853"/>
      <c r="CF651" s="853"/>
      <c r="CG651" s="853"/>
      <c r="CH651" s="853"/>
      <c r="CI651" s="853"/>
      <c r="CJ651" s="853"/>
      <c r="CK651" s="853"/>
      <c r="CL651" s="853"/>
      <c r="CM651" s="853"/>
      <c r="CN651" s="853"/>
      <c r="CO651" s="853"/>
      <c r="CP651" s="853"/>
      <c r="CQ651" s="853"/>
      <c r="CR651" s="853"/>
      <c r="CS651" s="853"/>
      <c r="CT651" s="853"/>
      <c r="CU651" s="853"/>
    </row>
    <row r="652" spans="1:99" s="852" customFormat="1" hidden="1" x14ac:dyDescent="0.2">
      <c r="A652" s="944" t="s">
        <v>4987</v>
      </c>
      <c r="B652" s="884" t="str">
        <f t="shared" si="14"/>
        <v/>
      </c>
      <c r="C652" s="894" t="s">
        <v>4543</v>
      </c>
      <c r="D652" s="934">
        <v>0</v>
      </c>
      <c r="E652" s="934">
        <v>0</v>
      </c>
      <c r="F652" s="934">
        <v>0</v>
      </c>
      <c r="G652" s="934">
        <v>0</v>
      </c>
      <c r="H652" s="934">
        <v>0</v>
      </c>
      <c r="I652" s="934">
        <v>0</v>
      </c>
      <c r="J652" s="934">
        <v>0</v>
      </c>
      <c r="K652" s="934">
        <v>0</v>
      </c>
      <c r="L652" s="934">
        <v>0</v>
      </c>
      <c r="M652" s="934">
        <v>0</v>
      </c>
      <c r="N652" s="934">
        <v>0</v>
      </c>
      <c r="O652" s="934">
        <v>0</v>
      </c>
      <c r="P652" s="934">
        <v>0</v>
      </c>
      <c r="Q652" s="934">
        <v>0</v>
      </c>
      <c r="R652" s="934">
        <v>0</v>
      </c>
      <c r="S652" s="934">
        <v>0</v>
      </c>
      <c r="T652" s="934">
        <v>0</v>
      </c>
      <c r="U652" s="934">
        <v>0</v>
      </c>
      <c r="V652" s="934">
        <v>0</v>
      </c>
      <c r="W652" s="934">
        <v>0</v>
      </c>
      <c r="X652" s="934"/>
      <c r="Y652" s="934"/>
      <c r="Z652" s="934"/>
      <c r="AA652" s="853"/>
      <c r="AB652" s="853"/>
      <c r="AC652" s="853"/>
      <c r="AD652" s="853"/>
      <c r="AE652" s="853"/>
      <c r="AF652" s="853"/>
      <c r="AG652" s="853"/>
      <c r="AH652" s="853"/>
      <c r="AI652" s="853"/>
      <c r="AJ652" s="853"/>
      <c r="AK652" s="853"/>
      <c r="AL652" s="853"/>
      <c r="AM652" s="853"/>
      <c r="AN652" s="853"/>
      <c r="AO652" s="853"/>
      <c r="AP652" s="853"/>
      <c r="AQ652" s="888"/>
      <c r="AR652" s="888"/>
      <c r="AS652" s="888"/>
      <c r="AT652" s="888"/>
      <c r="AU652" s="853"/>
      <c r="AX652" s="853"/>
      <c r="AY652" s="853"/>
      <c r="AZ652" s="853"/>
      <c r="BA652" s="853"/>
      <c r="BB652" s="853"/>
      <c r="BC652" s="853"/>
      <c r="BD652" s="853"/>
      <c r="BE652" s="853"/>
      <c r="BF652" s="853"/>
      <c r="BG652" s="853"/>
      <c r="BH652" s="853"/>
      <c r="BI652" s="853"/>
      <c r="BJ652" s="853"/>
      <c r="BK652" s="853"/>
      <c r="BL652" s="853"/>
      <c r="BM652" s="853"/>
      <c r="BN652" s="853"/>
      <c r="BO652" s="853"/>
      <c r="BP652" s="853"/>
      <c r="BQ652" s="853"/>
      <c r="BR652" s="853"/>
      <c r="BS652" s="853"/>
      <c r="BT652" s="853"/>
      <c r="BU652" s="853"/>
      <c r="BV652" s="853"/>
      <c r="BW652" s="853"/>
      <c r="BX652" s="853"/>
      <c r="BY652" s="853"/>
      <c r="BZ652" s="853"/>
      <c r="CA652" s="853"/>
      <c r="CB652" s="853"/>
      <c r="CC652" s="853"/>
      <c r="CD652" s="853"/>
      <c r="CE652" s="853"/>
      <c r="CF652" s="853"/>
      <c r="CG652" s="853"/>
      <c r="CH652" s="853"/>
      <c r="CI652" s="853"/>
      <c r="CJ652" s="853"/>
      <c r="CK652" s="853"/>
      <c r="CL652" s="853"/>
      <c r="CM652" s="853"/>
      <c r="CN652" s="853"/>
      <c r="CO652" s="853"/>
      <c r="CP652" s="853"/>
      <c r="CQ652" s="853"/>
      <c r="CR652" s="853"/>
      <c r="CS652" s="853"/>
      <c r="CT652" s="853"/>
      <c r="CU652" s="853"/>
    </row>
    <row r="653" spans="1:99" s="852" customFormat="1" hidden="1" x14ac:dyDescent="0.2">
      <c r="A653" s="944" t="s">
        <v>4988</v>
      </c>
      <c r="B653" s="884" t="str">
        <f t="shared" si="14"/>
        <v/>
      </c>
      <c r="C653" s="894" t="s">
        <v>4544</v>
      </c>
      <c r="D653" s="934">
        <v>0</v>
      </c>
      <c r="E653" s="934">
        <v>0</v>
      </c>
      <c r="F653" s="934">
        <v>0</v>
      </c>
      <c r="G653" s="934">
        <v>0</v>
      </c>
      <c r="H653" s="934">
        <v>0</v>
      </c>
      <c r="I653" s="934">
        <v>0</v>
      </c>
      <c r="J653" s="934">
        <v>0</v>
      </c>
      <c r="K653" s="934">
        <v>0</v>
      </c>
      <c r="L653" s="934">
        <v>0</v>
      </c>
      <c r="M653" s="934">
        <v>0</v>
      </c>
      <c r="N653" s="934">
        <v>0</v>
      </c>
      <c r="O653" s="934">
        <v>0</v>
      </c>
      <c r="P653" s="934">
        <v>0</v>
      </c>
      <c r="Q653" s="934">
        <v>0</v>
      </c>
      <c r="R653" s="934">
        <v>0</v>
      </c>
      <c r="S653" s="934">
        <v>0</v>
      </c>
      <c r="T653" s="934">
        <v>0</v>
      </c>
      <c r="U653" s="934">
        <v>0</v>
      </c>
      <c r="V653" s="934">
        <v>0</v>
      </c>
      <c r="W653" s="934">
        <v>0</v>
      </c>
      <c r="X653" s="934"/>
      <c r="Y653" s="934"/>
      <c r="Z653" s="934"/>
      <c r="AA653" s="853"/>
      <c r="AB653" s="853"/>
      <c r="AC653" s="853"/>
      <c r="AD653" s="853"/>
      <c r="AE653" s="853"/>
      <c r="AF653" s="853"/>
      <c r="AG653" s="853"/>
      <c r="AH653" s="853"/>
      <c r="AI653" s="853"/>
      <c r="AJ653" s="853"/>
      <c r="AK653" s="853"/>
      <c r="AL653" s="853"/>
      <c r="AM653" s="853"/>
      <c r="AN653" s="853"/>
      <c r="AO653" s="853"/>
      <c r="AP653" s="853"/>
      <c r="AQ653" s="888"/>
      <c r="AR653" s="888"/>
      <c r="AS653" s="888"/>
      <c r="AT653" s="888"/>
      <c r="AU653" s="853"/>
      <c r="AX653" s="853"/>
      <c r="AY653" s="853"/>
      <c r="AZ653" s="853"/>
      <c r="BA653" s="853"/>
      <c r="BB653" s="853"/>
      <c r="BC653" s="853"/>
      <c r="BD653" s="853"/>
      <c r="BE653" s="853"/>
      <c r="BF653" s="853"/>
      <c r="BG653" s="853"/>
      <c r="BH653" s="853"/>
      <c r="BI653" s="853"/>
      <c r="BJ653" s="853"/>
      <c r="BK653" s="853"/>
      <c r="BL653" s="853"/>
      <c r="BM653" s="853"/>
      <c r="BN653" s="853"/>
      <c r="BO653" s="853"/>
      <c r="BP653" s="853"/>
      <c r="BQ653" s="853"/>
      <c r="BR653" s="853"/>
      <c r="BS653" s="853"/>
      <c r="BT653" s="853"/>
      <c r="BU653" s="853"/>
      <c r="BV653" s="853"/>
      <c r="BW653" s="853"/>
      <c r="BX653" s="853"/>
      <c r="BY653" s="853"/>
      <c r="BZ653" s="853"/>
      <c r="CA653" s="853"/>
      <c r="CB653" s="853"/>
      <c r="CC653" s="853"/>
      <c r="CD653" s="853"/>
      <c r="CE653" s="853"/>
      <c r="CF653" s="853"/>
      <c r="CG653" s="853"/>
      <c r="CH653" s="853"/>
      <c r="CI653" s="853"/>
      <c r="CJ653" s="853"/>
      <c r="CK653" s="853"/>
      <c r="CL653" s="853"/>
      <c r="CM653" s="853"/>
      <c r="CN653" s="853"/>
      <c r="CO653" s="853"/>
      <c r="CP653" s="853"/>
      <c r="CQ653" s="853"/>
      <c r="CR653" s="853"/>
      <c r="CS653" s="853"/>
      <c r="CT653" s="853"/>
      <c r="CU653" s="853"/>
    </row>
    <row r="654" spans="1:99" s="852" customFormat="1" x14ac:dyDescent="0.2">
      <c r="A654" s="944" t="s">
        <v>4989</v>
      </c>
      <c r="B654" s="884" t="str">
        <f t="shared" si="14"/>
        <v>X</v>
      </c>
      <c r="C654" s="891" t="s">
        <v>4545</v>
      </c>
      <c r="D654" s="934">
        <v>1.159022</v>
      </c>
      <c r="E654" s="934">
        <v>1.2063180208206177</v>
      </c>
      <c r="F654" s="934">
        <v>3.9760589599609375</v>
      </c>
      <c r="G654" s="934">
        <v>4.7378439903259277</v>
      </c>
      <c r="H654" s="934">
        <v>4.7701520919799805</v>
      </c>
      <c r="I654" s="934">
        <v>7.4962010383605957</v>
      </c>
      <c r="J654" s="934">
        <v>6.2428979873657227</v>
      </c>
      <c r="K654" s="934">
        <v>7.9717378616333008</v>
      </c>
      <c r="L654" s="934">
        <v>5.939262866973877</v>
      </c>
      <c r="M654" s="934">
        <v>5.3501720428466797</v>
      </c>
      <c r="N654" s="934">
        <v>4.263361930847168</v>
      </c>
      <c r="O654" s="934">
        <v>5.7818989753723145</v>
      </c>
      <c r="P654" s="934">
        <v>5.5473880767822266</v>
      </c>
      <c r="Q654" s="934">
        <v>9.6471376419067383</v>
      </c>
      <c r="R654" s="934">
        <v>7.016200065612793</v>
      </c>
      <c r="S654" s="934">
        <v>12.344607353210449</v>
      </c>
      <c r="T654" s="934">
        <v>11.351494789123535</v>
      </c>
      <c r="U654" s="934">
        <v>29.616802215576172</v>
      </c>
      <c r="V654" s="934">
        <v>40.547447204589844</v>
      </c>
      <c r="W654" s="934">
        <v>59.466812133789063</v>
      </c>
      <c r="X654" s="934">
        <v>63.699916839599609</v>
      </c>
      <c r="Y654" s="934"/>
      <c r="Z654" s="934"/>
      <c r="AA654" s="853"/>
      <c r="AB654" s="853"/>
      <c r="AC654" s="853"/>
      <c r="AD654" s="853"/>
      <c r="AE654" s="853"/>
      <c r="AF654" s="853"/>
      <c r="AG654" s="853"/>
      <c r="AH654" s="853"/>
      <c r="AI654" s="853"/>
      <c r="AJ654" s="853"/>
      <c r="AK654" s="853"/>
      <c r="AL654" s="853"/>
      <c r="AM654" s="853"/>
      <c r="AN654" s="853"/>
      <c r="AO654" s="853"/>
      <c r="AP654" s="853"/>
      <c r="AQ654" s="888"/>
      <c r="AR654" s="888"/>
      <c r="AS654" s="888"/>
      <c r="AT654" s="888"/>
      <c r="AU654" s="853"/>
      <c r="AX654" s="853"/>
      <c r="AY654" s="853"/>
      <c r="AZ654" s="853"/>
      <c r="BA654" s="853"/>
      <c r="BB654" s="853"/>
      <c r="BC654" s="853"/>
      <c r="BD654" s="853"/>
      <c r="BE654" s="853"/>
      <c r="BF654" s="853"/>
      <c r="BG654" s="853"/>
      <c r="BH654" s="853"/>
      <c r="BI654" s="853"/>
      <c r="BJ654" s="853"/>
      <c r="BK654" s="853"/>
      <c r="BL654" s="853"/>
      <c r="BM654" s="853"/>
      <c r="BN654" s="853"/>
      <c r="BO654" s="853"/>
      <c r="BP654" s="853"/>
      <c r="BQ654" s="853"/>
      <c r="BR654" s="853"/>
      <c r="BS654" s="853"/>
      <c r="BT654" s="853"/>
      <c r="BU654" s="853"/>
      <c r="BV654" s="853"/>
      <c r="BW654" s="853"/>
      <c r="BX654" s="853"/>
      <c r="BY654" s="853"/>
      <c r="BZ654" s="853"/>
      <c r="CA654" s="853"/>
      <c r="CB654" s="853"/>
      <c r="CC654" s="853"/>
      <c r="CD654" s="853"/>
      <c r="CE654" s="853"/>
      <c r="CF654" s="853"/>
      <c r="CG654" s="853"/>
      <c r="CH654" s="853"/>
      <c r="CI654" s="853"/>
      <c r="CJ654" s="853"/>
      <c r="CK654" s="853"/>
      <c r="CL654" s="853"/>
      <c r="CM654" s="853"/>
      <c r="CN654" s="853"/>
      <c r="CO654" s="853"/>
      <c r="CP654" s="853"/>
      <c r="CQ654" s="853"/>
      <c r="CR654" s="853"/>
      <c r="CS654" s="853"/>
      <c r="CT654" s="853"/>
      <c r="CU654" s="853"/>
    </row>
    <row r="655" spans="1:99" s="852" customFormat="1" hidden="1" x14ac:dyDescent="0.2">
      <c r="A655" s="944" t="s">
        <v>4990</v>
      </c>
      <c r="B655" s="884" t="str">
        <f t="shared" si="14"/>
        <v/>
      </c>
      <c r="C655" s="894" t="s">
        <v>4546</v>
      </c>
      <c r="D655" s="934">
        <v>0</v>
      </c>
      <c r="E655" s="934">
        <v>0</v>
      </c>
      <c r="F655" s="934">
        <v>0</v>
      </c>
      <c r="G655" s="934">
        <v>0</v>
      </c>
      <c r="H655" s="934">
        <v>0</v>
      </c>
      <c r="I655" s="934">
        <v>0</v>
      </c>
      <c r="J655" s="934">
        <v>0</v>
      </c>
      <c r="K655" s="934">
        <v>0</v>
      </c>
      <c r="L655" s="934">
        <v>0</v>
      </c>
      <c r="M655" s="934">
        <v>0</v>
      </c>
      <c r="N655" s="934">
        <v>0</v>
      </c>
      <c r="O655" s="934">
        <v>0</v>
      </c>
      <c r="P655" s="934">
        <v>0</v>
      </c>
      <c r="Q655" s="934">
        <v>0</v>
      </c>
      <c r="R655" s="934">
        <v>0</v>
      </c>
      <c r="S655" s="934">
        <v>0</v>
      </c>
      <c r="T655" s="934">
        <v>0</v>
      </c>
      <c r="U655" s="934">
        <v>0</v>
      </c>
      <c r="V655" s="934">
        <v>0</v>
      </c>
      <c r="W655" s="934">
        <v>0</v>
      </c>
      <c r="X655" s="934"/>
      <c r="Y655" s="934"/>
      <c r="Z655" s="934"/>
      <c r="AA655" s="853"/>
      <c r="AB655" s="853"/>
      <c r="AC655" s="853"/>
      <c r="AD655" s="853"/>
      <c r="AE655" s="853"/>
      <c r="AF655" s="853"/>
      <c r="AG655" s="853"/>
      <c r="AH655" s="853"/>
      <c r="AI655" s="853"/>
      <c r="AJ655" s="853"/>
      <c r="AK655" s="853"/>
      <c r="AL655" s="853"/>
      <c r="AM655" s="853"/>
      <c r="AN655" s="853"/>
      <c r="AO655" s="853"/>
      <c r="AP655" s="853"/>
      <c r="AQ655" s="888"/>
      <c r="AR655" s="888"/>
      <c r="AS655" s="888"/>
      <c r="AT655" s="888"/>
      <c r="AU655" s="853"/>
      <c r="AX655" s="853"/>
      <c r="AY655" s="853"/>
      <c r="AZ655" s="853"/>
      <c r="BA655" s="853"/>
      <c r="BB655" s="853"/>
      <c r="BC655" s="853"/>
      <c r="BD655" s="853"/>
      <c r="BE655" s="853"/>
      <c r="BF655" s="853"/>
      <c r="BG655" s="853"/>
      <c r="BH655" s="853"/>
      <c r="BI655" s="853"/>
      <c r="BJ655" s="853"/>
      <c r="BK655" s="853"/>
      <c r="BL655" s="853"/>
      <c r="BM655" s="853"/>
      <c r="BN655" s="853"/>
      <c r="BO655" s="853"/>
      <c r="BP655" s="853"/>
      <c r="BQ655" s="853"/>
      <c r="BR655" s="853"/>
      <c r="BS655" s="853"/>
      <c r="BT655" s="853"/>
      <c r="BU655" s="853"/>
      <c r="BV655" s="853"/>
      <c r="BW655" s="853"/>
      <c r="BX655" s="853"/>
      <c r="BY655" s="853"/>
      <c r="BZ655" s="853"/>
      <c r="CA655" s="853"/>
      <c r="CB655" s="853"/>
      <c r="CC655" s="853"/>
      <c r="CD655" s="853"/>
      <c r="CE655" s="853"/>
      <c r="CF655" s="853"/>
      <c r="CG655" s="853"/>
      <c r="CH655" s="853"/>
      <c r="CI655" s="853"/>
      <c r="CJ655" s="853"/>
      <c r="CK655" s="853"/>
      <c r="CL655" s="853"/>
      <c r="CM655" s="853"/>
      <c r="CN655" s="853"/>
      <c r="CO655" s="853"/>
      <c r="CP655" s="853"/>
      <c r="CQ655" s="853"/>
      <c r="CR655" s="853"/>
      <c r="CS655" s="853"/>
      <c r="CT655" s="853"/>
      <c r="CU655" s="853"/>
    </row>
    <row r="656" spans="1:99" s="852" customFormat="1" x14ac:dyDescent="0.2">
      <c r="A656" s="944" t="s">
        <v>4991</v>
      </c>
      <c r="B656" s="884" t="str">
        <f t="shared" si="14"/>
        <v>X</v>
      </c>
      <c r="C656" s="894" t="s">
        <v>4547</v>
      </c>
      <c r="D656" s="934">
        <v>1.159022</v>
      </c>
      <c r="E656" s="934">
        <v>1.2063180208206177</v>
      </c>
      <c r="F656" s="934">
        <v>3.9760589599609375</v>
      </c>
      <c r="G656" s="934">
        <v>4.7378439903259277</v>
      </c>
      <c r="H656" s="934">
        <v>4.7701520919799805</v>
      </c>
      <c r="I656" s="934">
        <v>7.4962010383605957</v>
      </c>
      <c r="J656" s="934">
        <v>6.2428979873657227</v>
      </c>
      <c r="K656" s="934">
        <v>7.9717378616333008</v>
      </c>
      <c r="L656" s="934">
        <v>5.939262866973877</v>
      </c>
      <c r="M656" s="934">
        <v>5.3501720428466797</v>
      </c>
      <c r="N656" s="934">
        <v>4.263361930847168</v>
      </c>
      <c r="O656" s="934">
        <v>5.7818989753723145</v>
      </c>
      <c r="P656" s="934">
        <v>5.5473880767822266</v>
      </c>
      <c r="Q656" s="934">
        <v>9.6471376419067383</v>
      </c>
      <c r="R656" s="934">
        <v>7.016200065612793</v>
      </c>
      <c r="S656" s="934">
        <v>12.344607353210449</v>
      </c>
      <c r="T656" s="934">
        <v>11.351494789123535</v>
      </c>
      <c r="U656" s="934">
        <v>29.616802215576172</v>
      </c>
      <c r="V656" s="934">
        <v>40.547447204589844</v>
      </c>
      <c r="W656" s="934">
        <v>59.466812133789063</v>
      </c>
      <c r="X656" s="934">
        <v>63.699916839599609</v>
      </c>
      <c r="Y656" s="934"/>
      <c r="Z656" s="934"/>
      <c r="AA656" s="853"/>
      <c r="AB656" s="853"/>
      <c r="AC656" s="853"/>
      <c r="AD656" s="853"/>
      <c r="AE656" s="853"/>
      <c r="AF656" s="853"/>
      <c r="AG656" s="853"/>
      <c r="AH656" s="853"/>
      <c r="AI656" s="853"/>
      <c r="AJ656" s="853"/>
      <c r="AK656" s="853"/>
      <c r="AL656" s="853"/>
      <c r="AM656" s="853"/>
      <c r="AN656" s="853"/>
      <c r="AO656" s="853"/>
      <c r="AP656" s="853"/>
      <c r="AQ656" s="888"/>
      <c r="AR656" s="888"/>
      <c r="AS656" s="888"/>
      <c r="AT656" s="888"/>
      <c r="AU656" s="853"/>
      <c r="AX656" s="853"/>
      <c r="AY656" s="853"/>
      <c r="AZ656" s="853"/>
      <c r="BA656" s="853"/>
      <c r="BB656" s="853"/>
      <c r="BC656" s="853"/>
      <c r="BD656" s="853"/>
      <c r="BE656" s="853"/>
      <c r="BF656" s="853"/>
      <c r="BG656" s="853"/>
      <c r="BH656" s="853"/>
      <c r="BI656" s="853"/>
      <c r="BJ656" s="853"/>
      <c r="BK656" s="853"/>
      <c r="BL656" s="853"/>
      <c r="BM656" s="853"/>
      <c r="BN656" s="853"/>
      <c r="BO656" s="853"/>
      <c r="BP656" s="853"/>
      <c r="BQ656" s="853"/>
      <c r="BR656" s="853"/>
      <c r="BS656" s="853"/>
      <c r="BT656" s="853"/>
      <c r="BU656" s="853"/>
      <c r="BV656" s="853"/>
      <c r="BW656" s="853"/>
      <c r="BX656" s="853"/>
      <c r="BY656" s="853"/>
      <c r="BZ656" s="853"/>
      <c r="CA656" s="853"/>
      <c r="CB656" s="853"/>
      <c r="CC656" s="853"/>
      <c r="CD656" s="853"/>
      <c r="CE656" s="853"/>
      <c r="CF656" s="853"/>
      <c r="CG656" s="853"/>
      <c r="CH656" s="853"/>
      <c r="CI656" s="853"/>
      <c r="CJ656" s="853"/>
      <c r="CK656" s="853"/>
      <c r="CL656" s="853"/>
      <c r="CM656" s="853"/>
      <c r="CN656" s="853"/>
      <c r="CO656" s="853"/>
      <c r="CP656" s="853"/>
      <c r="CQ656" s="853"/>
      <c r="CR656" s="853"/>
      <c r="CS656" s="853"/>
      <c r="CT656" s="853"/>
      <c r="CU656" s="853"/>
    </row>
    <row r="657" spans="1:99" s="852" customFormat="1" x14ac:dyDescent="0.2">
      <c r="A657" s="944" t="s">
        <v>4992</v>
      </c>
      <c r="B657" s="884" t="str">
        <f t="shared" si="14"/>
        <v>X</v>
      </c>
      <c r="C657" s="895" t="s">
        <v>4548</v>
      </c>
      <c r="D657" s="934">
        <v>0.73151200000000005</v>
      </c>
      <c r="E657" s="934">
        <v>0.94370001554489136</v>
      </c>
      <c r="F657" s="934">
        <v>1.1679359674453735</v>
      </c>
      <c r="G657" s="934">
        <v>1.756680965423584</v>
      </c>
      <c r="H657" s="934">
        <v>0</v>
      </c>
      <c r="I657" s="934">
        <v>0</v>
      </c>
      <c r="J657" s="934">
        <v>0</v>
      </c>
      <c r="K657" s="934">
        <v>0</v>
      </c>
      <c r="L657" s="934">
        <v>0</v>
      </c>
      <c r="M657" s="934">
        <v>0</v>
      </c>
      <c r="N657" s="934">
        <v>0</v>
      </c>
      <c r="O657" s="934">
        <v>0</v>
      </c>
      <c r="P657" s="934">
        <v>0</v>
      </c>
      <c r="Q657" s="934">
        <v>4</v>
      </c>
      <c r="R657" s="934">
        <v>1</v>
      </c>
      <c r="S657" s="934">
        <v>1</v>
      </c>
      <c r="T657" s="934">
        <v>0.955485999584198</v>
      </c>
      <c r="U657" s="934">
        <v>15.906343460083008</v>
      </c>
      <c r="V657" s="934">
        <v>30.222368240356445</v>
      </c>
      <c r="W657" s="934">
        <v>42.272846221923828</v>
      </c>
      <c r="X657" s="934">
        <v>48.098037719726563</v>
      </c>
      <c r="Y657" s="934"/>
      <c r="Z657" s="934"/>
      <c r="AA657" s="853"/>
      <c r="AB657" s="853"/>
      <c r="AC657" s="853"/>
      <c r="AD657" s="853"/>
      <c r="AE657" s="853"/>
      <c r="AF657" s="853"/>
      <c r="AG657" s="853"/>
      <c r="AH657" s="853"/>
      <c r="AI657" s="853"/>
      <c r="AJ657" s="853"/>
      <c r="AK657" s="853"/>
      <c r="AL657" s="853"/>
      <c r="AM657" s="853"/>
      <c r="AN657" s="853"/>
      <c r="AO657" s="853"/>
      <c r="AP657" s="853"/>
      <c r="AQ657" s="888"/>
      <c r="AR657" s="888"/>
      <c r="AS657" s="888"/>
      <c r="AT657" s="888"/>
      <c r="AU657" s="853"/>
      <c r="AX657" s="853"/>
      <c r="AY657" s="853"/>
      <c r="AZ657" s="853"/>
      <c r="BA657" s="853"/>
      <c r="BB657" s="853"/>
      <c r="BC657" s="853"/>
      <c r="BD657" s="853"/>
      <c r="BE657" s="853"/>
      <c r="BF657" s="853"/>
      <c r="BG657" s="853"/>
      <c r="BH657" s="853"/>
      <c r="BI657" s="853"/>
      <c r="BJ657" s="853"/>
      <c r="BK657" s="853"/>
      <c r="BL657" s="853"/>
      <c r="BM657" s="853"/>
      <c r="BN657" s="853"/>
      <c r="BO657" s="853"/>
      <c r="BP657" s="853"/>
      <c r="BQ657" s="853"/>
      <c r="BR657" s="853"/>
      <c r="BS657" s="853"/>
      <c r="BT657" s="853"/>
      <c r="BU657" s="853"/>
      <c r="BV657" s="853"/>
      <c r="BW657" s="853"/>
      <c r="BX657" s="853"/>
      <c r="BY657" s="853"/>
      <c r="BZ657" s="853"/>
      <c r="CA657" s="853"/>
      <c r="CB657" s="853"/>
      <c r="CC657" s="853"/>
      <c r="CD657" s="853"/>
      <c r="CE657" s="853"/>
      <c r="CF657" s="853"/>
      <c r="CG657" s="853"/>
      <c r="CH657" s="853"/>
      <c r="CI657" s="853"/>
      <c r="CJ657" s="853"/>
      <c r="CK657" s="853"/>
      <c r="CL657" s="853"/>
      <c r="CM657" s="853"/>
      <c r="CN657" s="853"/>
      <c r="CO657" s="853"/>
      <c r="CP657" s="853"/>
      <c r="CQ657" s="853"/>
      <c r="CR657" s="853"/>
      <c r="CS657" s="853"/>
      <c r="CT657" s="853"/>
      <c r="CU657" s="853"/>
    </row>
    <row r="658" spans="1:99" s="852" customFormat="1" x14ac:dyDescent="0.2">
      <c r="A658" s="944" t="s">
        <v>4993</v>
      </c>
      <c r="B658" s="884" t="str">
        <f t="shared" si="14"/>
        <v>X</v>
      </c>
      <c r="C658" s="895" t="s">
        <v>4549</v>
      </c>
      <c r="D658" s="934">
        <v>0.42751</v>
      </c>
      <c r="E658" s="934">
        <v>0.26261800527572632</v>
      </c>
      <c r="F658" s="934">
        <v>2.8081231117248535</v>
      </c>
      <c r="G658" s="934">
        <v>2.9811630249023438</v>
      </c>
      <c r="H658" s="934">
        <v>4.7701520919799805</v>
      </c>
      <c r="I658" s="934">
        <v>7.4962010383605957</v>
      </c>
      <c r="J658" s="934">
        <v>6.2428979873657227</v>
      </c>
      <c r="K658" s="934">
        <v>7.9717378616333008</v>
      </c>
      <c r="L658" s="934">
        <v>5.939262866973877</v>
      </c>
      <c r="M658" s="934">
        <v>5.3501720428466797</v>
      </c>
      <c r="N658" s="934">
        <v>4.263361930847168</v>
      </c>
      <c r="O658" s="934">
        <v>5.7818989753723145</v>
      </c>
      <c r="P658" s="934">
        <v>5.5473880767822266</v>
      </c>
      <c r="Q658" s="934">
        <v>5.6471381187438965</v>
      </c>
      <c r="R658" s="934">
        <v>6.016200065612793</v>
      </c>
      <c r="S658" s="934">
        <v>11.344607353210449</v>
      </c>
      <c r="T658" s="934">
        <v>10.39600944519043</v>
      </c>
      <c r="U658" s="934">
        <v>13.710458755493164</v>
      </c>
      <c r="V658" s="934">
        <v>10.325079917907715</v>
      </c>
      <c r="W658" s="934">
        <v>17.193965911865234</v>
      </c>
      <c r="X658" s="934">
        <v>15.60188102722168</v>
      </c>
      <c r="Y658" s="934"/>
      <c r="Z658" s="934"/>
      <c r="AA658" s="853"/>
      <c r="AB658" s="853"/>
      <c r="AC658" s="853"/>
      <c r="AD658" s="853"/>
      <c r="AE658" s="853"/>
      <c r="AF658" s="853"/>
      <c r="AG658" s="853"/>
      <c r="AH658" s="853"/>
      <c r="AI658" s="853"/>
      <c r="AJ658" s="853"/>
      <c r="AK658" s="853"/>
      <c r="AL658" s="853"/>
      <c r="AM658" s="853"/>
      <c r="AN658" s="853"/>
      <c r="AO658" s="853"/>
      <c r="AP658" s="853"/>
      <c r="AQ658" s="888"/>
      <c r="AR658" s="888"/>
      <c r="AS658" s="888"/>
      <c r="AT658" s="888"/>
      <c r="AU658" s="853"/>
      <c r="AX658" s="853"/>
      <c r="AY658" s="853"/>
      <c r="AZ658" s="853"/>
      <c r="BA658" s="853"/>
      <c r="BB658" s="853"/>
      <c r="BC658" s="853"/>
      <c r="BD658" s="853"/>
      <c r="BE658" s="853"/>
      <c r="BF658" s="853"/>
      <c r="BG658" s="853"/>
      <c r="BH658" s="853"/>
      <c r="BI658" s="853"/>
      <c r="BJ658" s="853"/>
      <c r="BK658" s="853"/>
      <c r="BL658" s="853"/>
      <c r="BM658" s="853"/>
      <c r="BN658" s="853"/>
      <c r="BO658" s="853"/>
      <c r="BP658" s="853"/>
      <c r="BQ658" s="853"/>
      <c r="BR658" s="853"/>
      <c r="BS658" s="853"/>
      <c r="BT658" s="853"/>
      <c r="BU658" s="853"/>
      <c r="BV658" s="853"/>
      <c r="BW658" s="853"/>
      <c r="BX658" s="853"/>
      <c r="BY658" s="853"/>
      <c r="BZ658" s="853"/>
      <c r="CA658" s="853"/>
      <c r="CB658" s="853"/>
      <c r="CC658" s="853"/>
      <c r="CD658" s="853"/>
      <c r="CE658" s="853"/>
      <c r="CF658" s="853"/>
      <c r="CG658" s="853"/>
      <c r="CH658" s="853"/>
      <c r="CI658" s="853"/>
      <c r="CJ658" s="853"/>
      <c r="CK658" s="853"/>
      <c r="CL658" s="853"/>
      <c r="CM658" s="853"/>
      <c r="CN658" s="853"/>
      <c r="CO658" s="853"/>
      <c r="CP658" s="853"/>
      <c r="CQ658" s="853"/>
      <c r="CR658" s="853"/>
      <c r="CS658" s="853"/>
      <c r="CT658" s="853"/>
      <c r="CU658" s="853"/>
    </row>
    <row r="659" spans="1:99" s="852" customFormat="1" x14ac:dyDescent="0.2">
      <c r="A659" s="944" t="s">
        <v>4994</v>
      </c>
      <c r="B659" s="884" t="str">
        <f t="shared" si="14"/>
        <v>X</v>
      </c>
      <c r="C659" s="890" t="s">
        <v>4550</v>
      </c>
      <c r="D659" s="934">
        <v>69.296427000000008</v>
      </c>
      <c r="E659" s="934">
        <v>50.672206878662109</v>
      </c>
      <c r="F659" s="934">
        <v>42.254894256591797</v>
      </c>
      <c r="G659" s="934">
        <v>20.182796478271484</v>
      </c>
      <c r="H659" s="934">
        <v>13.919180870056152</v>
      </c>
      <c r="I659" s="934">
        <v>11.995578765869141</v>
      </c>
      <c r="J659" s="934">
        <v>12.045024871826172</v>
      </c>
      <c r="K659" s="934">
        <v>11.871395111083984</v>
      </c>
      <c r="L659" s="934">
        <v>13.499999046325684</v>
      </c>
      <c r="M659" s="934">
        <v>12.503907203674316</v>
      </c>
      <c r="N659" s="934">
        <v>11.831659317016602</v>
      </c>
      <c r="O659" s="934">
        <v>11.750611305236816</v>
      </c>
      <c r="P659" s="934">
        <v>9.2500600814819336</v>
      </c>
      <c r="Q659" s="934">
        <v>10.96574878692627</v>
      </c>
      <c r="R659" s="934">
        <v>11.89323616027832</v>
      </c>
      <c r="S659" s="934">
        <v>12.910208702087402</v>
      </c>
      <c r="T659" s="934">
        <v>14.54667854309082</v>
      </c>
      <c r="U659" s="934">
        <v>14.022961616516113</v>
      </c>
      <c r="V659" s="934">
        <v>10.738617897033691</v>
      </c>
      <c r="W659" s="934">
        <v>7.9076261520385742</v>
      </c>
      <c r="X659" s="934">
        <v>12.623349189758301</v>
      </c>
      <c r="Y659" s="934"/>
      <c r="Z659" s="934"/>
      <c r="AA659" s="853"/>
      <c r="AB659" s="853"/>
      <c r="AC659" s="853"/>
      <c r="AD659" s="853"/>
      <c r="AE659" s="853"/>
      <c r="AF659" s="853"/>
      <c r="AG659" s="853"/>
      <c r="AH659" s="853"/>
      <c r="AI659" s="853"/>
      <c r="AJ659" s="853"/>
      <c r="AK659" s="853"/>
      <c r="AL659" s="853"/>
      <c r="AM659" s="853"/>
      <c r="AN659" s="853"/>
      <c r="AO659" s="853"/>
      <c r="AP659" s="853"/>
      <c r="AQ659" s="888"/>
      <c r="AR659" s="888"/>
      <c r="AS659" s="888"/>
      <c r="AT659" s="888"/>
      <c r="AU659" s="853"/>
      <c r="AX659" s="853"/>
      <c r="AY659" s="853"/>
      <c r="AZ659" s="853"/>
      <c r="BA659" s="853"/>
      <c r="BB659" s="853"/>
      <c r="BC659" s="853"/>
      <c r="BD659" s="853"/>
      <c r="BE659" s="853"/>
      <c r="BF659" s="853"/>
      <c r="BG659" s="853"/>
      <c r="BH659" s="853"/>
      <c r="BI659" s="853"/>
      <c r="BJ659" s="853"/>
      <c r="BK659" s="853"/>
      <c r="BL659" s="853"/>
      <c r="BM659" s="853"/>
      <c r="BN659" s="853"/>
      <c r="BO659" s="853"/>
      <c r="BP659" s="853"/>
      <c r="BQ659" s="853"/>
      <c r="BR659" s="853"/>
      <c r="BS659" s="853"/>
      <c r="BT659" s="853"/>
      <c r="BU659" s="853"/>
      <c r="BV659" s="853"/>
      <c r="BW659" s="853"/>
      <c r="BX659" s="853"/>
      <c r="BY659" s="853"/>
      <c r="BZ659" s="853"/>
      <c r="CA659" s="853"/>
      <c r="CB659" s="853"/>
      <c r="CC659" s="853"/>
      <c r="CD659" s="853"/>
      <c r="CE659" s="853"/>
      <c r="CF659" s="853"/>
      <c r="CG659" s="853"/>
      <c r="CH659" s="853"/>
      <c r="CI659" s="853"/>
      <c r="CJ659" s="853"/>
      <c r="CK659" s="853"/>
      <c r="CL659" s="853"/>
      <c r="CM659" s="853"/>
      <c r="CN659" s="853"/>
      <c r="CO659" s="853"/>
      <c r="CP659" s="853"/>
      <c r="CQ659" s="853"/>
      <c r="CR659" s="853"/>
      <c r="CS659" s="853"/>
      <c r="CT659" s="853"/>
      <c r="CU659" s="853"/>
    </row>
    <row r="660" spans="1:99" s="852" customFormat="1" hidden="1" x14ac:dyDescent="0.2">
      <c r="A660" s="944" t="s">
        <v>4995</v>
      </c>
      <c r="B660" s="884" t="str">
        <f t="shared" si="14"/>
        <v/>
      </c>
      <c r="C660" s="891" t="s">
        <v>4551</v>
      </c>
      <c r="D660" s="934">
        <v>0</v>
      </c>
      <c r="E660" s="934">
        <v>0</v>
      </c>
      <c r="F660" s="934">
        <v>0</v>
      </c>
      <c r="G660" s="934">
        <v>0</v>
      </c>
      <c r="H660" s="934">
        <v>0</v>
      </c>
      <c r="I660" s="934">
        <v>0</v>
      </c>
      <c r="J660" s="934">
        <v>0</v>
      </c>
      <c r="K660" s="934">
        <v>0</v>
      </c>
      <c r="L660" s="934">
        <v>0</v>
      </c>
      <c r="M660" s="934">
        <v>0</v>
      </c>
      <c r="N660" s="934">
        <v>0</v>
      </c>
      <c r="O660" s="934">
        <v>0</v>
      </c>
      <c r="P660" s="934">
        <v>0</v>
      </c>
      <c r="Q660" s="934">
        <v>0</v>
      </c>
      <c r="R660" s="934">
        <v>0</v>
      </c>
      <c r="S660" s="934">
        <v>0</v>
      </c>
      <c r="T660" s="934">
        <v>0</v>
      </c>
      <c r="U660" s="934">
        <v>0</v>
      </c>
      <c r="V660" s="934">
        <v>0</v>
      </c>
      <c r="W660" s="934">
        <v>0</v>
      </c>
      <c r="X660" s="934"/>
      <c r="Y660" s="934"/>
      <c r="Z660" s="934"/>
      <c r="AA660" s="853"/>
      <c r="AB660" s="853"/>
      <c r="AC660" s="853"/>
      <c r="AD660" s="853"/>
      <c r="AE660" s="853"/>
      <c r="AF660" s="853"/>
      <c r="AG660" s="853"/>
      <c r="AH660" s="853"/>
      <c r="AI660" s="853"/>
      <c r="AJ660" s="853"/>
      <c r="AK660" s="853"/>
      <c r="AL660" s="853"/>
      <c r="AM660" s="853"/>
      <c r="AN660" s="853"/>
      <c r="AO660" s="853"/>
      <c r="AP660" s="853"/>
      <c r="AQ660" s="888"/>
      <c r="AR660" s="888"/>
      <c r="AS660" s="888"/>
      <c r="AT660" s="888"/>
      <c r="AU660" s="853"/>
      <c r="AX660" s="853"/>
      <c r="AY660" s="853"/>
      <c r="AZ660" s="853"/>
      <c r="BA660" s="853"/>
      <c r="BB660" s="853"/>
      <c r="BC660" s="853"/>
      <c r="BD660" s="853"/>
      <c r="BE660" s="853"/>
      <c r="BF660" s="853"/>
      <c r="BG660" s="853"/>
      <c r="BH660" s="853"/>
      <c r="BI660" s="853"/>
      <c r="BJ660" s="853"/>
      <c r="BK660" s="853"/>
      <c r="BL660" s="853"/>
      <c r="BM660" s="853"/>
      <c r="BN660" s="853"/>
      <c r="BO660" s="853"/>
      <c r="BP660" s="853"/>
      <c r="BQ660" s="853"/>
      <c r="BR660" s="853"/>
      <c r="BS660" s="853"/>
      <c r="BT660" s="853"/>
      <c r="BU660" s="853"/>
      <c r="BV660" s="853"/>
      <c r="BW660" s="853"/>
      <c r="BX660" s="853"/>
      <c r="BY660" s="853"/>
      <c r="BZ660" s="853"/>
      <c r="CA660" s="853"/>
      <c r="CB660" s="853"/>
      <c r="CC660" s="853"/>
      <c r="CD660" s="853"/>
      <c r="CE660" s="853"/>
      <c r="CF660" s="853"/>
      <c r="CG660" s="853"/>
      <c r="CH660" s="853"/>
      <c r="CI660" s="853"/>
      <c r="CJ660" s="853"/>
      <c r="CK660" s="853"/>
      <c r="CL660" s="853"/>
      <c r="CM660" s="853"/>
      <c r="CN660" s="853"/>
      <c r="CO660" s="853"/>
      <c r="CP660" s="853"/>
      <c r="CQ660" s="853"/>
      <c r="CR660" s="853"/>
      <c r="CS660" s="853"/>
      <c r="CT660" s="853"/>
      <c r="CU660" s="853"/>
    </row>
    <row r="661" spans="1:99" s="852" customFormat="1" x14ac:dyDescent="0.2">
      <c r="A661" s="944" t="s">
        <v>4996</v>
      </c>
      <c r="B661" s="884" t="str">
        <f t="shared" si="14"/>
        <v>X</v>
      </c>
      <c r="C661" s="891" t="s">
        <v>4552</v>
      </c>
      <c r="D661" s="934">
        <v>0</v>
      </c>
      <c r="E661" s="934">
        <v>0.95803481340408325</v>
      </c>
      <c r="F661" s="934">
        <v>9.40667724609375</v>
      </c>
      <c r="G661" s="934">
        <v>2.7006316184997559</v>
      </c>
      <c r="H661" s="934">
        <v>0.87424677610397339</v>
      </c>
      <c r="I661" s="934">
        <v>0.87791478633880615</v>
      </c>
      <c r="J661" s="934">
        <v>0.89339238405227661</v>
      </c>
      <c r="K661" s="934">
        <v>1.0237443447113037</v>
      </c>
      <c r="L661" s="934">
        <v>1.1149115562438965</v>
      </c>
      <c r="M661" s="934">
        <v>1.3171488046646118</v>
      </c>
      <c r="N661" s="934">
        <v>1.4473352432250977</v>
      </c>
      <c r="O661" s="934">
        <v>0.72395402193069458</v>
      </c>
      <c r="P661" s="934">
        <v>0.47725880146026611</v>
      </c>
      <c r="Q661" s="934">
        <v>0</v>
      </c>
      <c r="R661" s="934">
        <v>0</v>
      </c>
      <c r="S661" s="934">
        <v>0</v>
      </c>
      <c r="T661" s="934">
        <v>0</v>
      </c>
      <c r="U661" s="934">
        <v>0</v>
      </c>
      <c r="V661" s="934">
        <v>0</v>
      </c>
      <c r="W661" s="934">
        <v>0</v>
      </c>
      <c r="X661" s="934">
        <v>0</v>
      </c>
      <c r="Y661" s="934"/>
      <c r="Z661" s="934"/>
      <c r="AA661" s="853"/>
      <c r="AB661" s="853"/>
      <c r="AC661" s="853"/>
      <c r="AD661" s="853"/>
      <c r="AE661" s="853"/>
      <c r="AF661" s="853"/>
      <c r="AG661" s="853"/>
      <c r="AH661" s="853"/>
      <c r="AI661" s="853"/>
      <c r="AJ661" s="853"/>
      <c r="AK661" s="853"/>
      <c r="AL661" s="853"/>
      <c r="AM661" s="853"/>
      <c r="AN661" s="853"/>
      <c r="AO661" s="853"/>
      <c r="AP661" s="853"/>
      <c r="AQ661" s="888"/>
      <c r="AR661" s="888"/>
      <c r="AS661" s="888"/>
      <c r="AT661" s="888"/>
      <c r="AU661" s="853"/>
      <c r="AX661" s="853"/>
      <c r="AY661" s="853"/>
      <c r="AZ661" s="853"/>
      <c r="BA661" s="853"/>
      <c r="BB661" s="853"/>
      <c r="BC661" s="853"/>
      <c r="BD661" s="853"/>
      <c r="BE661" s="853"/>
      <c r="BF661" s="853"/>
      <c r="BG661" s="853"/>
      <c r="BH661" s="853"/>
      <c r="BI661" s="853"/>
      <c r="BJ661" s="853"/>
      <c r="BK661" s="853"/>
      <c r="BL661" s="853"/>
      <c r="BM661" s="853"/>
      <c r="BN661" s="853"/>
      <c r="BO661" s="853"/>
      <c r="BP661" s="853"/>
      <c r="BQ661" s="853"/>
      <c r="BR661" s="853"/>
      <c r="BS661" s="853"/>
      <c r="BT661" s="853"/>
      <c r="BU661" s="853"/>
      <c r="BV661" s="853"/>
      <c r="BW661" s="853"/>
      <c r="BX661" s="853"/>
      <c r="BY661" s="853"/>
      <c r="BZ661" s="853"/>
      <c r="CA661" s="853"/>
      <c r="CB661" s="853"/>
      <c r="CC661" s="853"/>
      <c r="CD661" s="853"/>
      <c r="CE661" s="853"/>
      <c r="CF661" s="853"/>
      <c r="CG661" s="853"/>
      <c r="CH661" s="853"/>
      <c r="CI661" s="853"/>
      <c r="CJ661" s="853"/>
      <c r="CK661" s="853"/>
      <c r="CL661" s="853"/>
      <c r="CM661" s="853"/>
      <c r="CN661" s="853"/>
      <c r="CO661" s="853"/>
      <c r="CP661" s="853"/>
      <c r="CQ661" s="853"/>
      <c r="CR661" s="853"/>
      <c r="CS661" s="853"/>
      <c r="CT661" s="853"/>
      <c r="CU661" s="853"/>
    </row>
    <row r="662" spans="1:99" s="852" customFormat="1" hidden="1" x14ac:dyDescent="0.2">
      <c r="A662" s="944" t="s">
        <v>4997</v>
      </c>
      <c r="B662" s="884" t="str">
        <f t="shared" si="14"/>
        <v/>
      </c>
      <c r="C662" s="891" t="s">
        <v>4553</v>
      </c>
      <c r="D662" s="934">
        <v>0</v>
      </c>
      <c r="E662" s="934">
        <v>0</v>
      </c>
      <c r="F662" s="934">
        <v>0</v>
      </c>
      <c r="G662" s="934">
        <v>0</v>
      </c>
      <c r="H662" s="934">
        <v>0</v>
      </c>
      <c r="I662" s="934">
        <v>0</v>
      </c>
      <c r="J662" s="934">
        <v>0</v>
      </c>
      <c r="K662" s="934">
        <v>0</v>
      </c>
      <c r="L662" s="934">
        <v>0</v>
      </c>
      <c r="M662" s="934">
        <v>0</v>
      </c>
      <c r="N662" s="934">
        <v>0</v>
      </c>
      <c r="O662" s="934">
        <v>0</v>
      </c>
      <c r="P662" s="934">
        <v>0</v>
      </c>
      <c r="Q662" s="934">
        <v>0</v>
      </c>
      <c r="R662" s="934">
        <v>0</v>
      </c>
      <c r="S662" s="934">
        <v>0</v>
      </c>
      <c r="T662" s="934">
        <v>0</v>
      </c>
      <c r="U662" s="934">
        <v>0</v>
      </c>
      <c r="V662" s="934">
        <v>0</v>
      </c>
      <c r="W662" s="934">
        <v>0</v>
      </c>
      <c r="X662" s="934"/>
      <c r="Y662" s="934"/>
      <c r="Z662" s="934"/>
      <c r="AA662" s="853"/>
      <c r="AB662" s="853"/>
      <c r="AC662" s="853"/>
      <c r="AD662" s="853"/>
      <c r="AE662" s="853"/>
      <c r="AF662" s="853"/>
      <c r="AG662" s="853"/>
      <c r="AH662" s="853"/>
      <c r="AI662" s="853"/>
      <c r="AJ662" s="853"/>
      <c r="AK662" s="853"/>
      <c r="AL662" s="853"/>
      <c r="AM662" s="853"/>
      <c r="AN662" s="853"/>
      <c r="AO662" s="853"/>
      <c r="AP662" s="853"/>
      <c r="AQ662" s="888"/>
      <c r="AR662" s="888"/>
      <c r="AS662" s="888"/>
      <c r="AT662" s="888"/>
      <c r="AU662" s="853"/>
      <c r="AX662" s="853"/>
      <c r="AY662" s="853"/>
      <c r="AZ662" s="853"/>
      <c r="BA662" s="853"/>
      <c r="BB662" s="853"/>
      <c r="BC662" s="853"/>
      <c r="BD662" s="853"/>
      <c r="BE662" s="853"/>
      <c r="BF662" s="853"/>
      <c r="BG662" s="853"/>
      <c r="BH662" s="853"/>
      <c r="BI662" s="853"/>
      <c r="BJ662" s="853"/>
      <c r="BK662" s="853"/>
      <c r="BL662" s="853"/>
      <c r="BM662" s="853"/>
      <c r="BN662" s="853"/>
      <c r="BO662" s="853"/>
      <c r="BP662" s="853"/>
      <c r="BQ662" s="853"/>
      <c r="BR662" s="853"/>
      <c r="BS662" s="853"/>
      <c r="BT662" s="853"/>
      <c r="BU662" s="853"/>
      <c r="BV662" s="853"/>
      <c r="BW662" s="853"/>
      <c r="BX662" s="853"/>
      <c r="BY662" s="853"/>
      <c r="BZ662" s="853"/>
      <c r="CA662" s="853"/>
      <c r="CB662" s="853"/>
      <c r="CC662" s="853"/>
      <c r="CD662" s="853"/>
      <c r="CE662" s="853"/>
      <c r="CF662" s="853"/>
      <c r="CG662" s="853"/>
      <c r="CH662" s="853"/>
      <c r="CI662" s="853"/>
      <c r="CJ662" s="853"/>
      <c r="CK662" s="853"/>
      <c r="CL662" s="853"/>
      <c r="CM662" s="853"/>
      <c r="CN662" s="853"/>
      <c r="CO662" s="853"/>
      <c r="CP662" s="853"/>
      <c r="CQ662" s="853"/>
      <c r="CR662" s="853"/>
      <c r="CS662" s="853"/>
      <c r="CT662" s="853"/>
      <c r="CU662" s="853"/>
    </row>
    <row r="663" spans="1:99" s="852" customFormat="1" x14ac:dyDescent="0.2">
      <c r="A663" s="944" t="s">
        <v>4998</v>
      </c>
      <c r="B663" s="884" t="str">
        <f t="shared" si="14"/>
        <v>X</v>
      </c>
      <c r="C663" s="891" t="s">
        <v>4554</v>
      </c>
      <c r="D663" s="934">
        <v>67.080717000000007</v>
      </c>
      <c r="E663" s="934">
        <v>46.434856414794922</v>
      </c>
      <c r="F663" s="934">
        <v>30.390283584594727</v>
      </c>
      <c r="G663" s="934">
        <v>14.497293472290039</v>
      </c>
      <c r="H663" s="934">
        <v>11.803730964660645</v>
      </c>
      <c r="I663" s="934">
        <v>8.3658580780029297</v>
      </c>
      <c r="J663" s="934">
        <v>8.3846359252929688</v>
      </c>
      <c r="K663" s="934">
        <v>8.9636135101318359</v>
      </c>
      <c r="L663" s="934">
        <v>8.6099996566772461</v>
      </c>
      <c r="M663" s="934">
        <v>7.8807582855224609</v>
      </c>
      <c r="N663" s="934">
        <v>7.9532227516174316</v>
      </c>
      <c r="O663" s="934">
        <v>6.8734211921691895</v>
      </c>
      <c r="P663" s="934">
        <v>6.1325054168701172</v>
      </c>
      <c r="Q663" s="934">
        <v>7.1479411125183105</v>
      </c>
      <c r="R663" s="934">
        <v>7.5920281410217285</v>
      </c>
      <c r="S663" s="934">
        <v>8.188715934753418</v>
      </c>
      <c r="T663" s="934">
        <v>8.0785598754882813</v>
      </c>
      <c r="U663" s="934">
        <v>7.2136831283569336</v>
      </c>
      <c r="V663" s="934">
        <v>8.1327295303344727</v>
      </c>
      <c r="W663" s="934">
        <v>4.5364217758178711</v>
      </c>
      <c r="X663" s="934">
        <v>7.1946811676025391</v>
      </c>
      <c r="Y663" s="934"/>
      <c r="Z663" s="934"/>
      <c r="AA663" s="853"/>
      <c r="AB663" s="853"/>
      <c r="AC663" s="853"/>
      <c r="AD663" s="853"/>
      <c r="AE663" s="853"/>
      <c r="AF663" s="853"/>
      <c r="AG663" s="853"/>
      <c r="AH663" s="853"/>
      <c r="AI663" s="853"/>
      <c r="AJ663" s="853"/>
      <c r="AK663" s="853"/>
      <c r="AL663" s="853"/>
      <c r="AM663" s="853"/>
      <c r="AN663" s="853"/>
      <c r="AO663" s="853"/>
      <c r="AP663" s="853"/>
      <c r="AQ663" s="888"/>
      <c r="AR663" s="888"/>
      <c r="AS663" s="888"/>
      <c r="AT663" s="888"/>
      <c r="AU663" s="853"/>
      <c r="AX663" s="853"/>
      <c r="AY663" s="853"/>
      <c r="AZ663" s="853"/>
      <c r="BA663" s="853"/>
      <c r="BB663" s="853"/>
      <c r="BC663" s="853"/>
      <c r="BD663" s="853"/>
      <c r="BE663" s="853"/>
      <c r="BF663" s="853"/>
      <c r="BG663" s="853"/>
      <c r="BH663" s="853"/>
      <c r="BI663" s="853"/>
      <c r="BJ663" s="853"/>
      <c r="BK663" s="853"/>
      <c r="BL663" s="853"/>
      <c r="BM663" s="853"/>
      <c r="BN663" s="853"/>
      <c r="BO663" s="853"/>
      <c r="BP663" s="853"/>
      <c r="BQ663" s="853"/>
      <c r="BR663" s="853"/>
      <c r="BS663" s="853"/>
      <c r="BT663" s="853"/>
      <c r="BU663" s="853"/>
      <c r="BV663" s="853"/>
      <c r="BW663" s="853"/>
      <c r="BX663" s="853"/>
      <c r="BY663" s="853"/>
      <c r="BZ663" s="853"/>
      <c r="CA663" s="853"/>
      <c r="CB663" s="853"/>
      <c r="CC663" s="853"/>
      <c r="CD663" s="853"/>
      <c r="CE663" s="853"/>
      <c r="CF663" s="853"/>
      <c r="CG663" s="853"/>
      <c r="CH663" s="853"/>
      <c r="CI663" s="853"/>
      <c r="CJ663" s="853"/>
      <c r="CK663" s="853"/>
      <c r="CL663" s="853"/>
      <c r="CM663" s="853"/>
      <c r="CN663" s="853"/>
      <c r="CO663" s="853"/>
      <c r="CP663" s="853"/>
      <c r="CQ663" s="853"/>
      <c r="CR663" s="853"/>
      <c r="CS663" s="853"/>
      <c r="CT663" s="853"/>
      <c r="CU663" s="853"/>
    </row>
    <row r="664" spans="1:99" s="852" customFormat="1" hidden="1" x14ac:dyDescent="0.2">
      <c r="A664" s="944" t="s">
        <v>4999</v>
      </c>
      <c r="B664" s="884" t="str">
        <f t="shared" si="14"/>
        <v/>
      </c>
      <c r="C664" s="894" t="s">
        <v>4555</v>
      </c>
      <c r="D664" s="934">
        <v>0</v>
      </c>
      <c r="E664" s="934">
        <v>0</v>
      </c>
      <c r="F664" s="934">
        <v>0</v>
      </c>
      <c r="G664" s="934">
        <v>0</v>
      </c>
      <c r="H664" s="934">
        <v>0</v>
      </c>
      <c r="I664" s="934">
        <v>0</v>
      </c>
      <c r="J664" s="934">
        <v>0</v>
      </c>
      <c r="K664" s="934">
        <v>0</v>
      </c>
      <c r="L664" s="934">
        <v>0</v>
      </c>
      <c r="M664" s="934">
        <v>0</v>
      </c>
      <c r="N664" s="934">
        <v>0</v>
      </c>
      <c r="O664" s="934">
        <v>0</v>
      </c>
      <c r="P664" s="934">
        <v>0</v>
      </c>
      <c r="Q664" s="934">
        <v>0</v>
      </c>
      <c r="R664" s="934">
        <v>0</v>
      </c>
      <c r="S664" s="934">
        <v>0</v>
      </c>
      <c r="T664" s="934">
        <v>0</v>
      </c>
      <c r="U664" s="934">
        <v>0</v>
      </c>
      <c r="V664" s="934">
        <v>0</v>
      </c>
      <c r="W664" s="934">
        <v>0</v>
      </c>
      <c r="X664" s="934"/>
      <c r="Y664" s="934"/>
      <c r="Z664" s="934"/>
      <c r="AA664" s="853"/>
      <c r="AB664" s="853"/>
      <c r="AC664" s="853"/>
      <c r="AD664" s="853"/>
      <c r="AE664" s="853"/>
      <c r="AF664" s="853"/>
      <c r="AG664" s="853"/>
      <c r="AH664" s="853"/>
      <c r="AI664" s="853"/>
      <c r="AJ664" s="853"/>
      <c r="AK664" s="853"/>
      <c r="AL664" s="853"/>
      <c r="AM664" s="853"/>
      <c r="AN664" s="853"/>
      <c r="AO664" s="853"/>
      <c r="AP664" s="853"/>
      <c r="AQ664" s="888"/>
      <c r="AR664" s="888"/>
      <c r="AS664" s="888"/>
      <c r="AT664" s="888"/>
      <c r="AU664" s="853"/>
      <c r="AX664" s="853"/>
      <c r="AY664" s="853"/>
      <c r="AZ664" s="853"/>
      <c r="BA664" s="853"/>
      <c r="BB664" s="853"/>
      <c r="BC664" s="853"/>
      <c r="BD664" s="853"/>
      <c r="BE664" s="853"/>
      <c r="BF664" s="853"/>
      <c r="BG664" s="853"/>
      <c r="BH664" s="853"/>
      <c r="BI664" s="853"/>
      <c r="BJ664" s="853"/>
      <c r="BK664" s="853"/>
      <c r="BL664" s="853"/>
      <c r="BM664" s="853"/>
      <c r="BN664" s="853"/>
      <c r="BO664" s="853"/>
      <c r="BP664" s="853"/>
      <c r="BQ664" s="853"/>
      <c r="BR664" s="853"/>
      <c r="BS664" s="853"/>
      <c r="BT664" s="853"/>
      <c r="BU664" s="853"/>
      <c r="BV664" s="853"/>
      <c r="BW664" s="853"/>
      <c r="BX664" s="853"/>
      <c r="BY664" s="853"/>
      <c r="BZ664" s="853"/>
      <c r="CA664" s="853"/>
      <c r="CB664" s="853"/>
      <c r="CC664" s="853"/>
      <c r="CD664" s="853"/>
      <c r="CE664" s="853"/>
      <c r="CF664" s="853"/>
      <c r="CG664" s="853"/>
      <c r="CH664" s="853"/>
      <c r="CI664" s="853"/>
      <c r="CJ664" s="853"/>
      <c r="CK664" s="853"/>
      <c r="CL664" s="853"/>
      <c r="CM664" s="853"/>
      <c r="CN664" s="853"/>
      <c r="CO664" s="853"/>
      <c r="CP664" s="853"/>
      <c r="CQ664" s="853"/>
      <c r="CR664" s="853"/>
      <c r="CS664" s="853"/>
      <c r="CT664" s="853"/>
      <c r="CU664" s="853"/>
    </row>
    <row r="665" spans="1:99" s="852" customFormat="1" x14ac:dyDescent="0.2">
      <c r="A665" s="944" t="s">
        <v>5000</v>
      </c>
      <c r="B665" s="884" t="str">
        <f t="shared" si="14"/>
        <v>X</v>
      </c>
      <c r="C665" s="894" t="s">
        <v>4556</v>
      </c>
      <c r="D665" s="934">
        <v>67.080717000000007</v>
      </c>
      <c r="E665" s="934">
        <v>46.434856414794922</v>
      </c>
      <c r="F665" s="934">
        <v>30.390283584594727</v>
      </c>
      <c r="G665" s="934">
        <v>14.497293472290039</v>
      </c>
      <c r="H665" s="934">
        <v>11.803730964660645</v>
      </c>
      <c r="I665" s="934">
        <v>8.3658580780029297</v>
      </c>
      <c r="J665" s="934">
        <v>8.3846359252929688</v>
      </c>
      <c r="K665" s="934">
        <v>8.9636135101318359</v>
      </c>
      <c r="L665" s="934">
        <v>8.6099996566772461</v>
      </c>
      <c r="M665" s="934">
        <v>7.8807582855224609</v>
      </c>
      <c r="N665" s="934">
        <v>7.9532227516174316</v>
      </c>
      <c r="O665" s="934">
        <v>6.8734211921691895</v>
      </c>
      <c r="P665" s="934">
        <v>6.1325054168701172</v>
      </c>
      <c r="Q665" s="934">
        <v>7.1479411125183105</v>
      </c>
      <c r="R665" s="934">
        <v>7.5920281410217285</v>
      </c>
      <c r="S665" s="934">
        <v>8.188715934753418</v>
      </c>
      <c r="T665" s="934">
        <v>8.0785598754882813</v>
      </c>
      <c r="U665" s="934">
        <v>7.2136831283569336</v>
      </c>
      <c r="V665" s="934">
        <v>8.1327295303344727</v>
      </c>
      <c r="W665" s="934">
        <v>4.5364217758178711</v>
      </c>
      <c r="X665" s="934">
        <v>7.1946811676025391</v>
      </c>
      <c r="Y665" s="934"/>
      <c r="Z665" s="934"/>
      <c r="AA665" s="853"/>
      <c r="AB665" s="853"/>
      <c r="AC665" s="853"/>
      <c r="AD665" s="853"/>
      <c r="AE665" s="853"/>
      <c r="AF665" s="853"/>
      <c r="AG665" s="853"/>
      <c r="AH665" s="853"/>
      <c r="AI665" s="853"/>
      <c r="AJ665" s="853"/>
      <c r="AK665" s="853"/>
      <c r="AL665" s="853"/>
      <c r="AM665" s="853"/>
      <c r="AN665" s="853"/>
      <c r="AO665" s="853"/>
      <c r="AP665" s="853"/>
      <c r="AQ665" s="888"/>
      <c r="AR665" s="888"/>
      <c r="AS665" s="888"/>
      <c r="AT665" s="888"/>
      <c r="AU665" s="853"/>
      <c r="AX665" s="853"/>
      <c r="AY665" s="853"/>
      <c r="AZ665" s="853"/>
      <c r="BA665" s="853"/>
      <c r="BB665" s="853"/>
      <c r="BC665" s="853"/>
      <c r="BD665" s="853"/>
      <c r="BE665" s="853"/>
      <c r="BF665" s="853"/>
      <c r="BG665" s="853"/>
      <c r="BH665" s="853"/>
      <c r="BI665" s="853"/>
      <c r="BJ665" s="853"/>
      <c r="BK665" s="853"/>
      <c r="BL665" s="853"/>
      <c r="BM665" s="853"/>
      <c r="BN665" s="853"/>
      <c r="BO665" s="853"/>
      <c r="BP665" s="853"/>
      <c r="BQ665" s="853"/>
      <c r="BR665" s="853"/>
      <c r="BS665" s="853"/>
      <c r="BT665" s="853"/>
      <c r="BU665" s="853"/>
      <c r="BV665" s="853"/>
      <c r="BW665" s="853"/>
      <c r="BX665" s="853"/>
      <c r="BY665" s="853"/>
      <c r="BZ665" s="853"/>
      <c r="CA665" s="853"/>
      <c r="CB665" s="853"/>
      <c r="CC665" s="853"/>
      <c r="CD665" s="853"/>
      <c r="CE665" s="853"/>
      <c r="CF665" s="853"/>
      <c r="CG665" s="853"/>
      <c r="CH665" s="853"/>
      <c r="CI665" s="853"/>
      <c r="CJ665" s="853"/>
      <c r="CK665" s="853"/>
      <c r="CL665" s="853"/>
      <c r="CM665" s="853"/>
      <c r="CN665" s="853"/>
      <c r="CO665" s="853"/>
      <c r="CP665" s="853"/>
      <c r="CQ665" s="853"/>
      <c r="CR665" s="853"/>
      <c r="CS665" s="853"/>
      <c r="CT665" s="853"/>
      <c r="CU665" s="853"/>
    </row>
    <row r="666" spans="1:99" s="852" customFormat="1" hidden="1" x14ac:dyDescent="0.2">
      <c r="A666" s="944" t="s">
        <v>5001</v>
      </c>
      <c r="B666" s="884" t="str">
        <f t="shared" si="14"/>
        <v/>
      </c>
      <c r="C666" s="891" t="s">
        <v>4557</v>
      </c>
      <c r="D666" s="934">
        <v>0</v>
      </c>
      <c r="E666" s="934">
        <v>0</v>
      </c>
      <c r="F666" s="934">
        <v>0</v>
      </c>
      <c r="G666" s="934">
        <v>0</v>
      </c>
      <c r="H666" s="934">
        <v>0</v>
      </c>
      <c r="I666" s="934">
        <v>0</v>
      </c>
      <c r="J666" s="934">
        <v>0</v>
      </c>
      <c r="K666" s="934">
        <v>0</v>
      </c>
      <c r="L666" s="934">
        <v>0</v>
      </c>
      <c r="M666" s="934">
        <v>0</v>
      </c>
      <c r="N666" s="934">
        <v>0</v>
      </c>
      <c r="O666" s="934">
        <v>0</v>
      </c>
      <c r="P666" s="934">
        <v>0</v>
      </c>
      <c r="Q666" s="934">
        <v>0</v>
      </c>
      <c r="R666" s="934">
        <v>0</v>
      </c>
      <c r="S666" s="934">
        <v>0</v>
      </c>
      <c r="T666" s="934">
        <v>0</v>
      </c>
      <c r="U666" s="934">
        <v>0</v>
      </c>
      <c r="V666" s="934">
        <v>0</v>
      </c>
      <c r="W666" s="934">
        <v>0</v>
      </c>
      <c r="X666" s="934"/>
      <c r="Y666" s="934"/>
      <c r="Z666" s="934"/>
      <c r="AA666" s="853"/>
      <c r="AB666" s="853"/>
      <c r="AC666" s="853"/>
      <c r="AD666" s="853"/>
      <c r="AE666" s="853"/>
      <c r="AF666" s="853"/>
      <c r="AG666" s="853"/>
      <c r="AH666" s="853"/>
      <c r="AI666" s="853"/>
      <c r="AJ666" s="853"/>
      <c r="AK666" s="853"/>
      <c r="AL666" s="853"/>
      <c r="AM666" s="853"/>
      <c r="AN666" s="853"/>
      <c r="AO666" s="853"/>
      <c r="AP666" s="853"/>
      <c r="AQ666" s="888"/>
      <c r="AR666" s="888"/>
      <c r="AS666" s="888"/>
      <c r="AT666" s="888"/>
      <c r="AU666" s="853"/>
      <c r="AX666" s="853"/>
      <c r="AY666" s="853"/>
      <c r="AZ666" s="853"/>
      <c r="BA666" s="853"/>
      <c r="BB666" s="853"/>
      <c r="BC666" s="853"/>
      <c r="BD666" s="853"/>
      <c r="BE666" s="853"/>
      <c r="BF666" s="853"/>
      <c r="BG666" s="853"/>
      <c r="BH666" s="853"/>
      <c r="BI666" s="853"/>
      <c r="BJ666" s="853"/>
      <c r="BK666" s="853"/>
      <c r="BL666" s="853"/>
      <c r="BM666" s="853"/>
      <c r="BN666" s="853"/>
      <c r="BO666" s="853"/>
      <c r="BP666" s="853"/>
      <c r="BQ666" s="853"/>
      <c r="BR666" s="853"/>
      <c r="BS666" s="853"/>
      <c r="BT666" s="853"/>
      <c r="BU666" s="853"/>
      <c r="BV666" s="853"/>
      <c r="BW666" s="853"/>
      <c r="BX666" s="853"/>
      <c r="BY666" s="853"/>
      <c r="BZ666" s="853"/>
      <c r="CA666" s="853"/>
      <c r="CB666" s="853"/>
      <c r="CC666" s="853"/>
      <c r="CD666" s="853"/>
      <c r="CE666" s="853"/>
      <c r="CF666" s="853"/>
      <c r="CG666" s="853"/>
      <c r="CH666" s="853"/>
      <c r="CI666" s="853"/>
      <c r="CJ666" s="853"/>
      <c r="CK666" s="853"/>
      <c r="CL666" s="853"/>
      <c r="CM666" s="853"/>
      <c r="CN666" s="853"/>
      <c r="CO666" s="853"/>
      <c r="CP666" s="853"/>
      <c r="CQ666" s="853"/>
      <c r="CR666" s="853"/>
      <c r="CS666" s="853"/>
      <c r="CT666" s="853"/>
      <c r="CU666" s="853"/>
    </row>
    <row r="667" spans="1:99" s="852" customFormat="1" hidden="1" x14ac:dyDescent="0.2">
      <c r="A667" s="944" t="s">
        <v>5002</v>
      </c>
      <c r="B667" s="884" t="str">
        <f t="shared" si="14"/>
        <v/>
      </c>
      <c r="C667" s="894" t="s">
        <v>4558</v>
      </c>
      <c r="D667" s="934">
        <v>0</v>
      </c>
      <c r="E667" s="934">
        <v>0</v>
      </c>
      <c r="F667" s="934">
        <v>0</v>
      </c>
      <c r="G667" s="934">
        <v>0</v>
      </c>
      <c r="H667" s="934">
        <v>0</v>
      </c>
      <c r="I667" s="934">
        <v>0</v>
      </c>
      <c r="J667" s="934">
        <v>0</v>
      </c>
      <c r="K667" s="934">
        <v>0</v>
      </c>
      <c r="L667" s="934">
        <v>0</v>
      </c>
      <c r="M667" s="934">
        <v>0</v>
      </c>
      <c r="N667" s="934">
        <v>0</v>
      </c>
      <c r="O667" s="934">
        <v>0</v>
      </c>
      <c r="P667" s="934">
        <v>0</v>
      </c>
      <c r="Q667" s="934">
        <v>0</v>
      </c>
      <c r="R667" s="934">
        <v>0</v>
      </c>
      <c r="S667" s="934">
        <v>0</v>
      </c>
      <c r="T667" s="934">
        <v>0</v>
      </c>
      <c r="U667" s="934">
        <v>0</v>
      </c>
      <c r="V667" s="934">
        <v>0</v>
      </c>
      <c r="W667" s="934">
        <v>0</v>
      </c>
      <c r="X667" s="934"/>
      <c r="Y667" s="934"/>
      <c r="Z667" s="934"/>
      <c r="AA667" s="853"/>
      <c r="AB667" s="853"/>
      <c r="AC667" s="853"/>
      <c r="AD667" s="853"/>
      <c r="AE667" s="853"/>
      <c r="AF667" s="853"/>
      <c r="AG667" s="853"/>
      <c r="AH667" s="853"/>
      <c r="AI667" s="853"/>
      <c r="AJ667" s="853"/>
      <c r="AK667" s="853"/>
      <c r="AL667" s="853"/>
      <c r="AM667" s="853"/>
      <c r="AN667" s="853"/>
      <c r="AO667" s="853"/>
      <c r="AP667" s="853"/>
      <c r="AQ667" s="888"/>
      <c r="AR667" s="888"/>
      <c r="AS667" s="888"/>
      <c r="AT667" s="888"/>
      <c r="AU667" s="853"/>
      <c r="AX667" s="853"/>
      <c r="AY667" s="853"/>
      <c r="AZ667" s="853"/>
      <c r="BA667" s="853"/>
      <c r="BB667" s="853"/>
      <c r="BC667" s="853"/>
      <c r="BD667" s="853"/>
      <c r="BE667" s="853"/>
      <c r="BF667" s="853"/>
      <c r="BG667" s="853"/>
      <c r="BH667" s="853"/>
      <c r="BI667" s="853"/>
      <c r="BJ667" s="853"/>
      <c r="BK667" s="853"/>
      <c r="BL667" s="853"/>
      <c r="BM667" s="853"/>
      <c r="BN667" s="853"/>
      <c r="BO667" s="853"/>
      <c r="BP667" s="853"/>
      <c r="BQ667" s="853"/>
      <c r="BR667" s="853"/>
      <c r="BS667" s="853"/>
      <c r="BT667" s="853"/>
      <c r="BU667" s="853"/>
      <c r="BV667" s="853"/>
      <c r="BW667" s="853"/>
      <c r="BX667" s="853"/>
      <c r="BY667" s="853"/>
      <c r="BZ667" s="853"/>
      <c r="CA667" s="853"/>
      <c r="CB667" s="853"/>
      <c r="CC667" s="853"/>
      <c r="CD667" s="853"/>
      <c r="CE667" s="853"/>
      <c r="CF667" s="853"/>
      <c r="CG667" s="853"/>
      <c r="CH667" s="853"/>
      <c r="CI667" s="853"/>
      <c r="CJ667" s="853"/>
      <c r="CK667" s="853"/>
      <c r="CL667" s="853"/>
      <c r="CM667" s="853"/>
      <c r="CN667" s="853"/>
      <c r="CO667" s="853"/>
      <c r="CP667" s="853"/>
      <c r="CQ667" s="853"/>
      <c r="CR667" s="853"/>
      <c r="CS667" s="853"/>
      <c r="CT667" s="853"/>
      <c r="CU667" s="853"/>
    </row>
    <row r="668" spans="1:99" s="852" customFormat="1" hidden="1" x14ac:dyDescent="0.2">
      <c r="A668" s="944" t="s">
        <v>5003</v>
      </c>
      <c r="B668" s="884" t="str">
        <f t="shared" si="14"/>
        <v/>
      </c>
      <c r="C668" s="894" t="s">
        <v>4559</v>
      </c>
      <c r="D668" s="934">
        <v>0</v>
      </c>
      <c r="E668" s="934">
        <v>0</v>
      </c>
      <c r="F668" s="934">
        <v>0</v>
      </c>
      <c r="G668" s="934">
        <v>0</v>
      </c>
      <c r="H668" s="934">
        <v>0</v>
      </c>
      <c r="I668" s="934">
        <v>0</v>
      </c>
      <c r="J668" s="934">
        <v>0</v>
      </c>
      <c r="K668" s="934">
        <v>0</v>
      </c>
      <c r="L668" s="934">
        <v>0</v>
      </c>
      <c r="M668" s="934">
        <v>0</v>
      </c>
      <c r="N668" s="934">
        <v>0</v>
      </c>
      <c r="O668" s="934">
        <v>0</v>
      </c>
      <c r="P668" s="934">
        <v>0</v>
      </c>
      <c r="Q668" s="934">
        <v>0</v>
      </c>
      <c r="R668" s="934">
        <v>0</v>
      </c>
      <c r="S668" s="934">
        <v>0</v>
      </c>
      <c r="T668" s="934">
        <v>0</v>
      </c>
      <c r="U668" s="934">
        <v>0</v>
      </c>
      <c r="V668" s="934">
        <v>0</v>
      </c>
      <c r="W668" s="934">
        <v>0</v>
      </c>
      <c r="X668" s="934"/>
      <c r="Y668" s="934"/>
      <c r="Z668" s="934"/>
      <c r="AA668" s="853"/>
      <c r="AB668" s="853"/>
      <c r="AC668" s="853"/>
      <c r="AD668" s="853"/>
      <c r="AE668" s="853"/>
      <c r="AF668" s="853"/>
      <c r="AG668" s="853"/>
      <c r="AH668" s="853"/>
      <c r="AI668" s="853"/>
      <c r="AJ668" s="853"/>
      <c r="AK668" s="853"/>
      <c r="AL668" s="853"/>
      <c r="AM668" s="853"/>
      <c r="AN668" s="853"/>
      <c r="AO668" s="853"/>
      <c r="AP668" s="853"/>
      <c r="AQ668" s="888"/>
      <c r="AR668" s="888"/>
      <c r="AS668" s="888"/>
      <c r="AT668" s="888"/>
      <c r="AU668" s="853"/>
      <c r="AX668" s="853"/>
      <c r="AY668" s="853"/>
      <c r="AZ668" s="853"/>
      <c r="BA668" s="853"/>
      <c r="BB668" s="853"/>
      <c r="BC668" s="853"/>
      <c r="BD668" s="853"/>
      <c r="BE668" s="853"/>
      <c r="BF668" s="853"/>
      <c r="BG668" s="853"/>
      <c r="BH668" s="853"/>
      <c r="BI668" s="853"/>
      <c r="BJ668" s="853"/>
      <c r="BK668" s="853"/>
      <c r="BL668" s="853"/>
      <c r="BM668" s="853"/>
      <c r="BN668" s="853"/>
      <c r="BO668" s="853"/>
      <c r="BP668" s="853"/>
      <c r="BQ668" s="853"/>
      <c r="BR668" s="853"/>
      <c r="BS668" s="853"/>
      <c r="BT668" s="853"/>
      <c r="BU668" s="853"/>
      <c r="BV668" s="853"/>
      <c r="BW668" s="853"/>
      <c r="BX668" s="853"/>
      <c r="BY668" s="853"/>
      <c r="BZ668" s="853"/>
      <c r="CA668" s="853"/>
      <c r="CB668" s="853"/>
      <c r="CC668" s="853"/>
      <c r="CD668" s="853"/>
      <c r="CE668" s="853"/>
      <c r="CF668" s="853"/>
      <c r="CG668" s="853"/>
      <c r="CH668" s="853"/>
      <c r="CI668" s="853"/>
      <c r="CJ668" s="853"/>
      <c r="CK668" s="853"/>
      <c r="CL668" s="853"/>
      <c r="CM668" s="853"/>
      <c r="CN668" s="853"/>
      <c r="CO668" s="853"/>
      <c r="CP668" s="853"/>
      <c r="CQ668" s="853"/>
      <c r="CR668" s="853"/>
      <c r="CS668" s="853"/>
      <c r="CT668" s="853"/>
      <c r="CU668" s="853"/>
    </row>
    <row r="669" spans="1:99" s="852" customFormat="1" hidden="1" x14ac:dyDescent="0.2">
      <c r="A669" s="944" t="s">
        <v>5004</v>
      </c>
      <c r="B669" s="884" t="str">
        <f t="shared" si="14"/>
        <v/>
      </c>
      <c r="C669" s="894" t="s">
        <v>4560</v>
      </c>
      <c r="D669" s="934">
        <v>0</v>
      </c>
      <c r="E669" s="934">
        <v>0</v>
      </c>
      <c r="F669" s="934">
        <v>0</v>
      </c>
      <c r="G669" s="934">
        <v>0</v>
      </c>
      <c r="H669" s="934">
        <v>0</v>
      </c>
      <c r="I669" s="934">
        <v>0</v>
      </c>
      <c r="J669" s="934">
        <v>0</v>
      </c>
      <c r="K669" s="934">
        <v>0</v>
      </c>
      <c r="L669" s="934">
        <v>0</v>
      </c>
      <c r="M669" s="934">
        <v>0</v>
      </c>
      <c r="N669" s="934">
        <v>0</v>
      </c>
      <c r="O669" s="934">
        <v>0</v>
      </c>
      <c r="P669" s="934">
        <v>0</v>
      </c>
      <c r="Q669" s="934">
        <v>0</v>
      </c>
      <c r="R669" s="934">
        <v>0</v>
      </c>
      <c r="S669" s="934">
        <v>0</v>
      </c>
      <c r="T669" s="934">
        <v>0</v>
      </c>
      <c r="U669" s="934">
        <v>0</v>
      </c>
      <c r="V669" s="934">
        <v>0</v>
      </c>
      <c r="W669" s="934">
        <v>0</v>
      </c>
      <c r="X669" s="934"/>
      <c r="Y669" s="934"/>
      <c r="Z669" s="934"/>
      <c r="AA669" s="853"/>
      <c r="AB669" s="853"/>
      <c r="AC669" s="853"/>
      <c r="AD669" s="853"/>
      <c r="AE669" s="853"/>
      <c r="AF669" s="853"/>
      <c r="AG669" s="853"/>
      <c r="AH669" s="853"/>
      <c r="AI669" s="853"/>
      <c r="AJ669" s="853"/>
      <c r="AK669" s="853"/>
      <c r="AL669" s="853"/>
      <c r="AM669" s="853"/>
      <c r="AN669" s="853"/>
      <c r="AO669" s="853"/>
      <c r="AP669" s="853"/>
      <c r="AQ669" s="888"/>
      <c r="AR669" s="888"/>
      <c r="AS669" s="888"/>
      <c r="AT669" s="888"/>
      <c r="AU669" s="853"/>
      <c r="AX669" s="853"/>
      <c r="AY669" s="853"/>
      <c r="AZ669" s="853"/>
      <c r="BA669" s="853"/>
      <c r="BB669" s="853"/>
      <c r="BC669" s="853"/>
      <c r="BD669" s="853"/>
      <c r="BE669" s="853"/>
      <c r="BF669" s="853"/>
      <c r="BG669" s="853"/>
      <c r="BH669" s="853"/>
      <c r="BI669" s="853"/>
      <c r="BJ669" s="853"/>
      <c r="BK669" s="853"/>
      <c r="BL669" s="853"/>
      <c r="BM669" s="853"/>
      <c r="BN669" s="853"/>
      <c r="BO669" s="853"/>
      <c r="BP669" s="853"/>
      <c r="BQ669" s="853"/>
      <c r="BR669" s="853"/>
      <c r="BS669" s="853"/>
      <c r="BT669" s="853"/>
      <c r="BU669" s="853"/>
      <c r="BV669" s="853"/>
      <c r="BW669" s="853"/>
      <c r="BX669" s="853"/>
      <c r="BY669" s="853"/>
      <c r="BZ669" s="853"/>
      <c r="CA669" s="853"/>
      <c r="CB669" s="853"/>
      <c r="CC669" s="853"/>
      <c r="CD669" s="853"/>
      <c r="CE669" s="853"/>
      <c r="CF669" s="853"/>
      <c r="CG669" s="853"/>
      <c r="CH669" s="853"/>
      <c r="CI669" s="853"/>
      <c r="CJ669" s="853"/>
      <c r="CK669" s="853"/>
      <c r="CL669" s="853"/>
      <c r="CM669" s="853"/>
      <c r="CN669" s="853"/>
      <c r="CO669" s="853"/>
      <c r="CP669" s="853"/>
      <c r="CQ669" s="853"/>
      <c r="CR669" s="853"/>
      <c r="CS669" s="853"/>
      <c r="CT669" s="853"/>
      <c r="CU669" s="853"/>
    </row>
    <row r="670" spans="1:99" s="852" customFormat="1" hidden="1" x14ac:dyDescent="0.2">
      <c r="A670" s="944" t="s">
        <v>5005</v>
      </c>
      <c r="B670" s="884" t="str">
        <f t="shared" si="14"/>
        <v/>
      </c>
      <c r="C670" s="894" t="s">
        <v>4561</v>
      </c>
      <c r="D670" s="934">
        <v>0</v>
      </c>
      <c r="E670" s="934">
        <v>0</v>
      </c>
      <c r="F670" s="934">
        <v>0</v>
      </c>
      <c r="G670" s="934">
        <v>0</v>
      </c>
      <c r="H670" s="934">
        <v>0</v>
      </c>
      <c r="I670" s="934">
        <v>0</v>
      </c>
      <c r="J670" s="934">
        <v>0</v>
      </c>
      <c r="K670" s="934">
        <v>0</v>
      </c>
      <c r="L670" s="934">
        <v>0</v>
      </c>
      <c r="M670" s="934">
        <v>0</v>
      </c>
      <c r="N670" s="934">
        <v>0</v>
      </c>
      <c r="O670" s="934">
        <v>0</v>
      </c>
      <c r="P670" s="934">
        <v>0</v>
      </c>
      <c r="Q670" s="934">
        <v>0</v>
      </c>
      <c r="R670" s="934">
        <v>0</v>
      </c>
      <c r="S670" s="934">
        <v>0</v>
      </c>
      <c r="T670" s="934">
        <v>0</v>
      </c>
      <c r="U670" s="934">
        <v>0</v>
      </c>
      <c r="V670" s="934">
        <v>0</v>
      </c>
      <c r="W670" s="934">
        <v>0</v>
      </c>
      <c r="X670" s="934"/>
      <c r="Y670" s="934"/>
      <c r="Z670" s="934"/>
      <c r="AA670" s="853"/>
      <c r="AB670" s="853"/>
      <c r="AC670" s="853"/>
      <c r="AD670" s="853"/>
      <c r="AE670" s="853"/>
      <c r="AF670" s="853"/>
      <c r="AG670" s="853"/>
      <c r="AH670" s="853"/>
      <c r="AI670" s="853"/>
      <c r="AJ670" s="853"/>
      <c r="AK670" s="853"/>
      <c r="AL670" s="853"/>
      <c r="AM670" s="853"/>
      <c r="AN670" s="853"/>
      <c r="AO670" s="853"/>
      <c r="AP670" s="853"/>
      <c r="AQ670" s="888"/>
      <c r="AR670" s="888"/>
      <c r="AS670" s="888"/>
      <c r="AT670" s="888"/>
      <c r="AU670" s="853"/>
      <c r="AX670" s="853"/>
      <c r="AY670" s="853"/>
      <c r="AZ670" s="853"/>
      <c r="BA670" s="853"/>
      <c r="BB670" s="853"/>
      <c r="BC670" s="853"/>
      <c r="BD670" s="853"/>
      <c r="BE670" s="853"/>
      <c r="BF670" s="853"/>
      <c r="BG670" s="853"/>
      <c r="BH670" s="853"/>
      <c r="BI670" s="853"/>
      <c r="BJ670" s="853"/>
      <c r="BK670" s="853"/>
      <c r="BL670" s="853"/>
      <c r="BM670" s="853"/>
      <c r="BN670" s="853"/>
      <c r="BO670" s="853"/>
      <c r="BP670" s="853"/>
      <c r="BQ670" s="853"/>
      <c r="BR670" s="853"/>
      <c r="BS670" s="853"/>
      <c r="BT670" s="853"/>
      <c r="BU670" s="853"/>
      <c r="BV670" s="853"/>
      <c r="BW670" s="853"/>
      <c r="BX670" s="853"/>
      <c r="BY670" s="853"/>
      <c r="BZ670" s="853"/>
      <c r="CA670" s="853"/>
      <c r="CB670" s="853"/>
      <c r="CC670" s="853"/>
      <c r="CD670" s="853"/>
      <c r="CE670" s="853"/>
      <c r="CF670" s="853"/>
      <c r="CG670" s="853"/>
      <c r="CH670" s="853"/>
      <c r="CI670" s="853"/>
      <c r="CJ670" s="853"/>
      <c r="CK670" s="853"/>
      <c r="CL670" s="853"/>
      <c r="CM670" s="853"/>
      <c r="CN670" s="853"/>
      <c r="CO670" s="853"/>
      <c r="CP670" s="853"/>
      <c r="CQ670" s="853"/>
      <c r="CR670" s="853"/>
      <c r="CS670" s="853"/>
      <c r="CT670" s="853"/>
      <c r="CU670" s="853"/>
    </row>
    <row r="671" spans="1:99" s="852" customFormat="1" hidden="1" x14ac:dyDescent="0.2">
      <c r="A671" s="944" t="s">
        <v>5006</v>
      </c>
      <c r="B671" s="884" t="str">
        <f t="shared" si="14"/>
        <v/>
      </c>
      <c r="C671" s="894" t="s">
        <v>4562</v>
      </c>
      <c r="D671" s="934">
        <v>0</v>
      </c>
      <c r="E671" s="934">
        <v>0</v>
      </c>
      <c r="F671" s="934">
        <v>0</v>
      </c>
      <c r="G671" s="934">
        <v>0</v>
      </c>
      <c r="H671" s="934">
        <v>0</v>
      </c>
      <c r="I671" s="934">
        <v>0</v>
      </c>
      <c r="J671" s="934">
        <v>0</v>
      </c>
      <c r="K671" s="934">
        <v>0</v>
      </c>
      <c r="L671" s="934">
        <v>0</v>
      </c>
      <c r="M671" s="934">
        <v>0</v>
      </c>
      <c r="N671" s="934">
        <v>0</v>
      </c>
      <c r="O671" s="934">
        <v>0</v>
      </c>
      <c r="P671" s="934">
        <v>0</v>
      </c>
      <c r="Q671" s="934">
        <v>0</v>
      </c>
      <c r="R671" s="934">
        <v>0</v>
      </c>
      <c r="S671" s="934">
        <v>0</v>
      </c>
      <c r="T671" s="934">
        <v>0</v>
      </c>
      <c r="U671" s="934">
        <v>0</v>
      </c>
      <c r="V671" s="934">
        <v>0</v>
      </c>
      <c r="W671" s="934">
        <v>0</v>
      </c>
      <c r="X671" s="934"/>
      <c r="Y671" s="934"/>
      <c r="Z671" s="934"/>
      <c r="AA671" s="853"/>
      <c r="AB671" s="853"/>
      <c r="AC671" s="853"/>
      <c r="AD671" s="853"/>
      <c r="AE671" s="853"/>
      <c r="AF671" s="853"/>
      <c r="AG671" s="853"/>
      <c r="AH671" s="853"/>
      <c r="AI671" s="853"/>
      <c r="AJ671" s="853"/>
      <c r="AK671" s="853"/>
      <c r="AL671" s="853"/>
      <c r="AM671" s="853"/>
      <c r="AN671" s="853"/>
      <c r="AO671" s="853"/>
      <c r="AP671" s="853"/>
      <c r="AQ671" s="888"/>
      <c r="AR671" s="888"/>
      <c r="AS671" s="888"/>
      <c r="AT671" s="888"/>
      <c r="AU671" s="853"/>
      <c r="AX671" s="853"/>
      <c r="AY671" s="853"/>
      <c r="AZ671" s="853"/>
      <c r="BA671" s="853"/>
      <c r="BB671" s="853"/>
      <c r="BC671" s="853"/>
      <c r="BD671" s="853"/>
      <c r="BE671" s="853"/>
      <c r="BF671" s="853"/>
      <c r="BG671" s="853"/>
      <c r="BH671" s="853"/>
      <c r="BI671" s="853"/>
      <c r="BJ671" s="853"/>
      <c r="BK671" s="853"/>
      <c r="BL671" s="853"/>
      <c r="BM671" s="853"/>
      <c r="BN671" s="853"/>
      <c r="BO671" s="853"/>
      <c r="BP671" s="853"/>
      <c r="BQ671" s="853"/>
      <c r="BR671" s="853"/>
      <c r="BS671" s="853"/>
      <c r="BT671" s="853"/>
      <c r="BU671" s="853"/>
      <c r="BV671" s="853"/>
      <c r="BW671" s="853"/>
      <c r="BX671" s="853"/>
      <c r="BY671" s="853"/>
      <c r="BZ671" s="853"/>
      <c r="CA671" s="853"/>
      <c r="CB671" s="853"/>
      <c r="CC671" s="853"/>
      <c r="CD671" s="853"/>
      <c r="CE671" s="853"/>
      <c r="CF671" s="853"/>
      <c r="CG671" s="853"/>
      <c r="CH671" s="853"/>
      <c r="CI671" s="853"/>
      <c r="CJ671" s="853"/>
      <c r="CK671" s="853"/>
      <c r="CL671" s="853"/>
      <c r="CM671" s="853"/>
      <c r="CN671" s="853"/>
      <c r="CO671" s="853"/>
      <c r="CP671" s="853"/>
      <c r="CQ671" s="853"/>
      <c r="CR671" s="853"/>
      <c r="CS671" s="853"/>
      <c r="CT671" s="853"/>
      <c r="CU671" s="853"/>
    </row>
    <row r="672" spans="1:99" s="852" customFormat="1" hidden="1" x14ac:dyDescent="0.2">
      <c r="A672" s="944" t="s">
        <v>5007</v>
      </c>
      <c r="B672" s="884" t="str">
        <f t="shared" si="14"/>
        <v/>
      </c>
      <c r="C672" s="894" t="s">
        <v>4563</v>
      </c>
      <c r="D672" s="934">
        <v>0</v>
      </c>
      <c r="E672" s="934">
        <v>0</v>
      </c>
      <c r="F672" s="934">
        <v>0</v>
      </c>
      <c r="G672" s="934">
        <v>0</v>
      </c>
      <c r="H672" s="934">
        <v>0</v>
      </c>
      <c r="I672" s="934">
        <v>0</v>
      </c>
      <c r="J672" s="934">
        <v>0</v>
      </c>
      <c r="K672" s="934">
        <v>0</v>
      </c>
      <c r="L672" s="934">
        <v>0</v>
      </c>
      <c r="M672" s="934">
        <v>0</v>
      </c>
      <c r="N672" s="934">
        <v>0</v>
      </c>
      <c r="O672" s="934">
        <v>0</v>
      </c>
      <c r="P672" s="934">
        <v>0</v>
      </c>
      <c r="Q672" s="934">
        <v>0</v>
      </c>
      <c r="R672" s="934">
        <v>0</v>
      </c>
      <c r="S672" s="934">
        <v>0</v>
      </c>
      <c r="T672" s="934">
        <v>0</v>
      </c>
      <c r="U672" s="934">
        <v>0</v>
      </c>
      <c r="V672" s="934">
        <v>0</v>
      </c>
      <c r="W672" s="934">
        <v>0</v>
      </c>
      <c r="X672" s="934"/>
      <c r="Y672" s="934"/>
      <c r="Z672" s="934"/>
      <c r="AA672" s="853"/>
      <c r="AB672" s="853"/>
      <c r="AC672" s="853"/>
      <c r="AD672" s="853"/>
      <c r="AE672" s="853"/>
      <c r="AF672" s="853"/>
      <c r="AG672" s="853"/>
      <c r="AH672" s="853"/>
      <c r="AI672" s="853"/>
      <c r="AJ672" s="853"/>
      <c r="AK672" s="853"/>
      <c r="AL672" s="853"/>
      <c r="AM672" s="853"/>
      <c r="AN672" s="853"/>
      <c r="AO672" s="853"/>
      <c r="AP672" s="853"/>
      <c r="AQ672" s="888"/>
      <c r="AR672" s="888"/>
      <c r="AS672" s="888"/>
      <c r="AT672" s="888"/>
      <c r="AU672" s="853"/>
      <c r="AX672" s="853"/>
      <c r="AY672" s="853"/>
      <c r="AZ672" s="853"/>
      <c r="BA672" s="853"/>
      <c r="BB672" s="853"/>
      <c r="BC672" s="853"/>
      <c r="BD672" s="853"/>
      <c r="BE672" s="853"/>
      <c r="BF672" s="853"/>
      <c r="BG672" s="853"/>
      <c r="BH672" s="853"/>
      <c r="BI672" s="853"/>
      <c r="BJ672" s="853"/>
      <c r="BK672" s="853"/>
      <c r="BL672" s="853"/>
      <c r="BM672" s="853"/>
      <c r="BN672" s="853"/>
      <c r="BO672" s="853"/>
      <c r="BP672" s="853"/>
      <c r="BQ672" s="853"/>
      <c r="BR672" s="853"/>
      <c r="BS672" s="853"/>
      <c r="BT672" s="853"/>
      <c r="BU672" s="853"/>
      <c r="BV672" s="853"/>
      <c r="BW672" s="853"/>
      <c r="BX672" s="853"/>
      <c r="BY672" s="853"/>
      <c r="BZ672" s="853"/>
      <c r="CA672" s="853"/>
      <c r="CB672" s="853"/>
      <c r="CC672" s="853"/>
      <c r="CD672" s="853"/>
      <c r="CE672" s="853"/>
      <c r="CF672" s="853"/>
      <c r="CG672" s="853"/>
      <c r="CH672" s="853"/>
      <c r="CI672" s="853"/>
      <c r="CJ672" s="853"/>
      <c r="CK672" s="853"/>
      <c r="CL672" s="853"/>
      <c r="CM672" s="853"/>
      <c r="CN672" s="853"/>
      <c r="CO672" s="853"/>
      <c r="CP672" s="853"/>
      <c r="CQ672" s="853"/>
      <c r="CR672" s="853"/>
      <c r="CS672" s="853"/>
      <c r="CT672" s="853"/>
      <c r="CU672" s="853"/>
    </row>
    <row r="673" spans="1:99" s="852" customFormat="1" hidden="1" x14ac:dyDescent="0.2">
      <c r="A673" s="944" t="s">
        <v>5008</v>
      </c>
      <c r="B673" s="884" t="str">
        <f t="shared" si="14"/>
        <v/>
      </c>
      <c r="C673" s="891" t="s">
        <v>4564</v>
      </c>
      <c r="D673" s="934">
        <v>0</v>
      </c>
      <c r="E673" s="934">
        <v>0</v>
      </c>
      <c r="F673" s="934">
        <v>0</v>
      </c>
      <c r="G673" s="934">
        <v>0</v>
      </c>
      <c r="H673" s="934">
        <v>0</v>
      </c>
      <c r="I673" s="934">
        <v>0</v>
      </c>
      <c r="J673" s="934">
        <v>0</v>
      </c>
      <c r="K673" s="934">
        <v>0</v>
      </c>
      <c r="L673" s="934">
        <v>0</v>
      </c>
      <c r="M673" s="934">
        <v>0</v>
      </c>
      <c r="N673" s="934">
        <v>0</v>
      </c>
      <c r="O673" s="934">
        <v>0</v>
      </c>
      <c r="P673" s="934">
        <v>0</v>
      </c>
      <c r="Q673" s="934">
        <v>0</v>
      </c>
      <c r="R673" s="934">
        <v>0</v>
      </c>
      <c r="S673" s="934">
        <v>0</v>
      </c>
      <c r="T673" s="934">
        <v>0</v>
      </c>
      <c r="U673" s="934">
        <v>0</v>
      </c>
      <c r="V673" s="934">
        <v>0</v>
      </c>
      <c r="W673" s="934">
        <v>0</v>
      </c>
      <c r="X673" s="934"/>
      <c r="Y673" s="934"/>
      <c r="Z673" s="934"/>
      <c r="AA673" s="853"/>
      <c r="AB673" s="853"/>
      <c r="AC673" s="853"/>
      <c r="AD673" s="853"/>
      <c r="AE673" s="853"/>
      <c r="AF673" s="853"/>
      <c r="AG673" s="853"/>
      <c r="AH673" s="853"/>
      <c r="AI673" s="853"/>
      <c r="AJ673" s="853"/>
      <c r="AK673" s="853"/>
      <c r="AL673" s="853"/>
      <c r="AM673" s="853"/>
      <c r="AN673" s="853"/>
      <c r="AO673" s="853"/>
      <c r="AP673" s="853"/>
      <c r="AQ673" s="888"/>
      <c r="AR673" s="888"/>
      <c r="AS673" s="888"/>
      <c r="AT673" s="888"/>
      <c r="AU673" s="853"/>
      <c r="AX673" s="853"/>
      <c r="AY673" s="853"/>
      <c r="AZ673" s="853"/>
      <c r="BA673" s="853"/>
      <c r="BB673" s="853"/>
      <c r="BC673" s="853"/>
      <c r="BD673" s="853"/>
      <c r="BE673" s="853"/>
      <c r="BF673" s="853"/>
      <c r="BG673" s="853"/>
      <c r="BH673" s="853"/>
      <c r="BI673" s="853"/>
      <c r="BJ673" s="853"/>
      <c r="BK673" s="853"/>
      <c r="BL673" s="853"/>
      <c r="BM673" s="853"/>
      <c r="BN673" s="853"/>
      <c r="BO673" s="853"/>
      <c r="BP673" s="853"/>
      <c r="BQ673" s="853"/>
      <c r="BR673" s="853"/>
      <c r="BS673" s="853"/>
      <c r="BT673" s="853"/>
      <c r="BU673" s="853"/>
      <c r="BV673" s="853"/>
      <c r="BW673" s="853"/>
      <c r="BX673" s="853"/>
      <c r="BY673" s="853"/>
      <c r="BZ673" s="853"/>
      <c r="CA673" s="853"/>
      <c r="CB673" s="853"/>
      <c r="CC673" s="853"/>
      <c r="CD673" s="853"/>
      <c r="CE673" s="853"/>
      <c r="CF673" s="853"/>
      <c r="CG673" s="853"/>
      <c r="CH673" s="853"/>
      <c r="CI673" s="853"/>
      <c r="CJ673" s="853"/>
      <c r="CK673" s="853"/>
      <c r="CL673" s="853"/>
      <c r="CM673" s="853"/>
      <c r="CN673" s="853"/>
      <c r="CO673" s="853"/>
      <c r="CP673" s="853"/>
      <c r="CQ673" s="853"/>
      <c r="CR673" s="853"/>
      <c r="CS673" s="853"/>
      <c r="CT673" s="853"/>
      <c r="CU673" s="853"/>
    </row>
    <row r="674" spans="1:99" s="852" customFormat="1" hidden="1" x14ac:dyDescent="0.2">
      <c r="A674" s="944" t="s">
        <v>5009</v>
      </c>
      <c r="B674" s="884" t="str">
        <f t="shared" si="14"/>
        <v/>
      </c>
      <c r="C674" s="894" t="s">
        <v>4565</v>
      </c>
      <c r="D674" s="934">
        <v>0</v>
      </c>
      <c r="E674" s="934">
        <v>0</v>
      </c>
      <c r="F674" s="934">
        <v>0</v>
      </c>
      <c r="G674" s="934">
        <v>0</v>
      </c>
      <c r="H674" s="934">
        <v>0</v>
      </c>
      <c r="I674" s="934">
        <v>0</v>
      </c>
      <c r="J674" s="934">
        <v>0</v>
      </c>
      <c r="K674" s="934">
        <v>0</v>
      </c>
      <c r="L674" s="934">
        <v>0</v>
      </c>
      <c r="M674" s="934">
        <v>0</v>
      </c>
      <c r="N674" s="934">
        <v>0</v>
      </c>
      <c r="O674" s="934">
        <v>0</v>
      </c>
      <c r="P674" s="934">
        <v>0</v>
      </c>
      <c r="Q674" s="934">
        <v>0</v>
      </c>
      <c r="R674" s="934">
        <v>0</v>
      </c>
      <c r="S674" s="934">
        <v>0</v>
      </c>
      <c r="T674" s="934">
        <v>0</v>
      </c>
      <c r="U674" s="934">
        <v>0</v>
      </c>
      <c r="V674" s="934">
        <v>0</v>
      </c>
      <c r="W674" s="934">
        <v>0</v>
      </c>
      <c r="X674" s="934"/>
      <c r="Y674" s="934"/>
      <c r="Z674" s="934"/>
      <c r="AA674" s="853"/>
      <c r="AB674" s="853"/>
      <c r="AC674" s="853"/>
      <c r="AD674" s="853"/>
      <c r="AE674" s="853"/>
      <c r="AF674" s="853"/>
      <c r="AG674" s="853"/>
      <c r="AH674" s="853"/>
      <c r="AI674" s="853"/>
      <c r="AJ674" s="853"/>
      <c r="AK674" s="853"/>
      <c r="AL674" s="853"/>
      <c r="AM674" s="853"/>
      <c r="AN674" s="853"/>
      <c r="AO674" s="853"/>
      <c r="AP674" s="853"/>
      <c r="AQ674" s="888"/>
      <c r="AR674" s="888"/>
      <c r="AS674" s="888"/>
      <c r="AT674" s="888"/>
      <c r="AU674" s="853"/>
      <c r="AX674" s="853"/>
      <c r="AY674" s="853"/>
      <c r="AZ674" s="853"/>
      <c r="BA674" s="853"/>
      <c r="BB674" s="853"/>
      <c r="BC674" s="853"/>
      <c r="BD674" s="853"/>
      <c r="BE674" s="853"/>
      <c r="BF674" s="853"/>
      <c r="BG674" s="853"/>
      <c r="BH674" s="853"/>
      <c r="BI674" s="853"/>
      <c r="BJ674" s="853"/>
      <c r="BK674" s="853"/>
      <c r="BL674" s="853"/>
      <c r="BM674" s="853"/>
      <c r="BN674" s="853"/>
      <c r="BO674" s="853"/>
      <c r="BP674" s="853"/>
      <c r="BQ674" s="853"/>
      <c r="BR674" s="853"/>
      <c r="BS674" s="853"/>
      <c r="BT674" s="853"/>
      <c r="BU674" s="853"/>
      <c r="BV674" s="853"/>
      <c r="BW674" s="853"/>
      <c r="BX674" s="853"/>
      <c r="BY674" s="853"/>
      <c r="BZ674" s="853"/>
      <c r="CA674" s="853"/>
      <c r="CB674" s="853"/>
      <c r="CC674" s="853"/>
      <c r="CD674" s="853"/>
      <c r="CE674" s="853"/>
      <c r="CF674" s="853"/>
      <c r="CG674" s="853"/>
      <c r="CH674" s="853"/>
      <c r="CI674" s="853"/>
      <c r="CJ674" s="853"/>
      <c r="CK674" s="853"/>
      <c r="CL674" s="853"/>
      <c r="CM674" s="853"/>
      <c r="CN674" s="853"/>
      <c r="CO674" s="853"/>
      <c r="CP674" s="853"/>
      <c r="CQ674" s="853"/>
      <c r="CR674" s="853"/>
      <c r="CS674" s="853"/>
      <c r="CT674" s="853"/>
      <c r="CU674" s="853"/>
    </row>
    <row r="675" spans="1:99" s="852" customFormat="1" x14ac:dyDescent="0.2">
      <c r="A675" s="944" t="s">
        <v>5010</v>
      </c>
      <c r="B675" s="884" t="str">
        <f t="shared" si="14"/>
        <v>X</v>
      </c>
      <c r="C675" s="894" t="s">
        <v>4566</v>
      </c>
      <c r="D675" s="934">
        <v>2.2157100000000001</v>
      </c>
      <c r="E675" s="934">
        <v>3.2793130874633789</v>
      </c>
      <c r="F675" s="934">
        <v>2.4579339027404785</v>
      </c>
      <c r="G675" s="934">
        <v>2.9848721027374268</v>
      </c>
      <c r="H675" s="934">
        <v>1.2412029504776001</v>
      </c>
      <c r="I675" s="934">
        <v>2.7518060207366943</v>
      </c>
      <c r="J675" s="934">
        <v>2.7669970989227295</v>
      </c>
      <c r="K675" s="934">
        <v>1.8840370178222656</v>
      </c>
      <c r="L675" s="934">
        <v>3.7750880718231201</v>
      </c>
      <c r="M675" s="934">
        <v>3.3059999942779541</v>
      </c>
      <c r="N675" s="934">
        <v>2.4311010837554932</v>
      </c>
      <c r="O675" s="934">
        <v>4.153235912322998</v>
      </c>
      <c r="P675" s="934">
        <v>2.6402959823608398</v>
      </c>
      <c r="Q675" s="934">
        <v>3.8178079128265381</v>
      </c>
      <c r="R675" s="934">
        <v>4.3012080192565918</v>
      </c>
      <c r="S675" s="934">
        <v>4.7214927673339844</v>
      </c>
      <c r="T675" s="934">
        <v>6.4681191444396973</v>
      </c>
      <c r="U675" s="934">
        <v>6.8092789649963379</v>
      </c>
      <c r="V675" s="934">
        <v>2.6058878898620605</v>
      </c>
      <c r="W675" s="934">
        <v>3.3712038993835449</v>
      </c>
      <c r="X675" s="934">
        <v>5.4286680221557617</v>
      </c>
      <c r="Y675" s="934"/>
      <c r="Z675" s="934"/>
      <c r="AA675" s="853"/>
      <c r="AB675" s="853"/>
      <c r="AC675" s="853"/>
      <c r="AD675" s="853"/>
      <c r="AE675" s="853"/>
      <c r="AF675" s="853"/>
      <c r="AG675" s="853"/>
      <c r="AH675" s="853"/>
      <c r="AI675" s="853"/>
      <c r="AJ675" s="853"/>
      <c r="AK675" s="853"/>
      <c r="AL675" s="853"/>
      <c r="AM675" s="853"/>
      <c r="AN675" s="853"/>
      <c r="AO675" s="853"/>
      <c r="AP675" s="853"/>
      <c r="AQ675" s="888"/>
      <c r="AR675" s="888"/>
      <c r="AS675" s="888"/>
      <c r="AT675" s="888"/>
      <c r="AU675" s="853"/>
      <c r="AX675" s="853"/>
      <c r="AY675" s="853"/>
      <c r="AZ675" s="853"/>
      <c r="BA675" s="853"/>
      <c r="BB675" s="853"/>
      <c r="BC675" s="853"/>
      <c r="BD675" s="853"/>
      <c r="BE675" s="853"/>
      <c r="BF675" s="853"/>
      <c r="BG675" s="853"/>
      <c r="BH675" s="853"/>
      <c r="BI675" s="853"/>
      <c r="BJ675" s="853"/>
      <c r="BK675" s="853"/>
      <c r="BL675" s="853"/>
      <c r="BM675" s="853"/>
      <c r="BN675" s="853"/>
      <c r="BO675" s="853"/>
      <c r="BP675" s="853"/>
      <c r="BQ675" s="853"/>
      <c r="BR675" s="853"/>
      <c r="BS675" s="853"/>
      <c r="BT675" s="853"/>
      <c r="BU675" s="853"/>
      <c r="BV675" s="853"/>
      <c r="BW675" s="853"/>
      <c r="BX675" s="853"/>
      <c r="BY675" s="853"/>
      <c r="BZ675" s="853"/>
      <c r="CA675" s="853"/>
      <c r="CB675" s="853"/>
      <c r="CC675" s="853"/>
      <c r="CD675" s="853"/>
      <c r="CE675" s="853"/>
      <c r="CF675" s="853"/>
      <c r="CG675" s="853"/>
      <c r="CH675" s="853"/>
      <c r="CI675" s="853"/>
      <c r="CJ675" s="853"/>
      <c r="CK675" s="853"/>
      <c r="CL675" s="853"/>
      <c r="CM675" s="853"/>
      <c r="CN675" s="853"/>
      <c r="CO675" s="853"/>
      <c r="CP675" s="853"/>
      <c r="CQ675" s="853"/>
      <c r="CR675" s="853"/>
      <c r="CS675" s="853"/>
      <c r="CT675" s="853"/>
      <c r="CU675" s="853"/>
    </row>
    <row r="676" spans="1:99" s="852" customFormat="1" hidden="1" x14ac:dyDescent="0.2">
      <c r="A676" s="944" t="s">
        <v>5011</v>
      </c>
      <c r="B676" s="884" t="str">
        <f t="shared" si="14"/>
        <v/>
      </c>
      <c r="C676" s="891" t="s">
        <v>4567</v>
      </c>
      <c r="D676" s="934">
        <v>0</v>
      </c>
      <c r="E676" s="934">
        <v>0</v>
      </c>
      <c r="F676" s="934">
        <v>0</v>
      </c>
      <c r="G676" s="934">
        <v>0</v>
      </c>
      <c r="H676" s="934">
        <v>0</v>
      </c>
      <c r="I676" s="934">
        <v>0</v>
      </c>
      <c r="J676" s="934">
        <v>0</v>
      </c>
      <c r="K676" s="934">
        <v>0</v>
      </c>
      <c r="L676" s="934">
        <v>0</v>
      </c>
      <c r="M676" s="934">
        <v>0</v>
      </c>
      <c r="N676" s="934">
        <v>0</v>
      </c>
      <c r="O676" s="934">
        <v>0</v>
      </c>
      <c r="P676" s="934">
        <v>0</v>
      </c>
      <c r="Q676" s="934">
        <v>0</v>
      </c>
      <c r="R676" s="934">
        <v>0</v>
      </c>
      <c r="S676" s="934">
        <v>0</v>
      </c>
      <c r="T676" s="934">
        <v>0</v>
      </c>
      <c r="U676" s="934">
        <v>0</v>
      </c>
      <c r="V676" s="934">
        <v>0</v>
      </c>
      <c r="W676" s="934">
        <v>0</v>
      </c>
      <c r="X676" s="934"/>
      <c r="Y676" s="934"/>
      <c r="Z676" s="934"/>
      <c r="AA676" s="853"/>
      <c r="AB676" s="853"/>
      <c r="AC676" s="853"/>
      <c r="AD676" s="853"/>
      <c r="AE676" s="853"/>
      <c r="AF676" s="853"/>
      <c r="AG676" s="853"/>
      <c r="AH676" s="853"/>
      <c r="AI676" s="853"/>
      <c r="AJ676" s="853"/>
      <c r="AK676" s="853"/>
      <c r="AL676" s="853"/>
      <c r="AM676" s="853"/>
      <c r="AN676" s="853"/>
      <c r="AO676" s="853"/>
      <c r="AP676" s="853"/>
      <c r="AQ676" s="888"/>
      <c r="AR676" s="888"/>
      <c r="AS676" s="888"/>
      <c r="AT676" s="888"/>
      <c r="AU676" s="853"/>
      <c r="AX676" s="853"/>
      <c r="AY676" s="853"/>
      <c r="AZ676" s="853"/>
      <c r="BA676" s="853"/>
      <c r="BB676" s="853"/>
      <c r="BC676" s="853"/>
      <c r="BD676" s="853"/>
      <c r="BE676" s="853"/>
      <c r="BF676" s="853"/>
      <c r="BG676" s="853"/>
      <c r="BH676" s="853"/>
      <c r="BI676" s="853"/>
      <c r="BJ676" s="853"/>
      <c r="BK676" s="853"/>
      <c r="BL676" s="853"/>
      <c r="BM676" s="853"/>
      <c r="BN676" s="853"/>
      <c r="BO676" s="853"/>
      <c r="BP676" s="853"/>
      <c r="BQ676" s="853"/>
      <c r="BR676" s="853"/>
      <c r="BS676" s="853"/>
      <c r="BT676" s="853"/>
      <c r="BU676" s="853"/>
      <c r="BV676" s="853"/>
      <c r="BW676" s="853"/>
      <c r="BX676" s="853"/>
      <c r="BY676" s="853"/>
      <c r="BZ676" s="853"/>
      <c r="CA676" s="853"/>
      <c r="CB676" s="853"/>
      <c r="CC676" s="853"/>
      <c r="CD676" s="853"/>
      <c r="CE676" s="853"/>
      <c r="CF676" s="853"/>
      <c r="CG676" s="853"/>
      <c r="CH676" s="853"/>
      <c r="CI676" s="853"/>
      <c r="CJ676" s="853"/>
      <c r="CK676" s="853"/>
      <c r="CL676" s="853"/>
      <c r="CM676" s="853"/>
      <c r="CN676" s="853"/>
      <c r="CO676" s="853"/>
      <c r="CP676" s="853"/>
      <c r="CQ676" s="853"/>
      <c r="CR676" s="853"/>
      <c r="CS676" s="853"/>
      <c r="CT676" s="853"/>
      <c r="CU676" s="853"/>
    </row>
    <row r="677" spans="1:99" s="852" customFormat="1" hidden="1" x14ac:dyDescent="0.2">
      <c r="A677" s="944" t="s">
        <v>5012</v>
      </c>
      <c r="B677" s="884" t="str">
        <f t="shared" si="14"/>
        <v/>
      </c>
      <c r="C677" s="894" t="s">
        <v>4568</v>
      </c>
      <c r="D677" s="934">
        <v>0</v>
      </c>
      <c r="E677" s="934">
        <v>0</v>
      </c>
      <c r="F677" s="934">
        <v>0</v>
      </c>
      <c r="G677" s="934">
        <v>0</v>
      </c>
      <c r="H677" s="934">
        <v>0</v>
      </c>
      <c r="I677" s="934">
        <v>0</v>
      </c>
      <c r="J677" s="934">
        <v>0</v>
      </c>
      <c r="K677" s="934">
        <v>0</v>
      </c>
      <c r="L677" s="934">
        <v>0</v>
      </c>
      <c r="M677" s="934">
        <v>0</v>
      </c>
      <c r="N677" s="934">
        <v>0</v>
      </c>
      <c r="O677" s="934">
        <v>0</v>
      </c>
      <c r="P677" s="934">
        <v>0</v>
      </c>
      <c r="Q677" s="934">
        <v>0</v>
      </c>
      <c r="R677" s="934">
        <v>0</v>
      </c>
      <c r="S677" s="934">
        <v>0</v>
      </c>
      <c r="T677" s="934">
        <v>0</v>
      </c>
      <c r="U677" s="934">
        <v>0</v>
      </c>
      <c r="V677" s="934">
        <v>0</v>
      </c>
      <c r="W677" s="934">
        <v>0</v>
      </c>
      <c r="X677" s="934"/>
      <c r="Y677" s="934"/>
      <c r="Z677" s="934"/>
      <c r="AA677" s="853"/>
      <c r="AB677" s="853"/>
      <c r="AC677" s="853"/>
      <c r="AD677" s="853"/>
      <c r="AE677" s="853"/>
      <c r="AF677" s="853"/>
      <c r="AG677" s="853"/>
      <c r="AH677" s="853"/>
      <c r="AI677" s="853"/>
      <c r="AJ677" s="853"/>
      <c r="AK677" s="853"/>
      <c r="AL677" s="853"/>
      <c r="AM677" s="853"/>
      <c r="AN677" s="853"/>
      <c r="AO677" s="853"/>
      <c r="AP677" s="853"/>
      <c r="AQ677" s="888"/>
      <c r="AR677" s="888"/>
      <c r="AS677" s="888"/>
      <c r="AT677" s="888"/>
      <c r="AU677" s="853"/>
      <c r="AX677" s="853"/>
      <c r="AY677" s="853"/>
      <c r="AZ677" s="853"/>
      <c r="BA677" s="853"/>
      <c r="BB677" s="853"/>
      <c r="BC677" s="853"/>
      <c r="BD677" s="853"/>
      <c r="BE677" s="853"/>
      <c r="BF677" s="853"/>
      <c r="BG677" s="853"/>
      <c r="BH677" s="853"/>
      <c r="BI677" s="853"/>
      <c r="BJ677" s="853"/>
      <c r="BK677" s="853"/>
      <c r="BL677" s="853"/>
      <c r="BM677" s="853"/>
      <c r="BN677" s="853"/>
      <c r="BO677" s="853"/>
      <c r="BP677" s="853"/>
      <c r="BQ677" s="853"/>
      <c r="BR677" s="853"/>
      <c r="BS677" s="853"/>
      <c r="BT677" s="853"/>
      <c r="BU677" s="853"/>
      <c r="BV677" s="853"/>
      <c r="BW677" s="853"/>
      <c r="BX677" s="853"/>
      <c r="BY677" s="853"/>
      <c r="BZ677" s="853"/>
      <c r="CA677" s="853"/>
      <c r="CB677" s="853"/>
      <c r="CC677" s="853"/>
      <c r="CD677" s="853"/>
      <c r="CE677" s="853"/>
      <c r="CF677" s="853"/>
      <c r="CG677" s="853"/>
      <c r="CH677" s="853"/>
      <c r="CI677" s="853"/>
      <c r="CJ677" s="853"/>
      <c r="CK677" s="853"/>
      <c r="CL677" s="853"/>
      <c r="CM677" s="853"/>
      <c r="CN677" s="853"/>
      <c r="CO677" s="853"/>
      <c r="CP677" s="853"/>
      <c r="CQ677" s="853"/>
      <c r="CR677" s="853"/>
      <c r="CS677" s="853"/>
      <c r="CT677" s="853"/>
      <c r="CU677" s="853"/>
    </row>
    <row r="678" spans="1:99" s="852" customFormat="1" ht="20.100000000000001" customHeight="1" x14ac:dyDescent="0.2">
      <c r="A678" s="981" t="s">
        <v>5013</v>
      </c>
      <c r="B678" s="900" t="str">
        <f t="shared" si="14"/>
        <v>X</v>
      </c>
      <c r="C678" s="917" t="s">
        <v>4569</v>
      </c>
      <c r="D678" s="966">
        <v>2.2157100000000001</v>
      </c>
      <c r="E678" s="966">
        <v>3.2793130874633789</v>
      </c>
      <c r="F678" s="966">
        <v>2.4579339027404785</v>
      </c>
      <c r="G678" s="966">
        <v>2.9848721027374268</v>
      </c>
      <c r="H678" s="966">
        <v>1.2412029504776001</v>
      </c>
      <c r="I678" s="966">
        <v>2.7518060207366943</v>
      </c>
      <c r="J678" s="966">
        <v>2.7669970989227295</v>
      </c>
      <c r="K678" s="966">
        <v>1.8840370178222656</v>
      </c>
      <c r="L678" s="966">
        <v>3.7750880718231201</v>
      </c>
      <c r="M678" s="966">
        <v>3.3059999942779541</v>
      </c>
      <c r="N678" s="966">
        <v>2.4311010837554932</v>
      </c>
      <c r="O678" s="966">
        <v>4.153235912322998</v>
      </c>
      <c r="P678" s="966">
        <v>2.6402959823608398</v>
      </c>
      <c r="Q678" s="966">
        <v>3.8178079128265381</v>
      </c>
      <c r="R678" s="966">
        <v>4.3012080192565918</v>
      </c>
      <c r="S678" s="966">
        <v>4.7214927673339844</v>
      </c>
      <c r="T678" s="966">
        <v>6.4681191444396973</v>
      </c>
      <c r="U678" s="966">
        <v>6.8092789649963379</v>
      </c>
      <c r="V678" s="966">
        <v>2.6058878898620605</v>
      </c>
      <c r="W678" s="966">
        <v>3.3712038993835449</v>
      </c>
      <c r="X678" s="966">
        <v>5.4286680221557617</v>
      </c>
      <c r="Y678" s="966"/>
      <c r="Z678" s="966"/>
      <c r="AA678" s="853"/>
      <c r="AB678" s="853"/>
      <c r="AC678" s="853"/>
      <c r="AD678" s="853"/>
      <c r="AE678" s="853"/>
      <c r="AF678" s="853"/>
      <c r="AG678" s="853"/>
      <c r="AH678" s="853"/>
      <c r="AI678" s="853"/>
      <c r="AJ678" s="853"/>
      <c r="AK678" s="853"/>
      <c r="AL678" s="853"/>
      <c r="AM678" s="853"/>
      <c r="AN678" s="853"/>
      <c r="AO678" s="853"/>
      <c r="AP678" s="853"/>
      <c r="AQ678" s="888"/>
      <c r="AR678" s="888"/>
      <c r="AS678" s="888"/>
      <c r="AT678" s="888"/>
      <c r="AU678" s="853"/>
      <c r="AX678" s="853"/>
      <c r="AY678" s="853"/>
      <c r="AZ678" s="853"/>
      <c r="BA678" s="853"/>
      <c r="BB678" s="853"/>
      <c r="BC678" s="853"/>
      <c r="BD678" s="853"/>
      <c r="BE678" s="853"/>
      <c r="BF678" s="853"/>
      <c r="BG678" s="853"/>
      <c r="BH678" s="853"/>
      <c r="BI678" s="853"/>
      <c r="BJ678" s="853"/>
      <c r="BK678" s="853"/>
      <c r="BL678" s="853"/>
      <c r="BM678" s="853"/>
      <c r="BN678" s="853"/>
      <c r="BO678" s="853"/>
      <c r="BP678" s="853"/>
      <c r="BQ678" s="853"/>
      <c r="BR678" s="853"/>
      <c r="BS678" s="853"/>
      <c r="BT678" s="853"/>
      <c r="BU678" s="853"/>
      <c r="BV678" s="853"/>
      <c r="BW678" s="853"/>
      <c r="BX678" s="853"/>
      <c r="BY678" s="853"/>
      <c r="BZ678" s="853"/>
      <c r="CA678" s="853"/>
      <c r="CB678" s="853"/>
      <c r="CC678" s="853"/>
      <c r="CD678" s="853"/>
      <c r="CE678" s="853"/>
      <c r="CF678" s="853"/>
      <c r="CG678" s="853"/>
      <c r="CH678" s="853"/>
      <c r="CI678" s="853"/>
      <c r="CJ678" s="853"/>
      <c r="CK678" s="853"/>
      <c r="CL678" s="853"/>
      <c r="CM678" s="853"/>
      <c r="CN678" s="853"/>
      <c r="CO678" s="853"/>
      <c r="CP678" s="853"/>
      <c r="CQ678" s="853"/>
      <c r="CR678" s="853"/>
      <c r="CS678" s="853"/>
      <c r="CT678" s="853"/>
      <c r="CU678" s="853"/>
    </row>
    <row r="679" spans="1:99" s="852" customFormat="1" ht="20.100000000000001" customHeight="1" x14ac:dyDescent="0.2">
      <c r="A679" s="944">
        <v>6.3</v>
      </c>
      <c r="B679" s="884" t="str">
        <f t="shared" si="14"/>
        <v>X</v>
      </c>
      <c r="C679" s="867" t="s">
        <v>4570</v>
      </c>
      <c r="D679" s="934">
        <v>8.3299319999999994</v>
      </c>
      <c r="E679" s="934">
        <v>34.102367401123047</v>
      </c>
      <c r="F679" s="934">
        <v>32.298110961914063</v>
      </c>
      <c r="G679" s="934">
        <v>32.024204254150391</v>
      </c>
      <c r="H679" s="934">
        <v>37.172988891601563</v>
      </c>
      <c r="I679" s="934">
        <v>41.873088836669922</v>
      </c>
      <c r="J679" s="934">
        <v>37.157398223876953</v>
      </c>
      <c r="K679" s="934">
        <v>39.751827239990234</v>
      </c>
      <c r="L679" s="934">
        <v>47.113788604736328</v>
      </c>
      <c r="M679" s="934">
        <v>45.367515563964844</v>
      </c>
      <c r="N679" s="934">
        <v>44.080043792724609</v>
      </c>
      <c r="O679" s="934">
        <v>53.019515991210938</v>
      </c>
      <c r="P679" s="934">
        <v>46.734695434570313</v>
      </c>
      <c r="Q679" s="934">
        <v>58.425765991210938</v>
      </c>
      <c r="R679" s="934">
        <v>50.287303924560547</v>
      </c>
      <c r="S679" s="934">
        <v>50.873310089111328</v>
      </c>
      <c r="T679" s="934">
        <v>190.40000915527344</v>
      </c>
      <c r="U679" s="934">
        <v>218.960205078125</v>
      </c>
      <c r="V679" s="934">
        <v>243.78741455078125</v>
      </c>
      <c r="W679" s="934">
        <v>268.14865112304688</v>
      </c>
      <c r="X679" s="934">
        <v>271.73324584960938</v>
      </c>
      <c r="Y679" s="934"/>
      <c r="Z679" s="934"/>
      <c r="AA679" s="853"/>
      <c r="AB679" s="853"/>
      <c r="AC679" s="853"/>
      <c r="AD679" s="853"/>
      <c r="AE679" s="853"/>
      <c r="AF679" s="853"/>
      <c r="AG679" s="853"/>
      <c r="AH679" s="853"/>
      <c r="AI679" s="853"/>
      <c r="AJ679" s="853"/>
      <c r="AK679" s="853"/>
      <c r="AL679" s="853"/>
      <c r="AM679" s="853"/>
      <c r="AN679" s="853"/>
      <c r="AO679" s="853"/>
      <c r="AP679" s="853"/>
      <c r="AQ679" s="888"/>
      <c r="AR679" s="888"/>
      <c r="AS679" s="888"/>
      <c r="AT679" s="888"/>
      <c r="AU679" s="853"/>
      <c r="AX679" s="853"/>
      <c r="AY679" s="853"/>
      <c r="AZ679" s="853"/>
      <c r="BA679" s="853"/>
      <c r="BB679" s="853"/>
      <c r="BC679" s="853"/>
      <c r="BD679" s="853"/>
      <c r="BE679" s="853"/>
      <c r="BF679" s="853"/>
      <c r="BG679" s="853"/>
      <c r="BH679" s="853"/>
      <c r="BI679" s="853"/>
      <c r="BJ679" s="853"/>
      <c r="BK679" s="853"/>
      <c r="BL679" s="853"/>
      <c r="BM679" s="853"/>
      <c r="BN679" s="853"/>
      <c r="BO679" s="853"/>
      <c r="BP679" s="853"/>
      <c r="BQ679" s="853"/>
      <c r="BR679" s="853"/>
      <c r="BS679" s="853"/>
      <c r="BT679" s="853"/>
      <c r="BU679" s="853"/>
      <c r="BV679" s="853"/>
      <c r="BW679" s="853"/>
      <c r="BX679" s="853"/>
      <c r="BY679" s="853"/>
      <c r="BZ679" s="853"/>
      <c r="CA679" s="853"/>
      <c r="CB679" s="853"/>
      <c r="CC679" s="853"/>
      <c r="CD679" s="853"/>
      <c r="CE679" s="853"/>
      <c r="CF679" s="853"/>
      <c r="CG679" s="853"/>
      <c r="CH679" s="853"/>
      <c r="CI679" s="853"/>
      <c r="CJ679" s="853"/>
      <c r="CK679" s="853"/>
      <c r="CL679" s="853"/>
      <c r="CM679" s="853"/>
      <c r="CN679" s="853"/>
      <c r="CO679" s="853"/>
      <c r="CP679" s="853"/>
      <c r="CQ679" s="853"/>
      <c r="CR679" s="853"/>
      <c r="CS679" s="853"/>
      <c r="CT679" s="853"/>
      <c r="CU679" s="853"/>
    </row>
    <row r="680" spans="1:99" s="852" customFormat="1" x14ac:dyDescent="0.2">
      <c r="A680" s="944" t="s">
        <v>5014</v>
      </c>
      <c r="B680" s="884" t="str">
        <f t="shared" si="14"/>
        <v>X</v>
      </c>
      <c r="C680" s="890" t="s">
        <v>4571</v>
      </c>
      <c r="D680" s="934">
        <v>7.5162139999999997</v>
      </c>
      <c r="E680" s="934">
        <v>16.339454650878906</v>
      </c>
      <c r="F680" s="934">
        <v>14.376086235046387</v>
      </c>
      <c r="G680" s="934">
        <v>13.882465362548828</v>
      </c>
      <c r="H680" s="934">
        <v>17.859443664550781</v>
      </c>
      <c r="I680" s="934">
        <v>23.555753707885742</v>
      </c>
      <c r="J680" s="934">
        <v>19.337400436401367</v>
      </c>
      <c r="K680" s="934">
        <v>23.074687957763672</v>
      </c>
      <c r="L680" s="934">
        <v>25.231792449951172</v>
      </c>
      <c r="M680" s="934">
        <v>24.478271484375</v>
      </c>
      <c r="N680" s="934">
        <v>25.626617431640625</v>
      </c>
      <c r="O680" s="934">
        <v>36.166088104248047</v>
      </c>
      <c r="P680" s="934">
        <v>31.481266021728516</v>
      </c>
      <c r="Q680" s="934">
        <v>32.996803283691406</v>
      </c>
      <c r="R680" s="934">
        <v>28.504949569702148</v>
      </c>
      <c r="S680" s="934">
        <v>25.226022720336914</v>
      </c>
      <c r="T680" s="934">
        <v>22.59857177734375</v>
      </c>
      <c r="U680" s="934">
        <v>24.872285842895508</v>
      </c>
      <c r="V680" s="934">
        <v>20.073247909545898</v>
      </c>
      <c r="W680" s="934">
        <v>19.248310089111328</v>
      </c>
      <c r="X680" s="934">
        <v>20.565448760986328</v>
      </c>
      <c r="Y680" s="934"/>
      <c r="Z680" s="934"/>
      <c r="AA680" s="853"/>
      <c r="AB680" s="853"/>
      <c r="AC680" s="853"/>
      <c r="AD680" s="853"/>
      <c r="AE680" s="853"/>
      <c r="AF680" s="853"/>
      <c r="AG680" s="853"/>
      <c r="AH680" s="853"/>
      <c r="AI680" s="853"/>
      <c r="AJ680" s="853"/>
      <c r="AK680" s="853"/>
      <c r="AL680" s="853"/>
      <c r="AM680" s="853"/>
      <c r="AN680" s="853"/>
      <c r="AO680" s="853"/>
      <c r="AP680" s="853"/>
      <c r="AQ680" s="888"/>
      <c r="AR680" s="888"/>
      <c r="AS680" s="888"/>
      <c r="AT680" s="888"/>
      <c r="AU680" s="853"/>
      <c r="AX680" s="853"/>
      <c r="AY680" s="853"/>
      <c r="AZ680" s="853"/>
      <c r="BA680" s="853"/>
      <c r="BB680" s="853"/>
      <c r="BC680" s="853"/>
      <c r="BD680" s="853"/>
      <c r="BE680" s="853"/>
      <c r="BF680" s="853"/>
      <c r="BG680" s="853"/>
      <c r="BH680" s="853"/>
      <c r="BI680" s="853"/>
      <c r="BJ680" s="853"/>
      <c r="BK680" s="853"/>
      <c r="BL680" s="853"/>
      <c r="BM680" s="853"/>
      <c r="BN680" s="853"/>
      <c r="BO680" s="853"/>
      <c r="BP680" s="853"/>
      <c r="BQ680" s="853"/>
      <c r="BR680" s="853"/>
      <c r="BS680" s="853"/>
      <c r="BT680" s="853"/>
      <c r="BU680" s="853"/>
      <c r="BV680" s="853"/>
      <c r="BW680" s="853"/>
      <c r="BX680" s="853"/>
      <c r="BY680" s="853"/>
      <c r="BZ680" s="853"/>
      <c r="CA680" s="853"/>
      <c r="CB680" s="853"/>
      <c r="CC680" s="853"/>
      <c r="CD680" s="853"/>
      <c r="CE680" s="853"/>
      <c r="CF680" s="853"/>
      <c r="CG680" s="853"/>
      <c r="CH680" s="853"/>
      <c r="CI680" s="853"/>
      <c r="CJ680" s="853"/>
      <c r="CK680" s="853"/>
      <c r="CL680" s="853"/>
      <c r="CM680" s="853"/>
      <c r="CN680" s="853"/>
      <c r="CO680" s="853"/>
      <c r="CP680" s="853"/>
      <c r="CQ680" s="853"/>
      <c r="CR680" s="853"/>
      <c r="CS680" s="853"/>
      <c r="CT680" s="853"/>
      <c r="CU680" s="853"/>
    </row>
    <row r="681" spans="1:99" s="852" customFormat="1" hidden="1" x14ac:dyDescent="0.2">
      <c r="A681" s="944" t="s">
        <v>5015</v>
      </c>
      <c r="B681" s="884" t="str">
        <f t="shared" si="14"/>
        <v/>
      </c>
      <c r="C681" s="891" t="s">
        <v>4572</v>
      </c>
      <c r="D681" s="934">
        <v>0</v>
      </c>
      <c r="E681" s="934">
        <v>0</v>
      </c>
      <c r="F681" s="934">
        <v>0</v>
      </c>
      <c r="G681" s="934">
        <v>0</v>
      </c>
      <c r="H681" s="934">
        <v>0</v>
      </c>
      <c r="I681" s="934">
        <v>0</v>
      </c>
      <c r="J681" s="934">
        <v>0</v>
      </c>
      <c r="K681" s="934">
        <v>0</v>
      </c>
      <c r="L681" s="934">
        <v>0</v>
      </c>
      <c r="M681" s="934">
        <v>0</v>
      </c>
      <c r="N681" s="934">
        <v>0</v>
      </c>
      <c r="O681" s="934">
        <v>0</v>
      </c>
      <c r="P681" s="934">
        <v>0</v>
      </c>
      <c r="Q681" s="934">
        <v>0</v>
      </c>
      <c r="R681" s="934">
        <v>0</v>
      </c>
      <c r="S681" s="934">
        <v>0</v>
      </c>
      <c r="T681" s="934">
        <v>0</v>
      </c>
      <c r="U681" s="934">
        <v>0</v>
      </c>
      <c r="V681" s="934">
        <v>0</v>
      </c>
      <c r="W681" s="934">
        <v>0</v>
      </c>
      <c r="X681" s="934"/>
      <c r="Y681" s="934"/>
      <c r="Z681" s="934"/>
      <c r="AA681" s="853"/>
      <c r="AB681" s="853"/>
      <c r="AC681" s="853"/>
      <c r="AD681" s="853"/>
      <c r="AE681" s="853"/>
      <c r="AF681" s="853"/>
      <c r="AG681" s="853"/>
      <c r="AH681" s="853"/>
      <c r="AI681" s="853"/>
      <c r="AJ681" s="853"/>
      <c r="AK681" s="853"/>
      <c r="AL681" s="853"/>
      <c r="AM681" s="853"/>
      <c r="AN681" s="853"/>
      <c r="AO681" s="853"/>
      <c r="AP681" s="853"/>
      <c r="AQ681" s="888"/>
      <c r="AR681" s="888"/>
      <c r="AS681" s="888"/>
      <c r="AT681" s="888"/>
      <c r="AU681" s="853"/>
      <c r="AX681" s="853"/>
      <c r="AY681" s="853"/>
      <c r="AZ681" s="853"/>
      <c r="BA681" s="853"/>
      <c r="BB681" s="853"/>
      <c r="BC681" s="853"/>
      <c r="BD681" s="853"/>
      <c r="BE681" s="853"/>
      <c r="BF681" s="853"/>
      <c r="BG681" s="853"/>
      <c r="BH681" s="853"/>
      <c r="BI681" s="853"/>
      <c r="BJ681" s="853"/>
      <c r="BK681" s="853"/>
      <c r="BL681" s="853"/>
      <c r="BM681" s="853"/>
      <c r="BN681" s="853"/>
      <c r="BO681" s="853"/>
      <c r="BP681" s="853"/>
      <c r="BQ681" s="853"/>
      <c r="BR681" s="853"/>
      <c r="BS681" s="853"/>
      <c r="BT681" s="853"/>
      <c r="BU681" s="853"/>
      <c r="BV681" s="853"/>
      <c r="BW681" s="853"/>
      <c r="BX681" s="853"/>
      <c r="BY681" s="853"/>
      <c r="BZ681" s="853"/>
      <c r="CA681" s="853"/>
      <c r="CB681" s="853"/>
      <c r="CC681" s="853"/>
      <c r="CD681" s="853"/>
      <c r="CE681" s="853"/>
      <c r="CF681" s="853"/>
      <c r="CG681" s="853"/>
      <c r="CH681" s="853"/>
      <c r="CI681" s="853"/>
      <c r="CJ681" s="853"/>
      <c r="CK681" s="853"/>
      <c r="CL681" s="853"/>
      <c r="CM681" s="853"/>
      <c r="CN681" s="853"/>
      <c r="CO681" s="853"/>
      <c r="CP681" s="853"/>
      <c r="CQ681" s="853"/>
      <c r="CR681" s="853"/>
      <c r="CS681" s="853"/>
      <c r="CT681" s="853"/>
      <c r="CU681" s="853"/>
    </row>
    <row r="682" spans="1:99" s="852" customFormat="1" hidden="1" x14ac:dyDescent="0.2">
      <c r="A682" s="944" t="s">
        <v>5016</v>
      </c>
      <c r="B682" s="884" t="str">
        <f t="shared" si="14"/>
        <v/>
      </c>
      <c r="C682" s="891" t="s">
        <v>4573</v>
      </c>
      <c r="D682" s="934">
        <v>0</v>
      </c>
      <c r="E682" s="934">
        <v>0</v>
      </c>
      <c r="F682" s="934">
        <v>0</v>
      </c>
      <c r="G682" s="934">
        <v>0</v>
      </c>
      <c r="H682" s="934">
        <v>0</v>
      </c>
      <c r="I682" s="934">
        <v>0</v>
      </c>
      <c r="J682" s="934">
        <v>0</v>
      </c>
      <c r="K682" s="934">
        <v>0</v>
      </c>
      <c r="L682" s="934">
        <v>0</v>
      </c>
      <c r="M682" s="934">
        <v>0</v>
      </c>
      <c r="N682" s="934">
        <v>0</v>
      </c>
      <c r="O682" s="934">
        <v>0</v>
      </c>
      <c r="P682" s="934">
        <v>0</v>
      </c>
      <c r="Q682" s="934">
        <v>0</v>
      </c>
      <c r="R682" s="934">
        <v>0</v>
      </c>
      <c r="S682" s="934">
        <v>0</v>
      </c>
      <c r="T682" s="934">
        <v>0</v>
      </c>
      <c r="U682" s="934">
        <v>0</v>
      </c>
      <c r="V682" s="934">
        <v>0</v>
      </c>
      <c r="W682" s="934">
        <v>0</v>
      </c>
      <c r="X682" s="934"/>
      <c r="Y682" s="934"/>
      <c r="Z682" s="934"/>
      <c r="AA682" s="853"/>
      <c r="AB682" s="853"/>
      <c r="AC682" s="853"/>
      <c r="AD682" s="853"/>
      <c r="AE682" s="853"/>
      <c r="AF682" s="853"/>
      <c r="AG682" s="853"/>
      <c r="AH682" s="853"/>
      <c r="AI682" s="853"/>
      <c r="AJ682" s="853"/>
      <c r="AK682" s="853"/>
      <c r="AL682" s="853"/>
      <c r="AM682" s="853"/>
      <c r="AN682" s="853"/>
      <c r="AO682" s="853"/>
      <c r="AP682" s="853"/>
      <c r="AQ682" s="888"/>
      <c r="AR682" s="888"/>
      <c r="AS682" s="888"/>
      <c r="AT682" s="888"/>
      <c r="AU682" s="853"/>
      <c r="AX682" s="853"/>
      <c r="AY682" s="853"/>
      <c r="AZ682" s="853"/>
      <c r="BA682" s="853"/>
      <c r="BB682" s="853"/>
      <c r="BC682" s="853"/>
      <c r="BD682" s="853"/>
      <c r="BE682" s="853"/>
      <c r="BF682" s="853"/>
      <c r="BG682" s="853"/>
      <c r="BH682" s="853"/>
      <c r="BI682" s="853"/>
      <c r="BJ682" s="853"/>
      <c r="BK682" s="853"/>
      <c r="BL682" s="853"/>
      <c r="BM682" s="853"/>
      <c r="BN682" s="853"/>
      <c r="BO682" s="853"/>
      <c r="BP682" s="853"/>
      <c r="BQ682" s="853"/>
      <c r="BR682" s="853"/>
      <c r="BS682" s="853"/>
      <c r="BT682" s="853"/>
      <c r="BU682" s="853"/>
      <c r="BV682" s="853"/>
      <c r="BW682" s="853"/>
      <c r="BX682" s="853"/>
      <c r="BY682" s="853"/>
      <c r="BZ682" s="853"/>
      <c r="CA682" s="853"/>
      <c r="CB682" s="853"/>
      <c r="CC682" s="853"/>
      <c r="CD682" s="853"/>
      <c r="CE682" s="853"/>
      <c r="CF682" s="853"/>
      <c r="CG682" s="853"/>
      <c r="CH682" s="853"/>
      <c r="CI682" s="853"/>
      <c r="CJ682" s="853"/>
      <c r="CK682" s="853"/>
      <c r="CL682" s="853"/>
      <c r="CM682" s="853"/>
      <c r="CN682" s="853"/>
      <c r="CO682" s="853"/>
      <c r="CP682" s="853"/>
      <c r="CQ682" s="853"/>
      <c r="CR682" s="853"/>
      <c r="CS682" s="853"/>
      <c r="CT682" s="853"/>
      <c r="CU682" s="853"/>
    </row>
    <row r="683" spans="1:99" s="852" customFormat="1" hidden="1" x14ac:dyDescent="0.2">
      <c r="A683" s="944" t="s">
        <v>5017</v>
      </c>
      <c r="B683" s="884" t="str">
        <f t="shared" si="14"/>
        <v/>
      </c>
      <c r="C683" s="891" t="s">
        <v>4574</v>
      </c>
      <c r="D683" s="934">
        <v>0</v>
      </c>
      <c r="E683" s="934">
        <v>0</v>
      </c>
      <c r="F683" s="934">
        <v>0</v>
      </c>
      <c r="G683" s="934">
        <v>0</v>
      </c>
      <c r="H683" s="934">
        <v>0</v>
      </c>
      <c r="I683" s="934">
        <v>0</v>
      </c>
      <c r="J683" s="934">
        <v>0</v>
      </c>
      <c r="K683" s="934">
        <v>0</v>
      </c>
      <c r="L683" s="934">
        <v>0</v>
      </c>
      <c r="M683" s="934">
        <v>0</v>
      </c>
      <c r="N683" s="934">
        <v>0</v>
      </c>
      <c r="O683" s="934">
        <v>0</v>
      </c>
      <c r="P683" s="934">
        <v>0</v>
      </c>
      <c r="Q683" s="934">
        <v>0</v>
      </c>
      <c r="R683" s="934">
        <v>0</v>
      </c>
      <c r="S683" s="934">
        <v>0</v>
      </c>
      <c r="T683" s="934">
        <v>0</v>
      </c>
      <c r="U683" s="934">
        <v>0</v>
      </c>
      <c r="V683" s="934">
        <v>0</v>
      </c>
      <c r="W683" s="934">
        <v>0</v>
      </c>
      <c r="X683" s="934"/>
      <c r="Y683" s="934"/>
      <c r="Z683" s="934"/>
      <c r="AA683" s="853"/>
      <c r="AB683" s="853"/>
      <c r="AC683" s="853"/>
      <c r="AD683" s="853"/>
      <c r="AE683" s="853"/>
      <c r="AF683" s="853"/>
      <c r="AG683" s="853"/>
      <c r="AH683" s="853"/>
      <c r="AI683" s="853"/>
      <c r="AJ683" s="853"/>
      <c r="AK683" s="853"/>
      <c r="AL683" s="853"/>
      <c r="AM683" s="853"/>
      <c r="AN683" s="853"/>
      <c r="AO683" s="853"/>
      <c r="AP683" s="853"/>
      <c r="AQ683" s="888"/>
      <c r="AR683" s="888"/>
      <c r="AS683" s="888"/>
      <c r="AT683" s="888"/>
      <c r="AU683" s="853"/>
      <c r="AX683" s="853"/>
      <c r="AY683" s="853"/>
      <c r="AZ683" s="853"/>
      <c r="BA683" s="853"/>
      <c r="BB683" s="853"/>
      <c r="BC683" s="853"/>
      <c r="BD683" s="853"/>
      <c r="BE683" s="853"/>
      <c r="BF683" s="853"/>
      <c r="BG683" s="853"/>
      <c r="BH683" s="853"/>
      <c r="BI683" s="853"/>
      <c r="BJ683" s="853"/>
      <c r="BK683" s="853"/>
      <c r="BL683" s="853"/>
      <c r="BM683" s="853"/>
      <c r="BN683" s="853"/>
      <c r="BO683" s="853"/>
      <c r="BP683" s="853"/>
      <c r="BQ683" s="853"/>
      <c r="BR683" s="853"/>
      <c r="BS683" s="853"/>
      <c r="BT683" s="853"/>
      <c r="BU683" s="853"/>
      <c r="BV683" s="853"/>
      <c r="BW683" s="853"/>
      <c r="BX683" s="853"/>
      <c r="BY683" s="853"/>
      <c r="BZ683" s="853"/>
      <c r="CA683" s="853"/>
      <c r="CB683" s="853"/>
      <c r="CC683" s="853"/>
      <c r="CD683" s="853"/>
      <c r="CE683" s="853"/>
      <c r="CF683" s="853"/>
      <c r="CG683" s="853"/>
      <c r="CH683" s="853"/>
      <c r="CI683" s="853"/>
      <c r="CJ683" s="853"/>
      <c r="CK683" s="853"/>
      <c r="CL683" s="853"/>
      <c r="CM683" s="853"/>
      <c r="CN683" s="853"/>
      <c r="CO683" s="853"/>
      <c r="CP683" s="853"/>
      <c r="CQ683" s="853"/>
      <c r="CR683" s="853"/>
      <c r="CS683" s="853"/>
      <c r="CT683" s="853"/>
      <c r="CU683" s="853"/>
    </row>
    <row r="684" spans="1:99" s="852" customFormat="1" hidden="1" x14ac:dyDescent="0.2">
      <c r="A684" s="944" t="s">
        <v>5018</v>
      </c>
      <c r="B684" s="884" t="str">
        <f t="shared" si="14"/>
        <v/>
      </c>
      <c r="C684" s="891" t="s">
        <v>4575</v>
      </c>
      <c r="D684" s="934">
        <v>0</v>
      </c>
      <c r="E684" s="934">
        <v>0</v>
      </c>
      <c r="F684" s="934">
        <v>0</v>
      </c>
      <c r="G684" s="934">
        <v>0</v>
      </c>
      <c r="H684" s="934">
        <v>0</v>
      </c>
      <c r="I684" s="934">
        <v>0</v>
      </c>
      <c r="J684" s="934">
        <v>0</v>
      </c>
      <c r="K684" s="934">
        <v>0</v>
      </c>
      <c r="L684" s="934">
        <v>0</v>
      </c>
      <c r="M684" s="934">
        <v>0</v>
      </c>
      <c r="N684" s="934">
        <v>0</v>
      </c>
      <c r="O684" s="934">
        <v>0</v>
      </c>
      <c r="P684" s="934">
        <v>0</v>
      </c>
      <c r="Q684" s="934">
        <v>0</v>
      </c>
      <c r="R684" s="934">
        <v>0</v>
      </c>
      <c r="S684" s="934">
        <v>0</v>
      </c>
      <c r="T684" s="934">
        <v>0</v>
      </c>
      <c r="U684" s="934">
        <v>0</v>
      </c>
      <c r="V684" s="934">
        <v>0</v>
      </c>
      <c r="W684" s="934">
        <v>0</v>
      </c>
      <c r="X684" s="934"/>
      <c r="Y684" s="934"/>
      <c r="Z684" s="934"/>
      <c r="AA684" s="853"/>
      <c r="AB684" s="853"/>
      <c r="AC684" s="853"/>
      <c r="AD684" s="853"/>
      <c r="AE684" s="853"/>
      <c r="AF684" s="853"/>
      <c r="AG684" s="853"/>
      <c r="AH684" s="853"/>
      <c r="AI684" s="853"/>
      <c r="AJ684" s="853"/>
      <c r="AK684" s="853"/>
      <c r="AL684" s="853"/>
      <c r="AM684" s="853"/>
      <c r="AN684" s="853"/>
      <c r="AO684" s="853"/>
      <c r="AP684" s="853"/>
      <c r="AQ684" s="888"/>
      <c r="AR684" s="888"/>
      <c r="AS684" s="888"/>
      <c r="AT684" s="888"/>
      <c r="AU684" s="853"/>
      <c r="AX684" s="853"/>
      <c r="AY684" s="853"/>
      <c r="AZ684" s="853"/>
      <c r="BA684" s="853"/>
      <c r="BB684" s="853"/>
      <c r="BC684" s="853"/>
      <c r="BD684" s="853"/>
      <c r="BE684" s="853"/>
      <c r="BF684" s="853"/>
      <c r="BG684" s="853"/>
      <c r="BH684" s="853"/>
      <c r="BI684" s="853"/>
      <c r="BJ684" s="853"/>
      <c r="BK684" s="853"/>
      <c r="BL684" s="853"/>
      <c r="BM684" s="853"/>
      <c r="BN684" s="853"/>
      <c r="BO684" s="853"/>
      <c r="BP684" s="853"/>
      <c r="BQ684" s="853"/>
      <c r="BR684" s="853"/>
      <c r="BS684" s="853"/>
      <c r="BT684" s="853"/>
      <c r="BU684" s="853"/>
      <c r="BV684" s="853"/>
      <c r="BW684" s="853"/>
      <c r="BX684" s="853"/>
      <c r="BY684" s="853"/>
      <c r="BZ684" s="853"/>
      <c r="CA684" s="853"/>
      <c r="CB684" s="853"/>
      <c r="CC684" s="853"/>
      <c r="CD684" s="853"/>
      <c r="CE684" s="853"/>
      <c r="CF684" s="853"/>
      <c r="CG684" s="853"/>
      <c r="CH684" s="853"/>
      <c r="CI684" s="853"/>
      <c r="CJ684" s="853"/>
      <c r="CK684" s="853"/>
      <c r="CL684" s="853"/>
      <c r="CM684" s="853"/>
      <c r="CN684" s="853"/>
      <c r="CO684" s="853"/>
      <c r="CP684" s="853"/>
      <c r="CQ684" s="853"/>
      <c r="CR684" s="853"/>
      <c r="CS684" s="853"/>
      <c r="CT684" s="853"/>
      <c r="CU684" s="853"/>
    </row>
    <row r="685" spans="1:99" s="852" customFormat="1" hidden="1" x14ac:dyDescent="0.2">
      <c r="A685" s="944" t="s">
        <v>5019</v>
      </c>
      <c r="B685" s="884" t="str">
        <f t="shared" si="14"/>
        <v/>
      </c>
      <c r="C685" s="894" t="s">
        <v>4576</v>
      </c>
      <c r="D685" s="934">
        <v>0</v>
      </c>
      <c r="E685" s="934">
        <v>0</v>
      </c>
      <c r="F685" s="934">
        <v>0</v>
      </c>
      <c r="G685" s="934">
        <v>0</v>
      </c>
      <c r="H685" s="934">
        <v>0</v>
      </c>
      <c r="I685" s="934">
        <v>0</v>
      </c>
      <c r="J685" s="934">
        <v>0</v>
      </c>
      <c r="K685" s="934">
        <v>0</v>
      </c>
      <c r="L685" s="934">
        <v>0</v>
      </c>
      <c r="M685" s="934">
        <v>0</v>
      </c>
      <c r="N685" s="934">
        <v>0</v>
      </c>
      <c r="O685" s="934">
        <v>0</v>
      </c>
      <c r="P685" s="934">
        <v>0</v>
      </c>
      <c r="Q685" s="934">
        <v>0</v>
      </c>
      <c r="R685" s="934">
        <v>0</v>
      </c>
      <c r="S685" s="934">
        <v>0</v>
      </c>
      <c r="T685" s="934">
        <v>0</v>
      </c>
      <c r="U685" s="934">
        <v>0</v>
      </c>
      <c r="V685" s="934">
        <v>0</v>
      </c>
      <c r="W685" s="934">
        <v>0</v>
      </c>
      <c r="X685" s="934"/>
      <c r="Y685" s="934"/>
      <c r="Z685" s="934"/>
      <c r="AA685" s="853"/>
      <c r="AB685" s="853"/>
      <c r="AC685" s="853"/>
      <c r="AD685" s="853"/>
      <c r="AE685" s="853"/>
      <c r="AF685" s="853"/>
      <c r="AG685" s="853"/>
      <c r="AH685" s="853"/>
      <c r="AI685" s="853"/>
      <c r="AJ685" s="853"/>
      <c r="AK685" s="853"/>
      <c r="AL685" s="853"/>
      <c r="AM685" s="853"/>
      <c r="AN685" s="853"/>
      <c r="AO685" s="853"/>
      <c r="AP685" s="853"/>
      <c r="AQ685" s="888"/>
      <c r="AR685" s="888"/>
      <c r="AS685" s="888"/>
      <c r="AT685" s="888"/>
      <c r="AU685" s="853"/>
      <c r="AX685" s="853"/>
      <c r="AY685" s="853"/>
      <c r="AZ685" s="853"/>
      <c r="BA685" s="853"/>
      <c r="BB685" s="853"/>
      <c r="BC685" s="853"/>
      <c r="BD685" s="853"/>
      <c r="BE685" s="853"/>
      <c r="BF685" s="853"/>
      <c r="BG685" s="853"/>
      <c r="BH685" s="853"/>
      <c r="BI685" s="853"/>
      <c r="BJ685" s="853"/>
      <c r="BK685" s="853"/>
      <c r="BL685" s="853"/>
      <c r="BM685" s="853"/>
      <c r="BN685" s="853"/>
      <c r="BO685" s="853"/>
      <c r="BP685" s="853"/>
      <c r="BQ685" s="853"/>
      <c r="BR685" s="853"/>
      <c r="BS685" s="853"/>
      <c r="BT685" s="853"/>
      <c r="BU685" s="853"/>
      <c r="BV685" s="853"/>
      <c r="BW685" s="853"/>
      <c r="BX685" s="853"/>
      <c r="BY685" s="853"/>
      <c r="BZ685" s="853"/>
      <c r="CA685" s="853"/>
      <c r="CB685" s="853"/>
      <c r="CC685" s="853"/>
      <c r="CD685" s="853"/>
      <c r="CE685" s="853"/>
      <c r="CF685" s="853"/>
      <c r="CG685" s="853"/>
      <c r="CH685" s="853"/>
      <c r="CI685" s="853"/>
      <c r="CJ685" s="853"/>
      <c r="CK685" s="853"/>
      <c r="CL685" s="853"/>
      <c r="CM685" s="853"/>
      <c r="CN685" s="853"/>
      <c r="CO685" s="853"/>
      <c r="CP685" s="853"/>
      <c r="CQ685" s="853"/>
      <c r="CR685" s="853"/>
      <c r="CS685" s="853"/>
      <c r="CT685" s="853"/>
      <c r="CU685" s="853"/>
    </row>
    <row r="686" spans="1:99" s="852" customFormat="1" hidden="1" x14ac:dyDescent="0.2">
      <c r="A686" s="944" t="s">
        <v>5020</v>
      </c>
      <c r="B686" s="884" t="str">
        <f t="shared" si="14"/>
        <v/>
      </c>
      <c r="C686" s="894" t="s">
        <v>4577</v>
      </c>
      <c r="D686" s="934">
        <v>0</v>
      </c>
      <c r="E686" s="934">
        <v>0</v>
      </c>
      <c r="F686" s="934">
        <v>0</v>
      </c>
      <c r="G686" s="934">
        <v>0</v>
      </c>
      <c r="H686" s="934">
        <v>0</v>
      </c>
      <c r="I686" s="934">
        <v>0</v>
      </c>
      <c r="J686" s="934">
        <v>0</v>
      </c>
      <c r="K686" s="934">
        <v>0</v>
      </c>
      <c r="L686" s="934">
        <v>0</v>
      </c>
      <c r="M686" s="934">
        <v>0</v>
      </c>
      <c r="N686" s="934">
        <v>0</v>
      </c>
      <c r="O686" s="934">
        <v>0</v>
      </c>
      <c r="P686" s="934">
        <v>0</v>
      </c>
      <c r="Q686" s="934">
        <v>0</v>
      </c>
      <c r="R686" s="934">
        <v>0</v>
      </c>
      <c r="S686" s="934">
        <v>0</v>
      </c>
      <c r="T686" s="934">
        <v>0</v>
      </c>
      <c r="U686" s="934">
        <v>0</v>
      </c>
      <c r="V686" s="934">
        <v>0</v>
      </c>
      <c r="W686" s="934">
        <v>0</v>
      </c>
      <c r="X686" s="934"/>
      <c r="Y686" s="934"/>
      <c r="Z686" s="934"/>
      <c r="AA686" s="853"/>
      <c r="AB686" s="853"/>
      <c r="AC686" s="853"/>
      <c r="AD686" s="853"/>
      <c r="AE686" s="853"/>
      <c r="AF686" s="853"/>
      <c r="AG686" s="853"/>
      <c r="AH686" s="853"/>
      <c r="AI686" s="853"/>
      <c r="AJ686" s="853"/>
      <c r="AK686" s="853"/>
      <c r="AL686" s="853"/>
      <c r="AM686" s="853"/>
      <c r="AN686" s="853"/>
      <c r="AO686" s="853"/>
      <c r="AP686" s="853"/>
      <c r="AQ686" s="888"/>
      <c r="AR686" s="888"/>
      <c r="AS686" s="888"/>
      <c r="AT686" s="888"/>
      <c r="AU686" s="853"/>
      <c r="AX686" s="853"/>
      <c r="AY686" s="853"/>
      <c r="AZ686" s="853"/>
      <c r="BA686" s="853"/>
      <c r="BB686" s="853"/>
      <c r="BC686" s="853"/>
      <c r="BD686" s="853"/>
      <c r="BE686" s="853"/>
      <c r="BF686" s="853"/>
      <c r="BG686" s="853"/>
      <c r="BH686" s="853"/>
      <c r="BI686" s="853"/>
      <c r="BJ686" s="853"/>
      <c r="BK686" s="853"/>
      <c r="BL686" s="853"/>
      <c r="BM686" s="853"/>
      <c r="BN686" s="853"/>
      <c r="BO686" s="853"/>
      <c r="BP686" s="853"/>
      <c r="BQ686" s="853"/>
      <c r="BR686" s="853"/>
      <c r="BS686" s="853"/>
      <c r="BT686" s="853"/>
      <c r="BU686" s="853"/>
      <c r="BV686" s="853"/>
      <c r="BW686" s="853"/>
      <c r="BX686" s="853"/>
      <c r="BY686" s="853"/>
      <c r="BZ686" s="853"/>
      <c r="CA686" s="853"/>
      <c r="CB686" s="853"/>
      <c r="CC686" s="853"/>
      <c r="CD686" s="853"/>
      <c r="CE686" s="853"/>
      <c r="CF686" s="853"/>
      <c r="CG686" s="853"/>
      <c r="CH686" s="853"/>
      <c r="CI686" s="853"/>
      <c r="CJ686" s="853"/>
      <c r="CK686" s="853"/>
      <c r="CL686" s="853"/>
      <c r="CM686" s="853"/>
      <c r="CN686" s="853"/>
      <c r="CO686" s="853"/>
      <c r="CP686" s="853"/>
      <c r="CQ686" s="853"/>
      <c r="CR686" s="853"/>
      <c r="CS686" s="853"/>
      <c r="CT686" s="853"/>
      <c r="CU686" s="853"/>
    </row>
    <row r="687" spans="1:99" s="852" customFormat="1" hidden="1" x14ac:dyDescent="0.2">
      <c r="A687" s="944" t="s">
        <v>5021</v>
      </c>
      <c r="B687" s="884" t="str">
        <f t="shared" si="14"/>
        <v/>
      </c>
      <c r="C687" s="891" t="s">
        <v>4578</v>
      </c>
      <c r="D687" s="934">
        <v>0</v>
      </c>
      <c r="E687" s="934">
        <v>0</v>
      </c>
      <c r="F687" s="934">
        <v>0</v>
      </c>
      <c r="G687" s="934">
        <v>0</v>
      </c>
      <c r="H687" s="934">
        <v>0</v>
      </c>
      <c r="I687" s="934">
        <v>0</v>
      </c>
      <c r="J687" s="934">
        <v>0</v>
      </c>
      <c r="K687" s="934">
        <v>0</v>
      </c>
      <c r="L687" s="934">
        <v>0</v>
      </c>
      <c r="M687" s="934">
        <v>0</v>
      </c>
      <c r="N687" s="934">
        <v>0</v>
      </c>
      <c r="O687" s="934">
        <v>0</v>
      </c>
      <c r="P687" s="934">
        <v>0</v>
      </c>
      <c r="Q687" s="934">
        <v>0</v>
      </c>
      <c r="R687" s="934">
        <v>0</v>
      </c>
      <c r="S687" s="934">
        <v>0</v>
      </c>
      <c r="T687" s="934">
        <v>0</v>
      </c>
      <c r="U687" s="934">
        <v>0</v>
      </c>
      <c r="V687" s="934">
        <v>0</v>
      </c>
      <c r="W687" s="934">
        <v>0</v>
      </c>
      <c r="X687" s="934"/>
      <c r="Y687" s="934"/>
      <c r="Z687" s="934"/>
      <c r="AA687" s="853"/>
      <c r="AB687" s="853"/>
      <c r="AC687" s="853"/>
      <c r="AD687" s="853"/>
      <c r="AE687" s="853"/>
      <c r="AF687" s="853"/>
      <c r="AG687" s="853"/>
      <c r="AH687" s="853"/>
      <c r="AI687" s="853"/>
      <c r="AJ687" s="853"/>
      <c r="AK687" s="853"/>
      <c r="AL687" s="853"/>
      <c r="AM687" s="853"/>
      <c r="AN687" s="853"/>
      <c r="AO687" s="853"/>
      <c r="AP687" s="853"/>
      <c r="AQ687" s="888"/>
      <c r="AR687" s="888"/>
      <c r="AS687" s="888"/>
      <c r="AT687" s="888"/>
      <c r="AU687" s="853"/>
      <c r="AX687" s="853"/>
      <c r="AY687" s="853"/>
      <c r="AZ687" s="853"/>
      <c r="BA687" s="853"/>
      <c r="BB687" s="853"/>
      <c r="BC687" s="853"/>
      <c r="BD687" s="853"/>
      <c r="BE687" s="853"/>
      <c r="BF687" s="853"/>
      <c r="BG687" s="853"/>
      <c r="BH687" s="853"/>
      <c r="BI687" s="853"/>
      <c r="BJ687" s="853"/>
      <c r="BK687" s="853"/>
      <c r="BL687" s="853"/>
      <c r="BM687" s="853"/>
      <c r="BN687" s="853"/>
      <c r="BO687" s="853"/>
      <c r="BP687" s="853"/>
      <c r="BQ687" s="853"/>
      <c r="BR687" s="853"/>
      <c r="BS687" s="853"/>
      <c r="BT687" s="853"/>
      <c r="BU687" s="853"/>
      <c r="BV687" s="853"/>
      <c r="BW687" s="853"/>
      <c r="BX687" s="853"/>
      <c r="BY687" s="853"/>
      <c r="BZ687" s="853"/>
      <c r="CA687" s="853"/>
      <c r="CB687" s="853"/>
      <c r="CC687" s="853"/>
      <c r="CD687" s="853"/>
      <c r="CE687" s="853"/>
      <c r="CF687" s="853"/>
      <c r="CG687" s="853"/>
      <c r="CH687" s="853"/>
      <c r="CI687" s="853"/>
      <c r="CJ687" s="853"/>
      <c r="CK687" s="853"/>
      <c r="CL687" s="853"/>
      <c r="CM687" s="853"/>
      <c r="CN687" s="853"/>
      <c r="CO687" s="853"/>
      <c r="CP687" s="853"/>
      <c r="CQ687" s="853"/>
      <c r="CR687" s="853"/>
      <c r="CS687" s="853"/>
      <c r="CT687" s="853"/>
      <c r="CU687" s="853"/>
    </row>
    <row r="688" spans="1:99" s="852" customFormat="1" hidden="1" x14ac:dyDescent="0.2">
      <c r="A688" s="944" t="s">
        <v>5022</v>
      </c>
      <c r="B688" s="884" t="str">
        <f t="shared" si="14"/>
        <v/>
      </c>
      <c r="C688" s="894" t="s">
        <v>4579</v>
      </c>
      <c r="D688" s="934">
        <v>0</v>
      </c>
      <c r="E688" s="934">
        <v>0</v>
      </c>
      <c r="F688" s="934">
        <v>0</v>
      </c>
      <c r="G688" s="934">
        <v>0</v>
      </c>
      <c r="H688" s="934">
        <v>0</v>
      </c>
      <c r="I688" s="934">
        <v>0</v>
      </c>
      <c r="J688" s="934">
        <v>0</v>
      </c>
      <c r="K688" s="934">
        <v>0</v>
      </c>
      <c r="L688" s="934">
        <v>0</v>
      </c>
      <c r="M688" s="934">
        <v>0</v>
      </c>
      <c r="N688" s="934">
        <v>0</v>
      </c>
      <c r="O688" s="934">
        <v>0</v>
      </c>
      <c r="P688" s="934">
        <v>0</v>
      </c>
      <c r="Q688" s="934">
        <v>0</v>
      </c>
      <c r="R688" s="934">
        <v>0</v>
      </c>
      <c r="S688" s="934">
        <v>0</v>
      </c>
      <c r="T688" s="934">
        <v>0</v>
      </c>
      <c r="U688" s="934">
        <v>0</v>
      </c>
      <c r="V688" s="934">
        <v>0</v>
      </c>
      <c r="W688" s="934">
        <v>0</v>
      </c>
      <c r="X688" s="934"/>
      <c r="Y688" s="934"/>
      <c r="Z688" s="934"/>
      <c r="AA688" s="853"/>
      <c r="AB688" s="853"/>
      <c r="AC688" s="853"/>
      <c r="AD688" s="853"/>
      <c r="AE688" s="853"/>
      <c r="AF688" s="853"/>
      <c r="AG688" s="853"/>
      <c r="AH688" s="853"/>
      <c r="AI688" s="853"/>
      <c r="AJ688" s="853"/>
      <c r="AK688" s="853"/>
      <c r="AL688" s="853"/>
      <c r="AM688" s="853"/>
      <c r="AN688" s="853"/>
      <c r="AO688" s="853"/>
      <c r="AP688" s="853"/>
      <c r="AQ688" s="888"/>
      <c r="AR688" s="888"/>
      <c r="AS688" s="888"/>
      <c r="AT688" s="888"/>
      <c r="AU688" s="853"/>
      <c r="AX688" s="853"/>
      <c r="AY688" s="853"/>
      <c r="AZ688" s="853"/>
      <c r="BA688" s="853"/>
      <c r="BB688" s="853"/>
      <c r="BC688" s="853"/>
      <c r="BD688" s="853"/>
      <c r="BE688" s="853"/>
      <c r="BF688" s="853"/>
      <c r="BG688" s="853"/>
      <c r="BH688" s="853"/>
      <c r="BI688" s="853"/>
      <c r="BJ688" s="853"/>
      <c r="BK688" s="853"/>
      <c r="BL688" s="853"/>
      <c r="BM688" s="853"/>
      <c r="BN688" s="853"/>
      <c r="BO688" s="853"/>
      <c r="BP688" s="853"/>
      <c r="BQ688" s="853"/>
      <c r="BR688" s="853"/>
      <c r="BS688" s="853"/>
      <c r="BT688" s="853"/>
      <c r="BU688" s="853"/>
      <c r="BV688" s="853"/>
      <c r="BW688" s="853"/>
      <c r="BX688" s="853"/>
      <c r="BY688" s="853"/>
      <c r="BZ688" s="853"/>
      <c r="CA688" s="853"/>
      <c r="CB688" s="853"/>
      <c r="CC688" s="853"/>
      <c r="CD688" s="853"/>
      <c r="CE688" s="853"/>
      <c r="CF688" s="853"/>
      <c r="CG688" s="853"/>
      <c r="CH688" s="853"/>
      <c r="CI688" s="853"/>
      <c r="CJ688" s="853"/>
      <c r="CK688" s="853"/>
      <c r="CL688" s="853"/>
      <c r="CM688" s="853"/>
      <c r="CN688" s="853"/>
      <c r="CO688" s="853"/>
      <c r="CP688" s="853"/>
      <c r="CQ688" s="853"/>
      <c r="CR688" s="853"/>
      <c r="CS688" s="853"/>
      <c r="CT688" s="853"/>
      <c r="CU688" s="853"/>
    </row>
    <row r="689" spans="1:99" s="852" customFormat="1" hidden="1" x14ac:dyDescent="0.2">
      <c r="A689" s="944" t="s">
        <v>5023</v>
      </c>
      <c r="B689" s="884" t="str">
        <f t="shared" si="14"/>
        <v/>
      </c>
      <c r="C689" s="894" t="s">
        <v>4580</v>
      </c>
      <c r="D689" s="934">
        <v>0</v>
      </c>
      <c r="E689" s="934">
        <v>0</v>
      </c>
      <c r="F689" s="934">
        <v>0</v>
      </c>
      <c r="G689" s="934">
        <v>0</v>
      </c>
      <c r="H689" s="934">
        <v>0</v>
      </c>
      <c r="I689" s="934">
        <v>0</v>
      </c>
      <c r="J689" s="934">
        <v>0</v>
      </c>
      <c r="K689" s="934">
        <v>0</v>
      </c>
      <c r="L689" s="934">
        <v>0</v>
      </c>
      <c r="M689" s="934">
        <v>0</v>
      </c>
      <c r="N689" s="934">
        <v>0</v>
      </c>
      <c r="O689" s="934">
        <v>0</v>
      </c>
      <c r="P689" s="934">
        <v>0</v>
      </c>
      <c r="Q689" s="934">
        <v>0</v>
      </c>
      <c r="R689" s="934">
        <v>0</v>
      </c>
      <c r="S689" s="934">
        <v>0</v>
      </c>
      <c r="T689" s="934">
        <v>0</v>
      </c>
      <c r="U689" s="934">
        <v>0</v>
      </c>
      <c r="V689" s="934">
        <v>0</v>
      </c>
      <c r="W689" s="934">
        <v>0</v>
      </c>
      <c r="X689" s="934"/>
      <c r="Y689" s="934"/>
      <c r="Z689" s="934"/>
      <c r="AA689" s="853"/>
      <c r="AB689" s="853"/>
      <c r="AC689" s="853"/>
      <c r="AD689" s="853"/>
      <c r="AE689" s="853"/>
      <c r="AF689" s="853"/>
      <c r="AG689" s="853"/>
      <c r="AH689" s="853"/>
      <c r="AI689" s="853"/>
      <c r="AJ689" s="853"/>
      <c r="AK689" s="853"/>
      <c r="AL689" s="853"/>
      <c r="AM689" s="853"/>
      <c r="AN689" s="853"/>
      <c r="AO689" s="853"/>
      <c r="AP689" s="853"/>
      <c r="AQ689" s="888"/>
      <c r="AR689" s="888"/>
      <c r="AS689" s="888"/>
      <c r="AT689" s="888"/>
      <c r="AU689" s="853"/>
      <c r="AX689" s="853"/>
      <c r="AY689" s="853"/>
      <c r="AZ689" s="853"/>
      <c r="BA689" s="853"/>
      <c r="BB689" s="853"/>
      <c r="BC689" s="853"/>
      <c r="BD689" s="853"/>
      <c r="BE689" s="853"/>
      <c r="BF689" s="853"/>
      <c r="BG689" s="853"/>
      <c r="BH689" s="853"/>
      <c r="BI689" s="853"/>
      <c r="BJ689" s="853"/>
      <c r="BK689" s="853"/>
      <c r="BL689" s="853"/>
      <c r="BM689" s="853"/>
      <c r="BN689" s="853"/>
      <c r="BO689" s="853"/>
      <c r="BP689" s="853"/>
      <c r="BQ689" s="853"/>
      <c r="BR689" s="853"/>
      <c r="BS689" s="853"/>
      <c r="BT689" s="853"/>
      <c r="BU689" s="853"/>
      <c r="BV689" s="853"/>
      <c r="BW689" s="853"/>
      <c r="BX689" s="853"/>
      <c r="BY689" s="853"/>
      <c r="BZ689" s="853"/>
      <c r="CA689" s="853"/>
      <c r="CB689" s="853"/>
      <c r="CC689" s="853"/>
      <c r="CD689" s="853"/>
      <c r="CE689" s="853"/>
      <c r="CF689" s="853"/>
      <c r="CG689" s="853"/>
      <c r="CH689" s="853"/>
      <c r="CI689" s="853"/>
      <c r="CJ689" s="853"/>
      <c r="CK689" s="853"/>
      <c r="CL689" s="853"/>
      <c r="CM689" s="853"/>
      <c r="CN689" s="853"/>
      <c r="CO689" s="853"/>
      <c r="CP689" s="853"/>
      <c r="CQ689" s="853"/>
      <c r="CR689" s="853"/>
      <c r="CS689" s="853"/>
      <c r="CT689" s="853"/>
      <c r="CU689" s="853"/>
    </row>
    <row r="690" spans="1:99" s="852" customFormat="1" hidden="1" x14ac:dyDescent="0.2">
      <c r="A690" s="944" t="s">
        <v>5024</v>
      </c>
      <c r="B690" s="884" t="str">
        <f t="shared" si="14"/>
        <v/>
      </c>
      <c r="C690" s="894" t="s">
        <v>4581</v>
      </c>
      <c r="D690" s="934">
        <v>0</v>
      </c>
      <c r="E690" s="934">
        <v>0</v>
      </c>
      <c r="F690" s="934">
        <v>0</v>
      </c>
      <c r="G690" s="934">
        <v>0</v>
      </c>
      <c r="H690" s="934">
        <v>0</v>
      </c>
      <c r="I690" s="934">
        <v>0</v>
      </c>
      <c r="J690" s="934">
        <v>0</v>
      </c>
      <c r="K690" s="934">
        <v>0</v>
      </c>
      <c r="L690" s="934">
        <v>0</v>
      </c>
      <c r="M690" s="934">
        <v>0</v>
      </c>
      <c r="N690" s="934">
        <v>0</v>
      </c>
      <c r="O690" s="934">
        <v>0</v>
      </c>
      <c r="P690" s="934">
        <v>0</v>
      </c>
      <c r="Q690" s="934">
        <v>0</v>
      </c>
      <c r="R690" s="934">
        <v>0</v>
      </c>
      <c r="S690" s="934">
        <v>0</v>
      </c>
      <c r="T690" s="934">
        <v>0</v>
      </c>
      <c r="U690" s="934">
        <v>0</v>
      </c>
      <c r="V690" s="934">
        <v>0</v>
      </c>
      <c r="W690" s="934">
        <v>0</v>
      </c>
      <c r="X690" s="934"/>
      <c r="Y690" s="934"/>
      <c r="Z690" s="934"/>
      <c r="AA690" s="853"/>
      <c r="AB690" s="853"/>
      <c r="AC690" s="853"/>
      <c r="AD690" s="853"/>
      <c r="AE690" s="853"/>
      <c r="AF690" s="853"/>
      <c r="AG690" s="853"/>
      <c r="AH690" s="853"/>
      <c r="AI690" s="853"/>
      <c r="AJ690" s="853"/>
      <c r="AK690" s="853"/>
      <c r="AL690" s="853"/>
      <c r="AM690" s="853"/>
      <c r="AN690" s="853"/>
      <c r="AO690" s="853"/>
      <c r="AP690" s="853"/>
      <c r="AQ690" s="888"/>
      <c r="AR690" s="888"/>
      <c r="AS690" s="888"/>
      <c r="AT690" s="888"/>
      <c r="AU690" s="853"/>
      <c r="AX690" s="853"/>
      <c r="AY690" s="853"/>
      <c r="AZ690" s="853"/>
      <c r="BA690" s="853"/>
      <c r="BB690" s="853"/>
      <c r="BC690" s="853"/>
      <c r="BD690" s="853"/>
      <c r="BE690" s="853"/>
      <c r="BF690" s="853"/>
      <c r="BG690" s="853"/>
      <c r="BH690" s="853"/>
      <c r="BI690" s="853"/>
      <c r="BJ690" s="853"/>
      <c r="BK690" s="853"/>
      <c r="BL690" s="853"/>
      <c r="BM690" s="853"/>
      <c r="BN690" s="853"/>
      <c r="BO690" s="853"/>
      <c r="BP690" s="853"/>
      <c r="BQ690" s="853"/>
      <c r="BR690" s="853"/>
      <c r="BS690" s="853"/>
      <c r="BT690" s="853"/>
      <c r="BU690" s="853"/>
      <c r="BV690" s="853"/>
      <c r="BW690" s="853"/>
      <c r="BX690" s="853"/>
      <c r="BY690" s="853"/>
      <c r="BZ690" s="853"/>
      <c r="CA690" s="853"/>
      <c r="CB690" s="853"/>
      <c r="CC690" s="853"/>
      <c r="CD690" s="853"/>
      <c r="CE690" s="853"/>
      <c r="CF690" s="853"/>
      <c r="CG690" s="853"/>
      <c r="CH690" s="853"/>
      <c r="CI690" s="853"/>
      <c r="CJ690" s="853"/>
      <c r="CK690" s="853"/>
      <c r="CL690" s="853"/>
      <c r="CM690" s="853"/>
      <c r="CN690" s="853"/>
      <c r="CO690" s="853"/>
      <c r="CP690" s="853"/>
      <c r="CQ690" s="853"/>
      <c r="CR690" s="853"/>
      <c r="CS690" s="853"/>
      <c r="CT690" s="853"/>
      <c r="CU690" s="853"/>
    </row>
    <row r="691" spans="1:99" s="852" customFormat="1" hidden="1" x14ac:dyDescent="0.2">
      <c r="A691" s="944" t="s">
        <v>5025</v>
      </c>
      <c r="B691" s="884" t="str">
        <f t="shared" si="14"/>
        <v/>
      </c>
      <c r="C691" s="894" t="s">
        <v>4582</v>
      </c>
      <c r="D691" s="934">
        <v>0</v>
      </c>
      <c r="E691" s="934">
        <v>0</v>
      </c>
      <c r="F691" s="934">
        <v>0</v>
      </c>
      <c r="G691" s="934">
        <v>0</v>
      </c>
      <c r="H691" s="934">
        <v>0</v>
      </c>
      <c r="I691" s="934">
        <v>0</v>
      </c>
      <c r="J691" s="934">
        <v>0</v>
      </c>
      <c r="K691" s="934">
        <v>0</v>
      </c>
      <c r="L691" s="934">
        <v>0</v>
      </c>
      <c r="M691" s="934">
        <v>0</v>
      </c>
      <c r="N691" s="934">
        <v>0</v>
      </c>
      <c r="O691" s="934">
        <v>0</v>
      </c>
      <c r="P691" s="934">
        <v>0</v>
      </c>
      <c r="Q691" s="934">
        <v>0</v>
      </c>
      <c r="R691" s="934">
        <v>0</v>
      </c>
      <c r="S691" s="934">
        <v>0</v>
      </c>
      <c r="T691" s="934">
        <v>0</v>
      </c>
      <c r="U691" s="934">
        <v>0</v>
      </c>
      <c r="V691" s="934">
        <v>0</v>
      </c>
      <c r="W691" s="934">
        <v>0</v>
      </c>
      <c r="X691" s="934"/>
      <c r="Y691" s="934"/>
      <c r="Z691" s="934"/>
      <c r="AA691" s="853"/>
      <c r="AB691" s="853"/>
      <c r="AC691" s="853"/>
      <c r="AD691" s="853"/>
      <c r="AE691" s="853"/>
      <c r="AF691" s="853"/>
      <c r="AG691" s="853"/>
      <c r="AH691" s="853"/>
      <c r="AI691" s="853"/>
      <c r="AJ691" s="853"/>
      <c r="AK691" s="853"/>
      <c r="AL691" s="853"/>
      <c r="AM691" s="853"/>
      <c r="AN691" s="853"/>
      <c r="AO691" s="853"/>
      <c r="AP691" s="853"/>
      <c r="AQ691" s="888"/>
      <c r="AR691" s="888"/>
      <c r="AS691" s="888"/>
      <c r="AT691" s="888"/>
      <c r="AU691" s="853"/>
      <c r="AX691" s="853"/>
      <c r="AY691" s="853"/>
      <c r="AZ691" s="853"/>
      <c r="BA691" s="853"/>
      <c r="BB691" s="853"/>
      <c r="BC691" s="853"/>
      <c r="BD691" s="853"/>
      <c r="BE691" s="853"/>
      <c r="BF691" s="853"/>
      <c r="BG691" s="853"/>
      <c r="BH691" s="853"/>
      <c r="BI691" s="853"/>
      <c r="BJ691" s="853"/>
      <c r="BK691" s="853"/>
      <c r="BL691" s="853"/>
      <c r="BM691" s="853"/>
      <c r="BN691" s="853"/>
      <c r="BO691" s="853"/>
      <c r="BP691" s="853"/>
      <c r="BQ691" s="853"/>
      <c r="BR691" s="853"/>
      <c r="BS691" s="853"/>
      <c r="BT691" s="853"/>
      <c r="BU691" s="853"/>
      <c r="BV691" s="853"/>
      <c r="BW691" s="853"/>
      <c r="BX691" s="853"/>
      <c r="BY691" s="853"/>
      <c r="BZ691" s="853"/>
      <c r="CA691" s="853"/>
      <c r="CB691" s="853"/>
      <c r="CC691" s="853"/>
      <c r="CD691" s="853"/>
      <c r="CE691" s="853"/>
      <c r="CF691" s="853"/>
      <c r="CG691" s="853"/>
      <c r="CH691" s="853"/>
      <c r="CI691" s="853"/>
      <c r="CJ691" s="853"/>
      <c r="CK691" s="853"/>
      <c r="CL691" s="853"/>
      <c r="CM691" s="853"/>
      <c r="CN691" s="853"/>
      <c r="CO691" s="853"/>
      <c r="CP691" s="853"/>
      <c r="CQ691" s="853"/>
      <c r="CR691" s="853"/>
      <c r="CS691" s="853"/>
      <c r="CT691" s="853"/>
      <c r="CU691" s="853"/>
    </row>
    <row r="692" spans="1:99" s="852" customFormat="1" hidden="1" x14ac:dyDescent="0.2">
      <c r="A692" s="944" t="s">
        <v>5026</v>
      </c>
      <c r="B692" s="884" t="str">
        <f t="shared" si="14"/>
        <v/>
      </c>
      <c r="C692" s="894" t="s">
        <v>4583</v>
      </c>
      <c r="D692" s="934">
        <v>0</v>
      </c>
      <c r="E692" s="934">
        <v>0</v>
      </c>
      <c r="F692" s="934">
        <v>0</v>
      </c>
      <c r="G692" s="934">
        <v>0</v>
      </c>
      <c r="H692" s="934">
        <v>0</v>
      </c>
      <c r="I692" s="934">
        <v>0</v>
      </c>
      <c r="J692" s="934">
        <v>0</v>
      </c>
      <c r="K692" s="934">
        <v>0</v>
      </c>
      <c r="L692" s="934">
        <v>0</v>
      </c>
      <c r="M692" s="934">
        <v>0</v>
      </c>
      <c r="N692" s="934">
        <v>0</v>
      </c>
      <c r="O692" s="934">
        <v>0</v>
      </c>
      <c r="P692" s="934">
        <v>0</v>
      </c>
      <c r="Q692" s="934">
        <v>0</v>
      </c>
      <c r="R692" s="934">
        <v>0</v>
      </c>
      <c r="S692" s="934">
        <v>0</v>
      </c>
      <c r="T692" s="934">
        <v>0</v>
      </c>
      <c r="U692" s="934">
        <v>0</v>
      </c>
      <c r="V692" s="934">
        <v>0</v>
      </c>
      <c r="W692" s="934">
        <v>0</v>
      </c>
      <c r="X692" s="934"/>
      <c r="Y692" s="934"/>
      <c r="Z692" s="934"/>
      <c r="AA692" s="853"/>
      <c r="AB692" s="853"/>
      <c r="AC692" s="853"/>
      <c r="AD692" s="853"/>
      <c r="AE692" s="853"/>
      <c r="AF692" s="853"/>
      <c r="AG692" s="853"/>
      <c r="AH692" s="853"/>
      <c r="AI692" s="853"/>
      <c r="AJ692" s="853"/>
      <c r="AK692" s="853"/>
      <c r="AL692" s="853"/>
      <c r="AM692" s="853"/>
      <c r="AN692" s="853"/>
      <c r="AO692" s="853"/>
      <c r="AP692" s="853"/>
      <c r="AQ692" s="888"/>
      <c r="AR692" s="888"/>
      <c r="AS692" s="888"/>
      <c r="AT692" s="888"/>
      <c r="AU692" s="853"/>
      <c r="AX692" s="853"/>
      <c r="AY692" s="853"/>
      <c r="AZ692" s="853"/>
      <c r="BA692" s="853"/>
      <c r="BB692" s="853"/>
      <c r="BC692" s="853"/>
      <c r="BD692" s="853"/>
      <c r="BE692" s="853"/>
      <c r="BF692" s="853"/>
      <c r="BG692" s="853"/>
      <c r="BH692" s="853"/>
      <c r="BI692" s="853"/>
      <c r="BJ692" s="853"/>
      <c r="BK692" s="853"/>
      <c r="BL692" s="853"/>
      <c r="BM692" s="853"/>
      <c r="BN692" s="853"/>
      <c r="BO692" s="853"/>
      <c r="BP692" s="853"/>
      <c r="BQ692" s="853"/>
      <c r="BR692" s="853"/>
      <c r="BS692" s="853"/>
      <c r="BT692" s="853"/>
      <c r="BU692" s="853"/>
      <c r="BV692" s="853"/>
      <c r="BW692" s="853"/>
      <c r="BX692" s="853"/>
      <c r="BY692" s="853"/>
      <c r="BZ692" s="853"/>
      <c r="CA692" s="853"/>
      <c r="CB692" s="853"/>
      <c r="CC692" s="853"/>
      <c r="CD692" s="853"/>
      <c r="CE692" s="853"/>
      <c r="CF692" s="853"/>
      <c r="CG692" s="853"/>
      <c r="CH692" s="853"/>
      <c r="CI692" s="853"/>
      <c r="CJ692" s="853"/>
      <c r="CK692" s="853"/>
      <c r="CL692" s="853"/>
      <c r="CM692" s="853"/>
      <c r="CN692" s="853"/>
      <c r="CO692" s="853"/>
      <c r="CP692" s="853"/>
      <c r="CQ692" s="853"/>
      <c r="CR692" s="853"/>
      <c r="CS692" s="853"/>
      <c r="CT692" s="853"/>
      <c r="CU692" s="853"/>
    </row>
    <row r="693" spans="1:99" s="852" customFormat="1" hidden="1" x14ac:dyDescent="0.2">
      <c r="A693" s="944" t="s">
        <v>5027</v>
      </c>
      <c r="B693" s="884" t="str">
        <f t="shared" si="14"/>
        <v/>
      </c>
      <c r="C693" s="891" t="s">
        <v>4584</v>
      </c>
      <c r="D693" s="934">
        <v>0</v>
      </c>
      <c r="E693" s="934">
        <v>0</v>
      </c>
      <c r="F693" s="934">
        <v>0</v>
      </c>
      <c r="G693" s="934">
        <v>0</v>
      </c>
      <c r="H693" s="934">
        <v>0</v>
      </c>
      <c r="I693" s="934">
        <v>0</v>
      </c>
      <c r="J693" s="934">
        <v>0</v>
      </c>
      <c r="K693" s="934">
        <v>0</v>
      </c>
      <c r="L693" s="934">
        <v>0</v>
      </c>
      <c r="M693" s="934">
        <v>0</v>
      </c>
      <c r="N693" s="934">
        <v>0</v>
      </c>
      <c r="O693" s="934">
        <v>0</v>
      </c>
      <c r="P693" s="934">
        <v>0</v>
      </c>
      <c r="Q693" s="934">
        <v>0</v>
      </c>
      <c r="R693" s="934">
        <v>0</v>
      </c>
      <c r="S693" s="934">
        <v>0</v>
      </c>
      <c r="T693" s="934">
        <v>0</v>
      </c>
      <c r="U693" s="934">
        <v>0</v>
      </c>
      <c r="V693" s="934">
        <v>0</v>
      </c>
      <c r="W693" s="934">
        <v>0</v>
      </c>
      <c r="X693" s="934"/>
      <c r="Y693" s="934"/>
      <c r="Z693" s="934"/>
      <c r="AA693" s="853"/>
      <c r="AB693" s="853"/>
      <c r="AC693" s="853"/>
      <c r="AD693" s="853"/>
      <c r="AE693" s="853"/>
      <c r="AF693" s="853"/>
      <c r="AG693" s="853"/>
      <c r="AH693" s="853"/>
      <c r="AI693" s="853"/>
      <c r="AJ693" s="853"/>
      <c r="AK693" s="853"/>
      <c r="AL693" s="853"/>
      <c r="AM693" s="853"/>
      <c r="AN693" s="853"/>
      <c r="AO693" s="853"/>
      <c r="AP693" s="853"/>
      <c r="AQ693" s="888"/>
      <c r="AR693" s="888"/>
      <c r="AS693" s="888"/>
      <c r="AT693" s="888"/>
      <c r="AU693" s="853"/>
      <c r="AX693" s="853"/>
      <c r="AY693" s="853"/>
      <c r="AZ693" s="853"/>
      <c r="BA693" s="853"/>
      <c r="BB693" s="853"/>
      <c r="BC693" s="853"/>
      <c r="BD693" s="853"/>
      <c r="BE693" s="853"/>
      <c r="BF693" s="853"/>
      <c r="BG693" s="853"/>
      <c r="BH693" s="853"/>
      <c r="BI693" s="853"/>
      <c r="BJ693" s="853"/>
      <c r="BK693" s="853"/>
      <c r="BL693" s="853"/>
      <c r="BM693" s="853"/>
      <c r="BN693" s="853"/>
      <c r="BO693" s="853"/>
      <c r="BP693" s="853"/>
      <c r="BQ693" s="853"/>
      <c r="BR693" s="853"/>
      <c r="BS693" s="853"/>
      <c r="BT693" s="853"/>
      <c r="BU693" s="853"/>
      <c r="BV693" s="853"/>
      <c r="BW693" s="853"/>
      <c r="BX693" s="853"/>
      <c r="BY693" s="853"/>
      <c r="BZ693" s="853"/>
      <c r="CA693" s="853"/>
      <c r="CB693" s="853"/>
      <c r="CC693" s="853"/>
      <c r="CD693" s="853"/>
      <c r="CE693" s="853"/>
      <c r="CF693" s="853"/>
      <c r="CG693" s="853"/>
      <c r="CH693" s="853"/>
      <c r="CI693" s="853"/>
      <c r="CJ693" s="853"/>
      <c r="CK693" s="853"/>
      <c r="CL693" s="853"/>
      <c r="CM693" s="853"/>
      <c r="CN693" s="853"/>
      <c r="CO693" s="853"/>
      <c r="CP693" s="853"/>
      <c r="CQ693" s="853"/>
      <c r="CR693" s="853"/>
      <c r="CS693" s="853"/>
      <c r="CT693" s="853"/>
      <c r="CU693" s="853"/>
    </row>
    <row r="694" spans="1:99" s="852" customFormat="1" hidden="1" x14ac:dyDescent="0.2">
      <c r="A694" s="944" t="s">
        <v>5028</v>
      </c>
      <c r="B694" s="884" t="str">
        <f t="shared" si="14"/>
        <v/>
      </c>
      <c r="C694" s="894" t="s">
        <v>4585</v>
      </c>
      <c r="D694" s="934">
        <v>0</v>
      </c>
      <c r="E694" s="934">
        <v>0</v>
      </c>
      <c r="F694" s="934">
        <v>0</v>
      </c>
      <c r="G694" s="934">
        <v>0</v>
      </c>
      <c r="H694" s="934">
        <v>0</v>
      </c>
      <c r="I694" s="934">
        <v>0</v>
      </c>
      <c r="J694" s="934">
        <v>0</v>
      </c>
      <c r="K694" s="934">
        <v>0</v>
      </c>
      <c r="L694" s="934">
        <v>0</v>
      </c>
      <c r="M694" s="934">
        <v>0</v>
      </c>
      <c r="N694" s="934">
        <v>0</v>
      </c>
      <c r="O694" s="934">
        <v>0</v>
      </c>
      <c r="P694" s="934">
        <v>0</v>
      </c>
      <c r="Q694" s="934">
        <v>0</v>
      </c>
      <c r="R694" s="934">
        <v>0</v>
      </c>
      <c r="S694" s="934">
        <v>0</v>
      </c>
      <c r="T694" s="934">
        <v>0</v>
      </c>
      <c r="U694" s="934">
        <v>0</v>
      </c>
      <c r="V694" s="934">
        <v>0</v>
      </c>
      <c r="W694" s="934">
        <v>0</v>
      </c>
      <c r="X694" s="934"/>
      <c r="Y694" s="934"/>
      <c r="Z694" s="934"/>
      <c r="AA694" s="853"/>
      <c r="AB694" s="853"/>
      <c r="AC694" s="853"/>
      <c r="AD694" s="853"/>
      <c r="AE694" s="853"/>
      <c r="AF694" s="853"/>
      <c r="AG694" s="853"/>
      <c r="AH694" s="853"/>
      <c r="AI694" s="853"/>
      <c r="AJ694" s="853"/>
      <c r="AK694" s="853"/>
      <c r="AL694" s="853"/>
      <c r="AM694" s="853"/>
      <c r="AN694" s="853"/>
      <c r="AO694" s="853"/>
      <c r="AP694" s="853"/>
      <c r="AQ694" s="888"/>
      <c r="AR694" s="888"/>
      <c r="AS694" s="888"/>
      <c r="AT694" s="888"/>
      <c r="AU694" s="853"/>
      <c r="AX694" s="853"/>
      <c r="AY694" s="853"/>
      <c r="AZ694" s="853"/>
      <c r="BA694" s="853"/>
      <c r="BB694" s="853"/>
      <c r="BC694" s="853"/>
      <c r="BD694" s="853"/>
      <c r="BE694" s="853"/>
      <c r="BF694" s="853"/>
      <c r="BG694" s="853"/>
      <c r="BH694" s="853"/>
      <c r="BI694" s="853"/>
      <c r="BJ694" s="853"/>
      <c r="BK694" s="853"/>
      <c r="BL694" s="853"/>
      <c r="BM694" s="853"/>
      <c r="BN694" s="853"/>
      <c r="BO694" s="853"/>
      <c r="BP694" s="853"/>
      <c r="BQ694" s="853"/>
      <c r="BR694" s="853"/>
      <c r="BS694" s="853"/>
      <c r="BT694" s="853"/>
      <c r="BU694" s="853"/>
      <c r="BV694" s="853"/>
      <c r="BW694" s="853"/>
      <c r="BX694" s="853"/>
      <c r="BY694" s="853"/>
      <c r="BZ694" s="853"/>
      <c r="CA694" s="853"/>
      <c r="CB694" s="853"/>
      <c r="CC694" s="853"/>
      <c r="CD694" s="853"/>
      <c r="CE694" s="853"/>
      <c r="CF694" s="853"/>
      <c r="CG694" s="853"/>
      <c r="CH694" s="853"/>
      <c r="CI694" s="853"/>
      <c r="CJ694" s="853"/>
      <c r="CK694" s="853"/>
      <c r="CL694" s="853"/>
      <c r="CM694" s="853"/>
      <c r="CN694" s="853"/>
      <c r="CO694" s="853"/>
      <c r="CP694" s="853"/>
      <c r="CQ694" s="853"/>
      <c r="CR694" s="853"/>
      <c r="CS694" s="853"/>
      <c r="CT694" s="853"/>
      <c r="CU694" s="853"/>
    </row>
    <row r="695" spans="1:99" s="852" customFormat="1" hidden="1" x14ac:dyDescent="0.2">
      <c r="A695" s="944" t="s">
        <v>5029</v>
      </c>
      <c r="B695" s="884" t="str">
        <f t="shared" si="14"/>
        <v/>
      </c>
      <c r="C695" s="894" t="s">
        <v>4586</v>
      </c>
      <c r="D695" s="934">
        <v>0</v>
      </c>
      <c r="E695" s="934">
        <v>0</v>
      </c>
      <c r="F695" s="934">
        <v>0</v>
      </c>
      <c r="G695" s="934">
        <v>0</v>
      </c>
      <c r="H695" s="934">
        <v>0</v>
      </c>
      <c r="I695" s="934">
        <v>0</v>
      </c>
      <c r="J695" s="934">
        <v>0</v>
      </c>
      <c r="K695" s="934">
        <v>0</v>
      </c>
      <c r="L695" s="934">
        <v>0</v>
      </c>
      <c r="M695" s="934">
        <v>0</v>
      </c>
      <c r="N695" s="934">
        <v>0</v>
      </c>
      <c r="O695" s="934">
        <v>0</v>
      </c>
      <c r="P695" s="934">
        <v>0</v>
      </c>
      <c r="Q695" s="934">
        <v>0</v>
      </c>
      <c r="R695" s="934">
        <v>0</v>
      </c>
      <c r="S695" s="934">
        <v>0</v>
      </c>
      <c r="T695" s="934">
        <v>0</v>
      </c>
      <c r="U695" s="934">
        <v>0</v>
      </c>
      <c r="V695" s="934">
        <v>0</v>
      </c>
      <c r="W695" s="934">
        <v>0</v>
      </c>
      <c r="X695" s="934"/>
      <c r="Y695" s="934"/>
      <c r="Z695" s="934"/>
      <c r="AA695" s="853"/>
      <c r="AB695" s="853"/>
      <c r="AC695" s="853"/>
      <c r="AD695" s="853"/>
      <c r="AE695" s="853"/>
      <c r="AF695" s="853"/>
      <c r="AG695" s="853"/>
      <c r="AH695" s="853"/>
      <c r="AI695" s="853"/>
      <c r="AJ695" s="853"/>
      <c r="AK695" s="853"/>
      <c r="AL695" s="853"/>
      <c r="AM695" s="853"/>
      <c r="AN695" s="853"/>
      <c r="AO695" s="853"/>
      <c r="AP695" s="853"/>
      <c r="AQ695" s="888"/>
      <c r="AR695" s="888"/>
      <c r="AS695" s="888"/>
      <c r="AT695" s="888"/>
      <c r="AU695" s="853"/>
      <c r="AX695" s="853"/>
      <c r="AY695" s="853"/>
      <c r="AZ695" s="853"/>
      <c r="BA695" s="853"/>
      <c r="BB695" s="853"/>
      <c r="BC695" s="853"/>
      <c r="BD695" s="853"/>
      <c r="BE695" s="853"/>
      <c r="BF695" s="853"/>
      <c r="BG695" s="853"/>
      <c r="BH695" s="853"/>
      <c r="BI695" s="853"/>
      <c r="BJ695" s="853"/>
      <c r="BK695" s="853"/>
      <c r="BL695" s="853"/>
      <c r="BM695" s="853"/>
      <c r="BN695" s="853"/>
      <c r="BO695" s="853"/>
      <c r="BP695" s="853"/>
      <c r="BQ695" s="853"/>
      <c r="BR695" s="853"/>
      <c r="BS695" s="853"/>
      <c r="BT695" s="853"/>
      <c r="BU695" s="853"/>
      <c r="BV695" s="853"/>
      <c r="BW695" s="853"/>
      <c r="BX695" s="853"/>
      <c r="BY695" s="853"/>
      <c r="BZ695" s="853"/>
      <c r="CA695" s="853"/>
      <c r="CB695" s="853"/>
      <c r="CC695" s="853"/>
      <c r="CD695" s="853"/>
      <c r="CE695" s="853"/>
      <c r="CF695" s="853"/>
      <c r="CG695" s="853"/>
      <c r="CH695" s="853"/>
      <c r="CI695" s="853"/>
      <c r="CJ695" s="853"/>
      <c r="CK695" s="853"/>
      <c r="CL695" s="853"/>
      <c r="CM695" s="853"/>
      <c r="CN695" s="853"/>
      <c r="CO695" s="853"/>
      <c r="CP695" s="853"/>
      <c r="CQ695" s="853"/>
      <c r="CR695" s="853"/>
      <c r="CS695" s="853"/>
      <c r="CT695" s="853"/>
      <c r="CU695" s="853"/>
    </row>
    <row r="696" spans="1:99" s="852" customFormat="1" x14ac:dyDescent="0.2">
      <c r="A696" s="944" t="s">
        <v>5030</v>
      </c>
      <c r="B696" s="884" t="str">
        <f t="shared" si="14"/>
        <v>X</v>
      </c>
      <c r="C696" s="891" t="s">
        <v>4587</v>
      </c>
      <c r="D696" s="934">
        <v>7.5162139999999997</v>
      </c>
      <c r="E696" s="934">
        <v>16.339454650878906</v>
      </c>
      <c r="F696" s="934">
        <v>14.376086235046387</v>
      </c>
      <c r="G696" s="934">
        <v>13.882465362548828</v>
      </c>
      <c r="H696" s="934">
        <v>17.859443664550781</v>
      </c>
      <c r="I696" s="934">
        <v>23.555753707885742</v>
      </c>
      <c r="J696" s="934">
        <v>19.337400436401367</v>
      </c>
      <c r="K696" s="934">
        <v>23.074687957763672</v>
      </c>
      <c r="L696" s="934">
        <v>25.231792449951172</v>
      </c>
      <c r="M696" s="934">
        <v>24.478271484375</v>
      </c>
      <c r="N696" s="934">
        <v>25.626617431640625</v>
      </c>
      <c r="O696" s="934">
        <v>36.166088104248047</v>
      </c>
      <c r="P696" s="934">
        <v>31.481266021728516</v>
      </c>
      <c r="Q696" s="934">
        <v>32.996803283691406</v>
      </c>
      <c r="R696" s="934">
        <v>28.504949569702148</v>
      </c>
      <c r="S696" s="934">
        <v>25.226022720336914</v>
      </c>
      <c r="T696" s="934">
        <v>22.59857177734375</v>
      </c>
      <c r="U696" s="934">
        <v>24.872285842895508</v>
      </c>
      <c r="V696" s="934">
        <v>20.073247909545898</v>
      </c>
      <c r="W696" s="934">
        <v>19.248310089111328</v>
      </c>
      <c r="X696" s="934">
        <v>20.565448760986328</v>
      </c>
      <c r="Y696" s="934"/>
      <c r="Z696" s="934"/>
      <c r="AA696" s="853"/>
      <c r="AB696" s="853"/>
      <c r="AC696" s="853"/>
      <c r="AD696" s="853"/>
      <c r="AE696" s="853"/>
      <c r="AF696" s="853"/>
      <c r="AG696" s="853"/>
      <c r="AH696" s="853"/>
      <c r="AI696" s="853"/>
      <c r="AJ696" s="853"/>
      <c r="AK696" s="853"/>
      <c r="AL696" s="853"/>
      <c r="AM696" s="853"/>
      <c r="AN696" s="853"/>
      <c r="AO696" s="853"/>
      <c r="AP696" s="853"/>
      <c r="AQ696" s="888"/>
      <c r="AR696" s="888"/>
      <c r="AS696" s="888"/>
      <c r="AT696" s="888"/>
      <c r="AU696" s="853"/>
      <c r="AX696" s="853"/>
      <c r="AY696" s="853"/>
      <c r="AZ696" s="853"/>
      <c r="BA696" s="853"/>
      <c r="BB696" s="853"/>
      <c r="BC696" s="853"/>
      <c r="BD696" s="853"/>
      <c r="BE696" s="853"/>
      <c r="BF696" s="853"/>
      <c r="BG696" s="853"/>
      <c r="BH696" s="853"/>
      <c r="BI696" s="853"/>
      <c r="BJ696" s="853"/>
      <c r="BK696" s="853"/>
      <c r="BL696" s="853"/>
      <c r="BM696" s="853"/>
      <c r="BN696" s="853"/>
      <c r="BO696" s="853"/>
      <c r="BP696" s="853"/>
      <c r="BQ696" s="853"/>
      <c r="BR696" s="853"/>
      <c r="BS696" s="853"/>
      <c r="BT696" s="853"/>
      <c r="BU696" s="853"/>
      <c r="BV696" s="853"/>
      <c r="BW696" s="853"/>
      <c r="BX696" s="853"/>
      <c r="BY696" s="853"/>
      <c r="BZ696" s="853"/>
      <c r="CA696" s="853"/>
      <c r="CB696" s="853"/>
      <c r="CC696" s="853"/>
      <c r="CD696" s="853"/>
      <c r="CE696" s="853"/>
      <c r="CF696" s="853"/>
      <c r="CG696" s="853"/>
      <c r="CH696" s="853"/>
      <c r="CI696" s="853"/>
      <c r="CJ696" s="853"/>
      <c r="CK696" s="853"/>
      <c r="CL696" s="853"/>
      <c r="CM696" s="853"/>
      <c r="CN696" s="853"/>
      <c r="CO696" s="853"/>
      <c r="CP696" s="853"/>
      <c r="CQ696" s="853"/>
      <c r="CR696" s="853"/>
      <c r="CS696" s="853"/>
      <c r="CT696" s="853"/>
      <c r="CU696" s="853"/>
    </row>
    <row r="697" spans="1:99" s="852" customFormat="1" hidden="1" x14ac:dyDescent="0.2">
      <c r="A697" s="944" t="s">
        <v>5031</v>
      </c>
      <c r="B697" s="884" t="str">
        <f t="shared" si="14"/>
        <v/>
      </c>
      <c r="C697" s="894" t="s">
        <v>4588</v>
      </c>
      <c r="D697" s="934">
        <v>0</v>
      </c>
      <c r="E697" s="934">
        <v>0</v>
      </c>
      <c r="F697" s="934">
        <v>0</v>
      </c>
      <c r="G697" s="934">
        <v>0</v>
      </c>
      <c r="H697" s="934">
        <v>0</v>
      </c>
      <c r="I697" s="934">
        <v>0</v>
      </c>
      <c r="J697" s="934">
        <v>0</v>
      </c>
      <c r="K697" s="934">
        <v>0</v>
      </c>
      <c r="L697" s="934">
        <v>0</v>
      </c>
      <c r="M697" s="934">
        <v>0</v>
      </c>
      <c r="N697" s="934">
        <v>0</v>
      </c>
      <c r="O697" s="934">
        <v>0</v>
      </c>
      <c r="P697" s="934">
        <v>0</v>
      </c>
      <c r="Q697" s="934">
        <v>0</v>
      </c>
      <c r="R697" s="934">
        <v>0</v>
      </c>
      <c r="S697" s="934">
        <v>0</v>
      </c>
      <c r="T697" s="934">
        <v>0</v>
      </c>
      <c r="U697" s="934">
        <v>0</v>
      </c>
      <c r="V697" s="934">
        <v>0</v>
      </c>
      <c r="W697" s="934">
        <v>0</v>
      </c>
      <c r="X697" s="934"/>
      <c r="Y697" s="934"/>
      <c r="Z697" s="934"/>
      <c r="AA697" s="853"/>
      <c r="AB697" s="853"/>
      <c r="AC697" s="853"/>
      <c r="AD697" s="853"/>
      <c r="AE697" s="853"/>
      <c r="AF697" s="853"/>
      <c r="AG697" s="853"/>
      <c r="AH697" s="853"/>
      <c r="AI697" s="853"/>
      <c r="AJ697" s="853"/>
      <c r="AK697" s="853"/>
      <c r="AL697" s="853"/>
      <c r="AM697" s="853"/>
      <c r="AN697" s="853"/>
      <c r="AO697" s="853"/>
      <c r="AP697" s="853"/>
      <c r="AQ697" s="888"/>
      <c r="AR697" s="888"/>
      <c r="AS697" s="888"/>
      <c r="AT697" s="888"/>
      <c r="AU697" s="853"/>
      <c r="AX697" s="853"/>
      <c r="AY697" s="853"/>
      <c r="AZ697" s="853"/>
      <c r="BA697" s="853"/>
      <c r="BB697" s="853"/>
      <c r="BC697" s="853"/>
      <c r="BD697" s="853"/>
      <c r="BE697" s="853"/>
      <c r="BF697" s="853"/>
      <c r="BG697" s="853"/>
      <c r="BH697" s="853"/>
      <c r="BI697" s="853"/>
      <c r="BJ697" s="853"/>
      <c r="BK697" s="853"/>
      <c r="BL697" s="853"/>
      <c r="BM697" s="853"/>
      <c r="BN697" s="853"/>
      <c r="BO697" s="853"/>
      <c r="BP697" s="853"/>
      <c r="BQ697" s="853"/>
      <c r="BR697" s="853"/>
      <c r="BS697" s="853"/>
      <c r="BT697" s="853"/>
      <c r="BU697" s="853"/>
      <c r="BV697" s="853"/>
      <c r="BW697" s="853"/>
      <c r="BX697" s="853"/>
      <c r="BY697" s="853"/>
      <c r="BZ697" s="853"/>
      <c r="CA697" s="853"/>
      <c r="CB697" s="853"/>
      <c r="CC697" s="853"/>
      <c r="CD697" s="853"/>
      <c r="CE697" s="853"/>
      <c r="CF697" s="853"/>
      <c r="CG697" s="853"/>
      <c r="CH697" s="853"/>
      <c r="CI697" s="853"/>
      <c r="CJ697" s="853"/>
      <c r="CK697" s="853"/>
      <c r="CL697" s="853"/>
      <c r="CM697" s="853"/>
      <c r="CN697" s="853"/>
      <c r="CO697" s="853"/>
      <c r="CP697" s="853"/>
      <c r="CQ697" s="853"/>
      <c r="CR697" s="853"/>
      <c r="CS697" s="853"/>
      <c r="CT697" s="853"/>
      <c r="CU697" s="853"/>
    </row>
    <row r="698" spans="1:99" s="852" customFormat="1" x14ac:dyDescent="0.2">
      <c r="A698" s="944" t="s">
        <v>5032</v>
      </c>
      <c r="B698" s="884" t="str">
        <f t="shared" si="14"/>
        <v>X</v>
      </c>
      <c r="C698" s="894" t="s">
        <v>4589</v>
      </c>
      <c r="D698" s="934">
        <v>7.5162139999999997</v>
      </c>
      <c r="E698" s="934">
        <v>16.339454650878906</v>
      </c>
      <c r="F698" s="934">
        <v>14.376086235046387</v>
      </c>
      <c r="G698" s="934">
        <v>13.882465362548828</v>
      </c>
      <c r="H698" s="934">
        <v>17.859443664550781</v>
      </c>
      <c r="I698" s="934">
        <v>23.555753707885742</v>
      </c>
      <c r="J698" s="934">
        <v>19.337400436401367</v>
      </c>
      <c r="K698" s="934">
        <v>23.074687957763672</v>
      </c>
      <c r="L698" s="934">
        <v>25.231792449951172</v>
      </c>
      <c r="M698" s="934">
        <v>24.478271484375</v>
      </c>
      <c r="N698" s="934">
        <v>25.626617431640625</v>
      </c>
      <c r="O698" s="934">
        <v>36.166088104248047</v>
      </c>
      <c r="P698" s="934">
        <v>31.481266021728516</v>
      </c>
      <c r="Q698" s="934">
        <v>32.996803283691406</v>
      </c>
      <c r="R698" s="934">
        <v>28.504949569702148</v>
      </c>
      <c r="S698" s="934">
        <v>25.226022720336914</v>
      </c>
      <c r="T698" s="934">
        <v>22.59857177734375</v>
      </c>
      <c r="U698" s="934">
        <v>24.872285842895508</v>
      </c>
      <c r="V698" s="934">
        <v>20.073247909545898</v>
      </c>
      <c r="W698" s="934">
        <v>19.248310089111328</v>
      </c>
      <c r="X698" s="934">
        <v>20.565448760986328</v>
      </c>
      <c r="Y698" s="934"/>
      <c r="Z698" s="934"/>
      <c r="AA698" s="853"/>
      <c r="AB698" s="853"/>
      <c r="AC698" s="853"/>
      <c r="AD698" s="853"/>
      <c r="AE698" s="853"/>
      <c r="AF698" s="853"/>
      <c r="AG698" s="853"/>
      <c r="AH698" s="853"/>
      <c r="AI698" s="853"/>
      <c r="AJ698" s="853"/>
      <c r="AK698" s="853"/>
      <c r="AL698" s="853"/>
      <c r="AM698" s="853"/>
      <c r="AN698" s="853"/>
      <c r="AO698" s="853"/>
      <c r="AP698" s="853"/>
      <c r="AQ698" s="888"/>
      <c r="AR698" s="888"/>
      <c r="AS698" s="888"/>
      <c r="AT698" s="888"/>
      <c r="AU698" s="853"/>
      <c r="AX698" s="853"/>
      <c r="AY698" s="853"/>
      <c r="AZ698" s="853"/>
      <c r="BA698" s="853"/>
      <c r="BB698" s="853"/>
      <c r="BC698" s="853"/>
      <c r="BD698" s="853"/>
      <c r="BE698" s="853"/>
      <c r="BF698" s="853"/>
      <c r="BG698" s="853"/>
      <c r="BH698" s="853"/>
      <c r="BI698" s="853"/>
      <c r="BJ698" s="853"/>
      <c r="BK698" s="853"/>
      <c r="BL698" s="853"/>
      <c r="BM698" s="853"/>
      <c r="BN698" s="853"/>
      <c r="BO698" s="853"/>
      <c r="BP698" s="853"/>
      <c r="BQ698" s="853"/>
      <c r="BR698" s="853"/>
      <c r="BS698" s="853"/>
      <c r="BT698" s="853"/>
      <c r="BU698" s="853"/>
      <c r="BV698" s="853"/>
      <c r="BW698" s="853"/>
      <c r="BX698" s="853"/>
      <c r="BY698" s="853"/>
      <c r="BZ698" s="853"/>
      <c r="CA698" s="853"/>
      <c r="CB698" s="853"/>
      <c r="CC698" s="853"/>
      <c r="CD698" s="853"/>
      <c r="CE698" s="853"/>
      <c r="CF698" s="853"/>
      <c r="CG698" s="853"/>
      <c r="CH698" s="853"/>
      <c r="CI698" s="853"/>
      <c r="CJ698" s="853"/>
      <c r="CK698" s="853"/>
      <c r="CL698" s="853"/>
      <c r="CM698" s="853"/>
      <c r="CN698" s="853"/>
      <c r="CO698" s="853"/>
      <c r="CP698" s="853"/>
      <c r="CQ698" s="853"/>
      <c r="CR698" s="853"/>
      <c r="CS698" s="853"/>
      <c r="CT698" s="853"/>
      <c r="CU698" s="853"/>
    </row>
    <row r="699" spans="1:99" s="852" customFormat="1" hidden="1" x14ac:dyDescent="0.2">
      <c r="A699" s="944" t="s">
        <v>5033</v>
      </c>
      <c r="B699" s="884" t="str">
        <f t="shared" si="14"/>
        <v/>
      </c>
      <c r="C699" s="894" t="s">
        <v>4590</v>
      </c>
      <c r="D699" s="934">
        <v>0</v>
      </c>
      <c r="E699" s="934">
        <v>0</v>
      </c>
      <c r="F699" s="934">
        <v>0</v>
      </c>
      <c r="G699" s="934">
        <v>0</v>
      </c>
      <c r="H699" s="934">
        <v>0</v>
      </c>
      <c r="I699" s="934">
        <v>0</v>
      </c>
      <c r="J699" s="934">
        <v>0</v>
      </c>
      <c r="K699" s="934">
        <v>0</v>
      </c>
      <c r="L699" s="934">
        <v>0</v>
      </c>
      <c r="M699" s="934">
        <v>0</v>
      </c>
      <c r="N699" s="934">
        <v>0</v>
      </c>
      <c r="O699" s="934">
        <v>0</v>
      </c>
      <c r="P699" s="934">
        <v>0</v>
      </c>
      <c r="Q699" s="934">
        <v>0</v>
      </c>
      <c r="R699" s="934">
        <v>0</v>
      </c>
      <c r="S699" s="934">
        <v>0</v>
      </c>
      <c r="T699" s="934">
        <v>0</v>
      </c>
      <c r="U699" s="934">
        <v>0</v>
      </c>
      <c r="V699" s="934">
        <v>0</v>
      </c>
      <c r="W699" s="934">
        <v>0</v>
      </c>
      <c r="X699" s="934"/>
      <c r="Y699" s="934"/>
      <c r="Z699" s="934"/>
      <c r="AA699" s="853"/>
      <c r="AB699" s="853"/>
      <c r="AC699" s="853"/>
      <c r="AD699" s="853"/>
      <c r="AE699" s="853"/>
      <c r="AF699" s="853"/>
      <c r="AG699" s="853"/>
      <c r="AH699" s="853"/>
      <c r="AI699" s="853"/>
      <c r="AJ699" s="853"/>
      <c r="AK699" s="853"/>
      <c r="AL699" s="853"/>
      <c r="AM699" s="853"/>
      <c r="AN699" s="853"/>
      <c r="AO699" s="853"/>
      <c r="AP699" s="853"/>
      <c r="AQ699" s="888"/>
      <c r="AR699" s="888"/>
      <c r="AS699" s="888"/>
      <c r="AT699" s="888"/>
      <c r="AU699" s="853"/>
      <c r="AX699" s="853"/>
      <c r="AY699" s="853"/>
      <c r="AZ699" s="853"/>
      <c r="BA699" s="853"/>
      <c r="BB699" s="853"/>
      <c r="BC699" s="853"/>
      <c r="BD699" s="853"/>
      <c r="BE699" s="853"/>
      <c r="BF699" s="853"/>
      <c r="BG699" s="853"/>
      <c r="BH699" s="853"/>
      <c r="BI699" s="853"/>
      <c r="BJ699" s="853"/>
      <c r="BK699" s="853"/>
      <c r="BL699" s="853"/>
      <c r="BM699" s="853"/>
      <c r="BN699" s="853"/>
      <c r="BO699" s="853"/>
      <c r="BP699" s="853"/>
      <c r="BQ699" s="853"/>
      <c r="BR699" s="853"/>
      <c r="BS699" s="853"/>
      <c r="BT699" s="853"/>
      <c r="BU699" s="853"/>
      <c r="BV699" s="853"/>
      <c r="BW699" s="853"/>
      <c r="BX699" s="853"/>
      <c r="BY699" s="853"/>
      <c r="BZ699" s="853"/>
      <c r="CA699" s="853"/>
      <c r="CB699" s="853"/>
      <c r="CC699" s="853"/>
      <c r="CD699" s="853"/>
      <c r="CE699" s="853"/>
      <c r="CF699" s="853"/>
      <c r="CG699" s="853"/>
      <c r="CH699" s="853"/>
      <c r="CI699" s="853"/>
      <c r="CJ699" s="853"/>
      <c r="CK699" s="853"/>
      <c r="CL699" s="853"/>
      <c r="CM699" s="853"/>
      <c r="CN699" s="853"/>
      <c r="CO699" s="853"/>
      <c r="CP699" s="853"/>
      <c r="CQ699" s="853"/>
      <c r="CR699" s="853"/>
      <c r="CS699" s="853"/>
      <c r="CT699" s="853"/>
      <c r="CU699" s="853"/>
    </row>
    <row r="700" spans="1:99" s="852" customFormat="1" x14ac:dyDescent="0.2">
      <c r="A700" s="944" t="s">
        <v>5034</v>
      </c>
      <c r="B700" s="884" t="str">
        <f t="shared" si="14"/>
        <v>X</v>
      </c>
      <c r="C700" s="890" t="s">
        <v>4591</v>
      </c>
      <c r="D700" s="934">
        <v>0.81371800000000005</v>
      </c>
      <c r="E700" s="934">
        <v>17.762912750244141</v>
      </c>
      <c r="F700" s="934">
        <v>17.922025680541992</v>
      </c>
      <c r="G700" s="934">
        <v>18.141738891601563</v>
      </c>
      <c r="H700" s="934">
        <v>19.313545227050781</v>
      </c>
      <c r="I700" s="934">
        <v>18.317333221435547</v>
      </c>
      <c r="J700" s="934">
        <v>17.819997787475586</v>
      </c>
      <c r="K700" s="934">
        <v>16.677139282226563</v>
      </c>
      <c r="L700" s="934">
        <v>21.881994247436523</v>
      </c>
      <c r="M700" s="934">
        <v>20.889244079589844</v>
      </c>
      <c r="N700" s="934">
        <v>18.453426361083984</v>
      </c>
      <c r="O700" s="934">
        <v>16.853429794311523</v>
      </c>
      <c r="P700" s="934">
        <v>15.25343132019043</v>
      </c>
      <c r="Q700" s="934">
        <v>25.428960800170898</v>
      </c>
      <c r="R700" s="934">
        <v>21.782354354858398</v>
      </c>
      <c r="S700" s="934">
        <v>25.647287368774414</v>
      </c>
      <c r="T700" s="934">
        <v>167.80143737792969</v>
      </c>
      <c r="U700" s="934">
        <v>194.08792114257813</v>
      </c>
      <c r="V700" s="934">
        <v>223.71417236328125</v>
      </c>
      <c r="W700" s="934">
        <v>248.90034484863281</v>
      </c>
      <c r="X700" s="934">
        <v>251.16780090332031</v>
      </c>
      <c r="Y700" s="934"/>
      <c r="Z700" s="934"/>
      <c r="AA700" s="853"/>
      <c r="AB700" s="853"/>
      <c r="AC700" s="853"/>
      <c r="AD700" s="853"/>
      <c r="AE700" s="853"/>
      <c r="AF700" s="853"/>
      <c r="AG700" s="853"/>
      <c r="AH700" s="853"/>
      <c r="AI700" s="853"/>
      <c r="AJ700" s="853"/>
      <c r="AK700" s="853"/>
      <c r="AL700" s="853"/>
      <c r="AM700" s="853"/>
      <c r="AN700" s="853"/>
      <c r="AO700" s="853"/>
      <c r="AP700" s="853"/>
      <c r="AQ700" s="888"/>
      <c r="AR700" s="888"/>
      <c r="AS700" s="888"/>
      <c r="AT700" s="888"/>
      <c r="AU700" s="853"/>
      <c r="AX700" s="853"/>
      <c r="AY700" s="853"/>
      <c r="AZ700" s="853"/>
      <c r="BA700" s="853"/>
      <c r="BB700" s="853"/>
      <c r="BC700" s="853"/>
      <c r="BD700" s="853"/>
      <c r="BE700" s="853"/>
      <c r="BF700" s="853"/>
      <c r="BG700" s="853"/>
      <c r="BH700" s="853"/>
      <c r="BI700" s="853"/>
      <c r="BJ700" s="853"/>
      <c r="BK700" s="853"/>
      <c r="BL700" s="853"/>
      <c r="BM700" s="853"/>
      <c r="BN700" s="853"/>
      <c r="BO700" s="853"/>
      <c r="BP700" s="853"/>
      <c r="BQ700" s="853"/>
      <c r="BR700" s="853"/>
      <c r="BS700" s="853"/>
      <c r="BT700" s="853"/>
      <c r="BU700" s="853"/>
      <c r="BV700" s="853"/>
      <c r="BW700" s="853"/>
      <c r="BX700" s="853"/>
      <c r="BY700" s="853"/>
      <c r="BZ700" s="853"/>
      <c r="CA700" s="853"/>
      <c r="CB700" s="853"/>
      <c r="CC700" s="853"/>
      <c r="CD700" s="853"/>
      <c r="CE700" s="853"/>
      <c r="CF700" s="853"/>
      <c r="CG700" s="853"/>
      <c r="CH700" s="853"/>
      <c r="CI700" s="853"/>
      <c r="CJ700" s="853"/>
      <c r="CK700" s="853"/>
      <c r="CL700" s="853"/>
      <c r="CM700" s="853"/>
      <c r="CN700" s="853"/>
      <c r="CO700" s="853"/>
      <c r="CP700" s="853"/>
      <c r="CQ700" s="853"/>
      <c r="CR700" s="853"/>
      <c r="CS700" s="853"/>
      <c r="CT700" s="853"/>
      <c r="CU700" s="853"/>
    </row>
    <row r="701" spans="1:99" s="852" customFormat="1" hidden="1" x14ac:dyDescent="0.2">
      <c r="A701" s="944" t="s">
        <v>5035</v>
      </c>
      <c r="B701" s="884" t="str">
        <f t="shared" si="14"/>
        <v/>
      </c>
      <c r="C701" s="891" t="s">
        <v>4592</v>
      </c>
      <c r="D701" s="934">
        <v>0</v>
      </c>
      <c r="E701" s="934">
        <v>0</v>
      </c>
      <c r="F701" s="934">
        <v>0</v>
      </c>
      <c r="G701" s="934">
        <v>0</v>
      </c>
      <c r="H701" s="934">
        <v>0</v>
      </c>
      <c r="I701" s="934">
        <v>0</v>
      </c>
      <c r="J701" s="934">
        <v>0</v>
      </c>
      <c r="K701" s="934">
        <v>0</v>
      </c>
      <c r="L701" s="934">
        <v>0</v>
      </c>
      <c r="M701" s="934">
        <v>0</v>
      </c>
      <c r="N701" s="934">
        <v>0</v>
      </c>
      <c r="O701" s="934">
        <v>0</v>
      </c>
      <c r="P701" s="934">
        <v>0</v>
      </c>
      <c r="Q701" s="934">
        <v>0</v>
      </c>
      <c r="R701" s="934">
        <v>0</v>
      </c>
      <c r="S701" s="934">
        <v>0</v>
      </c>
      <c r="T701" s="934">
        <v>0</v>
      </c>
      <c r="U701" s="934">
        <v>0</v>
      </c>
      <c r="V701" s="934">
        <v>0</v>
      </c>
      <c r="W701" s="934">
        <v>0</v>
      </c>
      <c r="X701" s="934"/>
      <c r="Y701" s="934"/>
      <c r="Z701" s="934"/>
      <c r="AA701" s="853"/>
      <c r="AB701" s="853"/>
      <c r="AC701" s="853"/>
      <c r="AD701" s="853"/>
      <c r="AE701" s="853"/>
      <c r="AF701" s="853"/>
      <c r="AG701" s="853"/>
      <c r="AH701" s="853"/>
      <c r="AI701" s="853"/>
      <c r="AJ701" s="853"/>
      <c r="AK701" s="853"/>
      <c r="AL701" s="853"/>
      <c r="AM701" s="853"/>
      <c r="AN701" s="853"/>
      <c r="AO701" s="853"/>
      <c r="AP701" s="853"/>
      <c r="AQ701" s="888"/>
      <c r="AR701" s="888"/>
      <c r="AS701" s="888"/>
      <c r="AT701" s="888"/>
      <c r="AU701" s="853"/>
      <c r="AX701" s="853"/>
      <c r="AY701" s="853"/>
      <c r="AZ701" s="853"/>
      <c r="BA701" s="853"/>
      <c r="BB701" s="853"/>
      <c r="BC701" s="853"/>
      <c r="BD701" s="853"/>
      <c r="BE701" s="853"/>
      <c r="BF701" s="853"/>
      <c r="BG701" s="853"/>
      <c r="BH701" s="853"/>
      <c r="BI701" s="853"/>
      <c r="BJ701" s="853"/>
      <c r="BK701" s="853"/>
      <c r="BL701" s="853"/>
      <c r="BM701" s="853"/>
      <c r="BN701" s="853"/>
      <c r="BO701" s="853"/>
      <c r="BP701" s="853"/>
      <c r="BQ701" s="853"/>
      <c r="BR701" s="853"/>
      <c r="BS701" s="853"/>
      <c r="BT701" s="853"/>
      <c r="BU701" s="853"/>
      <c r="BV701" s="853"/>
      <c r="BW701" s="853"/>
      <c r="BX701" s="853"/>
      <c r="BY701" s="853"/>
      <c r="BZ701" s="853"/>
      <c r="CA701" s="853"/>
      <c r="CB701" s="853"/>
      <c r="CC701" s="853"/>
      <c r="CD701" s="853"/>
      <c r="CE701" s="853"/>
      <c r="CF701" s="853"/>
      <c r="CG701" s="853"/>
      <c r="CH701" s="853"/>
      <c r="CI701" s="853"/>
      <c r="CJ701" s="853"/>
      <c r="CK701" s="853"/>
      <c r="CL701" s="853"/>
      <c r="CM701" s="853"/>
      <c r="CN701" s="853"/>
      <c r="CO701" s="853"/>
      <c r="CP701" s="853"/>
      <c r="CQ701" s="853"/>
      <c r="CR701" s="853"/>
      <c r="CS701" s="853"/>
      <c r="CT701" s="853"/>
      <c r="CU701" s="853"/>
    </row>
    <row r="702" spans="1:99" s="852" customFormat="1" hidden="1" x14ac:dyDescent="0.2">
      <c r="A702" s="944" t="s">
        <v>5036</v>
      </c>
      <c r="B702" s="884" t="str">
        <f t="shared" si="14"/>
        <v/>
      </c>
      <c r="C702" s="891" t="s">
        <v>4593</v>
      </c>
      <c r="D702" s="934">
        <v>0</v>
      </c>
      <c r="E702" s="934">
        <v>0</v>
      </c>
      <c r="F702" s="934">
        <v>0</v>
      </c>
      <c r="G702" s="934">
        <v>0</v>
      </c>
      <c r="H702" s="934">
        <v>0</v>
      </c>
      <c r="I702" s="934">
        <v>0</v>
      </c>
      <c r="J702" s="934">
        <v>0</v>
      </c>
      <c r="K702" s="934">
        <v>0</v>
      </c>
      <c r="L702" s="934">
        <v>0</v>
      </c>
      <c r="M702" s="934">
        <v>0</v>
      </c>
      <c r="N702" s="934">
        <v>0</v>
      </c>
      <c r="O702" s="934">
        <v>0</v>
      </c>
      <c r="P702" s="934">
        <v>0</v>
      </c>
      <c r="Q702" s="934">
        <v>0</v>
      </c>
      <c r="R702" s="934">
        <v>0</v>
      </c>
      <c r="S702" s="934">
        <v>0</v>
      </c>
      <c r="T702" s="934">
        <v>0</v>
      </c>
      <c r="U702" s="934">
        <v>0</v>
      </c>
      <c r="V702" s="934">
        <v>0</v>
      </c>
      <c r="W702" s="934">
        <v>0</v>
      </c>
      <c r="X702" s="934"/>
      <c r="Y702" s="934"/>
      <c r="Z702" s="934"/>
      <c r="AA702" s="853"/>
      <c r="AB702" s="853"/>
      <c r="AC702" s="853"/>
      <c r="AD702" s="853"/>
      <c r="AE702" s="853"/>
      <c r="AF702" s="853"/>
      <c r="AG702" s="853"/>
      <c r="AH702" s="853"/>
      <c r="AI702" s="853"/>
      <c r="AJ702" s="853"/>
      <c r="AK702" s="853"/>
      <c r="AL702" s="853"/>
      <c r="AM702" s="853"/>
      <c r="AN702" s="853"/>
      <c r="AO702" s="853"/>
      <c r="AP702" s="853"/>
      <c r="AQ702" s="888"/>
      <c r="AR702" s="888"/>
      <c r="AS702" s="888"/>
      <c r="AT702" s="888"/>
      <c r="AU702" s="853"/>
      <c r="AX702" s="853"/>
      <c r="AY702" s="853"/>
      <c r="AZ702" s="853"/>
      <c r="BA702" s="853"/>
      <c r="BB702" s="853"/>
      <c r="BC702" s="853"/>
      <c r="BD702" s="853"/>
      <c r="BE702" s="853"/>
      <c r="BF702" s="853"/>
      <c r="BG702" s="853"/>
      <c r="BH702" s="853"/>
      <c r="BI702" s="853"/>
      <c r="BJ702" s="853"/>
      <c r="BK702" s="853"/>
      <c r="BL702" s="853"/>
      <c r="BM702" s="853"/>
      <c r="BN702" s="853"/>
      <c r="BO702" s="853"/>
      <c r="BP702" s="853"/>
      <c r="BQ702" s="853"/>
      <c r="BR702" s="853"/>
      <c r="BS702" s="853"/>
      <c r="BT702" s="853"/>
      <c r="BU702" s="853"/>
      <c r="BV702" s="853"/>
      <c r="BW702" s="853"/>
      <c r="BX702" s="853"/>
      <c r="BY702" s="853"/>
      <c r="BZ702" s="853"/>
      <c r="CA702" s="853"/>
      <c r="CB702" s="853"/>
      <c r="CC702" s="853"/>
      <c r="CD702" s="853"/>
      <c r="CE702" s="853"/>
      <c r="CF702" s="853"/>
      <c r="CG702" s="853"/>
      <c r="CH702" s="853"/>
      <c r="CI702" s="853"/>
      <c r="CJ702" s="853"/>
      <c r="CK702" s="853"/>
      <c r="CL702" s="853"/>
      <c r="CM702" s="853"/>
      <c r="CN702" s="853"/>
      <c r="CO702" s="853"/>
      <c r="CP702" s="853"/>
      <c r="CQ702" s="853"/>
      <c r="CR702" s="853"/>
      <c r="CS702" s="853"/>
      <c r="CT702" s="853"/>
      <c r="CU702" s="853"/>
    </row>
    <row r="703" spans="1:99" s="852" customFormat="1" x14ac:dyDescent="0.2">
      <c r="A703" s="944" t="s">
        <v>5037</v>
      </c>
      <c r="B703" s="884" t="str">
        <f t="shared" si="14"/>
        <v>X</v>
      </c>
      <c r="C703" s="891" t="s">
        <v>4594</v>
      </c>
      <c r="D703" s="934">
        <v>0</v>
      </c>
      <c r="E703" s="934">
        <v>17</v>
      </c>
      <c r="F703" s="934">
        <v>17</v>
      </c>
      <c r="G703" s="934">
        <v>17.319999694824219</v>
      </c>
      <c r="H703" s="934">
        <v>18.445713043212891</v>
      </c>
      <c r="I703" s="934">
        <v>17.462854385375977</v>
      </c>
      <c r="J703" s="934">
        <v>17.819997787475586</v>
      </c>
      <c r="K703" s="934">
        <v>16.677139282226563</v>
      </c>
      <c r="L703" s="934">
        <v>21.881994247436523</v>
      </c>
      <c r="M703" s="934">
        <v>20.624856948852539</v>
      </c>
      <c r="N703" s="934">
        <v>18.453426361083984</v>
      </c>
      <c r="O703" s="934">
        <v>16.853429794311523</v>
      </c>
      <c r="P703" s="934">
        <v>15.25343132019043</v>
      </c>
      <c r="Q703" s="934">
        <v>23.526166915893555</v>
      </c>
      <c r="R703" s="934">
        <v>21.782354354858398</v>
      </c>
      <c r="S703" s="934">
        <v>25.647287368774414</v>
      </c>
      <c r="T703" s="934">
        <v>23.37678337097168</v>
      </c>
      <c r="U703" s="934">
        <v>38.623741149902344</v>
      </c>
      <c r="V703" s="934">
        <v>48.379444122314453</v>
      </c>
      <c r="W703" s="934">
        <v>56.995025634765625</v>
      </c>
      <c r="X703" s="934">
        <v>59.492076873779297</v>
      </c>
      <c r="Y703" s="934"/>
      <c r="Z703" s="934"/>
      <c r="AA703" s="853"/>
      <c r="AB703" s="853"/>
      <c r="AC703" s="853"/>
      <c r="AD703" s="853"/>
      <c r="AE703" s="853"/>
      <c r="AF703" s="853"/>
      <c r="AG703" s="853"/>
      <c r="AH703" s="853"/>
      <c r="AI703" s="853"/>
      <c r="AJ703" s="853"/>
      <c r="AK703" s="853"/>
      <c r="AL703" s="853"/>
      <c r="AM703" s="853"/>
      <c r="AN703" s="853"/>
      <c r="AO703" s="853"/>
      <c r="AP703" s="853"/>
      <c r="AQ703" s="888"/>
      <c r="AR703" s="888"/>
      <c r="AS703" s="888"/>
      <c r="AT703" s="888"/>
      <c r="AU703" s="853"/>
      <c r="AX703" s="853"/>
      <c r="AY703" s="853"/>
      <c r="AZ703" s="853"/>
      <c r="BA703" s="853"/>
      <c r="BB703" s="853"/>
      <c r="BC703" s="853"/>
      <c r="BD703" s="853"/>
      <c r="BE703" s="853"/>
      <c r="BF703" s="853"/>
      <c r="BG703" s="853"/>
      <c r="BH703" s="853"/>
      <c r="BI703" s="853"/>
      <c r="BJ703" s="853"/>
      <c r="BK703" s="853"/>
      <c r="BL703" s="853"/>
      <c r="BM703" s="853"/>
      <c r="BN703" s="853"/>
      <c r="BO703" s="853"/>
      <c r="BP703" s="853"/>
      <c r="BQ703" s="853"/>
      <c r="BR703" s="853"/>
      <c r="BS703" s="853"/>
      <c r="BT703" s="853"/>
      <c r="BU703" s="853"/>
      <c r="BV703" s="853"/>
      <c r="BW703" s="853"/>
      <c r="BX703" s="853"/>
      <c r="BY703" s="853"/>
      <c r="BZ703" s="853"/>
      <c r="CA703" s="853"/>
      <c r="CB703" s="853"/>
      <c r="CC703" s="853"/>
      <c r="CD703" s="853"/>
      <c r="CE703" s="853"/>
      <c r="CF703" s="853"/>
      <c r="CG703" s="853"/>
      <c r="CH703" s="853"/>
      <c r="CI703" s="853"/>
      <c r="CJ703" s="853"/>
      <c r="CK703" s="853"/>
      <c r="CL703" s="853"/>
      <c r="CM703" s="853"/>
      <c r="CN703" s="853"/>
      <c r="CO703" s="853"/>
      <c r="CP703" s="853"/>
      <c r="CQ703" s="853"/>
      <c r="CR703" s="853"/>
      <c r="CS703" s="853"/>
      <c r="CT703" s="853"/>
      <c r="CU703" s="853"/>
    </row>
    <row r="704" spans="1:99" s="852" customFormat="1" hidden="1" x14ac:dyDescent="0.2">
      <c r="A704" s="944" t="s">
        <v>5038</v>
      </c>
      <c r="B704" s="884" t="str">
        <f t="shared" si="14"/>
        <v/>
      </c>
      <c r="C704" s="891" t="s">
        <v>4595</v>
      </c>
      <c r="D704" s="934">
        <v>0</v>
      </c>
      <c r="E704" s="934">
        <v>0</v>
      </c>
      <c r="F704" s="934">
        <v>0</v>
      </c>
      <c r="G704" s="934">
        <v>0</v>
      </c>
      <c r="H704" s="934">
        <v>0</v>
      </c>
      <c r="I704" s="934">
        <v>0</v>
      </c>
      <c r="J704" s="934">
        <v>0</v>
      </c>
      <c r="K704" s="934">
        <v>0</v>
      </c>
      <c r="L704" s="934">
        <v>0</v>
      </c>
      <c r="M704" s="934">
        <v>0</v>
      </c>
      <c r="N704" s="934">
        <v>0</v>
      </c>
      <c r="O704" s="934">
        <v>0</v>
      </c>
      <c r="P704" s="934">
        <v>0</v>
      </c>
      <c r="Q704" s="934">
        <v>0</v>
      </c>
      <c r="R704" s="934">
        <v>0</v>
      </c>
      <c r="S704" s="934">
        <v>0</v>
      </c>
      <c r="T704" s="934">
        <v>0</v>
      </c>
      <c r="U704" s="934">
        <v>0</v>
      </c>
      <c r="V704" s="934">
        <v>0</v>
      </c>
      <c r="W704" s="934">
        <v>0</v>
      </c>
      <c r="X704" s="934"/>
      <c r="Y704" s="934"/>
      <c r="Z704" s="934"/>
      <c r="AA704" s="853"/>
      <c r="AB704" s="853"/>
      <c r="AC704" s="853"/>
      <c r="AD704" s="853"/>
      <c r="AE704" s="853"/>
      <c r="AF704" s="853"/>
      <c r="AG704" s="853"/>
      <c r="AH704" s="853"/>
      <c r="AI704" s="853"/>
      <c r="AJ704" s="853"/>
      <c r="AK704" s="853"/>
      <c r="AL704" s="853"/>
      <c r="AM704" s="853"/>
      <c r="AN704" s="853"/>
      <c r="AO704" s="853"/>
      <c r="AP704" s="853"/>
      <c r="AQ704" s="888"/>
      <c r="AR704" s="888"/>
      <c r="AS704" s="888"/>
      <c r="AT704" s="888"/>
      <c r="AU704" s="853"/>
      <c r="AX704" s="853"/>
      <c r="AY704" s="853"/>
      <c r="AZ704" s="853"/>
      <c r="BA704" s="853"/>
      <c r="BB704" s="853"/>
      <c r="BC704" s="853"/>
      <c r="BD704" s="853"/>
      <c r="BE704" s="853"/>
      <c r="BF704" s="853"/>
      <c r="BG704" s="853"/>
      <c r="BH704" s="853"/>
      <c r="BI704" s="853"/>
      <c r="BJ704" s="853"/>
      <c r="BK704" s="853"/>
      <c r="BL704" s="853"/>
      <c r="BM704" s="853"/>
      <c r="BN704" s="853"/>
      <c r="BO704" s="853"/>
      <c r="BP704" s="853"/>
      <c r="BQ704" s="853"/>
      <c r="BR704" s="853"/>
      <c r="BS704" s="853"/>
      <c r="BT704" s="853"/>
      <c r="BU704" s="853"/>
      <c r="BV704" s="853"/>
      <c r="BW704" s="853"/>
      <c r="BX704" s="853"/>
      <c r="BY704" s="853"/>
      <c r="BZ704" s="853"/>
      <c r="CA704" s="853"/>
      <c r="CB704" s="853"/>
      <c r="CC704" s="853"/>
      <c r="CD704" s="853"/>
      <c r="CE704" s="853"/>
      <c r="CF704" s="853"/>
      <c r="CG704" s="853"/>
      <c r="CH704" s="853"/>
      <c r="CI704" s="853"/>
      <c r="CJ704" s="853"/>
      <c r="CK704" s="853"/>
      <c r="CL704" s="853"/>
      <c r="CM704" s="853"/>
      <c r="CN704" s="853"/>
      <c r="CO704" s="853"/>
      <c r="CP704" s="853"/>
      <c r="CQ704" s="853"/>
      <c r="CR704" s="853"/>
      <c r="CS704" s="853"/>
      <c r="CT704" s="853"/>
      <c r="CU704" s="853"/>
    </row>
    <row r="705" spans="1:99" s="852" customFormat="1" hidden="1" x14ac:dyDescent="0.2">
      <c r="A705" s="944" t="s">
        <v>5039</v>
      </c>
      <c r="B705" s="884" t="str">
        <f t="shared" si="14"/>
        <v/>
      </c>
      <c r="C705" s="894" t="s">
        <v>4596</v>
      </c>
      <c r="D705" s="934">
        <v>0</v>
      </c>
      <c r="E705" s="934">
        <v>0</v>
      </c>
      <c r="F705" s="934">
        <v>0</v>
      </c>
      <c r="G705" s="934">
        <v>0</v>
      </c>
      <c r="H705" s="934">
        <v>0</v>
      </c>
      <c r="I705" s="934">
        <v>0</v>
      </c>
      <c r="J705" s="934">
        <v>0</v>
      </c>
      <c r="K705" s="934">
        <v>0</v>
      </c>
      <c r="L705" s="934">
        <v>0</v>
      </c>
      <c r="M705" s="934">
        <v>0</v>
      </c>
      <c r="N705" s="934">
        <v>0</v>
      </c>
      <c r="O705" s="934">
        <v>0</v>
      </c>
      <c r="P705" s="934">
        <v>0</v>
      </c>
      <c r="Q705" s="934">
        <v>0</v>
      </c>
      <c r="R705" s="934">
        <v>0</v>
      </c>
      <c r="S705" s="934">
        <v>0</v>
      </c>
      <c r="T705" s="934">
        <v>0</v>
      </c>
      <c r="U705" s="934">
        <v>0</v>
      </c>
      <c r="V705" s="934">
        <v>0</v>
      </c>
      <c r="W705" s="934">
        <v>0</v>
      </c>
      <c r="X705" s="934"/>
      <c r="Y705" s="934"/>
      <c r="Z705" s="934"/>
      <c r="AA705" s="853"/>
      <c r="AB705" s="853"/>
      <c r="AC705" s="853"/>
      <c r="AD705" s="853"/>
      <c r="AE705" s="853"/>
      <c r="AF705" s="853"/>
      <c r="AG705" s="853"/>
      <c r="AH705" s="853"/>
      <c r="AI705" s="853"/>
      <c r="AJ705" s="853"/>
      <c r="AK705" s="853"/>
      <c r="AL705" s="853"/>
      <c r="AM705" s="853"/>
      <c r="AN705" s="853"/>
      <c r="AO705" s="853"/>
      <c r="AP705" s="853"/>
      <c r="AQ705" s="888"/>
      <c r="AR705" s="888"/>
      <c r="AS705" s="888"/>
      <c r="AT705" s="888"/>
      <c r="AU705" s="853"/>
      <c r="AX705" s="853"/>
      <c r="AY705" s="853"/>
      <c r="AZ705" s="853"/>
      <c r="BA705" s="853"/>
      <c r="BB705" s="853"/>
      <c r="BC705" s="853"/>
      <c r="BD705" s="853"/>
      <c r="BE705" s="853"/>
      <c r="BF705" s="853"/>
      <c r="BG705" s="853"/>
      <c r="BH705" s="853"/>
      <c r="BI705" s="853"/>
      <c r="BJ705" s="853"/>
      <c r="BK705" s="853"/>
      <c r="BL705" s="853"/>
      <c r="BM705" s="853"/>
      <c r="BN705" s="853"/>
      <c r="BO705" s="853"/>
      <c r="BP705" s="853"/>
      <c r="BQ705" s="853"/>
      <c r="BR705" s="853"/>
      <c r="BS705" s="853"/>
      <c r="BT705" s="853"/>
      <c r="BU705" s="853"/>
      <c r="BV705" s="853"/>
      <c r="BW705" s="853"/>
      <c r="BX705" s="853"/>
      <c r="BY705" s="853"/>
      <c r="BZ705" s="853"/>
      <c r="CA705" s="853"/>
      <c r="CB705" s="853"/>
      <c r="CC705" s="853"/>
      <c r="CD705" s="853"/>
      <c r="CE705" s="853"/>
      <c r="CF705" s="853"/>
      <c r="CG705" s="853"/>
      <c r="CH705" s="853"/>
      <c r="CI705" s="853"/>
      <c r="CJ705" s="853"/>
      <c r="CK705" s="853"/>
      <c r="CL705" s="853"/>
      <c r="CM705" s="853"/>
      <c r="CN705" s="853"/>
      <c r="CO705" s="853"/>
      <c r="CP705" s="853"/>
      <c r="CQ705" s="853"/>
      <c r="CR705" s="853"/>
      <c r="CS705" s="853"/>
      <c r="CT705" s="853"/>
      <c r="CU705" s="853"/>
    </row>
    <row r="706" spans="1:99" s="852" customFormat="1" hidden="1" x14ac:dyDescent="0.2">
      <c r="A706" s="944" t="s">
        <v>5040</v>
      </c>
      <c r="B706" s="884" t="str">
        <f t="shared" si="14"/>
        <v/>
      </c>
      <c r="C706" s="894" t="s">
        <v>4597</v>
      </c>
      <c r="D706" s="934">
        <v>0</v>
      </c>
      <c r="E706" s="934">
        <v>0</v>
      </c>
      <c r="F706" s="934">
        <v>0</v>
      </c>
      <c r="G706" s="934">
        <v>0</v>
      </c>
      <c r="H706" s="934">
        <v>0</v>
      </c>
      <c r="I706" s="934">
        <v>0</v>
      </c>
      <c r="J706" s="934">
        <v>0</v>
      </c>
      <c r="K706" s="934">
        <v>0</v>
      </c>
      <c r="L706" s="934">
        <v>0</v>
      </c>
      <c r="M706" s="934">
        <v>0</v>
      </c>
      <c r="N706" s="934">
        <v>0</v>
      </c>
      <c r="O706" s="934">
        <v>0</v>
      </c>
      <c r="P706" s="934">
        <v>0</v>
      </c>
      <c r="Q706" s="934">
        <v>0</v>
      </c>
      <c r="R706" s="934">
        <v>0</v>
      </c>
      <c r="S706" s="934">
        <v>0</v>
      </c>
      <c r="T706" s="934">
        <v>0</v>
      </c>
      <c r="U706" s="934">
        <v>0</v>
      </c>
      <c r="V706" s="934">
        <v>0</v>
      </c>
      <c r="W706" s="934">
        <v>0</v>
      </c>
      <c r="X706" s="934"/>
      <c r="Y706" s="934"/>
      <c r="Z706" s="934"/>
      <c r="AA706" s="853"/>
      <c r="AB706" s="853"/>
      <c r="AC706" s="853"/>
      <c r="AD706" s="853"/>
      <c r="AE706" s="853"/>
      <c r="AF706" s="853"/>
      <c r="AG706" s="853"/>
      <c r="AH706" s="853"/>
      <c r="AI706" s="853"/>
      <c r="AJ706" s="853"/>
      <c r="AK706" s="853"/>
      <c r="AL706" s="853"/>
      <c r="AM706" s="853"/>
      <c r="AN706" s="853"/>
      <c r="AO706" s="853"/>
      <c r="AP706" s="853"/>
      <c r="AQ706" s="888"/>
      <c r="AR706" s="888"/>
      <c r="AS706" s="888"/>
      <c r="AT706" s="888"/>
      <c r="AU706" s="853"/>
      <c r="AX706" s="853"/>
      <c r="AY706" s="853"/>
      <c r="AZ706" s="853"/>
      <c r="BA706" s="853"/>
      <c r="BB706" s="853"/>
      <c r="BC706" s="853"/>
      <c r="BD706" s="853"/>
      <c r="BE706" s="853"/>
      <c r="BF706" s="853"/>
      <c r="BG706" s="853"/>
      <c r="BH706" s="853"/>
      <c r="BI706" s="853"/>
      <c r="BJ706" s="853"/>
      <c r="BK706" s="853"/>
      <c r="BL706" s="853"/>
      <c r="BM706" s="853"/>
      <c r="BN706" s="853"/>
      <c r="BO706" s="853"/>
      <c r="BP706" s="853"/>
      <c r="BQ706" s="853"/>
      <c r="BR706" s="853"/>
      <c r="BS706" s="853"/>
      <c r="BT706" s="853"/>
      <c r="BU706" s="853"/>
      <c r="BV706" s="853"/>
      <c r="BW706" s="853"/>
      <c r="BX706" s="853"/>
      <c r="BY706" s="853"/>
      <c r="BZ706" s="853"/>
      <c r="CA706" s="853"/>
      <c r="CB706" s="853"/>
      <c r="CC706" s="853"/>
      <c r="CD706" s="853"/>
      <c r="CE706" s="853"/>
      <c r="CF706" s="853"/>
      <c r="CG706" s="853"/>
      <c r="CH706" s="853"/>
      <c r="CI706" s="853"/>
      <c r="CJ706" s="853"/>
      <c r="CK706" s="853"/>
      <c r="CL706" s="853"/>
      <c r="CM706" s="853"/>
      <c r="CN706" s="853"/>
      <c r="CO706" s="853"/>
      <c r="CP706" s="853"/>
      <c r="CQ706" s="853"/>
      <c r="CR706" s="853"/>
      <c r="CS706" s="853"/>
      <c r="CT706" s="853"/>
      <c r="CU706" s="853"/>
    </row>
    <row r="707" spans="1:99" s="852" customFormat="1" x14ac:dyDescent="0.2">
      <c r="A707" s="944" t="s">
        <v>5041</v>
      </c>
      <c r="B707" s="884" t="str">
        <f t="shared" si="14"/>
        <v>X</v>
      </c>
      <c r="C707" s="891" t="s">
        <v>4598</v>
      </c>
      <c r="D707" s="934">
        <v>0</v>
      </c>
      <c r="E707" s="934">
        <v>0</v>
      </c>
      <c r="F707" s="934">
        <v>0</v>
      </c>
      <c r="G707" s="934">
        <v>0</v>
      </c>
      <c r="H707" s="934">
        <v>0</v>
      </c>
      <c r="I707" s="934">
        <v>0</v>
      </c>
      <c r="J707" s="934">
        <v>0</v>
      </c>
      <c r="K707" s="934">
        <v>0</v>
      </c>
      <c r="L707" s="934">
        <v>0</v>
      </c>
      <c r="M707" s="934">
        <v>0</v>
      </c>
      <c r="N707" s="934">
        <v>0</v>
      </c>
      <c r="O707" s="934">
        <v>0</v>
      </c>
      <c r="P707" s="934">
        <v>0</v>
      </c>
      <c r="Q707" s="934">
        <v>0</v>
      </c>
      <c r="R707" s="934">
        <v>0</v>
      </c>
      <c r="S707" s="934">
        <v>0</v>
      </c>
      <c r="T707" s="934">
        <v>144.42465209960938</v>
      </c>
      <c r="U707" s="934">
        <v>155.46417236328125</v>
      </c>
      <c r="V707" s="934">
        <v>175.33473205566406</v>
      </c>
      <c r="W707" s="934">
        <v>191.90531921386719</v>
      </c>
      <c r="X707" s="934">
        <v>191.67573547363281</v>
      </c>
      <c r="Y707" s="934"/>
      <c r="Z707" s="934"/>
      <c r="AA707" s="853"/>
      <c r="AB707" s="853"/>
      <c r="AC707" s="853"/>
      <c r="AD707" s="853"/>
      <c r="AE707" s="853"/>
      <c r="AF707" s="853"/>
      <c r="AG707" s="853"/>
      <c r="AH707" s="853"/>
      <c r="AI707" s="853"/>
      <c r="AJ707" s="853"/>
      <c r="AK707" s="853"/>
      <c r="AL707" s="853"/>
      <c r="AM707" s="853"/>
      <c r="AN707" s="853"/>
      <c r="AO707" s="853"/>
      <c r="AP707" s="853"/>
      <c r="AQ707" s="888"/>
      <c r="AR707" s="888"/>
      <c r="AS707" s="888"/>
      <c r="AT707" s="888"/>
      <c r="AU707" s="853"/>
      <c r="AX707" s="853"/>
      <c r="AY707" s="853"/>
      <c r="AZ707" s="853"/>
      <c r="BA707" s="853"/>
      <c r="BB707" s="853"/>
      <c r="BC707" s="853"/>
      <c r="BD707" s="853"/>
      <c r="BE707" s="853"/>
      <c r="BF707" s="853"/>
      <c r="BG707" s="853"/>
      <c r="BH707" s="853"/>
      <c r="BI707" s="853"/>
      <c r="BJ707" s="853"/>
      <c r="BK707" s="853"/>
      <c r="BL707" s="853"/>
      <c r="BM707" s="853"/>
      <c r="BN707" s="853"/>
      <c r="BO707" s="853"/>
      <c r="BP707" s="853"/>
      <c r="BQ707" s="853"/>
      <c r="BR707" s="853"/>
      <c r="BS707" s="853"/>
      <c r="BT707" s="853"/>
      <c r="BU707" s="853"/>
      <c r="BV707" s="853"/>
      <c r="BW707" s="853"/>
      <c r="BX707" s="853"/>
      <c r="BY707" s="853"/>
      <c r="BZ707" s="853"/>
      <c r="CA707" s="853"/>
      <c r="CB707" s="853"/>
      <c r="CC707" s="853"/>
      <c r="CD707" s="853"/>
      <c r="CE707" s="853"/>
      <c r="CF707" s="853"/>
      <c r="CG707" s="853"/>
      <c r="CH707" s="853"/>
      <c r="CI707" s="853"/>
      <c r="CJ707" s="853"/>
      <c r="CK707" s="853"/>
      <c r="CL707" s="853"/>
      <c r="CM707" s="853"/>
      <c r="CN707" s="853"/>
      <c r="CO707" s="853"/>
      <c r="CP707" s="853"/>
      <c r="CQ707" s="853"/>
      <c r="CR707" s="853"/>
      <c r="CS707" s="853"/>
      <c r="CT707" s="853"/>
      <c r="CU707" s="853"/>
    </row>
    <row r="708" spans="1:99" s="852" customFormat="1" hidden="1" x14ac:dyDescent="0.2">
      <c r="A708" s="944" t="s">
        <v>5042</v>
      </c>
      <c r="B708" s="884" t="str">
        <f t="shared" si="14"/>
        <v/>
      </c>
      <c r="C708" s="894" t="s">
        <v>4599</v>
      </c>
      <c r="D708" s="934">
        <v>0</v>
      </c>
      <c r="E708" s="934">
        <v>0</v>
      </c>
      <c r="F708" s="934">
        <v>0</v>
      </c>
      <c r="G708" s="934">
        <v>0</v>
      </c>
      <c r="H708" s="934">
        <v>0</v>
      </c>
      <c r="I708" s="934">
        <v>0</v>
      </c>
      <c r="J708" s="934">
        <v>0</v>
      </c>
      <c r="K708" s="934">
        <v>0</v>
      </c>
      <c r="L708" s="934">
        <v>0</v>
      </c>
      <c r="M708" s="934">
        <v>0</v>
      </c>
      <c r="N708" s="934">
        <v>0</v>
      </c>
      <c r="O708" s="934">
        <v>0</v>
      </c>
      <c r="P708" s="934">
        <v>0</v>
      </c>
      <c r="Q708" s="934">
        <v>0</v>
      </c>
      <c r="R708" s="934">
        <v>0</v>
      </c>
      <c r="S708" s="934">
        <v>0</v>
      </c>
      <c r="T708" s="934">
        <v>0</v>
      </c>
      <c r="U708" s="934">
        <v>0</v>
      </c>
      <c r="V708" s="934">
        <v>0</v>
      </c>
      <c r="W708" s="934">
        <v>0</v>
      </c>
      <c r="X708" s="934"/>
      <c r="Y708" s="934"/>
      <c r="Z708" s="934"/>
      <c r="AA708" s="853"/>
      <c r="AB708" s="853"/>
      <c r="AC708" s="853"/>
      <c r="AD708" s="853"/>
      <c r="AE708" s="853"/>
      <c r="AF708" s="853"/>
      <c r="AG708" s="853"/>
      <c r="AH708" s="853"/>
      <c r="AI708" s="853"/>
      <c r="AJ708" s="853"/>
      <c r="AK708" s="853"/>
      <c r="AL708" s="853"/>
      <c r="AM708" s="853"/>
      <c r="AN708" s="853"/>
      <c r="AO708" s="853"/>
      <c r="AP708" s="853"/>
      <c r="AQ708" s="888"/>
      <c r="AR708" s="888"/>
      <c r="AS708" s="888"/>
      <c r="AT708" s="888"/>
      <c r="AU708" s="853"/>
      <c r="AX708" s="853"/>
      <c r="AY708" s="853"/>
      <c r="AZ708" s="853"/>
      <c r="BA708" s="853"/>
      <c r="BB708" s="853"/>
      <c r="BC708" s="853"/>
      <c r="BD708" s="853"/>
      <c r="BE708" s="853"/>
      <c r="BF708" s="853"/>
      <c r="BG708" s="853"/>
      <c r="BH708" s="853"/>
      <c r="BI708" s="853"/>
      <c r="BJ708" s="853"/>
      <c r="BK708" s="853"/>
      <c r="BL708" s="853"/>
      <c r="BM708" s="853"/>
      <c r="BN708" s="853"/>
      <c r="BO708" s="853"/>
      <c r="BP708" s="853"/>
      <c r="BQ708" s="853"/>
      <c r="BR708" s="853"/>
      <c r="BS708" s="853"/>
      <c r="BT708" s="853"/>
      <c r="BU708" s="853"/>
      <c r="BV708" s="853"/>
      <c r="BW708" s="853"/>
      <c r="BX708" s="853"/>
      <c r="BY708" s="853"/>
      <c r="BZ708" s="853"/>
      <c r="CA708" s="853"/>
      <c r="CB708" s="853"/>
      <c r="CC708" s="853"/>
      <c r="CD708" s="853"/>
      <c r="CE708" s="853"/>
      <c r="CF708" s="853"/>
      <c r="CG708" s="853"/>
      <c r="CH708" s="853"/>
      <c r="CI708" s="853"/>
      <c r="CJ708" s="853"/>
      <c r="CK708" s="853"/>
      <c r="CL708" s="853"/>
      <c r="CM708" s="853"/>
      <c r="CN708" s="853"/>
      <c r="CO708" s="853"/>
      <c r="CP708" s="853"/>
      <c r="CQ708" s="853"/>
      <c r="CR708" s="853"/>
      <c r="CS708" s="853"/>
      <c r="CT708" s="853"/>
      <c r="CU708" s="853"/>
    </row>
    <row r="709" spans="1:99" s="852" customFormat="1" hidden="1" x14ac:dyDescent="0.2">
      <c r="A709" s="944" t="s">
        <v>5043</v>
      </c>
      <c r="B709" s="884" t="str">
        <f t="shared" si="14"/>
        <v/>
      </c>
      <c r="C709" s="894" t="s">
        <v>4600</v>
      </c>
      <c r="D709" s="934">
        <v>0</v>
      </c>
      <c r="E709" s="934">
        <v>0</v>
      </c>
      <c r="F709" s="934">
        <v>0</v>
      </c>
      <c r="G709" s="934">
        <v>0</v>
      </c>
      <c r="H709" s="934">
        <v>0</v>
      </c>
      <c r="I709" s="934">
        <v>0</v>
      </c>
      <c r="J709" s="934">
        <v>0</v>
      </c>
      <c r="K709" s="934">
        <v>0</v>
      </c>
      <c r="L709" s="934">
        <v>0</v>
      </c>
      <c r="M709" s="934">
        <v>0</v>
      </c>
      <c r="N709" s="934">
        <v>0</v>
      </c>
      <c r="O709" s="934">
        <v>0</v>
      </c>
      <c r="P709" s="934">
        <v>0</v>
      </c>
      <c r="Q709" s="934">
        <v>0</v>
      </c>
      <c r="R709" s="934">
        <v>0</v>
      </c>
      <c r="S709" s="934">
        <v>0</v>
      </c>
      <c r="T709" s="934">
        <v>0</v>
      </c>
      <c r="U709" s="934">
        <v>0</v>
      </c>
      <c r="V709" s="934">
        <v>0</v>
      </c>
      <c r="W709" s="934">
        <v>0</v>
      </c>
      <c r="X709" s="934"/>
      <c r="Y709" s="934"/>
      <c r="Z709" s="934"/>
      <c r="AA709" s="853"/>
      <c r="AB709" s="853"/>
      <c r="AC709" s="853"/>
      <c r="AD709" s="853"/>
      <c r="AE709" s="853"/>
      <c r="AF709" s="853"/>
      <c r="AG709" s="853"/>
      <c r="AH709" s="853"/>
      <c r="AI709" s="853"/>
      <c r="AJ709" s="853"/>
      <c r="AK709" s="853"/>
      <c r="AL709" s="853"/>
      <c r="AM709" s="853"/>
      <c r="AN709" s="853"/>
      <c r="AO709" s="853"/>
      <c r="AP709" s="853"/>
      <c r="AQ709" s="888"/>
      <c r="AR709" s="888"/>
      <c r="AS709" s="888"/>
      <c r="AT709" s="888"/>
      <c r="AU709" s="853"/>
      <c r="AX709" s="853"/>
      <c r="AY709" s="853"/>
      <c r="AZ709" s="853"/>
      <c r="BA709" s="853"/>
      <c r="BB709" s="853"/>
      <c r="BC709" s="853"/>
      <c r="BD709" s="853"/>
      <c r="BE709" s="853"/>
      <c r="BF709" s="853"/>
      <c r="BG709" s="853"/>
      <c r="BH709" s="853"/>
      <c r="BI709" s="853"/>
      <c r="BJ709" s="853"/>
      <c r="BK709" s="853"/>
      <c r="BL709" s="853"/>
      <c r="BM709" s="853"/>
      <c r="BN709" s="853"/>
      <c r="BO709" s="853"/>
      <c r="BP709" s="853"/>
      <c r="BQ709" s="853"/>
      <c r="BR709" s="853"/>
      <c r="BS709" s="853"/>
      <c r="BT709" s="853"/>
      <c r="BU709" s="853"/>
      <c r="BV709" s="853"/>
      <c r="BW709" s="853"/>
      <c r="BX709" s="853"/>
      <c r="BY709" s="853"/>
      <c r="BZ709" s="853"/>
      <c r="CA709" s="853"/>
      <c r="CB709" s="853"/>
      <c r="CC709" s="853"/>
      <c r="CD709" s="853"/>
      <c r="CE709" s="853"/>
      <c r="CF709" s="853"/>
      <c r="CG709" s="853"/>
      <c r="CH709" s="853"/>
      <c r="CI709" s="853"/>
      <c r="CJ709" s="853"/>
      <c r="CK709" s="853"/>
      <c r="CL709" s="853"/>
      <c r="CM709" s="853"/>
      <c r="CN709" s="853"/>
      <c r="CO709" s="853"/>
      <c r="CP709" s="853"/>
      <c r="CQ709" s="853"/>
      <c r="CR709" s="853"/>
      <c r="CS709" s="853"/>
      <c r="CT709" s="853"/>
      <c r="CU709" s="853"/>
    </row>
    <row r="710" spans="1:99" s="852" customFormat="1" x14ac:dyDescent="0.2">
      <c r="A710" s="944" t="s">
        <v>5044</v>
      </c>
      <c r="B710" s="884" t="str">
        <f t="shared" si="14"/>
        <v>X</v>
      </c>
      <c r="C710" s="894" t="s">
        <v>4601</v>
      </c>
      <c r="D710" s="934">
        <v>0</v>
      </c>
      <c r="E710" s="934">
        <v>0</v>
      </c>
      <c r="F710" s="934">
        <v>0</v>
      </c>
      <c r="G710" s="934">
        <v>0</v>
      </c>
      <c r="H710" s="934">
        <v>0</v>
      </c>
      <c r="I710" s="934">
        <v>0</v>
      </c>
      <c r="J710" s="934">
        <v>0</v>
      </c>
      <c r="K710" s="934">
        <v>0</v>
      </c>
      <c r="L710" s="934">
        <v>0</v>
      </c>
      <c r="M710" s="934">
        <v>0</v>
      </c>
      <c r="N710" s="934">
        <v>0</v>
      </c>
      <c r="O710" s="934">
        <v>0</v>
      </c>
      <c r="P710" s="934">
        <v>0</v>
      </c>
      <c r="Q710" s="934">
        <v>0</v>
      </c>
      <c r="R710" s="934">
        <v>0</v>
      </c>
      <c r="S710" s="934">
        <v>0</v>
      </c>
      <c r="T710" s="934">
        <v>129.95779418945313</v>
      </c>
      <c r="U710" s="934">
        <v>137.09628295898438</v>
      </c>
      <c r="V710" s="934">
        <v>157.82350158691406</v>
      </c>
      <c r="W710" s="934">
        <v>162.65794372558594</v>
      </c>
      <c r="X710" s="934">
        <v>156.14645385742188</v>
      </c>
      <c r="Y710" s="934"/>
      <c r="Z710" s="934"/>
      <c r="AA710" s="853"/>
      <c r="AB710" s="853"/>
      <c r="AC710" s="853"/>
      <c r="AD710" s="853"/>
      <c r="AE710" s="853"/>
      <c r="AF710" s="853"/>
      <c r="AG710" s="853"/>
      <c r="AH710" s="853"/>
      <c r="AI710" s="853"/>
      <c r="AJ710" s="853"/>
      <c r="AK710" s="853"/>
      <c r="AL710" s="853"/>
      <c r="AM710" s="853"/>
      <c r="AN710" s="853"/>
      <c r="AO710" s="853"/>
      <c r="AP710" s="853"/>
      <c r="AQ710" s="888"/>
      <c r="AR710" s="888"/>
      <c r="AS710" s="888"/>
      <c r="AT710" s="888"/>
      <c r="AU710" s="853"/>
      <c r="AX710" s="853"/>
      <c r="AY710" s="853"/>
      <c r="AZ710" s="853"/>
      <c r="BA710" s="853"/>
      <c r="BB710" s="853"/>
      <c r="BC710" s="853"/>
      <c r="BD710" s="853"/>
      <c r="BE710" s="853"/>
      <c r="BF710" s="853"/>
      <c r="BG710" s="853"/>
      <c r="BH710" s="853"/>
      <c r="BI710" s="853"/>
      <c r="BJ710" s="853"/>
      <c r="BK710" s="853"/>
      <c r="BL710" s="853"/>
      <c r="BM710" s="853"/>
      <c r="BN710" s="853"/>
      <c r="BO710" s="853"/>
      <c r="BP710" s="853"/>
      <c r="BQ710" s="853"/>
      <c r="BR710" s="853"/>
      <c r="BS710" s="853"/>
      <c r="BT710" s="853"/>
      <c r="BU710" s="853"/>
      <c r="BV710" s="853"/>
      <c r="BW710" s="853"/>
      <c r="BX710" s="853"/>
      <c r="BY710" s="853"/>
      <c r="BZ710" s="853"/>
      <c r="CA710" s="853"/>
      <c r="CB710" s="853"/>
      <c r="CC710" s="853"/>
      <c r="CD710" s="853"/>
      <c r="CE710" s="853"/>
      <c r="CF710" s="853"/>
      <c r="CG710" s="853"/>
      <c r="CH710" s="853"/>
      <c r="CI710" s="853"/>
      <c r="CJ710" s="853"/>
      <c r="CK710" s="853"/>
      <c r="CL710" s="853"/>
      <c r="CM710" s="853"/>
      <c r="CN710" s="853"/>
      <c r="CO710" s="853"/>
      <c r="CP710" s="853"/>
      <c r="CQ710" s="853"/>
      <c r="CR710" s="853"/>
      <c r="CS710" s="853"/>
      <c r="CT710" s="853"/>
      <c r="CU710" s="853"/>
    </row>
    <row r="711" spans="1:99" s="852" customFormat="1" hidden="1" x14ac:dyDescent="0.2">
      <c r="A711" s="944" t="s">
        <v>5045</v>
      </c>
      <c r="B711" s="884" t="str">
        <f t="shared" si="14"/>
        <v/>
      </c>
      <c r="C711" s="894" t="s">
        <v>4602</v>
      </c>
      <c r="D711" s="934">
        <v>0</v>
      </c>
      <c r="E711" s="934">
        <v>0</v>
      </c>
      <c r="F711" s="934">
        <v>0</v>
      </c>
      <c r="G711" s="934">
        <v>0</v>
      </c>
      <c r="H711" s="934">
        <v>0</v>
      </c>
      <c r="I711" s="934">
        <v>0</v>
      </c>
      <c r="J711" s="934">
        <v>0</v>
      </c>
      <c r="K711" s="934">
        <v>0</v>
      </c>
      <c r="L711" s="934">
        <v>0</v>
      </c>
      <c r="M711" s="934">
        <v>0</v>
      </c>
      <c r="N711" s="934">
        <v>0</v>
      </c>
      <c r="O711" s="934">
        <v>0</v>
      </c>
      <c r="P711" s="934">
        <v>0</v>
      </c>
      <c r="Q711" s="934">
        <v>0</v>
      </c>
      <c r="R711" s="934">
        <v>0</v>
      </c>
      <c r="S711" s="934">
        <v>0</v>
      </c>
      <c r="T711" s="934">
        <v>0</v>
      </c>
      <c r="U711" s="934">
        <v>0</v>
      </c>
      <c r="V711" s="934">
        <v>0</v>
      </c>
      <c r="W711" s="934">
        <v>0</v>
      </c>
      <c r="X711" s="934"/>
      <c r="Y711" s="934"/>
      <c r="Z711" s="934"/>
      <c r="AA711" s="853"/>
      <c r="AB711" s="853"/>
      <c r="AC711" s="853"/>
      <c r="AD711" s="853"/>
      <c r="AE711" s="853"/>
      <c r="AF711" s="853"/>
      <c r="AG711" s="853"/>
      <c r="AH711" s="853"/>
      <c r="AI711" s="853"/>
      <c r="AJ711" s="853"/>
      <c r="AK711" s="853"/>
      <c r="AL711" s="853"/>
      <c r="AM711" s="853"/>
      <c r="AN711" s="853"/>
      <c r="AO711" s="853"/>
      <c r="AP711" s="853"/>
      <c r="AQ711" s="888"/>
      <c r="AR711" s="888"/>
      <c r="AS711" s="888"/>
      <c r="AT711" s="888"/>
      <c r="AU711" s="853"/>
      <c r="AX711" s="853"/>
      <c r="AY711" s="853"/>
      <c r="AZ711" s="853"/>
      <c r="BA711" s="853"/>
      <c r="BB711" s="853"/>
      <c r="BC711" s="853"/>
      <c r="BD711" s="853"/>
      <c r="BE711" s="853"/>
      <c r="BF711" s="853"/>
      <c r="BG711" s="853"/>
      <c r="BH711" s="853"/>
      <c r="BI711" s="853"/>
      <c r="BJ711" s="853"/>
      <c r="BK711" s="853"/>
      <c r="BL711" s="853"/>
      <c r="BM711" s="853"/>
      <c r="BN711" s="853"/>
      <c r="BO711" s="853"/>
      <c r="BP711" s="853"/>
      <c r="BQ711" s="853"/>
      <c r="BR711" s="853"/>
      <c r="BS711" s="853"/>
      <c r="BT711" s="853"/>
      <c r="BU711" s="853"/>
      <c r="BV711" s="853"/>
      <c r="BW711" s="853"/>
      <c r="BX711" s="853"/>
      <c r="BY711" s="853"/>
      <c r="BZ711" s="853"/>
      <c r="CA711" s="853"/>
      <c r="CB711" s="853"/>
      <c r="CC711" s="853"/>
      <c r="CD711" s="853"/>
      <c r="CE711" s="853"/>
      <c r="CF711" s="853"/>
      <c r="CG711" s="853"/>
      <c r="CH711" s="853"/>
      <c r="CI711" s="853"/>
      <c r="CJ711" s="853"/>
      <c r="CK711" s="853"/>
      <c r="CL711" s="853"/>
      <c r="CM711" s="853"/>
      <c r="CN711" s="853"/>
      <c r="CO711" s="853"/>
      <c r="CP711" s="853"/>
      <c r="CQ711" s="853"/>
      <c r="CR711" s="853"/>
      <c r="CS711" s="853"/>
      <c r="CT711" s="853"/>
      <c r="CU711" s="853"/>
    </row>
    <row r="712" spans="1:99" hidden="1" x14ac:dyDescent="0.2">
      <c r="A712" s="944" t="s">
        <v>5046</v>
      </c>
      <c r="B712" s="884" t="str">
        <f t="shared" si="14"/>
        <v/>
      </c>
      <c r="C712" s="894" t="s">
        <v>4603</v>
      </c>
      <c r="D712" s="934">
        <v>0</v>
      </c>
      <c r="E712" s="934">
        <v>0</v>
      </c>
      <c r="F712" s="934">
        <v>0</v>
      </c>
      <c r="G712" s="934">
        <v>0</v>
      </c>
      <c r="H712" s="934">
        <v>0</v>
      </c>
      <c r="I712" s="934">
        <v>0</v>
      </c>
      <c r="J712" s="934">
        <v>0</v>
      </c>
      <c r="K712" s="934">
        <v>0</v>
      </c>
      <c r="L712" s="934">
        <v>0</v>
      </c>
      <c r="M712" s="934">
        <v>0</v>
      </c>
      <c r="N712" s="934">
        <v>0</v>
      </c>
      <c r="O712" s="934">
        <v>0</v>
      </c>
      <c r="P712" s="934">
        <v>0</v>
      </c>
      <c r="Q712" s="934">
        <v>0</v>
      </c>
      <c r="R712" s="934">
        <v>0</v>
      </c>
      <c r="S712" s="934">
        <v>0</v>
      </c>
      <c r="T712" s="934">
        <v>0</v>
      </c>
      <c r="U712" s="934">
        <v>0</v>
      </c>
      <c r="V712" s="934">
        <v>0</v>
      </c>
      <c r="W712" s="934">
        <v>0</v>
      </c>
      <c r="X712" s="934"/>
      <c r="Y712" s="934"/>
      <c r="Z712" s="934"/>
    </row>
    <row r="713" spans="1:99" x14ac:dyDescent="0.2">
      <c r="A713" s="944" t="s">
        <v>5047</v>
      </c>
      <c r="B713" s="884" t="str">
        <f t="shared" ref="B713:B719" si="15">IF(SUM(E713:AT713)=0,"","X")</f>
        <v>X</v>
      </c>
      <c r="C713" s="894" t="s">
        <v>4604</v>
      </c>
      <c r="D713" s="934">
        <v>0</v>
      </c>
      <c r="E713" s="934">
        <v>0</v>
      </c>
      <c r="F713" s="934">
        <v>0</v>
      </c>
      <c r="G713" s="934">
        <v>0</v>
      </c>
      <c r="H713" s="934">
        <v>0</v>
      </c>
      <c r="I713" s="934">
        <v>0</v>
      </c>
      <c r="J713" s="934">
        <v>0</v>
      </c>
      <c r="K713" s="934">
        <v>0</v>
      </c>
      <c r="L713" s="934">
        <v>0</v>
      </c>
      <c r="M713" s="934">
        <v>0</v>
      </c>
      <c r="N713" s="934">
        <v>0</v>
      </c>
      <c r="O713" s="934">
        <v>0</v>
      </c>
      <c r="P713" s="934">
        <v>0</v>
      </c>
      <c r="Q713" s="934">
        <v>0</v>
      </c>
      <c r="R713" s="934">
        <v>0</v>
      </c>
      <c r="S713" s="934">
        <v>0</v>
      </c>
      <c r="T713" s="934">
        <v>14.466855049133301</v>
      </c>
      <c r="U713" s="934">
        <v>18.367889404296875</v>
      </c>
      <c r="V713" s="934">
        <v>17.51123046875</v>
      </c>
      <c r="W713" s="934">
        <v>29.247364044189453</v>
      </c>
      <c r="X713" s="934">
        <v>35.529270172119141</v>
      </c>
      <c r="Y713" s="934"/>
      <c r="Z713" s="934"/>
    </row>
    <row r="714" spans="1:99" hidden="1" x14ac:dyDescent="0.2">
      <c r="A714" s="944" t="s">
        <v>5048</v>
      </c>
      <c r="B714" s="884" t="str">
        <f t="shared" si="15"/>
        <v/>
      </c>
      <c r="C714" s="891" t="s">
        <v>4605</v>
      </c>
      <c r="D714" s="934">
        <v>0</v>
      </c>
      <c r="E714" s="934">
        <v>0</v>
      </c>
      <c r="F714" s="934">
        <v>0</v>
      </c>
      <c r="G714" s="934">
        <v>0</v>
      </c>
      <c r="H714" s="934">
        <v>0</v>
      </c>
      <c r="I714" s="934">
        <v>0</v>
      </c>
      <c r="J714" s="934">
        <v>0</v>
      </c>
      <c r="K714" s="934">
        <v>0</v>
      </c>
      <c r="L714" s="934">
        <v>0</v>
      </c>
      <c r="M714" s="934">
        <v>0</v>
      </c>
      <c r="N714" s="934">
        <v>0</v>
      </c>
      <c r="O714" s="934">
        <v>0</v>
      </c>
      <c r="P714" s="934">
        <v>0</v>
      </c>
      <c r="Q714" s="934">
        <v>0</v>
      </c>
      <c r="R714" s="934">
        <v>0</v>
      </c>
      <c r="S714" s="934">
        <v>0</v>
      </c>
      <c r="T714" s="934">
        <v>0</v>
      </c>
      <c r="U714" s="934">
        <v>0</v>
      </c>
      <c r="V714" s="934">
        <v>0</v>
      </c>
      <c r="W714" s="934">
        <v>0</v>
      </c>
      <c r="X714" s="934"/>
      <c r="Y714" s="934"/>
      <c r="Z714" s="934"/>
    </row>
    <row r="715" spans="1:99" hidden="1" x14ac:dyDescent="0.2">
      <c r="A715" s="944" t="s">
        <v>5049</v>
      </c>
      <c r="B715" s="884" t="str">
        <f t="shared" si="15"/>
        <v/>
      </c>
      <c r="C715" s="894" t="s">
        <v>4606</v>
      </c>
      <c r="D715" s="934">
        <v>0</v>
      </c>
      <c r="E715" s="934">
        <v>0</v>
      </c>
      <c r="F715" s="934">
        <v>0</v>
      </c>
      <c r="G715" s="934">
        <v>0</v>
      </c>
      <c r="H715" s="934">
        <v>0</v>
      </c>
      <c r="I715" s="934">
        <v>0</v>
      </c>
      <c r="J715" s="934">
        <v>0</v>
      </c>
      <c r="K715" s="934">
        <v>0</v>
      </c>
      <c r="L715" s="934">
        <v>0</v>
      </c>
      <c r="M715" s="934">
        <v>0</v>
      </c>
      <c r="N715" s="934">
        <v>0</v>
      </c>
      <c r="O715" s="934">
        <v>0</v>
      </c>
      <c r="P715" s="934">
        <v>0</v>
      </c>
      <c r="Q715" s="934">
        <v>0</v>
      </c>
      <c r="R715" s="934">
        <v>0</v>
      </c>
      <c r="S715" s="934">
        <v>0</v>
      </c>
      <c r="T715" s="934">
        <v>0</v>
      </c>
      <c r="U715" s="934">
        <v>0</v>
      </c>
      <c r="V715" s="934">
        <v>0</v>
      </c>
      <c r="W715" s="934">
        <v>0</v>
      </c>
      <c r="X715" s="934"/>
      <c r="Y715" s="934"/>
      <c r="Z715" s="934"/>
    </row>
    <row r="716" spans="1:99" hidden="1" x14ac:dyDescent="0.2">
      <c r="A716" s="944" t="s">
        <v>5050</v>
      </c>
      <c r="B716" s="884" t="str">
        <f t="shared" si="15"/>
        <v/>
      </c>
      <c r="C716" s="894" t="s">
        <v>4607</v>
      </c>
      <c r="D716" s="934">
        <v>0</v>
      </c>
      <c r="E716" s="934">
        <v>0</v>
      </c>
      <c r="F716" s="934">
        <v>0</v>
      </c>
      <c r="G716" s="934">
        <v>0</v>
      </c>
      <c r="H716" s="934">
        <v>0</v>
      </c>
      <c r="I716" s="934">
        <v>0</v>
      </c>
      <c r="J716" s="934">
        <v>0</v>
      </c>
      <c r="K716" s="934">
        <v>0</v>
      </c>
      <c r="L716" s="934">
        <v>0</v>
      </c>
      <c r="M716" s="934">
        <v>0</v>
      </c>
      <c r="N716" s="934">
        <v>0</v>
      </c>
      <c r="O716" s="934">
        <v>0</v>
      </c>
      <c r="P716" s="934">
        <v>0</v>
      </c>
      <c r="Q716" s="934">
        <v>0</v>
      </c>
      <c r="R716" s="934">
        <v>0</v>
      </c>
      <c r="S716" s="934">
        <v>0</v>
      </c>
      <c r="T716" s="934">
        <v>0</v>
      </c>
      <c r="U716" s="934">
        <v>0</v>
      </c>
      <c r="V716" s="934">
        <v>0</v>
      </c>
      <c r="W716" s="934">
        <v>0</v>
      </c>
      <c r="X716" s="934"/>
      <c r="Y716" s="934"/>
      <c r="Z716" s="934"/>
    </row>
    <row r="717" spans="1:99" x14ac:dyDescent="0.2">
      <c r="A717" s="944" t="s">
        <v>5051</v>
      </c>
      <c r="B717" s="884" t="str">
        <f t="shared" si="15"/>
        <v>X</v>
      </c>
      <c r="C717" s="891" t="s">
        <v>4608</v>
      </c>
      <c r="D717" s="934">
        <v>0.81371800000000005</v>
      </c>
      <c r="E717" s="934">
        <v>0.76291298866271973</v>
      </c>
      <c r="F717" s="934">
        <v>0.92202597856521606</v>
      </c>
      <c r="G717" s="934">
        <v>0.82173901796340942</v>
      </c>
      <c r="H717" s="934">
        <v>0.8678320050239563</v>
      </c>
      <c r="I717" s="934">
        <v>0.85447901487350464</v>
      </c>
      <c r="J717" s="934">
        <v>0</v>
      </c>
      <c r="K717" s="934">
        <v>0</v>
      </c>
      <c r="L717" s="934">
        <v>0</v>
      </c>
      <c r="M717" s="934">
        <v>0.26438900828361511</v>
      </c>
      <c r="N717" s="934">
        <v>0</v>
      </c>
      <c r="O717" s="934">
        <v>0</v>
      </c>
      <c r="P717" s="934">
        <v>0</v>
      </c>
      <c r="Q717" s="934">
        <v>1.9027930498123169</v>
      </c>
      <c r="R717" s="934">
        <v>0</v>
      </c>
      <c r="S717" s="934">
        <v>0</v>
      </c>
      <c r="T717" s="934">
        <v>0</v>
      </c>
      <c r="U717" s="934">
        <v>0</v>
      </c>
      <c r="V717" s="934">
        <v>0</v>
      </c>
      <c r="W717" s="934">
        <v>0</v>
      </c>
      <c r="X717" s="934">
        <v>0</v>
      </c>
      <c r="Y717" s="934"/>
      <c r="Z717" s="934"/>
    </row>
    <row r="718" spans="1:99" hidden="1" x14ac:dyDescent="0.2">
      <c r="A718" s="944" t="s">
        <v>5052</v>
      </c>
      <c r="B718" s="884" t="str">
        <f t="shared" si="15"/>
        <v/>
      </c>
      <c r="C718" s="894" t="s">
        <v>4609</v>
      </c>
      <c r="D718" s="934">
        <v>0</v>
      </c>
      <c r="E718" s="934">
        <v>0</v>
      </c>
      <c r="F718" s="934">
        <v>0</v>
      </c>
      <c r="G718" s="934">
        <v>0</v>
      </c>
      <c r="H718" s="934">
        <v>0</v>
      </c>
      <c r="I718" s="934">
        <v>0</v>
      </c>
      <c r="J718" s="934">
        <v>0</v>
      </c>
      <c r="K718" s="934">
        <v>0</v>
      </c>
      <c r="L718" s="934">
        <v>0</v>
      </c>
      <c r="M718" s="934">
        <v>0</v>
      </c>
      <c r="N718" s="934">
        <v>0</v>
      </c>
      <c r="O718" s="934">
        <v>0</v>
      </c>
      <c r="P718" s="934">
        <v>0</v>
      </c>
      <c r="Q718" s="934">
        <v>0</v>
      </c>
      <c r="R718" s="934">
        <v>0</v>
      </c>
      <c r="S718" s="934">
        <v>0</v>
      </c>
      <c r="T718" s="934">
        <v>0</v>
      </c>
      <c r="U718" s="934">
        <v>0</v>
      </c>
      <c r="V718" s="934">
        <v>0</v>
      </c>
      <c r="W718" s="934">
        <v>0</v>
      </c>
      <c r="X718" s="934"/>
      <c r="Y718" s="934"/>
      <c r="Z718" s="934"/>
    </row>
    <row r="719" spans="1:99" s="874" customFormat="1" ht="20.100000000000001" customHeight="1" x14ac:dyDescent="0.2">
      <c r="A719" s="981" t="s">
        <v>5053</v>
      </c>
      <c r="B719" s="900" t="str">
        <f t="shared" si="15"/>
        <v>X</v>
      </c>
      <c r="C719" s="917" t="s">
        <v>4610</v>
      </c>
      <c r="D719" s="966">
        <v>0.81371800000000005</v>
      </c>
      <c r="E719" s="966">
        <v>0.76291298866271973</v>
      </c>
      <c r="F719" s="966">
        <v>0.92202597856521606</v>
      </c>
      <c r="G719" s="966">
        <v>0.82173901796340942</v>
      </c>
      <c r="H719" s="966">
        <v>0.8678320050239563</v>
      </c>
      <c r="I719" s="966">
        <v>0.85447901487350464</v>
      </c>
      <c r="J719" s="966">
        <v>0</v>
      </c>
      <c r="K719" s="966">
        <v>0</v>
      </c>
      <c r="L719" s="966">
        <v>0</v>
      </c>
      <c r="M719" s="966">
        <v>0.26438900828361511</v>
      </c>
      <c r="N719" s="966">
        <v>0</v>
      </c>
      <c r="O719" s="966">
        <v>0</v>
      </c>
      <c r="P719" s="966">
        <v>0</v>
      </c>
      <c r="Q719" s="966">
        <v>1.9027930498123169</v>
      </c>
      <c r="R719" s="966">
        <v>0</v>
      </c>
      <c r="S719" s="966">
        <v>0</v>
      </c>
      <c r="T719" s="966">
        <v>0</v>
      </c>
      <c r="U719" s="966">
        <v>0</v>
      </c>
      <c r="V719" s="966">
        <v>0</v>
      </c>
      <c r="W719" s="966">
        <v>0</v>
      </c>
      <c r="X719" s="966">
        <v>0</v>
      </c>
      <c r="Y719" s="966"/>
      <c r="Z719" s="966"/>
      <c r="AQ719" s="902"/>
      <c r="AR719" s="902"/>
      <c r="AS719" s="902"/>
      <c r="AT719" s="902"/>
      <c r="AV719" s="873"/>
      <c r="AW719" s="873"/>
    </row>
    <row r="720" spans="1:99" ht="20.100000000000001" customHeight="1" x14ac:dyDescent="0.2">
      <c r="AA720" s="886"/>
      <c r="AB720" s="886"/>
      <c r="AC720" s="886"/>
      <c r="AD720" s="886"/>
      <c r="AE720" s="886"/>
      <c r="AF720" s="886"/>
      <c r="AG720" s="886"/>
      <c r="AH720" s="886"/>
      <c r="AI720" s="886"/>
      <c r="AJ720" s="886"/>
      <c r="AK720" s="886"/>
      <c r="AL720" s="886"/>
      <c r="AO720" s="885"/>
    </row>
    <row r="721" spans="1:46" x14ac:dyDescent="0.2">
      <c r="B721" s="884" t="s">
        <v>1053</v>
      </c>
      <c r="C721" s="851" t="s">
        <v>244</v>
      </c>
      <c r="D721" s="968"/>
      <c r="AA721" s="886"/>
      <c r="AB721" s="886"/>
      <c r="AC721" s="886"/>
      <c r="AD721" s="886"/>
      <c r="AE721" s="886"/>
      <c r="AF721" s="886"/>
      <c r="AG721" s="886"/>
      <c r="AH721" s="886"/>
      <c r="AI721" s="886"/>
      <c r="AJ721" s="886"/>
      <c r="AK721" s="886"/>
      <c r="AL721" s="886"/>
      <c r="AO721" s="885"/>
    </row>
    <row r="722" spans="1:46" x14ac:dyDescent="0.2">
      <c r="A722" s="944" t="s">
        <v>3529</v>
      </c>
      <c r="B722" s="884" t="s">
        <v>1053</v>
      </c>
      <c r="C722" s="862" t="s">
        <v>245</v>
      </c>
      <c r="D722" s="969"/>
      <c r="E722" s="936">
        <v>-6.610682487487793</v>
      </c>
      <c r="F722" s="936">
        <v>-12.00755786895752</v>
      </c>
      <c r="G722" s="936">
        <v>-0.65363025665283203</v>
      </c>
      <c r="H722" s="936">
        <v>9.2136096954345703</v>
      </c>
      <c r="I722" s="936">
        <v>10.004321098327637</v>
      </c>
      <c r="J722" s="936">
        <v>16.007087707519531</v>
      </c>
      <c r="K722" s="936">
        <v>20.501596450805664</v>
      </c>
      <c r="L722" s="936">
        <v>20.330095291137695</v>
      </c>
      <c r="M722" s="936">
        <v>11.548561096191406</v>
      </c>
      <c r="N722" s="936">
        <v>9.1327943801879883</v>
      </c>
      <c r="O722" s="936">
        <v>17.747814178466797</v>
      </c>
      <c r="P722" s="936">
        <v>17.045272827148438</v>
      </c>
      <c r="Q722" s="936">
        <v>19.551111221313477</v>
      </c>
      <c r="R722" s="936">
        <v>10.965255737304688</v>
      </c>
      <c r="S722" s="936">
        <v>19.815250396728516</v>
      </c>
      <c r="T722" s="936">
        <v>27.910587310791016</v>
      </c>
      <c r="U722" s="936">
        <v>27.478366851806641</v>
      </c>
      <c r="V722" s="936">
        <v>22.211786270141602</v>
      </c>
      <c r="W722" s="936">
        <v>24.439365386962891</v>
      </c>
      <c r="X722" s="936">
        <v>15.842265129089355</v>
      </c>
      <c r="Y722" s="936">
        <v>-8.0850000381469727</v>
      </c>
      <c r="Z722" s="936">
        <v>-18.26300048828125</v>
      </c>
      <c r="AA722" s="885"/>
      <c r="AB722" s="885"/>
      <c r="AC722" s="885"/>
      <c r="AD722" s="885"/>
      <c r="AE722" s="885"/>
      <c r="AF722" s="885"/>
      <c r="AG722" s="885"/>
      <c r="AH722" s="885"/>
      <c r="AI722" s="885"/>
      <c r="AJ722" s="885"/>
      <c r="AK722" s="885"/>
      <c r="AL722" s="885"/>
      <c r="AO722" s="885"/>
    </row>
    <row r="723" spans="1:46" x14ac:dyDescent="0.2">
      <c r="A723" s="944" t="s">
        <v>3530</v>
      </c>
      <c r="B723" s="884" t="s">
        <v>1053</v>
      </c>
      <c r="C723" s="862" t="s">
        <v>246</v>
      </c>
      <c r="D723" s="969"/>
      <c r="E723" s="936">
        <v>-8.7167263031005859</v>
      </c>
      <c r="F723" s="936">
        <v>-12.112277984619141</v>
      </c>
      <c r="G723" s="936">
        <v>-5.8176979422569275E-2</v>
      </c>
      <c r="H723" s="936">
        <v>9.8770599365234375</v>
      </c>
      <c r="I723" s="936">
        <v>10.661582946777344</v>
      </c>
      <c r="J723" s="936">
        <v>16.637550354003906</v>
      </c>
      <c r="K723" s="936">
        <v>21.109405517578125</v>
      </c>
      <c r="L723" s="936">
        <v>20.898954391479492</v>
      </c>
      <c r="M723" s="936">
        <v>12.242698669433594</v>
      </c>
      <c r="N723" s="936">
        <v>9.5886373519897461</v>
      </c>
      <c r="O723" s="936">
        <v>18.366464614868164</v>
      </c>
      <c r="P723" s="936">
        <v>17.642726898193359</v>
      </c>
      <c r="Q723" s="936">
        <v>20.130258560180664</v>
      </c>
      <c r="R723" s="936">
        <v>11.553952217102051</v>
      </c>
      <c r="S723" s="936">
        <v>20.357194900512695</v>
      </c>
      <c r="T723" s="936">
        <v>28.65888786315918</v>
      </c>
      <c r="U723" s="936">
        <v>27.926971435546875</v>
      </c>
      <c r="V723" s="936">
        <v>22.668357849121094</v>
      </c>
      <c r="W723" s="936">
        <v>24.877540588378906</v>
      </c>
      <c r="X723" s="936">
        <v>16.414508819580078</v>
      </c>
      <c r="Y723" s="936">
        <v>-7.4730000495910645</v>
      </c>
      <c r="Z723" s="936">
        <v>-17.531000137329102</v>
      </c>
      <c r="AA723" s="886"/>
      <c r="AB723" s="886"/>
      <c r="AC723" s="886"/>
      <c r="AD723" s="886"/>
      <c r="AE723" s="886"/>
      <c r="AF723" s="886"/>
      <c r="AG723" s="886"/>
      <c r="AH723" s="886"/>
      <c r="AI723" s="886"/>
      <c r="AJ723" s="886"/>
      <c r="AK723" s="886"/>
      <c r="AL723" s="886"/>
      <c r="AO723" s="885"/>
    </row>
    <row r="724" spans="1:46" x14ac:dyDescent="0.2">
      <c r="A724" s="944" t="s">
        <v>3531</v>
      </c>
      <c r="B724" s="884" t="s">
        <v>1053</v>
      </c>
      <c r="C724" s="862" t="s">
        <v>250</v>
      </c>
      <c r="D724" s="969"/>
      <c r="E724" s="936">
        <v>-20.451957702636719</v>
      </c>
      <c r="F724" s="936">
        <v>-26.714078903198242</v>
      </c>
      <c r="G724" s="936">
        <v>-20.745973587036133</v>
      </c>
      <c r="H724" s="936">
        <v>-4.8888683319091797</v>
      </c>
      <c r="I724" s="936">
        <v>-8.0752773284912109</v>
      </c>
      <c r="J724" s="936">
        <v>2.4331347942352295</v>
      </c>
      <c r="K724" s="936">
        <v>0.26840066909790039</v>
      </c>
      <c r="L724" s="936">
        <v>-4.0739178657531738</v>
      </c>
      <c r="M724" s="936">
        <v>-3.3952188491821289</v>
      </c>
      <c r="N724" s="936">
        <v>-1.6078695058822632</v>
      </c>
      <c r="O724" s="936">
        <v>-2.3476161956787109</v>
      </c>
      <c r="P724" s="936">
        <v>2.5108015537261963</v>
      </c>
      <c r="Q724" s="936">
        <v>2.1125054359436035</v>
      </c>
      <c r="R724" s="936">
        <v>1.2320190668106079</v>
      </c>
      <c r="S724" s="936">
        <v>8.8186435699462891</v>
      </c>
      <c r="T724" s="936">
        <v>14.430980682373047</v>
      </c>
      <c r="U724" s="936">
        <v>10.663305282592773</v>
      </c>
      <c r="V724" s="936">
        <v>13.790525436401367</v>
      </c>
      <c r="W724" s="936">
        <v>17.826215744018555</v>
      </c>
      <c r="X724" s="936">
        <v>-1.0144870281219482</v>
      </c>
      <c r="Y724" s="936">
        <v>-24.641000747680664</v>
      </c>
      <c r="Z724" s="936">
        <v>-36.722999572753906</v>
      </c>
      <c r="AA724" s="886"/>
      <c r="AB724" s="886"/>
      <c r="AC724" s="886"/>
      <c r="AD724" s="886"/>
      <c r="AE724" s="886"/>
      <c r="AF724" s="886"/>
      <c r="AG724" s="886"/>
      <c r="AH724" s="886"/>
      <c r="AI724" s="886"/>
      <c r="AJ724" s="886"/>
      <c r="AK724" s="886"/>
      <c r="AL724" s="886"/>
      <c r="AO724" s="885"/>
    </row>
    <row r="725" spans="1:46" x14ac:dyDescent="0.2">
      <c r="A725" s="944" t="s">
        <v>3532</v>
      </c>
      <c r="B725" s="884" t="s">
        <v>1053</v>
      </c>
      <c r="C725" s="862" t="s">
        <v>247</v>
      </c>
      <c r="D725" s="969"/>
      <c r="E725" s="936">
        <v>-20.451957702636719</v>
      </c>
      <c r="F725" s="936">
        <v>-26.714078903198242</v>
      </c>
      <c r="G725" s="936">
        <v>-20.745973587036133</v>
      </c>
      <c r="H725" s="936">
        <v>-4.8888683319091797</v>
      </c>
      <c r="I725" s="936">
        <v>-8.0752773284912109</v>
      </c>
      <c r="J725" s="936">
        <v>2.4331347942352295</v>
      </c>
      <c r="K725" s="936">
        <v>0.26840066909790039</v>
      </c>
      <c r="L725" s="936">
        <v>-4.0739178657531738</v>
      </c>
      <c r="M725" s="936">
        <v>-3.3952188491821289</v>
      </c>
      <c r="N725" s="936">
        <v>-1.6078695058822632</v>
      </c>
      <c r="O725" s="936">
        <v>-2.3476161956787109</v>
      </c>
      <c r="P725" s="936">
        <v>2.5108015537261963</v>
      </c>
      <c r="Q725" s="936">
        <v>2.1125054359436035</v>
      </c>
      <c r="R725" s="936">
        <v>1.2320190668106079</v>
      </c>
      <c r="S725" s="936">
        <v>8.8186435699462891</v>
      </c>
      <c r="T725" s="936">
        <v>14.430980682373047</v>
      </c>
      <c r="U725" s="936">
        <v>10.663305282592773</v>
      </c>
      <c r="V725" s="936">
        <v>13.790525436401367</v>
      </c>
      <c r="W725" s="936">
        <v>17.826215744018555</v>
      </c>
      <c r="X725" s="936">
        <v>-1.0144870281219482</v>
      </c>
      <c r="Y725" s="936">
        <v>-24.641000747680664</v>
      </c>
      <c r="Z725" s="936">
        <v>-36.722999572753906</v>
      </c>
      <c r="AA725" s="886"/>
      <c r="AB725" s="886"/>
      <c r="AC725" s="886"/>
      <c r="AD725" s="886"/>
      <c r="AE725" s="886"/>
      <c r="AF725" s="886"/>
      <c r="AG725" s="886"/>
      <c r="AH725" s="886"/>
      <c r="AI725" s="886"/>
      <c r="AJ725" s="886"/>
      <c r="AK725" s="886"/>
      <c r="AL725" s="886"/>
      <c r="AO725" s="885"/>
    </row>
    <row r="726" spans="1:46" x14ac:dyDescent="0.2">
      <c r="A726" s="944" t="s">
        <v>3533</v>
      </c>
      <c r="B726" s="884" t="s">
        <v>1053</v>
      </c>
      <c r="C726" s="862" t="s">
        <v>248</v>
      </c>
      <c r="D726" s="969"/>
      <c r="E726" s="936">
        <v>-22.558002471923828</v>
      </c>
      <c r="F726" s="936">
        <v>-26.818798065185547</v>
      </c>
      <c r="G726" s="936">
        <v>-20.150520324707031</v>
      </c>
      <c r="H726" s="936">
        <v>-4.2254180908203125</v>
      </c>
      <c r="I726" s="936">
        <v>-7.4180159568786621</v>
      </c>
      <c r="J726" s="936">
        <v>3.0635974407196045</v>
      </c>
      <c r="K726" s="936">
        <v>0.87621140480041504</v>
      </c>
      <c r="L726" s="936">
        <v>-3.5050590038299561</v>
      </c>
      <c r="M726" s="936">
        <v>-2.7010810375213623</v>
      </c>
      <c r="N726" s="936">
        <v>-1.1520266532897949</v>
      </c>
      <c r="O726" s="936">
        <v>-1.7289658784866333</v>
      </c>
      <c r="P726" s="936">
        <v>3.1082553863525391</v>
      </c>
      <c r="Q726" s="936">
        <v>2.6916544437408447</v>
      </c>
      <c r="R726" s="936">
        <v>1.820715069770813</v>
      </c>
      <c r="S726" s="936">
        <v>9.3605871200561523</v>
      </c>
      <c r="T726" s="936">
        <v>15.179280281066895</v>
      </c>
      <c r="U726" s="936">
        <v>11.111908912658691</v>
      </c>
      <c r="V726" s="936">
        <v>14.247095108032227</v>
      </c>
      <c r="W726" s="936">
        <v>18.26439094543457</v>
      </c>
      <c r="X726" s="936">
        <v>-0.44224399328231812</v>
      </c>
      <c r="Y726" s="936">
        <v>-24.028999328613281</v>
      </c>
      <c r="Z726" s="936">
        <v>-35.991001129150391</v>
      </c>
      <c r="AA726" s="886"/>
      <c r="AB726" s="886"/>
      <c r="AC726" s="886"/>
      <c r="AD726" s="886"/>
      <c r="AE726" s="886"/>
      <c r="AF726" s="886"/>
      <c r="AG726" s="886"/>
      <c r="AH726" s="886"/>
      <c r="AI726" s="886"/>
      <c r="AJ726" s="886"/>
      <c r="AK726" s="886"/>
      <c r="AL726" s="886"/>
      <c r="AO726" s="885"/>
    </row>
    <row r="727" spans="1:46" x14ac:dyDescent="0.2">
      <c r="A727" s="944" t="s">
        <v>3534</v>
      </c>
      <c r="B727" s="884" t="s">
        <v>1053</v>
      </c>
      <c r="C727" s="862" t="s">
        <v>251</v>
      </c>
      <c r="D727" s="969"/>
      <c r="E727" s="936">
        <v>-0.66765743494033813</v>
      </c>
      <c r="F727" s="936">
        <v>-10.784398078918457</v>
      </c>
      <c r="G727" s="936">
        <v>-1.5525902509689331</v>
      </c>
      <c r="H727" s="936">
        <v>-3.0281052589416504</v>
      </c>
      <c r="I727" s="936">
        <v>-2.664994478225708</v>
      </c>
      <c r="J727" s="936">
        <v>2.9026508331298828</v>
      </c>
      <c r="K727" s="936">
        <v>-1.7233443260192871</v>
      </c>
      <c r="L727" s="936">
        <v>-4.6019859313964844</v>
      </c>
      <c r="M727" s="936">
        <v>-4.1915950775146484</v>
      </c>
      <c r="N727" s="936">
        <v>-1.8501296043395996</v>
      </c>
      <c r="O727" s="936">
        <v>-2.3650343418121338</v>
      </c>
      <c r="P727" s="936">
        <v>1.3526902198791504</v>
      </c>
      <c r="Q727" s="936">
        <v>1.938591480255127</v>
      </c>
      <c r="R727" s="936">
        <v>-1.2169610261917114</v>
      </c>
      <c r="S727" s="936">
        <v>6.2965240478515625</v>
      </c>
      <c r="T727" s="936">
        <v>13.83286190032959</v>
      </c>
      <c r="U727" s="936">
        <v>8.3156652450561523</v>
      </c>
      <c r="V727" s="936">
        <v>15.87392520904541</v>
      </c>
      <c r="W727" s="936">
        <v>18.799400329589844</v>
      </c>
      <c r="X727" s="936">
        <v>-4.7825331687927246</v>
      </c>
      <c r="Y727" s="936">
        <v>-17.389999389648438</v>
      </c>
      <c r="Z727" s="936">
        <v>-23.240999221801758</v>
      </c>
      <c r="AA727" s="886"/>
      <c r="AB727" s="886"/>
      <c r="AC727" s="886"/>
      <c r="AD727" s="886"/>
      <c r="AE727" s="886"/>
      <c r="AF727" s="886"/>
      <c r="AG727" s="886"/>
      <c r="AH727" s="886"/>
      <c r="AI727" s="886"/>
      <c r="AJ727" s="886"/>
      <c r="AK727" s="886"/>
      <c r="AL727" s="886"/>
      <c r="AO727" s="885"/>
    </row>
    <row r="728" spans="1:46" x14ac:dyDescent="0.2">
      <c r="A728" s="944" t="s">
        <v>3535</v>
      </c>
      <c r="B728" s="884" t="s">
        <v>1053</v>
      </c>
      <c r="C728" s="862" t="s">
        <v>84</v>
      </c>
      <c r="D728" s="969"/>
      <c r="E728" s="936">
        <v>-84.997817993164063</v>
      </c>
      <c r="F728" s="936">
        <v>-79.120986938476563</v>
      </c>
      <c r="G728" s="936">
        <v>-79.071784973144531</v>
      </c>
      <c r="H728" s="936">
        <v>-74.519859313964844</v>
      </c>
      <c r="I728" s="936">
        <v>-80.817428588867188</v>
      </c>
      <c r="J728" s="936">
        <v>-74.947395324707031</v>
      </c>
      <c r="K728" s="936">
        <v>-86.870979309082031</v>
      </c>
      <c r="L728" s="936">
        <v>-96.17071533203125</v>
      </c>
      <c r="M728" s="936">
        <v>-88.235145568847656</v>
      </c>
      <c r="N728" s="936">
        <v>-77.903923034667969</v>
      </c>
      <c r="O728" s="936">
        <v>-88.05633544921875</v>
      </c>
      <c r="P728" s="936">
        <v>-84.724784851074219</v>
      </c>
      <c r="Q728" s="936">
        <v>-92.922744750976563</v>
      </c>
      <c r="R728" s="936">
        <v>-90.785552978515625</v>
      </c>
      <c r="S728" s="936">
        <v>-97.787673950195313</v>
      </c>
      <c r="T728" s="936">
        <v>-100.43274688720703</v>
      </c>
      <c r="U728" s="936">
        <v>-114.03782653808594</v>
      </c>
      <c r="V728" s="936">
        <v>-101.17139434814453</v>
      </c>
      <c r="W728" s="936">
        <v>-108.90682983398438</v>
      </c>
      <c r="X728" s="936">
        <v>-120.43581390380859</v>
      </c>
      <c r="Y728" s="936">
        <v>-152.39799499511719</v>
      </c>
      <c r="Z728" s="936">
        <v>-149.61700439453125</v>
      </c>
      <c r="AA728" s="886"/>
      <c r="AB728" s="886"/>
      <c r="AC728" s="886"/>
      <c r="AD728" s="886"/>
      <c r="AE728" s="886"/>
      <c r="AF728" s="886"/>
      <c r="AG728" s="886"/>
      <c r="AH728" s="886"/>
      <c r="AI728" s="886"/>
      <c r="AJ728" s="886"/>
      <c r="AK728" s="886"/>
      <c r="AL728" s="886"/>
      <c r="AO728" s="885"/>
    </row>
    <row r="729" spans="1:46" x14ac:dyDescent="0.2">
      <c r="A729" s="944" t="s">
        <v>3536</v>
      </c>
      <c r="B729" s="884" t="s">
        <v>1053</v>
      </c>
      <c r="C729" s="862" t="s">
        <v>424</v>
      </c>
      <c r="D729" s="969"/>
      <c r="E729" s="936">
        <v>-47.975353240966797</v>
      </c>
      <c r="F729" s="936">
        <v>-48.48443603515625</v>
      </c>
      <c r="G729" s="936">
        <v>-47.715408325195313</v>
      </c>
      <c r="H729" s="936">
        <v>-50.832553863525391</v>
      </c>
      <c r="I729" s="936">
        <v>-50.165374755859375</v>
      </c>
      <c r="J729" s="936">
        <v>-49.413631439208984</v>
      </c>
      <c r="K729" s="936">
        <v>-54.937278747558594</v>
      </c>
      <c r="L729" s="936">
        <v>-55.192684173583984</v>
      </c>
      <c r="M729" s="936">
        <v>-58.544776916503906</v>
      </c>
      <c r="N729" s="936">
        <v>-56.445713043212891</v>
      </c>
      <c r="O729" s="936">
        <v>-55.499225616455078</v>
      </c>
      <c r="P729" s="936">
        <v>-58.105560302734375</v>
      </c>
      <c r="Q729" s="936">
        <v>-62.217792510986328</v>
      </c>
      <c r="R729" s="936">
        <v>-63.833179473876953</v>
      </c>
      <c r="S729" s="936">
        <v>-66.451881408691406</v>
      </c>
      <c r="T729" s="936">
        <v>-67.375709533691406</v>
      </c>
      <c r="U729" s="936">
        <v>-72.927536010742188</v>
      </c>
      <c r="V729" s="936">
        <v>-75.6763916015625</v>
      </c>
      <c r="W729" s="936">
        <v>-76.89385986328125</v>
      </c>
      <c r="X729" s="936">
        <v>-77.92822265625</v>
      </c>
      <c r="Y729" s="936">
        <v>-79.2969970703125</v>
      </c>
      <c r="Z729" s="936">
        <v>-76.998001098632813</v>
      </c>
      <c r="AA729" s="886"/>
      <c r="AB729" s="886"/>
      <c r="AC729" s="886"/>
      <c r="AD729" s="886"/>
      <c r="AE729" s="886"/>
      <c r="AF729" s="886"/>
      <c r="AG729" s="886"/>
      <c r="AH729" s="886"/>
      <c r="AI729" s="886"/>
      <c r="AJ729" s="886"/>
      <c r="AK729" s="886"/>
      <c r="AL729" s="886"/>
      <c r="AO729" s="885"/>
    </row>
    <row r="730" spans="1:46" x14ac:dyDescent="0.2">
      <c r="A730" s="981" t="s">
        <v>3537</v>
      </c>
      <c r="B730" s="900" t="s">
        <v>1053</v>
      </c>
      <c r="C730" s="922" t="s">
        <v>425</v>
      </c>
      <c r="D730" s="970"/>
      <c r="E730" s="943">
        <v>-12.891057968139648</v>
      </c>
      <c r="F730" s="943">
        <v>-14.157731056213379</v>
      </c>
      <c r="G730" s="943">
        <v>-20.092342376708984</v>
      </c>
      <c r="H730" s="943">
        <v>-14.10247802734375</v>
      </c>
      <c r="I730" s="943">
        <v>-18.079599380493164</v>
      </c>
      <c r="J730" s="943">
        <v>-13.573952674865723</v>
      </c>
      <c r="K730" s="943">
        <v>-20.233194351196289</v>
      </c>
      <c r="L730" s="943">
        <v>-24.404012680053711</v>
      </c>
      <c r="M730" s="943">
        <v>-14.943779945373535</v>
      </c>
      <c r="N730" s="943">
        <v>-10.740663528442383</v>
      </c>
      <c r="O730" s="943">
        <v>-20.095430374145508</v>
      </c>
      <c r="P730" s="943">
        <v>-14.53447151184082</v>
      </c>
      <c r="Q730" s="943">
        <v>-17.438604354858398</v>
      </c>
      <c r="R730" s="943">
        <v>-9.6841278076171875</v>
      </c>
      <c r="S730" s="943">
        <v>-10.996606826782227</v>
      </c>
      <c r="T730" s="943">
        <v>-13.479606628417969</v>
      </c>
      <c r="U730" s="943">
        <v>-16.815061569213867</v>
      </c>
      <c r="V730" s="943">
        <v>-8.4212617874145508</v>
      </c>
      <c r="W730" s="943">
        <v>-6.5881509780883789</v>
      </c>
      <c r="X730" s="943">
        <v>-10.517399787902832</v>
      </c>
      <c r="Y730" s="943">
        <v>-16.555999755859375</v>
      </c>
      <c r="Z730" s="943">
        <v>-18.459999084472656</v>
      </c>
      <c r="AA730" s="886"/>
      <c r="AB730" s="886"/>
      <c r="AC730" s="886"/>
      <c r="AD730" s="886"/>
      <c r="AE730" s="886"/>
      <c r="AF730" s="886"/>
      <c r="AG730" s="886"/>
      <c r="AH730" s="886"/>
      <c r="AI730" s="886"/>
      <c r="AJ730" s="886"/>
      <c r="AK730" s="886"/>
      <c r="AL730" s="886"/>
      <c r="AO730" s="885"/>
      <c r="AQ730" s="902"/>
      <c r="AR730" s="902"/>
      <c r="AS730" s="902"/>
      <c r="AT730" s="902"/>
    </row>
    <row r="731" spans="1:46" x14ac:dyDescent="0.2">
      <c r="B731" s="884" t="s">
        <v>1053</v>
      </c>
      <c r="AA731" s="886"/>
      <c r="AB731" s="886"/>
      <c r="AC731" s="886"/>
      <c r="AD731" s="886"/>
      <c r="AE731" s="886"/>
      <c r="AF731" s="886"/>
      <c r="AG731" s="886"/>
      <c r="AH731" s="886"/>
      <c r="AI731" s="886"/>
      <c r="AJ731" s="886"/>
      <c r="AK731" s="886"/>
      <c r="AL731" s="886"/>
      <c r="AO731" s="885"/>
    </row>
    <row r="732" spans="1:46" x14ac:dyDescent="0.2">
      <c r="A732" s="944" t="s">
        <v>1049</v>
      </c>
      <c r="B732" s="884" t="s">
        <v>1053</v>
      </c>
      <c r="C732" s="851" t="s">
        <v>86</v>
      </c>
      <c r="D732" s="968"/>
      <c r="E732" s="934">
        <v>72.514961242675781</v>
      </c>
      <c r="F732" s="934">
        <v>81.729400634765625</v>
      </c>
      <c r="G732" s="934">
        <v>18.54893684387207</v>
      </c>
      <c r="H732" s="934">
        <v>12.08315372467041</v>
      </c>
      <c r="I732" s="934">
        <v>3.6768209934234619</v>
      </c>
      <c r="J732" s="934">
        <v>8.1842174530029297</v>
      </c>
      <c r="K732" s="934">
        <v>7.5755658149719238</v>
      </c>
      <c r="L732" s="934">
        <v>9.9198493957519531</v>
      </c>
      <c r="M732" s="934">
        <v>4.5118579864501953</v>
      </c>
      <c r="N732" s="934">
        <v>0.87213897705078125</v>
      </c>
      <c r="O732" s="934">
        <v>-3.0764040946960449</v>
      </c>
      <c r="P732" s="934">
        <v>-3.4245090484619141</v>
      </c>
      <c r="Q732" s="934">
        <v>3.693587064743042</v>
      </c>
      <c r="R732" s="934">
        <v>3.3266079425811768</v>
      </c>
      <c r="S732" s="934">
        <v>16.462120056152344</v>
      </c>
      <c r="T732" s="934">
        <v>28.636192321777344</v>
      </c>
      <c r="U732" s="934">
        <v>54.611778259277344</v>
      </c>
      <c r="V732" s="934">
        <v>78.173652648925781</v>
      </c>
      <c r="W732" s="934">
        <v>105.61782073974609</v>
      </c>
      <c r="X732" s="934">
        <v>108.07042694091797</v>
      </c>
      <c r="Y732" s="934">
        <v>0</v>
      </c>
      <c r="Z732" s="934"/>
      <c r="AA732" s="886"/>
      <c r="AB732" s="886"/>
      <c r="AC732" s="886"/>
      <c r="AD732" s="886"/>
      <c r="AE732" s="886"/>
      <c r="AF732" s="886"/>
      <c r="AG732" s="886"/>
      <c r="AH732" s="886"/>
      <c r="AI732" s="886"/>
      <c r="AJ732" s="886"/>
      <c r="AK732" s="886"/>
      <c r="AL732" s="886"/>
      <c r="AO732" s="885"/>
    </row>
    <row r="733" spans="1:46" x14ac:dyDescent="0.2">
      <c r="A733" s="944" t="s">
        <v>1050</v>
      </c>
      <c r="B733" s="884" t="s">
        <v>1053</v>
      </c>
      <c r="C733" s="862" t="s">
        <v>797</v>
      </c>
      <c r="D733" s="969"/>
      <c r="E733" s="934">
        <v>21.946319580078125</v>
      </c>
      <c r="F733" s="934">
        <v>39.881198883056641</v>
      </c>
      <c r="G733" s="934">
        <v>-5.7900948524475098</v>
      </c>
      <c r="H733" s="934">
        <v>-15.476149559020996</v>
      </c>
      <c r="I733" s="934">
        <v>-18.055391311645508</v>
      </c>
      <c r="J733" s="934">
        <v>-7.638117790222168</v>
      </c>
      <c r="K733" s="934">
        <v>-11.280961990356445</v>
      </c>
      <c r="L733" s="934">
        <v>-0.56717002391815186</v>
      </c>
      <c r="M733" s="934">
        <v>-12.230093955993652</v>
      </c>
      <c r="N733" s="934">
        <v>-25.495502471923828</v>
      </c>
      <c r="O733" s="934">
        <v>-20.337471008300781</v>
      </c>
      <c r="P733" s="934">
        <v>-12.378116607666016</v>
      </c>
      <c r="Q733" s="934">
        <v>-8.0465679168701172</v>
      </c>
      <c r="R733" s="934">
        <v>-4.980104923248291</v>
      </c>
      <c r="S733" s="934">
        <v>8.682673454284668</v>
      </c>
      <c r="T733" s="934">
        <v>21.155429840087891</v>
      </c>
      <c r="U733" s="934">
        <v>27.549007415771484</v>
      </c>
      <c r="V733" s="934">
        <v>35.81915283203125</v>
      </c>
      <c r="W733" s="934">
        <v>40.9183349609375</v>
      </c>
      <c r="X733" s="934">
        <v>39.126205444335938</v>
      </c>
      <c r="Y733" s="934">
        <v>0</v>
      </c>
      <c r="Z733" s="934"/>
      <c r="AA733" s="886"/>
      <c r="AB733" s="886"/>
      <c r="AC733" s="886"/>
      <c r="AD733" s="886"/>
      <c r="AE733" s="886"/>
      <c r="AF733" s="886"/>
      <c r="AG733" s="886"/>
      <c r="AH733" s="886"/>
      <c r="AI733" s="886"/>
      <c r="AJ733" s="886"/>
      <c r="AK733" s="886"/>
      <c r="AL733" s="886"/>
      <c r="AO733" s="885"/>
    </row>
    <row r="734" spans="1:46" x14ac:dyDescent="0.2">
      <c r="A734" s="944" t="s">
        <v>1051</v>
      </c>
      <c r="B734" s="884" t="s">
        <v>1053</v>
      </c>
      <c r="C734" s="862" t="s">
        <v>566</v>
      </c>
      <c r="D734" s="969"/>
      <c r="E734" s="934">
        <v>-2.6371109485626221</v>
      </c>
      <c r="F734" s="934">
        <v>0.34310001134872437</v>
      </c>
      <c r="G734" s="934">
        <v>-1.5172929763793945</v>
      </c>
      <c r="H734" s="934">
        <v>-6.8243589401245117</v>
      </c>
      <c r="I734" s="934">
        <v>-6.2959427833557129</v>
      </c>
      <c r="J734" s="934">
        <v>-2.7732288837432861</v>
      </c>
      <c r="K734" s="934">
        <v>-2.1551880836486816</v>
      </c>
      <c r="L734" s="934">
        <v>-6.8272390365600586</v>
      </c>
      <c r="M734" s="934">
        <v>-9.1160030364990234</v>
      </c>
      <c r="N734" s="934">
        <v>-12.868435859680176</v>
      </c>
      <c r="O734" s="934">
        <v>-15.045947074890137</v>
      </c>
      <c r="P734" s="934">
        <v>-10.725021362304688</v>
      </c>
      <c r="Q734" s="934">
        <v>-10.424797058105469</v>
      </c>
      <c r="R734" s="934">
        <v>-9.4233722686767578</v>
      </c>
      <c r="S734" s="934">
        <v>3.8499839305877686</v>
      </c>
      <c r="T734" s="934">
        <v>16.780593872070313</v>
      </c>
      <c r="U734" s="934">
        <v>27.700662612915039</v>
      </c>
      <c r="V734" s="934">
        <v>35.756694793701172</v>
      </c>
      <c r="W734" s="934">
        <v>40.959194183349609</v>
      </c>
      <c r="X734" s="934">
        <v>39.126487731933594</v>
      </c>
      <c r="Y734" s="934">
        <v>0</v>
      </c>
      <c r="Z734" s="934"/>
      <c r="AA734" s="886"/>
      <c r="AB734" s="886"/>
      <c r="AC734" s="886"/>
      <c r="AD734" s="886"/>
      <c r="AE734" s="886"/>
      <c r="AF734" s="886"/>
      <c r="AG734" s="886"/>
      <c r="AH734" s="886"/>
      <c r="AI734" s="886"/>
      <c r="AJ734" s="886"/>
      <c r="AK734" s="886"/>
      <c r="AL734" s="886"/>
      <c r="AO734" s="885"/>
    </row>
    <row r="735" spans="1:46" x14ac:dyDescent="0.2">
      <c r="B735" s="884" t="s">
        <v>1053</v>
      </c>
      <c r="AA735" s="886"/>
      <c r="AB735" s="886"/>
      <c r="AC735" s="886"/>
      <c r="AD735" s="886"/>
      <c r="AE735" s="886"/>
      <c r="AF735" s="886"/>
      <c r="AG735" s="886"/>
      <c r="AH735" s="886"/>
      <c r="AI735" s="886"/>
      <c r="AJ735" s="886"/>
      <c r="AK735" s="886"/>
      <c r="AL735" s="886"/>
      <c r="AO735" s="885"/>
    </row>
    <row r="736" spans="1:46" x14ac:dyDescent="0.2">
      <c r="A736" s="944" t="s">
        <v>1052</v>
      </c>
      <c r="B736" s="884" t="s">
        <v>1053</v>
      </c>
      <c r="C736" s="867" t="s">
        <v>249</v>
      </c>
      <c r="D736" s="937"/>
      <c r="E736" s="971">
        <v>7.1054273576010019E-15</v>
      </c>
      <c r="F736" s="971">
        <v>0</v>
      </c>
      <c r="G736" s="971">
        <v>-2.6999998954124749E-4</v>
      </c>
      <c r="H736" s="971">
        <v>0.66893702745437622</v>
      </c>
      <c r="I736" s="971">
        <v>0</v>
      </c>
      <c r="J736" s="971">
        <v>1.2999969534575939E-2</v>
      </c>
      <c r="K736" s="971">
        <v>2.4478922000525927E-8</v>
      </c>
      <c r="L736" s="971">
        <v>-0.17290507256984711</v>
      </c>
      <c r="M736" s="971">
        <v>-7.110589450576299E-9</v>
      </c>
      <c r="N736" s="971">
        <v>5.7098393568821848E-8</v>
      </c>
      <c r="O736" s="971">
        <v>-2.3792264158828402E-8</v>
      </c>
      <c r="P736" s="971">
        <v>2.3240093014464946E-6</v>
      </c>
      <c r="Q736" s="971">
        <v>1.0009628022089601E-3</v>
      </c>
      <c r="R736" s="971">
        <v>-1.001971191726625E-3</v>
      </c>
      <c r="S736" s="971">
        <v>9.9999999747524271E-7</v>
      </c>
      <c r="T736" s="971">
        <v>1.0000345064327121E-3</v>
      </c>
      <c r="U736" s="971">
        <v>2.0000555086880922E-3</v>
      </c>
      <c r="V736" s="971">
        <v>1.0000162292271852E-3</v>
      </c>
      <c r="W736" s="971">
        <v>-9.9996780045330524E-4</v>
      </c>
      <c r="X736" s="971">
        <v>2.8421709430404007E-14</v>
      </c>
      <c r="Y736" s="971">
        <v>4.999999888241291E-3</v>
      </c>
      <c r="Z736" s="971">
        <v>-4.999999888241291E-3</v>
      </c>
      <c r="AA736" s="886"/>
      <c r="AB736" s="886"/>
      <c r="AC736" s="886"/>
      <c r="AD736" s="886"/>
      <c r="AE736" s="886"/>
      <c r="AF736" s="886"/>
      <c r="AG736" s="886"/>
      <c r="AH736" s="886"/>
      <c r="AI736" s="886"/>
      <c r="AJ736" s="886"/>
      <c r="AK736" s="886"/>
      <c r="AL736" s="886"/>
      <c r="AO736" s="885"/>
    </row>
    <row r="737" spans="1:99" x14ac:dyDescent="0.2">
      <c r="B737" s="884" t="s">
        <v>1053</v>
      </c>
      <c r="C737" s="923"/>
      <c r="D737" s="972"/>
      <c r="E737" s="934"/>
      <c r="F737" s="934"/>
      <c r="G737" s="934"/>
      <c r="H737" s="934"/>
      <c r="I737" s="934"/>
      <c r="J737" s="934"/>
      <c r="K737" s="934"/>
      <c r="L737" s="934"/>
      <c r="M737" s="934"/>
      <c r="N737" s="934"/>
      <c r="O737" s="934"/>
      <c r="P737" s="934"/>
      <c r="Q737" s="934"/>
      <c r="R737" s="934"/>
      <c r="S737" s="934"/>
      <c r="T737" s="934"/>
      <c r="U737" s="934"/>
      <c r="V737" s="934"/>
      <c r="W737" s="934"/>
      <c r="X737" s="934"/>
      <c r="Y737" s="934"/>
      <c r="Z737" s="934"/>
      <c r="AA737" s="886"/>
      <c r="AB737" s="886"/>
      <c r="AC737" s="886"/>
      <c r="AD737" s="886"/>
      <c r="AE737" s="886"/>
      <c r="AF737" s="886"/>
      <c r="AG737" s="886"/>
      <c r="AH737" s="886"/>
      <c r="AI737" s="886"/>
      <c r="AJ737" s="886"/>
      <c r="AK737" s="886"/>
      <c r="AL737" s="886"/>
      <c r="AO737" s="885"/>
    </row>
    <row r="738" spans="1:99" x14ac:dyDescent="0.2">
      <c r="B738" s="884" t="s">
        <v>1053</v>
      </c>
      <c r="C738" s="923"/>
      <c r="D738" s="972"/>
      <c r="E738" s="934"/>
      <c r="F738" s="934"/>
      <c r="G738" s="934"/>
      <c r="H738" s="934"/>
      <c r="I738" s="934"/>
      <c r="J738" s="934"/>
      <c r="K738" s="934"/>
      <c r="L738" s="934"/>
      <c r="M738" s="934"/>
      <c r="N738" s="934"/>
      <c r="O738" s="934"/>
      <c r="P738" s="934"/>
      <c r="Q738" s="934"/>
      <c r="R738" s="934"/>
      <c r="S738" s="934"/>
      <c r="T738" s="934"/>
      <c r="U738" s="934"/>
      <c r="V738" s="934"/>
      <c r="W738" s="934"/>
      <c r="X738" s="934"/>
      <c r="Y738" s="934"/>
      <c r="Z738" s="934"/>
      <c r="AA738" s="886"/>
      <c r="AB738" s="886"/>
      <c r="AC738" s="886"/>
      <c r="AD738" s="886"/>
      <c r="AE738" s="886"/>
      <c r="AF738" s="886"/>
      <c r="AG738" s="886"/>
      <c r="AH738" s="886"/>
      <c r="AI738" s="886"/>
      <c r="AJ738" s="886"/>
      <c r="AK738" s="886"/>
      <c r="AL738" s="886"/>
      <c r="AO738" s="885"/>
    </row>
    <row r="739" spans="1:99" x14ac:dyDescent="0.2">
      <c r="B739" s="884" t="s">
        <v>1053</v>
      </c>
      <c r="E739" s="973"/>
      <c r="F739" s="973"/>
      <c r="G739" s="973"/>
      <c r="H739" s="973"/>
      <c r="I739" s="973"/>
      <c r="J739" s="973"/>
      <c r="K739" s="973"/>
      <c r="L739" s="973"/>
      <c r="M739" s="973"/>
      <c r="N739" s="973"/>
      <c r="O739" s="973"/>
      <c r="P739" s="973"/>
      <c r="Q739" s="973"/>
      <c r="R739" s="973"/>
      <c r="S739" s="973"/>
      <c r="T739" s="973"/>
      <c r="U739" s="973"/>
      <c r="V739" s="973"/>
      <c r="W739" s="973"/>
      <c r="X739" s="973"/>
      <c r="Y739" s="973"/>
      <c r="Z739" s="973"/>
      <c r="AA739" s="886"/>
      <c r="AB739" s="886"/>
      <c r="AC739" s="886"/>
      <c r="AD739" s="886"/>
      <c r="AE739" s="886"/>
      <c r="AF739" s="886"/>
      <c r="AG739" s="886"/>
      <c r="AH739" s="886"/>
      <c r="AI739" s="886"/>
      <c r="AJ739" s="886"/>
      <c r="AK739" s="886"/>
      <c r="AL739" s="886"/>
      <c r="AO739" s="885"/>
    </row>
    <row r="740" spans="1:99" x14ac:dyDescent="0.2">
      <c r="A740" s="985"/>
      <c r="B740" s="916" t="s">
        <v>1053</v>
      </c>
      <c r="C740" s="918"/>
      <c r="D740" s="962"/>
      <c r="E740" s="961"/>
      <c r="F740" s="961"/>
      <c r="G740" s="961"/>
      <c r="H740" s="961"/>
      <c r="I740" s="961"/>
      <c r="J740" s="961"/>
      <c r="K740" s="961"/>
      <c r="L740" s="961"/>
      <c r="M740" s="961"/>
      <c r="N740" s="961"/>
      <c r="O740" s="961"/>
      <c r="P740" s="961"/>
      <c r="Q740" s="961"/>
      <c r="R740" s="961"/>
      <c r="S740" s="961"/>
      <c r="T740" s="961"/>
      <c r="U740" s="961"/>
      <c r="V740" s="961"/>
      <c r="W740" s="961"/>
      <c r="X740" s="961"/>
      <c r="Y740" s="961"/>
      <c r="Z740" s="961"/>
      <c r="AA740" s="961"/>
      <c r="AB740" s="961"/>
      <c r="AC740" s="961"/>
      <c r="AD740" s="961"/>
      <c r="AE740" s="961"/>
      <c r="AF740" s="961"/>
      <c r="AG740" s="961"/>
      <c r="AH740" s="961"/>
      <c r="AI740" s="961"/>
      <c r="AJ740" s="961"/>
      <c r="AK740" s="961"/>
      <c r="AL740" s="961"/>
      <c r="AO740" s="885"/>
    </row>
    <row r="741" spans="1:99" s="874" customFormat="1" ht="20.100000000000001" customHeight="1" x14ac:dyDescent="0.2">
      <c r="A741" s="986"/>
      <c r="B741" s="896"/>
      <c r="C741" s="924"/>
      <c r="D741" s="967"/>
      <c r="E741" s="967"/>
      <c r="F741" s="967"/>
      <c r="G741" s="967"/>
      <c r="H741" s="967"/>
      <c r="I741" s="967"/>
      <c r="J741" s="967"/>
      <c r="K741" s="967"/>
      <c r="L741" s="967"/>
      <c r="M741" s="967"/>
      <c r="N741" s="967"/>
      <c r="O741" s="967"/>
      <c r="P741" s="967"/>
      <c r="Q741" s="967"/>
      <c r="R741" s="967"/>
      <c r="S741" s="967"/>
      <c r="T741" s="967"/>
      <c r="U741" s="967"/>
      <c r="V741" s="967"/>
      <c r="W741" s="967"/>
      <c r="X741" s="967"/>
      <c r="Y741" s="967"/>
      <c r="Z741" s="967"/>
      <c r="AQ741" s="902"/>
      <c r="AR741" s="902"/>
      <c r="AS741" s="902"/>
      <c r="AT741" s="902"/>
      <c r="AV741" s="873"/>
      <c r="AW741" s="873"/>
    </row>
    <row r="742" spans="1:99" x14ac:dyDescent="0.2">
      <c r="B742" s="884"/>
      <c r="C742" s="899"/>
      <c r="D742" s="944"/>
    </row>
    <row r="743" spans="1:99" x14ac:dyDescent="0.2">
      <c r="B743" s="884"/>
      <c r="C743" s="891"/>
      <c r="D743" s="944"/>
      <c r="E743" s="934"/>
      <c r="F743" s="934"/>
      <c r="G743" s="934"/>
      <c r="H743" s="934"/>
      <c r="I743" s="934"/>
      <c r="J743" s="934"/>
      <c r="K743" s="934"/>
      <c r="L743" s="934"/>
      <c r="M743" s="934"/>
      <c r="N743" s="934"/>
      <c r="O743" s="934"/>
      <c r="P743" s="934"/>
      <c r="Q743" s="934"/>
      <c r="R743" s="934"/>
      <c r="S743" s="934"/>
      <c r="T743" s="934"/>
      <c r="U743" s="934"/>
      <c r="V743" s="934"/>
      <c r="W743" s="934"/>
      <c r="X743" s="934"/>
      <c r="Y743" s="934"/>
      <c r="Z743" s="934"/>
    </row>
    <row r="744" spans="1:99" s="852" customFormat="1" x14ac:dyDescent="0.2">
      <c r="A744" s="944"/>
      <c r="B744" s="884"/>
      <c r="C744" s="891"/>
      <c r="D744" s="944"/>
      <c r="E744" s="934"/>
      <c r="F744" s="934"/>
      <c r="G744" s="934"/>
      <c r="H744" s="934"/>
      <c r="I744" s="934"/>
      <c r="J744" s="934"/>
      <c r="K744" s="934"/>
      <c r="L744" s="934"/>
      <c r="M744" s="934"/>
      <c r="N744" s="934"/>
      <c r="O744" s="934"/>
      <c r="P744" s="934"/>
      <c r="Q744" s="934"/>
      <c r="R744" s="934"/>
      <c r="S744" s="934"/>
      <c r="T744" s="934"/>
      <c r="U744" s="934"/>
      <c r="V744" s="934"/>
      <c r="W744" s="934"/>
      <c r="X744" s="934"/>
      <c r="Y744" s="934"/>
      <c r="Z744" s="934"/>
      <c r="AA744" s="853"/>
      <c r="AB744" s="853"/>
      <c r="AC744" s="853"/>
      <c r="AD744" s="853"/>
      <c r="AE744" s="853"/>
      <c r="AF744" s="853"/>
      <c r="AG744" s="853"/>
      <c r="AH744" s="853"/>
      <c r="AI744" s="853"/>
      <c r="AJ744" s="853"/>
      <c r="AK744" s="853"/>
      <c r="AL744" s="853"/>
      <c r="AM744" s="853"/>
      <c r="AN744" s="853"/>
      <c r="AO744" s="853"/>
      <c r="AP744" s="853"/>
      <c r="AQ744" s="888"/>
      <c r="AR744" s="888"/>
      <c r="AS744" s="888"/>
      <c r="AT744" s="888"/>
      <c r="AU744" s="853"/>
      <c r="AX744" s="853"/>
      <c r="AY744" s="853"/>
      <c r="AZ744" s="853"/>
      <c r="BA744" s="853"/>
      <c r="BB744" s="853"/>
      <c r="BC744" s="853"/>
      <c r="BD744" s="853"/>
      <c r="BE744" s="853"/>
      <c r="BF744" s="853"/>
      <c r="BG744" s="853"/>
      <c r="BH744" s="853"/>
      <c r="BI744" s="853"/>
      <c r="BJ744" s="853"/>
      <c r="BK744" s="853"/>
      <c r="BL744" s="853"/>
      <c r="BM744" s="853"/>
      <c r="BN744" s="853"/>
      <c r="BO744" s="853"/>
      <c r="BP744" s="853"/>
      <c r="BQ744" s="853"/>
      <c r="BR744" s="853"/>
      <c r="BS744" s="853"/>
      <c r="BT744" s="853"/>
      <c r="BU744" s="853"/>
      <c r="BV744" s="853"/>
      <c r="BW744" s="853"/>
      <c r="BX744" s="853"/>
      <c r="BY744" s="853"/>
      <c r="BZ744" s="853"/>
      <c r="CA744" s="853"/>
      <c r="CB744" s="853"/>
      <c r="CC744" s="853"/>
      <c r="CD744" s="853"/>
      <c r="CE744" s="853"/>
      <c r="CF744" s="853"/>
      <c r="CG744" s="853"/>
      <c r="CH744" s="853"/>
      <c r="CI744" s="853"/>
      <c r="CJ744" s="853"/>
      <c r="CK744" s="853"/>
      <c r="CL744" s="853"/>
      <c r="CM744" s="853"/>
      <c r="CN744" s="853"/>
      <c r="CO744" s="853"/>
      <c r="CP744" s="853"/>
      <c r="CQ744" s="853"/>
      <c r="CR744" s="853"/>
      <c r="CS744" s="853"/>
      <c r="CT744" s="853"/>
      <c r="CU744" s="853"/>
    </row>
    <row r="745" spans="1:99" s="852" customFormat="1" x14ac:dyDescent="0.2">
      <c r="A745" s="944"/>
      <c r="B745" s="884"/>
      <c r="C745" s="891"/>
      <c r="D745" s="944"/>
      <c r="E745" s="934"/>
      <c r="F745" s="934"/>
      <c r="G745" s="934"/>
      <c r="H745" s="934"/>
      <c r="I745" s="934"/>
      <c r="J745" s="934"/>
      <c r="K745" s="934"/>
      <c r="L745" s="934"/>
      <c r="M745" s="934"/>
      <c r="N745" s="934"/>
      <c r="O745" s="934"/>
      <c r="P745" s="934"/>
      <c r="Q745" s="934"/>
      <c r="R745" s="934"/>
      <c r="S745" s="934"/>
      <c r="T745" s="934"/>
      <c r="U745" s="934"/>
      <c r="V745" s="934"/>
      <c r="W745" s="934"/>
      <c r="X745" s="934"/>
      <c r="Y745" s="934"/>
      <c r="Z745" s="934"/>
      <c r="AA745" s="853"/>
      <c r="AB745" s="853"/>
      <c r="AC745" s="853"/>
      <c r="AD745" s="853"/>
      <c r="AE745" s="853"/>
      <c r="AF745" s="853"/>
      <c r="AG745" s="853"/>
      <c r="AH745" s="853"/>
      <c r="AI745" s="853"/>
      <c r="AJ745" s="853"/>
      <c r="AK745" s="853"/>
      <c r="AL745" s="853"/>
      <c r="AM745" s="853"/>
      <c r="AN745" s="853"/>
      <c r="AO745" s="853"/>
      <c r="AP745" s="853"/>
      <c r="AQ745" s="888"/>
      <c r="AR745" s="888"/>
      <c r="AS745" s="888"/>
      <c r="AT745" s="888"/>
      <c r="AU745" s="853"/>
      <c r="AX745" s="853"/>
      <c r="AY745" s="853"/>
      <c r="AZ745" s="853"/>
      <c r="BA745" s="853"/>
      <c r="BB745" s="853"/>
      <c r="BC745" s="853"/>
      <c r="BD745" s="853"/>
      <c r="BE745" s="853"/>
      <c r="BF745" s="853"/>
      <c r="BG745" s="853"/>
      <c r="BH745" s="853"/>
      <c r="BI745" s="853"/>
      <c r="BJ745" s="853"/>
      <c r="BK745" s="853"/>
      <c r="BL745" s="853"/>
      <c r="BM745" s="853"/>
      <c r="BN745" s="853"/>
      <c r="BO745" s="853"/>
      <c r="BP745" s="853"/>
      <c r="BQ745" s="853"/>
      <c r="BR745" s="853"/>
      <c r="BS745" s="853"/>
      <c r="BT745" s="853"/>
      <c r="BU745" s="853"/>
      <c r="BV745" s="853"/>
      <c r="BW745" s="853"/>
      <c r="BX745" s="853"/>
      <c r="BY745" s="853"/>
      <c r="BZ745" s="853"/>
      <c r="CA745" s="853"/>
      <c r="CB745" s="853"/>
      <c r="CC745" s="853"/>
      <c r="CD745" s="853"/>
      <c r="CE745" s="853"/>
      <c r="CF745" s="853"/>
      <c r="CG745" s="853"/>
      <c r="CH745" s="853"/>
      <c r="CI745" s="853"/>
      <c r="CJ745" s="853"/>
      <c r="CK745" s="853"/>
      <c r="CL745" s="853"/>
      <c r="CM745" s="853"/>
      <c r="CN745" s="853"/>
      <c r="CO745" s="853"/>
      <c r="CP745" s="853"/>
      <c r="CQ745" s="853"/>
      <c r="CR745" s="853"/>
      <c r="CS745" s="853"/>
      <c r="CT745" s="853"/>
      <c r="CU745" s="853"/>
    </row>
    <row r="746" spans="1:99" s="852" customFormat="1" x14ac:dyDescent="0.2">
      <c r="A746" s="944"/>
      <c r="B746" s="884"/>
      <c r="C746" s="891"/>
      <c r="D746" s="944"/>
      <c r="E746" s="934"/>
      <c r="F746" s="934"/>
      <c r="G746" s="934"/>
      <c r="H746" s="934"/>
      <c r="I746" s="934"/>
      <c r="J746" s="934"/>
      <c r="K746" s="934"/>
      <c r="L746" s="934"/>
      <c r="M746" s="934"/>
      <c r="N746" s="934"/>
      <c r="O746" s="934"/>
      <c r="P746" s="934"/>
      <c r="Q746" s="934"/>
      <c r="R746" s="934"/>
      <c r="S746" s="934"/>
      <c r="T746" s="934"/>
      <c r="U746" s="934"/>
      <c r="V746" s="934"/>
      <c r="W746" s="934"/>
      <c r="X746" s="934"/>
      <c r="Y746" s="934"/>
      <c r="Z746" s="934"/>
      <c r="AA746" s="853"/>
      <c r="AB746" s="853"/>
      <c r="AC746" s="853"/>
      <c r="AD746" s="853"/>
      <c r="AE746" s="853"/>
      <c r="AF746" s="853"/>
      <c r="AG746" s="853"/>
      <c r="AH746" s="853"/>
      <c r="AI746" s="853"/>
      <c r="AJ746" s="853"/>
      <c r="AK746" s="853"/>
      <c r="AL746" s="853"/>
      <c r="AM746" s="853"/>
      <c r="AN746" s="853"/>
      <c r="AO746" s="853"/>
      <c r="AP746" s="853"/>
      <c r="AQ746" s="888"/>
      <c r="AR746" s="888"/>
      <c r="AS746" s="888"/>
      <c r="AT746" s="888"/>
      <c r="AU746" s="853"/>
      <c r="AX746" s="853"/>
      <c r="AY746" s="853"/>
      <c r="AZ746" s="853"/>
      <c r="BA746" s="853"/>
      <c r="BB746" s="853"/>
      <c r="BC746" s="853"/>
      <c r="BD746" s="853"/>
      <c r="BE746" s="853"/>
      <c r="BF746" s="853"/>
      <c r="BG746" s="853"/>
      <c r="BH746" s="853"/>
      <c r="BI746" s="853"/>
      <c r="BJ746" s="853"/>
      <c r="BK746" s="853"/>
      <c r="BL746" s="853"/>
      <c r="BM746" s="853"/>
      <c r="BN746" s="853"/>
      <c r="BO746" s="853"/>
      <c r="BP746" s="853"/>
      <c r="BQ746" s="853"/>
      <c r="BR746" s="853"/>
      <c r="BS746" s="853"/>
      <c r="BT746" s="853"/>
      <c r="BU746" s="853"/>
      <c r="BV746" s="853"/>
      <c r="BW746" s="853"/>
      <c r="BX746" s="853"/>
      <c r="BY746" s="853"/>
      <c r="BZ746" s="853"/>
      <c r="CA746" s="853"/>
      <c r="CB746" s="853"/>
      <c r="CC746" s="853"/>
      <c r="CD746" s="853"/>
      <c r="CE746" s="853"/>
      <c r="CF746" s="853"/>
      <c r="CG746" s="853"/>
      <c r="CH746" s="853"/>
      <c r="CI746" s="853"/>
      <c r="CJ746" s="853"/>
      <c r="CK746" s="853"/>
      <c r="CL746" s="853"/>
      <c r="CM746" s="853"/>
      <c r="CN746" s="853"/>
      <c r="CO746" s="853"/>
      <c r="CP746" s="853"/>
      <c r="CQ746" s="853"/>
      <c r="CR746" s="853"/>
      <c r="CS746" s="853"/>
      <c r="CT746" s="853"/>
      <c r="CU746" s="853"/>
    </row>
    <row r="747" spans="1:99" s="852" customFormat="1" x14ac:dyDescent="0.2">
      <c r="A747" s="944"/>
      <c r="B747" s="884"/>
      <c r="C747" s="891"/>
      <c r="D747" s="944"/>
      <c r="E747" s="934"/>
      <c r="F747" s="934"/>
      <c r="G747" s="934"/>
      <c r="H747" s="934"/>
      <c r="I747" s="934"/>
      <c r="J747" s="934"/>
      <c r="K747" s="934"/>
      <c r="L747" s="934"/>
      <c r="M747" s="934"/>
      <c r="N747" s="934"/>
      <c r="O747" s="934"/>
      <c r="P747" s="934"/>
      <c r="Q747" s="934"/>
      <c r="R747" s="934"/>
      <c r="S747" s="934"/>
      <c r="T747" s="934"/>
      <c r="U747" s="934"/>
      <c r="V747" s="934"/>
      <c r="W747" s="934"/>
      <c r="X747" s="934"/>
      <c r="Y747" s="934"/>
      <c r="Z747" s="934"/>
      <c r="AA747" s="853"/>
      <c r="AB747" s="853"/>
      <c r="AC747" s="853"/>
      <c r="AD747" s="853"/>
      <c r="AE747" s="853"/>
      <c r="AF747" s="853"/>
      <c r="AG747" s="853"/>
      <c r="AH747" s="853"/>
      <c r="AI747" s="853"/>
      <c r="AJ747" s="853"/>
      <c r="AK747" s="853"/>
      <c r="AL747" s="853"/>
      <c r="AM747" s="853"/>
      <c r="AN747" s="853"/>
      <c r="AO747" s="853"/>
      <c r="AP747" s="853"/>
      <c r="AQ747" s="888"/>
      <c r="AR747" s="888"/>
      <c r="AS747" s="888"/>
      <c r="AT747" s="888"/>
      <c r="AU747" s="853"/>
      <c r="AX747" s="853"/>
      <c r="AY747" s="853"/>
      <c r="AZ747" s="853"/>
      <c r="BA747" s="853"/>
      <c r="BB747" s="853"/>
      <c r="BC747" s="853"/>
      <c r="BD747" s="853"/>
      <c r="BE747" s="853"/>
      <c r="BF747" s="853"/>
      <c r="BG747" s="853"/>
      <c r="BH747" s="853"/>
      <c r="BI747" s="853"/>
      <c r="BJ747" s="853"/>
      <c r="BK747" s="853"/>
      <c r="BL747" s="853"/>
      <c r="BM747" s="853"/>
      <c r="BN747" s="853"/>
      <c r="BO747" s="853"/>
      <c r="BP747" s="853"/>
      <c r="BQ747" s="853"/>
      <c r="BR747" s="853"/>
      <c r="BS747" s="853"/>
      <c r="BT747" s="853"/>
      <c r="BU747" s="853"/>
      <c r="BV747" s="853"/>
      <c r="BW747" s="853"/>
      <c r="BX747" s="853"/>
      <c r="BY747" s="853"/>
      <c r="BZ747" s="853"/>
      <c r="CA747" s="853"/>
      <c r="CB747" s="853"/>
      <c r="CC747" s="853"/>
      <c r="CD747" s="853"/>
      <c r="CE747" s="853"/>
      <c r="CF747" s="853"/>
      <c r="CG747" s="853"/>
      <c r="CH747" s="853"/>
      <c r="CI747" s="853"/>
      <c r="CJ747" s="853"/>
      <c r="CK747" s="853"/>
      <c r="CL747" s="853"/>
      <c r="CM747" s="853"/>
      <c r="CN747" s="853"/>
      <c r="CO747" s="853"/>
      <c r="CP747" s="853"/>
      <c r="CQ747" s="853"/>
      <c r="CR747" s="853"/>
      <c r="CS747" s="853"/>
      <c r="CT747" s="853"/>
      <c r="CU747" s="853"/>
    </row>
    <row r="748" spans="1:99" s="852" customFormat="1" x14ac:dyDescent="0.2">
      <c r="A748" s="944"/>
      <c r="B748" s="884"/>
      <c r="C748" s="894"/>
      <c r="D748" s="944"/>
      <c r="E748" s="934"/>
      <c r="F748" s="934"/>
      <c r="G748" s="934"/>
      <c r="H748" s="934"/>
      <c r="I748" s="934"/>
      <c r="J748" s="934"/>
      <c r="K748" s="934"/>
      <c r="L748" s="934"/>
      <c r="M748" s="934"/>
      <c r="N748" s="934"/>
      <c r="O748" s="934"/>
      <c r="P748" s="934"/>
      <c r="Q748" s="934"/>
      <c r="R748" s="934"/>
      <c r="S748" s="934"/>
      <c r="T748" s="934"/>
      <c r="U748" s="934"/>
      <c r="V748" s="934"/>
      <c r="W748" s="934"/>
      <c r="X748" s="934"/>
      <c r="Y748" s="934"/>
      <c r="Z748" s="934"/>
      <c r="AA748" s="853"/>
      <c r="AB748" s="853"/>
      <c r="AC748" s="853"/>
      <c r="AD748" s="853"/>
      <c r="AE748" s="853"/>
      <c r="AF748" s="853"/>
      <c r="AG748" s="853"/>
      <c r="AH748" s="853"/>
      <c r="AI748" s="853"/>
      <c r="AJ748" s="853"/>
      <c r="AK748" s="853"/>
      <c r="AL748" s="853"/>
      <c r="AM748" s="853"/>
      <c r="AN748" s="853"/>
      <c r="AO748" s="853"/>
      <c r="AP748" s="853"/>
      <c r="AQ748" s="888"/>
      <c r="AR748" s="888"/>
      <c r="AS748" s="888"/>
      <c r="AT748" s="888"/>
      <c r="AU748" s="853"/>
      <c r="AX748" s="853"/>
      <c r="AY748" s="853"/>
      <c r="AZ748" s="853"/>
      <c r="BA748" s="853"/>
      <c r="BB748" s="853"/>
      <c r="BC748" s="853"/>
      <c r="BD748" s="853"/>
      <c r="BE748" s="853"/>
      <c r="BF748" s="853"/>
      <c r="BG748" s="853"/>
      <c r="BH748" s="853"/>
      <c r="BI748" s="853"/>
      <c r="BJ748" s="853"/>
      <c r="BK748" s="853"/>
      <c r="BL748" s="853"/>
      <c r="BM748" s="853"/>
      <c r="BN748" s="853"/>
      <c r="BO748" s="853"/>
      <c r="BP748" s="853"/>
      <c r="BQ748" s="853"/>
      <c r="BR748" s="853"/>
      <c r="BS748" s="853"/>
      <c r="BT748" s="853"/>
      <c r="BU748" s="853"/>
      <c r="BV748" s="853"/>
      <c r="BW748" s="853"/>
      <c r="BX748" s="853"/>
      <c r="BY748" s="853"/>
      <c r="BZ748" s="853"/>
      <c r="CA748" s="853"/>
      <c r="CB748" s="853"/>
      <c r="CC748" s="853"/>
      <c r="CD748" s="853"/>
      <c r="CE748" s="853"/>
      <c r="CF748" s="853"/>
      <c r="CG748" s="853"/>
      <c r="CH748" s="853"/>
      <c r="CI748" s="853"/>
      <c r="CJ748" s="853"/>
      <c r="CK748" s="853"/>
      <c r="CL748" s="853"/>
      <c r="CM748" s="853"/>
      <c r="CN748" s="853"/>
      <c r="CO748" s="853"/>
      <c r="CP748" s="853"/>
      <c r="CQ748" s="853"/>
      <c r="CR748" s="853"/>
      <c r="CS748" s="853"/>
      <c r="CT748" s="853"/>
      <c r="CU748" s="853"/>
    </row>
    <row r="749" spans="1:99" s="852" customFormat="1" x14ac:dyDescent="0.2">
      <c r="A749" s="944"/>
      <c r="B749" s="884"/>
      <c r="C749" s="894"/>
      <c r="D749" s="944"/>
      <c r="E749" s="933"/>
      <c r="F749" s="933"/>
      <c r="G749" s="933"/>
      <c r="H749" s="933"/>
      <c r="I749" s="933"/>
      <c r="J749" s="933"/>
      <c r="K749" s="933"/>
      <c r="L749" s="933"/>
      <c r="M749" s="933"/>
      <c r="N749" s="933"/>
      <c r="O749" s="933"/>
      <c r="P749" s="933"/>
      <c r="Q749" s="933"/>
      <c r="R749" s="933"/>
      <c r="S749" s="933"/>
      <c r="T749" s="933"/>
      <c r="U749" s="933"/>
      <c r="V749" s="933"/>
      <c r="W749" s="933"/>
      <c r="X749" s="933"/>
      <c r="Y749" s="933"/>
      <c r="Z749" s="933"/>
      <c r="AA749" s="853"/>
      <c r="AB749" s="853"/>
      <c r="AC749" s="853"/>
      <c r="AD749" s="853"/>
      <c r="AE749" s="853"/>
      <c r="AF749" s="853"/>
      <c r="AG749" s="853"/>
      <c r="AH749" s="853"/>
      <c r="AI749" s="853"/>
      <c r="AJ749" s="853"/>
      <c r="AK749" s="853"/>
      <c r="AL749" s="853"/>
      <c r="AM749" s="853"/>
      <c r="AN749" s="853"/>
      <c r="AO749" s="853"/>
      <c r="AP749" s="853"/>
      <c r="AQ749" s="888"/>
      <c r="AR749" s="888"/>
      <c r="AS749" s="888"/>
      <c r="AT749" s="888"/>
      <c r="AU749" s="853"/>
      <c r="AX749" s="853"/>
      <c r="AY749" s="853"/>
      <c r="AZ749" s="853"/>
      <c r="BA749" s="853"/>
      <c r="BB749" s="853"/>
      <c r="BC749" s="853"/>
      <c r="BD749" s="853"/>
      <c r="BE749" s="853"/>
      <c r="BF749" s="853"/>
      <c r="BG749" s="853"/>
      <c r="BH749" s="853"/>
      <c r="BI749" s="853"/>
      <c r="BJ749" s="853"/>
      <c r="BK749" s="853"/>
      <c r="BL749" s="853"/>
      <c r="BM749" s="853"/>
      <c r="BN749" s="853"/>
      <c r="BO749" s="853"/>
      <c r="BP749" s="853"/>
      <c r="BQ749" s="853"/>
      <c r="BR749" s="853"/>
      <c r="BS749" s="853"/>
      <c r="BT749" s="853"/>
      <c r="BU749" s="853"/>
      <c r="BV749" s="853"/>
      <c r="BW749" s="853"/>
      <c r="BX749" s="853"/>
      <c r="BY749" s="853"/>
      <c r="BZ749" s="853"/>
      <c r="CA749" s="853"/>
      <c r="CB749" s="853"/>
      <c r="CC749" s="853"/>
      <c r="CD749" s="853"/>
      <c r="CE749" s="853"/>
      <c r="CF749" s="853"/>
      <c r="CG749" s="853"/>
      <c r="CH749" s="853"/>
      <c r="CI749" s="853"/>
      <c r="CJ749" s="853"/>
      <c r="CK749" s="853"/>
      <c r="CL749" s="853"/>
      <c r="CM749" s="853"/>
      <c r="CN749" s="853"/>
      <c r="CO749" s="853"/>
      <c r="CP749" s="853"/>
      <c r="CQ749" s="853"/>
      <c r="CR749" s="853"/>
      <c r="CS749" s="853"/>
      <c r="CT749" s="853"/>
      <c r="CU749" s="853"/>
    </row>
    <row r="750" spans="1:99" s="852" customFormat="1" x14ac:dyDescent="0.2">
      <c r="A750" s="944"/>
      <c r="B750" s="884"/>
      <c r="C750" s="894"/>
      <c r="D750" s="944"/>
      <c r="E750" s="933"/>
      <c r="F750" s="933"/>
      <c r="G750" s="933"/>
      <c r="H750" s="933"/>
      <c r="I750" s="933"/>
      <c r="J750" s="933"/>
      <c r="K750" s="933"/>
      <c r="L750" s="933"/>
      <c r="M750" s="933"/>
      <c r="N750" s="933"/>
      <c r="O750" s="933"/>
      <c r="P750" s="933"/>
      <c r="Q750" s="933"/>
      <c r="R750" s="933"/>
      <c r="S750" s="933"/>
      <c r="T750" s="933"/>
      <c r="U750" s="933"/>
      <c r="V750" s="933"/>
      <c r="W750" s="933"/>
      <c r="X750" s="933"/>
      <c r="Y750" s="933"/>
      <c r="Z750" s="933"/>
      <c r="AA750" s="853"/>
      <c r="AB750" s="853"/>
      <c r="AC750" s="853"/>
      <c r="AD750" s="853"/>
      <c r="AE750" s="853"/>
      <c r="AF750" s="853"/>
      <c r="AG750" s="853"/>
      <c r="AH750" s="853"/>
      <c r="AI750" s="853"/>
      <c r="AJ750" s="853"/>
      <c r="AK750" s="853"/>
      <c r="AL750" s="853"/>
      <c r="AM750" s="853"/>
      <c r="AN750" s="853"/>
      <c r="AO750" s="853"/>
      <c r="AP750" s="853"/>
      <c r="AQ750" s="888"/>
      <c r="AR750" s="888"/>
      <c r="AS750" s="888"/>
      <c r="AT750" s="888"/>
      <c r="AU750" s="853"/>
      <c r="AX750" s="853"/>
      <c r="AY750" s="853"/>
      <c r="AZ750" s="853"/>
      <c r="BA750" s="853"/>
      <c r="BB750" s="853"/>
      <c r="BC750" s="853"/>
      <c r="BD750" s="853"/>
      <c r="BE750" s="853"/>
      <c r="BF750" s="853"/>
      <c r="BG750" s="853"/>
      <c r="BH750" s="853"/>
      <c r="BI750" s="853"/>
      <c r="BJ750" s="853"/>
      <c r="BK750" s="853"/>
      <c r="BL750" s="853"/>
      <c r="BM750" s="853"/>
      <c r="BN750" s="853"/>
      <c r="BO750" s="853"/>
      <c r="BP750" s="853"/>
      <c r="BQ750" s="853"/>
      <c r="BR750" s="853"/>
      <c r="BS750" s="853"/>
      <c r="BT750" s="853"/>
      <c r="BU750" s="853"/>
      <c r="BV750" s="853"/>
      <c r="BW750" s="853"/>
      <c r="BX750" s="853"/>
      <c r="BY750" s="853"/>
      <c r="BZ750" s="853"/>
      <c r="CA750" s="853"/>
      <c r="CB750" s="853"/>
      <c r="CC750" s="853"/>
      <c r="CD750" s="853"/>
      <c r="CE750" s="853"/>
      <c r="CF750" s="853"/>
      <c r="CG750" s="853"/>
      <c r="CH750" s="853"/>
      <c r="CI750" s="853"/>
      <c r="CJ750" s="853"/>
      <c r="CK750" s="853"/>
      <c r="CL750" s="853"/>
      <c r="CM750" s="853"/>
      <c r="CN750" s="853"/>
      <c r="CO750" s="853"/>
      <c r="CP750" s="853"/>
      <c r="CQ750" s="853"/>
      <c r="CR750" s="853"/>
      <c r="CS750" s="853"/>
      <c r="CT750" s="853"/>
      <c r="CU750" s="853"/>
    </row>
    <row r="751" spans="1:99" s="852" customFormat="1" x14ac:dyDescent="0.2">
      <c r="A751" s="944"/>
      <c r="B751" s="884"/>
      <c r="C751" s="890"/>
      <c r="D751" s="944"/>
      <c r="E751" s="933"/>
      <c r="F751" s="933"/>
      <c r="G751" s="933"/>
      <c r="H751" s="933"/>
      <c r="I751" s="933"/>
      <c r="J751" s="933"/>
      <c r="K751" s="933"/>
      <c r="L751" s="933"/>
      <c r="M751" s="933"/>
      <c r="N751" s="933"/>
      <c r="O751" s="933"/>
      <c r="P751" s="933"/>
      <c r="Q751" s="933"/>
      <c r="R751" s="933"/>
      <c r="S751" s="933"/>
      <c r="T751" s="933"/>
      <c r="U751" s="933"/>
      <c r="V751" s="933"/>
      <c r="W751" s="933"/>
      <c r="X751" s="933"/>
      <c r="Y751" s="933"/>
      <c r="Z751" s="933"/>
      <c r="AA751" s="853"/>
      <c r="AB751" s="853"/>
      <c r="AC751" s="853"/>
      <c r="AD751" s="853"/>
      <c r="AE751" s="853"/>
      <c r="AF751" s="853"/>
      <c r="AG751" s="853"/>
      <c r="AH751" s="853"/>
      <c r="AI751" s="853"/>
      <c r="AJ751" s="853"/>
      <c r="AK751" s="853"/>
      <c r="AL751" s="853"/>
      <c r="AM751" s="853"/>
      <c r="AN751" s="853"/>
      <c r="AO751" s="853"/>
      <c r="AP751" s="853"/>
      <c r="AQ751" s="888"/>
      <c r="AR751" s="888"/>
      <c r="AS751" s="888"/>
      <c r="AT751" s="888"/>
      <c r="AU751" s="853"/>
      <c r="AX751" s="853"/>
      <c r="AY751" s="853"/>
      <c r="AZ751" s="853"/>
      <c r="BA751" s="853"/>
      <c r="BB751" s="853"/>
      <c r="BC751" s="853"/>
      <c r="BD751" s="853"/>
      <c r="BE751" s="853"/>
      <c r="BF751" s="853"/>
      <c r="BG751" s="853"/>
      <c r="BH751" s="853"/>
      <c r="BI751" s="853"/>
      <c r="BJ751" s="853"/>
      <c r="BK751" s="853"/>
      <c r="BL751" s="853"/>
      <c r="BM751" s="853"/>
      <c r="BN751" s="853"/>
      <c r="BO751" s="853"/>
      <c r="BP751" s="853"/>
      <c r="BQ751" s="853"/>
      <c r="BR751" s="853"/>
      <c r="BS751" s="853"/>
      <c r="BT751" s="853"/>
      <c r="BU751" s="853"/>
      <c r="BV751" s="853"/>
      <c r="BW751" s="853"/>
      <c r="BX751" s="853"/>
      <c r="BY751" s="853"/>
      <c r="BZ751" s="853"/>
      <c r="CA751" s="853"/>
      <c r="CB751" s="853"/>
      <c r="CC751" s="853"/>
      <c r="CD751" s="853"/>
      <c r="CE751" s="853"/>
      <c r="CF751" s="853"/>
      <c r="CG751" s="853"/>
      <c r="CH751" s="853"/>
      <c r="CI751" s="853"/>
      <c r="CJ751" s="853"/>
      <c r="CK751" s="853"/>
      <c r="CL751" s="853"/>
      <c r="CM751" s="853"/>
      <c r="CN751" s="853"/>
      <c r="CO751" s="853"/>
      <c r="CP751" s="853"/>
      <c r="CQ751" s="853"/>
      <c r="CR751" s="853"/>
      <c r="CS751" s="853"/>
      <c r="CT751" s="853"/>
      <c r="CU751" s="853"/>
    </row>
    <row r="752" spans="1:99" s="852" customFormat="1" x14ac:dyDescent="0.2">
      <c r="A752" s="944"/>
      <c r="B752" s="884"/>
      <c r="C752" s="891"/>
      <c r="D752" s="944"/>
      <c r="E752" s="933"/>
      <c r="F752" s="933"/>
      <c r="G752" s="933"/>
      <c r="H752" s="933"/>
      <c r="I752" s="933"/>
      <c r="J752" s="933"/>
      <c r="K752" s="933"/>
      <c r="L752" s="933"/>
      <c r="M752" s="933"/>
      <c r="N752" s="933"/>
      <c r="O752" s="933"/>
      <c r="P752" s="933"/>
      <c r="Q752" s="933"/>
      <c r="R752" s="933"/>
      <c r="S752" s="933"/>
      <c r="T752" s="933"/>
      <c r="U752" s="933"/>
      <c r="V752" s="933"/>
      <c r="W752" s="933"/>
      <c r="X752" s="933"/>
      <c r="Y752" s="933"/>
      <c r="Z752" s="933"/>
      <c r="AA752" s="853"/>
      <c r="AB752" s="853"/>
      <c r="AC752" s="853"/>
      <c r="AD752" s="853"/>
      <c r="AE752" s="853"/>
      <c r="AF752" s="853"/>
      <c r="AG752" s="853"/>
      <c r="AH752" s="853"/>
      <c r="AI752" s="853"/>
      <c r="AJ752" s="853"/>
      <c r="AK752" s="853"/>
      <c r="AL752" s="853"/>
      <c r="AM752" s="853"/>
      <c r="AN752" s="853"/>
      <c r="AO752" s="853"/>
      <c r="AP752" s="853"/>
      <c r="AQ752" s="888"/>
      <c r="AR752" s="888"/>
      <c r="AS752" s="888"/>
      <c r="AT752" s="888"/>
      <c r="AU752" s="853"/>
      <c r="AX752" s="853"/>
      <c r="AY752" s="853"/>
      <c r="AZ752" s="853"/>
      <c r="BA752" s="853"/>
      <c r="BB752" s="853"/>
      <c r="BC752" s="853"/>
      <c r="BD752" s="853"/>
      <c r="BE752" s="853"/>
      <c r="BF752" s="853"/>
      <c r="BG752" s="853"/>
      <c r="BH752" s="853"/>
      <c r="BI752" s="853"/>
      <c r="BJ752" s="853"/>
      <c r="BK752" s="853"/>
      <c r="BL752" s="853"/>
      <c r="BM752" s="853"/>
      <c r="BN752" s="853"/>
      <c r="BO752" s="853"/>
      <c r="BP752" s="853"/>
      <c r="BQ752" s="853"/>
      <c r="BR752" s="853"/>
      <c r="BS752" s="853"/>
      <c r="BT752" s="853"/>
      <c r="BU752" s="853"/>
      <c r="BV752" s="853"/>
      <c r="BW752" s="853"/>
      <c r="BX752" s="853"/>
      <c r="BY752" s="853"/>
      <c r="BZ752" s="853"/>
      <c r="CA752" s="853"/>
      <c r="CB752" s="853"/>
      <c r="CC752" s="853"/>
      <c r="CD752" s="853"/>
      <c r="CE752" s="853"/>
      <c r="CF752" s="853"/>
      <c r="CG752" s="853"/>
      <c r="CH752" s="853"/>
      <c r="CI752" s="853"/>
      <c r="CJ752" s="853"/>
      <c r="CK752" s="853"/>
      <c r="CL752" s="853"/>
      <c r="CM752" s="853"/>
      <c r="CN752" s="853"/>
      <c r="CO752" s="853"/>
      <c r="CP752" s="853"/>
      <c r="CQ752" s="853"/>
      <c r="CR752" s="853"/>
      <c r="CS752" s="853"/>
      <c r="CT752" s="853"/>
      <c r="CU752" s="853"/>
    </row>
    <row r="753" spans="1:99" s="852" customFormat="1" x14ac:dyDescent="0.2">
      <c r="A753" s="944"/>
      <c r="B753" s="884"/>
      <c r="C753" s="891"/>
      <c r="D753" s="944"/>
      <c r="E753" s="933"/>
      <c r="F753" s="933"/>
      <c r="G753" s="933"/>
      <c r="H753" s="933"/>
      <c r="I753" s="933"/>
      <c r="J753" s="933"/>
      <c r="K753" s="933"/>
      <c r="L753" s="933"/>
      <c r="M753" s="933"/>
      <c r="N753" s="933"/>
      <c r="O753" s="933"/>
      <c r="P753" s="933"/>
      <c r="Q753" s="933"/>
      <c r="R753" s="933"/>
      <c r="S753" s="933"/>
      <c r="T753" s="933"/>
      <c r="U753" s="933"/>
      <c r="V753" s="933"/>
      <c r="W753" s="933"/>
      <c r="X753" s="933"/>
      <c r="Y753" s="933"/>
      <c r="Z753" s="933"/>
      <c r="AA753" s="853"/>
      <c r="AB753" s="853"/>
      <c r="AC753" s="853"/>
      <c r="AD753" s="853"/>
      <c r="AE753" s="853"/>
      <c r="AF753" s="853"/>
      <c r="AG753" s="853"/>
      <c r="AH753" s="853"/>
      <c r="AI753" s="853"/>
      <c r="AJ753" s="853"/>
      <c r="AK753" s="853"/>
      <c r="AL753" s="853"/>
      <c r="AM753" s="853"/>
      <c r="AN753" s="853"/>
      <c r="AO753" s="853"/>
      <c r="AP753" s="853"/>
      <c r="AQ753" s="888"/>
      <c r="AR753" s="888"/>
      <c r="AS753" s="888"/>
      <c r="AT753" s="888"/>
      <c r="AU753" s="853"/>
      <c r="AX753" s="853"/>
      <c r="AY753" s="853"/>
      <c r="AZ753" s="853"/>
      <c r="BA753" s="853"/>
      <c r="BB753" s="853"/>
      <c r="BC753" s="853"/>
      <c r="BD753" s="853"/>
      <c r="BE753" s="853"/>
      <c r="BF753" s="853"/>
      <c r="BG753" s="853"/>
      <c r="BH753" s="853"/>
      <c r="BI753" s="853"/>
      <c r="BJ753" s="853"/>
      <c r="BK753" s="853"/>
      <c r="BL753" s="853"/>
      <c r="BM753" s="853"/>
      <c r="BN753" s="853"/>
      <c r="BO753" s="853"/>
      <c r="BP753" s="853"/>
      <c r="BQ753" s="853"/>
      <c r="BR753" s="853"/>
      <c r="BS753" s="853"/>
      <c r="BT753" s="853"/>
      <c r="BU753" s="853"/>
      <c r="BV753" s="853"/>
      <c r="BW753" s="853"/>
      <c r="BX753" s="853"/>
      <c r="BY753" s="853"/>
      <c r="BZ753" s="853"/>
      <c r="CA753" s="853"/>
      <c r="CB753" s="853"/>
      <c r="CC753" s="853"/>
      <c r="CD753" s="853"/>
      <c r="CE753" s="853"/>
      <c r="CF753" s="853"/>
      <c r="CG753" s="853"/>
      <c r="CH753" s="853"/>
      <c r="CI753" s="853"/>
      <c r="CJ753" s="853"/>
      <c r="CK753" s="853"/>
      <c r="CL753" s="853"/>
      <c r="CM753" s="853"/>
      <c r="CN753" s="853"/>
      <c r="CO753" s="853"/>
      <c r="CP753" s="853"/>
      <c r="CQ753" s="853"/>
      <c r="CR753" s="853"/>
      <c r="CS753" s="853"/>
      <c r="CT753" s="853"/>
      <c r="CU753" s="853"/>
    </row>
    <row r="754" spans="1:99" s="852" customFormat="1" x14ac:dyDescent="0.2">
      <c r="A754" s="944"/>
      <c r="B754" s="884"/>
      <c r="C754" s="891"/>
      <c r="D754" s="944"/>
      <c r="E754" s="933"/>
      <c r="F754" s="933"/>
      <c r="G754" s="933"/>
      <c r="H754" s="933"/>
      <c r="I754" s="933"/>
      <c r="J754" s="933"/>
      <c r="K754" s="933"/>
      <c r="L754" s="933"/>
      <c r="M754" s="933"/>
      <c r="N754" s="933"/>
      <c r="O754" s="933"/>
      <c r="P754" s="933"/>
      <c r="Q754" s="933"/>
      <c r="R754" s="933"/>
      <c r="S754" s="933"/>
      <c r="T754" s="933"/>
      <c r="U754" s="933"/>
      <c r="V754" s="933"/>
      <c r="W754" s="933"/>
      <c r="X754" s="933"/>
      <c r="Y754" s="933"/>
      <c r="Z754" s="933"/>
      <c r="AA754" s="853"/>
      <c r="AB754" s="853"/>
      <c r="AC754" s="853"/>
      <c r="AD754" s="853"/>
      <c r="AE754" s="853"/>
      <c r="AF754" s="853"/>
      <c r="AG754" s="853"/>
      <c r="AH754" s="853"/>
      <c r="AI754" s="853"/>
      <c r="AJ754" s="853"/>
      <c r="AK754" s="853"/>
      <c r="AL754" s="853"/>
      <c r="AM754" s="853"/>
      <c r="AN754" s="853"/>
      <c r="AO754" s="853"/>
      <c r="AP754" s="853"/>
      <c r="AQ754" s="888"/>
      <c r="AR754" s="888"/>
      <c r="AS754" s="888"/>
      <c r="AT754" s="888"/>
      <c r="AU754" s="853"/>
      <c r="AX754" s="853"/>
      <c r="AY754" s="853"/>
      <c r="AZ754" s="853"/>
      <c r="BA754" s="853"/>
      <c r="BB754" s="853"/>
      <c r="BC754" s="853"/>
      <c r="BD754" s="853"/>
      <c r="BE754" s="853"/>
      <c r="BF754" s="853"/>
      <c r="BG754" s="853"/>
      <c r="BH754" s="853"/>
      <c r="BI754" s="853"/>
      <c r="BJ754" s="853"/>
      <c r="BK754" s="853"/>
      <c r="BL754" s="853"/>
      <c r="BM754" s="853"/>
      <c r="BN754" s="853"/>
      <c r="BO754" s="853"/>
      <c r="BP754" s="853"/>
      <c r="BQ754" s="853"/>
      <c r="BR754" s="853"/>
      <c r="BS754" s="853"/>
      <c r="BT754" s="853"/>
      <c r="BU754" s="853"/>
      <c r="BV754" s="853"/>
      <c r="BW754" s="853"/>
      <c r="BX754" s="853"/>
      <c r="BY754" s="853"/>
      <c r="BZ754" s="853"/>
      <c r="CA754" s="853"/>
      <c r="CB754" s="853"/>
      <c r="CC754" s="853"/>
      <c r="CD754" s="853"/>
      <c r="CE754" s="853"/>
      <c r="CF754" s="853"/>
      <c r="CG754" s="853"/>
      <c r="CH754" s="853"/>
      <c r="CI754" s="853"/>
      <c r="CJ754" s="853"/>
      <c r="CK754" s="853"/>
      <c r="CL754" s="853"/>
      <c r="CM754" s="853"/>
      <c r="CN754" s="853"/>
      <c r="CO754" s="853"/>
      <c r="CP754" s="853"/>
      <c r="CQ754" s="853"/>
      <c r="CR754" s="853"/>
      <c r="CS754" s="853"/>
      <c r="CT754" s="853"/>
      <c r="CU754" s="853"/>
    </row>
    <row r="755" spans="1:99" s="852" customFormat="1" x14ac:dyDescent="0.2">
      <c r="A755" s="944"/>
      <c r="B755" s="884"/>
      <c r="C755" s="891"/>
      <c r="D755" s="944"/>
      <c r="E755" s="933"/>
      <c r="F755" s="933"/>
      <c r="G755" s="933"/>
      <c r="H755" s="933"/>
      <c r="I755" s="933"/>
      <c r="J755" s="933"/>
      <c r="K755" s="933"/>
      <c r="L755" s="933"/>
      <c r="M755" s="933"/>
      <c r="N755" s="933"/>
      <c r="O755" s="933"/>
      <c r="P755" s="933"/>
      <c r="Q755" s="933"/>
      <c r="R755" s="933"/>
      <c r="S755" s="933"/>
      <c r="T755" s="933"/>
      <c r="U755" s="933"/>
      <c r="V755" s="933"/>
      <c r="W755" s="933"/>
      <c r="X755" s="933"/>
      <c r="Y755" s="933"/>
      <c r="Z755" s="933"/>
      <c r="AA755" s="853"/>
      <c r="AB755" s="853"/>
      <c r="AC755" s="853"/>
      <c r="AD755" s="853"/>
      <c r="AE755" s="853"/>
      <c r="AF755" s="853"/>
      <c r="AG755" s="853"/>
      <c r="AH755" s="853"/>
      <c r="AI755" s="853"/>
      <c r="AJ755" s="853"/>
      <c r="AK755" s="853"/>
      <c r="AL755" s="853"/>
      <c r="AM755" s="853"/>
      <c r="AN755" s="853"/>
      <c r="AO755" s="853"/>
      <c r="AP755" s="853"/>
      <c r="AQ755" s="888"/>
      <c r="AR755" s="888"/>
      <c r="AS755" s="888"/>
      <c r="AT755" s="888"/>
      <c r="AU755" s="853"/>
      <c r="AX755" s="853"/>
      <c r="AY755" s="853"/>
      <c r="AZ755" s="853"/>
      <c r="BA755" s="853"/>
      <c r="BB755" s="853"/>
      <c r="BC755" s="853"/>
      <c r="BD755" s="853"/>
      <c r="BE755" s="853"/>
      <c r="BF755" s="853"/>
      <c r="BG755" s="853"/>
      <c r="BH755" s="853"/>
      <c r="BI755" s="853"/>
      <c r="BJ755" s="853"/>
      <c r="BK755" s="853"/>
      <c r="BL755" s="853"/>
      <c r="BM755" s="853"/>
      <c r="BN755" s="853"/>
      <c r="BO755" s="853"/>
      <c r="BP755" s="853"/>
      <c r="BQ755" s="853"/>
      <c r="BR755" s="853"/>
      <c r="BS755" s="853"/>
      <c r="BT755" s="853"/>
      <c r="BU755" s="853"/>
      <c r="BV755" s="853"/>
      <c r="BW755" s="853"/>
      <c r="BX755" s="853"/>
      <c r="BY755" s="853"/>
      <c r="BZ755" s="853"/>
      <c r="CA755" s="853"/>
      <c r="CB755" s="853"/>
      <c r="CC755" s="853"/>
      <c r="CD755" s="853"/>
      <c r="CE755" s="853"/>
      <c r="CF755" s="853"/>
      <c r="CG755" s="853"/>
      <c r="CH755" s="853"/>
      <c r="CI755" s="853"/>
      <c r="CJ755" s="853"/>
      <c r="CK755" s="853"/>
      <c r="CL755" s="853"/>
      <c r="CM755" s="853"/>
      <c r="CN755" s="853"/>
      <c r="CO755" s="853"/>
      <c r="CP755" s="853"/>
      <c r="CQ755" s="853"/>
      <c r="CR755" s="853"/>
      <c r="CS755" s="853"/>
      <c r="CT755" s="853"/>
      <c r="CU755" s="853"/>
    </row>
    <row r="756" spans="1:99" s="852" customFormat="1" x14ac:dyDescent="0.2">
      <c r="A756" s="944"/>
      <c r="B756" s="899"/>
      <c r="C756" s="894"/>
      <c r="D756" s="933"/>
      <c r="E756" s="933"/>
      <c r="F756" s="933"/>
      <c r="G756" s="933"/>
      <c r="H756" s="933"/>
      <c r="I756" s="933"/>
      <c r="J756" s="933"/>
      <c r="K756" s="933"/>
      <c r="L756" s="933"/>
      <c r="M756" s="933"/>
      <c r="N756" s="933"/>
      <c r="O756" s="933"/>
      <c r="P756" s="933"/>
      <c r="Q756" s="933"/>
      <c r="R756" s="933"/>
      <c r="S756" s="933"/>
      <c r="T756" s="933"/>
      <c r="U756" s="933"/>
      <c r="V756" s="933"/>
      <c r="W756" s="933"/>
      <c r="X756" s="933"/>
      <c r="Y756" s="933"/>
      <c r="Z756" s="933"/>
      <c r="AA756" s="853"/>
      <c r="AB756" s="853"/>
      <c r="AC756" s="853"/>
      <c r="AD756" s="853"/>
      <c r="AE756" s="853"/>
      <c r="AF756" s="853"/>
      <c r="AG756" s="853"/>
      <c r="AH756" s="853"/>
      <c r="AI756" s="853"/>
      <c r="AJ756" s="853"/>
      <c r="AK756" s="853"/>
      <c r="AL756" s="853"/>
      <c r="AM756" s="853"/>
      <c r="AN756" s="853"/>
      <c r="AO756" s="853"/>
      <c r="AP756" s="853"/>
      <c r="AQ756" s="888"/>
      <c r="AR756" s="888"/>
      <c r="AS756" s="888"/>
      <c r="AT756" s="888"/>
      <c r="AU756" s="853"/>
      <c r="AX756" s="853"/>
      <c r="AY756" s="853"/>
      <c r="AZ756" s="853"/>
      <c r="BA756" s="853"/>
      <c r="BB756" s="853"/>
      <c r="BC756" s="853"/>
      <c r="BD756" s="853"/>
      <c r="BE756" s="853"/>
      <c r="BF756" s="853"/>
      <c r="BG756" s="853"/>
      <c r="BH756" s="853"/>
      <c r="BI756" s="853"/>
      <c r="BJ756" s="853"/>
      <c r="BK756" s="853"/>
      <c r="BL756" s="853"/>
      <c r="BM756" s="853"/>
      <c r="BN756" s="853"/>
      <c r="BO756" s="853"/>
      <c r="BP756" s="853"/>
      <c r="BQ756" s="853"/>
      <c r="BR756" s="853"/>
      <c r="BS756" s="853"/>
      <c r="BT756" s="853"/>
      <c r="BU756" s="853"/>
      <c r="BV756" s="853"/>
      <c r="BW756" s="853"/>
      <c r="BX756" s="853"/>
      <c r="BY756" s="853"/>
      <c r="BZ756" s="853"/>
      <c r="CA756" s="853"/>
      <c r="CB756" s="853"/>
      <c r="CC756" s="853"/>
      <c r="CD756" s="853"/>
      <c r="CE756" s="853"/>
      <c r="CF756" s="853"/>
      <c r="CG756" s="853"/>
      <c r="CH756" s="853"/>
      <c r="CI756" s="853"/>
      <c r="CJ756" s="853"/>
      <c r="CK756" s="853"/>
      <c r="CL756" s="853"/>
      <c r="CM756" s="853"/>
      <c r="CN756" s="853"/>
      <c r="CO756" s="853"/>
      <c r="CP756" s="853"/>
      <c r="CQ756" s="853"/>
      <c r="CR756" s="853"/>
      <c r="CS756" s="853"/>
      <c r="CT756" s="853"/>
      <c r="CU756" s="853"/>
    </row>
    <row r="757" spans="1:99" s="852" customFormat="1" x14ac:dyDescent="0.2">
      <c r="A757" s="944"/>
      <c r="B757" s="899"/>
      <c r="C757" s="894"/>
      <c r="D757" s="933"/>
      <c r="E757" s="933"/>
      <c r="F757" s="933"/>
      <c r="G757" s="933"/>
      <c r="H757" s="933"/>
      <c r="I757" s="933"/>
      <c r="J757" s="933"/>
      <c r="K757" s="933"/>
      <c r="L757" s="933"/>
      <c r="M757" s="933"/>
      <c r="N757" s="933"/>
      <c r="O757" s="933"/>
      <c r="P757" s="933"/>
      <c r="Q757" s="933"/>
      <c r="R757" s="933"/>
      <c r="S757" s="933"/>
      <c r="T757" s="933"/>
      <c r="U757" s="933"/>
      <c r="V757" s="933"/>
      <c r="W757" s="933"/>
      <c r="X757" s="933"/>
      <c r="Y757" s="933"/>
      <c r="Z757" s="933"/>
      <c r="AA757" s="853"/>
      <c r="AB757" s="853"/>
      <c r="AC757" s="853"/>
      <c r="AD757" s="853"/>
      <c r="AE757" s="853"/>
      <c r="AF757" s="853"/>
      <c r="AG757" s="853"/>
      <c r="AH757" s="853"/>
      <c r="AI757" s="853"/>
      <c r="AJ757" s="853"/>
      <c r="AK757" s="853"/>
      <c r="AL757" s="853"/>
      <c r="AM757" s="853"/>
      <c r="AN757" s="853"/>
      <c r="AO757" s="853"/>
      <c r="AP757" s="853"/>
      <c r="AQ757" s="888"/>
      <c r="AR757" s="888"/>
      <c r="AS757" s="888"/>
      <c r="AT757" s="888"/>
      <c r="AU757" s="853"/>
      <c r="AX757" s="853"/>
      <c r="AY757" s="853"/>
      <c r="AZ757" s="853"/>
      <c r="BA757" s="853"/>
      <c r="BB757" s="853"/>
      <c r="BC757" s="853"/>
      <c r="BD757" s="853"/>
      <c r="BE757" s="853"/>
      <c r="BF757" s="853"/>
      <c r="BG757" s="853"/>
      <c r="BH757" s="853"/>
      <c r="BI757" s="853"/>
      <c r="BJ757" s="853"/>
      <c r="BK757" s="853"/>
      <c r="BL757" s="853"/>
      <c r="BM757" s="853"/>
      <c r="BN757" s="853"/>
      <c r="BO757" s="853"/>
      <c r="BP757" s="853"/>
      <c r="BQ757" s="853"/>
      <c r="BR757" s="853"/>
      <c r="BS757" s="853"/>
      <c r="BT757" s="853"/>
      <c r="BU757" s="853"/>
      <c r="BV757" s="853"/>
      <c r="BW757" s="853"/>
      <c r="BX757" s="853"/>
      <c r="BY757" s="853"/>
      <c r="BZ757" s="853"/>
      <c r="CA757" s="853"/>
      <c r="CB757" s="853"/>
      <c r="CC757" s="853"/>
      <c r="CD757" s="853"/>
      <c r="CE757" s="853"/>
      <c r="CF757" s="853"/>
      <c r="CG757" s="853"/>
      <c r="CH757" s="853"/>
      <c r="CI757" s="853"/>
      <c r="CJ757" s="853"/>
      <c r="CK757" s="853"/>
      <c r="CL757" s="853"/>
      <c r="CM757" s="853"/>
      <c r="CN757" s="853"/>
      <c r="CO757" s="853"/>
      <c r="CP757" s="853"/>
      <c r="CQ757" s="853"/>
      <c r="CR757" s="853"/>
      <c r="CS757" s="853"/>
      <c r="CT757" s="853"/>
      <c r="CU757" s="853"/>
    </row>
    <row r="758" spans="1:99" s="852" customFormat="1" x14ac:dyDescent="0.2">
      <c r="A758" s="944"/>
      <c r="B758" s="899"/>
      <c r="C758" s="891"/>
      <c r="D758" s="933"/>
      <c r="E758" s="933"/>
      <c r="F758" s="933"/>
      <c r="G758" s="933"/>
      <c r="H758" s="933"/>
      <c r="I758" s="933"/>
      <c r="J758" s="933"/>
      <c r="K758" s="933"/>
      <c r="L758" s="933"/>
      <c r="M758" s="933"/>
      <c r="N758" s="933"/>
      <c r="O758" s="933"/>
      <c r="P758" s="933"/>
      <c r="Q758" s="933"/>
      <c r="R758" s="933"/>
      <c r="S758" s="933"/>
      <c r="T758" s="933"/>
      <c r="U758" s="933"/>
      <c r="V758" s="933"/>
      <c r="W758" s="933"/>
      <c r="X758" s="933"/>
      <c r="Y758" s="933"/>
      <c r="Z758" s="933"/>
      <c r="AA758" s="853"/>
      <c r="AB758" s="853"/>
      <c r="AC758" s="853"/>
      <c r="AD758" s="853"/>
      <c r="AE758" s="853"/>
      <c r="AF758" s="853"/>
      <c r="AG758" s="853"/>
      <c r="AH758" s="853"/>
      <c r="AI758" s="853"/>
      <c r="AJ758" s="853"/>
      <c r="AK758" s="853"/>
      <c r="AL758" s="853"/>
      <c r="AM758" s="853"/>
      <c r="AN758" s="853"/>
      <c r="AO758" s="853"/>
      <c r="AP758" s="853"/>
      <c r="AQ758" s="888"/>
      <c r="AR758" s="888"/>
      <c r="AS758" s="888"/>
      <c r="AT758" s="888"/>
      <c r="AU758" s="853"/>
      <c r="AX758" s="853"/>
      <c r="AY758" s="853"/>
      <c r="AZ758" s="853"/>
      <c r="BA758" s="853"/>
      <c r="BB758" s="853"/>
      <c r="BC758" s="853"/>
      <c r="BD758" s="853"/>
      <c r="BE758" s="853"/>
      <c r="BF758" s="853"/>
      <c r="BG758" s="853"/>
      <c r="BH758" s="853"/>
      <c r="BI758" s="853"/>
      <c r="BJ758" s="853"/>
      <c r="BK758" s="853"/>
      <c r="BL758" s="853"/>
      <c r="BM758" s="853"/>
      <c r="BN758" s="853"/>
      <c r="BO758" s="853"/>
      <c r="BP758" s="853"/>
      <c r="BQ758" s="853"/>
      <c r="BR758" s="853"/>
      <c r="BS758" s="853"/>
      <c r="BT758" s="853"/>
      <c r="BU758" s="853"/>
      <c r="BV758" s="853"/>
      <c r="BW758" s="853"/>
      <c r="BX758" s="853"/>
      <c r="BY758" s="853"/>
      <c r="BZ758" s="853"/>
      <c r="CA758" s="853"/>
      <c r="CB758" s="853"/>
      <c r="CC758" s="853"/>
      <c r="CD758" s="853"/>
      <c r="CE758" s="853"/>
      <c r="CF758" s="853"/>
      <c r="CG758" s="853"/>
      <c r="CH758" s="853"/>
      <c r="CI758" s="853"/>
      <c r="CJ758" s="853"/>
      <c r="CK758" s="853"/>
      <c r="CL758" s="853"/>
      <c r="CM758" s="853"/>
      <c r="CN758" s="853"/>
      <c r="CO758" s="853"/>
      <c r="CP758" s="853"/>
      <c r="CQ758" s="853"/>
      <c r="CR758" s="853"/>
      <c r="CS758" s="853"/>
      <c r="CT758" s="853"/>
      <c r="CU758" s="853"/>
    </row>
    <row r="759" spans="1:99" s="852" customFormat="1" x14ac:dyDescent="0.2">
      <c r="A759" s="944"/>
      <c r="B759" s="899"/>
      <c r="C759" s="894"/>
      <c r="D759" s="933"/>
      <c r="E759" s="933"/>
      <c r="F759" s="933"/>
      <c r="G759" s="933"/>
      <c r="H759" s="933"/>
      <c r="I759" s="933"/>
      <c r="J759" s="933"/>
      <c r="K759" s="933"/>
      <c r="L759" s="933"/>
      <c r="M759" s="933"/>
      <c r="N759" s="933"/>
      <c r="O759" s="933"/>
      <c r="P759" s="933"/>
      <c r="Q759" s="933"/>
      <c r="R759" s="933"/>
      <c r="S759" s="933"/>
      <c r="T759" s="933"/>
      <c r="U759" s="933"/>
      <c r="V759" s="933"/>
      <c r="W759" s="933"/>
      <c r="X759" s="933"/>
      <c r="Y759" s="933"/>
      <c r="Z759" s="933"/>
      <c r="AA759" s="853"/>
      <c r="AB759" s="853"/>
      <c r="AC759" s="853"/>
      <c r="AD759" s="853"/>
      <c r="AE759" s="853"/>
      <c r="AF759" s="853"/>
      <c r="AG759" s="853"/>
      <c r="AH759" s="853"/>
      <c r="AI759" s="853"/>
      <c r="AJ759" s="853"/>
      <c r="AK759" s="853"/>
      <c r="AL759" s="853"/>
      <c r="AM759" s="853"/>
      <c r="AN759" s="853"/>
      <c r="AO759" s="853"/>
      <c r="AP759" s="853"/>
      <c r="AQ759" s="888"/>
      <c r="AR759" s="888"/>
      <c r="AS759" s="888"/>
      <c r="AT759" s="888"/>
      <c r="AU759" s="853"/>
      <c r="AX759" s="853"/>
      <c r="AY759" s="853"/>
      <c r="AZ759" s="853"/>
      <c r="BA759" s="853"/>
      <c r="BB759" s="853"/>
      <c r="BC759" s="853"/>
      <c r="BD759" s="853"/>
      <c r="BE759" s="853"/>
      <c r="BF759" s="853"/>
      <c r="BG759" s="853"/>
      <c r="BH759" s="853"/>
      <c r="BI759" s="853"/>
      <c r="BJ759" s="853"/>
      <c r="BK759" s="853"/>
      <c r="BL759" s="853"/>
      <c r="BM759" s="853"/>
      <c r="BN759" s="853"/>
      <c r="BO759" s="853"/>
      <c r="BP759" s="853"/>
      <c r="BQ759" s="853"/>
      <c r="BR759" s="853"/>
      <c r="BS759" s="853"/>
      <c r="BT759" s="853"/>
      <c r="BU759" s="853"/>
      <c r="BV759" s="853"/>
      <c r="BW759" s="853"/>
      <c r="BX759" s="853"/>
      <c r="BY759" s="853"/>
      <c r="BZ759" s="853"/>
      <c r="CA759" s="853"/>
      <c r="CB759" s="853"/>
      <c r="CC759" s="853"/>
      <c r="CD759" s="853"/>
      <c r="CE759" s="853"/>
      <c r="CF759" s="853"/>
      <c r="CG759" s="853"/>
      <c r="CH759" s="853"/>
      <c r="CI759" s="853"/>
      <c r="CJ759" s="853"/>
      <c r="CK759" s="853"/>
      <c r="CL759" s="853"/>
      <c r="CM759" s="853"/>
      <c r="CN759" s="853"/>
      <c r="CO759" s="853"/>
      <c r="CP759" s="853"/>
      <c r="CQ759" s="853"/>
      <c r="CR759" s="853"/>
      <c r="CS759" s="853"/>
      <c r="CT759" s="853"/>
      <c r="CU759" s="853"/>
    </row>
    <row r="760" spans="1:99" x14ac:dyDescent="0.2">
      <c r="C760" s="894"/>
    </row>
    <row r="761" spans="1:99" x14ac:dyDescent="0.2">
      <c r="C761" s="894"/>
    </row>
    <row r="762" spans="1:99" x14ac:dyDescent="0.2">
      <c r="C762" s="894"/>
    </row>
    <row r="763" spans="1:99" x14ac:dyDescent="0.2">
      <c r="C763" s="894"/>
    </row>
    <row r="764" spans="1:99" x14ac:dyDescent="0.2">
      <c r="C764" s="894"/>
    </row>
    <row r="765" spans="1:99" x14ac:dyDescent="0.2">
      <c r="C765" s="891"/>
    </row>
    <row r="766" spans="1:99" x14ac:dyDescent="0.2">
      <c r="C766" s="894"/>
    </row>
    <row r="767" spans="1:99" x14ac:dyDescent="0.2">
      <c r="C767" s="894"/>
    </row>
    <row r="768" spans="1:99" x14ac:dyDescent="0.2">
      <c r="C768" s="891"/>
    </row>
    <row r="769" spans="3:3" x14ac:dyDescent="0.2">
      <c r="C769" s="894"/>
    </row>
    <row r="770" spans="3:3" x14ac:dyDescent="0.2">
      <c r="C770" s="894"/>
    </row>
  </sheetData>
  <autoFilter ref="A2:AL719" xr:uid="{E4CB34B3-01A6-40FC-BEE1-011C000E559F}">
    <filterColumn colId="1">
      <customFilters>
        <customFilter operator="notEqual" val=" "/>
      </customFilters>
    </filterColumn>
  </autoFilter>
  <conditionalFormatting sqref="AA123:AM123 AA106:AM107">
    <cfRule type="expression" dxfId="0" priority="80">
      <formula>OR(LEFT(_xlfn.FORMULATEXT(AA106),2)="=V",LEFT(_xlfn.FORMULATEXT(AA106),4)="=SUM")</formula>
    </cfRule>
  </conditionalFormatting>
  <dataValidations disablePrompts="1" count="1">
    <dataValidation type="list" allowBlank="1" showInputMessage="1" showErrorMessage="1" sqref="A79:A80 AQ79:AT80" xr:uid="{72ABD177-F6D9-415C-A609-FF50CAE15E46}">
      <formula1>$A$3:$A$95</formula1>
    </dataValidation>
  </dataValidations>
  <pageMargins left="0.7" right="0.7" top="0.75" bottom="0.75" header="0.3" footer="0.3"/>
  <pageSetup scale="48" orientation="landscape" r:id="rId1"/>
  <headerFooter>
    <oddHeader>&amp;C&amp;14Republic of Palau:  Detailed Government Finance Statistics</oddHeader>
    <oddFooter>&amp;L&amp;D&amp;RPage &amp;P</oddFooter>
  </headerFooter>
  <rowBreaks count="1" manualBreakCount="1">
    <brk id="603" max="25"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tabColor theme="1" tint="0.14999847407452621"/>
  </sheetPr>
  <dimension ref="A1:BL2030"/>
  <sheetViews>
    <sheetView zoomScale="90" zoomScaleNormal="90" workbookViewId="0">
      <selection activeCell="H61" sqref="H61"/>
    </sheetView>
  </sheetViews>
  <sheetFormatPr defaultColWidth="9.140625" defaultRowHeight="12.75" outlineLevelRow="2" x14ac:dyDescent="0.2"/>
  <cols>
    <col min="1" max="1" width="16.42578125" style="454" customWidth="1"/>
    <col min="2" max="2" width="14.28515625" style="454" customWidth="1"/>
    <col min="3" max="3" width="16" style="454" customWidth="1"/>
    <col min="4" max="4" width="25.42578125" style="454" bestFit="1" customWidth="1"/>
    <col min="5" max="5" width="18.28515625" style="454" bestFit="1" customWidth="1"/>
    <col min="6" max="6" width="11.42578125" style="454" bestFit="1" customWidth="1"/>
    <col min="7" max="14" width="9.140625" style="454"/>
    <col min="15" max="15" width="11.42578125" style="454" customWidth="1"/>
    <col min="16" max="16384" width="9.140625" style="454"/>
  </cols>
  <sheetData>
    <row r="1" spans="1:64" ht="13.5" thickTop="1" x14ac:dyDescent="0.2">
      <c r="A1" s="725" t="s">
        <v>909</v>
      </c>
      <c r="B1" s="725"/>
      <c r="C1" s="725"/>
      <c r="D1" s="725"/>
      <c r="E1" s="725"/>
      <c r="F1" s="725"/>
      <c r="G1" s="725"/>
      <c r="H1" s="725"/>
      <c r="I1" s="726"/>
      <c r="J1" s="726"/>
      <c r="K1" s="726"/>
      <c r="L1" s="727" t="s">
        <v>910</v>
      </c>
      <c r="M1" s="728"/>
      <c r="N1" s="728"/>
      <c r="O1" s="728"/>
      <c r="P1" s="728"/>
      <c r="Q1" s="728"/>
      <c r="R1" s="729"/>
      <c r="S1" s="726"/>
      <c r="T1" s="726"/>
      <c r="U1" s="726"/>
      <c r="V1" s="726"/>
      <c r="W1" s="726"/>
      <c r="X1" s="726"/>
      <c r="Y1" s="726"/>
      <c r="Z1" s="726"/>
      <c r="AA1" s="726"/>
      <c r="AB1" s="726"/>
      <c r="AC1" s="726"/>
      <c r="AD1" s="726"/>
      <c r="AE1" s="726"/>
      <c r="AF1" s="726"/>
      <c r="AG1" s="726"/>
      <c r="AH1" s="726"/>
      <c r="AI1" s="726"/>
      <c r="AJ1" s="726"/>
      <c r="AK1" s="726"/>
      <c r="AL1" s="726"/>
      <c r="AM1" s="726"/>
      <c r="AN1" s="726"/>
      <c r="AO1" s="726"/>
      <c r="AP1" s="726"/>
      <c r="AQ1" s="726"/>
      <c r="AR1" s="726"/>
      <c r="AS1" s="726"/>
      <c r="AT1" s="726"/>
      <c r="AU1" s="726"/>
      <c r="AV1" s="726"/>
      <c r="AW1" s="726"/>
      <c r="AX1" s="726"/>
      <c r="AY1" s="726"/>
      <c r="AZ1" s="726"/>
      <c r="BA1" s="726"/>
      <c r="BB1" s="726"/>
      <c r="BC1" s="726"/>
      <c r="BD1" s="726"/>
      <c r="BE1" s="726"/>
      <c r="BF1" s="726"/>
      <c r="BG1" s="726"/>
      <c r="BH1" s="726"/>
      <c r="BI1" s="726"/>
      <c r="BJ1" s="726"/>
      <c r="BK1" s="726"/>
      <c r="BL1" s="726"/>
    </row>
    <row r="2" spans="1:64" ht="12.75" customHeight="1" x14ac:dyDescent="0.2">
      <c r="A2" s="725" t="s">
        <v>911</v>
      </c>
      <c r="B2" s="725" t="s">
        <v>912</v>
      </c>
      <c r="C2" s="725" t="s">
        <v>913</v>
      </c>
      <c r="D2" s="725" t="s">
        <v>914</v>
      </c>
      <c r="E2" s="725" t="s">
        <v>1059</v>
      </c>
      <c r="F2" s="725" t="s">
        <v>1060</v>
      </c>
      <c r="G2" s="725" t="s">
        <v>966</v>
      </c>
      <c r="H2" s="725" t="s">
        <v>915</v>
      </c>
      <c r="I2" s="730" t="s">
        <v>916</v>
      </c>
      <c r="J2" s="726"/>
      <c r="K2" s="726"/>
      <c r="L2" s="731" t="s">
        <v>917</v>
      </c>
      <c r="M2" s="732"/>
      <c r="N2" s="733" t="s">
        <v>1056</v>
      </c>
      <c r="O2" s="734"/>
      <c r="P2" s="732"/>
      <c r="Q2" s="735" t="s">
        <v>1058</v>
      </c>
      <c r="R2" s="736"/>
      <c r="S2" s="726"/>
      <c r="T2" s="72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c r="AT2" s="726"/>
      <c r="AU2" s="726"/>
      <c r="AV2" s="726"/>
      <c r="AW2" s="726"/>
      <c r="AX2" s="726"/>
      <c r="AY2" s="726"/>
      <c r="AZ2" s="726"/>
      <c r="BA2" s="726"/>
      <c r="BB2" s="726"/>
      <c r="BC2" s="726"/>
      <c r="BD2" s="726"/>
      <c r="BE2" s="726"/>
      <c r="BF2" s="726"/>
      <c r="BG2" s="726"/>
      <c r="BH2" s="726"/>
      <c r="BI2" s="726"/>
      <c r="BJ2" s="726"/>
      <c r="BK2" s="726"/>
      <c r="BL2" s="726"/>
    </row>
    <row r="3" spans="1:64" x14ac:dyDescent="0.2">
      <c r="A3" s="650" t="s">
        <v>917</v>
      </c>
      <c r="B3" s="650" t="s">
        <v>1058</v>
      </c>
      <c r="C3" s="650" t="s">
        <v>1056</v>
      </c>
      <c r="D3" s="455"/>
      <c r="E3" s="455"/>
      <c r="F3" s="455"/>
      <c r="G3" s="698"/>
      <c r="H3" s="698" t="s">
        <v>918</v>
      </c>
      <c r="I3" s="456"/>
      <c r="J3" s="726"/>
      <c r="K3" s="726"/>
      <c r="L3" s="739" t="s">
        <v>755</v>
      </c>
      <c r="M3" s="732"/>
      <c r="N3" s="457" t="s">
        <v>919</v>
      </c>
      <c r="O3" s="457" t="s">
        <v>920</v>
      </c>
      <c r="P3" s="732"/>
      <c r="Q3" s="458"/>
      <c r="R3" s="459" t="s">
        <v>921</v>
      </c>
      <c r="S3" s="726"/>
      <c r="T3" s="726"/>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c r="AT3" s="726"/>
      <c r="AU3" s="726"/>
      <c r="AV3" s="726"/>
      <c r="AW3" s="726"/>
      <c r="AX3" s="726"/>
      <c r="AY3" s="726"/>
      <c r="AZ3" s="726"/>
      <c r="BA3" s="726"/>
      <c r="BB3" s="726"/>
      <c r="BC3" s="726"/>
      <c r="BD3" s="726"/>
      <c r="BE3" s="726"/>
      <c r="BF3" s="726"/>
      <c r="BG3" s="726"/>
      <c r="BH3" s="726"/>
      <c r="BI3" s="726"/>
      <c r="BJ3" s="726"/>
      <c r="BK3" s="726"/>
      <c r="BL3" s="726"/>
    </row>
    <row r="4" spans="1:64" x14ac:dyDescent="0.2">
      <c r="A4" s="650" t="s">
        <v>1371</v>
      </c>
      <c r="B4" s="650" t="s">
        <v>1370</v>
      </c>
      <c r="C4" s="650" t="s">
        <v>1378</v>
      </c>
      <c r="D4" s="651" t="s">
        <v>1054</v>
      </c>
      <c r="E4" s="651" t="s">
        <v>1375</v>
      </c>
      <c r="F4" s="651" t="s">
        <v>1374</v>
      </c>
      <c r="G4" s="697" t="s">
        <v>967</v>
      </c>
      <c r="H4" s="698" t="s">
        <v>918</v>
      </c>
      <c r="I4" s="456" t="s">
        <v>1508</v>
      </c>
      <c r="J4" s="726"/>
      <c r="K4" s="726"/>
      <c r="L4" s="739" t="s">
        <v>1032</v>
      </c>
      <c r="M4" s="732"/>
      <c r="N4" s="460" t="s">
        <v>923</v>
      </c>
      <c r="O4" s="460" t="s">
        <v>924</v>
      </c>
      <c r="P4" s="732"/>
      <c r="Q4" s="458" t="s">
        <v>925</v>
      </c>
      <c r="R4" s="459" t="s">
        <v>918</v>
      </c>
      <c r="S4" s="726"/>
      <c r="T4" s="726"/>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c r="AT4" s="726"/>
      <c r="AU4" s="726"/>
      <c r="AV4" s="726"/>
      <c r="AW4" s="726"/>
      <c r="AX4" s="726"/>
      <c r="AY4" s="726"/>
      <c r="AZ4" s="726"/>
      <c r="BA4" s="726"/>
      <c r="BB4" s="726"/>
      <c r="BC4" s="726"/>
      <c r="BD4" s="726"/>
      <c r="BE4" s="726"/>
      <c r="BF4" s="726"/>
      <c r="BG4" s="726"/>
      <c r="BH4" s="726"/>
      <c r="BI4" s="726"/>
      <c r="BJ4" s="726"/>
      <c r="BK4" s="726"/>
      <c r="BL4" s="726"/>
    </row>
    <row r="5" spans="1:64" x14ac:dyDescent="0.2">
      <c r="A5" s="650" t="s">
        <v>1372</v>
      </c>
      <c r="B5" s="650" t="s">
        <v>1370</v>
      </c>
      <c r="C5" s="650" t="s">
        <v>1379</v>
      </c>
      <c r="D5" s="651" t="s">
        <v>1054</v>
      </c>
      <c r="E5" s="651" t="s">
        <v>1376</v>
      </c>
      <c r="F5" s="651" t="s">
        <v>1377</v>
      </c>
      <c r="G5" s="697" t="s">
        <v>967</v>
      </c>
      <c r="H5" s="698" t="s">
        <v>918</v>
      </c>
      <c r="I5" s="456" t="s">
        <v>1509</v>
      </c>
      <c r="J5" s="726"/>
      <c r="K5" s="726"/>
      <c r="L5" s="741"/>
      <c r="M5" s="732"/>
      <c r="N5" s="460" t="s">
        <v>919</v>
      </c>
      <c r="O5" s="460" t="s">
        <v>926</v>
      </c>
      <c r="P5" s="732"/>
      <c r="Q5" s="458" t="s">
        <v>927</v>
      </c>
      <c r="R5" s="459" t="s">
        <v>918</v>
      </c>
      <c r="S5" s="726"/>
      <c r="T5" s="72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c r="AT5" s="726"/>
      <c r="AU5" s="726"/>
      <c r="AV5" s="726"/>
      <c r="AW5" s="726"/>
      <c r="AX5" s="726"/>
      <c r="AY5" s="726"/>
      <c r="AZ5" s="726"/>
      <c r="BA5" s="726"/>
      <c r="BB5" s="726"/>
      <c r="BC5" s="726"/>
      <c r="BD5" s="726"/>
      <c r="BE5" s="726"/>
      <c r="BF5" s="726"/>
      <c r="BG5" s="726"/>
      <c r="BH5" s="726"/>
      <c r="BI5" s="726"/>
      <c r="BJ5" s="726"/>
      <c r="BK5" s="726"/>
      <c r="BL5" s="726"/>
    </row>
    <row r="6" spans="1:64" ht="13.5" thickBot="1" x14ac:dyDescent="0.25">
      <c r="A6" s="650" t="s">
        <v>1383</v>
      </c>
      <c r="B6" s="650" t="s">
        <v>1382</v>
      </c>
      <c r="C6" s="650" t="s">
        <v>1380</v>
      </c>
      <c r="D6" s="651" t="s">
        <v>1054</v>
      </c>
      <c r="E6" s="651" t="s">
        <v>1375</v>
      </c>
      <c r="F6" s="651" t="s">
        <v>1374</v>
      </c>
      <c r="G6" s="697" t="s">
        <v>967</v>
      </c>
      <c r="H6" s="698" t="s">
        <v>918</v>
      </c>
      <c r="I6" s="456" t="s">
        <v>1510</v>
      </c>
      <c r="J6" s="726"/>
      <c r="K6" s="726"/>
      <c r="L6" s="742"/>
      <c r="M6" s="743"/>
      <c r="N6" s="743"/>
      <c r="O6" s="743"/>
      <c r="P6" s="743"/>
      <c r="Q6" s="743"/>
      <c r="R6" s="744"/>
      <c r="S6" s="726"/>
      <c r="T6" s="72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row>
    <row r="7" spans="1:64" ht="13.5" thickTop="1" x14ac:dyDescent="0.2">
      <c r="A7" s="650" t="s">
        <v>1373</v>
      </c>
      <c r="B7" s="650" t="s">
        <v>1382</v>
      </c>
      <c r="C7" s="650" t="s">
        <v>1381</v>
      </c>
      <c r="D7" s="651" t="s">
        <v>1054</v>
      </c>
      <c r="E7" s="651" t="s">
        <v>1376</v>
      </c>
      <c r="F7" s="651" t="s">
        <v>1377</v>
      </c>
      <c r="G7" s="697" t="s">
        <v>967</v>
      </c>
      <c r="H7" s="698" t="s">
        <v>918</v>
      </c>
      <c r="I7" s="456" t="s">
        <v>1511</v>
      </c>
      <c r="J7" s="726"/>
      <c r="K7" s="726"/>
      <c r="L7" s="732"/>
      <c r="M7" s="732"/>
      <c r="N7" s="732"/>
      <c r="O7" s="732"/>
      <c r="P7" s="732"/>
      <c r="Q7" s="732"/>
      <c r="R7" s="726"/>
      <c r="S7" s="726"/>
      <c r="T7" s="726"/>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c r="AT7" s="726"/>
      <c r="AU7" s="726"/>
      <c r="AV7" s="726"/>
      <c r="AW7" s="726"/>
      <c r="AX7" s="726"/>
      <c r="AY7" s="726"/>
      <c r="AZ7" s="726"/>
      <c r="BA7" s="726"/>
      <c r="BB7" s="726"/>
      <c r="BC7" s="726"/>
      <c r="BD7" s="726"/>
      <c r="BE7" s="726"/>
      <c r="BF7" s="726"/>
      <c r="BG7" s="726"/>
      <c r="BH7" s="726"/>
      <c r="BI7" s="726"/>
      <c r="BJ7" s="726"/>
      <c r="BK7" s="726"/>
      <c r="BL7" s="726"/>
    </row>
    <row r="8" spans="1:64" x14ac:dyDescent="0.2">
      <c r="A8" s="650" t="s">
        <v>1502</v>
      </c>
      <c r="B8" s="650" t="s">
        <v>1595</v>
      </c>
      <c r="C8" s="650" t="s">
        <v>1503</v>
      </c>
      <c r="D8" s="651" t="s">
        <v>1504</v>
      </c>
      <c r="E8" s="651" t="s">
        <v>1376</v>
      </c>
      <c r="F8" s="651" t="s">
        <v>1507</v>
      </c>
      <c r="G8" s="697" t="s">
        <v>967</v>
      </c>
      <c r="H8" s="698" t="s">
        <v>918</v>
      </c>
      <c r="I8" s="456" t="s">
        <v>1505</v>
      </c>
      <c r="J8" s="726"/>
      <c r="K8" s="726"/>
      <c r="L8" s="726"/>
      <c r="M8" s="726"/>
      <c r="N8" s="726"/>
      <c r="O8" s="726"/>
      <c r="P8" s="726"/>
      <c r="Q8" s="726"/>
      <c r="R8" s="726"/>
      <c r="S8" s="726"/>
      <c r="T8" s="726"/>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c r="AT8" s="726"/>
      <c r="AU8" s="726"/>
      <c r="AV8" s="726"/>
      <c r="AW8" s="726"/>
      <c r="AX8" s="726"/>
      <c r="AY8" s="726"/>
      <c r="AZ8" s="726"/>
      <c r="BA8" s="726"/>
      <c r="BB8" s="726"/>
      <c r="BC8" s="726"/>
      <c r="BD8" s="726"/>
      <c r="BE8" s="726"/>
      <c r="BF8" s="726"/>
      <c r="BG8" s="726"/>
      <c r="BH8" s="726"/>
      <c r="BI8" s="726"/>
      <c r="BJ8" s="726"/>
      <c r="BK8" s="726"/>
      <c r="BL8" s="726"/>
    </row>
    <row r="9" spans="1:64" x14ac:dyDescent="0.2">
      <c r="A9" s="650" t="s">
        <v>1597</v>
      </c>
      <c r="B9" s="650" t="s">
        <v>1595</v>
      </c>
      <c r="C9" s="650" t="s">
        <v>1503</v>
      </c>
      <c r="D9" s="651" t="s">
        <v>1504</v>
      </c>
      <c r="E9" s="651" t="s">
        <v>1376</v>
      </c>
      <c r="F9" s="651" t="s">
        <v>1598</v>
      </c>
      <c r="G9" s="697" t="s">
        <v>967</v>
      </c>
      <c r="H9" s="698" t="s">
        <v>918</v>
      </c>
      <c r="I9" s="456" t="s">
        <v>1637</v>
      </c>
      <c r="J9" s="726"/>
      <c r="K9" s="726"/>
      <c r="L9" s="726"/>
      <c r="M9" s="726"/>
      <c r="N9" s="726"/>
      <c r="O9" s="726"/>
      <c r="P9" s="726"/>
      <c r="Q9" s="726"/>
      <c r="R9" s="726"/>
      <c r="S9" s="726"/>
      <c r="T9" s="726"/>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c r="AT9" s="726"/>
      <c r="AU9" s="726"/>
      <c r="AV9" s="726"/>
      <c r="AW9" s="726"/>
      <c r="AX9" s="726"/>
      <c r="AY9" s="726"/>
      <c r="AZ9" s="726"/>
      <c r="BA9" s="726"/>
      <c r="BB9" s="726"/>
      <c r="BC9" s="726"/>
      <c r="BD9" s="726"/>
      <c r="BE9" s="726"/>
      <c r="BF9" s="726"/>
      <c r="BG9" s="726"/>
      <c r="BH9" s="726"/>
      <c r="BI9" s="726"/>
      <c r="BJ9" s="726"/>
      <c r="BK9" s="726"/>
      <c r="BL9" s="726"/>
    </row>
    <row r="10" spans="1:64" x14ac:dyDescent="0.2">
      <c r="A10" s="650" t="s">
        <v>1638</v>
      </c>
      <c r="B10" s="650" t="s">
        <v>1605</v>
      </c>
      <c r="C10" s="650" t="s">
        <v>1632</v>
      </c>
      <c r="D10" s="651" t="s">
        <v>1504</v>
      </c>
      <c r="E10" s="651" t="s">
        <v>1376</v>
      </c>
      <c r="F10" s="651" t="s">
        <v>1640</v>
      </c>
      <c r="G10" s="697" t="s">
        <v>967</v>
      </c>
      <c r="H10" s="698" t="s">
        <v>918</v>
      </c>
      <c r="I10" s="456" t="s">
        <v>1643</v>
      </c>
      <c r="J10" s="726"/>
      <c r="K10" s="726"/>
      <c r="L10" s="726"/>
      <c r="M10" s="726"/>
      <c r="N10" s="726"/>
      <c r="O10" s="726"/>
      <c r="P10" s="726"/>
      <c r="Q10" s="726"/>
      <c r="R10" s="726"/>
      <c r="S10" s="726"/>
      <c r="T10" s="726"/>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c r="AT10" s="726"/>
      <c r="AU10" s="726"/>
      <c r="AV10" s="726"/>
      <c r="AW10" s="726"/>
      <c r="AX10" s="726"/>
      <c r="AY10" s="726"/>
      <c r="AZ10" s="726"/>
      <c r="BA10" s="726"/>
      <c r="BB10" s="726"/>
      <c r="BC10" s="726"/>
      <c r="BD10" s="726"/>
      <c r="BE10" s="726"/>
      <c r="BF10" s="726"/>
      <c r="BG10" s="726"/>
      <c r="BH10" s="726"/>
      <c r="BI10" s="726"/>
      <c r="BJ10" s="726"/>
      <c r="BK10" s="726"/>
      <c r="BL10" s="726"/>
    </row>
    <row r="11" spans="1:64" x14ac:dyDescent="0.2">
      <c r="A11" s="650" t="s">
        <v>1639</v>
      </c>
      <c r="B11" s="650" t="s">
        <v>1620</v>
      </c>
      <c r="C11" s="650" t="s">
        <v>1633</v>
      </c>
      <c r="D11" s="651" t="s">
        <v>1504</v>
      </c>
      <c r="E11" s="651" t="s">
        <v>1376</v>
      </c>
      <c r="F11" s="651" t="s">
        <v>1641</v>
      </c>
      <c r="G11" s="697" t="s">
        <v>967</v>
      </c>
      <c r="H11" s="698" t="s">
        <v>918</v>
      </c>
      <c r="I11" s="456" t="s">
        <v>1644</v>
      </c>
      <c r="J11" s="726"/>
      <c r="K11" s="726"/>
      <c r="L11" s="726"/>
      <c r="M11" s="726"/>
      <c r="N11" s="726"/>
      <c r="O11" s="726"/>
      <c r="P11" s="726"/>
      <c r="Q11" s="726"/>
      <c r="R11" s="726"/>
      <c r="S11" s="726"/>
      <c r="T11" s="72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c r="AT11" s="726"/>
      <c r="AU11" s="726"/>
      <c r="AV11" s="726"/>
      <c r="AW11" s="726"/>
      <c r="AX11" s="726"/>
      <c r="AY11" s="726"/>
      <c r="AZ11" s="726"/>
      <c r="BA11" s="726"/>
      <c r="BB11" s="726"/>
      <c r="BC11" s="726"/>
      <c r="BD11" s="726"/>
      <c r="BE11" s="726"/>
      <c r="BF11" s="726"/>
      <c r="BG11" s="726"/>
      <c r="BH11" s="726"/>
      <c r="BI11" s="726"/>
      <c r="BJ11" s="726"/>
      <c r="BK11" s="726"/>
      <c r="BL11" s="726"/>
    </row>
    <row r="12" spans="1:64" x14ac:dyDescent="0.2">
      <c r="A12" s="650" t="s">
        <v>1678</v>
      </c>
      <c r="B12" s="650" t="s">
        <v>1679</v>
      </c>
      <c r="C12" s="650" t="s">
        <v>1677</v>
      </c>
      <c r="D12" s="651" t="s">
        <v>1504</v>
      </c>
      <c r="E12" s="651" t="s">
        <v>1376</v>
      </c>
      <c r="F12" s="651" t="s">
        <v>1680</v>
      </c>
      <c r="G12" s="697" t="s">
        <v>967</v>
      </c>
      <c r="H12" s="698" t="s">
        <v>918</v>
      </c>
      <c r="I12" s="456" t="s">
        <v>1645</v>
      </c>
      <c r="J12" s="726"/>
      <c r="K12" s="726"/>
      <c r="L12" s="726"/>
      <c r="M12" s="726"/>
      <c r="N12" s="726"/>
      <c r="O12" s="726"/>
      <c r="P12" s="726"/>
      <c r="Q12" s="726"/>
      <c r="R12" s="726"/>
      <c r="S12" s="726"/>
      <c r="T12" s="72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c r="AT12" s="726"/>
      <c r="AU12" s="726"/>
      <c r="AV12" s="726"/>
      <c r="AW12" s="726"/>
      <c r="AX12" s="726"/>
      <c r="AY12" s="726"/>
      <c r="AZ12" s="726"/>
      <c r="BA12" s="726"/>
      <c r="BB12" s="726"/>
      <c r="BC12" s="726"/>
      <c r="BD12" s="726"/>
      <c r="BE12" s="726"/>
      <c r="BF12" s="726"/>
      <c r="BG12" s="726"/>
      <c r="BH12" s="726"/>
      <c r="BI12" s="726"/>
      <c r="BJ12" s="726"/>
      <c r="BK12" s="726"/>
      <c r="BL12" s="726"/>
    </row>
    <row r="13" spans="1:64" x14ac:dyDescent="0.2">
      <c r="A13" s="650" t="s">
        <v>1686</v>
      </c>
      <c r="B13" s="650" t="s">
        <v>1687</v>
      </c>
      <c r="C13" s="650" t="s">
        <v>1647</v>
      </c>
      <c r="D13" s="651" t="s">
        <v>1504</v>
      </c>
      <c r="E13" s="651" t="s">
        <v>1376</v>
      </c>
      <c r="F13" s="651" t="s">
        <v>1688</v>
      </c>
      <c r="G13" s="697" t="s">
        <v>967</v>
      </c>
      <c r="H13" s="698" t="s">
        <v>918</v>
      </c>
      <c r="I13" s="456" t="s">
        <v>1685</v>
      </c>
      <c r="J13" s="726"/>
      <c r="K13" s="726"/>
      <c r="L13" s="726"/>
      <c r="M13" s="726"/>
      <c r="N13" s="726"/>
      <c r="O13" s="726"/>
      <c r="P13" s="726"/>
      <c r="Q13" s="726"/>
      <c r="R13" s="726"/>
      <c r="S13" s="726"/>
      <c r="T13" s="726"/>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c r="AT13" s="726"/>
      <c r="AU13" s="726"/>
      <c r="AV13" s="726"/>
      <c r="AW13" s="726"/>
      <c r="AX13" s="726"/>
      <c r="AY13" s="726"/>
      <c r="AZ13" s="726"/>
      <c r="BA13" s="726"/>
      <c r="BB13" s="726"/>
      <c r="BC13" s="726"/>
      <c r="BD13" s="726"/>
      <c r="BE13" s="726"/>
      <c r="BF13" s="726"/>
      <c r="BG13" s="726"/>
      <c r="BH13" s="726"/>
      <c r="BI13" s="726"/>
      <c r="BJ13" s="726"/>
      <c r="BK13" s="726"/>
      <c r="BL13" s="726"/>
    </row>
    <row r="14" spans="1:64" x14ac:dyDescent="0.2">
      <c r="A14" s="650" t="s">
        <v>1935</v>
      </c>
      <c r="B14" s="650" t="s">
        <v>1931</v>
      </c>
      <c r="C14" s="650" t="s">
        <v>1872</v>
      </c>
      <c r="D14" s="651"/>
      <c r="E14" s="651"/>
      <c r="F14" s="651"/>
      <c r="G14" s="697" t="s">
        <v>967</v>
      </c>
      <c r="H14" s="698" t="s">
        <v>918</v>
      </c>
      <c r="I14" s="456" t="s">
        <v>1932</v>
      </c>
      <c r="J14" s="726"/>
      <c r="K14" s="726"/>
      <c r="L14" s="726"/>
      <c r="M14" s="726"/>
      <c r="N14" s="726"/>
      <c r="O14" s="726"/>
      <c r="P14" s="726"/>
      <c r="Q14" s="726"/>
      <c r="R14" s="726"/>
      <c r="S14" s="726"/>
      <c r="T14" s="72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c r="AT14" s="726"/>
      <c r="AU14" s="726"/>
      <c r="AV14" s="726"/>
      <c r="AW14" s="726"/>
      <c r="AX14" s="726"/>
      <c r="AY14" s="726"/>
      <c r="AZ14" s="726"/>
      <c r="BA14" s="726"/>
      <c r="BB14" s="726"/>
      <c r="BC14" s="726"/>
      <c r="BD14" s="726"/>
      <c r="BE14" s="726"/>
      <c r="BF14" s="726"/>
      <c r="BG14" s="726"/>
      <c r="BH14" s="726"/>
      <c r="BI14" s="726"/>
      <c r="BJ14" s="726"/>
      <c r="BK14" s="726"/>
      <c r="BL14" s="726"/>
    </row>
    <row r="15" spans="1:64" x14ac:dyDescent="0.2">
      <c r="A15" s="650" t="s">
        <v>1936</v>
      </c>
      <c r="B15" s="650" t="s">
        <v>1933</v>
      </c>
      <c r="C15" s="650" t="s">
        <v>1872</v>
      </c>
      <c r="D15" s="651"/>
      <c r="E15" s="651"/>
      <c r="F15" s="651"/>
      <c r="G15" s="697" t="s">
        <v>967</v>
      </c>
      <c r="H15" s="698" t="s">
        <v>918</v>
      </c>
      <c r="I15" s="456" t="s">
        <v>1934</v>
      </c>
      <c r="J15" s="726"/>
      <c r="K15" s="726"/>
      <c r="L15" s="726"/>
      <c r="M15" s="726"/>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c r="AT15" s="726"/>
      <c r="AU15" s="726"/>
      <c r="AV15" s="726"/>
      <c r="AW15" s="726"/>
      <c r="AX15" s="726"/>
      <c r="AY15" s="726"/>
      <c r="AZ15" s="726"/>
      <c r="BA15" s="726"/>
      <c r="BB15" s="726"/>
      <c r="BC15" s="726"/>
      <c r="BD15" s="726"/>
      <c r="BE15" s="726"/>
      <c r="BF15" s="726"/>
      <c r="BG15" s="726"/>
      <c r="BH15" s="726"/>
      <c r="BI15" s="726"/>
      <c r="BJ15" s="726"/>
      <c r="BK15" s="726"/>
      <c r="BL15" s="726"/>
    </row>
    <row r="16" spans="1:64" x14ac:dyDescent="0.2">
      <c r="A16" s="650" t="s">
        <v>2030</v>
      </c>
      <c r="B16" s="650" t="s">
        <v>2029</v>
      </c>
      <c r="C16" s="650" t="s">
        <v>1872</v>
      </c>
      <c r="D16" s="651"/>
      <c r="E16" s="651"/>
      <c r="F16" s="651"/>
      <c r="G16" s="697" t="s">
        <v>967</v>
      </c>
      <c r="H16" s="698" t="s">
        <v>918</v>
      </c>
      <c r="I16" s="456" t="s">
        <v>2085</v>
      </c>
      <c r="J16" s="726"/>
      <c r="K16" s="726"/>
      <c r="L16" s="726"/>
      <c r="M16" s="726"/>
      <c r="N16" s="726"/>
      <c r="O16" s="726"/>
      <c r="P16" s="726"/>
      <c r="Q16" s="726"/>
      <c r="R16" s="726"/>
      <c r="S16" s="726"/>
      <c r="T16" s="726"/>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c r="AT16" s="726"/>
      <c r="AU16" s="726"/>
      <c r="AV16" s="726"/>
      <c r="AW16" s="726"/>
      <c r="AX16" s="726"/>
      <c r="AY16" s="726"/>
      <c r="AZ16" s="726"/>
      <c r="BA16" s="726"/>
      <c r="BB16" s="726"/>
      <c r="BC16" s="726"/>
      <c r="BD16" s="726"/>
      <c r="BE16" s="726"/>
      <c r="BF16" s="726"/>
      <c r="BG16" s="726"/>
      <c r="BH16" s="726"/>
      <c r="BI16" s="726"/>
      <c r="BJ16" s="726"/>
      <c r="BK16" s="726"/>
      <c r="BL16" s="726"/>
    </row>
    <row r="17" spans="1:64" x14ac:dyDescent="0.2">
      <c r="A17" s="650" t="s">
        <v>2084</v>
      </c>
      <c r="B17" s="650" t="s">
        <v>2031</v>
      </c>
      <c r="C17" s="650" t="s">
        <v>1872</v>
      </c>
      <c r="D17" s="651"/>
      <c r="E17" s="651"/>
      <c r="F17" s="651"/>
      <c r="G17" s="697" t="s">
        <v>967</v>
      </c>
      <c r="H17" s="698" t="s">
        <v>918</v>
      </c>
      <c r="I17" s="456" t="s">
        <v>2086</v>
      </c>
      <c r="J17" s="726"/>
      <c r="K17" s="726"/>
      <c r="L17" s="726"/>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726"/>
      <c r="AP17" s="726"/>
      <c r="AQ17" s="726"/>
      <c r="AR17" s="726"/>
      <c r="AS17" s="726"/>
      <c r="AT17" s="726"/>
      <c r="AU17" s="726"/>
      <c r="AV17" s="726"/>
      <c r="AW17" s="726"/>
      <c r="AX17" s="726"/>
      <c r="AY17" s="726"/>
      <c r="AZ17" s="726"/>
      <c r="BA17" s="726"/>
      <c r="BB17" s="726"/>
      <c r="BC17" s="726"/>
      <c r="BD17" s="726"/>
      <c r="BE17" s="726"/>
      <c r="BF17" s="726"/>
      <c r="BG17" s="726"/>
      <c r="BH17" s="726"/>
      <c r="BI17" s="726"/>
      <c r="BJ17" s="726"/>
      <c r="BK17" s="726"/>
      <c r="BL17" s="726"/>
    </row>
    <row r="18" spans="1:64" x14ac:dyDescent="0.2">
      <c r="A18" s="650" t="s">
        <v>2088</v>
      </c>
      <c r="B18" s="650" t="s">
        <v>2089</v>
      </c>
      <c r="C18" s="650" t="s">
        <v>1872</v>
      </c>
      <c r="D18" s="651"/>
      <c r="E18" s="651"/>
      <c r="F18" s="651"/>
      <c r="G18" s="697" t="s">
        <v>967</v>
      </c>
      <c r="H18" s="698" t="s">
        <v>918</v>
      </c>
      <c r="I18" s="456" t="s">
        <v>2090</v>
      </c>
      <c r="J18" s="726"/>
      <c r="K18" s="726"/>
      <c r="L18" s="726"/>
      <c r="M18" s="726"/>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726"/>
      <c r="AP18" s="726"/>
      <c r="AQ18" s="726"/>
      <c r="AR18" s="726"/>
      <c r="AS18" s="726"/>
      <c r="AT18" s="726"/>
      <c r="AU18" s="726"/>
      <c r="AV18" s="726"/>
      <c r="AW18" s="726"/>
      <c r="AX18" s="726"/>
      <c r="AY18" s="726"/>
      <c r="AZ18" s="726"/>
      <c r="BA18" s="726"/>
      <c r="BB18" s="726"/>
      <c r="BC18" s="726"/>
      <c r="BD18" s="726"/>
      <c r="BE18" s="726"/>
      <c r="BF18" s="726"/>
      <c r="BG18" s="726"/>
      <c r="BH18" s="726"/>
      <c r="BI18" s="726"/>
      <c r="BJ18" s="726"/>
      <c r="BK18" s="726"/>
      <c r="BL18" s="726"/>
    </row>
    <row r="19" spans="1:64" x14ac:dyDescent="0.2">
      <c r="A19" s="650" t="s">
        <v>2259</v>
      </c>
      <c r="B19" s="650" t="s">
        <v>2255</v>
      </c>
      <c r="C19" s="650" t="s">
        <v>2264</v>
      </c>
      <c r="D19" s="651"/>
      <c r="E19" s="651"/>
      <c r="F19" s="651"/>
      <c r="G19" s="697" t="s">
        <v>967</v>
      </c>
      <c r="H19" s="698" t="s">
        <v>918</v>
      </c>
      <c r="I19" s="456" t="s">
        <v>2257</v>
      </c>
      <c r="J19" s="726"/>
      <c r="K19" s="726"/>
      <c r="L19" s="726"/>
      <c r="M19" s="726"/>
      <c r="N19" s="726"/>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726"/>
      <c r="AP19" s="726"/>
      <c r="AQ19" s="726"/>
      <c r="AR19" s="726"/>
      <c r="AS19" s="726"/>
      <c r="AT19" s="726"/>
      <c r="AU19" s="726"/>
      <c r="AV19" s="726"/>
      <c r="AW19" s="726"/>
      <c r="AX19" s="726"/>
      <c r="AY19" s="726"/>
      <c r="AZ19" s="726"/>
      <c r="BA19" s="726"/>
      <c r="BB19" s="726"/>
      <c r="BC19" s="726"/>
      <c r="BD19" s="726"/>
      <c r="BE19" s="726"/>
      <c r="BF19" s="726"/>
      <c r="BG19" s="726"/>
      <c r="BH19" s="726"/>
      <c r="BI19" s="726"/>
      <c r="BJ19" s="726"/>
      <c r="BK19" s="726"/>
      <c r="BL19" s="726"/>
    </row>
    <row r="20" spans="1:64" x14ac:dyDescent="0.2">
      <c r="A20" s="650" t="s">
        <v>2260</v>
      </c>
      <c r="B20" s="650" t="s">
        <v>2253</v>
      </c>
      <c r="C20" s="650" t="s">
        <v>2264</v>
      </c>
      <c r="D20" s="651"/>
      <c r="E20" s="651"/>
      <c r="F20" s="651"/>
      <c r="G20" s="697" t="s">
        <v>967</v>
      </c>
      <c r="H20" s="698" t="s">
        <v>918</v>
      </c>
      <c r="I20" s="456" t="s">
        <v>2266</v>
      </c>
      <c r="J20" s="726"/>
      <c r="K20" s="726"/>
      <c r="L20" s="726"/>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726"/>
      <c r="AP20" s="726"/>
      <c r="AQ20" s="726"/>
      <c r="AR20" s="726"/>
      <c r="AS20" s="726"/>
      <c r="AT20" s="726"/>
      <c r="AU20" s="726"/>
      <c r="AV20" s="726"/>
      <c r="AW20" s="726"/>
      <c r="AX20" s="726"/>
      <c r="AY20" s="726"/>
      <c r="AZ20" s="726"/>
      <c r="BA20" s="726"/>
      <c r="BB20" s="726"/>
      <c r="BC20" s="726"/>
      <c r="BD20" s="726"/>
      <c r="BE20" s="726"/>
      <c r="BF20" s="726"/>
      <c r="BG20" s="726"/>
      <c r="BH20" s="726"/>
      <c r="BI20" s="726"/>
      <c r="BJ20" s="726"/>
      <c r="BK20" s="726"/>
      <c r="BL20" s="726"/>
    </row>
    <row r="21" spans="1:64" x14ac:dyDescent="0.2">
      <c r="A21" s="650" t="s">
        <v>2261</v>
      </c>
      <c r="B21" s="650" t="s">
        <v>2256</v>
      </c>
      <c r="C21" s="650" t="s">
        <v>2264</v>
      </c>
      <c r="D21" s="651"/>
      <c r="E21" s="651"/>
      <c r="F21" s="651"/>
      <c r="G21" s="697" t="s">
        <v>967</v>
      </c>
      <c r="H21" s="698" t="s">
        <v>918</v>
      </c>
      <c r="I21" s="456" t="s">
        <v>2258</v>
      </c>
      <c r="J21" s="726"/>
      <c r="K21" s="726"/>
      <c r="L21" s="726"/>
      <c r="M21" s="726"/>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726"/>
      <c r="AP21" s="726"/>
      <c r="AQ21" s="726"/>
      <c r="AR21" s="726"/>
      <c r="AS21" s="726"/>
      <c r="AT21" s="726"/>
      <c r="AU21" s="726"/>
      <c r="AV21" s="726"/>
      <c r="AW21" s="726"/>
      <c r="AX21" s="726"/>
      <c r="AY21" s="726"/>
      <c r="AZ21" s="726"/>
      <c r="BA21" s="726"/>
      <c r="BB21" s="726"/>
      <c r="BC21" s="726"/>
      <c r="BD21" s="726"/>
      <c r="BE21" s="726"/>
      <c r="BF21" s="726"/>
      <c r="BG21" s="726"/>
      <c r="BH21" s="726"/>
      <c r="BI21" s="726"/>
      <c r="BJ21" s="726"/>
      <c r="BK21" s="726"/>
      <c r="BL21" s="726"/>
    </row>
    <row r="22" spans="1:64" x14ac:dyDescent="0.2">
      <c r="A22" s="650" t="s">
        <v>2262</v>
      </c>
      <c r="B22" s="650" t="s">
        <v>2254</v>
      </c>
      <c r="C22" s="650" t="s">
        <v>2264</v>
      </c>
      <c r="D22" s="651"/>
      <c r="E22" s="651"/>
      <c r="F22" s="651"/>
      <c r="G22" s="697" t="s">
        <v>967</v>
      </c>
      <c r="H22" s="698" t="s">
        <v>918</v>
      </c>
      <c r="I22" s="456" t="s">
        <v>2267</v>
      </c>
      <c r="J22" s="726"/>
      <c r="K22" s="726"/>
      <c r="L22" s="726"/>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726"/>
      <c r="AP22" s="726"/>
      <c r="AQ22" s="726"/>
      <c r="AR22" s="726"/>
      <c r="AS22" s="726"/>
      <c r="AT22" s="726"/>
      <c r="AU22" s="726"/>
      <c r="AV22" s="726"/>
      <c r="AW22" s="726"/>
      <c r="AX22" s="726"/>
      <c r="AY22" s="726"/>
      <c r="AZ22" s="726"/>
      <c r="BA22" s="726"/>
      <c r="BB22" s="726"/>
      <c r="BC22" s="726"/>
      <c r="BD22" s="726"/>
      <c r="BE22" s="726"/>
      <c r="BF22" s="726"/>
      <c r="BG22" s="726"/>
      <c r="BH22" s="726"/>
      <c r="BI22" s="726"/>
      <c r="BJ22" s="726"/>
      <c r="BK22" s="726"/>
      <c r="BL22" s="726"/>
    </row>
    <row r="23" spans="1:64" x14ac:dyDescent="0.2">
      <c r="A23" s="650" t="s">
        <v>2317</v>
      </c>
      <c r="B23" s="650" t="s">
        <v>2270</v>
      </c>
      <c r="C23" s="650" t="s">
        <v>2264</v>
      </c>
      <c r="D23" s="651"/>
      <c r="E23" s="651"/>
      <c r="F23" s="651"/>
      <c r="G23" s="697" t="s">
        <v>967</v>
      </c>
      <c r="H23" s="698" t="s">
        <v>918</v>
      </c>
      <c r="I23" s="456" t="s">
        <v>2268</v>
      </c>
      <c r="J23" s="726"/>
      <c r="K23" s="726"/>
      <c r="L23" s="726"/>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c r="AT23" s="726"/>
      <c r="AU23" s="726"/>
      <c r="AV23" s="726"/>
      <c r="AW23" s="726"/>
      <c r="AX23" s="726"/>
      <c r="AY23" s="726"/>
      <c r="AZ23" s="726"/>
      <c r="BA23" s="726"/>
      <c r="BB23" s="726"/>
      <c r="BC23" s="726"/>
      <c r="BD23" s="726"/>
      <c r="BE23" s="726"/>
      <c r="BF23" s="726"/>
      <c r="BG23" s="726"/>
      <c r="BH23" s="726"/>
      <c r="BI23" s="726"/>
      <c r="BJ23" s="726"/>
      <c r="BK23" s="726"/>
      <c r="BL23" s="726"/>
    </row>
    <row r="24" spans="1:64" x14ac:dyDescent="0.2">
      <c r="A24" s="650" t="s">
        <v>2318</v>
      </c>
      <c r="B24" s="650" t="s">
        <v>2271</v>
      </c>
      <c r="C24" s="650" t="s">
        <v>2264</v>
      </c>
      <c r="D24" s="651"/>
      <c r="E24" s="651"/>
      <c r="F24" s="651"/>
      <c r="G24" s="697" t="s">
        <v>967</v>
      </c>
      <c r="H24" s="698" t="s">
        <v>918</v>
      </c>
      <c r="I24" s="456" t="s">
        <v>2269</v>
      </c>
      <c r="J24" s="726"/>
      <c r="K24" s="726"/>
      <c r="L24" s="726"/>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c r="AT24" s="726"/>
      <c r="AU24" s="726"/>
      <c r="AV24" s="726"/>
      <c r="AW24" s="726"/>
      <c r="AX24" s="726"/>
      <c r="AY24" s="726"/>
      <c r="AZ24" s="726"/>
      <c r="BA24" s="726"/>
      <c r="BB24" s="726"/>
      <c r="BC24" s="726"/>
      <c r="BD24" s="726"/>
      <c r="BE24" s="726"/>
      <c r="BF24" s="726"/>
      <c r="BG24" s="726"/>
      <c r="BH24" s="726"/>
      <c r="BI24" s="726"/>
      <c r="BJ24" s="726"/>
      <c r="BK24" s="726"/>
      <c r="BL24" s="726"/>
    </row>
    <row r="25" spans="1:64" x14ac:dyDescent="0.2">
      <c r="A25" s="650" t="s">
        <v>2321</v>
      </c>
      <c r="B25" s="650" t="s">
        <v>2320</v>
      </c>
      <c r="C25" s="650" t="s">
        <v>1872</v>
      </c>
      <c r="D25" s="651"/>
      <c r="E25" s="651"/>
      <c r="F25" s="651"/>
      <c r="G25" s="697" t="s">
        <v>967</v>
      </c>
      <c r="H25" s="698" t="s">
        <v>918</v>
      </c>
      <c r="I25" s="456" t="s">
        <v>2319</v>
      </c>
      <c r="J25" s="726"/>
      <c r="K25" s="726"/>
      <c r="L25" s="726"/>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726"/>
      <c r="AP25" s="726"/>
      <c r="AQ25" s="726"/>
      <c r="AR25" s="726"/>
      <c r="AS25" s="726"/>
      <c r="AT25" s="726"/>
      <c r="AU25" s="726"/>
      <c r="AV25" s="726"/>
      <c r="AW25" s="726"/>
      <c r="AX25" s="726"/>
      <c r="AY25" s="726"/>
      <c r="AZ25" s="726"/>
      <c r="BA25" s="726"/>
      <c r="BB25" s="726"/>
      <c r="BC25" s="726"/>
      <c r="BD25" s="726"/>
      <c r="BE25" s="726"/>
      <c r="BF25" s="726"/>
      <c r="BG25" s="726"/>
      <c r="BH25" s="726"/>
      <c r="BI25" s="726"/>
      <c r="BJ25" s="726"/>
      <c r="BK25" s="726"/>
      <c r="BL25" s="726"/>
    </row>
    <row r="26" spans="1:64" x14ac:dyDescent="0.2">
      <c r="A26" s="650" t="s">
        <v>2594</v>
      </c>
      <c r="B26" s="650" t="s">
        <v>2591</v>
      </c>
      <c r="C26" s="650" t="s">
        <v>1872</v>
      </c>
      <c r="D26" s="651"/>
      <c r="E26" s="651"/>
      <c r="F26" s="651"/>
      <c r="G26" s="697" t="s">
        <v>967</v>
      </c>
      <c r="H26" s="698" t="s">
        <v>918</v>
      </c>
      <c r="I26" s="456" t="s">
        <v>2588</v>
      </c>
      <c r="J26" s="726"/>
      <c r="K26" s="726"/>
      <c r="L26" s="726"/>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726"/>
      <c r="AP26" s="726"/>
      <c r="AQ26" s="726"/>
      <c r="AR26" s="726"/>
      <c r="AS26" s="726"/>
      <c r="AT26" s="726"/>
      <c r="AU26" s="726"/>
      <c r="AV26" s="726"/>
      <c r="AW26" s="726"/>
      <c r="AX26" s="726"/>
      <c r="AY26" s="726"/>
      <c r="AZ26" s="726"/>
      <c r="BA26" s="726"/>
      <c r="BB26" s="726"/>
      <c r="BC26" s="726"/>
      <c r="BD26" s="726"/>
      <c r="BE26" s="726"/>
      <c r="BF26" s="726"/>
      <c r="BG26" s="726"/>
      <c r="BH26" s="726"/>
      <c r="BI26" s="726"/>
      <c r="BJ26" s="726"/>
      <c r="BK26" s="726"/>
      <c r="BL26" s="726"/>
    </row>
    <row r="27" spans="1:64" x14ac:dyDescent="0.2">
      <c r="A27" s="650" t="s">
        <v>2596</v>
      </c>
      <c r="B27" s="650" t="s">
        <v>2593</v>
      </c>
      <c r="C27" s="650" t="s">
        <v>1872</v>
      </c>
      <c r="D27" s="651"/>
      <c r="E27" s="651"/>
      <c r="F27" s="651"/>
      <c r="G27" s="697" t="s">
        <v>967</v>
      </c>
      <c r="H27" s="698" t="s">
        <v>918</v>
      </c>
      <c r="I27" s="456" t="s">
        <v>2589</v>
      </c>
      <c r="J27" s="726"/>
      <c r="K27" s="726"/>
      <c r="L27" s="726"/>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726"/>
      <c r="AP27" s="726"/>
      <c r="AQ27" s="726"/>
      <c r="AR27" s="726"/>
      <c r="AS27" s="726"/>
      <c r="AT27" s="726"/>
      <c r="AU27" s="726"/>
      <c r="AV27" s="726"/>
      <c r="AW27" s="726"/>
      <c r="AX27" s="726"/>
      <c r="AY27" s="726"/>
      <c r="AZ27" s="726"/>
      <c r="BA27" s="726"/>
      <c r="BB27" s="726"/>
      <c r="BC27" s="726"/>
      <c r="BD27" s="726"/>
      <c r="BE27" s="726"/>
      <c r="BF27" s="726"/>
      <c r="BG27" s="726"/>
      <c r="BH27" s="726"/>
      <c r="BI27" s="726"/>
      <c r="BJ27" s="726"/>
      <c r="BK27" s="726"/>
      <c r="BL27" s="726"/>
    </row>
    <row r="28" spans="1:64" x14ac:dyDescent="0.2">
      <c r="A28" s="650" t="s">
        <v>2595</v>
      </c>
      <c r="B28" s="650" t="s">
        <v>2592</v>
      </c>
      <c r="C28" s="650" t="s">
        <v>1872</v>
      </c>
      <c r="D28" s="651"/>
      <c r="E28" s="651"/>
      <c r="F28" s="651"/>
      <c r="G28" s="697" t="s">
        <v>967</v>
      </c>
      <c r="H28" s="698" t="s">
        <v>918</v>
      </c>
      <c r="I28" s="456" t="s">
        <v>2590</v>
      </c>
      <c r="J28" s="726"/>
      <c r="K28" s="726"/>
      <c r="L28" s="726"/>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726"/>
      <c r="AP28" s="726"/>
      <c r="AQ28" s="726"/>
      <c r="AR28" s="726"/>
      <c r="AS28" s="726"/>
      <c r="AT28" s="726"/>
      <c r="AU28" s="726"/>
      <c r="AV28" s="726"/>
      <c r="AW28" s="726"/>
      <c r="AX28" s="726"/>
      <c r="AY28" s="726"/>
      <c r="AZ28" s="726"/>
      <c r="BA28" s="726"/>
      <c r="BB28" s="726"/>
      <c r="BC28" s="726"/>
      <c r="BD28" s="726"/>
      <c r="BE28" s="726"/>
      <c r="BF28" s="726"/>
      <c r="BG28" s="726"/>
      <c r="BH28" s="726"/>
      <c r="BI28" s="726"/>
      <c r="BJ28" s="726"/>
      <c r="BK28" s="726"/>
      <c r="BL28" s="726"/>
    </row>
    <row r="29" spans="1:64" x14ac:dyDescent="0.2">
      <c r="A29" s="650" t="s">
        <v>2402</v>
      </c>
      <c r="B29" s="650" t="s">
        <v>2401</v>
      </c>
      <c r="C29" s="650" t="s">
        <v>1872</v>
      </c>
      <c r="D29" s="702"/>
      <c r="E29" s="703"/>
      <c r="F29" s="703"/>
      <c r="G29" s="697" t="s">
        <v>967</v>
      </c>
      <c r="H29" s="698" t="s">
        <v>918</v>
      </c>
      <c r="I29" s="456" t="s">
        <v>2400</v>
      </c>
      <c r="J29" s="726"/>
      <c r="K29" s="726"/>
      <c r="L29" s="726"/>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726"/>
      <c r="AP29" s="726"/>
      <c r="AQ29" s="726"/>
      <c r="AR29" s="726"/>
      <c r="AS29" s="726"/>
      <c r="AT29" s="726"/>
      <c r="AU29" s="726"/>
      <c r="AV29" s="726"/>
      <c r="AW29" s="726"/>
      <c r="AX29" s="726"/>
      <c r="AY29" s="726"/>
      <c r="AZ29" s="726"/>
      <c r="BA29" s="726"/>
      <c r="BB29" s="726"/>
      <c r="BC29" s="726"/>
      <c r="BD29" s="726"/>
      <c r="BE29" s="726"/>
      <c r="BF29" s="726"/>
      <c r="BG29" s="726"/>
      <c r="BH29" s="726"/>
      <c r="BI29" s="726"/>
      <c r="BJ29" s="726"/>
      <c r="BK29" s="726"/>
      <c r="BL29" s="726"/>
    </row>
    <row r="30" spans="1:64" x14ac:dyDescent="0.2">
      <c r="A30" s="650" t="s">
        <v>2515</v>
      </c>
      <c r="B30" s="650" t="s">
        <v>2514</v>
      </c>
      <c r="C30" s="650" t="s">
        <v>1872</v>
      </c>
      <c r="D30" s="702"/>
      <c r="E30" s="703"/>
      <c r="F30" s="703"/>
      <c r="G30" s="697" t="s">
        <v>967</v>
      </c>
      <c r="H30" s="698" t="s">
        <v>918</v>
      </c>
      <c r="I30" s="456" t="s">
        <v>2403</v>
      </c>
      <c r="J30" s="726"/>
      <c r="K30" s="726"/>
      <c r="L30" s="726"/>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726"/>
      <c r="AP30" s="726"/>
      <c r="AQ30" s="726"/>
      <c r="AR30" s="726"/>
      <c r="AS30" s="726"/>
      <c r="AT30" s="726"/>
      <c r="AU30" s="726"/>
      <c r="AV30" s="726"/>
      <c r="AW30" s="726"/>
      <c r="AX30" s="726"/>
      <c r="AY30" s="726"/>
      <c r="AZ30" s="726"/>
      <c r="BA30" s="726"/>
      <c r="BB30" s="726"/>
      <c r="BC30" s="726"/>
      <c r="BD30" s="726"/>
      <c r="BE30" s="726"/>
      <c r="BF30" s="726"/>
      <c r="BG30" s="726"/>
      <c r="BH30" s="726"/>
      <c r="BI30" s="726"/>
      <c r="BJ30" s="726"/>
      <c r="BK30" s="726"/>
      <c r="BL30" s="726"/>
    </row>
    <row r="31" spans="1:64" x14ac:dyDescent="0.2">
      <c r="A31" s="650" t="s">
        <v>2597</v>
      </c>
      <c r="B31" s="650" t="s">
        <v>2605</v>
      </c>
      <c r="C31" s="650" t="s">
        <v>1872</v>
      </c>
      <c r="D31" s="702"/>
      <c r="E31" s="703"/>
      <c r="F31" s="703"/>
      <c r="G31" s="697" t="s">
        <v>967</v>
      </c>
      <c r="H31" s="698" t="s">
        <v>918</v>
      </c>
      <c r="I31" s="456" t="s">
        <v>2598</v>
      </c>
      <c r="J31" s="726"/>
      <c r="K31" s="726"/>
      <c r="L31" s="726"/>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726"/>
      <c r="AP31" s="726"/>
      <c r="AQ31" s="726"/>
      <c r="AR31" s="726"/>
      <c r="AS31" s="726"/>
      <c r="AT31" s="726"/>
      <c r="AU31" s="726"/>
      <c r="AV31" s="726"/>
      <c r="AW31" s="726"/>
      <c r="AX31" s="726"/>
      <c r="AY31" s="726"/>
      <c r="AZ31" s="726"/>
      <c r="BA31" s="726"/>
      <c r="BB31" s="726"/>
      <c r="BC31" s="726"/>
      <c r="BD31" s="726"/>
      <c r="BE31" s="726"/>
      <c r="BF31" s="726"/>
      <c r="BG31" s="726"/>
      <c r="BH31" s="726"/>
      <c r="BI31" s="726"/>
      <c r="BJ31" s="726"/>
      <c r="BK31" s="726"/>
      <c r="BL31" s="726"/>
    </row>
    <row r="32" spans="1:64" x14ac:dyDescent="0.2">
      <c r="A32" s="650" t="s">
        <v>2599</v>
      </c>
      <c r="B32" s="650" t="s">
        <v>2606</v>
      </c>
      <c r="C32" s="650" t="s">
        <v>1872</v>
      </c>
      <c r="D32" s="702"/>
      <c r="E32" s="703"/>
      <c r="F32" s="703"/>
      <c r="G32" s="697" t="s">
        <v>967</v>
      </c>
      <c r="H32" s="698" t="s">
        <v>918</v>
      </c>
      <c r="I32" s="456" t="s">
        <v>2600</v>
      </c>
      <c r="J32" s="726"/>
      <c r="K32" s="726"/>
      <c r="L32" s="726"/>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726"/>
      <c r="AP32" s="726"/>
      <c r="AQ32" s="726"/>
      <c r="AR32" s="726"/>
      <c r="AS32" s="726"/>
      <c r="AT32" s="726"/>
      <c r="AU32" s="726"/>
      <c r="AV32" s="726"/>
      <c r="AW32" s="726"/>
      <c r="AX32" s="726"/>
      <c r="AY32" s="726"/>
      <c r="AZ32" s="726"/>
      <c r="BA32" s="726"/>
      <c r="BB32" s="726"/>
      <c r="BC32" s="726"/>
      <c r="BD32" s="726"/>
      <c r="BE32" s="726"/>
      <c r="BF32" s="726"/>
      <c r="BG32" s="726"/>
      <c r="BH32" s="726"/>
      <c r="BI32" s="726"/>
      <c r="BJ32" s="726"/>
      <c r="BK32" s="726"/>
      <c r="BL32" s="726"/>
    </row>
    <row r="33" spans="1:64" x14ac:dyDescent="0.2">
      <c r="A33" s="650" t="s">
        <v>2601</v>
      </c>
      <c r="B33" s="650" t="s">
        <v>2607</v>
      </c>
      <c r="C33" s="650" t="s">
        <v>1872</v>
      </c>
      <c r="D33" s="702"/>
      <c r="E33" s="703"/>
      <c r="F33" s="703"/>
      <c r="G33" s="697" t="s">
        <v>967</v>
      </c>
      <c r="H33" s="698" t="s">
        <v>918</v>
      </c>
      <c r="I33" s="456" t="s">
        <v>2602</v>
      </c>
      <c r="J33" s="726"/>
      <c r="K33" s="726"/>
      <c r="L33" s="726"/>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726"/>
      <c r="AP33" s="726"/>
      <c r="AQ33" s="726"/>
      <c r="AR33" s="726"/>
      <c r="AS33" s="726"/>
      <c r="AT33" s="726"/>
      <c r="AU33" s="726"/>
      <c r="AV33" s="726"/>
      <c r="AW33" s="726"/>
      <c r="AX33" s="726"/>
      <c r="AY33" s="726"/>
      <c r="AZ33" s="726"/>
      <c r="BA33" s="726"/>
      <c r="BB33" s="726"/>
      <c r="BC33" s="726"/>
      <c r="BD33" s="726"/>
      <c r="BE33" s="726"/>
      <c r="BF33" s="726"/>
      <c r="BG33" s="726"/>
      <c r="BH33" s="726"/>
      <c r="BI33" s="726"/>
      <c r="BJ33" s="726"/>
      <c r="BK33" s="726"/>
      <c r="BL33" s="726"/>
    </row>
    <row r="34" spans="1:64" x14ac:dyDescent="0.2">
      <c r="A34" s="650" t="s">
        <v>2603</v>
      </c>
      <c r="B34" s="650" t="s">
        <v>2608</v>
      </c>
      <c r="C34" s="650" t="s">
        <v>1872</v>
      </c>
      <c r="D34" s="702"/>
      <c r="E34" s="703"/>
      <c r="F34" s="703"/>
      <c r="G34" s="697" t="s">
        <v>967</v>
      </c>
      <c r="H34" s="698" t="s">
        <v>918</v>
      </c>
      <c r="I34" s="456" t="s">
        <v>2604</v>
      </c>
      <c r="J34" s="726"/>
      <c r="K34" s="726"/>
      <c r="L34" s="726"/>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726"/>
      <c r="AP34" s="726"/>
      <c r="AQ34" s="726"/>
      <c r="AR34" s="726"/>
      <c r="AS34" s="726"/>
      <c r="AT34" s="726"/>
      <c r="AU34" s="726"/>
      <c r="AV34" s="726"/>
      <c r="AW34" s="726"/>
      <c r="AX34" s="726"/>
      <c r="AY34" s="726"/>
      <c r="AZ34" s="726"/>
      <c r="BA34" s="726"/>
      <c r="BB34" s="726"/>
      <c r="BC34" s="726"/>
      <c r="BD34" s="726"/>
      <c r="BE34" s="726"/>
      <c r="BF34" s="726"/>
      <c r="BG34" s="726"/>
      <c r="BH34" s="726"/>
      <c r="BI34" s="726"/>
      <c r="BJ34" s="726"/>
      <c r="BK34" s="726"/>
      <c r="BL34" s="726"/>
    </row>
    <row r="35" spans="1:64" x14ac:dyDescent="0.2">
      <c r="A35" s="650" t="s">
        <v>1636</v>
      </c>
      <c r="B35" s="650" t="s">
        <v>1055</v>
      </c>
      <c r="C35" s="650" t="s">
        <v>1057</v>
      </c>
      <c r="D35" s="455"/>
      <c r="E35" s="455"/>
      <c r="F35" s="455"/>
      <c r="G35" s="697" t="s">
        <v>967</v>
      </c>
      <c r="H35" s="698" t="s">
        <v>918</v>
      </c>
      <c r="I35" s="456" t="s">
        <v>922</v>
      </c>
      <c r="J35" s="726"/>
      <c r="K35" s="726"/>
      <c r="L35" s="726"/>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726"/>
      <c r="AP35" s="726"/>
      <c r="AQ35" s="726"/>
      <c r="AR35" s="726"/>
      <c r="AS35" s="726"/>
      <c r="AT35" s="726"/>
      <c r="AU35" s="726"/>
      <c r="AV35" s="726"/>
      <c r="AW35" s="726"/>
      <c r="AX35" s="726"/>
      <c r="AY35" s="726"/>
      <c r="AZ35" s="726"/>
      <c r="BA35" s="726"/>
      <c r="BB35" s="726"/>
      <c r="BC35" s="726"/>
      <c r="BD35" s="726"/>
      <c r="BE35" s="726"/>
      <c r="BF35" s="726"/>
      <c r="BG35" s="726"/>
      <c r="BH35" s="726"/>
      <c r="BI35" s="726"/>
      <c r="BJ35" s="726"/>
      <c r="BK35" s="726"/>
      <c r="BL35" s="726"/>
    </row>
    <row r="36" spans="1:64" x14ac:dyDescent="0.2">
      <c r="A36" s="737"/>
      <c r="B36" s="737"/>
      <c r="C36" s="737"/>
      <c r="D36" s="745"/>
      <c r="E36" s="746"/>
      <c r="F36" s="746"/>
      <c r="G36" s="740"/>
      <c r="H36" s="738"/>
      <c r="I36" s="456"/>
      <c r="J36" s="726"/>
      <c r="K36" s="726"/>
      <c r="L36" s="726"/>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726"/>
      <c r="AP36" s="726"/>
      <c r="AQ36" s="726"/>
      <c r="AR36" s="726"/>
      <c r="AS36" s="726"/>
      <c r="AT36" s="726"/>
      <c r="AU36" s="726"/>
      <c r="AV36" s="726"/>
      <c r="AW36" s="726"/>
      <c r="AX36" s="726"/>
      <c r="AY36" s="726"/>
      <c r="AZ36" s="726"/>
      <c r="BA36" s="726"/>
      <c r="BB36" s="726"/>
      <c r="BC36" s="726"/>
      <c r="BD36" s="726"/>
      <c r="BE36" s="726"/>
      <c r="BF36" s="726"/>
      <c r="BG36" s="726"/>
      <c r="BH36" s="726"/>
      <c r="BI36" s="726"/>
      <c r="BJ36" s="726"/>
      <c r="BK36" s="726"/>
      <c r="BL36" s="726"/>
    </row>
    <row r="37" spans="1:64" x14ac:dyDescent="0.2">
      <c r="A37" s="737"/>
      <c r="B37" s="737"/>
      <c r="C37" s="737"/>
      <c r="D37" s="745"/>
      <c r="E37" s="746"/>
      <c r="F37" s="746"/>
      <c r="G37" s="740"/>
      <c r="H37" s="738"/>
      <c r="I37" s="726"/>
      <c r="J37" s="726"/>
      <c r="K37" s="726"/>
      <c r="L37" s="726"/>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726"/>
      <c r="AP37" s="726"/>
      <c r="AQ37" s="726"/>
      <c r="AR37" s="726"/>
      <c r="AS37" s="726"/>
      <c r="AT37" s="726"/>
      <c r="AU37" s="726"/>
      <c r="AV37" s="726"/>
      <c r="AW37" s="726"/>
      <c r="AX37" s="726"/>
      <c r="AY37" s="726"/>
      <c r="AZ37" s="726"/>
      <c r="BA37" s="726"/>
      <c r="BB37" s="726"/>
      <c r="BC37" s="726"/>
      <c r="BD37" s="726"/>
      <c r="BE37" s="726"/>
      <c r="BF37" s="726"/>
      <c r="BG37" s="726"/>
      <c r="BH37" s="726"/>
      <c r="BI37" s="726"/>
      <c r="BJ37" s="726"/>
      <c r="BK37" s="726"/>
      <c r="BL37" s="726"/>
    </row>
    <row r="38" spans="1:64" x14ac:dyDescent="0.2">
      <c r="A38" s="725" t="s">
        <v>1057</v>
      </c>
      <c r="B38" s="734"/>
      <c r="C38" s="747" t="s">
        <v>928</v>
      </c>
      <c r="D38" s="726"/>
      <c r="E38" s="748" t="s">
        <v>1378</v>
      </c>
      <c r="F38" s="749"/>
      <c r="G38" s="750" t="s">
        <v>928</v>
      </c>
      <c r="H38" s="747"/>
      <c r="I38" s="748" t="s">
        <v>1379</v>
      </c>
      <c r="J38" s="749"/>
      <c r="K38" s="750" t="s">
        <v>928</v>
      </c>
      <c r="L38" s="726"/>
      <c r="M38" s="748" t="s">
        <v>1380</v>
      </c>
      <c r="N38" s="749"/>
      <c r="O38" s="750" t="s">
        <v>928</v>
      </c>
      <c r="P38" s="726"/>
      <c r="Q38" s="748" t="s">
        <v>1381</v>
      </c>
      <c r="R38" s="749"/>
      <c r="S38" s="750" t="s">
        <v>928</v>
      </c>
      <c r="T38" s="726"/>
      <c r="U38" s="751" t="s">
        <v>1872</v>
      </c>
      <c r="V38" s="752"/>
      <c r="W38" s="753" t="s">
        <v>928</v>
      </c>
      <c r="X38" s="726"/>
      <c r="Y38" s="751" t="s">
        <v>2264</v>
      </c>
      <c r="Z38" s="752"/>
      <c r="AA38" s="753" t="s">
        <v>928</v>
      </c>
      <c r="AB38" s="726"/>
      <c r="AC38" s="726"/>
      <c r="AD38" s="726"/>
      <c r="AE38" s="726"/>
      <c r="AF38" s="726"/>
      <c r="AG38" s="726"/>
      <c r="AH38" s="726"/>
      <c r="AI38" s="726"/>
      <c r="AJ38" s="726"/>
      <c r="AK38" s="726"/>
      <c r="AL38" s="726"/>
      <c r="AM38" s="726"/>
      <c r="AN38" s="726"/>
      <c r="AO38" s="726"/>
      <c r="AP38" s="726"/>
      <c r="AQ38" s="726"/>
      <c r="AR38" s="726"/>
      <c r="AS38" s="726"/>
      <c r="AT38" s="726"/>
      <c r="AU38" s="726"/>
      <c r="AV38" s="726"/>
      <c r="AW38" s="726"/>
      <c r="AX38" s="726"/>
      <c r="AY38" s="726"/>
      <c r="AZ38" s="726"/>
      <c r="BA38" s="726"/>
      <c r="BB38" s="726"/>
      <c r="BC38" s="726"/>
      <c r="BD38" s="726"/>
      <c r="BE38" s="726"/>
      <c r="BF38" s="726"/>
      <c r="BG38" s="726"/>
      <c r="BH38" s="726"/>
      <c r="BI38" s="726"/>
      <c r="BJ38" s="726"/>
      <c r="BK38" s="726"/>
      <c r="BL38" s="726"/>
    </row>
    <row r="39" spans="1:64" x14ac:dyDescent="0.2">
      <c r="A39" s="608" t="s">
        <v>929</v>
      </c>
      <c r="B39" s="608" t="s">
        <v>920</v>
      </c>
      <c r="C39" s="608"/>
      <c r="D39" s="726"/>
      <c r="E39" s="608" t="s">
        <v>929</v>
      </c>
      <c r="F39" s="608" t="s">
        <v>920</v>
      </c>
      <c r="G39" s="608"/>
      <c r="H39" s="726"/>
      <c r="I39" s="608" t="s">
        <v>929</v>
      </c>
      <c r="J39" s="608" t="s">
        <v>920</v>
      </c>
      <c r="K39" s="608"/>
      <c r="L39" s="726"/>
      <c r="M39" s="608" t="s">
        <v>929</v>
      </c>
      <c r="N39" s="608" t="s">
        <v>920</v>
      </c>
      <c r="O39" s="608"/>
      <c r="P39" s="726"/>
      <c r="Q39" s="608" t="s">
        <v>929</v>
      </c>
      <c r="R39" s="608" t="s">
        <v>920</v>
      </c>
      <c r="S39" s="608"/>
      <c r="T39" s="726"/>
      <c r="U39" s="686" t="s">
        <v>929</v>
      </c>
      <c r="V39" s="686" t="s">
        <v>920</v>
      </c>
      <c r="W39" s="686"/>
      <c r="X39" s="726"/>
      <c r="Y39" s="686" t="s">
        <v>929</v>
      </c>
      <c r="Z39" s="686" t="s">
        <v>920</v>
      </c>
      <c r="AA39" s="686"/>
      <c r="AB39" s="726"/>
      <c r="AC39" s="726"/>
      <c r="AD39" s="726"/>
      <c r="AE39" s="726"/>
      <c r="AF39" s="726"/>
      <c r="AG39" s="726"/>
      <c r="AH39" s="726"/>
      <c r="AI39" s="726"/>
      <c r="AJ39" s="726"/>
      <c r="AK39" s="726"/>
      <c r="AL39" s="726"/>
      <c r="AM39" s="726"/>
      <c r="AN39" s="726"/>
      <c r="AO39" s="726"/>
      <c r="AP39" s="726"/>
      <c r="AQ39" s="726"/>
      <c r="AR39" s="726"/>
      <c r="AS39" s="726"/>
      <c r="AT39" s="726"/>
      <c r="AU39" s="726"/>
      <c r="AV39" s="726"/>
      <c r="AW39" s="726"/>
      <c r="AX39" s="726"/>
      <c r="AY39" s="726"/>
      <c r="AZ39" s="726"/>
      <c r="BA39" s="726"/>
      <c r="BB39" s="726"/>
      <c r="BC39" s="726"/>
      <c r="BD39" s="726"/>
      <c r="BE39" s="726"/>
      <c r="BF39" s="726"/>
      <c r="BG39" s="726"/>
      <c r="BH39" s="726"/>
      <c r="BI39" s="726"/>
      <c r="BJ39" s="726"/>
      <c r="BK39" s="726"/>
      <c r="BL39" s="726"/>
    </row>
    <row r="40" spans="1:64" x14ac:dyDescent="0.2">
      <c r="A40" s="608" t="s">
        <v>930</v>
      </c>
      <c r="B40" s="609" t="str">
        <f>"#"&amp; $L$4</f>
        <v>#n.a.</v>
      </c>
      <c r="C40" s="608" t="s">
        <v>930</v>
      </c>
      <c r="D40" s="726"/>
      <c r="E40" s="608" t="s">
        <v>930</v>
      </c>
      <c r="F40" s="609" t="str">
        <f>"#"&amp; $L$4</f>
        <v>#n.a.</v>
      </c>
      <c r="G40" s="608" t="s">
        <v>930</v>
      </c>
      <c r="H40" s="726"/>
      <c r="I40" s="608" t="s">
        <v>930</v>
      </c>
      <c r="J40" s="609" t="str">
        <f>"#"&amp; $L$4</f>
        <v>#n.a.</v>
      </c>
      <c r="K40" s="608" t="s">
        <v>930</v>
      </c>
      <c r="L40" s="726"/>
      <c r="M40" s="608" t="s">
        <v>930</v>
      </c>
      <c r="N40" s="609" t="str">
        <f>"#"&amp; $L$4</f>
        <v>#n.a.</v>
      </c>
      <c r="O40" s="608" t="s">
        <v>930</v>
      </c>
      <c r="P40" s="726"/>
      <c r="Q40" s="608" t="s">
        <v>930</v>
      </c>
      <c r="R40" s="609" t="str">
        <f>"#"&amp; $L$4</f>
        <v>#n.a.</v>
      </c>
      <c r="S40" s="608" t="s">
        <v>930</v>
      </c>
      <c r="T40" s="726"/>
      <c r="U40" s="686" t="s">
        <v>930</v>
      </c>
      <c r="V40" s="609" t="str">
        <f>"#"&amp; $L$4</f>
        <v>#n.a.</v>
      </c>
      <c r="W40" s="686" t="s">
        <v>930</v>
      </c>
      <c r="X40" s="726"/>
      <c r="Y40" s="686" t="s">
        <v>930</v>
      </c>
      <c r="Z40" s="609" t="str">
        <f>"#"&amp; $L$4</f>
        <v>#n.a.</v>
      </c>
      <c r="AA40" s="686" t="s">
        <v>930</v>
      </c>
      <c r="AB40" s="726"/>
      <c r="AC40" s="726"/>
      <c r="AD40" s="726"/>
      <c r="AE40" s="726"/>
      <c r="AF40" s="726"/>
      <c r="AG40" s="726"/>
      <c r="AH40" s="726"/>
      <c r="AI40" s="726"/>
      <c r="AJ40" s="726"/>
      <c r="AK40" s="726"/>
      <c r="AL40" s="726"/>
      <c r="AM40" s="726"/>
      <c r="AN40" s="726"/>
      <c r="AO40" s="726"/>
      <c r="AP40" s="726"/>
      <c r="AQ40" s="726"/>
      <c r="AR40" s="726"/>
      <c r="AS40" s="726"/>
      <c r="AT40" s="726"/>
      <c r="AU40" s="726"/>
      <c r="AV40" s="726"/>
      <c r="AW40" s="726"/>
      <c r="AX40" s="726"/>
      <c r="AY40" s="726"/>
      <c r="AZ40" s="726"/>
      <c r="BA40" s="726"/>
      <c r="BB40" s="726"/>
      <c r="BC40" s="726"/>
      <c r="BD40" s="726"/>
      <c r="BE40" s="726"/>
      <c r="BF40" s="726"/>
      <c r="BG40" s="726"/>
      <c r="BH40" s="726"/>
      <c r="BI40" s="726"/>
      <c r="BJ40" s="726"/>
      <c r="BK40" s="726"/>
      <c r="BL40" s="726"/>
    </row>
    <row r="41" spans="1:64" x14ac:dyDescent="0.2">
      <c r="A41" s="608" t="s">
        <v>1</v>
      </c>
      <c r="B41" s="608" t="s">
        <v>931</v>
      </c>
      <c r="C41" s="608" t="s">
        <v>1</v>
      </c>
      <c r="D41" s="726"/>
      <c r="E41" s="608" t="s">
        <v>1</v>
      </c>
      <c r="F41" s="608" t="s">
        <v>914</v>
      </c>
      <c r="G41" s="608" t="s">
        <v>1</v>
      </c>
      <c r="H41" s="726"/>
      <c r="I41" s="608" t="s">
        <v>1</v>
      </c>
      <c r="J41" s="608" t="s">
        <v>914</v>
      </c>
      <c r="K41" s="608" t="s">
        <v>1</v>
      </c>
      <c r="L41" s="726"/>
      <c r="M41" s="608" t="s">
        <v>1</v>
      </c>
      <c r="N41" s="608" t="s">
        <v>914</v>
      </c>
      <c r="O41" s="608" t="s">
        <v>1</v>
      </c>
      <c r="P41" s="726"/>
      <c r="Q41" s="608" t="s">
        <v>1</v>
      </c>
      <c r="R41" s="608" t="s">
        <v>914</v>
      </c>
      <c r="S41" s="608" t="s">
        <v>1</v>
      </c>
      <c r="T41" s="726"/>
      <c r="U41" s="686" t="s">
        <v>1</v>
      </c>
      <c r="V41" s="686" t="s">
        <v>1873</v>
      </c>
      <c r="W41" s="686" t="s">
        <v>1</v>
      </c>
      <c r="X41" s="726"/>
      <c r="Y41" s="686" t="s">
        <v>1</v>
      </c>
      <c r="Z41" s="686" t="s">
        <v>1873</v>
      </c>
      <c r="AA41" s="686" t="s">
        <v>1</v>
      </c>
      <c r="AB41" s="726"/>
      <c r="AC41" s="726"/>
      <c r="AD41" s="726"/>
      <c r="AE41" s="726"/>
      <c r="AF41" s="726"/>
      <c r="AG41" s="726"/>
      <c r="AH41" s="726"/>
      <c r="AI41" s="726"/>
      <c r="AJ41" s="726"/>
      <c r="AK41" s="726"/>
      <c r="AL41" s="726"/>
      <c r="AM41" s="726"/>
      <c r="AN41" s="726"/>
      <c r="AO41" s="726"/>
      <c r="AP41" s="726"/>
      <c r="AQ41" s="726"/>
      <c r="AR41" s="726"/>
      <c r="AS41" s="726"/>
      <c r="AT41" s="726"/>
      <c r="AU41" s="726"/>
      <c r="AV41" s="726"/>
      <c r="AW41" s="726"/>
      <c r="AX41" s="726"/>
      <c r="AY41" s="726"/>
      <c r="AZ41" s="726"/>
      <c r="BA41" s="726"/>
      <c r="BB41" s="726"/>
      <c r="BC41" s="726"/>
      <c r="BD41" s="726"/>
      <c r="BE41" s="726"/>
      <c r="BF41" s="726"/>
      <c r="BG41" s="726"/>
      <c r="BH41" s="726"/>
      <c r="BI41" s="726"/>
      <c r="BJ41" s="726"/>
      <c r="BK41" s="726"/>
      <c r="BL41" s="726"/>
    </row>
    <row r="42" spans="1:64" x14ac:dyDescent="0.2">
      <c r="A42" s="608" t="s">
        <v>923</v>
      </c>
      <c r="B42" s="608" t="s">
        <v>932</v>
      </c>
      <c r="C42" s="608" t="s">
        <v>923</v>
      </c>
      <c r="D42" s="726"/>
      <c r="E42" s="608" t="s">
        <v>923</v>
      </c>
      <c r="F42" s="608" t="s">
        <v>1059</v>
      </c>
      <c r="G42" s="608" t="s">
        <v>923</v>
      </c>
      <c r="H42" s="726"/>
      <c r="I42" s="608" t="s">
        <v>923</v>
      </c>
      <c r="J42" s="608" t="s">
        <v>1059</v>
      </c>
      <c r="K42" s="608" t="s">
        <v>923</v>
      </c>
      <c r="L42" s="726"/>
      <c r="M42" s="608" t="s">
        <v>923</v>
      </c>
      <c r="N42" s="608" t="s">
        <v>1059</v>
      </c>
      <c r="O42" s="608" t="s">
        <v>923</v>
      </c>
      <c r="P42" s="726"/>
      <c r="Q42" s="608" t="s">
        <v>923</v>
      </c>
      <c r="R42" s="608" t="s">
        <v>1059</v>
      </c>
      <c r="S42" s="608" t="s">
        <v>923</v>
      </c>
      <c r="T42" s="726"/>
      <c r="U42" s="686" t="s">
        <v>923</v>
      </c>
      <c r="V42" s="686" t="s">
        <v>1874</v>
      </c>
      <c r="W42" s="686" t="s">
        <v>923</v>
      </c>
      <c r="X42" s="726"/>
      <c r="Y42" s="686" t="s">
        <v>923</v>
      </c>
      <c r="Z42" s="686" t="s">
        <v>1874</v>
      </c>
      <c r="AA42" s="686" t="s">
        <v>923</v>
      </c>
      <c r="AB42" s="726"/>
      <c r="AC42" s="726"/>
      <c r="AD42" s="726"/>
      <c r="AE42" s="726"/>
      <c r="AF42" s="726"/>
      <c r="AG42" s="726"/>
      <c r="AH42" s="726"/>
      <c r="AI42" s="726"/>
      <c r="AJ42" s="726"/>
      <c r="AK42" s="726"/>
      <c r="AL42" s="726"/>
      <c r="AM42" s="726"/>
      <c r="AN42" s="726"/>
      <c r="AO42" s="726"/>
      <c r="AP42" s="726"/>
      <c r="AQ42" s="726"/>
      <c r="AR42" s="726"/>
      <c r="AS42" s="726"/>
      <c r="AT42" s="726"/>
      <c r="AU42" s="726"/>
      <c r="AV42" s="726"/>
      <c r="AW42" s="726"/>
      <c r="AX42" s="726"/>
      <c r="AY42" s="726"/>
      <c r="AZ42" s="726"/>
      <c r="BA42" s="726"/>
      <c r="BB42" s="726"/>
      <c r="BC42" s="726"/>
      <c r="BD42" s="726"/>
      <c r="BE42" s="726"/>
      <c r="BF42" s="726"/>
      <c r="BG42" s="726"/>
      <c r="BH42" s="726"/>
      <c r="BI42" s="726"/>
      <c r="BJ42" s="726"/>
      <c r="BK42" s="726"/>
      <c r="BL42" s="726"/>
    </row>
    <row r="43" spans="1:64" x14ac:dyDescent="0.2">
      <c r="A43" s="608" t="s">
        <v>933</v>
      </c>
      <c r="B43" s="608" t="s">
        <v>934</v>
      </c>
      <c r="C43" s="608" t="s">
        <v>933</v>
      </c>
      <c r="D43" s="726"/>
      <c r="E43" s="608" t="s">
        <v>933</v>
      </c>
      <c r="F43" s="608" t="s">
        <v>934</v>
      </c>
      <c r="G43" s="608" t="s">
        <v>933</v>
      </c>
      <c r="H43" s="726"/>
      <c r="I43" s="608" t="s">
        <v>933</v>
      </c>
      <c r="J43" s="608" t="s">
        <v>934</v>
      </c>
      <c r="K43" s="608" t="s">
        <v>933</v>
      </c>
      <c r="L43" s="726"/>
      <c r="M43" s="608" t="s">
        <v>933</v>
      </c>
      <c r="N43" s="608" t="s">
        <v>934</v>
      </c>
      <c r="O43" s="608" t="s">
        <v>933</v>
      </c>
      <c r="P43" s="726"/>
      <c r="Q43" s="608" t="s">
        <v>933</v>
      </c>
      <c r="R43" s="608" t="s">
        <v>934</v>
      </c>
      <c r="S43" s="608" t="s">
        <v>933</v>
      </c>
      <c r="T43" s="726"/>
      <c r="U43" s="686" t="s">
        <v>933</v>
      </c>
      <c r="V43" s="686" t="s">
        <v>934</v>
      </c>
      <c r="W43" s="686" t="s">
        <v>933</v>
      </c>
      <c r="X43" s="726"/>
      <c r="Y43" s="686" t="s">
        <v>933</v>
      </c>
      <c r="Z43" s="686" t="s">
        <v>934</v>
      </c>
      <c r="AA43" s="686" t="s">
        <v>933</v>
      </c>
      <c r="AB43" s="726"/>
      <c r="AC43" s="726"/>
      <c r="AD43" s="726"/>
      <c r="AE43" s="726"/>
      <c r="AF43" s="726"/>
      <c r="AG43" s="726"/>
      <c r="AH43" s="726"/>
      <c r="AI43" s="726"/>
      <c r="AJ43" s="726"/>
      <c r="AK43" s="726"/>
      <c r="AL43" s="726"/>
      <c r="AM43" s="726"/>
      <c r="AN43" s="726"/>
      <c r="AO43" s="726"/>
      <c r="AP43" s="726"/>
      <c r="AQ43" s="726"/>
      <c r="AR43" s="726"/>
      <c r="AS43" s="726"/>
      <c r="AT43" s="726"/>
      <c r="AU43" s="726"/>
      <c r="AV43" s="726"/>
      <c r="AW43" s="726"/>
      <c r="AX43" s="726"/>
      <c r="AY43" s="726"/>
      <c r="AZ43" s="726"/>
      <c r="BA43" s="726"/>
      <c r="BB43" s="726"/>
      <c r="BC43" s="726"/>
      <c r="BD43" s="726"/>
      <c r="BE43" s="726"/>
      <c r="BF43" s="726"/>
      <c r="BG43" s="726"/>
      <c r="BH43" s="726"/>
      <c r="BI43" s="726"/>
      <c r="BJ43" s="726"/>
      <c r="BK43" s="726"/>
      <c r="BL43" s="726"/>
    </row>
    <row r="44" spans="1:64" x14ac:dyDescent="0.2">
      <c r="A44" s="608" t="s">
        <v>935</v>
      </c>
      <c r="B44" s="608" t="s">
        <v>936</v>
      </c>
      <c r="C44" s="608" t="s">
        <v>935</v>
      </c>
      <c r="D44" s="726"/>
      <c r="E44" s="608" t="s">
        <v>935</v>
      </c>
      <c r="F44" s="608" t="s">
        <v>1060</v>
      </c>
      <c r="G44" s="608" t="s">
        <v>935</v>
      </c>
      <c r="H44" s="726"/>
      <c r="I44" s="608" t="s">
        <v>935</v>
      </c>
      <c r="J44" s="608" t="s">
        <v>1060</v>
      </c>
      <c r="K44" s="608" t="s">
        <v>935</v>
      </c>
      <c r="L44" s="726"/>
      <c r="M44" s="608" t="s">
        <v>935</v>
      </c>
      <c r="N44" s="608" t="s">
        <v>1060</v>
      </c>
      <c r="O44" s="608" t="s">
        <v>935</v>
      </c>
      <c r="P44" s="726"/>
      <c r="Q44" s="608" t="s">
        <v>935</v>
      </c>
      <c r="R44" s="608" t="s">
        <v>1060</v>
      </c>
      <c r="S44" s="608" t="s">
        <v>935</v>
      </c>
      <c r="T44" s="726"/>
      <c r="U44" s="686" t="s">
        <v>935</v>
      </c>
      <c r="V44" s="686" t="s">
        <v>1873</v>
      </c>
      <c r="W44" s="686" t="s">
        <v>935</v>
      </c>
      <c r="X44" s="726"/>
      <c r="Y44" s="686" t="s">
        <v>935</v>
      </c>
      <c r="Z44" s="686" t="s">
        <v>1873</v>
      </c>
      <c r="AA44" s="686" t="s">
        <v>935</v>
      </c>
      <c r="AB44" s="726"/>
      <c r="AC44" s="726"/>
      <c r="AD44" s="726"/>
      <c r="AE44" s="726"/>
      <c r="AF44" s="726"/>
      <c r="AG44" s="726"/>
      <c r="AH44" s="726"/>
      <c r="AI44" s="726"/>
      <c r="AJ44" s="726"/>
      <c r="AK44" s="726"/>
      <c r="AL44" s="726"/>
      <c r="AM44" s="726"/>
      <c r="AN44" s="726"/>
      <c r="AO44" s="726"/>
      <c r="AP44" s="726"/>
      <c r="AQ44" s="726"/>
      <c r="AR44" s="726"/>
      <c r="AS44" s="726"/>
      <c r="AT44" s="726"/>
      <c r="AU44" s="726"/>
      <c r="AV44" s="726"/>
      <c r="AW44" s="726"/>
      <c r="AX44" s="726"/>
      <c r="AY44" s="726"/>
      <c r="AZ44" s="726"/>
      <c r="BA44" s="726"/>
      <c r="BB44" s="726"/>
      <c r="BC44" s="726"/>
      <c r="BD44" s="726"/>
      <c r="BE44" s="726"/>
      <c r="BF44" s="726"/>
      <c r="BG44" s="726"/>
      <c r="BH44" s="726"/>
      <c r="BI44" s="726"/>
      <c r="BJ44" s="726"/>
      <c r="BK44" s="726"/>
      <c r="BL44" s="726"/>
    </row>
    <row r="45" spans="1:64" x14ac:dyDescent="0.2">
      <c r="A45" s="608" t="s">
        <v>937</v>
      </c>
      <c r="B45" s="608" t="s">
        <v>938</v>
      </c>
      <c r="C45" s="608" t="s">
        <v>939</v>
      </c>
      <c r="D45" s="726"/>
      <c r="E45" s="608" t="s">
        <v>937</v>
      </c>
      <c r="F45" s="608" t="s">
        <v>938</v>
      </c>
      <c r="G45" s="608" t="s">
        <v>1061</v>
      </c>
      <c r="H45" s="726"/>
      <c r="I45" s="608" t="s">
        <v>937</v>
      </c>
      <c r="J45" s="608" t="s">
        <v>938</v>
      </c>
      <c r="K45" s="608" t="s">
        <v>1061</v>
      </c>
      <c r="L45" s="726"/>
      <c r="M45" s="608" t="s">
        <v>937</v>
      </c>
      <c r="N45" s="608" t="s">
        <v>938</v>
      </c>
      <c r="O45" s="608" t="s">
        <v>1384</v>
      </c>
      <c r="P45" s="726"/>
      <c r="Q45" s="608" t="s">
        <v>937</v>
      </c>
      <c r="R45" s="608" t="s">
        <v>938</v>
      </c>
      <c r="S45" s="608" t="s">
        <v>1384</v>
      </c>
      <c r="T45" s="726"/>
      <c r="U45" s="686" t="s">
        <v>937</v>
      </c>
      <c r="V45" s="686" t="s">
        <v>938</v>
      </c>
      <c r="W45" s="686" t="s">
        <v>1871</v>
      </c>
      <c r="X45" s="726"/>
      <c r="Y45" s="686" t="s">
        <v>937</v>
      </c>
      <c r="Z45" s="686" t="s">
        <v>938</v>
      </c>
      <c r="AA45" s="686" t="s">
        <v>1871</v>
      </c>
      <c r="AB45" s="726"/>
      <c r="AC45" s="726"/>
      <c r="AD45" s="726"/>
      <c r="AE45" s="726"/>
      <c r="AF45" s="726"/>
      <c r="AG45" s="726"/>
      <c r="AH45" s="726"/>
      <c r="AI45" s="726"/>
      <c r="AJ45" s="726"/>
      <c r="AK45" s="726"/>
      <c r="AL45" s="726"/>
      <c r="AM45" s="726"/>
      <c r="AN45" s="726"/>
      <c r="AO45" s="726"/>
      <c r="AP45" s="726"/>
      <c r="AQ45" s="726"/>
      <c r="AR45" s="726"/>
      <c r="AS45" s="726"/>
      <c r="AT45" s="726"/>
      <c r="AU45" s="726"/>
      <c r="AV45" s="726"/>
      <c r="AW45" s="726"/>
      <c r="AX45" s="726"/>
      <c r="AY45" s="726"/>
      <c r="AZ45" s="726"/>
      <c r="BA45" s="726"/>
      <c r="BB45" s="726"/>
      <c r="BC45" s="726"/>
      <c r="BD45" s="726"/>
      <c r="BE45" s="726"/>
      <c r="BF45" s="726"/>
      <c r="BG45" s="726"/>
      <c r="BH45" s="726"/>
      <c r="BI45" s="726"/>
      <c r="BJ45" s="726"/>
      <c r="BK45" s="726"/>
      <c r="BL45" s="726"/>
    </row>
    <row r="46" spans="1:64" x14ac:dyDescent="0.2">
      <c r="A46" s="608" t="s">
        <v>940</v>
      </c>
      <c r="B46" s="608" t="s">
        <v>941</v>
      </c>
      <c r="C46" s="608" t="s">
        <v>942</v>
      </c>
      <c r="D46" s="726"/>
      <c r="E46" s="608" t="s">
        <v>940</v>
      </c>
      <c r="F46" s="608" t="s">
        <v>944</v>
      </c>
      <c r="G46" s="608"/>
      <c r="H46" s="726"/>
      <c r="I46" s="608" t="s">
        <v>940</v>
      </c>
      <c r="J46" s="608" t="s">
        <v>944</v>
      </c>
      <c r="K46" s="608"/>
      <c r="L46" s="726"/>
      <c r="M46" s="608" t="s">
        <v>940</v>
      </c>
      <c r="N46" s="608" t="s">
        <v>944</v>
      </c>
      <c r="O46" s="608"/>
      <c r="P46" s="726"/>
      <c r="Q46" s="608" t="s">
        <v>940</v>
      </c>
      <c r="R46" s="608" t="s">
        <v>944</v>
      </c>
      <c r="S46" s="608"/>
      <c r="T46" s="726"/>
      <c r="U46" s="686" t="s">
        <v>940</v>
      </c>
      <c r="V46" s="686" t="s">
        <v>944</v>
      </c>
      <c r="W46" s="686"/>
      <c r="X46" s="726"/>
      <c r="Y46" s="686" t="s">
        <v>940</v>
      </c>
      <c r="Z46" s="686" t="s">
        <v>944</v>
      </c>
      <c r="AA46" s="686"/>
      <c r="AB46" s="726"/>
      <c r="AC46" s="726"/>
      <c r="AD46" s="726"/>
      <c r="AE46" s="726"/>
      <c r="AF46" s="726"/>
      <c r="AG46" s="726"/>
      <c r="AH46" s="726"/>
      <c r="AI46" s="726"/>
      <c r="AJ46" s="726"/>
      <c r="AK46" s="726"/>
      <c r="AL46" s="726"/>
      <c r="AM46" s="726"/>
      <c r="AN46" s="726"/>
      <c r="AO46" s="726"/>
      <c r="AP46" s="726"/>
      <c r="AQ46" s="726"/>
      <c r="AR46" s="726"/>
      <c r="AS46" s="726"/>
      <c r="AT46" s="726"/>
      <c r="AU46" s="726"/>
      <c r="AV46" s="726"/>
      <c r="AW46" s="726"/>
      <c r="AX46" s="726"/>
      <c r="AY46" s="726"/>
      <c r="AZ46" s="726"/>
      <c r="BA46" s="726"/>
      <c r="BB46" s="726"/>
      <c r="BC46" s="726"/>
      <c r="BD46" s="726"/>
      <c r="BE46" s="726"/>
      <c r="BF46" s="726"/>
      <c r="BG46" s="726"/>
      <c r="BH46" s="726"/>
      <c r="BI46" s="726"/>
      <c r="BJ46" s="726"/>
      <c r="BK46" s="726"/>
      <c r="BL46" s="726"/>
    </row>
    <row r="47" spans="1:64" x14ac:dyDescent="0.2">
      <c r="A47" s="608" t="s">
        <v>943</v>
      </c>
      <c r="B47" s="608" t="s">
        <v>944</v>
      </c>
      <c r="C47" s="608"/>
      <c r="D47" s="726"/>
      <c r="E47" s="608" t="s">
        <v>943</v>
      </c>
      <c r="F47" s="608" t="s">
        <v>944</v>
      </c>
      <c r="G47" s="608"/>
      <c r="H47" s="726"/>
      <c r="I47" s="608" t="s">
        <v>943</v>
      </c>
      <c r="J47" s="608" t="s">
        <v>944</v>
      </c>
      <c r="K47" s="608"/>
      <c r="L47" s="726"/>
      <c r="M47" s="608" t="s">
        <v>943</v>
      </c>
      <c r="N47" s="608" t="s">
        <v>944</v>
      </c>
      <c r="O47" s="608"/>
      <c r="P47" s="726"/>
      <c r="Q47" s="608" t="s">
        <v>943</v>
      </c>
      <c r="R47" s="608" t="s">
        <v>944</v>
      </c>
      <c r="S47" s="608"/>
      <c r="T47" s="726"/>
      <c r="U47" s="686" t="s">
        <v>943</v>
      </c>
      <c r="V47" s="686" t="s">
        <v>944</v>
      </c>
      <c r="W47" s="686"/>
      <c r="X47" s="726"/>
      <c r="Y47" s="686" t="s">
        <v>943</v>
      </c>
      <c r="Z47" s="686" t="s">
        <v>944</v>
      </c>
      <c r="AA47" s="686"/>
      <c r="AB47" s="726"/>
      <c r="AC47" s="726"/>
      <c r="AD47" s="726"/>
      <c r="AE47" s="726"/>
      <c r="AF47" s="726"/>
      <c r="AG47" s="726"/>
      <c r="AH47" s="726"/>
      <c r="AI47" s="726"/>
      <c r="AJ47" s="726"/>
      <c r="AK47" s="726"/>
      <c r="AL47" s="726"/>
      <c r="AM47" s="726"/>
      <c r="AN47" s="726"/>
      <c r="AO47" s="726"/>
      <c r="AP47" s="726"/>
      <c r="AQ47" s="726"/>
      <c r="AR47" s="726"/>
      <c r="AS47" s="726"/>
      <c r="AT47" s="726"/>
      <c r="AU47" s="726"/>
      <c r="AV47" s="726"/>
      <c r="AW47" s="726"/>
      <c r="AX47" s="726"/>
      <c r="AY47" s="726"/>
      <c r="AZ47" s="726"/>
      <c r="BA47" s="726"/>
      <c r="BB47" s="726"/>
      <c r="BC47" s="726"/>
      <c r="BD47" s="726"/>
      <c r="BE47" s="726"/>
      <c r="BF47" s="726"/>
      <c r="BG47" s="726"/>
      <c r="BH47" s="726"/>
      <c r="BI47" s="726"/>
      <c r="BJ47" s="726"/>
      <c r="BK47" s="726"/>
      <c r="BL47" s="726"/>
    </row>
    <row r="48" spans="1:64" x14ac:dyDescent="0.2">
      <c r="A48" s="608" t="s">
        <v>945</v>
      </c>
      <c r="B48" s="608" t="s">
        <v>944</v>
      </c>
      <c r="C48" s="608"/>
      <c r="D48" s="726"/>
      <c r="E48" s="608" t="s">
        <v>945</v>
      </c>
      <c r="F48" s="608" t="s">
        <v>944</v>
      </c>
      <c r="G48" s="608"/>
      <c r="H48" s="726"/>
      <c r="I48" s="608" t="s">
        <v>945</v>
      </c>
      <c r="J48" s="608" t="s">
        <v>944</v>
      </c>
      <c r="K48" s="608"/>
      <c r="L48" s="726"/>
      <c r="M48" s="608" t="s">
        <v>945</v>
      </c>
      <c r="N48" s="608" t="s">
        <v>944</v>
      </c>
      <c r="O48" s="608"/>
      <c r="P48" s="726"/>
      <c r="Q48" s="608" t="s">
        <v>945</v>
      </c>
      <c r="R48" s="608" t="s">
        <v>944</v>
      </c>
      <c r="S48" s="608"/>
      <c r="T48" s="726"/>
      <c r="U48" s="686" t="s">
        <v>945</v>
      </c>
      <c r="V48" s="686" t="s">
        <v>944</v>
      </c>
      <c r="W48" s="686"/>
      <c r="X48" s="726"/>
      <c r="Y48" s="686" t="s">
        <v>945</v>
      </c>
      <c r="Z48" s="686" t="s">
        <v>944</v>
      </c>
      <c r="AA48" s="686"/>
      <c r="AB48" s="726"/>
      <c r="AC48" s="726"/>
      <c r="AD48" s="726"/>
      <c r="AE48" s="726"/>
      <c r="AF48" s="726"/>
      <c r="AG48" s="726"/>
      <c r="AH48" s="726"/>
      <c r="AI48" s="726"/>
      <c r="AJ48" s="726"/>
      <c r="AK48" s="726"/>
      <c r="AL48" s="726"/>
      <c r="AM48" s="726"/>
      <c r="AN48" s="726"/>
      <c r="AO48" s="726"/>
      <c r="AP48" s="726"/>
      <c r="AQ48" s="726"/>
      <c r="AR48" s="726"/>
      <c r="AS48" s="726"/>
      <c r="AT48" s="726"/>
      <c r="AU48" s="726"/>
      <c r="AV48" s="726"/>
      <c r="AW48" s="726"/>
      <c r="AX48" s="726"/>
      <c r="AY48" s="726"/>
      <c r="AZ48" s="726"/>
      <c r="BA48" s="726"/>
      <c r="BB48" s="726"/>
      <c r="BC48" s="726"/>
      <c r="BD48" s="726"/>
      <c r="BE48" s="726"/>
      <c r="BF48" s="726"/>
      <c r="BG48" s="726"/>
      <c r="BH48" s="726"/>
      <c r="BI48" s="726"/>
      <c r="BJ48" s="726"/>
      <c r="BK48" s="726"/>
      <c r="BL48" s="726"/>
    </row>
    <row r="49" spans="1:64" x14ac:dyDescent="0.2">
      <c r="A49" s="726"/>
      <c r="B49" s="726"/>
      <c r="C49" s="726"/>
      <c r="D49" s="726"/>
      <c r="E49" s="726"/>
      <c r="F49" s="726"/>
      <c r="G49" s="726"/>
      <c r="H49" s="726"/>
      <c r="I49" s="726"/>
      <c r="J49" s="726"/>
      <c r="K49" s="726"/>
      <c r="L49" s="726"/>
      <c r="M49" s="726"/>
      <c r="N49" s="726"/>
      <c r="O49" s="726"/>
      <c r="P49" s="726"/>
      <c r="Q49" s="726"/>
      <c r="R49" s="726"/>
      <c r="S49" s="726"/>
      <c r="T49" s="726"/>
      <c r="U49" s="726"/>
      <c r="V49" s="726"/>
      <c r="W49" s="726"/>
      <c r="X49" s="726"/>
      <c r="Y49" s="701">
        <v>1000</v>
      </c>
      <c r="Z49" s="701" t="s">
        <v>2265</v>
      </c>
      <c r="AA49" s="701"/>
      <c r="AB49" s="726"/>
      <c r="AC49" s="726"/>
      <c r="AD49" s="726"/>
      <c r="AE49" s="726"/>
      <c r="AF49" s="726"/>
      <c r="AG49" s="726"/>
      <c r="AH49" s="726"/>
      <c r="AI49" s="726"/>
      <c r="AJ49" s="726"/>
      <c r="AK49" s="726"/>
      <c r="AL49" s="726"/>
      <c r="AM49" s="726"/>
      <c r="AN49" s="726"/>
      <c r="AO49" s="726"/>
      <c r="AP49" s="726"/>
      <c r="AQ49" s="726"/>
      <c r="AR49" s="726"/>
      <c r="AS49" s="726"/>
      <c r="AT49" s="726"/>
      <c r="AU49" s="726"/>
      <c r="AV49" s="726"/>
      <c r="AW49" s="726"/>
      <c r="AX49" s="726"/>
      <c r="AY49" s="726"/>
      <c r="AZ49" s="726"/>
      <c r="BA49" s="726"/>
      <c r="BB49" s="726"/>
      <c r="BC49" s="726"/>
      <c r="BD49" s="726"/>
      <c r="BE49" s="726"/>
      <c r="BF49" s="726"/>
      <c r="BG49" s="726"/>
      <c r="BH49" s="726"/>
      <c r="BI49" s="726"/>
      <c r="BJ49" s="726"/>
      <c r="BK49" s="726"/>
      <c r="BL49" s="726"/>
    </row>
    <row r="50" spans="1:64" x14ac:dyDescent="0.2">
      <c r="A50" s="748" t="s">
        <v>1503</v>
      </c>
      <c r="B50" s="749"/>
      <c r="C50" s="750" t="s">
        <v>928</v>
      </c>
      <c r="D50" s="726"/>
      <c r="E50" s="748" t="s">
        <v>1632</v>
      </c>
      <c r="F50" s="749"/>
      <c r="G50" s="750" t="s">
        <v>928</v>
      </c>
      <c r="H50" s="726"/>
      <c r="I50" s="748" t="s">
        <v>1633</v>
      </c>
      <c r="J50" s="749"/>
      <c r="K50" s="750" t="s">
        <v>928</v>
      </c>
      <c r="L50" s="726"/>
      <c r="M50" s="748" t="s">
        <v>1646</v>
      </c>
      <c r="N50" s="749"/>
      <c r="O50" s="750" t="s">
        <v>928</v>
      </c>
      <c r="P50" s="726"/>
      <c r="Q50" s="748" t="s">
        <v>1647</v>
      </c>
      <c r="R50" s="749"/>
      <c r="S50" s="750" t="s">
        <v>928</v>
      </c>
      <c r="T50" s="726"/>
      <c r="U50" s="726"/>
      <c r="V50" s="726"/>
      <c r="W50" s="726"/>
      <c r="X50" s="726"/>
      <c r="Y50" s="726"/>
      <c r="Z50" s="726"/>
      <c r="AA50" s="726"/>
      <c r="AB50" s="726"/>
      <c r="AC50" s="726"/>
      <c r="AD50" s="726"/>
      <c r="AE50" s="726"/>
      <c r="AF50" s="726"/>
      <c r="AG50" s="726"/>
      <c r="AH50" s="726"/>
      <c r="AI50" s="726"/>
      <c r="AJ50" s="726"/>
      <c r="AK50" s="726"/>
      <c r="AL50" s="726"/>
      <c r="AM50" s="726"/>
      <c r="AN50" s="726"/>
      <c r="AO50" s="726"/>
      <c r="AP50" s="726"/>
      <c r="AQ50" s="726"/>
      <c r="AR50" s="726"/>
      <c r="AS50" s="726"/>
      <c r="AT50" s="726"/>
      <c r="AU50" s="726"/>
      <c r="AV50" s="726"/>
      <c r="AW50" s="726"/>
      <c r="AX50" s="726"/>
      <c r="AY50" s="726"/>
      <c r="AZ50" s="726"/>
      <c r="BA50" s="726"/>
      <c r="BB50" s="726"/>
      <c r="BC50" s="726"/>
      <c r="BD50" s="726"/>
      <c r="BE50" s="726"/>
      <c r="BF50" s="726"/>
      <c r="BG50" s="726"/>
      <c r="BH50" s="726"/>
      <c r="BI50" s="726"/>
      <c r="BJ50" s="726"/>
      <c r="BK50" s="726"/>
      <c r="BL50" s="726"/>
    </row>
    <row r="51" spans="1:64" x14ac:dyDescent="0.2">
      <c r="A51" s="608" t="s">
        <v>929</v>
      </c>
      <c r="B51" s="608" t="s">
        <v>920</v>
      </c>
      <c r="C51" s="608"/>
      <c r="D51" s="726"/>
      <c r="E51" s="608" t="s">
        <v>929</v>
      </c>
      <c r="F51" s="608" t="s">
        <v>920</v>
      </c>
      <c r="G51" s="608"/>
      <c r="H51" s="726"/>
      <c r="I51" s="608" t="s">
        <v>929</v>
      </c>
      <c r="J51" s="608" t="s">
        <v>920</v>
      </c>
      <c r="K51" s="608"/>
      <c r="L51" s="726"/>
      <c r="M51" s="608" t="s">
        <v>929</v>
      </c>
      <c r="N51" s="608" t="s">
        <v>920</v>
      </c>
      <c r="O51" s="608"/>
      <c r="P51" s="726"/>
      <c r="Q51" s="608" t="s">
        <v>929</v>
      </c>
      <c r="R51" s="608" t="s">
        <v>920</v>
      </c>
      <c r="S51" s="608"/>
      <c r="T51" s="726"/>
      <c r="U51" s="726"/>
      <c r="V51" s="726"/>
      <c r="W51" s="726"/>
      <c r="X51" s="726"/>
      <c r="Y51" s="726"/>
      <c r="Z51" s="726"/>
      <c r="AA51" s="726"/>
      <c r="AB51" s="726"/>
      <c r="AC51" s="726"/>
      <c r="AD51" s="726"/>
      <c r="AE51" s="726"/>
      <c r="AF51" s="726"/>
      <c r="AG51" s="726"/>
      <c r="AH51" s="726"/>
      <c r="AI51" s="726"/>
      <c r="AJ51" s="726"/>
      <c r="AK51" s="726"/>
      <c r="AL51" s="726"/>
      <c r="AM51" s="726"/>
      <c r="AN51" s="726"/>
      <c r="AO51" s="726"/>
      <c r="AP51" s="726"/>
      <c r="AQ51" s="726"/>
      <c r="AR51" s="726"/>
      <c r="AS51" s="726"/>
      <c r="AT51" s="726"/>
      <c r="AU51" s="726"/>
      <c r="AV51" s="726"/>
      <c r="AW51" s="726"/>
      <c r="AX51" s="726"/>
      <c r="AY51" s="726"/>
      <c r="AZ51" s="726"/>
      <c r="BA51" s="726"/>
      <c r="BB51" s="726"/>
      <c r="BC51" s="726"/>
      <c r="BD51" s="726"/>
      <c r="BE51" s="726"/>
      <c r="BF51" s="726"/>
      <c r="BG51" s="726"/>
      <c r="BH51" s="726"/>
      <c r="BI51" s="726"/>
      <c r="BJ51" s="726"/>
      <c r="BK51" s="726"/>
      <c r="BL51" s="726"/>
    </row>
    <row r="52" spans="1:64" x14ac:dyDescent="0.2">
      <c r="A52" s="608" t="s">
        <v>930</v>
      </c>
      <c r="B52" s="609" t="str">
        <f>"#"&amp; $L$4</f>
        <v>#n.a.</v>
      </c>
      <c r="C52" s="608" t="s">
        <v>930</v>
      </c>
      <c r="D52" s="726"/>
      <c r="E52" s="608" t="s">
        <v>930</v>
      </c>
      <c r="F52" s="609" t="str">
        <f>"#"&amp; $L$4</f>
        <v>#n.a.</v>
      </c>
      <c r="G52" s="608" t="s">
        <v>930</v>
      </c>
      <c r="H52" s="726"/>
      <c r="I52" s="608" t="s">
        <v>930</v>
      </c>
      <c r="J52" s="609" t="str">
        <f>"#"&amp; $L$4</f>
        <v>#n.a.</v>
      </c>
      <c r="K52" s="608" t="s">
        <v>930</v>
      </c>
      <c r="L52" s="726"/>
      <c r="M52" s="608" t="s">
        <v>930</v>
      </c>
      <c r="N52" s="609" t="str">
        <f>"#"&amp; $L$4</f>
        <v>#n.a.</v>
      </c>
      <c r="O52" s="608" t="s">
        <v>930</v>
      </c>
      <c r="P52" s="726"/>
      <c r="Q52" s="608" t="s">
        <v>930</v>
      </c>
      <c r="R52" s="609" t="str">
        <f>"#"&amp; $L$4</f>
        <v>#n.a.</v>
      </c>
      <c r="S52" s="608" t="s">
        <v>930</v>
      </c>
      <c r="T52" s="726"/>
      <c r="U52" s="726"/>
      <c r="V52" s="726"/>
      <c r="W52" s="726"/>
      <c r="X52" s="726"/>
      <c r="Y52" s="726"/>
      <c r="Z52" s="726"/>
      <c r="AA52" s="726"/>
      <c r="AB52" s="726"/>
      <c r="AC52" s="726"/>
      <c r="AD52" s="726"/>
      <c r="AE52" s="726"/>
      <c r="AF52" s="726"/>
      <c r="AG52" s="726"/>
      <c r="AH52" s="726"/>
      <c r="AI52" s="726"/>
      <c r="AJ52" s="726"/>
      <c r="AK52" s="726"/>
      <c r="AL52" s="726"/>
      <c r="AM52" s="726"/>
      <c r="AN52" s="726"/>
      <c r="AO52" s="726"/>
      <c r="AP52" s="726"/>
      <c r="AQ52" s="726"/>
      <c r="AR52" s="726"/>
      <c r="AS52" s="726"/>
      <c r="AT52" s="726"/>
      <c r="AU52" s="726"/>
      <c r="AV52" s="726"/>
      <c r="AW52" s="726"/>
      <c r="AX52" s="726"/>
      <c r="AY52" s="726"/>
      <c r="AZ52" s="726"/>
      <c r="BA52" s="726"/>
      <c r="BB52" s="726"/>
      <c r="BC52" s="726"/>
      <c r="BD52" s="726"/>
      <c r="BE52" s="726"/>
      <c r="BF52" s="726"/>
      <c r="BG52" s="726"/>
      <c r="BH52" s="726"/>
      <c r="BI52" s="726"/>
      <c r="BJ52" s="726"/>
      <c r="BK52" s="726"/>
      <c r="BL52" s="726"/>
    </row>
    <row r="53" spans="1:64" x14ac:dyDescent="0.2">
      <c r="A53" s="608" t="s">
        <v>1</v>
      </c>
      <c r="B53" s="608" t="s">
        <v>914</v>
      </c>
      <c r="C53" s="608" t="s">
        <v>1</v>
      </c>
      <c r="D53" s="726"/>
      <c r="E53" s="608" t="s">
        <v>1</v>
      </c>
      <c r="F53" s="608" t="s">
        <v>914</v>
      </c>
      <c r="G53" s="608" t="s">
        <v>1</v>
      </c>
      <c r="H53" s="726"/>
      <c r="I53" s="608" t="s">
        <v>1</v>
      </c>
      <c r="J53" s="608" t="s">
        <v>914</v>
      </c>
      <c r="K53" s="608" t="s">
        <v>1</v>
      </c>
      <c r="L53" s="726"/>
      <c r="M53" s="608" t="s">
        <v>1</v>
      </c>
      <c r="N53" s="608" t="s">
        <v>914</v>
      </c>
      <c r="O53" s="608" t="s">
        <v>1</v>
      </c>
      <c r="P53" s="726"/>
      <c r="Q53" s="608" t="s">
        <v>1</v>
      </c>
      <c r="R53" s="608" t="s">
        <v>914</v>
      </c>
      <c r="S53" s="608" t="s">
        <v>1</v>
      </c>
      <c r="T53" s="726"/>
      <c r="U53" s="726"/>
      <c r="V53" s="726"/>
      <c r="W53" s="726"/>
      <c r="X53" s="726"/>
      <c r="Y53" s="726"/>
      <c r="Z53" s="726"/>
      <c r="AA53" s="726"/>
      <c r="AB53" s="726"/>
      <c r="AC53" s="726"/>
      <c r="AD53" s="726"/>
      <c r="AE53" s="726"/>
      <c r="AF53" s="726"/>
      <c r="AG53" s="726"/>
      <c r="AH53" s="726"/>
      <c r="AI53" s="726"/>
      <c r="AJ53" s="726"/>
      <c r="AK53" s="726"/>
      <c r="AL53" s="726"/>
      <c r="AM53" s="726"/>
      <c r="AN53" s="726"/>
      <c r="AO53" s="726"/>
      <c r="AP53" s="726"/>
      <c r="AQ53" s="726"/>
      <c r="AR53" s="726"/>
      <c r="AS53" s="726"/>
      <c r="AT53" s="726"/>
      <c r="AU53" s="726"/>
      <c r="AV53" s="726"/>
      <c r="AW53" s="726"/>
      <c r="AX53" s="726"/>
      <c r="AY53" s="726"/>
      <c r="AZ53" s="726"/>
      <c r="BA53" s="726"/>
      <c r="BB53" s="726"/>
      <c r="BC53" s="726"/>
      <c r="BD53" s="726"/>
      <c r="BE53" s="726"/>
      <c r="BF53" s="726"/>
      <c r="BG53" s="726"/>
      <c r="BH53" s="726"/>
      <c r="BI53" s="726"/>
      <c r="BJ53" s="726"/>
      <c r="BK53" s="726"/>
      <c r="BL53" s="726"/>
    </row>
    <row r="54" spans="1:64" x14ac:dyDescent="0.2">
      <c r="A54" s="608" t="s">
        <v>923</v>
      </c>
      <c r="B54" s="608" t="s">
        <v>1059</v>
      </c>
      <c r="C54" s="608" t="s">
        <v>923</v>
      </c>
      <c r="D54" s="726"/>
      <c r="E54" s="608" t="s">
        <v>923</v>
      </c>
      <c r="F54" s="608" t="s">
        <v>1059</v>
      </c>
      <c r="G54" s="608" t="s">
        <v>923</v>
      </c>
      <c r="H54" s="726"/>
      <c r="I54" s="608" t="s">
        <v>923</v>
      </c>
      <c r="J54" s="608" t="s">
        <v>1059</v>
      </c>
      <c r="K54" s="608" t="s">
        <v>923</v>
      </c>
      <c r="L54" s="726"/>
      <c r="M54" s="608" t="s">
        <v>923</v>
      </c>
      <c r="N54" s="608" t="s">
        <v>1059</v>
      </c>
      <c r="O54" s="608" t="s">
        <v>923</v>
      </c>
      <c r="P54" s="726"/>
      <c r="Q54" s="608" t="s">
        <v>923</v>
      </c>
      <c r="R54" s="608" t="s">
        <v>1059</v>
      </c>
      <c r="S54" s="608" t="s">
        <v>923</v>
      </c>
      <c r="T54" s="726"/>
      <c r="U54" s="726"/>
      <c r="V54" s="726"/>
      <c r="W54" s="726"/>
      <c r="X54" s="726"/>
      <c r="Y54" s="726"/>
      <c r="Z54" s="726"/>
      <c r="AA54" s="726"/>
      <c r="AB54" s="726"/>
      <c r="AC54" s="726"/>
      <c r="AD54" s="726"/>
      <c r="AE54" s="726"/>
      <c r="AF54" s="726"/>
      <c r="AG54" s="726"/>
      <c r="AH54" s="726"/>
      <c r="AI54" s="726"/>
      <c r="AJ54" s="726"/>
      <c r="AK54" s="726"/>
      <c r="AL54" s="726"/>
      <c r="AM54" s="726"/>
      <c r="AN54" s="726"/>
      <c r="AO54" s="726"/>
      <c r="AP54" s="726"/>
      <c r="AQ54" s="726"/>
      <c r="AR54" s="726"/>
      <c r="AS54" s="726"/>
      <c r="AT54" s="726"/>
      <c r="AU54" s="726"/>
      <c r="AV54" s="726"/>
      <c r="AW54" s="726"/>
      <c r="AX54" s="726"/>
      <c r="AY54" s="726"/>
      <c r="AZ54" s="726"/>
      <c r="BA54" s="726"/>
      <c r="BB54" s="726"/>
      <c r="BC54" s="726"/>
      <c r="BD54" s="726"/>
      <c r="BE54" s="726"/>
      <c r="BF54" s="726"/>
      <c r="BG54" s="726"/>
      <c r="BH54" s="726"/>
      <c r="BI54" s="726"/>
      <c r="BJ54" s="726"/>
      <c r="BK54" s="726"/>
      <c r="BL54" s="726"/>
    </row>
    <row r="55" spans="1:64" x14ac:dyDescent="0.2">
      <c r="A55" s="608" t="s">
        <v>933</v>
      </c>
      <c r="B55" s="608" t="s">
        <v>934</v>
      </c>
      <c r="C55" s="608" t="s">
        <v>933</v>
      </c>
      <c r="D55" s="726"/>
      <c r="E55" s="608" t="s">
        <v>933</v>
      </c>
      <c r="F55" s="608" t="s">
        <v>934</v>
      </c>
      <c r="G55" s="608" t="s">
        <v>933</v>
      </c>
      <c r="H55" s="726"/>
      <c r="I55" s="608" t="s">
        <v>933</v>
      </c>
      <c r="J55" s="608" t="s">
        <v>934</v>
      </c>
      <c r="K55" s="608" t="s">
        <v>933</v>
      </c>
      <c r="L55" s="726"/>
      <c r="M55" s="608" t="s">
        <v>933</v>
      </c>
      <c r="N55" s="608" t="s">
        <v>934</v>
      </c>
      <c r="O55" s="608" t="s">
        <v>933</v>
      </c>
      <c r="P55" s="726"/>
      <c r="Q55" s="608" t="s">
        <v>933</v>
      </c>
      <c r="R55" s="608" t="s">
        <v>934</v>
      </c>
      <c r="S55" s="608" t="s">
        <v>933</v>
      </c>
      <c r="T55" s="726"/>
      <c r="U55" s="726"/>
      <c r="V55" s="726"/>
      <c r="W55" s="726"/>
      <c r="X55" s="726"/>
      <c r="Y55" s="726"/>
      <c r="Z55" s="726"/>
      <c r="AA55" s="726"/>
      <c r="AB55" s="726"/>
      <c r="AC55" s="726"/>
      <c r="AD55" s="726"/>
      <c r="AE55" s="726"/>
      <c r="AF55" s="726"/>
      <c r="AG55" s="726"/>
      <c r="AH55" s="726"/>
      <c r="AI55" s="726"/>
      <c r="AJ55" s="726"/>
      <c r="AK55" s="726"/>
      <c r="AL55" s="726"/>
      <c r="AM55" s="726"/>
      <c r="AN55" s="726"/>
      <c r="AO55" s="726"/>
      <c r="AP55" s="726"/>
      <c r="AQ55" s="726"/>
      <c r="AR55" s="726"/>
      <c r="AS55" s="726"/>
      <c r="AT55" s="726"/>
      <c r="AU55" s="726"/>
      <c r="AV55" s="726"/>
      <c r="AW55" s="726"/>
      <c r="AX55" s="726"/>
      <c r="AY55" s="726"/>
      <c r="AZ55" s="726"/>
      <c r="BA55" s="726"/>
      <c r="BB55" s="726"/>
      <c r="BC55" s="726"/>
      <c r="BD55" s="726"/>
      <c r="BE55" s="726"/>
      <c r="BF55" s="726"/>
      <c r="BG55" s="726"/>
      <c r="BH55" s="726"/>
      <c r="BI55" s="726"/>
      <c r="BJ55" s="726"/>
      <c r="BK55" s="726"/>
      <c r="BL55" s="726"/>
    </row>
    <row r="56" spans="1:64" x14ac:dyDescent="0.2">
      <c r="A56" s="608" t="s">
        <v>935</v>
      </c>
      <c r="B56" s="608" t="s">
        <v>1060</v>
      </c>
      <c r="C56" s="608" t="s">
        <v>935</v>
      </c>
      <c r="D56" s="726"/>
      <c r="E56" s="608" t="s">
        <v>935</v>
      </c>
      <c r="F56" s="608" t="s">
        <v>1060</v>
      </c>
      <c r="G56" s="608" t="s">
        <v>935</v>
      </c>
      <c r="H56" s="726"/>
      <c r="I56" s="608" t="s">
        <v>935</v>
      </c>
      <c r="J56" s="608" t="s">
        <v>1060</v>
      </c>
      <c r="K56" s="608" t="s">
        <v>935</v>
      </c>
      <c r="L56" s="726"/>
      <c r="M56" s="608" t="s">
        <v>935</v>
      </c>
      <c r="N56" s="608" t="s">
        <v>1060</v>
      </c>
      <c r="O56" s="608" t="s">
        <v>935</v>
      </c>
      <c r="P56" s="726"/>
      <c r="Q56" s="608" t="s">
        <v>935</v>
      </c>
      <c r="R56" s="608" t="s">
        <v>1060</v>
      </c>
      <c r="S56" s="608" t="s">
        <v>935</v>
      </c>
      <c r="T56" s="726"/>
      <c r="U56" s="726"/>
      <c r="V56" s="726"/>
      <c r="W56" s="726"/>
      <c r="X56" s="726"/>
      <c r="Y56" s="726"/>
      <c r="Z56" s="726"/>
      <c r="AA56" s="726"/>
      <c r="AB56" s="726"/>
      <c r="AC56" s="726"/>
      <c r="AD56" s="726"/>
      <c r="AE56" s="726"/>
      <c r="AF56" s="726"/>
      <c r="AG56" s="726"/>
      <c r="AH56" s="726"/>
      <c r="AI56" s="726"/>
      <c r="AJ56" s="726"/>
      <c r="AK56" s="726"/>
      <c r="AL56" s="726"/>
      <c r="AM56" s="726"/>
      <c r="AN56" s="726"/>
      <c r="AO56" s="726"/>
      <c r="AP56" s="726"/>
      <c r="AQ56" s="726"/>
      <c r="AR56" s="726"/>
      <c r="AS56" s="726"/>
      <c r="AT56" s="726"/>
      <c r="AU56" s="726"/>
      <c r="AV56" s="726"/>
      <c r="AW56" s="726"/>
      <c r="AX56" s="726"/>
      <c r="AY56" s="726"/>
      <c r="AZ56" s="726"/>
      <c r="BA56" s="726"/>
      <c r="BB56" s="726"/>
      <c r="BC56" s="726"/>
      <c r="BD56" s="726"/>
      <c r="BE56" s="726"/>
      <c r="BF56" s="726"/>
      <c r="BG56" s="726"/>
      <c r="BH56" s="726"/>
      <c r="BI56" s="726"/>
      <c r="BJ56" s="726"/>
      <c r="BK56" s="726"/>
      <c r="BL56" s="726"/>
    </row>
    <row r="57" spans="1:64" x14ac:dyDescent="0.2">
      <c r="A57" s="608" t="s">
        <v>937</v>
      </c>
      <c r="B57" s="608" t="s">
        <v>938</v>
      </c>
      <c r="C57" s="608" t="s">
        <v>1506</v>
      </c>
      <c r="D57" s="726"/>
      <c r="E57" s="608" t="s">
        <v>937</v>
      </c>
      <c r="F57" s="608" t="s">
        <v>938</v>
      </c>
      <c r="G57" s="608" t="s">
        <v>1634</v>
      </c>
      <c r="H57" s="726"/>
      <c r="I57" s="608" t="s">
        <v>937</v>
      </c>
      <c r="J57" s="608" t="s">
        <v>938</v>
      </c>
      <c r="K57" s="608" t="s">
        <v>1635</v>
      </c>
      <c r="L57" s="726"/>
      <c r="M57" s="608" t="s">
        <v>937</v>
      </c>
      <c r="N57" s="608" t="s">
        <v>938</v>
      </c>
      <c r="O57" s="608" t="s">
        <v>1675</v>
      </c>
      <c r="P57" s="726"/>
      <c r="Q57" s="608" t="s">
        <v>937</v>
      </c>
      <c r="R57" s="608" t="s">
        <v>938</v>
      </c>
      <c r="S57" s="608" t="s">
        <v>1676</v>
      </c>
      <c r="T57" s="726"/>
      <c r="U57" s="726"/>
      <c r="V57" s="726"/>
      <c r="W57" s="726"/>
      <c r="X57" s="726"/>
      <c r="Y57" s="726"/>
      <c r="Z57" s="726"/>
      <c r="AA57" s="726"/>
      <c r="AB57" s="726"/>
      <c r="AC57" s="726"/>
      <c r="AD57" s="726"/>
      <c r="AE57" s="726"/>
      <c r="AF57" s="726"/>
      <c r="AG57" s="726"/>
      <c r="AH57" s="726"/>
      <c r="AI57" s="726"/>
      <c r="AJ57" s="726"/>
      <c r="AK57" s="726"/>
      <c r="AL57" s="726"/>
      <c r="AM57" s="726"/>
      <c r="AN57" s="726"/>
      <c r="AO57" s="726"/>
      <c r="AP57" s="726"/>
      <c r="AQ57" s="726"/>
      <c r="AR57" s="726"/>
      <c r="AS57" s="726"/>
      <c r="AT57" s="726"/>
      <c r="AU57" s="726"/>
      <c r="AV57" s="726"/>
      <c r="AW57" s="726"/>
      <c r="AX57" s="726"/>
      <c r="AY57" s="726"/>
      <c r="AZ57" s="726"/>
      <c r="BA57" s="726"/>
      <c r="BB57" s="726"/>
      <c r="BC57" s="726"/>
      <c r="BD57" s="726"/>
      <c r="BE57" s="726"/>
      <c r="BF57" s="726"/>
      <c r="BG57" s="726"/>
      <c r="BH57" s="726"/>
      <c r="BI57" s="726"/>
      <c r="BJ57" s="726"/>
      <c r="BK57" s="726"/>
      <c r="BL57" s="726"/>
    </row>
    <row r="58" spans="1:64" x14ac:dyDescent="0.2">
      <c r="A58" s="608" t="s">
        <v>940</v>
      </c>
      <c r="B58" s="608" t="s">
        <v>944</v>
      </c>
      <c r="C58" s="608"/>
      <c r="D58" s="726"/>
      <c r="E58" s="608" t="s">
        <v>940</v>
      </c>
      <c r="F58" s="608" t="s">
        <v>944</v>
      </c>
      <c r="G58" s="608"/>
      <c r="H58" s="726"/>
      <c r="I58" s="608" t="s">
        <v>940</v>
      </c>
      <c r="J58" s="608" t="s">
        <v>944</v>
      </c>
      <c r="K58" s="608"/>
      <c r="L58" s="726"/>
      <c r="M58" s="608" t="s">
        <v>940</v>
      </c>
      <c r="N58" s="608" t="s">
        <v>944</v>
      </c>
      <c r="O58" s="608"/>
      <c r="P58" s="726"/>
      <c r="Q58" s="608" t="s">
        <v>940</v>
      </c>
      <c r="R58" s="608" t="s">
        <v>944</v>
      </c>
      <c r="S58" s="608"/>
      <c r="T58" s="726"/>
      <c r="U58" s="726"/>
      <c r="V58" s="726"/>
      <c r="W58" s="726"/>
      <c r="X58" s="726"/>
      <c r="Y58" s="726"/>
      <c r="Z58" s="726"/>
      <c r="AA58" s="726"/>
      <c r="AB58" s="726"/>
      <c r="AC58" s="726"/>
      <c r="AD58" s="726"/>
      <c r="AE58" s="726"/>
      <c r="AF58" s="726"/>
      <c r="AG58" s="726"/>
      <c r="AH58" s="726"/>
      <c r="AI58" s="726"/>
      <c r="AJ58" s="726"/>
      <c r="AK58" s="726"/>
      <c r="AL58" s="726"/>
      <c r="AM58" s="726"/>
      <c r="AN58" s="726"/>
      <c r="AO58" s="726"/>
      <c r="AP58" s="726"/>
      <c r="AQ58" s="726"/>
      <c r="AR58" s="726"/>
      <c r="AS58" s="726"/>
      <c r="AT58" s="726"/>
      <c r="AU58" s="726"/>
      <c r="AV58" s="726"/>
      <c r="AW58" s="726"/>
      <c r="AX58" s="726"/>
      <c r="AY58" s="726"/>
      <c r="AZ58" s="726"/>
      <c r="BA58" s="726"/>
      <c r="BB58" s="726"/>
      <c r="BC58" s="726"/>
      <c r="BD58" s="726"/>
      <c r="BE58" s="726"/>
      <c r="BF58" s="726"/>
      <c r="BG58" s="726"/>
      <c r="BH58" s="726"/>
      <c r="BI58" s="726"/>
      <c r="BJ58" s="726"/>
      <c r="BK58" s="726"/>
      <c r="BL58" s="726"/>
    </row>
    <row r="59" spans="1:64" x14ac:dyDescent="0.2">
      <c r="A59" s="608" t="s">
        <v>943</v>
      </c>
      <c r="B59" s="608" t="s">
        <v>944</v>
      </c>
      <c r="C59" s="608"/>
      <c r="D59" s="726"/>
      <c r="E59" s="608" t="s">
        <v>943</v>
      </c>
      <c r="F59" s="608" t="s">
        <v>944</v>
      </c>
      <c r="G59" s="608"/>
      <c r="H59" s="726"/>
      <c r="I59" s="608" t="s">
        <v>943</v>
      </c>
      <c r="J59" s="608" t="s">
        <v>944</v>
      </c>
      <c r="K59" s="608"/>
      <c r="L59" s="726"/>
      <c r="M59" s="608" t="s">
        <v>943</v>
      </c>
      <c r="N59" s="608" t="s">
        <v>944</v>
      </c>
      <c r="O59" s="608"/>
      <c r="P59" s="726"/>
      <c r="Q59" s="608" t="s">
        <v>943</v>
      </c>
      <c r="R59" s="608" t="s">
        <v>944</v>
      </c>
      <c r="S59" s="608"/>
      <c r="T59" s="726"/>
      <c r="U59" s="726"/>
      <c r="V59" s="726"/>
      <c r="W59" s="726"/>
      <c r="X59" s="726"/>
      <c r="Y59" s="726"/>
      <c r="Z59" s="726"/>
      <c r="AA59" s="726"/>
      <c r="AB59" s="726"/>
      <c r="AC59" s="726"/>
      <c r="AD59" s="726"/>
      <c r="AE59" s="726"/>
      <c r="AF59" s="726"/>
      <c r="AG59" s="726"/>
      <c r="AH59" s="726"/>
      <c r="AI59" s="726"/>
      <c r="AJ59" s="726"/>
      <c r="AK59" s="726"/>
      <c r="AL59" s="726"/>
      <c r="AM59" s="726"/>
      <c r="AN59" s="726"/>
      <c r="AO59" s="726"/>
      <c r="AP59" s="726"/>
      <c r="AQ59" s="726"/>
      <c r="AR59" s="726"/>
      <c r="AS59" s="726"/>
      <c r="AT59" s="726"/>
      <c r="AU59" s="726"/>
      <c r="AV59" s="726"/>
      <c r="AW59" s="726"/>
      <c r="AX59" s="726"/>
      <c r="AY59" s="726"/>
      <c r="AZ59" s="726"/>
      <c r="BA59" s="726"/>
      <c r="BB59" s="726"/>
      <c r="BC59" s="726"/>
      <c r="BD59" s="726"/>
      <c r="BE59" s="726"/>
      <c r="BF59" s="726"/>
      <c r="BG59" s="726"/>
      <c r="BH59" s="726"/>
      <c r="BI59" s="726"/>
      <c r="BJ59" s="726"/>
      <c r="BK59" s="726"/>
      <c r="BL59" s="726"/>
    </row>
    <row r="60" spans="1:64" x14ac:dyDescent="0.2">
      <c r="A60" s="608" t="s">
        <v>945</v>
      </c>
      <c r="B60" s="608" t="s">
        <v>944</v>
      </c>
      <c r="C60" s="608"/>
      <c r="D60" s="726"/>
      <c r="E60" s="608" t="s">
        <v>945</v>
      </c>
      <c r="F60" s="608" t="s">
        <v>944</v>
      </c>
      <c r="G60" s="608"/>
      <c r="H60" s="726"/>
      <c r="I60" s="608" t="s">
        <v>945</v>
      </c>
      <c r="J60" s="608" t="s">
        <v>944</v>
      </c>
      <c r="K60" s="608"/>
      <c r="L60" s="726"/>
      <c r="M60" s="608" t="s">
        <v>945</v>
      </c>
      <c r="N60" s="608" t="s">
        <v>944</v>
      </c>
      <c r="O60" s="608"/>
      <c r="P60" s="726"/>
      <c r="Q60" s="608" t="s">
        <v>945</v>
      </c>
      <c r="R60" s="608" t="s">
        <v>944</v>
      </c>
      <c r="S60" s="608"/>
      <c r="T60" s="726"/>
      <c r="U60" s="726"/>
      <c r="V60" s="726"/>
      <c r="W60" s="726"/>
      <c r="X60" s="726"/>
      <c r="Y60" s="726"/>
      <c r="Z60" s="726"/>
      <c r="AA60" s="726"/>
      <c r="AB60" s="726"/>
      <c r="AC60" s="726"/>
      <c r="AD60" s="726"/>
      <c r="AE60" s="726"/>
      <c r="AF60" s="726"/>
      <c r="AG60" s="726"/>
      <c r="AH60" s="726"/>
      <c r="AI60" s="726"/>
      <c r="AJ60" s="726"/>
      <c r="AK60" s="726"/>
      <c r="AL60" s="726"/>
      <c r="AM60" s="726"/>
      <c r="AN60" s="726"/>
      <c r="AO60" s="726"/>
      <c r="AP60" s="726"/>
      <c r="AQ60" s="726"/>
      <c r="AR60" s="726"/>
      <c r="AS60" s="726"/>
      <c r="AT60" s="726"/>
      <c r="AU60" s="726"/>
      <c r="AV60" s="726"/>
      <c r="AW60" s="726"/>
      <c r="AX60" s="726"/>
      <c r="AY60" s="726"/>
      <c r="AZ60" s="726"/>
      <c r="BA60" s="726"/>
      <c r="BB60" s="726"/>
      <c r="BC60" s="726"/>
      <c r="BD60" s="726"/>
      <c r="BE60" s="726"/>
      <c r="BF60" s="726"/>
      <c r="BG60" s="726"/>
      <c r="BH60" s="726"/>
      <c r="BI60" s="726"/>
      <c r="BJ60" s="726"/>
      <c r="BK60" s="726"/>
      <c r="BL60" s="726"/>
    </row>
    <row r="61" spans="1:64" x14ac:dyDescent="0.2">
      <c r="A61" s="749"/>
      <c r="B61" s="749"/>
      <c r="C61" s="749"/>
      <c r="D61" s="726"/>
      <c r="E61" s="726"/>
      <c r="F61" s="726"/>
      <c r="G61" s="726"/>
      <c r="H61" s="726"/>
      <c r="I61" s="726"/>
      <c r="J61" s="726"/>
      <c r="K61" s="726"/>
      <c r="L61" s="726"/>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726"/>
      <c r="AP61" s="726"/>
      <c r="AQ61" s="726"/>
      <c r="AR61" s="726"/>
      <c r="AS61" s="726"/>
      <c r="AT61" s="726"/>
      <c r="AU61" s="726"/>
      <c r="AV61" s="726"/>
      <c r="AW61" s="726"/>
      <c r="AX61" s="726"/>
      <c r="AY61" s="726"/>
      <c r="AZ61" s="726"/>
      <c r="BA61" s="726"/>
      <c r="BB61" s="726"/>
      <c r="BC61" s="726"/>
      <c r="BD61" s="726"/>
      <c r="BE61" s="726"/>
      <c r="BF61" s="726"/>
      <c r="BG61" s="726"/>
      <c r="BH61" s="726"/>
      <c r="BI61" s="726"/>
      <c r="BJ61" s="726"/>
      <c r="BK61" s="726"/>
      <c r="BL61" s="726"/>
    </row>
    <row r="62" spans="1:64" x14ac:dyDescent="0.2">
      <c r="A62" s="725" t="s">
        <v>1055</v>
      </c>
      <c r="B62" s="726"/>
      <c r="C62" s="726"/>
      <c r="D62" s="726"/>
      <c r="E62" s="726"/>
      <c r="F62" s="726"/>
      <c r="G62" s="726"/>
      <c r="H62" s="726"/>
      <c r="I62" s="726"/>
      <c r="J62" s="726"/>
      <c r="K62" s="726"/>
      <c r="L62" s="726"/>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726"/>
      <c r="AP62" s="726"/>
      <c r="AQ62" s="726"/>
      <c r="AR62" s="726"/>
      <c r="AS62" s="726"/>
      <c r="AT62" s="726"/>
      <c r="AU62" s="726"/>
      <c r="AV62" s="726"/>
      <c r="AW62" s="726"/>
      <c r="AX62" s="726"/>
      <c r="AY62" s="726"/>
      <c r="AZ62" s="726"/>
      <c r="BA62" s="726"/>
      <c r="BB62" s="726"/>
      <c r="BC62" s="726"/>
      <c r="BD62" s="726"/>
      <c r="BE62" s="726"/>
      <c r="BF62" s="726"/>
      <c r="BG62" s="726"/>
      <c r="BH62" s="726"/>
      <c r="BI62" s="726"/>
      <c r="BJ62" s="726"/>
      <c r="BK62" s="726"/>
      <c r="BL62" s="726"/>
    </row>
    <row r="63" spans="1:64" outlineLevel="1" x14ac:dyDescent="0.2">
      <c r="A63" s="726"/>
      <c r="B63" s="461"/>
      <c r="C63" s="461"/>
      <c r="D63" s="462" t="s">
        <v>585</v>
      </c>
      <c r="E63" s="462" t="s">
        <v>586</v>
      </c>
      <c r="F63" s="844" t="s">
        <v>587</v>
      </c>
      <c r="G63" s="844" t="s">
        <v>588</v>
      </c>
      <c r="H63" s="844" t="s">
        <v>589</v>
      </c>
      <c r="I63" s="462" t="s">
        <v>590</v>
      </c>
      <c r="J63" s="462" t="s">
        <v>591</v>
      </c>
      <c r="K63" s="462" t="s">
        <v>592</v>
      </c>
      <c r="L63" s="462" t="s">
        <v>593</v>
      </c>
      <c r="M63" s="462" t="s">
        <v>594</v>
      </c>
      <c r="N63" s="462" t="s">
        <v>595</v>
      </c>
      <c r="O63" s="462" t="s">
        <v>596</v>
      </c>
      <c r="P63" s="462" t="s">
        <v>597</v>
      </c>
      <c r="Q63" s="462" t="s">
        <v>598</v>
      </c>
      <c r="R63" s="462" t="s">
        <v>619</v>
      </c>
      <c r="S63" s="462" t="s">
        <v>783</v>
      </c>
      <c r="T63" s="462" t="s">
        <v>752</v>
      </c>
      <c r="U63" s="462" t="s">
        <v>753</v>
      </c>
      <c r="V63" s="462" t="s">
        <v>754</v>
      </c>
      <c r="W63" s="462" t="s">
        <v>755</v>
      </c>
      <c r="X63" s="462" t="s">
        <v>756</v>
      </c>
      <c r="Y63" s="462" t="s">
        <v>757</v>
      </c>
      <c r="Z63" s="462" t="s">
        <v>758</v>
      </c>
      <c r="AA63" s="462" t="s">
        <v>759</v>
      </c>
      <c r="AB63" s="462" t="s">
        <v>760</v>
      </c>
      <c r="AC63" s="462" t="s">
        <v>761</v>
      </c>
      <c r="AD63" s="462" t="s">
        <v>762</v>
      </c>
      <c r="AE63" s="462" t="s">
        <v>763</v>
      </c>
      <c r="AF63" s="462" t="s">
        <v>764</v>
      </c>
      <c r="AG63" s="462" t="s">
        <v>765</v>
      </c>
      <c r="AH63" s="462" t="s">
        <v>766</v>
      </c>
      <c r="AI63" s="462" t="s">
        <v>767</v>
      </c>
      <c r="AJ63" s="462" t="s">
        <v>768</v>
      </c>
      <c r="AK63" s="462" t="s">
        <v>769</v>
      </c>
      <c r="AL63" s="726"/>
      <c r="AM63" s="726"/>
      <c r="AN63" s="726"/>
      <c r="AO63" s="726"/>
      <c r="AP63" s="726"/>
      <c r="AQ63" s="726"/>
      <c r="AR63" s="726"/>
      <c r="AS63" s="726"/>
      <c r="AT63" s="726"/>
      <c r="AU63" s="726"/>
      <c r="AV63" s="726"/>
      <c r="AW63" s="726"/>
      <c r="AX63" s="726"/>
      <c r="AY63" s="726"/>
      <c r="AZ63" s="726"/>
      <c r="BA63" s="726"/>
      <c r="BB63" s="726"/>
      <c r="BC63" s="726"/>
      <c r="BD63" s="726"/>
      <c r="BE63" s="726"/>
      <c r="BF63" s="726"/>
      <c r="BG63" s="726"/>
      <c r="BH63" s="726"/>
      <c r="BI63" s="726"/>
      <c r="BJ63" s="726"/>
      <c r="BK63" s="726"/>
      <c r="BL63" s="726"/>
    </row>
    <row r="64" spans="1:64" outlineLevel="1" x14ac:dyDescent="0.2">
      <c r="A64" s="726"/>
      <c r="B64" s="845" t="s">
        <v>946</v>
      </c>
      <c r="C64" s="974" t="s">
        <v>2818</v>
      </c>
      <c r="D64" s="463" t="s">
        <v>918</v>
      </c>
      <c r="E64" s="463" t="s">
        <v>918</v>
      </c>
      <c r="F64" s="463" t="s">
        <v>918</v>
      </c>
      <c r="G64" s="463" t="s">
        <v>918</v>
      </c>
      <c r="H64" s="463" t="s">
        <v>918</v>
      </c>
      <c r="I64" s="463" t="s">
        <v>918</v>
      </c>
      <c r="J64" s="463" t="s">
        <v>918</v>
      </c>
      <c r="K64" s="463" t="s">
        <v>918</v>
      </c>
      <c r="L64" s="463" t="s">
        <v>918</v>
      </c>
      <c r="M64" s="463" t="s">
        <v>918</v>
      </c>
      <c r="N64" s="463" t="s">
        <v>918</v>
      </c>
      <c r="O64" s="463" t="s">
        <v>918</v>
      </c>
      <c r="P64" s="463" t="s">
        <v>918</v>
      </c>
      <c r="Q64" s="463" t="s">
        <v>918</v>
      </c>
      <c r="R64" s="463" t="s">
        <v>918</v>
      </c>
      <c r="S64" s="463" t="s">
        <v>918</v>
      </c>
      <c r="T64" s="463" t="s">
        <v>918</v>
      </c>
      <c r="U64" s="463" t="s">
        <v>918</v>
      </c>
      <c r="V64" s="463" t="s">
        <v>918</v>
      </c>
      <c r="W64" s="463" t="s">
        <v>918</v>
      </c>
      <c r="X64" s="463" t="s">
        <v>918</v>
      </c>
      <c r="Y64" s="463" t="s">
        <v>918</v>
      </c>
      <c r="Z64" s="463" t="s">
        <v>918</v>
      </c>
      <c r="AA64" s="463" t="s">
        <v>918</v>
      </c>
      <c r="AB64" s="463" t="s">
        <v>918</v>
      </c>
      <c r="AC64" s="463" t="s">
        <v>918</v>
      </c>
      <c r="AD64" s="463" t="s">
        <v>918</v>
      </c>
      <c r="AE64" s="463" t="s">
        <v>918</v>
      </c>
      <c r="AF64" s="463" t="s">
        <v>918</v>
      </c>
      <c r="AG64" s="463" t="s">
        <v>918</v>
      </c>
      <c r="AH64" s="463" t="s">
        <v>918</v>
      </c>
      <c r="AI64" s="463" t="s">
        <v>918</v>
      </c>
      <c r="AJ64" s="463" t="s">
        <v>918</v>
      </c>
      <c r="AK64" s="463" t="s">
        <v>918</v>
      </c>
      <c r="AL64" s="726"/>
      <c r="AM64" s="726"/>
      <c r="AN64" s="726"/>
      <c r="AO64" s="726"/>
      <c r="AP64" s="726"/>
      <c r="AQ64" s="726"/>
      <c r="AR64" s="726"/>
      <c r="AS64" s="726"/>
      <c r="AT64" s="726"/>
      <c r="AU64" s="726"/>
      <c r="AV64" s="726"/>
      <c r="AW64" s="726"/>
      <c r="AX64" s="726"/>
      <c r="AY64" s="726"/>
      <c r="AZ64" s="726"/>
      <c r="BA64" s="726"/>
      <c r="BB64" s="726"/>
      <c r="BC64" s="726"/>
      <c r="BD64" s="726"/>
      <c r="BE64" s="726"/>
      <c r="BF64" s="726"/>
      <c r="BG64" s="726"/>
      <c r="BH64" s="726"/>
      <c r="BI64" s="726"/>
      <c r="BJ64" s="726"/>
      <c r="BK64" s="726"/>
      <c r="BL64" s="726"/>
    </row>
    <row r="65" spans="1:64" outlineLevel="1" x14ac:dyDescent="0.2">
      <c r="A65" s="726"/>
      <c r="B65" s="845" t="s">
        <v>946</v>
      </c>
      <c r="C65" s="974" t="s">
        <v>2819</v>
      </c>
      <c r="D65" s="463" t="s">
        <v>918</v>
      </c>
      <c r="E65" s="463" t="s">
        <v>918</v>
      </c>
      <c r="F65" s="463" t="s">
        <v>918</v>
      </c>
      <c r="G65" s="463" t="s">
        <v>918</v>
      </c>
      <c r="H65" s="463" t="s">
        <v>918</v>
      </c>
      <c r="I65" s="463" t="s">
        <v>918</v>
      </c>
      <c r="J65" s="463" t="s">
        <v>918</v>
      </c>
      <c r="K65" s="463" t="s">
        <v>918</v>
      </c>
      <c r="L65" s="463" t="s">
        <v>918</v>
      </c>
      <c r="M65" s="463" t="s">
        <v>918</v>
      </c>
      <c r="N65" s="463" t="s">
        <v>918</v>
      </c>
      <c r="O65" s="463" t="s">
        <v>918</v>
      </c>
      <c r="P65" s="463" t="s">
        <v>918</v>
      </c>
      <c r="Q65" s="463" t="s">
        <v>918</v>
      </c>
      <c r="R65" s="463" t="s">
        <v>918</v>
      </c>
      <c r="S65" s="463" t="s">
        <v>918</v>
      </c>
      <c r="T65" s="463" t="s">
        <v>918</v>
      </c>
      <c r="U65" s="463" t="s">
        <v>918</v>
      </c>
      <c r="V65" s="463" t="s">
        <v>918</v>
      </c>
      <c r="W65" s="463" t="s">
        <v>918</v>
      </c>
      <c r="X65" s="463" t="s">
        <v>918</v>
      </c>
      <c r="Y65" s="463" t="s">
        <v>918</v>
      </c>
      <c r="Z65" s="463" t="s">
        <v>918</v>
      </c>
      <c r="AA65" s="463" t="s">
        <v>918</v>
      </c>
      <c r="AB65" s="463" t="s">
        <v>918</v>
      </c>
      <c r="AC65" s="463" t="s">
        <v>918</v>
      </c>
      <c r="AD65" s="463" t="s">
        <v>918</v>
      </c>
      <c r="AE65" s="463" t="s">
        <v>918</v>
      </c>
      <c r="AF65" s="463" t="s">
        <v>918</v>
      </c>
      <c r="AG65" s="463" t="s">
        <v>918</v>
      </c>
      <c r="AH65" s="463" t="s">
        <v>918</v>
      </c>
      <c r="AI65" s="463" t="s">
        <v>918</v>
      </c>
      <c r="AJ65" s="463" t="s">
        <v>918</v>
      </c>
      <c r="AK65" s="463" t="s">
        <v>918</v>
      </c>
      <c r="AL65" s="726"/>
      <c r="AM65" s="726"/>
      <c r="AN65" s="726"/>
      <c r="AO65" s="726"/>
      <c r="AP65" s="726"/>
      <c r="AQ65" s="726"/>
      <c r="AR65" s="726"/>
      <c r="AS65" s="726"/>
      <c r="AT65" s="726"/>
      <c r="AU65" s="726"/>
      <c r="AV65" s="726"/>
      <c r="AW65" s="726"/>
      <c r="AX65" s="726"/>
      <c r="AY65" s="726"/>
      <c r="AZ65" s="726"/>
      <c r="BA65" s="726"/>
      <c r="BB65" s="726"/>
      <c r="BC65" s="726"/>
      <c r="BD65" s="726"/>
      <c r="BE65" s="726"/>
      <c r="BF65" s="726"/>
      <c r="BG65" s="726"/>
      <c r="BH65" s="726"/>
      <c r="BI65" s="726"/>
      <c r="BJ65" s="726"/>
      <c r="BK65" s="726"/>
      <c r="BL65" s="726"/>
    </row>
    <row r="66" spans="1:64" outlineLevel="1" x14ac:dyDescent="0.2">
      <c r="A66" s="726"/>
      <c r="B66" s="845" t="s">
        <v>946</v>
      </c>
      <c r="C66" s="974" t="s">
        <v>2820</v>
      </c>
      <c r="D66" s="463" t="s">
        <v>918</v>
      </c>
      <c r="E66" s="463" t="s">
        <v>918</v>
      </c>
      <c r="F66" s="463" t="s">
        <v>918</v>
      </c>
      <c r="G66" s="463" t="s">
        <v>918</v>
      </c>
      <c r="H66" s="463" t="s">
        <v>918</v>
      </c>
      <c r="I66" s="463" t="s">
        <v>918</v>
      </c>
      <c r="J66" s="463" t="s">
        <v>918</v>
      </c>
      <c r="K66" s="463" t="s">
        <v>918</v>
      </c>
      <c r="L66" s="463" t="s">
        <v>918</v>
      </c>
      <c r="M66" s="463" t="s">
        <v>918</v>
      </c>
      <c r="N66" s="463" t="s">
        <v>918</v>
      </c>
      <c r="O66" s="463" t="s">
        <v>918</v>
      </c>
      <c r="P66" s="463" t="s">
        <v>918</v>
      </c>
      <c r="Q66" s="463" t="s">
        <v>918</v>
      </c>
      <c r="R66" s="463" t="s">
        <v>918</v>
      </c>
      <c r="S66" s="463" t="s">
        <v>918</v>
      </c>
      <c r="T66" s="463" t="s">
        <v>918</v>
      </c>
      <c r="U66" s="463" t="s">
        <v>918</v>
      </c>
      <c r="V66" s="463" t="s">
        <v>918</v>
      </c>
      <c r="W66" s="463" t="s">
        <v>918</v>
      </c>
      <c r="X66" s="463" t="s">
        <v>918</v>
      </c>
      <c r="Y66" s="463" t="s">
        <v>918</v>
      </c>
      <c r="Z66" s="463" t="s">
        <v>918</v>
      </c>
      <c r="AA66" s="463" t="s">
        <v>918</v>
      </c>
      <c r="AB66" s="463" t="s">
        <v>918</v>
      </c>
      <c r="AC66" s="463" t="s">
        <v>918</v>
      </c>
      <c r="AD66" s="463" t="s">
        <v>918</v>
      </c>
      <c r="AE66" s="463" t="s">
        <v>918</v>
      </c>
      <c r="AF66" s="463" t="s">
        <v>918</v>
      </c>
      <c r="AG66" s="463" t="s">
        <v>918</v>
      </c>
      <c r="AH66" s="463" t="s">
        <v>918</v>
      </c>
      <c r="AI66" s="463" t="s">
        <v>918</v>
      </c>
      <c r="AJ66" s="463" t="s">
        <v>918</v>
      </c>
      <c r="AK66" s="463" t="s">
        <v>918</v>
      </c>
      <c r="AL66" s="726"/>
      <c r="AM66" s="726"/>
      <c r="AN66" s="726"/>
      <c r="AO66" s="726"/>
      <c r="AP66" s="726"/>
      <c r="AQ66" s="726"/>
      <c r="AR66" s="726"/>
      <c r="AS66" s="726"/>
      <c r="AT66" s="726"/>
      <c r="AU66" s="726"/>
      <c r="AV66" s="726"/>
      <c r="AW66" s="726"/>
      <c r="AX66" s="726"/>
      <c r="AY66" s="726"/>
      <c r="AZ66" s="726"/>
      <c r="BA66" s="726"/>
      <c r="BB66" s="726"/>
      <c r="BC66" s="726"/>
      <c r="BD66" s="726"/>
      <c r="BE66" s="726"/>
      <c r="BF66" s="726"/>
      <c r="BG66" s="726"/>
      <c r="BH66" s="726"/>
      <c r="BI66" s="726"/>
      <c r="BJ66" s="726"/>
      <c r="BK66" s="726"/>
      <c r="BL66" s="726"/>
    </row>
    <row r="67" spans="1:64" outlineLevel="1" x14ac:dyDescent="0.2">
      <c r="A67" s="726"/>
      <c r="B67" s="845" t="s">
        <v>946</v>
      </c>
      <c r="C67" s="974" t="s">
        <v>2821</v>
      </c>
      <c r="D67" s="463" t="s">
        <v>918</v>
      </c>
      <c r="E67" s="463" t="s">
        <v>918</v>
      </c>
      <c r="F67" s="463" t="s">
        <v>918</v>
      </c>
      <c r="G67" s="463" t="s">
        <v>918</v>
      </c>
      <c r="H67" s="463" t="s">
        <v>918</v>
      </c>
      <c r="I67" s="463" t="s">
        <v>918</v>
      </c>
      <c r="J67" s="463" t="s">
        <v>918</v>
      </c>
      <c r="K67" s="463" t="s">
        <v>918</v>
      </c>
      <c r="L67" s="463" t="s">
        <v>918</v>
      </c>
      <c r="M67" s="463" t="s">
        <v>918</v>
      </c>
      <c r="N67" s="463" t="s">
        <v>918</v>
      </c>
      <c r="O67" s="463" t="s">
        <v>918</v>
      </c>
      <c r="P67" s="463" t="s">
        <v>918</v>
      </c>
      <c r="Q67" s="463" t="s">
        <v>918</v>
      </c>
      <c r="R67" s="463" t="s">
        <v>918</v>
      </c>
      <c r="S67" s="463" t="s">
        <v>918</v>
      </c>
      <c r="T67" s="463" t="s">
        <v>918</v>
      </c>
      <c r="U67" s="463" t="s">
        <v>918</v>
      </c>
      <c r="V67" s="463" t="s">
        <v>918</v>
      </c>
      <c r="W67" s="463" t="s">
        <v>918</v>
      </c>
      <c r="X67" s="463" t="s">
        <v>918</v>
      </c>
      <c r="Y67" s="463" t="s">
        <v>918</v>
      </c>
      <c r="Z67" s="463" t="s">
        <v>918</v>
      </c>
      <c r="AA67" s="463" t="s">
        <v>918</v>
      </c>
      <c r="AB67" s="463" t="s">
        <v>918</v>
      </c>
      <c r="AC67" s="463" t="s">
        <v>918</v>
      </c>
      <c r="AD67" s="463" t="s">
        <v>918</v>
      </c>
      <c r="AE67" s="463" t="s">
        <v>918</v>
      </c>
      <c r="AF67" s="463" t="s">
        <v>918</v>
      </c>
      <c r="AG67" s="463" t="s">
        <v>918</v>
      </c>
      <c r="AH67" s="463" t="s">
        <v>918</v>
      </c>
      <c r="AI67" s="463" t="s">
        <v>918</v>
      </c>
      <c r="AJ67" s="463" t="s">
        <v>918</v>
      </c>
      <c r="AK67" s="463" t="s">
        <v>918</v>
      </c>
      <c r="AL67" s="726"/>
      <c r="AM67" s="726"/>
      <c r="AN67" s="726"/>
      <c r="AO67" s="726"/>
      <c r="AP67" s="726"/>
      <c r="AQ67" s="726"/>
      <c r="AR67" s="726"/>
      <c r="AS67" s="726"/>
      <c r="AT67" s="726"/>
      <c r="AU67" s="726"/>
      <c r="AV67" s="726"/>
      <c r="AW67" s="726"/>
      <c r="AX67" s="726"/>
      <c r="AY67" s="726"/>
      <c r="AZ67" s="726"/>
      <c r="BA67" s="726"/>
      <c r="BB67" s="726"/>
      <c r="BC67" s="726"/>
      <c r="BD67" s="726"/>
      <c r="BE67" s="726"/>
      <c r="BF67" s="726"/>
      <c r="BG67" s="726"/>
      <c r="BH67" s="726"/>
      <c r="BI67" s="726"/>
      <c r="BJ67" s="726"/>
      <c r="BK67" s="726"/>
      <c r="BL67" s="726"/>
    </row>
    <row r="68" spans="1:64" outlineLevel="1" x14ac:dyDescent="0.2">
      <c r="A68" s="726"/>
      <c r="B68" s="845" t="s">
        <v>946</v>
      </c>
      <c r="C68" s="974" t="s">
        <v>2822</v>
      </c>
      <c r="D68" s="463" t="s">
        <v>918</v>
      </c>
      <c r="E68" s="463" t="s">
        <v>918</v>
      </c>
      <c r="F68" s="463" t="s">
        <v>918</v>
      </c>
      <c r="G68" s="463" t="s">
        <v>918</v>
      </c>
      <c r="H68" s="463" t="s">
        <v>918</v>
      </c>
      <c r="I68" s="463" t="s">
        <v>918</v>
      </c>
      <c r="J68" s="463" t="s">
        <v>918</v>
      </c>
      <c r="K68" s="463" t="s">
        <v>918</v>
      </c>
      <c r="L68" s="463" t="s">
        <v>918</v>
      </c>
      <c r="M68" s="463" t="s">
        <v>918</v>
      </c>
      <c r="N68" s="463" t="s">
        <v>918</v>
      </c>
      <c r="O68" s="463" t="s">
        <v>918</v>
      </c>
      <c r="P68" s="463" t="s">
        <v>918</v>
      </c>
      <c r="Q68" s="463" t="s">
        <v>918</v>
      </c>
      <c r="R68" s="463" t="s">
        <v>918</v>
      </c>
      <c r="S68" s="463" t="s">
        <v>918</v>
      </c>
      <c r="T68" s="463" t="s">
        <v>918</v>
      </c>
      <c r="U68" s="463" t="s">
        <v>918</v>
      </c>
      <c r="V68" s="463" t="s">
        <v>918</v>
      </c>
      <c r="W68" s="463" t="s">
        <v>918</v>
      </c>
      <c r="X68" s="463" t="s">
        <v>918</v>
      </c>
      <c r="Y68" s="463" t="s">
        <v>918</v>
      </c>
      <c r="Z68" s="463" t="s">
        <v>918</v>
      </c>
      <c r="AA68" s="463" t="s">
        <v>918</v>
      </c>
      <c r="AB68" s="463" t="s">
        <v>918</v>
      </c>
      <c r="AC68" s="463" t="s">
        <v>918</v>
      </c>
      <c r="AD68" s="463" t="s">
        <v>918</v>
      </c>
      <c r="AE68" s="463" t="s">
        <v>918</v>
      </c>
      <c r="AF68" s="463" t="s">
        <v>918</v>
      </c>
      <c r="AG68" s="463" t="s">
        <v>918</v>
      </c>
      <c r="AH68" s="463" t="s">
        <v>918</v>
      </c>
      <c r="AI68" s="463" t="s">
        <v>918</v>
      </c>
      <c r="AJ68" s="463" t="s">
        <v>918</v>
      </c>
      <c r="AK68" s="463" t="s">
        <v>918</v>
      </c>
      <c r="AL68" s="726"/>
      <c r="AM68" s="726"/>
      <c r="AN68" s="726"/>
      <c r="AO68" s="726"/>
      <c r="AP68" s="726"/>
      <c r="AQ68" s="726"/>
      <c r="AR68" s="726"/>
      <c r="AS68" s="726"/>
      <c r="AT68" s="726"/>
      <c r="AU68" s="726"/>
      <c r="AV68" s="726"/>
      <c r="AW68" s="726"/>
      <c r="AX68" s="726"/>
      <c r="AY68" s="726"/>
      <c r="AZ68" s="726"/>
      <c r="BA68" s="726"/>
      <c r="BB68" s="726"/>
      <c r="BC68" s="726"/>
      <c r="BD68" s="726"/>
      <c r="BE68" s="726"/>
      <c r="BF68" s="726"/>
      <c r="BG68" s="726"/>
      <c r="BH68" s="726"/>
      <c r="BI68" s="726"/>
      <c r="BJ68" s="726"/>
      <c r="BK68" s="726"/>
      <c r="BL68" s="726"/>
    </row>
    <row r="69" spans="1:64" outlineLevel="1" x14ac:dyDescent="0.2">
      <c r="A69" s="726"/>
      <c r="B69" s="845" t="s">
        <v>946</v>
      </c>
      <c r="C69" s="974" t="s">
        <v>2823</v>
      </c>
      <c r="D69" s="463" t="s">
        <v>918</v>
      </c>
      <c r="E69" s="463" t="s">
        <v>918</v>
      </c>
      <c r="F69" s="463" t="s">
        <v>918</v>
      </c>
      <c r="G69" s="463" t="s">
        <v>918</v>
      </c>
      <c r="H69" s="463" t="s">
        <v>918</v>
      </c>
      <c r="I69" s="463" t="s">
        <v>918</v>
      </c>
      <c r="J69" s="463" t="s">
        <v>918</v>
      </c>
      <c r="K69" s="463" t="s">
        <v>918</v>
      </c>
      <c r="L69" s="463" t="s">
        <v>918</v>
      </c>
      <c r="M69" s="463" t="s">
        <v>918</v>
      </c>
      <c r="N69" s="463" t="s">
        <v>918</v>
      </c>
      <c r="O69" s="463" t="s">
        <v>918</v>
      </c>
      <c r="P69" s="463" t="s">
        <v>918</v>
      </c>
      <c r="Q69" s="463" t="s">
        <v>918</v>
      </c>
      <c r="R69" s="463" t="s">
        <v>918</v>
      </c>
      <c r="S69" s="463" t="s">
        <v>918</v>
      </c>
      <c r="T69" s="463" t="s">
        <v>918</v>
      </c>
      <c r="U69" s="463" t="s">
        <v>918</v>
      </c>
      <c r="V69" s="463" t="s">
        <v>918</v>
      </c>
      <c r="W69" s="463" t="s">
        <v>918</v>
      </c>
      <c r="X69" s="463" t="s">
        <v>918</v>
      </c>
      <c r="Y69" s="463" t="s">
        <v>918</v>
      </c>
      <c r="Z69" s="463" t="s">
        <v>918</v>
      </c>
      <c r="AA69" s="463" t="s">
        <v>918</v>
      </c>
      <c r="AB69" s="463" t="s">
        <v>918</v>
      </c>
      <c r="AC69" s="463" t="s">
        <v>918</v>
      </c>
      <c r="AD69" s="463" t="s">
        <v>918</v>
      </c>
      <c r="AE69" s="463" t="s">
        <v>918</v>
      </c>
      <c r="AF69" s="463" t="s">
        <v>918</v>
      </c>
      <c r="AG69" s="463" t="s">
        <v>918</v>
      </c>
      <c r="AH69" s="463" t="s">
        <v>918</v>
      </c>
      <c r="AI69" s="463" t="s">
        <v>918</v>
      </c>
      <c r="AJ69" s="463" t="s">
        <v>918</v>
      </c>
      <c r="AK69" s="463" t="s">
        <v>918</v>
      </c>
      <c r="AL69" s="726"/>
      <c r="AM69" s="726"/>
      <c r="AN69" s="726"/>
      <c r="AO69" s="726"/>
      <c r="AP69" s="726"/>
      <c r="AQ69" s="726"/>
      <c r="AR69" s="726"/>
      <c r="AS69" s="726"/>
      <c r="AT69" s="726"/>
      <c r="AU69" s="726"/>
      <c r="AV69" s="726"/>
      <c r="AW69" s="726"/>
      <c r="AX69" s="726"/>
      <c r="AY69" s="726"/>
      <c r="AZ69" s="726"/>
      <c r="BA69" s="726"/>
      <c r="BB69" s="726"/>
      <c r="BC69" s="726"/>
      <c r="BD69" s="726"/>
      <c r="BE69" s="726"/>
      <c r="BF69" s="726"/>
      <c r="BG69" s="726"/>
      <c r="BH69" s="726"/>
      <c r="BI69" s="726"/>
      <c r="BJ69" s="726"/>
      <c r="BK69" s="726"/>
      <c r="BL69" s="726"/>
    </row>
    <row r="70" spans="1:64" outlineLevel="1" x14ac:dyDescent="0.2">
      <c r="A70" s="726"/>
      <c r="B70" s="845" t="s">
        <v>946</v>
      </c>
      <c r="C70" s="974" t="s">
        <v>2824</v>
      </c>
      <c r="D70" s="463" t="s">
        <v>918</v>
      </c>
      <c r="E70" s="463" t="s">
        <v>918</v>
      </c>
      <c r="F70" s="463" t="s">
        <v>918</v>
      </c>
      <c r="G70" s="463" t="s">
        <v>918</v>
      </c>
      <c r="H70" s="463" t="s">
        <v>918</v>
      </c>
      <c r="I70" s="463" t="s">
        <v>918</v>
      </c>
      <c r="J70" s="463" t="s">
        <v>918</v>
      </c>
      <c r="K70" s="463" t="s">
        <v>918</v>
      </c>
      <c r="L70" s="463" t="s">
        <v>918</v>
      </c>
      <c r="M70" s="463" t="s">
        <v>918</v>
      </c>
      <c r="N70" s="463" t="s">
        <v>918</v>
      </c>
      <c r="O70" s="463" t="s">
        <v>918</v>
      </c>
      <c r="P70" s="463" t="s">
        <v>918</v>
      </c>
      <c r="Q70" s="463" t="s">
        <v>918</v>
      </c>
      <c r="R70" s="463" t="s">
        <v>918</v>
      </c>
      <c r="S70" s="463" t="s">
        <v>918</v>
      </c>
      <c r="T70" s="463" t="s">
        <v>918</v>
      </c>
      <c r="U70" s="463" t="s">
        <v>918</v>
      </c>
      <c r="V70" s="463" t="s">
        <v>918</v>
      </c>
      <c r="W70" s="463" t="s">
        <v>918</v>
      </c>
      <c r="X70" s="463" t="s">
        <v>918</v>
      </c>
      <c r="Y70" s="463" t="s">
        <v>918</v>
      </c>
      <c r="Z70" s="463" t="s">
        <v>918</v>
      </c>
      <c r="AA70" s="463" t="s">
        <v>918</v>
      </c>
      <c r="AB70" s="463" t="s">
        <v>918</v>
      </c>
      <c r="AC70" s="463" t="s">
        <v>918</v>
      </c>
      <c r="AD70" s="463" t="s">
        <v>918</v>
      </c>
      <c r="AE70" s="463" t="s">
        <v>918</v>
      </c>
      <c r="AF70" s="463" t="s">
        <v>918</v>
      </c>
      <c r="AG70" s="463" t="s">
        <v>918</v>
      </c>
      <c r="AH70" s="463" t="s">
        <v>918</v>
      </c>
      <c r="AI70" s="463" t="s">
        <v>918</v>
      </c>
      <c r="AJ70" s="463" t="s">
        <v>918</v>
      </c>
      <c r="AK70" s="463" t="s">
        <v>918</v>
      </c>
      <c r="AL70" s="726"/>
      <c r="AM70" s="726"/>
      <c r="AN70" s="726"/>
      <c r="AO70" s="726"/>
      <c r="AP70" s="726"/>
      <c r="AQ70" s="726"/>
      <c r="AR70" s="726"/>
      <c r="AS70" s="726"/>
      <c r="AT70" s="726"/>
      <c r="AU70" s="726"/>
      <c r="AV70" s="726"/>
      <c r="AW70" s="726"/>
      <c r="AX70" s="726"/>
      <c r="AY70" s="726"/>
      <c r="AZ70" s="726"/>
      <c r="BA70" s="726"/>
      <c r="BB70" s="726"/>
      <c r="BC70" s="726"/>
      <c r="BD70" s="726"/>
      <c r="BE70" s="726"/>
      <c r="BF70" s="726"/>
      <c r="BG70" s="726"/>
      <c r="BH70" s="726"/>
      <c r="BI70" s="726"/>
      <c r="BJ70" s="726"/>
      <c r="BK70" s="726"/>
      <c r="BL70" s="726"/>
    </row>
    <row r="71" spans="1:64" outlineLevel="1" x14ac:dyDescent="0.2">
      <c r="A71" s="726"/>
      <c r="B71" s="845" t="s">
        <v>946</v>
      </c>
      <c r="C71" s="974" t="s">
        <v>2825</v>
      </c>
      <c r="D71" s="463" t="s">
        <v>918</v>
      </c>
      <c r="E71" s="463" t="s">
        <v>918</v>
      </c>
      <c r="F71" s="463" t="s">
        <v>918</v>
      </c>
      <c r="G71" s="463" t="s">
        <v>918</v>
      </c>
      <c r="H71" s="463" t="s">
        <v>918</v>
      </c>
      <c r="I71" s="463" t="s">
        <v>918</v>
      </c>
      <c r="J71" s="463" t="s">
        <v>918</v>
      </c>
      <c r="K71" s="463" t="s">
        <v>918</v>
      </c>
      <c r="L71" s="463" t="s">
        <v>918</v>
      </c>
      <c r="M71" s="463" t="s">
        <v>918</v>
      </c>
      <c r="N71" s="463" t="s">
        <v>918</v>
      </c>
      <c r="O71" s="463" t="s">
        <v>918</v>
      </c>
      <c r="P71" s="463" t="s">
        <v>918</v>
      </c>
      <c r="Q71" s="463" t="s">
        <v>918</v>
      </c>
      <c r="R71" s="463" t="s">
        <v>918</v>
      </c>
      <c r="S71" s="463" t="s">
        <v>918</v>
      </c>
      <c r="T71" s="463" t="s">
        <v>918</v>
      </c>
      <c r="U71" s="463" t="s">
        <v>918</v>
      </c>
      <c r="V71" s="463" t="s">
        <v>918</v>
      </c>
      <c r="W71" s="463" t="s">
        <v>918</v>
      </c>
      <c r="X71" s="463" t="s">
        <v>918</v>
      </c>
      <c r="Y71" s="463" t="s">
        <v>918</v>
      </c>
      <c r="Z71" s="463" t="s">
        <v>918</v>
      </c>
      <c r="AA71" s="463" t="s">
        <v>918</v>
      </c>
      <c r="AB71" s="463" t="s">
        <v>918</v>
      </c>
      <c r="AC71" s="463" t="s">
        <v>918</v>
      </c>
      <c r="AD71" s="463" t="s">
        <v>918</v>
      </c>
      <c r="AE71" s="463" t="s">
        <v>918</v>
      </c>
      <c r="AF71" s="463" t="s">
        <v>918</v>
      </c>
      <c r="AG71" s="463" t="s">
        <v>918</v>
      </c>
      <c r="AH71" s="463" t="s">
        <v>918</v>
      </c>
      <c r="AI71" s="463" t="s">
        <v>918</v>
      </c>
      <c r="AJ71" s="463" t="s">
        <v>918</v>
      </c>
      <c r="AK71" s="463" t="s">
        <v>918</v>
      </c>
      <c r="AL71" s="726"/>
      <c r="AM71" s="726"/>
      <c r="AN71" s="726"/>
      <c r="AO71" s="726"/>
      <c r="AP71" s="726"/>
      <c r="AQ71" s="726"/>
      <c r="AR71" s="726"/>
      <c r="AS71" s="726"/>
      <c r="AT71" s="726"/>
      <c r="AU71" s="726"/>
      <c r="AV71" s="726"/>
      <c r="AW71" s="726"/>
      <c r="AX71" s="726"/>
      <c r="AY71" s="726"/>
      <c r="AZ71" s="726"/>
      <c r="BA71" s="726"/>
      <c r="BB71" s="726"/>
      <c r="BC71" s="726"/>
      <c r="BD71" s="726"/>
      <c r="BE71" s="726"/>
      <c r="BF71" s="726"/>
      <c r="BG71" s="726"/>
      <c r="BH71" s="726"/>
      <c r="BI71" s="726"/>
      <c r="BJ71" s="726"/>
      <c r="BK71" s="726"/>
      <c r="BL71" s="726"/>
    </row>
    <row r="72" spans="1:64" outlineLevel="1" x14ac:dyDescent="0.2">
      <c r="A72" s="726"/>
      <c r="B72" s="845" t="s">
        <v>946</v>
      </c>
      <c r="C72" s="974" t="s">
        <v>2826</v>
      </c>
      <c r="D72" s="463" t="s">
        <v>918</v>
      </c>
      <c r="E72" s="463" t="s">
        <v>918</v>
      </c>
      <c r="F72" s="463" t="s">
        <v>918</v>
      </c>
      <c r="G72" s="463" t="s">
        <v>918</v>
      </c>
      <c r="H72" s="463" t="s">
        <v>918</v>
      </c>
      <c r="I72" s="463" t="s">
        <v>918</v>
      </c>
      <c r="J72" s="463" t="s">
        <v>918</v>
      </c>
      <c r="K72" s="463" t="s">
        <v>918</v>
      </c>
      <c r="L72" s="463" t="s">
        <v>918</v>
      </c>
      <c r="M72" s="463" t="s">
        <v>918</v>
      </c>
      <c r="N72" s="463" t="s">
        <v>918</v>
      </c>
      <c r="O72" s="463" t="s">
        <v>918</v>
      </c>
      <c r="P72" s="463" t="s">
        <v>918</v>
      </c>
      <c r="Q72" s="463" t="s">
        <v>918</v>
      </c>
      <c r="R72" s="463" t="s">
        <v>918</v>
      </c>
      <c r="S72" s="463" t="s">
        <v>918</v>
      </c>
      <c r="T72" s="463" t="s">
        <v>918</v>
      </c>
      <c r="U72" s="463" t="s">
        <v>918</v>
      </c>
      <c r="V72" s="463" t="s">
        <v>918</v>
      </c>
      <c r="W72" s="463" t="s">
        <v>918</v>
      </c>
      <c r="X72" s="463" t="s">
        <v>918</v>
      </c>
      <c r="Y72" s="463" t="s">
        <v>918</v>
      </c>
      <c r="Z72" s="463" t="s">
        <v>918</v>
      </c>
      <c r="AA72" s="463" t="s">
        <v>918</v>
      </c>
      <c r="AB72" s="463" t="s">
        <v>918</v>
      </c>
      <c r="AC72" s="463" t="s">
        <v>918</v>
      </c>
      <c r="AD72" s="463" t="s">
        <v>918</v>
      </c>
      <c r="AE72" s="463" t="s">
        <v>918</v>
      </c>
      <c r="AF72" s="463" t="s">
        <v>918</v>
      </c>
      <c r="AG72" s="463" t="s">
        <v>918</v>
      </c>
      <c r="AH72" s="463" t="s">
        <v>918</v>
      </c>
      <c r="AI72" s="463" t="s">
        <v>918</v>
      </c>
      <c r="AJ72" s="463" t="s">
        <v>918</v>
      </c>
      <c r="AK72" s="463" t="s">
        <v>918</v>
      </c>
      <c r="AL72" s="726"/>
      <c r="AM72" s="726"/>
      <c r="AN72" s="726"/>
      <c r="AO72" s="726"/>
      <c r="AP72" s="726"/>
      <c r="AQ72" s="726"/>
      <c r="AR72" s="726"/>
      <c r="AS72" s="726"/>
      <c r="AT72" s="726"/>
      <c r="AU72" s="726"/>
      <c r="AV72" s="726"/>
      <c r="AW72" s="726"/>
      <c r="AX72" s="726"/>
      <c r="AY72" s="726"/>
      <c r="AZ72" s="726"/>
      <c r="BA72" s="726"/>
      <c r="BB72" s="726"/>
      <c r="BC72" s="726"/>
      <c r="BD72" s="726"/>
      <c r="BE72" s="726"/>
      <c r="BF72" s="726"/>
      <c r="BG72" s="726"/>
      <c r="BH72" s="726"/>
      <c r="BI72" s="726"/>
      <c r="BJ72" s="726"/>
      <c r="BK72" s="726"/>
      <c r="BL72" s="726"/>
    </row>
    <row r="73" spans="1:64" outlineLevel="1" x14ac:dyDescent="0.2">
      <c r="A73" s="726"/>
      <c r="B73" s="845" t="s">
        <v>946</v>
      </c>
      <c r="C73" s="974" t="s">
        <v>2827</v>
      </c>
      <c r="D73" s="463" t="s">
        <v>918</v>
      </c>
      <c r="E73" s="463" t="s">
        <v>918</v>
      </c>
      <c r="F73" s="463" t="s">
        <v>918</v>
      </c>
      <c r="G73" s="463" t="s">
        <v>918</v>
      </c>
      <c r="H73" s="463" t="s">
        <v>918</v>
      </c>
      <c r="I73" s="463" t="s">
        <v>918</v>
      </c>
      <c r="J73" s="463" t="s">
        <v>918</v>
      </c>
      <c r="K73" s="463" t="s">
        <v>918</v>
      </c>
      <c r="L73" s="463" t="s">
        <v>918</v>
      </c>
      <c r="M73" s="463" t="s">
        <v>918</v>
      </c>
      <c r="N73" s="463" t="s">
        <v>918</v>
      </c>
      <c r="O73" s="463" t="s">
        <v>918</v>
      </c>
      <c r="P73" s="463" t="s">
        <v>918</v>
      </c>
      <c r="Q73" s="463" t="s">
        <v>918</v>
      </c>
      <c r="R73" s="463" t="s">
        <v>918</v>
      </c>
      <c r="S73" s="463" t="s">
        <v>918</v>
      </c>
      <c r="T73" s="463" t="s">
        <v>918</v>
      </c>
      <c r="U73" s="463" t="s">
        <v>918</v>
      </c>
      <c r="V73" s="463" t="s">
        <v>918</v>
      </c>
      <c r="W73" s="463" t="s">
        <v>918</v>
      </c>
      <c r="X73" s="463" t="s">
        <v>918</v>
      </c>
      <c r="Y73" s="463" t="s">
        <v>918</v>
      </c>
      <c r="Z73" s="463" t="s">
        <v>918</v>
      </c>
      <c r="AA73" s="463" t="s">
        <v>918</v>
      </c>
      <c r="AB73" s="463" t="s">
        <v>918</v>
      </c>
      <c r="AC73" s="463" t="s">
        <v>918</v>
      </c>
      <c r="AD73" s="463" t="s">
        <v>918</v>
      </c>
      <c r="AE73" s="463" t="s">
        <v>918</v>
      </c>
      <c r="AF73" s="463" t="s">
        <v>918</v>
      </c>
      <c r="AG73" s="463" t="s">
        <v>918</v>
      </c>
      <c r="AH73" s="463" t="s">
        <v>918</v>
      </c>
      <c r="AI73" s="463" t="s">
        <v>918</v>
      </c>
      <c r="AJ73" s="463" t="s">
        <v>918</v>
      </c>
      <c r="AK73" s="463" t="s">
        <v>918</v>
      </c>
      <c r="AL73" s="726"/>
      <c r="AM73" s="726"/>
      <c r="AN73" s="726"/>
      <c r="AO73" s="726"/>
      <c r="AP73" s="726"/>
      <c r="AQ73" s="726"/>
      <c r="AR73" s="726"/>
      <c r="AS73" s="726"/>
      <c r="AT73" s="726"/>
      <c r="AU73" s="726"/>
      <c r="AV73" s="726"/>
      <c r="AW73" s="726"/>
      <c r="AX73" s="726"/>
      <c r="AY73" s="726"/>
      <c r="AZ73" s="726"/>
      <c r="BA73" s="726"/>
      <c r="BB73" s="726"/>
      <c r="BC73" s="726"/>
      <c r="BD73" s="726"/>
      <c r="BE73" s="726"/>
      <c r="BF73" s="726"/>
      <c r="BG73" s="726"/>
      <c r="BH73" s="726"/>
      <c r="BI73" s="726"/>
      <c r="BJ73" s="726"/>
      <c r="BK73" s="726"/>
      <c r="BL73" s="726"/>
    </row>
    <row r="74" spans="1:64" outlineLevel="1" x14ac:dyDescent="0.2">
      <c r="A74" s="726"/>
      <c r="B74" s="845" t="s">
        <v>946</v>
      </c>
      <c r="C74" s="974" t="s">
        <v>2828</v>
      </c>
      <c r="D74" s="463" t="s">
        <v>918</v>
      </c>
      <c r="E74" s="463" t="s">
        <v>918</v>
      </c>
      <c r="F74" s="463" t="s">
        <v>918</v>
      </c>
      <c r="G74" s="463" t="s">
        <v>918</v>
      </c>
      <c r="H74" s="463" t="s">
        <v>918</v>
      </c>
      <c r="I74" s="463" t="s">
        <v>918</v>
      </c>
      <c r="J74" s="463" t="s">
        <v>918</v>
      </c>
      <c r="K74" s="463" t="s">
        <v>918</v>
      </c>
      <c r="L74" s="463" t="s">
        <v>918</v>
      </c>
      <c r="M74" s="463" t="s">
        <v>918</v>
      </c>
      <c r="N74" s="463" t="s">
        <v>918</v>
      </c>
      <c r="O74" s="463" t="s">
        <v>918</v>
      </c>
      <c r="P74" s="463" t="s">
        <v>918</v>
      </c>
      <c r="Q74" s="463" t="s">
        <v>918</v>
      </c>
      <c r="R74" s="463" t="s">
        <v>918</v>
      </c>
      <c r="S74" s="463" t="s">
        <v>918</v>
      </c>
      <c r="T74" s="463" t="s">
        <v>918</v>
      </c>
      <c r="U74" s="463" t="s">
        <v>918</v>
      </c>
      <c r="V74" s="463" t="s">
        <v>918</v>
      </c>
      <c r="W74" s="463" t="s">
        <v>918</v>
      </c>
      <c r="X74" s="463" t="s">
        <v>918</v>
      </c>
      <c r="Y74" s="463" t="s">
        <v>918</v>
      </c>
      <c r="Z74" s="463" t="s">
        <v>918</v>
      </c>
      <c r="AA74" s="463" t="s">
        <v>918</v>
      </c>
      <c r="AB74" s="463" t="s">
        <v>918</v>
      </c>
      <c r="AC74" s="463" t="s">
        <v>918</v>
      </c>
      <c r="AD74" s="463" t="s">
        <v>918</v>
      </c>
      <c r="AE74" s="463" t="s">
        <v>918</v>
      </c>
      <c r="AF74" s="463" t="s">
        <v>918</v>
      </c>
      <c r="AG74" s="463" t="s">
        <v>918</v>
      </c>
      <c r="AH74" s="463" t="s">
        <v>918</v>
      </c>
      <c r="AI74" s="463" t="s">
        <v>918</v>
      </c>
      <c r="AJ74" s="463" t="s">
        <v>918</v>
      </c>
      <c r="AK74" s="463" t="s">
        <v>918</v>
      </c>
      <c r="AL74" s="726"/>
      <c r="AM74" s="726"/>
      <c r="AN74" s="726"/>
      <c r="AO74" s="726"/>
      <c r="AP74" s="726"/>
      <c r="AQ74" s="726"/>
      <c r="AR74" s="726"/>
      <c r="AS74" s="726"/>
      <c r="AT74" s="726"/>
      <c r="AU74" s="726"/>
      <c r="AV74" s="726"/>
      <c r="AW74" s="726"/>
      <c r="AX74" s="726"/>
      <c r="AY74" s="726"/>
      <c r="AZ74" s="726"/>
      <c r="BA74" s="726"/>
      <c r="BB74" s="726"/>
      <c r="BC74" s="726"/>
      <c r="BD74" s="726"/>
      <c r="BE74" s="726"/>
      <c r="BF74" s="726"/>
      <c r="BG74" s="726"/>
      <c r="BH74" s="726"/>
      <c r="BI74" s="726"/>
      <c r="BJ74" s="726"/>
      <c r="BK74" s="726"/>
      <c r="BL74" s="726"/>
    </row>
    <row r="75" spans="1:64" outlineLevel="1" x14ac:dyDescent="0.2">
      <c r="A75" s="726"/>
      <c r="B75" s="845" t="s">
        <v>946</v>
      </c>
      <c r="C75" s="974" t="s">
        <v>2829</v>
      </c>
      <c r="D75" s="463" t="s">
        <v>918</v>
      </c>
      <c r="E75" s="463" t="s">
        <v>918</v>
      </c>
      <c r="F75" s="463" t="s">
        <v>918</v>
      </c>
      <c r="G75" s="463" t="s">
        <v>918</v>
      </c>
      <c r="H75" s="463" t="s">
        <v>918</v>
      </c>
      <c r="I75" s="463" t="s">
        <v>918</v>
      </c>
      <c r="J75" s="463" t="s">
        <v>918</v>
      </c>
      <c r="K75" s="463" t="s">
        <v>918</v>
      </c>
      <c r="L75" s="463" t="s">
        <v>918</v>
      </c>
      <c r="M75" s="463" t="s">
        <v>918</v>
      </c>
      <c r="N75" s="463" t="s">
        <v>918</v>
      </c>
      <c r="O75" s="463" t="s">
        <v>918</v>
      </c>
      <c r="P75" s="463" t="s">
        <v>918</v>
      </c>
      <c r="Q75" s="463" t="s">
        <v>918</v>
      </c>
      <c r="R75" s="463" t="s">
        <v>918</v>
      </c>
      <c r="S75" s="463" t="s">
        <v>918</v>
      </c>
      <c r="T75" s="463" t="s">
        <v>918</v>
      </c>
      <c r="U75" s="463" t="s">
        <v>918</v>
      </c>
      <c r="V75" s="463" t="s">
        <v>918</v>
      </c>
      <c r="W75" s="463" t="s">
        <v>918</v>
      </c>
      <c r="X75" s="463" t="s">
        <v>918</v>
      </c>
      <c r="Y75" s="463" t="s">
        <v>918</v>
      </c>
      <c r="Z75" s="463" t="s">
        <v>918</v>
      </c>
      <c r="AA75" s="463" t="s">
        <v>918</v>
      </c>
      <c r="AB75" s="463" t="s">
        <v>918</v>
      </c>
      <c r="AC75" s="463" t="s">
        <v>918</v>
      </c>
      <c r="AD75" s="463" t="s">
        <v>918</v>
      </c>
      <c r="AE75" s="463" t="s">
        <v>918</v>
      </c>
      <c r="AF75" s="463" t="s">
        <v>918</v>
      </c>
      <c r="AG75" s="463" t="s">
        <v>918</v>
      </c>
      <c r="AH75" s="463" t="s">
        <v>918</v>
      </c>
      <c r="AI75" s="463" t="s">
        <v>918</v>
      </c>
      <c r="AJ75" s="463" t="s">
        <v>918</v>
      </c>
      <c r="AK75" s="463" t="s">
        <v>918</v>
      </c>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row>
    <row r="76" spans="1:64" outlineLevel="1" x14ac:dyDescent="0.2">
      <c r="A76" s="726"/>
      <c r="B76" s="845" t="s">
        <v>946</v>
      </c>
      <c r="C76" s="974" t="s">
        <v>2830</v>
      </c>
      <c r="D76" s="463" t="s">
        <v>918</v>
      </c>
      <c r="E76" s="463" t="s">
        <v>918</v>
      </c>
      <c r="F76" s="463" t="s">
        <v>918</v>
      </c>
      <c r="G76" s="463" t="s">
        <v>918</v>
      </c>
      <c r="H76" s="463" t="s">
        <v>918</v>
      </c>
      <c r="I76" s="463" t="s">
        <v>918</v>
      </c>
      <c r="J76" s="463" t="s">
        <v>918</v>
      </c>
      <c r="K76" s="463" t="s">
        <v>918</v>
      </c>
      <c r="L76" s="463" t="s">
        <v>918</v>
      </c>
      <c r="M76" s="463" t="s">
        <v>918</v>
      </c>
      <c r="N76" s="463" t="s">
        <v>918</v>
      </c>
      <c r="O76" s="463" t="s">
        <v>918</v>
      </c>
      <c r="P76" s="463" t="s">
        <v>918</v>
      </c>
      <c r="Q76" s="463" t="s">
        <v>918</v>
      </c>
      <c r="R76" s="463" t="s">
        <v>918</v>
      </c>
      <c r="S76" s="463" t="s">
        <v>918</v>
      </c>
      <c r="T76" s="463" t="s">
        <v>918</v>
      </c>
      <c r="U76" s="463" t="s">
        <v>918</v>
      </c>
      <c r="V76" s="463" t="s">
        <v>918</v>
      </c>
      <c r="W76" s="463" t="s">
        <v>918</v>
      </c>
      <c r="X76" s="463" t="s">
        <v>918</v>
      </c>
      <c r="Y76" s="463" t="s">
        <v>918</v>
      </c>
      <c r="Z76" s="463" t="s">
        <v>918</v>
      </c>
      <c r="AA76" s="463" t="s">
        <v>918</v>
      </c>
      <c r="AB76" s="463" t="s">
        <v>918</v>
      </c>
      <c r="AC76" s="463" t="s">
        <v>918</v>
      </c>
      <c r="AD76" s="463" t="s">
        <v>918</v>
      </c>
      <c r="AE76" s="463" t="s">
        <v>918</v>
      </c>
      <c r="AF76" s="463" t="s">
        <v>918</v>
      </c>
      <c r="AG76" s="463" t="s">
        <v>918</v>
      </c>
      <c r="AH76" s="463" t="s">
        <v>918</v>
      </c>
      <c r="AI76" s="463" t="s">
        <v>918</v>
      </c>
      <c r="AJ76" s="463" t="s">
        <v>918</v>
      </c>
      <c r="AK76" s="463" t="s">
        <v>918</v>
      </c>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row>
    <row r="77" spans="1:64" outlineLevel="1" x14ac:dyDescent="0.2">
      <c r="A77" s="726"/>
      <c r="B77" s="845" t="s">
        <v>946</v>
      </c>
      <c r="C77" s="974" t="s">
        <v>2831</v>
      </c>
      <c r="D77" s="463" t="s">
        <v>918</v>
      </c>
      <c r="E77" s="463" t="s">
        <v>918</v>
      </c>
      <c r="F77" s="463" t="s">
        <v>918</v>
      </c>
      <c r="G77" s="463" t="s">
        <v>918</v>
      </c>
      <c r="H77" s="463" t="s">
        <v>918</v>
      </c>
      <c r="I77" s="463" t="s">
        <v>918</v>
      </c>
      <c r="J77" s="463" t="s">
        <v>918</v>
      </c>
      <c r="K77" s="463" t="s">
        <v>918</v>
      </c>
      <c r="L77" s="463" t="s">
        <v>918</v>
      </c>
      <c r="M77" s="463" t="s">
        <v>918</v>
      </c>
      <c r="N77" s="463" t="s">
        <v>918</v>
      </c>
      <c r="O77" s="463" t="s">
        <v>918</v>
      </c>
      <c r="P77" s="463" t="s">
        <v>918</v>
      </c>
      <c r="Q77" s="463" t="s">
        <v>918</v>
      </c>
      <c r="R77" s="463" t="s">
        <v>918</v>
      </c>
      <c r="S77" s="463" t="s">
        <v>918</v>
      </c>
      <c r="T77" s="463" t="s">
        <v>918</v>
      </c>
      <c r="U77" s="463" t="s">
        <v>918</v>
      </c>
      <c r="V77" s="463" t="s">
        <v>918</v>
      </c>
      <c r="W77" s="463" t="s">
        <v>918</v>
      </c>
      <c r="X77" s="463" t="s">
        <v>918</v>
      </c>
      <c r="Y77" s="463" t="s">
        <v>918</v>
      </c>
      <c r="Z77" s="463" t="s">
        <v>918</v>
      </c>
      <c r="AA77" s="463" t="s">
        <v>918</v>
      </c>
      <c r="AB77" s="463" t="s">
        <v>918</v>
      </c>
      <c r="AC77" s="463" t="s">
        <v>918</v>
      </c>
      <c r="AD77" s="463" t="s">
        <v>918</v>
      </c>
      <c r="AE77" s="463" t="s">
        <v>918</v>
      </c>
      <c r="AF77" s="463" t="s">
        <v>918</v>
      </c>
      <c r="AG77" s="463" t="s">
        <v>918</v>
      </c>
      <c r="AH77" s="463" t="s">
        <v>918</v>
      </c>
      <c r="AI77" s="463" t="s">
        <v>918</v>
      </c>
      <c r="AJ77" s="463" t="s">
        <v>918</v>
      </c>
      <c r="AK77" s="463" t="s">
        <v>918</v>
      </c>
      <c r="AL77" s="726"/>
      <c r="AM77" s="726"/>
      <c r="AN77" s="726"/>
      <c r="AO77" s="726"/>
      <c r="AP77" s="726"/>
      <c r="AQ77" s="726"/>
      <c r="AR77" s="726"/>
      <c r="AS77" s="726"/>
      <c r="AT77" s="726"/>
      <c r="AU77" s="726"/>
      <c r="AV77" s="726"/>
      <c r="AW77" s="726"/>
      <c r="AX77" s="726"/>
      <c r="AY77" s="726"/>
      <c r="AZ77" s="726"/>
      <c r="BA77" s="726"/>
      <c r="BB77" s="726"/>
      <c r="BC77" s="726"/>
      <c r="BD77" s="726"/>
      <c r="BE77" s="726"/>
      <c r="BF77" s="726"/>
      <c r="BG77" s="726"/>
      <c r="BH77" s="726"/>
      <c r="BI77" s="726"/>
      <c r="BJ77" s="726"/>
      <c r="BK77" s="726"/>
      <c r="BL77" s="726"/>
    </row>
    <row r="78" spans="1:64" outlineLevel="1" x14ac:dyDescent="0.2">
      <c r="A78" s="726"/>
      <c r="B78" s="845" t="s">
        <v>946</v>
      </c>
      <c r="C78" s="974" t="s">
        <v>2832</v>
      </c>
      <c r="D78" s="463" t="s">
        <v>918</v>
      </c>
      <c r="E78" s="463" t="s">
        <v>918</v>
      </c>
      <c r="F78" s="463" t="s">
        <v>918</v>
      </c>
      <c r="G78" s="463" t="s">
        <v>918</v>
      </c>
      <c r="H78" s="463" t="s">
        <v>918</v>
      </c>
      <c r="I78" s="463" t="s">
        <v>918</v>
      </c>
      <c r="J78" s="463" t="s">
        <v>918</v>
      </c>
      <c r="K78" s="463" t="s">
        <v>918</v>
      </c>
      <c r="L78" s="463" t="s">
        <v>918</v>
      </c>
      <c r="M78" s="463" t="s">
        <v>918</v>
      </c>
      <c r="N78" s="463" t="s">
        <v>918</v>
      </c>
      <c r="O78" s="463" t="s">
        <v>918</v>
      </c>
      <c r="P78" s="463" t="s">
        <v>918</v>
      </c>
      <c r="Q78" s="463" t="s">
        <v>918</v>
      </c>
      <c r="R78" s="463" t="s">
        <v>918</v>
      </c>
      <c r="S78" s="463" t="s">
        <v>918</v>
      </c>
      <c r="T78" s="463" t="s">
        <v>918</v>
      </c>
      <c r="U78" s="463" t="s">
        <v>918</v>
      </c>
      <c r="V78" s="463" t="s">
        <v>918</v>
      </c>
      <c r="W78" s="463" t="s">
        <v>918</v>
      </c>
      <c r="X78" s="463" t="s">
        <v>918</v>
      </c>
      <c r="Y78" s="463" t="s">
        <v>918</v>
      </c>
      <c r="Z78" s="463" t="s">
        <v>918</v>
      </c>
      <c r="AA78" s="463" t="s">
        <v>918</v>
      </c>
      <c r="AB78" s="463" t="s">
        <v>918</v>
      </c>
      <c r="AC78" s="463" t="s">
        <v>918</v>
      </c>
      <c r="AD78" s="463" t="s">
        <v>918</v>
      </c>
      <c r="AE78" s="463" t="s">
        <v>918</v>
      </c>
      <c r="AF78" s="463" t="s">
        <v>918</v>
      </c>
      <c r="AG78" s="463" t="s">
        <v>918</v>
      </c>
      <c r="AH78" s="463" t="s">
        <v>918</v>
      </c>
      <c r="AI78" s="463" t="s">
        <v>918</v>
      </c>
      <c r="AJ78" s="463" t="s">
        <v>918</v>
      </c>
      <c r="AK78" s="463" t="s">
        <v>918</v>
      </c>
      <c r="AL78" s="726"/>
      <c r="AM78" s="726"/>
      <c r="AN78" s="726"/>
      <c r="AO78" s="726"/>
      <c r="AP78" s="726"/>
      <c r="AQ78" s="726"/>
      <c r="AR78" s="726"/>
      <c r="AS78" s="726"/>
      <c r="AT78" s="726"/>
      <c r="AU78" s="726"/>
      <c r="AV78" s="726"/>
      <c r="AW78" s="726"/>
      <c r="AX78" s="726"/>
      <c r="AY78" s="726"/>
      <c r="AZ78" s="726"/>
      <c r="BA78" s="726"/>
      <c r="BB78" s="726"/>
      <c r="BC78" s="726"/>
      <c r="BD78" s="726"/>
      <c r="BE78" s="726"/>
      <c r="BF78" s="726"/>
      <c r="BG78" s="726"/>
      <c r="BH78" s="726"/>
      <c r="BI78" s="726"/>
      <c r="BJ78" s="726"/>
      <c r="BK78" s="726"/>
      <c r="BL78" s="726"/>
    </row>
    <row r="79" spans="1:64" outlineLevel="1" x14ac:dyDescent="0.2">
      <c r="A79" s="726"/>
      <c r="B79" s="845" t="s">
        <v>946</v>
      </c>
      <c r="C79" s="974" t="s">
        <v>2833</v>
      </c>
      <c r="D79" s="463" t="s">
        <v>918</v>
      </c>
      <c r="E79" s="463" t="s">
        <v>918</v>
      </c>
      <c r="F79" s="463" t="s">
        <v>918</v>
      </c>
      <c r="G79" s="463" t="s">
        <v>918</v>
      </c>
      <c r="H79" s="463" t="s">
        <v>918</v>
      </c>
      <c r="I79" s="463" t="s">
        <v>918</v>
      </c>
      <c r="J79" s="463" t="s">
        <v>918</v>
      </c>
      <c r="K79" s="463" t="s">
        <v>918</v>
      </c>
      <c r="L79" s="463" t="s">
        <v>918</v>
      </c>
      <c r="M79" s="463" t="s">
        <v>918</v>
      </c>
      <c r="N79" s="463" t="s">
        <v>918</v>
      </c>
      <c r="O79" s="463" t="s">
        <v>918</v>
      </c>
      <c r="P79" s="463" t="s">
        <v>918</v>
      </c>
      <c r="Q79" s="463" t="s">
        <v>918</v>
      </c>
      <c r="R79" s="463" t="s">
        <v>918</v>
      </c>
      <c r="S79" s="463" t="s">
        <v>918</v>
      </c>
      <c r="T79" s="463" t="s">
        <v>918</v>
      </c>
      <c r="U79" s="463" t="s">
        <v>918</v>
      </c>
      <c r="V79" s="463" t="s">
        <v>918</v>
      </c>
      <c r="W79" s="463" t="s">
        <v>918</v>
      </c>
      <c r="X79" s="463" t="s">
        <v>918</v>
      </c>
      <c r="Y79" s="463" t="s">
        <v>918</v>
      </c>
      <c r="Z79" s="463" t="s">
        <v>918</v>
      </c>
      <c r="AA79" s="463" t="s">
        <v>918</v>
      </c>
      <c r="AB79" s="463" t="s">
        <v>918</v>
      </c>
      <c r="AC79" s="463" t="s">
        <v>918</v>
      </c>
      <c r="AD79" s="463" t="s">
        <v>918</v>
      </c>
      <c r="AE79" s="463" t="s">
        <v>918</v>
      </c>
      <c r="AF79" s="463" t="s">
        <v>918</v>
      </c>
      <c r="AG79" s="463" t="s">
        <v>918</v>
      </c>
      <c r="AH79" s="463" t="s">
        <v>918</v>
      </c>
      <c r="AI79" s="463" t="s">
        <v>918</v>
      </c>
      <c r="AJ79" s="463" t="s">
        <v>918</v>
      </c>
      <c r="AK79" s="463" t="s">
        <v>918</v>
      </c>
      <c r="AL79" s="726"/>
      <c r="AM79" s="726"/>
      <c r="AN79" s="726"/>
      <c r="AO79" s="726"/>
      <c r="AP79" s="726"/>
      <c r="AQ79" s="726"/>
      <c r="AR79" s="726"/>
      <c r="AS79" s="726"/>
      <c r="AT79" s="726"/>
      <c r="AU79" s="726"/>
      <c r="AV79" s="726"/>
      <c r="AW79" s="726"/>
      <c r="AX79" s="726"/>
      <c r="AY79" s="726"/>
      <c r="AZ79" s="726"/>
      <c r="BA79" s="726"/>
      <c r="BB79" s="726"/>
      <c r="BC79" s="726"/>
      <c r="BD79" s="726"/>
      <c r="BE79" s="726"/>
      <c r="BF79" s="726"/>
      <c r="BG79" s="726"/>
      <c r="BH79" s="726"/>
      <c r="BI79" s="726"/>
      <c r="BJ79" s="726"/>
      <c r="BK79" s="726"/>
      <c r="BL79" s="726"/>
    </row>
    <row r="80" spans="1:64" outlineLevel="1" x14ac:dyDescent="0.2">
      <c r="A80" s="726"/>
      <c r="B80" s="845" t="s">
        <v>946</v>
      </c>
      <c r="C80" s="974" t="s">
        <v>2834</v>
      </c>
      <c r="D80" s="463" t="s">
        <v>918</v>
      </c>
      <c r="E80" s="463" t="s">
        <v>918</v>
      </c>
      <c r="F80" s="463" t="s">
        <v>918</v>
      </c>
      <c r="G80" s="463" t="s">
        <v>918</v>
      </c>
      <c r="H80" s="463" t="s">
        <v>918</v>
      </c>
      <c r="I80" s="463" t="s">
        <v>918</v>
      </c>
      <c r="J80" s="463" t="s">
        <v>918</v>
      </c>
      <c r="K80" s="463" t="s">
        <v>918</v>
      </c>
      <c r="L80" s="463" t="s">
        <v>918</v>
      </c>
      <c r="M80" s="463" t="s">
        <v>918</v>
      </c>
      <c r="N80" s="463" t="s">
        <v>918</v>
      </c>
      <c r="O80" s="463" t="s">
        <v>918</v>
      </c>
      <c r="P80" s="463" t="s">
        <v>918</v>
      </c>
      <c r="Q80" s="463" t="s">
        <v>918</v>
      </c>
      <c r="R80" s="463" t="s">
        <v>918</v>
      </c>
      <c r="S80" s="463" t="s">
        <v>918</v>
      </c>
      <c r="T80" s="463" t="s">
        <v>918</v>
      </c>
      <c r="U80" s="463" t="s">
        <v>918</v>
      </c>
      <c r="V80" s="463" t="s">
        <v>918</v>
      </c>
      <c r="W80" s="463" t="s">
        <v>918</v>
      </c>
      <c r="X80" s="463" t="s">
        <v>918</v>
      </c>
      <c r="Y80" s="463" t="s">
        <v>918</v>
      </c>
      <c r="Z80" s="463" t="s">
        <v>918</v>
      </c>
      <c r="AA80" s="463" t="s">
        <v>918</v>
      </c>
      <c r="AB80" s="463" t="s">
        <v>918</v>
      </c>
      <c r="AC80" s="463" t="s">
        <v>918</v>
      </c>
      <c r="AD80" s="463" t="s">
        <v>918</v>
      </c>
      <c r="AE80" s="463" t="s">
        <v>918</v>
      </c>
      <c r="AF80" s="463" t="s">
        <v>918</v>
      </c>
      <c r="AG80" s="463" t="s">
        <v>918</v>
      </c>
      <c r="AH80" s="463" t="s">
        <v>918</v>
      </c>
      <c r="AI80" s="463" t="s">
        <v>918</v>
      </c>
      <c r="AJ80" s="463" t="s">
        <v>918</v>
      </c>
      <c r="AK80" s="463" t="s">
        <v>918</v>
      </c>
      <c r="AL80" s="726"/>
      <c r="AM80" s="726"/>
      <c r="AN80" s="726"/>
      <c r="AO80" s="726"/>
      <c r="AP80" s="726"/>
      <c r="AQ80" s="726"/>
      <c r="AR80" s="726"/>
      <c r="AS80" s="726"/>
      <c r="AT80" s="726"/>
      <c r="AU80" s="726"/>
      <c r="AV80" s="726"/>
      <c r="AW80" s="726"/>
      <c r="AX80" s="726"/>
      <c r="AY80" s="726"/>
      <c r="AZ80" s="726"/>
      <c r="BA80" s="726"/>
      <c r="BB80" s="726"/>
      <c r="BC80" s="726"/>
      <c r="BD80" s="726"/>
      <c r="BE80" s="726"/>
      <c r="BF80" s="726"/>
      <c r="BG80" s="726"/>
      <c r="BH80" s="726"/>
      <c r="BI80" s="726"/>
      <c r="BJ80" s="726"/>
      <c r="BK80" s="726"/>
      <c r="BL80" s="726"/>
    </row>
    <row r="81" spans="1:64" outlineLevel="1" x14ac:dyDescent="0.2">
      <c r="A81" s="726"/>
      <c r="B81" s="845" t="s">
        <v>946</v>
      </c>
      <c r="C81" s="974" t="s">
        <v>2835</v>
      </c>
      <c r="D81" s="463" t="s">
        <v>918</v>
      </c>
      <c r="E81" s="463" t="s">
        <v>918</v>
      </c>
      <c r="F81" s="463" t="s">
        <v>918</v>
      </c>
      <c r="G81" s="463" t="s">
        <v>918</v>
      </c>
      <c r="H81" s="463" t="s">
        <v>918</v>
      </c>
      <c r="I81" s="463" t="s">
        <v>918</v>
      </c>
      <c r="J81" s="463" t="s">
        <v>918</v>
      </c>
      <c r="K81" s="463" t="s">
        <v>918</v>
      </c>
      <c r="L81" s="463" t="s">
        <v>918</v>
      </c>
      <c r="M81" s="463" t="s">
        <v>918</v>
      </c>
      <c r="N81" s="463" t="s">
        <v>918</v>
      </c>
      <c r="O81" s="463" t="s">
        <v>918</v>
      </c>
      <c r="P81" s="463" t="s">
        <v>918</v>
      </c>
      <c r="Q81" s="463" t="s">
        <v>918</v>
      </c>
      <c r="R81" s="463" t="s">
        <v>918</v>
      </c>
      <c r="S81" s="463" t="s">
        <v>918</v>
      </c>
      <c r="T81" s="463" t="s">
        <v>918</v>
      </c>
      <c r="U81" s="463" t="s">
        <v>918</v>
      </c>
      <c r="V81" s="463" t="s">
        <v>918</v>
      </c>
      <c r="W81" s="463" t="s">
        <v>918</v>
      </c>
      <c r="X81" s="463" t="s">
        <v>918</v>
      </c>
      <c r="Y81" s="463" t="s">
        <v>918</v>
      </c>
      <c r="Z81" s="463" t="s">
        <v>918</v>
      </c>
      <c r="AA81" s="463" t="s">
        <v>918</v>
      </c>
      <c r="AB81" s="463" t="s">
        <v>918</v>
      </c>
      <c r="AC81" s="463" t="s">
        <v>918</v>
      </c>
      <c r="AD81" s="463" t="s">
        <v>918</v>
      </c>
      <c r="AE81" s="463" t="s">
        <v>918</v>
      </c>
      <c r="AF81" s="463" t="s">
        <v>918</v>
      </c>
      <c r="AG81" s="463" t="s">
        <v>918</v>
      </c>
      <c r="AH81" s="463" t="s">
        <v>918</v>
      </c>
      <c r="AI81" s="463" t="s">
        <v>918</v>
      </c>
      <c r="AJ81" s="463" t="s">
        <v>918</v>
      </c>
      <c r="AK81" s="463" t="s">
        <v>918</v>
      </c>
      <c r="AL81" s="726"/>
      <c r="AM81" s="726"/>
      <c r="AN81" s="726"/>
      <c r="AO81" s="726"/>
      <c r="AP81" s="726"/>
      <c r="AQ81" s="726"/>
      <c r="AR81" s="726"/>
      <c r="AS81" s="726"/>
      <c r="AT81" s="726"/>
      <c r="AU81" s="726"/>
      <c r="AV81" s="726"/>
      <c r="AW81" s="726"/>
      <c r="AX81" s="726"/>
      <c r="AY81" s="726"/>
      <c r="AZ81" s="726"/>
      <c r="BA81" s="726"/>
      <c r="BB81" s="726"/>
      <c r="BC81" s="726"/>
      <c r="BD81" s="726"/>
      <c r="BE81" s="726"/>
      <c r="BF81" s="726"/>
      <c r="BG81" s="726"/>
      <c r="BH81" s="726"/>
      <c r="BI81" s="726"/>
      <c r="BJ81" s="726"/>
      <c r="BK81" s="726"/>
      <c r="BL81" s="726"/>
    </row>
    <row r="82" spans="1:64" outlineLevel="1" x14ac:dyDescent="0.2">
      <c r="A82" s="726"/>
      <c r="B82" s="845" t="s">
        <v>946</v>
      </c>
      <c r="C82" s="974" t="s">
        <v>2836</v>
      </c>
      <c r="D82" s="463" t="s">
        <v>918</v>
      </c>
      <c r="E82" s="463" t="s">
        <v>918</v>
      </c>
      <c r="F82" s="463" t="s">
        <v>918</v>
      </c>
      <c r="G82" s="463" t="s">
        <v>918</v>
      </c>
      <c r="H82" s="463" t="s">
        <v>918</v>
      </c>
      <c r="I82" s="463" t="s">
        <v>918</v>
      </c>
      <c r="J82" s="463" t="s">
        <v>918</v>
      </c>
      <c r="K82" s="463" t="s">
        <v>918</v>
      </c>
      <c r="L82" s="463" t="s">
        <v>918</v>
      </c>
      <c r="M82" s="463" t="s">
        <v>918</v>
      </c>
      <c r="N82" s="463" t="s">
        <v>918</v>
      </c>
      <c r="O82" s="463" t="s">
        <v>918</v>
      </c>
      <c r="P82" s="463" t="s">
        <v>918</v>
      </c>
      <c r="Q82" s="463" t="s">
        <v>918</v>
      </c>
      <c r="R82" s="463" t="s">
        <v>918</v>
      </c>
      <c r="S82" s="463" t="s">
        <v>918</v>
      </c>
      <c r="T82" s="463" t="s">
        <v>918</v>
      </c>
      <c r="U82" s="463" t="s">
        <v>918</v>
      </c>
      <c r="V82" s="463" t="s">
        <v>918</v>
      </c>
      <c r="W82" s="463" t="s">
        <v>918</v>
      </c>
      <c r="X82" s="463" t="s">
        <v>918</v>
      </c>
      <c r="Y82" s="463" t="s">
        <v>918</v>
      </c>
      <c r="Z82" s="463" t="s">
        <v>918</v>
      </c>
      <c r="AA82" s="463" t="s">
        <v>918</v>
      </c>
      <c r="AB82" s="463" t="s">
        <v>918</v>
      </c>
      <c r="AC82" s="463" t="s">
        <v>918</v>
      </c>
      <c r="AD82" s="463" t="s">
        <v>918</v>
      </c>
      <c r="AE82" s="463" t="s">
        <v>918</v>
      </c>
      <c r="AF82" s="463" t="s">
        <v>918</v>
      </c>
      <c r="AG82" s="463" t="s">
        <v>918</v>
      </c>
      <c r="AH82" s="463" t="s">
        <v>918</v>
      </c>
      <c r="AI82" s="463" t="s">
        <v>918</v>
      </c>
      <c r="AJ82" s="463" t="s">
        <v>918</v>
      </c>
      <c r="AK82" s="463" t="s">
        <v>918</v>
      </c>
      <c r="AL82" s="726"/>
      <c r="AM82" s="726"/>
      <c r="AN82" s="726"/>
      <c r="AO82" s="726"/>
      <c r="AP82" s="726"/>
      <c r="AQ82" s="726"/>
      <c r="AR82" s="726"/>
      <c r="AS82" s="726"/>
      <c r="AT82" s="726"/>
      <c r="AU82" s="726"/>
      <c r="AV82" s="726"/>
      <c r="AW82" s="726"/>
      <c r="AX82" s="726"/>
      <c r="AY82" s="726"/>
      <c r="AZ82" s="726"/>
      <c r="BA82" s="726"/>
      <c r="BB82" s="726"/>
      <c r="BC82" s="726"/>
      <c r="BD82" s="726"/>
      <c r="BE82" s="726"/>
      <c r="BF82" s="726"/>
      <c r="BG82" s="726"/>
      <c r="BH82" s="726"/>
      <c r="BI82" s="726"/>
      <c r="BJ82" s="726"/>
      <c r="BK82" s="726"/>
      <c r="BL82" s="726"/>
    </row>
    <row r="83" spans="1:64" outlineLevel="1" x14ac:dyDescent="0.2">
      <c r="A83" s="726"/>
      <c r="B83" s="845" t="s">
        <v>946</v>
      </c>
      <c r="C83" s="974" t="s">
        <v>2837</v>
      </c>
      <c r="D83" s="463" t="s">
        <v>918</v>
      </c>
      <c r="E83" s="463" t="s">
        <v>918</v>
      </c>
      <c r="F83" s="463" t="s">
        <v>918</v>
      </c>
      <c r="G83" s="463" t="s">
        <v>918</v>
      </c>
      <c r="H83" s="463" t="s">
        <v>918</v>
      </c>
      <c r="I83" s="463" t="s">
        <v>918</v>
      </c>
      <c r="J83" s="463" t="s">
        <v>918</v>
      </c>
      <c r="K83" s="463" t="s">
        <v>918</v>
      </c>
      <c r="L83" s="463" t="s">
        <v>918</v>
      </c>
      <c r="M83" s="463" t="s">
        <v>918</v>
      </c>
      <c r="N83" s="463" t="s">
        <v>918</v>
      </c>
      <c r="O83" s="463" t="s">
        <v>918</v>
      </c>
      <c r="P83" s="463" t="s">
        <v>918</v>
      </c>
      <c r="Q83" s="463" t="s">
        <v>918</v>
      </c>
      <c r="R83" s="463" t="s">
        <v>918</v>
      </c>
      <c r="S83" s="463" t="s">
        <v>918</v>
      </c>
      <c r="T83" s="463" t="s">
        <v>918</v>
      </c>
      <c r="U83" s="463" t="s">
        <v>918</v>
      </c>
      <c r="V83" s="463" t="s">
        <v>918</v>
      </c>
      <c r="W83" s="463" t="s">
        <v>918</v>
      </c>
      <c r="X83" s="463" t="s">
        <v>918</v>
      </c>
      <c r="Y83" s="463" t="s">
        <v>918</v>
      </c>
      <c r="Z83" s="463" t="s">
        <v>918</v>
      </c>
      <c r="AA83" s="463" t="s">
        <v>918</v>
      </c>
      <c r="AB83" s="463" t="s">
        <v>918</v>
      </c>
      <c r="AC83" s="463" t="s">
        <v>918</v>
      </c>
      <c r="AD83" s="463" t="s">
        <v>918</v>
      </c>
      <c r="AE83" s="463" t="s">
        <v>918</v>
      </c>
      <c r="AF83" s="463" t="s">
        <v>918</v>
      </c>
      <c r="AG83" s="463" t="s">
        <v>918</v>
      </c>
      <c r="AH83" s="463" t="s">
        <v>918</v>
      </c>
      <c r="AI83" s="463" t="s">
        <v>918</v>
      </c>
      <c r="AJ83" s="463" t="s">
        <v>918</v>
      </c>
      <c r="AK83" s="463" t="s">
        <v>918</v>
      </c>
      <c r="AL83" s="726"/>
      <c r="AM83" s="726"/>
      <c r="AN83" s="726"/>
      <c r="AO83" s="726"/>
      <c r="AP83" s="726"/>
      <c r="AQ83" s="726"/>
      <c r="AR83" s="726"/>
      <c r="AS83" s="726"/>
      <c r="AT83" s="726"/>
      <c r="AU83" s="726"/>
      <c r="AV83" s="726"/>
      <c r="AW83" s="726"/>
      <c r="AX83" s="726"/>
      <c r="AY83" s="726"/>
      <c r="AZ83" s="726"/>
      <c r="BA83" s="726"/>
      <c r="BB83" s="726"/>
      <c r="BC83" s="726"/>
      <c r="BD83" s="726"/>
      <c r="BE83" s="726"/>
      <c r="BF83" s="726"/>
      <c r="BG83" s="726"/>
      <c r="BH83" s="726"/>
      <c r="BI83" s="726"/>
      <c r="BJ83" s="726"/>
      <c r="BK83" s="726"/>
      <c r="BL83" s="726"/>
    </row>
    <row r="84" spans="1:64" outlineLevel="1" x14ac:dyDescent="0.2">
      <c r="A84" s="726"/>
      <c r="B84" s="845" t="s">
        <v>946</v>
      </c>
      <c r="C84" s="974" t="s">
        <v>2838</v>
      </c>
      <c r="D84" s="463" t="s">
        <v>918</v>
      </c>
      <c r="E84" s="463" t="s">
        <v>918</v>
      </c>
      <c r="F84" s="463" t="s">
        <v>918</v>
      </c>
      <c r="G84" s="463" t="s">
        <v>918</v>
      </c>
      <c r="H84" s="463" t="s">
        <v>918</v>
      </c>
      <c r="I84" s="463" t="s">
        <v>918</v>
      </c>
      <c r="J84" s="463" t="s">
        <v>918</v>
      </c>
      <c r="K84" s="463" t="s">
        <v>918</v>
      </c>
      <c r="L84" s="463" t="s">
        <v>918</v>
      </c>
      <c r="M84" s="463" t="s">
        <v>918</v>
      </c>
      <c r="N84" s="463" t="s">
        <v>918</v>
      </c>
      <c r="O84" s="463" t="s">
        <v>918</v>
      </c>
      <c r="P84" s="463" t="s">
        <v>918</v>
      </c>
      <c r="Q84" s="463" t="s">
        <v>918</v>
      </c>
      <c r="R84" s="463" t="s">
        <v>918</v>
      </c>
      <c r="S84" s="463" t="s">
        <v>918</v>
      </c>
      <c r="T84" s="463" t="s">
        <v>918</v>
      </c>
      <c r="U84" s="463" t="s">
        <v>918</v>
      </c>
      <c r="V84" s="463" t="s">
        <v>918</v>
      </c>
      <c r="W84" s="463" t="s">
        <v>918</v>
      </c>
      <c r="X84" s="463" t="s">
        <v>918</v>
      </c>
      <c r="Y84" s="463" t="s">
        <v>918</v>
      </c>
      <c r="Z84" s="463" t="s">
        <v>918</v>
      </c>
      <c r="AA84" s="463" t="s">
        <v>918</v>
      </c>
      <c r="AB84" s="463" t="s">
        <v>918</v>
      </c>
      <c r="AC84" s="463" t="s">
        <v>918</v>
      </c>
      <c r="AD84" s="463" t="s">
        <v>918</v>
      </c>
      <c r="AE84" s="463" t="s">
        <v>918</v>
      </c>
      <c r="AF84" s="463" t="s">
        <v>918</v>
      </c>
      <c r="AG84" s="463" t="s">
        <v>918</v>
      </c>
      <c r="AH84" s="463" t="s">
        <v>918</v>
      </c>
      <c r="AI84" s="463" t="s">
        <v>918</v>
      </c>
      <c r="AJ84" s="463" t="s">
        <v>918</v>
      </c>
      <c r="AK84" s="463" t="s">
        <v>918</v>
      </c>
      <c r="AL84" s="726"/>
      <c r="AM84" s="726"/>
      <c r="AN84" s="726"/>
      <c r="AO84" s="726"/>
      <c r="AP84" s="726"/>
      <c r="AQ84" s="726"/>
      <c r="AR84" s="726"/>
      <c r="AS84" s="726"/>
      <c r="AT84" s="726"/>
      <c r="AU84" s="726"/>
      <c r="AV84" s="726"/>
      <c r="AW84" s="726"/>
      <c r="AX84" s="726"/>
      <c r="AY84" s="726"/>
      <c r="AZ84" s="726"/>
      <c r="BA84" s="726"/>
      <c r="BB84" s="726"/>
      <c r="BC84" s="726"/>
      <c r="BD84" s="726"/>
      <c r="BE84" s="726"/>
      <c r="BF84" s="726"/>
      <c r="BG84" s="726"/>
      <c r="BH84" s="726"/>
      <c r="BI84" s="726"/>
      <c r="BJ84" s="726"/>
      <c r="BK84" s="726"/>
      <c r="BL84" s="726"/>
    </row>
    <row r="85" spans="1:64" outlineLevel="1" x14ac:dyDescent="0.2">
      <c r="A85" s="726"/>
      <c r="B85" s="845" t="s">
        <v>946</v>
      </c>
      <c r="C85" s="974" t="s">
        <v>2839</v>
      </c>
      <c r="D85" s="463" t="s">
        <v>918</v>
      </c>
      <c r="E85" s="463" t="s">
        <v>918</v>
      </c>
      <c r="F85" s="463" t="s">
        <v>918</v>
      </c>
      <c r="G85" s="463" t="s">
        <v>918</v>
      </c>
      <c r="H85" s="463" t="s">
        <v>918</v>
      </c>
      <c r="I85" s="463" t="s">
        <v>918</v>
      </c>
      <c r="J85" s="463" t="s">
        <v>918</v>
      </c>
      <c r="K85" s="463" t="s">
        <v>918</v>
      </c>
      <c r="L85" s="463" t="s">
        <v>918</v>
      </c>
      <c r="M85" s="463" t="s">
        <v>918</v>
      </c>
      <c r="N85" s="463" t="s">
        <v>918</v>
      </c>
      <c r="O85" s="463" t="s">
        <v>918</v>
      </c>
      <c r="P85" s="463" t="s">
        <v>918</v>
      </c>
      <c r="Q85" s="463" t="s">
        <v>918</v>
      </c>
      <c r="R85" s="463" t="s">
        <v>918</v>
      </c>
      <c r="S85" s="463" t="s">
        <v>918</v>
      </c>
      <c r="T85" s="463" t="s">
        <v>918</v>
      </c>
      <c r="U85" s="463" t="s">
        <v>918</v>
      </c>
      <c r="V85" s="463" t="s">
        <v>918</v>
      </c>
      <c r="W85" s="463" t="s">
        <v>918</v>
      </c>
      <c r="X85" s="463" t="s">
        <v>918</v>
      </c>
      <c r="Y85" s="463" t="s">
        <v>918</v>
      </c>
      <c r="Z85" s="463" t="s">
        <v>918</v>
      </c>
      <c r="AA85" s="463" t="s">
        <v>918</v>
      </c>
      <c r="AB85" s="463" t="s">
        <v>918</v>
      </c>
      <c r="AC85" s="463" t="s">
        <v>918</v>
      </c>
      <c r="AD85" s="463" t="s">
        <v>918</v>
      </c>
      <c r="AE85" s="463" t="s">
        <v>918</v>
      </c>
      <c r="AF85" s="463" t="s">
        <v>918</v>
      </c>
      <c r="AG85" s="463" t="s">
        <v>918</v>
      </c>
      <c r="AH85" s="463" t="s">
        <v>918</v>
      </c>
      <c r="AI85" s="463" t="s">
        <v>918</v>
      </c>
      <c r="AJ85" s="463" t="s">
        <v>918</v>
      </c>
      <c r="AK85" s="463" t="s">
        <v>918</v>
      </c>
      <c r="AL85" s="726"/>
      <c r="AM85" s="726"/>
      <c r="AN85" s="726"/>
      <c r="AO85" s="726"/>
      <c r="AP85" s="726"/>
      <c r="AQ85" s="726"/>
      <c r="AR85" s="726"/>
      <c r="AS85" s="726"/>
      <c r="AT85" s="726"/>
      <c r="AU85" s="726"/>
      <c r="AV85" s="726"/>
      <c r="AW85" s="726"/>
      <c r="AX85" s="726"/>
      <c r="AY85" s="726"/>
      <c r="AZ85" s="726"/>
      <c r="BA85" s="726"/>
      <c r="BB85" s="726"/>
      <c r="BC85" s="726"/>
      <c r="BD85" s="726"/>
      <c r="BE85" s="726"/>
      <c r="BF85" s="726"/>
      <c r="BG85" s="726"/>
      <c r="BH85" s="726"/>
      <c r="BI85" s="726"/>
      <c r="BJ85" s="726"/>
      <c r="BK85" s="726"/>
      <c r="BL85" s="726"/>
    </row>
    <row r="86" spans="1:64" outlineLevel="1" x14ac:dyDescent="0.2">
      <c r="A86" s="726"/>
      <c r="B86" s="845" t="s">
        <v>946</v>
      </c>
      <c r="C86" s="974" t="s">
        <v>2840</v>
      </c>
      <c r="D86" s="463" t="s">
        <v>918</v>
      </c>
      <c r="E86" s="463" t="s">
        <v>918</v>
      </c>
      <c r="F86" s="463" t="s">
        <v>918</v>
      </c>
      <c r="G86" s="463" t="s">
        <v>918</v>
      </c>
      <c r="H86" s="463" t="s">
        <v>918</v>
      </c>
      <c r="I86" s="463" t="s">
        <v>918</v>
      </c>
      <c r="J86" s="463" t="s">
        <v>918</v>
      </c>
      <c r="K86" s="463" t="s">
        <v>918</v>
      </c>
      <c r="L86" s="463" t="s">
        <v>918</v>
      </c>
      <c r="M86" s="463" t="s">
        <v>918</v>
      </c>
      <c r="N86" s="463" t="s">
        <v>918</v>
      </c>
      <c r="O86" s="463" t="s">
        <v>918</v>
      </c>
      <c r="P86" s="463" t="s">
        <v>918</v>
      </c>
      <c r="Q86" s="463" t="s">
        <v>918</v>
      </c>
      <c r="R86" s="463" t="s">
        <v>918</v>
      </c>
      <c r="S86" s="463" t="s">
        <v>918</v>
      </c>
      <c r="T86" s="463" t="s">
        <v>918</v>
      </c>
      <c r="U86" s="463" t="s">
        <v>918</v>
      </c>
      <c r="V86" s="463" t="s">
        <v>918</v>
      </c>
      <c r="W86" s="463" t="s">
        <v>918</v>
      </c>
      <c r="X86" s="463" t="s">
        <v>918</v>
      </c>
      <c r="Y86" s="463" t="s">
        <v>918</v>
      </c>
      <c r="Z86" s="463" t="s">
        <v>918</v>
      </c>
      <c r="AA86" s="463" t="s">
        <v>918</v>
      </c>
      <c r="AB86" s="463" t="s">
        <v>918</v>
      </c>
      <c r="AC86" s="463" t="s">
        <v>918</v>
      </c>
      <c r="AD86" s="463" t="s">
        <v>918</v>
      </c>
      <c r="AE86" s="463" t="s">
        <v>918</v>
      </c>
      <c r="AF86" s="463" t="s">
        <v>918</v>
      </c>
      <c r="AG86" s="463" t="s">
        <v>918</v>
      </c>
      <c r="AH86" s="463" t="s">
        <v>918</v>
      </c>
      <c r="AI86" s="463" t="s">
        <v>918</v>
      </c>
      <c r="AJ86" s="463" t="s">
        <v>918</v>
      </c>
      <c r="AK86" s="463" t="s">
        <v>918</v>
      </c>
      <c r="AL86" s="726"/>
      <c r="AM86" s="726"/>
      <c r="AN86" s="726"/>
      <c r="AO86" s="726"/>
      <c r="AP86" s="726"/>
      <c r="AQ86" s="726"/>
      <c r="AR86" s="726"/>
      <c r="AS86" s="726"/>
      <c r="AT86" s="726"/>
      <c r="AU86" s="726"/>
      <c r="AV86" s="726"/>
      <c r="AW86" s="726"/>
      <c r="AX86" s="726"/>
      <c r="AY86" s="726"/>
      <c r="AZ86" s="726"/>
      <c r="BA86" s="726"/>
      <c r="BB86" s="726"/>
      <c r="BC86" s="726"/>
      <c r="BD86" s="726"/>
      <c r="BE86" s="726"/>
      <c r="BF86" s="726"/>
      <c r="BG86" s="726"/>
      <c r="BH86" s="726"/>
      <c r="BI86" s="726"/>
      <c r="BJ86" s="726"/>
      <c r="BK86" s="726"/>
      <c r="BL86" s="726"/>
    </row>
    <row r="87" spans="1:64" outlineLevel="1" x14ac:dyDescent="0.2">
      <c r="A87" s="726"/>
      <c r="B87" s="845" t="s">
        <v>946</v>
      </c>
      <c r="C87" s="974" t="s">
        <v>2841</v>
      </c>
      <c r="D87" s="463" t="s">
        <v>918</v>
      </c>
      <c r="E87" s="463" t="s">
        <v>918</v>
      </c>
      <c r="F87" s="463" t="s">
        <v>918</v>
      </c>
      <c r="G87" s="463" t="s">
        <v>918</v>
      </c>
      <c r="H87" s="463" t="s">
        <v>918</v>
      </c>
      <c r="I87" s="463" t="s">
        <v>918</v>
      </c>
      <c r="J87" s="463" t="s">
        <v>918</v>
      </c>
      <c r="K87" s="463" t="s">
        <v>918</v>
      </c>
      <c r="L87" s="463" t="s">
        <v>918</v>
      </c>
      <c r="M87" s="463" t="s">
        <v>918</v>
      </c>
      <c r="N87" s="463" t="s">
        <v>918</v>
      </c>
      <c r="O87" s="463" t="s">
        <v>918</v>
      </c>
      <c r="P87" s="463" t="s">
        <v>918</v>
      </c>
      <c r="Q87" s="463" t="s">
        <v>918</v>
      </c>
      <c r="R87" s="463" t="s">
        <v>918</v>
      </c>
      <c r="S87" s="463" t="s">
        <v>918</v>
      </c>
      <c r="T87" s="463" t="s">
        <v>918</v>
      </c>
      <c r="U87" s="463" t="s">
        <v>918</v>
      </c>
      <c r="V87" s="463" t="s">
        <v>918</v>
      </c>
      <c r="W87" s="463" t="s">
        <v>918</v>
      </c>
      <c r="X87" s="463" t="s">
        <v>918</v>
      </c>
      <c r="Y87" s="463" t="s">
        <v>918</v>
      </c>
      <c r="Z87" s="463" t="s">
        <v>918</v>
      </c>
      <c r="AA87" s="463" t="s">
        <v>918</v>
      </c>
      <c r="AB87" s="463" t="s">
        <v>918</v>
      </c>
      <c r="AC87" s="463" t="s">
        <v>918</v>
      </c>
      <c r="AD87" s="463" t="s">
        <v>918</v>
      </c>
      <c r="AE87" s="463" t="s">
        <v>918</v>
      </c>
      <c r="AF87" s="463" t="s">
        <v>918</v>
      </c>
      <c r="AG87" s="463" t="s">
        <v>918</v>
      </c>
      <c r="AH87" s="463" t="s">
        <v>918</v>
      </c>
      <c r="AI87" s="463" t="s">
        <v>918</v>
      </c>
      <c r="AJ87" s="463" t="s">
        <v>918</v>
      </c>
      <c r="AK87" s="463" t="s">
        <v>918</v>
      </c>
      <c r="AL87" s="726"/>
      <c r="AM87" s="726"/>
      <c r="AN87" s="726"/>
      <c r="AO87" s="726"/>
      <c r="AP87" s="726"/>
      <c r="AQ87" s="726"/>
      <c r="AR87" s="726"/>
      <c r="AS87" s="726"/>
      <c r="AT87" s="726"/>
      <c r="AU87" s="726"/>
      <c r="AV87" s="726"/>
      <c r="AW87" s="726"/>
      <c r="AX87" s="726"/>
      <c r="AY87" s="726"/>
      <c r="AZ87" s="726"/>
      <c r="BA87" s="726"/>
      <c r="BB87" s="726"/>
      <c r="BC87" s="726"/>
      <c r="BD87" s="726"/>
      <c r="BE87" s="726"/>
      <c r="BF87" s="726"/>
      <c r="BG87" s="726"/>
      <c r="BH87" s="726"/>
      <c r="BI87" s="726"/>
      <c r="BJ87" s="726"/>
      <c r="BK87" s="726"/>
      <c r="BL87" s="726"/>
    </row>
    <row r="88" spans="1:64" outlineLevel="1" x14ac:dyDescent="0.2">
      <c r="A88" s="726"/>
      <c r="B88" s="845" t="s">
        <v>946</v>
      </c>
      <c r="C88" s="974" t="s">
        <v>2842</v>
      </c>
      <c r="D88" s="463" t="s">
        <v>918</v>
      </c>
      <c r="E88" s="463" t="s">
        <v>918</v>
      </c>
      <c r="F88" s="463" t="s">
        <v>918</v>
      </c>
      <c r="G88" s="463" t="s">
        <v>918</v>
      </c>
      <c r="H88" s="463" t="s">
        <v>918</v>
      </c>
      <c r="I88" s="463" t="s">
        <v>918</v>
      </c>
      <c r="J88" s="463" t="s">
        <v>918</v>
      </c>
      <c r="K88" s="463" t="s">
        <v>918</v>
      </c>
      <c r="L88" s="463" t="s">
        <v>918</v>
      </c>
      <c r="M88" s="463" t="s">
        <v>918</v>
      </c>
      <c r="N88" s="463" t="s">
        <v>918</v>
      </c>
      <c r="O88" s="463" t="s">
        <v>918</v>
      </c>
      <c r="P88" s="463" t="s">
        <v>918</v>
      </c>
      <c r="Q88" s="463" t="s">
        <v>918</v>
      </c>
      <c r="R88" s="463" t="s">
        <v>918</v>
      </c>
      <c r="S88" s="463" t="s">
        <v>918</v>
      </c>
      <c r="T88" s="463" t="s">
        <v>918</v>
      </c>
      <c r="U88" s="463" t="s">
        <v>918</v>
      </c>
      <c r="V88" s="463" t="s">
        <v>918</v>
      </c>
      <c r="W88" s="463" t="s">
        <v>918</v>
      </c>
      <c r="X88" s="463" t="s">
        <v>918</v>
      </c>
      <c r="Y88" s="463" t="s">
        <v>918</v>
      </c>
      <c r="Z88" s="463" t="s">
        <v>918</v>
      </c>
      <c r="AA88" s="463" t="s">
        <v>918</v>
      </c>
      <c r="AB88" s="463" t="s">
        <v>918</v>
      </c>
      <c r="AC88" s="463" t="s">
        <v>918</v>
      </c>
      <c r="AD88" s="463" t="s">
        <v>918</v>
      </c>
      <c r="AE88" s="463" t="s">
        <v>918</v>
      </c>
      <c r="AF88" s="463" t="s">
        <v>918</v>
      </c>
      <c r="AG88" s="463" t="s">
        <v>918</v>
      </c>
      <c r="AH88" s="463" t="s">
        <v>918</v>
      </c>
      <c r="AI88" s="463" t="s">
        <v>918</v>
      </c>
      <c r="AJ88" s="463" t="s">
        <v>918</v>
      </c>
      <c r="AK88" s="463" t="s">
        <v>918</v>
      </c>
      <c r="AL88" s="726"/>
      <c r="AM88" s="726"/>
      <c r="AN88" s="726"/>
      <c r="AO88" s="726"/>
      <c r="AP88" s="726"/>
      <c r="AQ88" s="726"/>
      <c r="AR88" s="726"/>
      <c r="AS88" s="726"/>
      <c r="AT88" s="726"/>
      <c r="AU88" s="726"/>
      <c r="AV88" s="726"/>
      <c r="AW88" s="726"/>
      <c r="AX88" s="726"/>
      <c r="AY88" s="726"/>
      <c r="AZ88" s="726"/>
      <c r="BA88" s="726"/>
      <c r="BB88" s="726"/>
      <c r="BC88" s="726"/>
      <c r="BD88" s="726"/>
      <c r="BE88" s="726"/>
      <c r="BF88" s="726"/>
      <c r="BG88" s="726"/>
      <c r="BH88" s="726"/>
      <c r="BI88" s="726"/>
      <c r="BJ88" s="726"/>
      <c r="BK88" s="726"/>
      <c r="BL88" s="726"/>
    </row>
    <row r="89" spans="1:64" outlineLevel="1" x14ac:dyDescent="0.2">
      <c r="A89" s="726"/>
      <c r="B89" s="845" t="s">
        <v>946</v>
      </c>
      <c r="C89" s="974" t="s">
        <v>2843</v>
      </c>
      <c r="D89" s="463" t="s">
        <v>918</v>
      </c>
      <c r="E89" s="463" t="s">
        <v>918</v>
      </c>
      <c r="F89" s="463" t="s">
        <v>918</v>
      </c>
      <c r="G89" s="463" t="s">
        <v>918</v>
      </c>
      <c r="H89" s="463" t="s">
        <v>918</v>
      </c>
      <c r="I89" s="463" t="s">
        <v>918</v>
      </c>
      <c r="J89" s="463" t="s">
        <v>918</v>
      </c>
      <c r="K89" s="463" t="s">
        <v>918</v>
      </c>
      <c r="L89" s="463" t="s">
        <v>918</v>
      </c>
      <c r="M89" s="463" t="s">
        <v>918</v>
      </c>
      <c r="N89" s="463" t="s">
        <v>918</v>
      </c>
      <c r="O89" s="463" t="s">
        <v>918</v>
      </c>
      <c r="P89" s="463" t="s">
        <v>918</v>
      </c>
      <c r="Q89" s="463" t="s">
        <v>918</v>
      </c>
      <c r="R89" s="463" t="s">
        <v>918</v>
      </c>
      <c r="S89" s="463" t="s">
        <v>918</v>
      </c>
      <c r="T89" s="463" t="s">
        <v>918</v>
      </c>
      <c r="U89" s="463" t="s">
        <v>918</v>
      </c>
      <c r="V89" s="463" t="s">
        <v>918</v>
      </c>
      <c r="W89" s="463" t="s">
        <v>918</v>
      </c>
      <c r="X89" s="463" t="s">
        <v>918</v>
      </c>
      <c r="Y89" s="463" t="s">
        <v>918</v>
      </c>
      <c r="Z89" s="463" t="s">
        <v>918</v>
      </c>
      <c r="AA89" s="463" t="s">
        <v>918</v>
      </c>
      <c r="AB89" s="463" t="s">
        <v>918</v>
      </c>
      <c r="AC89" s="463" t="s">
        <v>918</v>
      </c>
      <c r="AD89" s="463" t="s">
        <v>918</v>
      </c>
      <c r="AE89" s="463" t="s">
        <v>918</v>
      </c>
      <c r="AF89" s="463" t="s">
        <v>918</v>
      </c>
      <c r="AG89" s="463" t="s">
        <v>918</v>
      </c>
      <c r="AH89" s="463" t="s">
        <v>918</v>
      </c>
      <c r="AI89" s="463" t="s">
        <v>918</v>
      </c>
      <c r="AJ89" s="463" t="s">
        <v>918</v>
      </c>
      <c r="AK89" s="463" t="s">
        <v>918</v>
      </c>
      <c r="AL89" s="726"/>
      <c r="AM89" s="726"/>
      <c r="AN89" s="726"/>
      <c r="AO89" s="726"/>
      <c r="AP89" s="726"/>
      <c r="AQ89" s="726"/>
      <c r="AR89" s="726"/>
      <c r="AS89" s="726"/>
      <c r="AT89" s="726"/>
      <c r="AU89" s="726"/>
      <c r="AV89" s="726"/>
      <c r="AW89" s="726"/>
      <c r="AX89" s="726"/>
      <c r="AY89" s="726"/>
      <c r="AZ89" s="726"/>
      <c r="BA89" s="726"/>
      <c r="BB89" s="726"/>
      <c r="BC89" s="726"/>
      <c r="BD89" s="726"/>
      <c r="BE89" s="726"/>
      <c r="BF89" s="726"/>
      <c r="BG89" s="726"/>
      <c r="BH89" s="726"/>
      <c r="BI89" s="726"/>
      <c r="BJ89" s="726"/>
      <c r="BK89" s="726"/>
      <c r="BL89" s="726"/>
    </row>
    <row r="90" spans="1:64" outlineLevel="1" x14ac:dyDescent="0.2">
      <c r="A90" s="726"/>
      <c r="B90" s="845" t="s">
        <v>946</v>
      </c>
      <c r="C90" s="974" t="s">
        <v>2844</v>
      </c>
      <c r="D90" s="463" t="s">
        <v>918</v>
      </c>
      <c r="E90" s="463" t="s">
        <v>918</v>
      </c>
      <c r="F90" s="463" t="s">
        <v>918</v>
      </c>
      <c r="G90" s="463" t="s">
        <v>918</v>
      </c>
      <c r="H90" s="463" t="s">
        <v>918</v>
      </c>
      <c r="I90" s="463" t="s">
        <v>918</v>
      </c>
      <c r="J90" s="463" t="s">
        <v>918</v>
      </c>
      <c r="K90" s="463" t="s">
        <v>918</v>
      </c>
      <c r="L90" s="463" t="s">
        <v>918</v>
      </c>
      <c r="M90" s="463" t="s">
        <v>918</v>
      </c>
      <c r="N90" s="463" t="s">
        <v>918</v>
      </c>
      <c r="O90" s="463" t="s">
        <v>918</v>
      </c>
      <c r="P90" s="463" t="s">
        <v>918</v>
      </c>
      <c r="Q90" s="463" t="s">
        <v>918</v>
      </c>
      <c r="R90" s="463" t="s">
        <v>918</v>
      </c>
      <c r="S90" s="463" t="s">
        <v>918</v>
      </c>
      <c r="T90" s="463" t="s">
        <v>918</v>
      </c>
      <c r="U90" s="463" t="s">
        <v>918</v>
      </c>
      <c r="V90" s="463" t="s">
        <v>918</v>
      </c>
      <c r="W90" s="463" t="s">
        <v>918</v>
      </c>
      <c r="X90" s="463" t="s">
        <v>918</v>
      </c>
      <c r="Y90" s="463" t="s">
        <v>918</v>
      </c>
      <c r="Z90" s="463" t="s">
        <v>918</v>
      </c>
      <c r="AA90" s="463" t="s">
        <v>918</v>
      </c>
      <c r="AB90" s="463" t="s">
        <v>918</v>
      </c>
      <c r="AC90" s="463" t="s">
        <v>918</v>
      </c>
      <c r="AD90" s="463" t="s">
        <v>918</v>
      </c>
      <c r="AE90" s="463" t="s">
        <v>918</v>
      </c>
      <c r="AF90" s="463" t="s">
        <v>918</v>
      </c>
      <c r="AG90" s="463" t="s">
        <v>918</v>
      </c>
      <c r="AH90" s="463" t="s">
        <v>918</v>
      </c>
      <c r="AI90" s="463" t="s">
        <v>918</v>
      </c>
      <c r="AJ90" s="463" t="s">
        <v>918</v>
      </c>
      <c r="AK90" s="463" t="s">
        <v>918</v>
      </c>
      <c r="AL90" s="726"/>
      <c r="AM90" s="726"/>
      <c r="AN90" s="726"/>
      <c r="AO90" s="726"/>
      <c r="AP90" s="726"/>
      <c r="AQ90" s="726"/>
      <c r="AR90" s="726"/>
      <c r="AS90" s="726"/>
      <c r="AT90" s="726"/>
      <c r="AU90" s="726"/>
      <c r="AV90" s="726"/>
      <c r="AW90" s="726"/>
      <c r="AX90" s="726"/>
      <c r="AY90" s="726"/>
      <c r="AZ90" s="726"/>
      <c r="BA90" s="726"/>
      <c r="BB90" s="726"/>
      <c r="BC90" s="726"/>
      <c r="BD90" s="726"/>
      <c r="BE90" s="726"/>
      <c r="BF90" s="726"/>
      <c r="BG90" s="726"/>
      <c r="BH90" s="726"/>
      <c r="BI90" s="726"/>
      <c r="BJ90" s="726"/>
      <c r="BK90" s="726"/>
      <c r="BL90" s="726"/>
    </row>
    <row r="91" spans="1:64" outlineLevel="1" x14ac:dyDescent="0.2">
      <c r="A91" s="726"/>
      <c r="B91" s="845" t="s">
        <v>946</v>
      </c>
      <c r="C91" s="974" t="s">
        <v>2845</v>
      </c>
      <c r="D91" s="463" t="s">
        <v>918</v>
      </c>
      <c r="E91" s="463" t="s">
        <v>918</v>
      </c>
      <c r="F91" s="463" t="s">
        <v>918</v>
      </c>
      <c r="G91" s="463" t="s">
        <v>918</v>
      </c>
      <c r="H91" s="463" t="s">
        <v>918</v>
      </c>
      <c r="I91" s="463" t="s">
        <v>918</v>
      </c>
      <c r="J91" s="463" t="s">
        <v>918</v>
      </c>
      <c r="K91" s="463" t="s">
        <v>918</v>
      </c>
      <c r="L91" s="463" t="s">
        <v>918</v>
      </c>
      <c r="M91" s="463" t="s">
        <v>918</v>
      </c>
      <c r="N91" s="463" t="s">
        <v>918</v>
      </c>
      <c r="O91" s="463" t="s">
        <v>918</v>
      </c>
      <c r="P91" s="463" t="s">
        <v>918</v>
      </c>
      <c r="Q91" s="463" t="s">
        <v>918</v>
      </c>
      <c r="R91" s="463" t="s">
        <v>918</v>
      </c>
      <c r="S91" s="463" t="s">
        <v>918</v>
      </c>
      <c r="T91" s="463" t="s">
        <v>918</v>
      </c>
      <c r="U91" s="463" t="s">
        <v>918</v>
      </c>
      <c r="V91" s="463" t="s">
        <v>918</v>
      </c>
      <c r="W91" s="463" t="s">
        <v>918</v>
      </c>
      <c r="X91" s="463" t="s">
        <v>918</v>
      </c>
      <c r="Y91" s="463" t="s">
        <v>918</v>
      </c>
      <c r="Z91" s="463" t="s">
        <v>918</v>
      </c>
      <c r="AA91" s="463" t="s">
        <v>918</v>
      </c>
      <c r="AB91" s="463" t="s">
        <v>918</v>
      </c>
      <c r="AC91" s="463" t="s">
        <v>918</v>
      </c>
      <c r="AD91" s="463" t="s">
        <v>918</v>
      </c>
      <c r="AE91" s="463" t="s">
        <v>918</v>
      </c>
      <c r="AF91" s="463" t="s">
        <v>918</v>
      </c>
      <c r="AG91" s="463" t="s">
        <v>918</v>
      </c>
      <c r="AH91" s="463" t="s">
        <v>918</v>
      </c>
      <c r="AI91" s="463" t="s">
        <v>918</v>
      </c>
      <c r="AJ91" s="463" t="s">
        <v>918</v>
      </c>
      <c r="AK91" s="463" t="s">
        <v>918</v>
      </c>
      <c r="AL91" s="726"/>
      <c r="AM91" s="726"/>
      <c r="AN91" s="726"/>
      <c r="AO91" s="726"/>
      <c r="AP91" s="726"/>
      <c r="AQ91" s="726"/>
      <c r="AR91" s="726"/>
      <c r="AS91" s="726"/>
      <c r="AT91" s="726"/>
      <c r="AU91" s="726"/>
      <c r="AV91" s="726"/>
      <c r="AW91" s="726"/>
      <c r="AX91" s="726"/>
      <c r="AY91" s="726"/>
      <c r="AZ91" s="726"/>
      <c r="BA91" s="726"/>
      <c r="BB91" s="726"/>
      <c r="BC91" s="726"/>
      <c r="BD91" s="726"/>
      <c r="BE91" s="726"/>
      <c r="BF91" s="726"/>
      <c r="BG91" s="726"/>
      <c r="BH91" s="726"/>
      <c r="BI91" s="726"/>
      <c r="BJ91" s="726"/>
      <c r="BK91" s="726"/>
      <c r="BL91" s="726"/>
    </row>
    <row r="92" spans="1:64" outlineLevel="1" x14ac:dyDescent="0.2">
      <c r="A92" s="726"/>
      <c r="B92" s="845" t="s">
        <v>946</v>
      </c>
      <c r="C92" s="974" t="s">
        <v>2846</v>
      </c>
      <c r="D92" s="463" t="s">
        <v>918</v>
      </c>
      <c r="E92" s="463" t="s">
        <v>918</v>
      </c>
      <c r="F92" s="463" t="s">
        <v>918</v>
      </c>
      <c r="G92" s="463" t="s">
        <v>918</v>
      </c>
      <c r="H92" s="463" t="s">
        <v>918</v>
      </c>
      <c r="I92" s="463" t="s">
        <v>918</v>
      </c>
      <c r="J92" s="463" t="s">
        <v>918</v>
      </c>
      <c r="K92" s="463" t="s">
        <v>918</v>
      </c>
      <c r="L92" s="463" t="s">
        <v>918</v>
      </c>
      <c r="M92" s="463" t="s">
        <v>918</v>
      </c>
      <c r="N92" s="463" t="s">
        <v>918</v>
      </c>
      <c r="O92" s="463" t="s">
        <v>918</v>
      </c>
      <c r="P92" s="463" t="s">
        <v>918</v>
      </c>
      <c r="Q92" s="463" t="s">
        <v>918</v>
      </c>
      <c r="R92" s="463" t="s">
        <v>918</v>
      </c>
      <c r="S92" s="463" t="s">
        <v>918</v>
      </c>
      <c r="T92" s="463" t="s">
        <v>918</v>
      </c>
      <c r="U92" s="463" t="s">
        <v>918</v>
      </c>
      <c r="V92" s="463" t="s">
        <v>918</v>
      </c>
      <c r="W92" s="463" t="s">
        <v>918</v>
      </c>
      <c r="X92" s="463" t="s">
        <v>918</v>
      </c>
      <c r="Y92" s="463" t="s">
        <v>918</v>
      </c>
      <c r="Z92" s="463" t="s">
        <v>918</v>
      </c>
      <c r="AA92" s="463" t="s">
        <v>918</v>
      </c>
      <c r="AB92" s="463" t="s">
        <v>918</v>
      </c>
      <c r="AC92" s="463" t="s">
        <v>918</v>
      </c>
      <c r="AD92" s="463" t="s">
        <v>918</v>
      </c>
      <c r="AE92" s="463" t="s">
        <v>918</v>
      </c>
      <c r="AF92" s="463" t="s">
        <v>918</v>
      </c>
      <c r="AG92" s="463" t="s">
        <v>918</v>
      </c>
      <c r="AH92" s="463" t="s">
        <v>918</v>
      </c>
      <c r="AI92" s="463" t="s">
        <v>918</v>
      </c>
      <c r="AJ92" s="463" t="s">
        <v>918</v>
      </c>
      <c r="AK92" s="463" t="s">
        <v>918</v>
      </c>
      <c r="AL92" s="726"/>
      <c r="AM92" s="726"/>
      <c r="AN92" s="726"/>
      <c r="AO92" s="726"/>
      <c r="AP92" s="726"/>
      <c r="AQ92" s="726"/>
      <c r="AR92" s="726"/>
      <c r="AS92" s="726"/>
      <c r="AT92" s="726"/>
      <c r="AU92" s="726"/>
      <c r="AV92" s="726"/>
      <c r="AW92" s="726"/>
      <c r="AX92" s="726"/>
      <c r="AY92" s="726"/>
      <c r="AZ92" s="726"/>
      <c r="BA92" s="726"/>
      <c r="BB92" s="726"/>
      <c r="BC92" s="726"/>
      <c r="BD92" s="726"/>
      <c r="BE92" s="726"/>
      <c r="BF92" s="726"/>
      <c r="BG92" s="726"/>
      <c r="BH92" s="726"/>
      <c r="BI92" s="726"/>
      <c r="BJ92" s="726"/>
      <c r="BK92" s="726"/>
      <c r="BL92" s="726"/>
    </row>
    <row r="93" spans="1:64" outlineLevel="1" x14ac:dyDescent="0.2">
      <c r="A93" s="726"/>
      <c r="B93" s="845" t="s">
        <v>946</v>
      </c>
      <c r="C93" s="974" t="s">
        <v>2847</v>
      </c>
      <c r="D93" s="463" t="s">
        <v>918</v>
      </c>
      <c r="E93" s="463" t="s">
        <v>918</v>
      </c>
      <c r="F93" s="463" t="s">
        <v>918</v>
      </c>
      <c r="G93" s="463" t="s">
        <v>918</v>
      </c>
      <c r="H93" s="463" t="s">
        <v>918</v>
      </c>
      <c r="I93" s="463" t="s">
        <v>918</v>
      </c>
      <c r="J93" s="463" t="s">
        <v>918</v>
      </c>
      <c r="K93" s="463" t="s">
        <v>918</v>
      </c>
      <c r="L93" s="463" t="s">
        <v>918</v>
      </c>
      <c r="M93" s="463" t="s">
        <v>918</v>
      </c>
      <c r="N93" s="463" t="s">
        <v>918</v>
      </c>
      <c r="O93" s="463" t="s">
        <v>918</v>
      </c>
      <c r="P93" s="463" t="s">
        <v>918</v>
      </c>
      <c r="Q93" s="463" t="s">
        <v>918</v>
      </c>
      <c r="R93" s="463" t="s">
        <v>918</v>
      </c>
      <c r="S93" s="463" t="s">
        <v>918</v>
      </c>
      <c r="T93" s="463" t="s">
        <v>918</v>
      </c>
      <c r="U93" s="463" t="s">
        <v>918</v>
      </c>
      <c r="V93" s="463" t="s">
        <v>918</v>
      </c>
      <c r="W93" s="463" t="s">
        <v>918</v>
      </c>
      <c r="X93" s="463" t="s">
        <v>918</v>
      </c>
      <c r="Y93" s="463" t="s">
        <v>918</v>
      </c>
      <c r="Z93" s="463" t="s">
        <v>918</v>
      </c>
      <c r="AA93" s="463" t="s">
        <v>918</v>
      </c>
      <c r="AB93" s="463" t="s">
        <v>918</v>
      </c>
      <c r="AC93" s="463" t="s">
        <v>918</v>
      </c>
      <c r="AD93" s="463" t="s">
        <v>918</v>
      </c>
      <c r="AE93" s="463" t="s">
        <v>918</v>
      </c>
      <c r="AF93" s="463" t="s">
        <v>918</v>
      </c>
      <c r="AG93" s="463" t="s">
        <v>918</v>
      </c>
      <c r="AH93" s="463" t="s">
        <v>918</v>
      </c>
      <c r="AI93" s="463" t="s">
        <v>918</v>
      </c>
      <c r="AJ93" s="463" t="s">
        <v>918</v>
      </c>
      <c r="AK93" s="463" t="s">
        <v>918</v>
      </c>
      <c r="AL93" s="726"/>
      <c r="AM93" s="726"/>
      <c r="AN93" s="726"/>
      <c r="AO93" s="726"/>
      <c r="AP93" s="726"/>
      <c r="AQ93" s="726"/>
      <c r="AR93" s="726"/>
      <c r="AS93" s="726"/>
      <c r="AT93" s="726"/>
      <c r="AU93" s="726"/>
      <c r="AV93" s="726"/>
      <c r="AW93" s="726"/>
      <c r="AX93" s="726"/>
      <c r="AY93" s="726"/>
      <c r="AZ93" s="726"/>
      <c r="BA93" s="726"/>
      <c r="BB93" s="726"/>
      <c r="BC93" s="726"/>
      <c r="BD93" s="726"/>
      <c r="BE93" s="726"/>
      <c r="BF93" s="726"/>
      <c r="BG93" s="726"/>
      <c r="BH93" s="726"/>
      <c r="BI93" s="726"/>
      <c r="BJ93" s="726"/>
      <c r="BK93" s="726"/>
      <c r="BL93" s="726"/>
    </row>
    <row r="94" spans="1:64" outlineLevel="1" x14ac:dyDescent="0.2">
      <c r="A94" s="726"/>
      <c r="B94" s="845" t="s">
        <v>946</v>
      </c>
      <c r="C94" s="974" t="s">
        <v>2848</v>
      </c>
      <c r="D94" s="463" t="s">
        <v>918</v>
      </c>
      <c r="E94" s="463" t="s">
        <v>918</v>
      </c>
      <c r="F94" s="463" t="s">
        <v>918</v>
      </c>
      <c r="G94" s="463" t="s">
        <v>918</v>
      </c>
      <c r="H94" s="463" t="s">
        <v>918</v>
      </c>
      <c r="I94" s="463" t="s">
        <v>918</v>
      </c>
      <c r="J94" s="463" t="s">
        <v>918</v>
      </c>
      <c r="K94" s="463" t="s">
        <v>918</v>
      </c>
      <c r="L94" s="463" t="s">
        <v>918</v>
      </c>
      <c r="M94" s="463" t="s">
        <v>918</v>
      </c>
      <c r="N94" s="463" t="s">
        <v>918</v>
      </c>
      <c r="O94" s="463" t="s">
        <v>918</v>
      </c>
      <c r="P94" s="463" t="s">
        <v>918</v>
      </c>
      <c r="Q94" s="463" t="s">
        <v>918</v>
      </c>
      <c r="R94" s="463" t="s">
        <v>918</v>
      </c>
      <c r="S94" s="463" t="s">
        <v>918</v>
      </c>
      <c r="T94" s="463" t="s">
        <v>918</v>
      </c>
      <c r="U94" s="463" t="s">
        <v>918</v>
      </c>
      <c r="V94" s="463" t="s">
        <v>918</v>
      </c>
      <c r="W94" s="463" t="s">
        <v>918</v>
      </c>
      <c r="X94" s="463" t="s">
        <v>918</v>
      </c>
      <c r="Y94" s="463" t="s">
        <v>918</v>
      </c>
      <c r="Z94" s="463" t="s">
        <v>918</v>
      </c>
      <c r="AA94" s="463" t="s">
        <v>918</v>
      </c>
      <c r="AB94" s="463" t="s">
        <v>918</v>
      </c>
      <c r="AC94" s="463" t="s">
        <v>918</v>
      </c>
      <c r="AD94" s="463" t="s">
        <v>918</v>
      </c>
      <c r="AE94" s="463" t="s">
        <v>918</v>
      </c>
      <c r="AF94" s="463" t="s">
        <v>918</v>
      </c>
      <c r="AG94" s="463" t="s">
        <v>918</v>
      </c>
      <c r="AH94" s="463" t="s">
        <v>918</v>
      </c>
      <c r="AI94" s="463" t="s">
        <v>918</v>
      </c>
      <c r="AJ94" s="463" t="s">
        <v>918</v>
      </c>
      <c r="AK94" s="463" t="s">
        <v>918</v>
      </c>
      <c r="AL94" s="726"/>
      <c r="AM94" s="726"/>
      <c r="AN94" s="726"/>
      <c r="AO94" s="726"/>
      <c r="AP94" s="726"/>
      <c r="AQ94" s="726"/>
      <c r="AR94" s="726"/>
      <c r="AS94" s="726"/>
      <c r="AT94" s="726"/>
      <c r="AU94" s="726"/>
      <c r="AV94" s="726"/>
      <c r="AW94" s="726"/>
      <c r="AX94" s="726"/>
      <c r="AY94" s="726"/>
      <c r="AZ94" s="726"/>
      <c r="BA94" s="726"/>
      <c r="BB94" s="726"/>
      <c r="BC94" s="726"/>
      <c r="BD94" s="726"/>
      <c r="BE94" s="726"/>
      <c r="BF94" s="726"/>
      <c r="BG94" s="726"/>
      <c r="BH94" s="726"/>
      <c r="BI94" s="726"/>
      <c r="BJ94" s="726"/>
      <c r="BK94" s="726"/>
      <c r="BL94" s="726"/>
    </row>
    <row r="95" spans="1:64" outlineLevel="1" x14ac:dyDescent="0.2">
      <c r="A95" s="726"/>
      <c r="B95" s="845" t="s">
        <v>946</v>
      </c>
      <c r="C95" s="974" t="s">
        <v>2849</v>
      </c>
      <c r="D95" s="463" t="s">
        <v>918</v>
      </c>
      <c r="E95" s="463" t="s">
        <v>918</v>
      </c>
      <c r="F95" s="463" t="s">
        <v>918</v>
      </c>
      <c r="G95" s="463" t="s">
        <v>918</v>
      </c>
      <c r="H95" s="463" t="s">
        <v>918</v>
      </c>
      <c r="I95" s="463" t="s">
        <v>918</v>
      </c>
      <c r="J95" s="463" t="s">
        <v>918</v>
      </c>
      <c r="K95" s="463" t="s">
        <v>918</v>
      </c>
      <c r="L95" s="463" t="s">
        <v>918</v>
      </c>
      <c r="M95" s="463" t="s">
        <v>918</v>
      </c>
      <c r="N95" s="463" t="s">
        <v>918</v>
      </c>
      <c r="O95" s="463" t="s">
        <v>918</v>
      </c>
      <c r="P95" s="463" t="s">
        <v>918</v>
      </c>
      <c r="Q95" s="463" t="s">
        <v>918</v>
      </c>
      <c r="R95" s="463" t="s">
        <v>918</v>
      </c>
      <c r="S95" s="463" t="s">
        <v>918</v>
      </c>
      <c r="T95" s="463" t="s">
        <v>918</v>
      </c>
      <c r="U95" s="463" t="s">
        <v>918</v>
      </c>
      <c r="V95" s="463" t="s">
        <v>918</v>
      </c>
      <c r="W95" s="463" t="s">
        <v>918</v>
      </c>
      <c r="X95" s="463" t="s">
        <v>918</v>
      </c>
      <c r="Y95" s="463" t="s">
        <v>918</v>
      </c>
      <c r="Z95" s="463" t="s">
        <v>918</v>
      </c>
      <c r="AA95" s="463" t="s">
        <v>918</v>
      </c>
      <c r="AB95" s="463" t="s">
        <v>918</v>
      </c>
      <c r="AC95" s="463" t="s">
        <v>918</v>
      </c>
      <c r="AD95" s="463" t="s">
        <v>918</v>
      </c>
      <c r="AE95" s="463" t="s">
        <v>918</v>
      </c>
      <c r="AF95" s="463" t="s">
        <v>918</v>
      </c>
      <c r="AG95" s="463" t="s">
        <v>918</v>
      </c>
      <c r="AH95" s="463" t="s">
        <v>918</v>
      </c>
      <c r="AI95" s="463" t="s">
        <v>918</v>
      </c>
      <c r="AJ95" s="463" t="s">
        <v>918</v>
      </c>
      <c r="AK95" s="463" t="s">
        <v>918</v>
      </c>
      <c r="AL95" s="726"/>
      <c r="AM95" s="726"/>
      <c r="AN95" s="726"/>
      <c r="AO95" s="726"/>
      <c r="AP95" s="726"/>
      <c r="AQ95" s="726"/>
      <c r="AR95" s="726"/>
      <c r="AS95" s="726"/>
      <c r="AT95" s="726"/>
      <c r="AU95" s="726"/>
      <c r="AV95" s="726"/>
      <c r="AW95" s="726"/>
      <c r="AX95" s="726"/>
      <c r="AY95" s="726"/>
      <c r="AZ95" s="726"/>
      <c r="BA95" s="726"/>
      <c r="BB95" s="726"/>
      <c r="BC95" s="726"/>
      <c r="BD95" s="726"/>
      <c r="BE95" s="726"/>
      <c r="BF95" s="726"/>
      <c r="BG95" s="726"/>
      <c r="BH95" s="726"/>
      <c r="BI95" s="726"/>
      <c r="BJ95" s="726"/>
      <c r="BK95" s="726"/>
      <c r="BL95" s="726"/>
    </row>
    <row r="96" spans="1:64" outlineLevel="1" x14ac:dyDescent="0.2">
      <c r="A96" s="726"/>
      <c r="B96" s="845" t="s">
        <v>946</v>
      </c>
      <c r="C96" s="974" t="s">
        <v>2850</v>
      </c>
      <c r="D96" s="463" t="s">
        <v>918</v>
      </c>
      <c r="E96" s="463" t="s">
        <v>918</v>
      </c>
      <c r="F96" s="463" t="s">
        <v>918</v>
      </c>
      <c r="G96" s="463" t="s">
        <v>918</v>
      </c>
      <c r="H96" s="463" t="s">
        <v>918</v>
      </c>
      <c r="I96" s="463" t="s">
        <v>918</v>
      </c>
      <c r="J96" s="463" t="s">
        <v>918</v>
      </c>
      <c r="K96" s="463" t="s">
        <v>918</v>
      </c>
      <c r="L96" s="463" t="s">
        <v>918</v>
      </c>
      <c r="M96" s="463" t="s">
        <v>918</v>
      </c>
      <c r="N96" s="463" t="s">
        <v>918</v>
      </c>
      <c r="O96" s="463" t="s">
        <v>918</v>
      </c>
      <c r="P96" s="463" t="s">
        <v>918</v>
      </c>
      <c r="Q96" s="463" t="s">
        <v>918</v>
      </c>
      <c r="R96" s="463" t="s">
        <v>918</v>
      </c>
      <c r="S96" s="463" t="s">
        <v>918</v>
      </c>
      <c r="T96" s="463" t="s">
        <v>918</v>
      </c>
      <c r="U96" s="463" t="s">
        <v>918</v>
      </c>
      <c r="V96" s="463" t="s">
        <v>918</v>
      </c>
      <c r="W96" s="463" t="s">
        <v>918</v>
      </c>
      <c r="X96" s="463" t="s">
        <v>918</v>
      </c>
      <c r="Y96" s="463" t="s">
        <v>918</v>
      </c>
      <c r="Z96" s="463" t="s">
        <v>918</v>
      </c>
      <c r="AA96" s="463" t="s">
        <v>918</v>
      </c>
      <c r="AB96" s="463" t="s">
        <v>918</v>
      </c>
      <c r="AC96" s="463" t="s">
        <v>918</v>
      </c>
      <c r="AD96" s="463" t="s">
        <v>918</v>
      </c>
      <c r="AE96" s="463" t="s">
        <v>918</v>
      </c>
      <c r="AF96" s="463" t="s">
        <v>918</v>
      </c>
      <c r="AG96" s="463" t="s">
        <v>918</v>
      </c>
      <c r="AH96" s="463" t="s">
        <v>918</v>
      </c>
      <c r="AI96" s="463" t="s">
        <v>918</v>
      </c>
      <c r="AJ96" s="463" t="s">
        <v>918</v>
      </c>
      <c r="AK96" s="463" t="s">
        <v>918</v>
      </c>
      <c r="AL96" s="726"/>
      <c r="AM96" s="726"/>
      <c r="AN96" s="726"/>
      <c r="AO96" s="726"/>
      <c r="AP96" s="726"/>
      <c r="AQ96" s="726"/>
      <c r="AR96" s="726"/>
      <c r="AS96" s="726"/>
      <c r="AT96" s="726"/>
      <c r="AU96" s="726"/>
      <c r="AV96" s="726"/>
      <c r="AW96" s="726"/>
      <c r="AX96" s="726"/>
      <c r="AY96" s="726"/>
      <c r="AZ96" s="726"/>
      <c r="BA96" s="726"/>
      <c r="BB96" s="726"/>
      <c r="BC96" s="726"/>
      <c r="BD96" s="726"/>
      <c r="BE96" s="726"/>
      <c r="BF96" s="726"/>
      <c r="BG96" s="726"/>
      <c r="BH96" s="726"/>
      <c r="BI96" s="726"/>
      <c r="BJ96" s="726"/>
      <c r="BK96" s="726"/>
      <c r="BL96" s="726"/>
    </row>
    <row r="97" spans="1:64" outlineLevel="1" x14ac:dyDescent="0.2">
      <c r="A97" s="726"/>
      <c r="B97" s="845" t="s">
        <v>946</v>
      </c>
      <c r="C97" s="974" t="s">
        <v>2851</v>
      </c>
      <c r="D97" s="463" t="s">
        <v>918</v>
      </c>
      <c r="E97" s="463" t="s">
        <v>918</v>
      </c>
      <c r="F97" s="463" t="s">
        <v>918</v>
      </c>
      <c r="G97" s="463" t="s">
        <v>918</v>
      </c>
      <c r="H97" s="463" t="s">
        <v>918</v>
      </c>
      <c r="I97" s="463" t="s">
        <v>918</v>
      </c>
      <c r="J97" s="463" t="s">
        <v>918</v>
      </c>
      <c r="K97" s="463" t="s">
        <v>918</v>
      </c>
      <c r="L97" s="463" t="s">
        <v>918</v>
      </c>
      <c r="M97" s="463" t="s">
        <v>918</v>
      </c>
      <c r="N97" s="463" t="s">
        <v>918</v>
      </c>
      <c r="O97" s="463" t="s">
        <v>918</v>
      </c>
      <c r="P97" s="463" t="s">
        <v>918</v>
      </c>
      <c r="Q97" s="463" t="s">
        <v>918</v>
      </c>
      <c r="R97" s="463" t="s">
        <v>918</v>
      </c>
      <c r="S97" s="463" t="s">
        <v>918</v>
      </c>
      <c r="T97" s="463" t="s">
        <v>918</v>
      </c>
      <c r="U97" s="463" t="s">
        <v>918</v>
      </c>
      <c r="V97" s="463" t="s">
        <v>918</v>
      </c>
      <c r="W97" s="463" t="s">
        <v>918</v>
      </c>
      <c r="X97" s="463" t="s">
        <v>918</v>
      </c>
      <c r="Y97" s="463" t="s">
        <v>918</v>
      </c>
      <c r="Z97" s="463" t="s">
        <v>918</v>
      </c>
      <c r="AA97" s="463" t="s">
        <v>918</v>
      </c>
      <c r="AB97" s="463" t="s">
        <v>918</v>
      </c>
      <c r="AC97" s="463" t="s">
        <v>918</v>
      </c>
      <c r="AD97" s="463" t="s">
        <v>918</v>
      </c>
      <c r="AE97" s="463" t="s">
        <v>918</v>
      </c>
      <c r="AF97" s="463" t="s">
        <v>918</v>
      </c>
      <c r="AG97" s="463" t="s">
        <v>918</v>
      </c>
      <c r="AH97" s="463" t="s">
        <v>918</v>
      </c>
      <c r="AI97" s="463" t="s">
        <v>918</v>
      </c>
      <c r="AJ97" s="463" t="s">
        <v>918</v>
      </c>
      <c r="AK97" s="463" t="s">
        <v>918</v>
      </c>
      <c r="AL97" s="726"/>
      <c r="AM97" s="726"/>
      <c r="AN97" s="726"/>
      <c r="AO97" s="726"/>
      <c r="AP97" s="726"/>
      <c r="AQ97" s="726"/>
      <c r="AR97" s="726"/>
      <c r="AS97" s="726"/>
      <c r="AT97" s="726"/>
      <c r="AU97" s="726"/>
      <c r="AV97" s="726"/>
      <c r="AW97" s="726"/>
      <c r="AX97" s="726"/>
      <c r="AY97" s="726"/>
      <c r="AZ97" s="726"/>
      <c r="BA97" s="726"/>
      <c r="BB97" s="726"/>
      <c r="BC97" s="726"/>
      <c r="BD97" s="726"/>
      <c r="BE97" s="726"/>
      <c r="BF97" s="726"/>
      <c r="BG97" s="726"/>
      <c r="BH97" s="726"/>
      <c r="BI97" s="726"/>
      <c r="BJ97" s="726"/>
      <c r="BK97" s="726"/>
      <c r="BL97" s="726"/>
    </row>
    <row r="98" spans="1:64" outlineLevel="1" x14ac:dyDescent="0.2">
      <c r="A98" s="726"/>
      <c r="B98" s="845" t="s">
        <v>946</v>
      </c>
      <c r="C98" s="974" t="s">
        <v>2852</v>
      </c>
      <c r="D98" s="463" t="s">
        <v>918</v>
      </c>
      <c r="E98" s="463" t="s">
        <v>918</v>
      </c>
      <c r="F98" s="463" t="s">
        <v>918</v>
      </c>
      <c r="G98" s="463" t="s">
        <v>918</v>
      </c>
      <c r="H98" s="463" t="s">
        <v>918</v>
      </c>
      <c r="I98" s="463" t="s">
        <v>918</v>
      </c>
      <c r="J98" s="463" t="s">
        <v>918</v>
      </c>
      <c r="K98" s="463" t="s">
        <v>918</v>
      </c>
      <c r="L98" s="463" t="s">
        <v>918</v>
      </c>
      <c r="M98" s="463" t="s">
        <v>918</v>
      </c>
      <c r="N98" s="463" t="s">
        <v>918</v>
      </c>
      <c r="O98" s="463" t="s">
        <v>918</v>
      </c>
      <c r="P98" s="463" t="s">
        <v>918</v>
      </c>
      <c r="Q98" s="463" t="s">
        <v>918</v>
      </c>
      <c r="R98" s="463" t="s">
        <v>918</v>
      </c>
      <c r="S98" s="463" t="s">
        <v>918</v>
      </c>
      <c r="T98" s="463" t="s">
        <v>918</v>
      </c>
      <c r="U98" s="463" t="s">
        <v>918</v>
      </c>
      <c r="V98" s="463" t="s">
        <v>918</v>
      </c>
      <c r="W98" s="463" t="s">
        <v>918</v>
      </c>
      <c r="X98" s="463" t="s">
        <v>918</v>
      </c>
      <c r="Y98" s="463" t="s">
        <v>918</v>
      </c>
      <c r="Z98" s="463" t="s">
        <v>918</v>
      </c>
      <c r="AA98" s="463" t="s">
        <v>918</v>
      </c>
      <c r="AB98" s="463" t="s">
        <v>918</v>
      </c>
      <c r="AC98" s="463" t="s">
        <v>918</v>
      </c>
      <c r="AD98" s="463" t="s">
        <v>918</v>
      </c>
      <c r="AE98" s="463" t="s">
        <v>918</v>
      </c>
      <c r="AF98" s="463" t="s">
        <v>918</v>
      </c>
      <c r="AG98" s="463" t="s">
        <v>918</v>
      </c>
      <c r="AH98" s="463" t="s">
        <v>918</v>
      </c>
      <c r="AI98" s="463" t="s">
        <v>918</v>
      </c>
      <c r="AJ98" s="463" t="s">
        <v>918</v>
      </c>
      <c r="AK98" s="463" t="s">
        <v>918</v>
      </c>
      <c r="AL98" s="726"/>
      <c r="AM98" s="726"/>
      <c r="AN98" s="726"/>
      <c r="AO98" s="726"/>
      <c r="AP98" s="726"/>
      <c r="AQ98" s="726"/>
      <c r="AR98" s="726"/>
      <c r="AS98" s="726"/>
      <c r="AT98" s="726"/>
      <c r="AU98" s="726"/>
      <c r="AV98" s="726"/>
      <c r="AW98" s="726"/>
      <c r="AX98" s="726"/>
      <c r="AY98" s="726"/>
      <c r="AZ98" s="726"/>
      <c r="BA98" s="726"/>
      <c r="BB98" s="726"/>
      <c r="BC98" s="726"/>
      <c r="BD98" s="726"/>
      <c r="BE98" s="726"/>
      <c r="BF98" s="726"/>
      <c r="BG98" s="726"/>
      <c r="BH98" s="726"/>
      <c r="BI98" s="726"/>
      <c r="BJ98" s="726"/>
      <c r="BK98" s="726"/>
      <c r="BL98" s="726"/>
    </row>
    <row r="99" spans="1:64" outlineLevel="1" x14ac:dyDescent="0.2">
      <c r="A99" s="726"/>
      <c r="B99" s="845" t="s">
        <v>946</v>
      </c>
      <c r="C99" s="974" t="s">
        <v>2853</v>
      </c>
      <c r="D99" s="463" t="s">
        <v>918</v>
      </c>
      <c r="E99" s="463" t="s">
        <v>918</v>
      </c>
      <c r="F99" s="463" t="s">
        <v>918</v>
      </c>
      <c r="G99" s="463" t="s">
        <v>918</v>
      </c>
      <c r="H99" s="463" t="s">
        <v>918</v>
      </c>
      <c r="I99" s="463" t="s">
        <v>918</v>
      </c>
      <c r="J99" s="463" t="s">
        <v>918</v>
      </c>
      <c r="K99" s="463" t="s">
        <v>918</v>
      </c>
      <c r="L99" s="463" t="s">
        <v>918</v>
      </c>
      <c r="M99" s="463" t="s">
        <v>918</v>
      </c>
      <c r="N99" s="463" t="s">
        <v>918</v>
      </c>
      <c r="O99" s="463" t="s">
        <v>918</v>
      </c>
      <c r="P99" s="463" t="s">
        <v>918</v>
      </c>
      <c r="Q99" s="463" t="s">
        <v>918</v>
      </c>
      <c r="R99" s="463" t="s">
        <v>918</v>
      </c>
      <c r="S99" s="463" t="s">
        <v>918</v>
      </c>
      <c r="T99" s="463" t="s">
        <v>918</v>
      </c>
      <c r="U99" s="463" t="s">
        <v>918</v>
      </c>
      <c r="V99" s="463" t="s">
        <v>918</v>
      </c>
      <c r="W99" s="463" t="s">
        <v>918</v>
      </c>
      <c r="X99" s="463" t="s">
        <v>918</v>
      </c>
      <c r="Y99" s="463" t="s">
        <v>918</v>
      </c>
      <c r="Z99" s="463" t="s">
        <v>918</v>
      </c>
      <c r="AA99" s="463" t="s">
        <v>918</v>
      </c>
      <c r="AB99" s="463" t="s">
        <v>918</v>
      </c>
      <c r="AC99" s="463" t="s">
        <v>918</v>
      </c>
      <c r="AD99" s="463" t="s">
        <v>918</v>
      </c>
      <c r="AE99" s="463" t="s">
        <v>918</v>
      </c>
      <c r="AF99" s="463" t="s">
        <v>918</v>
      </c>
      <c r="AG99" s="463" t="s">
        <v>918</v>
      </c>
      <c r="AH99" s="463" t="s">
        <v>918</v>
      </c>
      <c r="AI99" s="463" t="s">
        <v>918</v>
      </c>
      <c r="AJ99" s="463" t="s">
        <v>918</v>
      </c>
      <c r="AK99" s="463" t="s">
        <v>918</v>
      </c>
      <c r="AL99" s="726"/>
      <c r="AM99" s="726"/>
      <c r="AN99" s="726"/>
      <c r="AO99" s="726"/>
      <c r="AP99" s="726"/>
      <c r="AQ99" s="726"/>
      <c r="AR99" s="726"/>
      <c r="AS99" s="726"/>
      <c r="AT99" s="726"/>
      <c r="AU99" s="726"/>
      <c r="AV99" s="726"/>
      <c r="AW99" s="726"/>
      <c r="AX99" s="726"/>
      <c r="AY99" s="726"/>
      <c r="AZ99" s="726"/>
      <c r="BA99" s="726"/>
      <c r="BB99" s="726"/>
      <c r="BC99" s="726"/>
      <c r="BD99" s="726"/>
      <c r="BE99" s="726"/>
      <c r="BF99" s="726"/>
      <c r="BG99" s="726"/>
      <c r="BH99" s="726"/>
      <c r="BI99" s="726"/>
      <c r="BJ99" s="726"/>
      <c r="BK99" s="726"/>
      <c r="BL99" s="726"/>
    </row>
    <row r="100" spans="1:64" outlineLevel="1" x14ac:dyDescent="0.2">
      <c r="A100" s="726"/>
      <c r="B100" s="845" t="s">
        <v>946</v>
      </c>
      <c r="C100" s="974" t="s">
        <v>2854</v>
      </c>
      <c r="D100" s="463" t="s">
        <v>918</v>
      </c>
      <c r="E100" s="463" t="s">
        <v>918</v>
      </c>
      <c r="F100" s="463" t="s">
        <v>918</v>
      </c>
      <c r="G100" s="463" t="s">
        <v>918</v>
      </c>
      <c r="H100" s="463" t="s">
        <v>918</v>
      </c>
      <c r="I100" s="463" t="s">
        <v>918</v>
      </c>
      <c r="J100" s="463" t="s">
        <v>918</v>
      </c>
      <c r="K100" s="463" t="s">
        <v>918</v>
      </c>
      <c r="L100" s="463" t="s">
        <v>918</v>
      </c>
      <c r="M100" s="463" t="s">
        <v>918</v>
      </c>
      <c r="N100" s="463" t="s">
        <v>918</v>
      </c>
      <c r="O100" s="463" t="s">
        <v>918</v>
      </c>
      <c r="P100" s="463" t="s">
        <v>918</v>
      </c>
      <c r="Q100" s="463" t="s">
        <v>918</v>
      </c>
      <c r="R100" s="463" t="s">
        <v>918</v>
      </c>
      <c r="S100" s="463" t="s">
        <v>918</v>
      </c>
      <c r="T100" s="463" t="s">
        <v>918</v>
      </c>
      <c r="U100" s="463" t="s">
        <v>918</v>
      </c>
      <c r="V100" s="463" t="s">
        <v>918</v>
      </c>
      <c r="W100" s="463" t="s">
        <v>918</v>
      </c>
      <c r="X100" s="463" t="s">
        <v>918</v>
      </c>
      <c r="Y100" s="463" t="s">
        <v>918</v>
      </c>
      <c r="Z100" s="463" t="s">
        <v>918</v>
      </c>
      <c r="AA100" s="463" t="s">
        <v>918</v>
      </c>
      <c r="AB100" s="463" t="s">
        <v>918</v>
      </c>
      <c r="AC100" s="463" t="s">
        <v>918</v>
      </c>
      <c r="AD100" s="463" t="s">
        <v>918</v>
      </c>
      <c r="AE100" s="463" t="s">
        <v>918</v>
      </c>
      <c r="AF100" s="463" t="s">
        <v>918</v>
      </c>
      <c r="AG100" s="463" t="s">
        <v>918</v>
      </c>
      <c r="AH100" s="463" t="s">
        <v>918</v>
      </c>
      <c r="AI100" s="463" t="s">
        <v>918</v>
      </c>
      <c r="AJ100" s="463" t="s">
        <v>918</v>
      </c>
      <c r="AK100" s="463" t="s">
        <v>918</v>
      </c>
      <c r="AL100" s="726"/>
      <c r="AM100" s="726"/>
      <c r="AN100" s="726"/>
      <c r="AO100" s="726"/>
      <c r="AP100" s="726"/>
      <c r="AQ100" s="726"/>
      <c r="AR100" s="726"/>
      <c r="AS100" s="726"/>
      <c r="AT100" s="726"/>
      <c r="AU100" s="726"/>
      <c r="AV100" s="726"/>
      <c r="AW100" s="726"/>
      <c r="AX100" s="726"/>
      <c r="AY100" s="726"/>
      <c r="AZ100" s="726"/>
      <c r="BA100" s="726"/>
      <c r="BB100" s="726"/>
      <c r="BC100" s="726"/>
      <c r="BD100" s="726"/>
      <c r="BE100" s="726"/>
      <c r="BF100" s="726"/>
      <c r="BG100" s="726"/>
      <c r="BH100" s="726"/>
      <c r="BI100" s="726"/>
      <c r="BJ100" s="726"/>
      <c r="BK100" s="726"/>
      <c r="BL100" s="726"/>
    </row>
    <row r="101" spans="1:64" outlineLevel="1" x14ac:dyDescent="0.2">
      <c r="A101" s="726"/>
      <c r="B101" s="845" t="s">
        <v>946</v>
      </c>
      <c r="C101" s="974" t="s">
        <v>2855</v>
      </c>
      <c r="D101" s="463" t="s">
        <v>918</v>
      </c>
      <c r="E101" s="463" t="s">
        <v>918</v>
      </c>
      <c r="F101" s="463" t="s">
        <v>918</v>
      </c>
      <c r="G101" s="463" t="s">
        <v>918</v>
      </c>
      <c r="H101" s="463" t="s">
        <v>918</v>
      </c>
      <c r="I101" s="463" t="s">
        <v>918</v>
      </c>
      <c r="J101" s="463" t="s">
        <v>918</v>
      </c>
      <c r="K101" s="463" t="s">
        <v>918</v>
      </c>
      <c r="L101" s="463" t="s">
        <v>918</v>
      </c>
      <c r="M101" s="463" t="s">
        <v>918</v>
      </c>
      <c r="N101" s="463" t="s">
        <v>918</v>
      </c>
      <c r="O101" s="463" t="s">
        <v>918</v>
      </c>
      <c r="P101" s="463" t="s">
        <v>918</v>
      </c>
      <c r="Q101" s="463" t="s">
        <v>918</v>
      </c>
      <c r="R101" s="463" t="s">
        <v>918</v>
      </c>
      <c r="S101" s="463" t="s">
        <v>918</v>
      </c>
      <c r="T101" s="463" t="s">
        <v>918</v>
      </c>
      <c r="U101" s="463" t="s">
        <v>918</v>
      </c>
      <c r="V101" s="463" t="s">
        <v>918</v>
      </c>
      <c r="W101" s="463" t="s">
        <v>918</v>
      </c>
      <c r="X101" s="463" t="s">
        <v>918</v>
      </c>
      <c r="Y101" s="463" t="s">
        <v>918</v>
      </c>
      <c r="Z101" s="463" t="s">
        <v>918</v>
      </c>
      <c r="AA101" s="463" t="s">
        <v>918</v>
      </c>
      <c r="AB101" s="463" t="s">
        <v>918</v>
      </c>
      <c r="AC101" s="463" t="s">
        <v>918</v>
      </c>
      <c r="AD101" s="463" t="s">
        <v>918</v>
      </c>
      <c r="AE101" s="463" t="s">
        <v>918</v>
      </c>
      <c r="AF101" s="463" t="s">
        <v>918</v>
      </c>
      <c r="AG101" s="463" t="s">
        <v>918</v>
      </c>
      <c r="AH101" s="463" t="s">
        <v>918</v>
      </c>
      <c r="AI101" s="463" t="s">
        <v>918</v>
      </c>
      <c r="AJ101" s="463" t="s">
        <v>918</v>
      </c>
      <c r="AK101" s="463" t="s">
        <v>918</v>
      </c>
      <c r="AL101" s="726"/>
      <c r="AM101" s="726"/>
      <c r="AN101" s="726"/>
      <c r="AO101" s="726"/>
      <c r="AP101" s="726"/>
      <c r="AQ101" s="726"/>
      <c r="AR101" s="726"/>
      <c r="AS101" s="726"/>
      <c r="AT101" s="726"/>
      <c r="AU101" s="726"/>
      <c r="AV101" s="726"/>
      <c r="AW101" s="726"/>
      <c r="AX101" s="726"/>
      <c r="AY101" s="726"/>
      <c r="AZ101" s="726"/>
      <c r="BA101" s="726"/>
      <c r="BB101" s="726"/>
      <c r="BC101" s="726"/>
      <c r="BD101" s="726"/>
      <c r="BE101" s="726"/>
      <c r="BF101" s="726"/>
      <c r="BG101" s="726"/>
      <c r="BH101" s="726"/>
      <c r="BI101" s="726"/>
      <c r="BJ101" s="726"/>
      <c r="BK101" s="726"/>
      <c r="BL101" s="726"/>
    </row>
    <row r="102" spans="1:64" outlineLevel="1" x14ac:dyDescent="0.2">
      <c r="A102" s="726"/>
      <c r="B102" s="845" t="s">
        <v>946</v>
      </c>
      <c r="C102" s="974" t="s">
        <v>2856</v>
      </c>
      <c r="D102" s="463" t="s">
        <v>918</v>
      </c>
      <c r="E102" s="463" t="s">
        <v>918</v>
      </c>
      <c r="F102" s="463" t="s">
        <v>918</v>
      </c>
      <c r="G102" s="463" t="s">
        <v>918</v>
      </c>
      <c r="H102" s="463" t="s">
        <v>918</v>
      </c>
      <c r="I102" s="463" t="s">
        <v>918</v>
      </c>
      <c r="J102" s="463" t="s">
        <v>918</v>
      </c>
      <c r="K102" s="463" t="s">
        <v>918</v>
      </c>
      <c r="L102" s="463" t="s">
        <v>918</v>
      </c>
      <c r="M102" s="463" t="s">
        <v>918</v>
      </c>
      <c r="N102" s="463" t="s">
        <v>918</v>
      </c>
      <c r="O102" s="463" t="s">
        <v>918</v>
      </c>
      <c r="P102" s="463" t="s">
        <v>918</v>
      </c>
      <c r="Q102" s="463" t="s">
        <v>918</v>
      </c>
      <c r="R102" s="463" t="s">
        <v>918</v>
      </c>
      <c r="S102" s="463" t="s">
        <v>918</v>
      </c>
      <c r="T102" s="463" t="s">
        <v>918</v>
      </c>
      <c r="U102" s="463" t="s">
        <v>918</v>
      </c>
      <c r="V102" s="463" t="s">
        <v>918</v>
      </c>
      <c r="W102" s="463" t="s">
        <v>918</v>
      </c>
      <c r="X102" s="463" t="s">
        <v>918</v>
      </c>
      <c r="Y102" s="463" t="s">
        <v>918</v>
      </c>
      <c r="Z102" s="463" t="s">
        <v>918</v>
      </c>
      <c r="AA102" s="463" t="s">
        <v>918</v>
      </c>
      <c r="AB102" s="463" t="s">
        <v>918</v>
      </c>
      <c r="AC102" s="463" t="s">
        <v>918</v>
      </c>
      <c r="AD102" s="463" t="s">
        <v>918</v>
      </c>
      <c r="AE102" s="463" t="s">
        <v>918</v>
      </c>
      <c r="AF102" s="463" t="s">
        <v>918</v>
      </c>
      <c r="AG102" s="463" t="s">
        <v>918</v>
      </c>
      <c r="AH102" s="463" t="s">
        <v>918</v>
      </c>
      <c r="AI102" s="463" t="s">
        <v>918</v>
      </c>
      <c r="AJ102" s="463" t="s">
        <v>918</v>
      </c>
      <c r="AK102" s="463" t="s">
        <v>918</v>
      </c>
      <c r="AL102" s="726"/>
      <c r="AM102" s="726"/>
      <c r="AN102" s="726"/>
      <c r="AO102" s="726"/>
      <c r="AP102" s="726"/>
      <c r="AQ102" s="726"/>
      <c r="AR102" s="726"/>
      <c r="AS102" s="726"/>
      <c r="AT102" s="726"/>
      <c r="AU102" s="726"/>
      <c r="AV102" s="726"/>
      <c r="AW102" s="726"/>
      <c r="AX102" s="726"/>
      <c r="AY102" s="726"/>
      <c r="AZ102" s="726"/>
      <c r="BA102" s="726"/>
      <c r="BB102" s="726"/>
      <c r="BC102" s="726"/>
      <c r="BD102" s="726"/>
      <c r="BE102" s="726"/>
      <c r="BF102" s="726"/>
      <c r="BG102" s="726"/>
      <c r="BH102" s="726"/>
      <c r="BI102" s="726"/>
      <c r="BJ102" s="726"/>
      <c r="BK102" s="726"/>
      <c r="BL102" s="726"/>
    </row>
    <row r="103" spans="1:64" outlineLevel="1" x14ac:dyDescent="0.2">
      <c r="A103" s="726"/>
      <c r="B103" s="845" t="s">
        <v>946</v>
      </c>
      <c r="C103" s="974" t="s">
        <v>2857</v>
      </c>
      <c r="D103" s="463" t="s">
        <v>918</v>
      </c>
      <c r="E103" s="463" t="s">
        <v>918</v>
      </c>
      <c r="F103" s="463" t="s">
        <v>918</v>
      </c>
      <c r="G103" s="463" t="s">
        <v>918</v>
      </c>
      <c r="H103" s="463" t="s">
        <v>918</v>
      </c>
      <c r="I103" s="463" t="s">
        <v>918</v>
      </c>
      <c r="J103" s="463" t="s">
        <v>918</v>
      </c>
      <c r="K103" s="463" t="s">
        <v>918</v>
      </c>
      <c r="L103" s="463" t="s">
        <v>918</v>
      </c>
      <c r="M103" s="463" t="s">
        <v>918</v>
      </c>
      <c r="N103" s="463" t="s">
        <v>918</v>
      </c>
      <c r="O103" s="463" t="s">
        <v>918</v>
      </c>
      <c r="P103" s="463" t="s">
        <v>918</v>
      </c>
      <c r="Q103" s="463" t="s">
        <v>918</v>
      </c>
      <c r="R103" s="463" t="s">
        <v>918</v>
      </c>
      <c r="S103" s="463" t="s">
        <v>918</v>
      </c>
      <c r="T103" s="463" t="s">
        <v>918</v>
      </c>
      <c r="U103" s="463" t="s">
        <v>918</v>
      </c>
      <c r="V103" s="463" t="s">
        <v>918</v>
      </c>
      <c r="W103" s="463" t="s">
        <v>918</v>
      </c>
      <c r="X103" s="463" t="s">
        <v>918</v>
      </c>
      <c r="Y103" s="463" t="s">
        <v>918</v>
      </c>
      <c r="Z103" s="463" t="s">
        <v>918</v>
      </c>
      <c r="AA103" s="463" t="s">
        <v>918</v>
      </c>
      <c r="AB103" s="463" t="s">
        <v>918</v>
      </c>
      <c r="AC103" s="463" t="s">
        <v>918</v>
      </c>
      <c r="AD103" s="463" t="s">
        <v>918</v>
      </c>
      <c r="AE103" s="463" t="s">
        <v>918</v>
      </c>
      <c r="AF103" s="463" t="s">
        <v>918</v>
      </c>
      <c r="AG103" s="463" t="s">
        <v>918</v>
      </c>
      <c r="AH103" s="463" t="s">
        <v>918</v>
      </c>
      <c r="AI103" s="463" t="s">
        <v>918</v>
      </c>
      <c r="AJ103" s="463" t="s">
        <v>918</v>
      </c>
      <c r="AK103" s="463" t="s">
        <v>918</v>
      </c>
      <c r="AL103" s="726"/>
      <c r="AM103" s="726"/>
      <c r="AN103" s="726"/>
      <c r="AO103" s="726"/>
      <c r="AP103" s="726"/>
      <c r="AQ103" s="726"/>
      <c r="AR103" s="726"/>
      <c r="AS103" s="726"/>
      <c r="AT103" s="726"/>
      <c r="AU103" s="726"/>
      <c r="AV103" s="726"/>
      <c r="AW103" s="726"/>
      <c r="AX103" s="726"/>
      <c r="AY103" s="726"/>
      <c r="AZ103" s="726"/>
      <c r="BA103" s="726"/>
      <c r="BB103" s="726"/>
      <c r="BC103" s="726"/>
      <c r="BD103" s="726"/>
      <c r="BE103" s="726"/>
      <c r="BF103" s="726"/>
      <c r="BG103" s="726"/>
      <c r="BH103" s="726"/>
      <c r="BI103" s="726"/>
      <c r="BJ103" s="726"/>
      <c r="BK103" s="726"/>
      <c r="BL103" s="726"/>
    </row>
    <row r="104" spans="1:64" outlineLevel="1" x14ac:dyDescent="0.2">
      <c r="A104" s="726"/>
      <c r="B104" s="845" t="s">
        <v>946</v>
      </c>
      <c r="C104" s="974" t="s">
        <v>2858</v>
      </c>
      <c r="D104" s="463" t="s">
        <v>918</v>
      </c>
      <c r="E104" s="463" t="s">
        <v>918</v>
      </c>
      <c r="F104" s="463" t="s">
        <v>918</v>
      </c>
      <c r="G104" s="463" t="s">
        <v>918</v>
      </c>
      <c r="H104" s="463" t="s">
        <v>918</v>
      </c>
      <c r="I104" s="463" t="s">
        <v>918</v>
      </c>
      <c r="J104" s="463" t="s">
        <v>918</v>
      </c>
      <c r="K104" s="463" t="s">
        <v>918</v>
      </c>
      <c r="L104" s="463" t="s">
        <v>918</v>
      </c>
      <c r="M104" s="463" t="s">
        <v>918</v>
      </c>
      <c r="N104" s="463" t="s">
        <v>918</v>
      </c>
      <c r="O104" s="463" t="s">
        <v>918</v>
      </c>
      <c r="P104" s="463" t="s">
        <v>918</v>
      </c>
      <c r="Q104" s="463" t="s">
        <v>918</v>
      </c>
      <c r="R104" s="463" t="s">
        <v>918</v>
      </c>
      <c r="S104" s="463" t="s">
        <v>918</v>
      </c>
      <c r="T104" s="463" t="s">
        <v>918</v>
      </c>
      <c r="U104" s="463" t="s">
        <v>918</v>
      </c>
      <c r="V104" s="463" t="s">
        <v>918</v>
      </c>
      <c r="W104" s="463" t="s">
        <v>918</v>
      </c>
      <c r="X104" s="463" t="s">
        <v>918</v>
      </c>
      <c r="Y104" s="463" t="s">
        <v>918</v>
      </c>
      <c r="Z104" s="463" t="s">
        <v>918</v>
      </c>
      <c r="AA104" s="463" t="s">
        <v>918</v>
      </c>
      <c r="AB104" s="463" t="s">
        <v>918</v>
      </c>
      <c r="AC104" s="463" t="s">
        <v>918</v>
      </c>
      <c r="AD104" s="463" t="s">
        <v>918</v>
      </c>
      <c r="AE104" s="463" t="s">
        <v>918</v>
      </c>
      <c r="AF104" s="463" t="s">
        <v>918</v>
      </c>
      <c r="AG104" s="463" t="s">
        <v>918</v>
      </c>
      <c r="AH104" s="463" t="s">
        <v>918</v>
      </c>
      <c r="AI104" s="463" t="s">
        <v>918</v>
      </c>
      <c r="AJ104" s="463" t="s">
        <v>918</v>
      </c>
      <c r="AK104" s="463" t="s">
        <v>918</v>
      </c>
      <c r="AL104" s="726"/>
      <c r="AM104" s="726"/>
      <c r="AN104" s="726"/>
      <c r="AO104" s="726"/>
      <c r="AP104" s="726"/>
      <c r="AQ104" s="726"/>
      <c r="AR104" s="726"/>
      <c r="AS104" s="726"/>
      <c r="AT104" s="726"/>
      <c r="AU104" s="726"/>
      <c r="AV104" s="726"/>
      <c r="AW104" s="726"/>
      <c r="AX104" s="726"/>
      <c r="AY104" s="726"/>
      <c r="AZ104" s="726"/>
      <c r="BA104" s="726"/>
      <c r="BB104" s="726"/>
      <c r="BC104" s="726"/>
      <c r="BD104" s="726"/>
      <c r="BE104" s="726"/>
      <c r="BF104" s="726"/>
      <c r="BG104" s="726"/>
      <c r="BH104" s="726"/>
      <c r="BI104" s="726"/>
      <c r="BJ104" s="726"/>
      <c r="BK104" s="726"/>
      <c r="BL104" s="726"/>
    </row>
    <row r="105" spans="1:64" outlineLevel="1" x14ac:dyDescent="0.2">
      <c r="A105" s="726"/>
      <c r="B105" s="845" t="s">
        <v>946</v>
      </c>
      <c r="C105" s="974" t="s">
        <v>2859</v>
      </c>
      <c r="D105" s="463" t="s">
        <v>918</v>
      </c>
      <c r="E105" s="463" t="s">
        <v>918</v>
      </c>
      <c r="F105" s="463" t="s">
        <v>918</v>
      </c>
      <c r="G105" s="463" t="s">
        <v>918</v>
      </c>
      <c r="H105" s="463" t="s">
        <v>918</v>
      </c>
      <c r="I105" s="463" t="s">
        <v>918</v>
      </c>
      <c r="J105" s="463" t="s">
        <v>918</v>
      </c>
      <c r="K105" s="463" t="s">
        <v>918</v>
      </c>
      <c r="L105" s="463" t="s">
        <v>918</v>
      </c>
      <c r="M105" s="463" t="s">
        <v>918</v>
      </c>
      <c r="N105" s="463" t="s">
        <v>918</v>
      </c>
      <c r="O105" s="463" t="s">
        <v>918</v>
      </c>
      <c r="P105" s="463" t="s">
        <v>918</v>
      </c>
      <c r="Q105" s="463" t="s">
        <v>918</v>
      </c>
      <c r="R105" s="463" t="s">
        <v>918</v>
      </c>
      <c r="S105" s="463" t="s">
        <v>918</v>
      </c>
      <c r="T105" s="463" t="s">
        <v>918</v>
      </c>
      <c r="U105" s="463" t="s">
        <v>918</v>
      </c>
      <c r="V105" s="463" t="s">
        <v>918</v>
      </c>
      <c r="W105" s="463" t="s">
        <v>918</v>
      </c>
      <c r="X105" s="463" t="s">
        <v>918</v>
      </c>
      <c r="Y105" s="463" t="s">
        <v>918</v>
      </c>
      <c r="Z105" s="463" t="s">
        <v>918</v>
      </c>
      <c r="AA105" s="463" t="s">
        <v>918</v>
      </c>
      <c r="AB105" s="463" t="s">
        <v>918</v>
      </c>
      <c r="AC105" s="463" t="s">
        <v>918</v>
      </c>
      <c r="AD105" s="463" t="s">
        <v>918</v>
      </c>
      <c r="AE105" s="463" t="s">
        <v>918</v>
      </c>
      <c r="AF105" s="463" t="s">
        <v>918</v>
      </c>
      <c r="AG105" s="463" t="s">
        <v>918</v>
      </c>
      <c r="AH105" s="463" t="s">
        <v>918</v>
      </c>
      <c r="AI105" s="463" t="s">
        <v>918</v>
      </c>
      <c r="AJ105" s="463" t="s">
        <v>918</v>
      </c>
      <c r="AK105" s="463" t="s">
        <v>918</v>
      </c>
      <c r="AL105" s="726"/>
      <c r="AM105" s="726"/>
      <c r="AN105" s="726"/>
      <c r="AO105" s="726"/>
      <c r="AP105" s="726"/>
      <c r="AQ105" s="726"/>
      <c r="AR105" s="726"/>
      <c r="AS105" s="726"/>
      <c r="AT105" s="726"/>
      <c r="AU105" s="726"/>
      <c r="AV105" s="726"/>
      <c r="AW105" s="726"/>
      <c r="AX105" s="726"/>
      <c r="AY105" s="726"/>
      <c r="AZ105" s="726"/>
      <c r="BA105" s="726"/>
      <c r="BB105" s="726"/>
      <c r="BC105" s="726"/>
      <c r="BD105" s="726"/>
      <c r="BE105" s="726"/>
      <c r="BF105" s="726"/>
      <c r="BG105" s="726"/>
      <c r="BH105" s="726"/>
      <c r="BI105" s="726"/>
      <c r="BJ105" s="726"/>
      <c r="BK105" s="726"/>
      <c r="BL105" s="726"/>
    </row>
    <row r="106" spans="1:64" outlineLevel="1" x14ac:dyDescent="0.2">
      <c r="A106" s="726"/>
      <c r="B106" s="845" t="s">
        <v>946</v>
      </c>
      <c r="C106" s="974" t="s">
        <v>2860</v>
      </c>
      <c r="D106" s="463" t="s">
        <v>918</v>
      </c>
      <c r="E106" s="463" t="s">
        <v>918</v>
      </c>
      <c r="F106" s="463" t="s">
        <v>918</v>
      </c>
      <c r="G106" s="463" t="s">
        <v>918</v>
      </c>
      <c r="H106" s="463" t="s">
        <v>918</v>
      </c>
      <c r="I106" s="463" t="s">
        <v>918</v>
      </c>
      <c r="J106" s="463" t="s">
        <v>918</v>
      </c>
      <c r="K106" s="463" t="s">
        <v>918</v>
      </c>
      <c r="L106" s="463" t="s">
        <v>918</v>
      </c>
      <c r="M106" s="463" t="s">
        <v>918</v>
      </c>
      <c r="N106" s="463" t="s">
        <v>918</v>
      </c>
      <c r="O106" s="463" t="s">
        <v>918</v>
      </c>
      <c r="P106" s="463" t="s">
        <v>918</v>
      </c>
      <c r="Q106" s="463" t="s">
        <v>918</v>
      </c>
      <c r="R106" s="463" t="s">
        <v>918</v>
      </c>
      <c r="S106" s="463" t="s">
        <v>918</v>
      </c>
      <c r="T106" s="463" t="s">
        <v>918</v>
      </c>
      <c r="U106" s="463" t="s">
        <v>918</v>
      </c>
      <c r="V106" s="463" t="s">
        <v>918</v>
      </c>
      <c r="W106" s="463" t="s">
        <v>918</v>
      </c>
      <c r="X106" s="463" t="s">
        <v>918</v>
      </c>
      <c r="Y106" s="463" t="s">
        <v>918</v>
      </c>
      <c r="Z106" s="463" t="s">
        <v>918</v>
      </c>
      <c r="AA106" s="463" t="s">
        <v>918</v>
      </c>
      <c r="AB106" s="463" t="s">
        <v>918</v>
      </c>
      <c r="AC106" s="463" t="s">
        <v>918</v>
      </c>
      <c r="AD106" s="463" t="s">
        <v>918</v>
      </c>
      <c r="AE106" s="463" t="s">
        <v>918</v>
      </c>
      <c r="AF106" s="463" t="s">
        <v>918</v>
      </c>
      <c r="AG106" s="463" t="s">
        <v>918</v>
      </c>
      <c r="AH106" s="463" t="s">
        <v>918</v>
      </c>
      <c r="AI106" s="463" t="s">
        <v>918</v>
      </c>
      <c r="AJ106" s="463" t="s">
        <v>918</v>
      </c>
      <c r="AK106" s="463" t="s">
        <v>918</v>
      </c>
      <c r="AL106" s="726"/>
      <c r="AM106" s="726"/>
      <c r="AN106" s="726"/>
      <c r="AO106" s="726"/>
      <c r="AP106" s="726"/>
      <c r="AQ106" s="726"/>
      <c r="AR106" s="726"/>
      <c r="AS106" s="726"/>
      <c r="AT106" s="726"/>
      <c r="AU106" s="726"/>
      <c r="AV106" s="726"/>
      <c r="AW106" s="726"/>
      <c r="AX106" s="726"/>
      <c r="AY106" s="726"/>
      <c r="AZ106" s="726"/>
      <c r="BA106" s="726"/>
      <c r="BB106" s="726"/>
      <c r="BC106" s="726"/>
      <c r="BD106" s="726"/>
      <c r="BE106" s="726"/>
      <c r="BF106" s="726"/>
      <c r="BG106" s="726"/>
      <c r="BH106" s="726"/>
      <c r="BI106" s="726"/>
      <c r="BJ106" s="726"/>
      <c r="BK106" s="726"/>
      <c r="BL106" s="726"/>
    </row>
    <row r="107" spans="1:64" outlineLevel="1" x14ac:dyDescent="0.2">
      <c r="A107" s="726"/>
      <c r="B107" s="845" t="s">
        <v>946</v>
      </c>
      <c r="C107" s="974" t="s">
        <v>2861</v>
      </c>
      <c r="D107" s="463" t="s">
        <v>918</v>
      </c>
      <c r="E107" s="463" t="s">
        <v>918</v>
      </c>
      <c r="F107" s="463" t="s">
        <v>918</v>
      </c>
      <c r="G107" s="463" t="s">
        <v>918</v>
      </c>
      <c r="H107" s="463" t="s">
        <v>918</v>
      </c>
      <c r="I107" s="463" t="s">
        <v>918</v>
      </c>
      <c r="J107" s="463" t="s">
        <v>918</v>
      </c>
      <c r="K107" s="463" t="s">
        <v>918</v>
      </c>
      <c r="L107" s="463" t="s">
        <v>918</v>
      </c>
      <c r="M107" s="463" t="s">
        <v>918</v>
      </c>
      <c r="N107" s="463" t="s">
        <v>918</v>
      </c>
      <c r="O107" s="463" t="s">
        <v>918</v>
      </c>
      <c r="P107" s="463" t="s">
        <v>918</v>
      </c>
      <c r="Q107" s="463" t="s">
        <v>918</v>
      </c>
      <c r="R107" s="463" t="s">
        <v>918</v>
      </c>
      <c r="S107" s="463" t="s">
        <v>918</v>
      </c>
      <c r="T107" s="463" t="s">
        <v>918</v>
      </c>
      <c r="U107" s="463" t="s">
        <v>918</v>
      </c>
      <c r="V107" s="463" t="s">
        <v>918</v>
      </c>
      <c r="W107" s="463" t="s">
        <v>918</v>
      </c>
      <c r="X107" s="463" t="s">
        <v>918</v>
      </c>
      <c r="Y107" s="463" t="s">
        <v>918</v>
      </c>
      <c r="Z107" s="463" t="s">
        <v>918</v>
      </c>
      <c r="AA107" s="463" t="s">
        <v>918</v>
      </c>
      <c r="AB107" s="463" t="s">
        <v>918</v>
      </c>
      <c r="AC107" s="463" t="s">
        <v>918</v>
      </c>
      <c r="AD107" s="463" t="s">
        <v>918</v>
      </c>
      <c r="AE107" s="463" t="s">
        <v>918</v>
      </c>
      <c r="AF107" s="463" t="s">
        <v>918</v>
      </c>
      <c r="AG107" s="463" t="s">
        <v>918</v>
      </c>
      <c r="AH107" s="463" t="s">
        <v>918</v>
      </c>
      <c r="AI107" s="463" t="s">
        <v>918</v>
      </c>
      <c r="AJ107" s="463" t="s">
        <v>918</v>
      </c>
      <c r="AK107" s="463" t="s">
        <v>918</v>
      </c>
      <c r="AL107" s="726"/>
      <c r="AM107" s="726"/>
      <c r="AN107" s="726"/>
      <c r="AO107" s="726"/>
      <c r="AP107" s="726"/>
      <c r="AQ107" s="726"/>
      <c r="AR107" s="726"/>
      <c r="AS107" s="726"/>
      <c r="AT107" s="726"/>
      <c r="AU107" s="726"/>
      <c r="AV107" s="726"/>
      <c r="AW107" s="726"/>
      <c r="AX107" s="726"/>
      <c r="AY107" s="726"/>
      <c r="AZ107" s="726"/>
      <c r="BA107" s="726"/>
      <c r="BB107" s="726"/>
      <c r="BC107" s="726"/>
      <c r="BD107" s="726"/>
      <c r="BE107" s="726"/>
      <c r="BF107" s="726"/>
      <c r="BG107" s="726"/>
      <c r="BH107" s="726"/>
      <c r="BI107" s="726"/>
      <c r="BJ107" s="726"/>
      <c r="BK107" s="726"/>
      <c r="BL107" s="726"/>
    </row>
    <row r="108" spans="1:64" outlineLevel="1" x14ac:dyDescent="0.2">
      <c r="A108" s="726"/>
      <c r="B108" s="845" t="s">
        <v>946</v>
      </c>
      <c r="C108" s="974" t="s">
        <v>2862</v>
      </c>
      <c r="D108" s="463" t="s">
        <v>918</v>
      </c>
      <c r="E108" s="463" t="s">
        <v>918</v>
      </c>
      <c r="F108" s="463" t="s">
        <v>918</v>
      </c>
      <c r="G108" s="463" t="s">
        <v>918</v>
      </c>
      <c r="H108" s="463" t="s">
        <v>918</v>
      </c>
      <c r="I108" s="463" t="s">
        <v>918</v>
      </c>
      <c r="J108" s="463" t="s">
        <v>918</v>
      </c>
      <c r="K108" s="463" t="s">
        <v>918</v>
      </c>
      <c r="L108" s="463" t="s">
        <v>918</v>
      </c>
      <c r="M108" s="463" t="s">
        <v>918</v>
      </c>
      <c r="N108" s="463" t="s">
        <v>918</v>
      </c>
      <c r="O108" s="463" t="s">
        <v>918</v>
      </c>
      <c r="P108" s="463" t="s">
        <v>918</v>
      </c>
      <c r="Q108" s="463" t="s">
        <v>918</v>
      </c>
      <c r="R108" s="463" t="s">
        <v>918</v>
      </c>
      <c r="S108" s="463" t="s">
        <v>918</v>
      </c>
      <c r="T108" s="463" t="s">
        <v>918</v>
      </c>
      <c r="U108" s="463" t="s">
        <v>918</v>
      </c>
      <c r="V108" s="463" t="s">
        <v>918</v>
      </c>
      <c r="W108" s="463" t="s">
        <v>918</v>
      </c>
      <c r="X108" s="463" t="s">
        <v>918</v>
      </c>
      <c r="Y108" s="463" t="s">
        <v>918</v>
      </c>
      <c r="Z108" s="463" t="s">
        <v>918</v>
      </c>
      <c r="AA108" s="463" t="s">
        <v>918</v>
      </c>
      <c r="AB108" s="463" t="s">
        <v>918</v>
      </c>
      <c r="AC108" s="463" t="s">
        <v>918</v>
      </c>
      <c r="AD108" s="463" t="s">
        <v>918</v>
      </c>
      <c r="AE108" s="463" t="s">
        <v>918</v>
      </c>
      <c r="AF108" s="463" t="s">
        <v>918</v>
      </c>
      <c r="AG108" s="463" t="s">
        <v>918</v>
      </c>
      <c r="AH108" s="463" t="s">
        <v>918</v>
      </c>
      <c r="AI108" s="463" t="s">
        <v>918</v>
      </c>
      <c r="AJ108" s="463" t="s">
        <v>918</v>
      </c>
      <c r="AK108" s="463" t="s">
        <v>918</v>
      </c>
      <c r="AL108" s="726"/>
      <c r="AM108" s="726"/>
      <c r="AN108" s="726"/>
      <c r="AO108" s="726"/>
      <c r="AP108" s="726"/>
      <c r="AQ108" s="726"/>
      <c r="AR108" s="726"/>
      <c r="AS108" s="726"/>
      <c r="AT108" s="726"/>
      <c r="AU108" s="726"/>
      <c r="AV108" s="726"/>
      <c r="AW108" s="726"/>
      <c r="AX108" s="726"/>
      <c r="AY108" s="726"/>
      <c r="AZ108" s="726"/>
      <c r="BA108" s="726"/>
      <c r="BB108" s="726"/>
      <c r="BC108" s="726"/>
      <c r="BD108" s="726"/>
      <c r="BE108" s="726"/>
      <c r="BF108" s="726"/>
      <c r="BG108" s="726"/>
      <c r="BH108" s="726"/>
      <c r="BI108" s="726"/>
      <c r="BJ108" s="726"/>
      <c r="BK108" s="726"/>
      <c r="BL108" s="726"/>
    </row>
    <row r="109" spans="1:64" outlineLevel="1" x14ac:dyDescent="0.2">
      <c r="A109" s="726"/>
      <c r="B109" s="845" t="s">
        <v>946</v>
      </c>
      <c r="C109" s="974" t="s">
        <v>2863</v>
      </c>
      <c r="D109" s="463" t="s">
        <v>918</v>
      </c>
      <c r="E109" s="463" t="s">
        <v>918</v>
      </c>
      <c r="F109" s="463" t="s">
        <v>918</v>
      </c>
      <c r="G109" s="463" t="s">
        <v>918</v>
      </c>
      <c r="H109" s="463" t="s">
        <v>918</v>
      </c>
      <c r="I109" s="463" t="s">
        <v>918</v>
      </c>
      <c r="J109" s="463" t="s">
        <v>918</v>
      </c>
      <c r="K109" s="463" t="s">
        <v>918</v>
      </c>
      <c r="L109" s="463" t="s">
        <v>918</v>
      </c>
      <c r="M109" s="463" t="s">
        <v>918</v>
      </c>
      <c r="N109" s="463" t="s">
        <v>918</v>
      </c>
      <c r="O109" s="463" t="s">
        <v>918</v>
      </c>
      <c r="P109" s="463" t="s">
        <v>918</v>
      </c>
      <c r="Q109" s="463" t="s">
        <v>918</v>
      </c>
      <c r="R109" s="463" t="s">
        <v>918</v>
      </c>
      <c r="S109" s="463" t="s">
        <v>918</v>
      </c>
      <c r="T109" s="463" t="s">
        <v>918</v>
      </c>
      <c r="U109" s="463" t="s">
        <v>918</v>
      </c>
      <c r="V109" s="463" t="s">
        <v>918</v>
      </c>
      <c r="W109" s="463" t="s">
        <v>918</v>
      </c>
      <c r="X109" s="463" t="s">
        <v>918</v>
      </c>
      <c r="Y109" s="463" t="s">
        <v>918</v>
      </c>
      <c r="Z109" s="463" t="s">
        <v>918</v>
      </c>
      <c r="AA109" s="463" t="s">
        <v>918</v>
      </c>
      <c r="AB109" s="463" t="s">
        <v>918</v>
      </c>
      <c r="AC109" s="463" t="s">
        <v>918</v>
      </c>
      <c r="AD109" s="463" t="s">
        <v>918</v>
      </c>
      <c r="AE109" s="463" t="s">
        <v>918</v>
      </c>
      <c r="AF109" s="463" t="s">
        <v>918</v>
      </c>
      <c r="AG109" s="463" t="s">
        <v>918</v>
      </c>
      <c r="AH109" s="463" t="s">
        <v>918</v>
      </c>
      <c r="AI109" s="463" t="s">
        <v>918</v>
      </c>
      <c r="AJ109" s="463" t="s">
        <v>918</v>
      </c>
      <c r="AK109" s="463" t="s">
        <v>918</v>
      </c>
      <c r="AL109" s="726"/>
      <c r="AM109" s="726"/>
      <c r="AN109" s="726"/>
      <c r="AO109" s="726"/>
      <c r="AP109" s="726"/>
      <c r="AQ109" s="726"/>
      <c r="AR109" s="726"/>
      <c r="AS109" s="726"/>
      <c r="AT109" s="726"/>
      <c r="AU109" s="726"/>
      <c r="AV109" s="726"/>
      <c r="AW109" s="726"/>
      <c r="AX109" s="726"/>
      <c r="AY109" s="726"/>
      <c r="AZ109" s="726"/>
      <c r="BA109" s="726"/>
      <c r="BB109" s="726"/>
      <c r="BC109" s="726"/>
      <c r="BD109" s="726"/>
      <c r="BE109" s="726"/>
      <c r="BF109" s="726"/>
      <c r="BG109" s="726"/>
      <c r="BH109" s="726"/>
      <c r="BI109" s="726"/>
      <c r="BJ109" s="726"/>
      <c r="BK109" s="726"/>
      <c r="BL109" s="726"/>
    </row>
    <row r="110" spans="1:64" outlineLevel="1" x14ac:dyDescent="0.2">
      <c r="A110" s="726"/>
      <c r="B110" s="845" t="s">
        <v>946</v>
      </c>
      <c r="C110" s="974" t="s">
        <v>2864</v>
      </c>
      <c r="D110" s="463" t="s">
        <v>918</v>
      </c>
      <c r="E110" s="463" t="s">
        <v>918</v>
      </c>
      <c r="F110" s="463" t="s">
        <v>918</v>
      </c>
      <c r="G110" s="463" t="s">
        <v>918</v>
      </c>
      <c r="H110" s="463" t="s">
        <v>918</v>
      </c>
      <c r="I110" s="463" t="s">
        <v>918</v>
      </c>
      <c r="J110" s="463" t="s">
        <v>918</v>
      </c>
      <c r="K110" s="463" t="s">
        <v>918</v>
      </c>
      <c r="L110" s="463" t="s">
        <v>918</v>
      </c>
      <c r="M110" s="463" t="s">
        <v>918</v>
      </c>
      <c r="N110" s="463" t="s">
        <v>918</v>
      </c>
      <c r="O110" s="463" t="s">
        <v>918</v>
      </c>
      <c r="P110" s="463" t="s">
        <v>918</v>
      </c>
      <c r="Q110" s="463" t="s">
        <v>918</v>
      </c>
      <c r="R110" s="463" t="s">
        <v>918</v>
      </c>
      <c r="S110" s="463" t="s">
        <v>918</v>
      </c>
      <c r="T110" s="463" t="s">
        <v>918</v>
      </c>
      <c r="U110" s="463" t="s">
        <v>918</v>
      </c>
      <c r="V110" s="463" t="s">
        <v>918</v>
      </c>
      <c r="W110" s="463" t="s">
        <v>918</v>
      </c>
      <c r="X110" s="463" t="s">
        <v>918</v>
      </c>
      <c r="Y110" s="463" t="s">
        <v>918</v>
      </c>
      <c r="Z110" s="463" t="s">
        <v>918</v>
      </c>
      <c r="AA110" s="463" t="s">
        <v>918</v>
      </c>
      <c r="AB110" s="463" t="s">
        <v>918</v>
      </c>
      <c r="AC110" s="463" t="s">
        <v>918</v>
      </c>
      <c r="AD110" s="463" t="s">
        <v>918</v>
      </c>
      <c r="AE110" s="463" t="s">
        <v>918</v>
      </c>
      <c r="AF110" s="463" t="s">
        <v>918</v>
      </c>
      <c r="AG110" s="463" t="s">
        <v>918</v>
      </c>
      <c r="AH110" s="463" t="s">
        <v>918</v>
      </c>
      <c r="AI110" s="463" t="s">
        <v>918</v>
      </c>
      <c r="AJ110" s="463" t="s">
        <v>918</v>
      </c>
      <c r="AK110" s="463" t="s">
        <v>918</v>
      </c>
      <c r="AL110" s="726"/>
      <c r="AM110" s="726"/>
      <c r="AN110" s="726"/>
      <c r="AO110" s="726"/>
      <c r="AP110" s="726"/>
      <c r="AQ110" s="726"/>
      <c r="AR110" s="726"/>
      <c r="AS110" s="726"/>
      <c r="AT110" s="726"/>
      <c r="AU110" s="726"/>
      <c r="AV110" s="726"/>
      <c r="AW110" s="726"/>
      <c r="AX110" s="726"/>
      <c r="AY110" s="726"/>
      <c r="AZ110" s="726"/>
      <c r="BA110" s="726"/>
      <c r="BB110" s="726"/>
      <c r="BC110" s="726"/>
      <c r="BD110" s="726"/>
      <c r="BE110" s="726"/>
      <c r="BF110" s="726"/>
      <c r="BG110" s="726"/>
      <c r="BH110" s="726"/>
      <c r="BI110" s="726"/>
      <c r="BJ110" s="726"/>
      <c r="BK110" s="726"/>
      <c r="BL110" s="726"/>
    </row>
    <row r="111" spans="1:64" outlineLevel="1" x14ac:dyDescent="0.2">
      <c r="A111" s="726"/>
      <c r="B111" s="845" t="s">
        <v>946</v>
      </c>
      <c r="C111" s="974" t="s">
        <v>2865</v>
      </c>
      <c r="D111" s="463" t="s">
        <v>918</v>
      </c>
      <c r="E111" s="463" t="s">
        <v>918</v>
      </c>
      <c r="F111" s="463" t="s">
        <v>918</v>
      </c>
      <c r="G111" s="463" t="s">
        <v>918</v>
      </c>
      <c r="H111" s="463" t="s">
        <v>918</v>
      </c>
      <c r="I111" s="463" t="s">
        <v>918</v>
      </c>
      <c r="J111" s="463" t="s">
        <v>918</v>
      </c>
      <c r="K111" s="463" t="s">
        <v>918</v>
      </c>
      <c r="L111" s="463" t="s">
        <v>918</v>
      </c>
      <c r="M111" s="463" t="s">
        <v>918</v>
      </c>
      <c r="N111" s="463" t="s">
        <v>918</v>
      </c>
      <c r="O111" s="463" t="s">
        <v>918</v>
      </c>
      <c r="P111" s="463" t="s">
        <v>918</v>
      </c>
      <c r="Q111" s="463" t="s">
        <v>918</v>
      </c>
      <c r="R111" s="463" t="s">
        <v>918</v>
      </c>
      <c r="S111" s="463" t="s">
        <v>918</v>
      </c>
      <c r="T111" s="463" t="s">
        <v>918</v>
      </c>
      <c r="U111" s="463" t="s">
        <v>918</v>
      </c>
      <c r="V111" s="463" t="s">
        <v>918</v>
      </c>
      <c r="W111" s="463" t="s">
        <v>918</v>
      </c>
      <c r="X111" s="463" t="s">
        <v>918</v>
      </c>
      <c r="Y111" s="463" t="s">
        <v>918</v>
      </c>
      <c r="Z111" s="463" t="s">
        <v>918</v>
      </c>
      <c r="AA111" s="463" t="s">
        <v>918</v>
      </c>
      <c r="AB111" s="463" t="s">
        <v>918</v>
      </c>
      <c r="AC111" s="463" t="s">
        <v>918</v>
      </c>
      <c r="AD111" s="463" t="s">
        <v>918</v>
      </c>
      <c r="AE111" s="463" t="s">
        <v>918</v>
      </c>
      <c r="AF111" s="463" t="s">
        <v>918</v>
      </c>
      <c r="AG111" s="463" t="s">
        <v>918</v>
      </c>
      <c r="AH111" s="463" t="s">
        <v>918</v>
      </c>
      <c r="AI111" s="463" t="s">
        <v>918</v>
      </c>
      <c r="AJ111" s="463" t="s">
        <v>918</v>
      </c>
      <c r="AK111" s="463" t="s">
        <v>918</v>
      </c>
      <c r="AL111" s="726"/>
      <c r="AM111" s="726"/>
      <c r="AN111" s="726"/>
      <c r="AO111" s="726"/>
      <c r="AP111" s="726"/>
      <c r="AQ111" s="726"/>
      <c r="AR111" s="726"/>
      <c r="AS111" s="726"/>
      <c r="AT111" s="726"/>
      <c r="AU111" s="726"/>
      <c r="AV111" s="726"/>
      <c r="AW111" s="726"/>
      <c r="AX111" s="726"/>
      <c r="AY111" s="726"/>
      <c r="AZ111" s="726"/>
      <c r="BA111" s="726"/>
      <c r="BB111" s="726"/>
      <c r="BC111" s="726"/>
      <c r="BD111" s="726"/>
      <c r="BE111" s="726"/>
      <c r="BF111" s="726"/>
      <c r="BG111" s="726"/>
      <c r="BH111" s="726"/>
      <c r="BI111" s="726"/>
      <c r="BJ111" s="726"/>
      <c r="BK111" s="726"/>
      <c r="BL111" s="726"/>
    </row>
    <row r="112" spans="1:64" outlineLevel="1" x14ac:dyDescent="0.2">
      <c r="A112" s="726"/>
      <c r="B112" s="845" t="s">
        <v>946</v>
      </c>
      <c r="C112" s="974" t="s">
        <v>2866</v>
      </c>
      <c r="D112" s="463" t="s">
        <v>918</v>
      </c>
      <c r="E112" s="463" t="s">
        <v>918</v>
      </c>
      <c r="F112" s="463" t="s">
        <v>918</v>
      </c>
      <c r="G112" s="463" t="s">
        <v>918</v>
      </c>
      <c r="H112" s="463" t="s">
        <v>918</v>
      </c>
      <c r="I112" s="463" t="s">
        <v>918</v>
      </c>
      <c r="J112" s="463" t="s">
        <v>918</v>
      </c>
      <c r="K112" s="463" t="s">
        <v>918</v>
      </c>
      <c r="L112" s="463" t="s">
        <v>918</v>
      </c>
      <c r="M112" s="463" t="s">
        <v>918</v>
      </c>
      <c r="N112" s="463" t="s">
        <v>918</v>
      </c>
      <c r="O112" s="463" t="s">
        <v>918</v>
      </c>
      <c r="P112" s="463" t="s">
        <v>918</v>
      </c>
      <c r="Q112" s="463" t="s">
        <v>918</v>
      </c>
      <c r="R112" s="463" t="s">
        <v>918</v>
      </c>
      <c r="S112" s="463" t="s">
        <v>918</v>
      </c>
      <c r="T112" s="463" t="s">
        <v>918</v>
      </c>
      <c r="U112" s="463" t="s">
        <v>918</v>
      </c>
      <c r="V112" s="463" t="s">
        <v>918</v>
      </c>
      <c r="W112" s="463" t="s">
        <v>918</v>
      </c>
      <c r="X112" s="463" t="s">
        <v>918</v>
      </c>
      <c r="Y112" s="463" t="s">
        <v>918</v>
      </c>
      <c r="Z112" s="463" t="s">
        <v>918</v>
      </c>
      <c r="AA112" s="463" t="s">
        <v>918</v>
      </c>
      <c r="AB112" s="463" t="s">
        <v>918</v>
      </c>
      <c r="AC112" s="463" t="s">
        <v>918</v>
      </c>
      <c r="AD112" s="463" t="s">
        <v>918</v>
      </c>
      <c r="AE112" s="463" t="s">
        <v>918</v>
      </c>
      <c r="AF112" s="463" t="s">
        <v>918</v>
      </c>
      <c r="AG112" s="463" t="s">
        <v>918</v>
      </c>
      <c r="AH112" s="463" t="s">
        <v>918</v>
      </c>
      <c r="AI112" s="463" t="s">
        <v>918</v>
      </c>
      <c r="AJ112" s="463" t="s">
        <v>918</v>
      </c>
      <c r="AK112" s="463" t="s">
        <v>918</v>
      </c>
      <c r="AL112" s="726"/>
      <c r="AM112" s="726"/>
      <c r="AN112" s="726"/>
      <c r="AO112" s="726"/>
      <c r="AP112" s="726"/>
      <c r="AQ112" s="726"/>
      <c r="AR112" s="726"/>
      <c r="AS112" s="726"/>
      <c r="AT112" s="726"/>
      <c r="AU112" s="726"/>
      <c r="AV112" s="726"/>
      <c r="AW112" s="726"/>
      <c r="AX112" s="726"/>
      <c r="AY112" s="726"/>
      <c r="AZ112" s="726"/>
      <c r="BA112" s="726"/>
      <c r="BB112" s="726"/>
      <c r="BC112" s="726"/>
      <c r="BD112" s="726"/>
      <c r="BE112" s="726"/>
      <c r="BF112" s="726"/>
      <c r="BG112" s="726"/>
      <c r="BH112" s="726"/>
      <c r="BI112" s="726"/>
      <c r="BJ112" s="726"/>
      <c r="BK112" s="726"/>
      <c r="BL112" s="726"/>
    </row>
    <row r="113" spans="1:64" outlineLevel="1" x14ac:dyDescent="0.2">
      <c r="A113" s="726"/>
      <c r="B113" s="845" t="s">
        <v>946</v>
      </c>
      <c r="C113" s="974" t="s">
        <v>2867</v>
      </c>
      <c r="D113" s="463" t="s">
        <v>918</v>
      </c>
      <c r="E113" s="463" t="s">
        <v>918</v>
      </c>
      <c r="F113" s="463" t="s">
        <v>918</v>
      </c>
      <c r="G113" s="463" t="s">
        <v>918</v>
      </c>
      <c r="H113" s="463" t="s">
        <v>918</v>
      </c>
      <c r="I113" s="463" t="s">
        <v>918</v>
      </c>
      <c r="J113" s="463" t="s">
        <v>918</v>
      </c>
      <c r="K113" s="463" t="s">
        <v>918</v>
      </c>
      <c r="L113" s="463" t="s">
        <v>918</v>
      </c>
      <c r="M113" s="463" t="s">
        <v>918</v>
      </c>
      <c r="N113" s="463" t="s">
        <v>918</v>
      </c>
      <c r="O113" s="463" t="s">
        <v>918</v>
      </c>
      <c r="P113" s="463" t="s">
        <v>918</v>
      </c>
      <c r="Q113" s="463" t="s">
        <v>918</v>
      </c>
      <c r="R113" s="463" t="s">
        <v>918</v>
      </c>
      <c r="S113" s="463" t="s">
        <v>918</v>
      </c>
      <c r="T113" s="463" t="s">
        <v>918</v>
      </c>
      <c r="U113" s="463" t="s">
        <v>918</v>
      </c>
      <c r="V113" s="463" t="s">
        <v>918</v>
      </c>
      <c r="W113" s="463" t="s">
        <v>918</v>
      </c>
      <c r="X113" s="463" t="s">
        <v>918</v>
      </c>
      <c r="Y113" s="463" t="s">
        <v>918</v>
      </c>
      <c r="Z113" s="463" t="s">
        <v>918</v>
      </c>
      <c r="AA113" s="463" t="s">
        <v>918</v>
      </c>
      <c r="AB113" s="463" t="s">
        <v>918</v>
      </c>
      <c r="AC113" s="463" t="s">
        <v>918</v>
      </c>
      <c r="AD113" s="463" t="s">
        <v>918</v>
      </c>
      <c r="AE113" s="463" t="s">
        <v>918</v>
      </c>
      <c r="AF113" s="463" t="s">
        <v>918</v>
      </c>
      <c r="AG113" s="463" t="s">
        <v>918</v>
      </c>
      <c r="AH113" s="463" t="s">
        <v>918</v>
      </c>
      <c r="AI113" s="463" t="s">
        <v>918</v>
      </c>
      <c r="AJ113" s="463" t="s">
        <v>918</v>
      </c>
      <c r="AK113" s="463" t="s">
        <v>918</v>
      </c>
      <c r="AL113" s="726"/>
      <c r="AM113" s="726"/>
      <c r="AN113" s="726"/>
      <c r="AO113" s="726"/>
      <c r="AP113" s="726"/>
      <c r="AQ113" s="726"/>
      <c r="AR113" s="726"/>
      <c r="AS113" s="726"/>
      <c r="AT113" s="726"/>
      <c r="AU113" s="726"/>
      <c r="AV113" s="726"/>
      <c r="AW113" s="726"/>
      <c r="AX113" s="726"/>
      <c r="AY113" s="726"/>
      <c r="AZ113" s="726"/>
      <c r="BA113" s="726"/>
      <c r="BB113" s="726"/>
      <c r="BC113" s="726"/>
      <c r="BD113" s="726"/>
      <c r="BE113" s="726"/>
      <c r="BF113" s="726"/>
      <c r="BG113" s="726"/>
      <c r="BH113" s="726"/>
      <c r="BI113" s="726"/>
      <c r="BJ113" s="726"/>
      <c r="BK113" s="726"/>
      <c r="BL113" s="726"/>
    </row>
    <row r="114" spans="1:64" outlineLevel="1" x14ac:dyDescent="0.2">
      <c r="A114" s="726"/>
      <c r="B114" s="845" t="s">
        <v>946</v>
      </c>
      <c r="C114" s="974" t="s">
        <v>2868</v>
      </c>
      <c r="D114" s="463" t="s">
        <v>918</v>
      </c>
      <c r="E114" s="463" t="s">
        <v>918</v>
      </c>
      <c r="F114" s="463" t="s">
        <v>918</v>
      </c>
      <c r="G114" s="463" t="s">
        <v>918</v>
      </c>
      <c r="H114" s="463" t="s">
        <v>918</v>
      </c>
      <c r="I114" s="463" t="s">
        <v>918</v>
      </c>
      <c r="J114" s="463" t="s">
        <v>918</v>
      </c>
      <c r="K114" s="463" t="s">
        <v>918</v>
      </c>
      <c r="L114" s="463" t="s">
        <v>918</v>
      </c>
      <c r="M114" s="463" t="s">
        <v>918</v>
      </c>
      <c r="N114" s="463" t="s">
        <v>918</v>
      </c>
      <c r="O114" s="463" t="s">
        <v>918</v>
      </c>
      <c r="P114" s="463" t="s">
        <v>918</v>
      </c>
      <c r="Q114" s="463" t="s">
        <v>918</v>
      </c>
      <c r="R114" s="463" t="s">
        <v>918</v>
      </c>
      <c r="S114" s="463" t="s">
        <v>918</v>
      </c>
      <c r="T114" s="463" t="s">
        <v>918</v>
      </c>
      <c r="U114" s="463" t="s">
        <v>918</v>
      </c>
      <c r="V114" s="463" t="s">
        <v>918</v>
      </c>
      <c r="W114" s="463" t="s">
        <v>918</v>
      </c>
      <c r="X114" s="463" t="s">
        <v>918</v>
      </c>
      <c r="Y114" s="463" t="s">
        <v>918</v>
      </c>
      <c r="Z114" s="463" t="s">
        <v>918</v>
      </c>
      <c r="AA114" s="463" t="s">
        <v>918</v>
      </c>
      <c r="AB114" s="463" t="s">
        <v>918</v>
      </c>
      <c r="AC114" s="463" t="s">
        <v>918</v>
      </c>
      <c r="AD114" s="463" t="s">
        <v>918</v>
      </c>
      <c r="AE114" s="463" t="s">
        <v>918</v>
      </c>
      <c r="AF114" s="463" t="s">
        <v>918</v>
      </c>
      <c r="AG114" s="463" t="s">
        <v>918</v>
      </c>
      <c r="AH114" s="463" t="s">
        <v>918</v>
      </c>
      <c r="AI114" s="463" t="s">
        <v>918</v>
      </c>
      <c r="AJ114" s="463" t="s">
        <v>918</v>
      </c>
      <c r="AK114" s="463" t="s">
        <v>918</v>
      </c>
      <c r="AL114" s="726"/>
      <c r="AM114" s="726"/>
      <c r="AN114" s="726"/>
      <c r="AO114" s="726"/>
      <c r="AP114" s="726"/>
      <c r="AQ114" s="726"/>
      <c r="AR114" s="726"/>
      <c r="AS114" s="726"/>
      <c r="AT114" s="726"/>
      <c r="AU114" s="726"/>
      <c r="AV114" s="726"/>
      <c r="AW114" s="726"/>
      <c r="AX114" s="726"/>
      <c r="AY114" s="726"/>
      <c r="AZ114" s="726"/>
      <c r="BA114" s="726"/>
      <c r="BB114" s="726"/>
      <c r="BC114" s="726"/>
      <c r="BD114" s="726"/>
      <c r="BE114" s="726"/>
      <c r="BF114" s="726"/>
      <c r="BG114" s="726"/>
      <c r="BH114" s="726"/>
      <c r="BI114" s="726"/>
      <c r="BJ114" s="726"/>
      <c r="BK114" s="726"/>
      <c r="BL114" s="726"/>
    </row>
    <row r="115" spans="1:64" outlineLevel="1" x14ac:dyDescent="0.2">
      <c r="A115" s="726"/>
      <c r="B115" s="845" t="s">
        <v>946</v>
      </c>
      <c r="C115" s="974" t="s">
        <v>2869</v>
      </c>
      <c r="D115" s="463" t="s">
        <v>918</v>
      </c>
      <c r="E115" s="463" t="s">
        <v>918</v>
      </c>
      <c r="F115" s="463" t="s">
        <v>918</v>
      </c>
      <c r="G115" s="463" t="s">
        <v>918</v>
      </c>
      <c r="H115" s="463" t="s">
        <v>918</v>
      </c>
      <c r="I115" s="463" t="s">
        <v>918</v>
      </c>
      <c r="J115" s="463" t="s">
        <v>918</v>
      </c>
      <c r="K115" s="463" t="s">
        <v>918</v>
      </c>
      <c r="L115" s="463" t="s">
        <v>918</v>
      </c>
      <c r="M115" s="463" t="s">
        <v>918</v>
      </c>
      <c r="N115" s="463" t="s">
        <v>918</v>
      </c>
      <c r="O115" s="463" t="s">
        <v>918</v>
      </c>
      <c r="P115" s="463" t="s">
        <v>918</v>
      </c>
      <c r="Q115" s="463" t="s">
        <v>918</v>
      </c>
      <c r="R115" s="463" t="s">
        <v>918</v>
      </c>
      <c r="S115" s="463" t="s">
        <v>918</v>
      </c>
      <c r="T115" s="463" t="s">
        <v>918</v>
      </c>
      <c r="U115" s="463" t="s">
        <v>918</v>
      </c>
      <c r="V115" s="463" t="s">
        <v>918</v>
      </c>
      <c r="W115" s="463" t="s">
        <v>918</v>
      </c>
      <c r="X115" s="463" t="s">
        <v>918</v>
      </c>
      <c r="Y115" s="463" t="s">
        <v>918</v>
      </c>
      <c r="Z115" s="463" t="s">
        <v>918</v>
      </c>
      <c r="AA115" s="463" t="s">
        <v>918</v>
      </c>
      <c r="AB115" s="463" t="s">
        <v>918</v>
      </c>
      <c r="AC115" s="463" t="s">
        <v>918</v>
      </c>
      <c r="AD115" s="463" t="s">
        <v>918</v>
      </c>
      <c r="AE115" s="463" t="s">
        <v>918</v>
      </c>
      <c r="AF115" s="463" t="s">
        <v>918</v>
      </c>
      <c r="AG115" s="463" t="s">
        <v>918</v>
      </c>
      <c r="AH115" s="463" t="s">
        <v>918</v>
      </c>
      <c r="AI115" s="463" t="s">
        <v>918</v>
      </c>
      <c r="AJ115" s="463" t="s">
        <v>918</v>
      </c>
      <c r="AK115" s="463" t="s">
        <v>918</v>
      </c>
      <c r="AL115" s="726"/>
      <c r="AM115" s="726"/>
      <c r="AN115" s="726"/>
      <c r="AO115" s="726"/>
      <c r="AP115" s="726"/>
      <c r="AQ115" s="726"/>
      <c r="AR115" s="726"/>
      <c r="AS115" s="726"/>
      <c r="AT115" s="726"/>
      <c r="AU115" s="726"/>
      <c r="AV115" s="726"/>
      <c r="AW115" s="726"/>
      <c r="AX115" s="726"/>
      <c r="AY115" s="726"/>
      <c r="AZ115" s="726"/>
      <c r="BA115" s="726"/>
      <c r="BB115" s="726"/>
      <c r="BC115" s="726"/>
      <c r="BD115" s="726"/>
      <c r="BE115" s="726"/>
      <c r="BF115" s="726"/>
      <c r="BG115" s="726"/>
      <c r="BH115" s="726"/>
      <c r="BI115" s="726"/>
      <c r="BJ115" s="726"/>
      <c r="BK115" s="726"/>
      <c r="BL115" s="726"/>
    </row>
    <row r="116" spans="1:64" outlineLevel="1" x14ac:dyDescent="0.2">
      <c r="A116" s="726"/>
      <c r="B116" s="845" t="s">
        <v>946</v>
      </c>
      <c r="C116" s="974" t="s">
        <v>2870</v>
      </c>
      <c r="D116" s="463" t="s">
        <v>918</v>
      </c>
      <c r="E116" s="463" t="s">
        <v>918</v>
      </c>
      <c r="F116" s="463" t="s">
        <v>918</v>
      </c>
      <c r="G116" s="463" t="s">
        <v>918</v>
      </c>
      <c r="H116" s="463" t="s">
        <v>918</v>
      </c>
      <c r="I116" s="463" t="s">
        <v>918</v>
      </c>
      <c r="J116" s="463" t="s">
        <v>918</v>
      </c>
      <c r="K116" s="463" t="s">
        <v>918</v>
      </c>
      <c r="L116" s="463" t="s">
        <v>918</v>
      </c>
      <c r="M116" s="463" t="s">
        <v>918</v>
      </c>
      <c r="N116" s="463" t="s">
        <v>918</v>
      </c>
      <c r="O116" s="463" t="s">
        <v>918</v>
      </c>
      <c r="P116" s="463" t="s">
        <v>918</v>
      </c>
      <c r="Q116" s="463" t="s">
        <v>918</v>
      </c>
      <c r="R116" s="463" t="s">
        <v>918</v>
      </c>
      <c r="S116" s="463" t="s">
        <v>918</v>
      </c>
      <c r="T116" s="463" t="s">
        <v>918</v>
      </c>
      <c r="U116" s="463" t="s">
        <v>918</v>
      </c>
      <c r="V116" s="463" t="s">
        <v>918</v>
      </c>
      <c r="W116" s="463" t="s">
        <v>918</v>
      </c>
      <c r="X116" s="463" t="s">
        <v>918</v>
      </c>
      <c r="Y116" s="463" t="s">
        <v>918</v>
      </c>
      <c r="Z116" s="463" t="s">
        <v>918</v>
      </c>
      <c r="AA116" s="463" t="s">
        <v>918</v>
      </c>
      <c r="AB116" s="463" t="s">
        <v>918</v>
      </c>
      <c r="AC116" s="463" t="s">
        <v>918</v>
      </c>
      <c r="AD116" s="463" t="s">
        <v>918</v>
      </c>
      <c r="AE116" s="463" t="s">
        <v>918</v>
      </c>
      <c r="AF116" s="463" t="s">
        <v>918</v>
      </c>
      <c r="AG116" s="463" t="s">
        <v>918</v>
      </c>
      <c r="AH116" s="463" t="s">
        <v>918</v>
      </c>
      <c r="AI116" s="463" t="s">
        <v>918</v>
      </c>
      <c r="AJ116" s="463" t="s">
        <v>918</v>
      </c>
      <c r="AK116" s="463" t="s">
        <v>918</v>
      </c>
      <c r="AL116" s="726"/>
      <c r="AM116" s="726"/>
      <c r="AN116" s="726"/>
      <c r="AO116" s="726"/>
      <c r="AP116" s="726"/>
      <c r="AQ116" s="726"/>
      <c r="AR116" s="726"/>
      <c r="AS116" s="726"/>
      <c r="AT116" s="726"/>
      <c r="AU116" s="726"/>
      <c r="AV116" s="726"/>
      <c r="AW116" s="726"/>
      <c r="AX116" s="726"/>
      <c r="AY116" s="726"/>
      <c r="AZ116" s="726"/>
      <c r="BA116" s="726"/>
      <c r="BB116" s="726"/>
      <c r="BC116" s="726"/>
      <c r="BD116" s="726"/>
      <c r="BE116" s="726"/>
      <c r="BF116" s="726"/>
      <c r="BG116" s="726"/>
      <c r="BH116" s="726"/>
      <c r="BI116" s="726"/>
      <c r="BJ116" s="726"/>
      <c r="BK116" s="726"/>
      <c r="BL116" s="726"/>
    </row>
    <row r="117" spans="1:64" outlineLevel="1" x14ac:dyDescent="0.2">
      <c r="A117" s="726"/>
      <c r="B117" s="845" t="s">
        <v>946</v>
      </c>
      <c r="C117" s="974" t="s">
        <v>2871</v>
      </c>
      <c r="D117" s="463" t="s">
        <v>918</v>
      </c>
      <c r="E117" s="463" t="s">
        <v>918</v>
      </c>
      <c r="F117" s="463" t="s">
        <v>918</v>
      </c>
      <c r="G117" s="463" t="s">
        <v>918</v>
      </c>
      <c r="H117" s="463" t="s">
        <v>918</v>
      </c>
      <c r="I117" s="463" t="s">
        <v>918</v>
      </c>
      <c r="J117" s="463" t="s">
        <v>918</v>
      </c>
      <c r="K117" s="463" t="s">
        <v>918</v>
      </c>
      <c r="L117" s="463" t="s">
        <v>918</v>
      </c>
      <c r="M117" s="463" t="s">
        <v>918</v>
      </c>
      <c r="N117" s="463" t="s">
        <v>918</v>
      </c>
      <c r="O117" s="463" t="s">
        <v>918</v>
      </c>
      <c r="P117" s="463" t="s">
        <v>918</v>
      </c>
      <c r="Q117" s="463" t="s">
        <v>918</v>
      </c>
      <c r="R117" s="463" t="s">
        <v>918</v>
      </c>
      <c r="S117" s="463" t="s">
        <v>918</v>
      </c>
      <c r="T117" s="463" t="s">
        <v>918</v>
      </c>
      <c r="U117" s="463" t="s">
        <v>918</v>
      </c>
      <c r="V117" s="463" t="s">
        <v>918</v>
      </c>
      <c r="W117" s="463" t="s">
        <v>918</v>
      </c>
      <c r="X117" s="463" t="s">
        <v>918</v>
      </c>
      <c r="Y117" s="463" t="s">
        <v>918</v>
      </c>
      <c r="Z117" s="463" t="s">
        <v>918</v>
      </c>
      <c r="AA117" s="463" t="s">
        <v>918</v>
      </c>
      <c r="AB117" s="463" t="s">
        <v>918</v>
      </c>
      <c r="AC117" s="463" t="s">
        <v>918</v>
      </c>
      <c r="AD117" s="463" t="s">
        <v>918</v>
      </c>
      <c r="AE117" s="463" t="s">
        <v>918</v>
      </c>
      <c r="AF117" s="463" t="s">
        <v>918</v>
      </c>
      <c r="AG117" s="463" t="s">
        <v>918</v>
      </c>
      <c r="AH117" s="463" t="s">
        <v>918</v>
      </c>
      <c r="AI117" s="463" t="s">
        <v>918</v>
      </c>
      <c r="AJ117" s="463" t="s">
        <v>918</v>
      </c>
      <c r="AK117" s="463" t="s">
        <v>918</v>
      </c>
      <c r="AL117" s="726"/>
      <c r="AM117" s="726"/>
      <c r="AN117" s="726"/>
      <c r="AO117" s="726"/>
      <c r="AP117" s="726"/>
      <c r="AQ117" s="726"/>
      <c r="AR117" s="726"/>
      <c r="AS117" s="726"/>
      <c r="AT117" s="726"/>
      <c r="AU117" s="726"/>
      <c r="AV117" s="726"/>
      <c r="AW117" s="726"/>
      <c r="AX117" s="726"/>
      <c r="AY117" s="726"/>
      <c r="AZ117" s="726"/>
      <c r="BA117" s="726"/>
      <c r="BB117" s="726"/>
      <c r="BC117" s="726"/>
      <c r="BD117" s="726"/>
      <c r="BE117" s="726"/>
      <c r="BF117" s="726"/>
      <c r="BG117" s="726"/>
      <c r="BH117" s="726"/>
      <c r="BI117" s="726"/>
      <c r="BJ117" s="726"/>
      <c r="BK117" s="726"/>
      <c r="BL117" s="726"/>
    </row>
    <row r="118" spans="1:64" outlineLevel="1" x14ac:dyDescent="0.2">
      <c r="A118" s="726"/>
      <c r="B118" s="845" t="s">
        <v>946</v>
      </c>
      <c r="C118" s="974" t="s">
        <v>2872</v>
      </c>
      <c r="D118" s="463" t="s">
        <v>918</v>
      </c>
      <c r="E118" s="463" t="s">
        <v>918</v>
      </c>
      <c r="F118" s="463" t="s">
        <v>918</v>
      </c>
      <c r="G118" s="463" t="s">
        <v>918</v>
      </c>
      <c r="H118" s="463" t="s">
        <v>918</v>
      </c>
      <c r="I118" s="463" t="s">
        <v>918</v>
      </c>
      <c r="J118" s="463" t="s">
        <v>918</v>
      </c>
      <c r="K118" s="463" t="s">
        <v>918</v>
      </c>
      <c r="L118" s="463" t="s">
        <v>918</v>
      </c>
      <c r="M118" s="463" t="s">
        <v>918</v>
      </c>
      <c r="N118" s="463" t="s">
        <v>918</v>
      </c>
      <c r="O118" s="463" t="s">
        <v>918</v>
      </c>
      <c r="P118" s="463" t="s">
        <v>918</v>
      </c>
      <c r="Q118" s="463" t="s">
        <v>918</v>
      </c>
      <c r="R118" s="463" t="s">
        <v>918</v>
      </c>
      <c r="S118" s="463" t="s">
        <v>918</v>
      </c>
      <c r="T118" s="463" t="s">
        <v>918</v>
      </c>
      <c r="U118" s="463" t="s">
        <v>918</v>
      </c>
      <c r="V118" s="463" t="s">
        <v>918</v>
      </c>
      <c r="W118" s="463" t="s">
        <v>918</v>
      </c>
      <c r="X118" s="463" t="s">
        <v>918</v>
      </c>
      <c r="Y118" s="463" t="s">
        <v>918</v>
      </c>
      <c r="Z118" s="463" t="s">
        <v>918</v>
      </c>
      <c r="AA118" s="463" t="s">
        <v>918</v>
      </c>
      <c r="AB118" s="463" t="s">
        <v>918</v>
      </c>
      <c r="AC118" s="463" t="s">
        <v>918</v>
      </c>
      <c r="AD118" s="463" t="s">
        <v>918</v>
      </c>
      <c r="AE118" s="463" t="s">
        <v>918</v>
      </c>
      <c r="AF118" s="463" t="s">
        <v>918</v>
      </c>
      <c r="AG118" s="463" t="s">
        <v>918</v>
      </c>
      <c r="AH118" s="463" t="s">
        <v>918</v>
      </c>
      <c r="AI118" s="463" t="s">
        <v>918</v>
      </c>
      <c r="AJ118" s="463" t="s">
        <v>918</v>
      </c>
      <c r="AK118" s="463" t="s">
        <v>918</v>
      </c>
      <c r="AL118" s="726"/>
      <c r="AM118" s="726"/>
      <c r="AN118" s="726"/>
      <c r="AO118" s="726"/>
      <c r="AP118" s="726"/>
      <c r="AQ118" s="726"/>
      <c r="AR118" s="726"/>
      <c r="AS118" s="726"/>
      <c r="AT118" s="726"/>
      <c r="AU118" s="726"/>
      <c r="AV118" s="726"/>
      <c r="AW118" s="726"/>
      <c r="AX118" s="726"/>
      <c r="AY118" s="726"/>
      <c r="AZ118" s="726"/>
      <c r="BA118" s="726"/>
      <c r="BB118" s="726"/>
      <c r="BC118" s="726"/>
      <c r="BD118" s="726"/>
      <c r="BE118" s="726"/>
      <c r="BF118" s="726"/>
      <c r="BG118" s="726"/>
      <c r="BH118" s="726"/>
      <c r="BI118" s="726"/>
      <c r="BJ118" s="726"/>
      <c r="BK118" s="726"/>
      <c r="BL118" s="726"/>
    </row>
    <row r="119" spans="1:64" outlineLevel="1" x14ac:dyDescent="0.2">
      <c r="A119" s="726"/>
      <c r="B119" s="845" t="s">
        <v>946</v>
      </c>
      <c r="C119" s="974" t="s">
        <v>2873</v>
      </c>
      <c r="D119" s="463" t="s">
        <v>918</v>
      </c>
      <c r="E119" s="463" t="s">
        <v>918</v>
      </c>
      <c r="F119" s="463" t="s">
        <v>918</v>
      </c>
      <c r="G119" s="463" t="s">
        <v>918</v>
      </c>
      <c r="H119" s="463" t="s">
        <v>918</v>
      </c>
      <c r="I119" s="463" t="s">
        <v>918</v>
      </c>
      <c r="J119" s="463" t="s">
        <v>918</v>
      </c>
      <c r="K119" s="463" t="s">
        <v>918</v>
      </c>
      <c r="L119" s="463" t="s">
        <v>918</v>
      </c>
      <c r="M119" s="463" t="s">
        <v>918</v>
      </c>
      <c r="N119" s="463" t="s">
        <v>918</v>
      </c>
      <c r="O119" s="463" t="s">
        <v>918</v>
      </c>
      <c r="P119" s="463" t="s">
        <v>918</v>
      </c>
      <c r="Q119" s="463" t="s">
        <v>918</v>
      </c>
      <c r="R119" s="463" t="s">
        <v>918</v>
      </c>
      <c r="S119" s="463" t="s">
        <v>918</v>
      </c>
      <c r="T119" s="463" t="s">
        <v>918</v>
      </c>
      <c r="U119" s="463" t="s">
        <v>918</v>
      </c>
      <c r="V119" s="463" t="s">
        <v>918</v>
      </c>
      <c r="W119" s="463" t="s">
        <v>918</v>
      </c>
      <c r="X119" s="463" t="s">
        <v>918</v>
      </c>
      <c r="Y119" s="463" t="s">
        <v>918</v>
      </c>
      <c r="Z119" s="463" t="s">
        <v>918</v>
      </c>
      <c r="AA119" s="463" t="s">
        <v>918</v>
      </c>
      <c r="AB119" s="463" t="s">
        <v>918</v>
      </c>
      <c r="AC119" s="463" t="s">
        <v>918</v>
      </c>
      <c r="AD119" s="463" t="s">
        <v>918</v>
      </c>
      <c r="AE119" s="463" t="s">
        <v>918</v>
      </c>
      <c r="AF119" s="463" t="s">
        <v>918</v>
      </c>
      <c r="AG119" s="463" t="s">
        <v>918</v>
      </c>
      <c r="AH119" s="463" t="s">
        <v>918</v>
      </c>
      <c r="AI119" s="463" t="s">
        <v>918</v>
      </c>
      <c r="AJ119" s="463" t="s">
        <v>918</v>
      </c>
      <c r="AK119" s="463" t="s">
        <v>918</v>
      </c>
      <c r="AL119" s="726"/>
      <c r="AM119" s="726"/>
      <c r="AN119" s="726"/>
      <c r="AO119" s="726"/>
      <c r="AP119" s="726"/>
      <c r="AQ119" s="726"/>
      <c r="AR119" s="726"/>
      <c r="AS119" s="726"/>
      <c r="AT119" s="726"/>
      <c r="AU119" s="726"/>
      <c r="AV119" s="726"/>
      <c r="AW119" s="726"/>
      <c r="AX119" s="726"/>
      <c r="AY119" s="726"/>
      <c r="AZ119" s="726"/>
      <c r="BA119" s="726"/>
      <c r="BB119" s="726"/>
      <c r="BC119" s="726"/>
      <c r="BD119" s="726"/>
      <c r="BE119" s="726"/>
      <c r="BF119" s="726"/>
      <c r="BG119" s="726"/>
      <c r="BH119" s="726"/>
      <c r="BI119" s="726"/>
      <c r="BJ119" s="726"/>
      <c r="BK119" s="726"/>
      <c r="BL119" s="726"/>
    </row>
    <row r="120" spans="1:64" outlineLevel="1" x14ac:dyDescent="0.2">
      <c r="A120" s="726"/>
      <c r="B120" s="845" t="s">
        <v>946</v>
      </c>
      <c r="C120" s="974" t="s">
        <v>2874</v>
      </c>
      <c r="D120" s="463" t="s">
        <v>918</v>
      </c>
      <c r="E120" s="463" t="s">
        <v>918</v>
      </c>
      <c r="F120" s="463" t="s">
        <v>918</v>
      </c>
      <c r="G120" s="463" t="s">
        <v>918</v>
      </c>
      <c r="H120" s="463" t="s">
        <v>918</v>
      </c>
      <c r="I120" s="463" t="s">
        <v>918</v>
      </c>
      <c r="J120" s="463" t="s">
        <v>918</v>
      </c>
      <c r="K120" s="463" t="s">
        <v>918</v>
      </c>
      <c r="L120" s="463" t="s">
        <v>918</v>
      </c>
      <c r="M120" s="463" t="s">
        <v>918</v>
      </c>
      <c r="N120" s="463" t="s">
        <v>918</v>
      </c>
      <c r="O120" s="463" t="s">
        <v>918</v>
      </c>
      <c r="P120" s="463" t="s">
        <v>918</v>
      </c>
      <c r="Q120" s="463" t="s">
        <v>918</v>
      </c>
      <c r="R120" s="463" t="s">
        <v>918</v>
      </c>
      <c r="S120" s="463" t="s">
        <v>918</v>
      </c>
      <c r="T120" s="463" t="s">
        <v>918</v>
      </c>
      <c r="U120" s="463" t="s">
        <v>918</v>
      </c>
      <c r="V120" s="463" t="s">
        <v>918</v>
      </c>
      <c r="W120" s="463" t="s">
        <v>918</v>
      </c>
      <c r="X120" s="463" t="s">
        <v>918</v>
      </c>
      <c r="Y120" s="463" t="s">
        <v>918</v>
      </c>
      <c r="Z120" s="463" t="s">
        <v>918</v>
      </c>
      <c r="AA120" s="463" t="s">
        <v>918</v>
      </c>
      <c r="AB120" s="463" t="s">
        <v>918</v>
      </c>
      <c r="AC120" s="463" t="s">
        <v>918</v>
      </c>
      <c r="AD120" s="463" t="s">
        <v>918</v>
      </c>
      <c r="AE120" s="463" t="s">
        <v>918</v>
      </c>
      <c r="AF120" s="463" t="s">
        <v>918</v>
      </c>
      <c r="AG120" s="463" t="s">
        <v>918</v>
      </c>
      <c r="AH120" s="463" t="s">
        <v>918</v>
      </c>
      <c r="AI120" s="463" t="s">
        <v>918</v>
      </c>
      <c r="AJ120" s="463" t="s">
        <v>918</v>
      </c>
      <c r="AK120" s="463" t="s">
        <v>918</v>
      </c>
      <c r="AL120" s="726"/>
      <c r="AM120" s="726"/>
      <c r="AN120" s="726"/>
      <c r="AO120" s="726"/>
      <c r="AP120" s="726"/>
      <c r="AQ120" s="726"/>
      <c r="AR120" s="726"/>
      <c r="AS120" s="726"/>
      <c r="AT120" s="726"/>
      <c r="AU120" s="726"/>
      <c r="AV120" s="726"/>
      <c r="AW120" s="726"/>
      <c r="AX120" s="726"/>
      <c r="AY120" s="726"/>
      <c r="AZ120" s="726"/>
      <c r="BA120" s="726"/>
      <c r="BB120" s="726"/>
      <c r="BC120" s="726"/>
      <c r="BD120" s="726"/>
      <c r="BE120" s="726"/>
      <c r="BF120" s="726"/>
      <c r="BG120" s="726"/>
      <c r="BH120" s="726"/>
      <c r="BI120" s="726"/>
      <c r="BJ120" s="726"/>
      <c r="BK120" s="726"/>
      <c r="BL120" s="726"/>
    </row>
    <row r="121" spans="1:64" outlineLevel="1" x14ac:dyDescent="0.2">
      <c r="A121" s="726"/>
      <c r="B121" s="845" t="s">
        <v>946</v>
      </c>
      <c r="C121" s="974" t="s">
        <v>2875</v>
      </c>
      <c r="D121" s="463" t="s">
        <v>918</v>
      </c>
      <c r="E121" s="463" t="s">
        <v>918</v>
      </c>
      <c r="F121" s="463" t="s">
        <v>918</v>
      </c>
      <c r="G121" s="463" t="s">
        <v>918</v>
      </c>
      <c r="H121" s="463" t="s">
        <v>918</v>
      </c>
      <c r="I121" s="463" t="s">
        <v>918</v>
      </c>
      <c r="J121" s="463" t="s">
        <v>918</v>
      </c>
      <c r="K121" s="463" t="s">
        <v>918</v>
      </c>
      <c r="L121" s="463" t="s">
        <v>918</v>
      </c>
      <c r="M121" s="463" t="s">
        <v>918</v>
      </c>
      <c r="N121" s="463" t="s">
        <v>918</v>
      </c>
      <c r="O121" s="463" t="s">
        <v>918</v>
      </c>
      <c r="P121" s="463" t="s">
        <v>918</v>
      </c>
      <c r="Q121" s="463" t="s">
        <v>918</v>
      </c>
      <c r="R121" s="463" t="s">
        <v>918</v>
      </c>
      <c r="S121" s="463" t="s">
        <v>918</v>
      </c>
      <c r="T121" s="463" t="s">
        <v>918</v>
      </c>
      <c r="U121" s="463" t="s">
        <v>918</v>
      </c>
      <c r="V121" s="463" t="s">
        <v>918</v>
      </c>
      <c r="W121" s="463" t="s">
        <v>918</v>
      </c>
      <c r="X121" s="463" t="s">
        <v>918</v>
      </c>
      <c r="Y121" s="463" t="s">
        <v>918</v>
      </c>
      <c r="Z121" s="463" t="s">
        <v>918</v>
      </c>
      <c r="AA121" s="463" t="s">
        <v>918</v>
      </c>
      <c r="AB121" s="463" t="s">
        <v>918</v>
      </c>
      <c r="AC121" s="463" t="s">
        <v>918</v>
      </c>
      <c r="AD121" s="463" t="s">
        <v>918</v>
      </c>
      <c r="AE121" s="463" t="s">
        <v>918</v>
      </c>
      <c r="AF121" s="463" t="s">
        <v>918</v>
      </c>
      <c r="AG121" s="463" t="s">
        <v>918</v>
      </c>
      <c r="AH121" s="463" t="s">
        <v>918</v>
      </c>
      <c r="AI121" s="463" t="s">
        <v>918</v>
      </c>
      <c r="AJ121" s="463" t="s">
        <v>918</v>
      </c>
      <c r="AK121" s="463" t="s">
        <v>918</v>
      </c>
      <c r="AL121" s="726"/>
      <c r="AM121" s="726"/>
      <c r="AN121" s="726"/>
      <c r="AO121" s="726"/>
      <c r="AP121" s="726"/>
      <c r="AQ121" s="726"/>
      <c r="AR121" s="726"/>
      <c r="AS121" s="726"/>
      <c r="AT121" s="726"/>
      <c r="AU121" s="726"/>
      <c r="AV121" s="726"/>
      <c r="AW121" s="726"/>
      <c r="AX121" s="726"/>
      <c r="AY121" s="726"/>
      <c r="AZ121" s="726"/>
      <c r="BA121" s="726"/>
      <c r="BB121" s="726"/>
      <c r="BC121" s="726"/>
      <c r="BD121" s="726"/>
      <c r="BE121" s="726"/>
      <c r="BF121" s="726"/>
      <c r="BG121" s="726"/>
      <c r="BH121" s="726"/>
      <c r="BI121" s="726"/>
      <c r="BJ121" s="726"/>
      <c r="BK121" s="726"/>
      <c r="BL121" s="726"/>
    </row>
    <row r="122" spans="1:64" outlineLevel="1" x14ac:dyDescent="0.2">
      <c r="A122" s="726"/>
      <c r="B122" s="845" t="s">
        <v>946</v>
      </c>
      <c r="C122" s="974" t="s">
        <v>2876</v>
      </c>
      <c r="D122" s="463" t="s">
        <v>918</v>
      </c>
      <c r="E122" s="463" t="s">
        <v>918</v>
      </c>
      <c r="F122" s="463" t="s">
        <v>918</v>
      </c>
      <c r="G122" s="463" t="s">
        <v>918</v>
      </c>
      <c r="H122" s="463" t="s">
        <v>918</v>
      </c>
      <c r="I122" s="463" t="s">
        <v>918</v>
      </c>
      <c r="J122" s="463" t="s">
        <v>918</v>
      </c>
      <c r="K122" s="463" t="s">
        <v>918</v>
      </c>
      <c r="L122" s="463" t="s">
        <v>918</v>
      </c>
      <c r="M122" s="463" t="s">
        <v>918</v>
      </c>
      <c r="N122" s="463" t="s">
        <v>918</v>
      </c>
      <c r="O122" s="463" t="s">
        <v>918</v>
      </c>
      <c r="P122" s="463" t="s">
        <v>918</v>
      </c>
      <c r="Q122" s="463" t="s">
        <v>918</v>
      </c>
      <c r="R122" s="463" t="s">
        <v>918</v>
      </c>
      <c r="S122" s="463" t="s">
        <v>918</v>
      </c>
      <c r="T122" s="463" t="s">
        <v>918</v>
      </c>
      <c r="U122" s="463" t="s">
        <v>918</v>
      </c>
      <c r="V122" s="463" t="s">
        <v>918</v>
      </c>
      <c r="W122" s="463" t="s">
        <v>918</v>
      </c>
      <c r="X122" s="463" t="s">
        <v>918</v>
      </c>
      <c r="Y122" s="463" t="s">
        <v>918</v>
      </c>
      <c r="Z122" s="463" t="s">
        <v>918</v>
      </c>
      <c r="AA122" s="463" t="s">
        <v>918</v>
      </c>
      <c r="AB122" s="463" t="s">
        <v>918</v>
      </c>
      <c r="AC122" s="463" t="s">
        <v>918</v>
      </c>
      <c r="AD122" s="463" t="s">
        <v>918</v>
      </c>
      <c r="AE122" s="463" t="s">
        <v>918</v>
      </c>
      <c r="AF122" s="463" t="s">
        <v>918</v>
      </c>
      <c r="AG122" s="463" t="s">
        <v>918</v>
      </c>
      <c r="AH122" s="463" t="s">
        <v>918</v>
      </c>
      <c r="AI122" s="463" t="s">
        <v>918</v>
      </c>
      <c r="AJ122" s="463" t="s">
        <v>918</v>
      </c>
      <c r="AK122" s="463" t="s">
        <v>918</v>
      </c>
      <c r="AL122" s="726"/>
      <c r="AM122" s="726"/>
      <c r="AN122" s="726"/>
      <c r="AO122" s="726"/>
      <c r="AP122" s="726"/>
      <c r="AQ122" s="726"/>
      <c r="AR122" s="726"/>
      <c r="AS122" s="726"/>
      <c r="AT122" s="726"/>
      <c r="AU122" s="726"/>
      <c r="AV122" s="726"/>
      <c r="AW122" s="726"/>
      <c r="AX122" s="726"/>
      <c r="AY122" s="726"/>
      <c r="AZ122" s="726"/>
      <c r="BA122" s="726"/>
      <c r="BB122" s="726"/>
      <c r="BC122" s="726"/>
      <c r="BD122" s="726"/>
      <c r="BE122" s="726"/>
      <c r="BF122" s="726"/>
      <c r="BG122" s="726"/>
      <c r="BH122" s="726"/>
      <c r="BI122" s="726"/>
      <c r="BJ122" s="726"/>
      <c r="BK122" s="726"/>
      <c r="BL122" s="726"/>
    </row>
    <row r="123" spans="1:64" outlineLevel="1" x14ac:dyDescent="0.2">
      <c r="A123" s="726"/>
      <c r="B123" s="845" t="s">
        <v>946</v>
      </c>
      <c r="C123" s="974" t="s">
        <v>2877</v>
      </c>
      <c r="D123" s="463" t="s">
        <v>918</v>
      </c>
      <c r="E123" s="463" t="s">
        <v>918</v>
      </c>
      <c r="F123" s="463" t="s">
        <v>918</v>
      </c>
      <c r="G123" s="463" t="s">
        <v>918</v>
      </c>
      <c r="H123" s="463" t="s">
        <v>918</v>
      </c>
      <c r="I123" s="463" t="s">
        <v>918</v>
      </c>
      <c r="J123" s="463" t="s">
        <v>918</v>
      </c>
      <c r="K123" s="463" t="s">
        <v>918</v>
      </c>
      <c r="L123" s="463" t="s">
        <v>918</v>
      </c>
      <c r="M123" s="463" t="s">
        <v>918</v>
      </c>
      <c r="N123" s="463" t="s">
        <v>918</v>
      </c>
      <c r="O123" s="463" t="s">
        <v>918</v>
      </c>
      <c r="P123" s="463" t="s">
        <v>918</v>
      </c>
      <c r="Q123" s="463" t="s">
        <v>918</v>
      </c>
      <c r="R123" s="463" t="s">
        <v>918</v>
      </c>
      <c r="S123" s="463" t="s">
        <v>918</v>
      </c>
      <c r="T123" s="463" t="s">
        <v>918</v>
      </c>
      <c r="U123" s="463" t="s">
        <v>918</v>
      </c>
      <c r="V123" s="463" t="s">
        <v>918</v>
      </c>
      <c r="W123" s="463" t="s">
        <v>918</v>
      </c>
      <c r="X123" s="463" t="s">
        <v>918</v>
      </c>
      <c r="Y123" s="463" t="s">
        <v>918</v>
      </c>
      <c r="Z123" s="463" t="s">
        <v>918</v>
      </c>
      <c r="AA123" s="463" t="s">
        <v>918</v>
      </c>
      <c r="AB123" s="463" t="s">
        <v>918</v>
      </c>
      <c r="AC123" s="463" t="s">
        <v>918</v>
      </c>
      <c r="AD123" s="463" t="s">
        <v>918</v>
      </c>
      <c r="AE123" s="463" t="s">
        <v>918</v>
      </c>
      <c r="AF123" s="463" t="s">
        <v>918</v>
      </c>
      <c r="AG123" s="463" t="s">
        <v>918</v>
      </c>
      <c r="AH123" s="463" t="s">
        <v>918</v>
      </c>
      <c r="AI123" s="463" t="s">
        <v>918</v>
      </c>
      <c r="AJ123" s="463" t="s">
        <v>918</v>
      </c>
      <c r="AK123" s="463" t="s">
        <v>918</v>
      </c>
      <c r="AL123" s="726"/>
      <c r="AM123" s="726"/>
      <c r="AN123" s="726"/>
      <c r="AO123" s="726"/>
      <c r="AP123" s="726"/>
      <c r="AQ123" s="726"/>
      <c r="AR123" s="726"/>
      <c r="AS123" s="726"/>
      <c r="AT123" s="726"/>
      <c r="AU123" s="726"/>
      <c r="AV123" s="726"/>
      <c r="AW123" s="726"/>
      <c r="AX123" s="726"/>
      <c r="AY123" s="726"/>
      <c r="AZ123" s="726"/>
      <c r="BA123" s="726"/>
      <c r="BB123" s="726"/>
      <c r="BC123" s="726"/>
      <c r="BD123" s="726"/>
      <c r="BE123" s="726"/>
      <c r="BF123" s="726"/>
      <c r="BG123" s="726"/>
      <c r="BH123" s="726"/>
      <c r="BI123" s="726"/>
      <c r="BJ123" s="726"/>
      <c r="BK123" s="726"/>
      <c r="BL123" s="726"/>
    </row>
    <row r="124" spans="1:64" outlineLevel="1" x14ac:dyDescent="0.2">
      <c r="A124" s="726"/>
      <c r="B124" s="845" t="s">
        <v>946</v>
      </c>
      <c r="C124" s="974" t="s">
        <v>2878</v>
      </c>
      <c r="D124" s="463" t="s">
        <v>918</v>
      </c>
      <c r="E124" s="463" t="s">
        <v>918</v>
      </c>
      <c r="F124" s="463" t="s">
        <v>918</v>
      </c>
      <c r="G124" s="463" t="s">
        <v>918</v>
      </c>
      <c r="H124" s="463" t="s">
        <v>918</v>
      </c>
      <c r="I124" s="463" t="s">
        <v>918</v>
      </c>
      <c r="J124" s="463" t="s">
        <v>918</v>
      </c>
      <c r="K124" s="463" t="s">
        <v>918</v>
      </c>
      <c r="L124" s="463" t="s">
        <v>918</v>
      </c>
      <c r="M124" s="463" t="s">
        <v>918</v>
      </c>
      <c r="N124" s="463" t="s">
        <v>918</v>
      </c>
      <c r="O124" s="463" t="s">
        <v>918</v>
      </c>
      <c r="P124" s="463" t="s">
        <v>918</v>
      </c>
      <c r="Q124" s="463" t="s">
        <v>918</v>
      </c>
      <c r="R124" s="463" t="s">
        <v>918</v>
      </c>
      <c r="S124" s="463" t="s">
        <v>918</v>
      </c>
      <c r="T124" s="463" t="s">
        <v>918</v>
      </c>
      <c r="U124" s="463" t="s">
        <v>918</v>
      </c>
      <c r="V124" s="463" t="s">
        <v>918</v>
      </c>
      <c r="W124" s="463" t="s">
        <v>918</v>
      </c>
      <c r="X124" s="463" t="s">
        <v>918</v>
      </c>
      <c r="Y124" s="463" t="s">
        <v>918</v>
      </c>
      <c r="Z124" s="463" t="s">
        <v>918</v>
      </c>
      <c r="AA124" s="463" t="s">
        <v>918</v>
      </c>
      <c r="AB124" s="463" t="s">
        <v>918</v>
      </c>
      <c r="AC124" s="463" t="s">
        <v>918</v>
      </c>
      <c r="AD124" s="463" t="s">
        <v>918</v>
      </c>
      <c r="AE124" s="463" t="s">
        <v>918</v>
      </c>
      <c r="AF124" s="463" t="s">
        <v>918</v>
      </c>
      <c r="AG124" s="463" t="s">
        <v>918</v>
      </c>
      <c r="AH124" s="463" t="s">
        <v>918</v>
      </c>
      <c r="AI124" s="463" t="s">
        <v>918</v>
      </c>
      <c r="AJ124" s="463" t="s">
        <v>918</v>
      </c>
      <c r="AK124" s="463" t="s">
        <v>918</v>
      </c>
      <c r="AL124" s="726"/>
      <c r="AM124" s="726"/>
      <c r="AN124" s="726"/>
      <c r="AO124" s="726"/>
      <c r="AP124" s="726"/>
      <c r="AQ124" s="726"/>
      <c r="AR124" s="726"/>
      <c r="AS124" s="726"/>
      <c r="AT124" s="726"/>
      <c r="AU124" s="726"/>
      <c r="AV124" s="726"/>
      <c r="AW124" s="726"/>
      <c r="AX124" s="726"/>
      <c r="AY124" s="726"/>
      <c r="AZ124" s="726"/>
      <c r="BA124" s="726"/>
      <c r="BB124" s="726"/>
      <c r="BC124" s="726"/>
      <c r="BD124" s="726"/>
      <c r="BE124" s="726"/>
      <c r="BF124" s="726"/>
      <c r="BG124" s="726"/>
      <c r="BH124" s="726"/>
      <c r="BI124" s="726"/>
      <c r="BJ124" s="726"/>
      <c r="BK124" s="726"/>
      <c r="BL124" s="726"/>
    </row>
    <row r="125" spans="1:64" outlineLevel="1" x14ac:dyDescent="0.2">
      <c r="A125" s="726"/>
      <c r="B125" s="845" t="s">
        <v>946</v>
      </c>
      <c r="C125" s="974" t="s">
        <v>2879</v>
      </c>
      <c r="D125" s="463" t="s">
        <v>918</v>
      </c>
      <c r="E125" s="463" t="s">
        <v>918</v>
      </c>
      <c r="F125" s="463" t="s">
        <v>918</v>
      </c>
      <c r="G125" s="463" t="s">
        <v>918</v>
      </c>
      <c r="H125" s="463" t="s">
        <v>918</v>
      </c>
      <c r="I125" s="463" t="s">
        <v>918</v>
      </c>
      <c r="J125" s="463" t="s">
        <v>918</v>
      </c>
      <c r="K125" s="463" t="s">
        <v>918</v>
      </c>
      <c r="L125" s="463" t="s">
        <v>918</v>
      </c>
      <c r="M125" s="463" t="s">
        <v>918</v>
      </c>
      <c r="N125" s="463" t="s">
        <v>918</v>
      </c>
      <c r="O125" s="463" t="s">
        <v>918</v>
      </c>
      <c r="P125" s="463" t="s">
        <v>918</v>
      </c>
      <c r="Q125" s="463" t="s">
        <v>918</v>
      </c>
      <c r="R125" s="463" t="s">
        <v>918</v>
      </c>
      <c r="S125" s="463" t="s">
        <v>918</v>
      </c>
      <c r="T125" s="463" t="s">
        <v>918</v>
      </c>
      <c r="U125" s="463" t="s">
        <v>918</v>
      </c>
      <c r="V125" s="463" t="s">
        <v>918</v>
      </c>
      <c r="W125" s="463" t="s">
        <v>918</v>
      </c>
      <c r="X125" s="463" t="s">
        <v>918</v>
      </c>
      <c r="Y125" s="463" t="s">
        <v>918</v>
      </c>
      <c r="Z125" s="463" t="s">
        <v>918</v>
      </c>
      <c r="AA125" s="463" t="s">
        <v>918</v>
      </c>
      <c r="AB125" s="463" t="s">
        <v>918</v>
      </c>
      <c r="AC125" s="463" t="s">
        <v>918</v>
      </c>
      <c r="AD125" s="463" t="s">
        <v>918</v>
      </c>
      <c r="AE125" s="463" t="s">
        <v>918</v>
      </c>
      <c r="AF125" s="463" t="s">
        <v>918</v>
      </c>
      <c r="AG125" s="463" t="s">
        <v>918</v>
      </c>
      <c r="AH125" s="463" t="s">
        <v>918</v>
      </c>
      <c r="AI125" s="463" t="s">
        <v>918</v>
      </c>
      <c r="AJ125" s="463" t="s">
        <v>918</v>
      </c>
      <c r="AK125" s="463" t="s">
        <v>918</v>
      </c>
      <c r="AL125" s="726"/>
      <c r="AM125" s="726"/>
      <c r="AN125" s="726"/>
      <c r="AO125" s="726"/>
      <c r="AP125" s="726"/>
      <c r="AQ125" s="726"/>
      <c r="AR125" s="726"/>
      <c r="AS125" s="726"/>
      <c r="AT125" s="726"/>
      <c r="AU125" s="726"/>
      <c r="AV125" s="726"/>
      <c r="AW125" s="726"/>
      <c r="AX125" s="726"/>
      <c r="AY125" s="726"/>
      <c r="AZ125" s="726"/>
      <c r="BA125" s="726"/>
      <c r="BB125" s="726"/>
      <c r="BC125" s="726"/>
      <c r="BD125" s="726"/>
      <c r="BE125" s="726"/>
      <c r="BF125" s="726"/>
      <c r="BG125" s="726"/>
      <c r="BH125" s="726"/>
      <c r="BI125" s="726"/>
      <c r="BJ125" s="726"/>
      <c r="BK125" s="726"/>
      <c r="BL125" s="726"/>
    </row>
    <row r="126" spans="1:64" outlineLevel="1" x14ac:dyDescent="0.2">
      <c r="A126" s="726"/>
      <c r="B126" s="845" t="s">
        <v>946</v>
      </c>
      <c r="C126" s="974" t="s">
        <v>2880</v>
      </c>
      <c r="D126" s="463" t="s">
        <v>918</v>
      </c>
      <c r="E126" s="463" t="s">
        <v>918</v>
      </c>
      <c r="F126" s="463" t="s">
        <v>918</v>
      </c>
      <c r="G126" s="463" t="s">
        <v>918</v>
      </c>
      <c r="H126" s="463" t="s">
        <v>918</v>
      </c>
      <c r="I126" s="463" t="s">
        <v>918</v>
      </c>
      <c r="J126" s="463" t="s">
        <v>918</v>
      </c>
      <c r="K126" s="463" t="s">
        <v>918</v>
      </c>
      <c r="L126" s="463" t="s">
        <v>918</v>
      </c>
      <c r="M126" s="463" t="s">
        <v>918</v>
      </c>
      <c r="N126" s="463" t="s">
        <v>918</v>
      </c>
      <c r="O126" s="463" t="s">
        <v>918</v>
      </c>
      <c r="P126" s="463" t="s">
        <v>918</v>
      </c>
      <c r="Q126" s="463" t="s">
        <v>918</v>
      </c>
      <c r="R126" s="463" t="s">
        <v>918</v>
      </c>
      <c r="S126" s="463" t="s">
        <v>918</v>
      </c>
      <c r="T126" s="463" t="s">
        <v>918</v>
      </c>
      <c r="U126" s="463" t="s">
        <v>918</v>
      </c>
      <c r="V126" s="463" t="s">
        <v>918</v>
      </c>
      <c r="W126" s="463" t="s">
        <v>918</v>
      </c>
      <c r="X126" s="463" t="s">
        <v>918</v>
      </c>
      <c r="Y126" s="463" t="s">
        <v>918</v>
      </c>
      <c r="Z126" s="463" t="s">
        <v>918</v>
      </c>
      <c r="AA126" s="463" t="s">
        <v>918</v>
      </c>
      <c r="AB126" s="463" t="s">
        <v>918</v>
      </c>
      <c r="AC126" s="463" t="s">
        <v>918</v>
      </c>
      <c r="AD126" s="463" t="s">
        <v>918</v>
      </c>
      <c r="AE126" s="463" t="s">
        <v>918</v>
      </c>
      <c r="AF126" s="463" t="s">
        <v>918</v>
      </c>
      <c r="AG126" s="463" t="s">
        <v>918</v>
      </c>
      <c r="AH126" s="463" t="s">
        <v>918</v>
      </c>
      <c r="AI126" s="463" t="s">
        <v>918</v>
      </c>
      <c r="AJ126" s="463" t="s">
        <v>918</v>
      </c>
      <c r="AK126" s="463" t="s">
        <v>918</v>
      </c>
      <c r="AL126" s="726"/>
      <c r="AM126" s="726"/>
      <c r="AN126" s="726"/>
      <c r="AO126" s="726"/>
      <c r="AP126" s="726"/>
      <c r="AQ126" s="726"/>
      <c r="AR126" s="726"/>
      <c r="AS126" s="726"/>
      <c r="AT126" s="726"/>
      <c r="AU126" s="726"/>
      <c r="AV126" s="726"/>
      <c r="AW126" s="726"/>
      <c r="AX126" s="726"/>
      <c r="AY126" s="726"/>
      <c r="AZ126" s="726"/>
      <c r="BA126" s="726"/>
      <c r="BB126" s="726"/>
      <c r="BC126" s="726"/>
      <c r="BD126" s="726"/>
      <c r="BE126" s="726"/>
      <c r="BF126" s="726"/>
      <c r="BG126" s="726"/>
      <c r="BH126" s="726"/>
      <c r="BI126" s="726"/>
      <c r="BJ126" s="726"/>
      <c r="BK126" s="726"/>
      <c r="BL126" s="726"/>
    </row>
    <row r="127" spans="1:64" outlineLevel="1" x14ac:dyDescent="0.2">
      <c r="A127" s="726"/>
      <c r="B127" s="845" t="s">
        <v>946</v>
      </c>
      <c r="C127" s="974" t="s">
        <v>2881</v>
      </c>
      <c r="D127" s="463" t="s">
        <v>918</v>
      </c>
      <c r="E127" s="463" t="s">
        <v>918</v>
      </c>
      <c r="F127" s="463" t="s">
        <v>918</v>
      </c>
      <c r="G127" s="463" t="s">
        <v>918</v>
      </c>
      <c r="H127" s="463" t="s">
        <v>918</v>
      </c>
      <c r="I127" s="463" t="s">
        <v>918</v>
      </c>
      <c r="J127" s="463" t="s">
        <v>918</v>
      </c>
      <c r="K127" s="463" t="s">
        <v>918</v>
      </c>
      <c r="L127" s="463" t="s">
        <v>918</v>
      </c>
      <c r="M127" s="463" t="s">
        <v>918</v>
      </c>
      <c r="N127" s="463" t="s">
        <v>918</v>
      </c>
      <c r="O127" s="463" t="s">
        <v>918</v>
      </c>
      <c r="P127" s="463" t="s">
        <v>918</v>
      </c>
      <c r="Q127" s="463" t="s">
        <v>918</v>
      </c>
      <c r="R127" s="463" t="s">
        <v>918</v>
      </c>
      <c r="S127" s="463" t="s">
        <v>918</v>
      </c>
      <c r="T127" s="463" t="s">
        <v>918</v>
      </c>
      <c r="U127" s="463" t="s">
        <v>918</v>
      </c>
      <c r="V127" s="463" t="s">
        <v>918</v>
      </c>
      <c r="W127" s="463" t="s">
        <v>918</v>
      </c>
      <c r="X127" s="463" t="s">
        <v>918</v>
      </c>
      <c r="Y127" s="463" t="s">
        <v>918</v>
      </c>
      <c r="Z127" s="463" t="s">
        <v>918</v>
      </c>
      <c r="AA127" s="463" t="s">
        <v>918</v>
      </c>
      <c r="AB127" s="463" t="s">
        <v>918</v>
      </c>
      <c r="AC127" s="463" t="s">
        <v>918</v>
      </c>
      <c r="AD127" s="463" t="s">
        <v>918</v>
      </c>
      <c r="AE127" s="463" t="s">
        <v>918</v>
      </c>
      <c r="AF127" s="463" t="s">
        <v>918</v>
      </c>
      <c r="AG127" s="463" t="s">
        <v>918</v>
      </c>
      <c r="AH127" s="463" t="s">
        <v>918</v>
      </c>
      <c r="AI127" s="463" t="s">
        <v>918</v>
      </c>
      <c r="AJ127" s="463" t="s">
        <v>918</v>
      </c>
      <c r="AK127" s="463" t="s">
        <v>918</v>
      </c>
      <c r="AL127" s="726"/>
      <c r="AM127" s="726"/>
      <c r="AN127" s="726"/>
      <c r="AO127" s="726"/>
      <c r="AP127" s="726"/>
      <c r="AQ127" s="726"/>
      <c r="AR127" s="726"/>
      <c r="AS127" s="726"/>
      <c r="AT127" s="726"/>
      <c r="AU127" s="726"/>
      <c r="AV127" s="726"/>
      <c r="AW127" s="726"/>
      <c r="AX127" s="726"/>
      <c r="AY127" s="726"/>
      <c r="AZ127" s="726"/>
      <c r="BA127" s="726"/>
      <c r="BB127" s="726"/>
      <c r="BC127" s="726"/>
      <c r="BD127" s="726"/>
      <c r="BE127" s="726"/>
      <c r="BF127" s="726"/>
      <c r="BG127" s="726"/>
      <c r="BH127" s="726"/>
      <c r="BI127" s="726"/>
      <c r="BJ127" s="726"/>
      <c r="BK127" s="726"/>
      <c r="BL127" s="726"/>
    </row>
    <row r="128" spans="1:64" outlineLevel="1" x14ac:dyDescent="0.2">
      <c r="A128" s="726"/>
      <c r="B128" s="845" t="s">
        <v>946</v>
      </c>
      <c r="C128" s="974" t="s">
        <v>2882</v>
      </c>
      <c r="D128" s="463" t="s">
        <v>918</v>
      </c>
      <c r="E128" s="463" t="s">
        <v>918</v>
      </c>
      <c r="F128" s="463" t="s">
        <v>918</v>
      </c>
      <c r="G128" s="463" t="s">
        <v>918</v>
      </c>
      <c r="H128" s="463" t="s">
        <v>918</v>
      </c>
      <c r="I128" s="463" t="s">
        <v>918</v>
      </c>
      <c r="J128" s="463" t="s">
        <v>918</v>
      </c>
      <c r="K128" s="463" t="s">
        <v>918</v>
      </c>
      <c r="L128" s="463" t="s">
        <v>918</v>
      </c>
      <c r="M128" s="463" t="s">
        <v>918</v>
      </c>
      <c r="N128" s="463" t="s">
        <v>918</v>
      </c>
      <c r="O128" s="463" t="s">
        <v>918</v>
      </c>
      <c r="P128" s="463" t="s">
        <v>918</v>
      </c>
      <c r="Q128" s="463" t="s">
        <v>918</v>
      </c>
      <c r="R128" s="463" t="s">
        <v>918</v>
      </c>
      <c r="S128" s="463" t="s">
        <v>918</v>
      </c>
      <c r="T128" s="463" t="s">
        <v>918</v>
      </c>
      <c r="U128" s="463" t="s">
        <v>918</v>
      </c>
      <c r="V128" s="463" t="s">
        <v>918</v>
      </c>
      <c r="W128" s="463" t="s">
        <v>918</v>
      </c>
      <c r="X128" s="463" t="s">
        <v>918</v>
      </c>
      <c r="Y128" s="463" t="s">
        <v>918</v>
      </c>
      <c r="Z128" s="463" t="s">
        <v>918</v>
      </c>
      <c r="AA128" s="463" t="s">
        <v>918</v>
      </c>
      <c r="AB128" s="463" t="s">
        <v>918</v>
      </c>
      <c r="AC128" s="463" t="s">
        <v>918</v>
      </c>
      <c r="AD128" s="463" t="s">
        <v>918</v>
      </c>
      <c r="AE128" s="463" t="s">
        <v>918</v>
      </c>
      <c r="AF128" s="463" t="s">
        <v>918</v>
      </c>
      <c r="AG128" s="463" t="s">
        <v>918</v>
      </c>
      <c r="AH128" s="463" t="s">
        <v>918</v>
      </c>
      <c r="AI128" s="463" t="s">
        <v>918</v>
      </c>
      <c r="AJ128" s="463" t="s">
        <v>918</v>
      </c>
      <c r="AK128" s="463" t="s">
        <v>918</v>
      </c>
      <c r="AL128" s="726"/>
      <c r="AM128" s="726"/>
      <c r="AN128" s="726"/>
      <c r="AO128" s="726"/>
      <c r="AP128" s="726"/>
      <c r="AQ128" s="726"/>
      <c r="AR128" s="726"/>
      <c r="AS128" s="726"/>
      <c r="AT128" s="726"/>
      <c r="AU128" s="726"/>
      <c r="AV128" s="726"/>
      <c r="AW128" s="726"/>
      <c r="AX128" s="726"/>
      <c r="AY128" s="726"/>
      <c r="AZ128" s="726"/>
      <c r="BA128" s="726"/>
      <c r="BB128" s="726"/>
      <c r="BC128" s="726"/>
      <c r="BD128" s="726"/>
      <c r="BE128" s="726"/>
      <c r="BF128" s="726"/>
      <c r="BG128" s="726"/>
      <c r="BH128" s="726"/>
      <c r="BI128" s="726"/>
      <c r="BJ128" s="726"/>
      <c r="BK128" s="726"/>
      <c r="BL128" s="726"/>
    </row>
    <row r="129" spans="1:64" outlineLevel="1" x14ac:dyDescent="0.2">
      <c r="A129" s="726"/>
      <c r="B129" s="845" t="s">
        <v>946</v>
      </c>
      <c r="C129" s="974" t="s">
        <v>2883</v>
      </c>
      <c r="D129" s="463" t="s">
        <v>918</v>
      </c>
      <c r="E129" s="463" t="s">
        <v>918</v>
      </c>
      <c r="F129" s="463" t="s">
        <v>918</v>
      </c>
      <c r="G129" s="463" t="s">
        <v>918</v>
      </c>
      <c r="H129" s="463" t="s">
        <v>918</v>
      </c>
      <c r="I129" s="463" t="s">
        <v>918</v>
      </c>
      <c r="J129" s="463" t="s">
        <v>918</v>
      </c>
      <c r="K129" s="463" t="s">
        <v>918</v>
      </c>
      <c r="L129" s="463" t="s">
        <v>918</v>
      </c>
      <c r="M129" s="463" t="s">
        <v>918</v>
      </c>
      <c r="N129" s="463" t="s">
        <v>918</v>
      </c>
      <c r="O129" s="463" t="s">
        <v>918</v>
      </c>
      <c r="P129" s="463" t="s">
        <v>918</v>
      </c>
      <c r="Q129" s="463" t="s">
        <v>918</v>
      </c>
      <c r="R129" s="463" t="s">
        <v>918</v>
      </c>
      <c r="S129" s="463" t="s">
        <v>918</v>
      </c>
      <c r="T129" s="463" t="s">
        <v>918</v>
      </c>
      <c r="U129" s="463" t="s">
        <v>918</v>
      </c>
      <c r="V129" s="463" t="s">
        <v>918</v>
      </c>
      <c r="W129" s="463" t="s">
        <v>918</v>
      </c>
      <c r="X129" s="463" t="s">
        <v>918</v>
      </c>
      <c r="Y129" s="463" t="s">
        <v>918</v>
      </c>
      <c r="Z129" s="463" t="s">
        <v>918</v>
      </c>
      <c r="AA129" s="463" t="s">
        <v>918</v>
      </c>
      <c r="AB129" s="463" t="s">
        <v>918</v>
      </c>
      <c r="AC129" s="463" t="s">
        <v>918</v>
      </c>
      <c r="AD129" s="463" t="s">
        <v>918</v>
      </c>
      <c r="AE129" s="463" t="s">
        <v>918</v>
      </c>
      <c r="AF129" s="463" t="s">
        <v>918</v>
      </c>
      <c r="AG129" s="463" t="s">
        <v>918</v>
      </c>
      <c r="AH129" s="463" t="s">
        <v>918</v>
      </c>
      <c r="AI129" s="463" t="s">
        <v>918</v>
      </c>
      <c r="AJ129" s="463" t="s">
        <v>918</v>
      </c>
      <c r="AK129" s="463" t="s">
        <v>918</v>
      </c>
      <c r="AL129" s="726"/>
      <c r="AM129" s="726"/>
      <c r="AN129" s="726"/>
      <c r="AO129" s="726"/>
      <c r="AP129" s="726"/>
      <c r="AQ129" s="726"/>
      <c r="AR129" s="726"/>
      <c r="AS129" s="726"/>
      <c r="AT129" s="726"/>
      <c r="AU129" s="726"/>
      <c r="AV129" s="726"/>
      <c r="AW129" s="726"/>
      <c r="AX129" s="726"/>
      <c r="AY129" s="726"/>
      <c r="AZ129" s="726"/>
      <c r="BA129" s="726"/>
      <c r="BB129" s="726"/>
      <c r="BC129" s="726"/>
      <c r="BD129" s="726"/>
      <c r="BE129" s="726"/>
      <c r="BF129" s="726"/>
      <c r="BG129" s="726"/>
      <c r="BH129" s="726"/>
      <c r="BI129" s="726"/>
      <c r="BJ129" s="726"/>
      <c r="BK129" s="726"/>
      <c r="BL129" s="726"/>
    </row>
    <row r="130" spans="1:64" outlineLevel="1" x14ac:dyDescent="0.2">
      <c r="A130" s="726"/>
      <c r="B130" s="845" t="s">
        <v>946</v>
      </c>
      <c r="C130" s="974" t="s">
        <v>2884</v>
      </c>
      <c r="D130" s="463" t="s">
        <v>918</v>
      </c>
      <c r="E130" s="463" t="s">
        <v>918</v>
      </c>
      <c r="F130" s="463" t="s">
        <v>918</v>
      </c>
      <c r="G130" s="463" t="s">
        <v>918</v>
      </c>
      <c r="H130" s="463" t="s">
        <v>918</v>
      </c>
      <c r="I130" s="463" t="s">
        <v>918</v>
      </c>
      <c r="J130" s="463" t="s">
        <v>918</v>
      </c>
      <c r="K130" s="463" t="s">
        <v>918</v>
      </c>
      <c r="L130" s="463" t="s">
        <v>918</v>
      </c>
      <c r="M130" s="463" t="s">
        <v>918</v>
      </c>
      <c r="N130" s="463" t="s">
        <v>918</v>
      </c>
      <c r="O130" s="463" t="s">
        <v>918</v>
      </c>
      <c r="P130" s="463" t="s">
        <v>918</v>
      </c>
      <c r="Q130" s="463" t="s">
        <v>918</v>
      </c>
      <c r="R130" s="463" t="s">
        <v>918</v>
      </c>
      <c r="S130" s="463" t="s">
        <v>918</v>
      </c>
      <c r="T130" s="463" t="s">
        <v>918</v>
      </c>
      <c r="U130" s="463" t="s">
        <v>918</v>
      </c>
      <c r="V130" s="463" t="s">
        <v>918</v>
      </c>
      <c r="W130" s="463" t="s">
        <v>918</v>
      </c>
      <c r="X130" s="463" t="s">
        <v>918</v>
      </c>
      <c r="Y130" s="463" t="s">
        <v>918</v>
      </c>
      <c r="Z130" s="463" t="s">
        <v>918</v>
      </c>
      <c r="AA130" s="463" t="s">
        <v>918</v>
      </c>
      <c r="AB130" s="463" t="s">
        <v>918</v>
      </c>
      <c r="AC130" s="463" t="s">
        <v>918</v>
      </c>
      <c r="AD130" s="463" t="s">
        <v>918</v>
      </c>
      <c r="AE130" s="463" t="s">
        <v>918</v>
      </c>
      <c r="AF130" s="463" t="s">
        <v>918</v>
      </c>
      <c r="AG130" s="463" t="s">
        <v>918</v>
      </c>
      <c r="AH130" s="463" t="s">
        <v>918</v>
      </c>
      <c r="AI130" s="463" t="s">
        <v>918</v>
      </c>
      <c r="AJ130" s="463" t="s">
        <v>918</v>
      </c>
      <c r="AK130" s="463" t="s">
        <v>918</v>
      </c>
      <c r="AL130" s="726"/>
      <c r="AM130" s="726"/>
      <c r="AN130" s="726"/>
      <c r="AO130" s="726"/>
      <c r="AP130" s="726"/>
      <c r="AQ130" s="726"/>
      <c r="AR130" s="726"/>
      <c r="AS130" s="726"/>
      <c r="AT130" s="726"/>
      <c r="AU130" s="726"/>
      <c r="AV130" s="726"/>
      <c r="AW130" s="726"/>
      <c r="AX130" s="726"/>
      <c r="AY130" s="726"/>
      <c r="AZ130" s="726"/>
      <c r="BA130" s="726"/>
      <c r="BB130" s="726"/>
      <c r="BC130" s="726"/>
      <c r="BD130" s="726"/>
      <c r="BE130" s="726"/>
      <c r="BF130" s="726"/>
      <c r="BG130" s="726"/>
      <c r="BH130" s="726"/>
      <c r="BI130" s="726"/>
      <c r="BJ130" s="726"/>
      <c r="BK130" s="726"/>
      <c r="BL130" s="726"/>
    </row>
    <row r="131" spans="1:64" outlineLevel="1" x14ac:dyDescent="0.2">
      <c r="A131" s="726"/>
      <c r="B131" s="845" t="s">
        <v>946</v>
      </c>
      <c r="C131" s="974" t="s">
        <v>2885</v>
      </c>
      <c r="D131" s="463" t="s">
        <v>918</v>
      </c>
      <c r="E131" s="463" t="s">
        <v>918</v>
      </c>
      <c r="F131" s="463" t="s">
        <v>918</v>
      </c>
      <c r="G131" s="463" t="s">
        <v>918</v>
      </c>
      <c r="H131" s="463" t="s">
        <v>918</v>
      </c>
      <c r="I131" s="463" t="s">
        <v>918</v>
      </c>
      <c r="J131" s="463" t="s">
        <v>918</v>
      </c>
      <c r="K131" s="463" t="s">
        <v>918</v>
      </c>
      <c r="L131" s="463" t="s">
        <v>918</v>
      </c>
      <c r="M131" s="463" t="s">
        <v>918</v>
      </c>
      <c r="N131" s="463" t="s">
        <v>918</v>
      </c>
      <c r="O131" s="463" t="s">
        <v>918</v>
      </c>
      <c r="P131" s="463" t="s">
        <v>918</v>
      </c>
      <c r="Q131" s="463" t="s">
        <v>918</v>
      </c>
      <c r="R131" s="463" t="s">
        <v>918</v>
      </c>
      <c r="S131" s="463" t="s">
        <v>918</v>
      </c>
      <c r="T131" s="463" t="s">
        <v>918</v>
      </c>
      <c r="U131" s="463" t="s">
        <v>918</v>
      </c>
      <c r="V131" s="463" t="s">
        <v>918</v>
      </c>
      <c r="W131" s="463" t="s">
        <v>918</v>
      </c>
      <c r="X131" s="463" t="s">
        <v>918</v>
      </c>
      <c r="Y131" s="463" t="s">
        <v>918</v>
      </c>
      <c r="Z131" s="463" t="s">
        <v>918</v>
      </c>
      <c r="AA131" s="463" t="s">
        <v>918</v>
      </c>
      <c r="AB131" s="463" t="s">
        <v>918</v>
      </c>
      <c r="AC131" s="463" t="s">
        <v>918</v>
      </c>
      <c r="AD131" s="463" t="s">
        <v>918</v>
      </c>
      <c r="AE131" s="463" t="s">
        <v>918</v>
      </c>
      <c r="AF131" s="463" t="s">
        <v>918</v>
      </c>
      <c r="AG131" s="463" t="s">
        <v>918</v>
      </c>
      <c r="AH131" s="463" t="s">
        <v>918</v>
      </c>
      <c r="AI131" s="463" t="s">
        <v>918</v>
      </c>
      <c r="AJ131" s="463" t="s">
        <v>918</v>
      </c>
      <c r="AK131" s="463" t="s">
        <v>918</v>
      </c>
      <c r="AL131" s="726"/>
      <c r="AM131" s="726"/>
      <c r="AN131" s="726"/>
      <c r="AO131" s="726"/>
      <c r="AP131" s="726"/>
      <c r="AQ131" s="726"/>
      <c r="AR131" s="726"/>
      <c r="AS131" s="726"/>
      <c r="AT131" s="726"/>
      <c r="AU131" s="726"/>
      <c r="AV131" s="726"/>
      <c r="AW131" s="726"/>
      <c r="AX131" s="726"/>
      <c r="AY131" s="726"/>
      <c r="AZ131" s="726"/>
      <c r="BA131" s="726"/>
      <c r="BB131" s="726"/>
      <c r="BC131" s="726"/>
      <c r="BD131" s="726"/>
      <c r="BE131" s="726"/>
      <c r="BF131" s="726"/>
      <c r="BG131" s="726"/>
      <c r="BH131" s="726"/>
      <c r="BI131" s="726"/>
      <c r="BJ131" s="726"/>
      <c r="BK131" s="726"/>
      <c r="BL131" s="726"/>
    </row>
    <row r="132" spans="1:64" outlineLevel="1" x14ac:dyDescent="0.2">
      <c r="A132" s="726"/>
      <c r="B132" s="845" t="s">
        <v>946</v>
      </c>
      <c r="C132" s="974" t="s">
        <v>2886</v>
      </c>
      <c r="D132" s="463" t="s">
        <v>918</v>
      </c>
      <c r="E132" s="463" t="s">
        <v>918</v>
      </c>
      <c r="F132" s="463" t="s">
        <v>918</v>
      </c>
      <c r="G132" s="463" t="s">
        <v>918</v>
      </c>
      <c r="H132" s="463" t="s">
        <v>918</v>
      </c>
      <c r="I132" s="463" t="s">
        <v>918</v>
      </c>
      <c r="J132" s="463" t="s">
        <v>918</v>
      </c>
      <c r="K132" s="463" t="s">
        <v>918</v>
      </c>
      <c r="L132" s="463" t="s">
        <v>918</v>
      </c>
      <c r="M132" s="463" t="s">
        <v>918</v>
      </c>
      <c r="N132" s="463" t="s">
        <v>918</v>
      </c>
      <c r="O132" s="463" t="s">
        <v>918</v>
      </c>
      <c r="P132" s="463" t="s">
        <v>918</v>
      </c>
      <c r="Q132" s="463" t="s">
        <v>918</v>
      </c>
      <c r="R132" s="463" t="s">
        <v>918</v>
      </c>
      <c r="S132" s="463" t="s">
        <v>918</v>
      </c>
      <c r="T132" s="463" t="s">
        <v>918</v>
      </c>
      <c r="U132" s="463" t="s">
        <v>918</v>
      </c>
      <c r="V132" s="463" t="s">
        <v>918</v>
      </c>
      <c r="W132" s="463" t="s">
        <v>918</v>
      </c>
      <c r="X132" s="463" t="s">
        <v>918</v>
      </c>
      <c r="Y132" s="463" t="s">
        <v>918</v>
      </c>
      <c r="Z132" s="463" t="s">
        <v>918</v>
      </c>
      <c r="AA132" s="463" t="s">
        <v>918</v>
      </c>
      <c r="AB132" s="463" t="s">
        <v>918</v>
      </c>
      <c r="AC132" s="463" t="s">
        <v>918</v>
      </c>
      <c r="AD132" s="463" t="s">
        <v>918</v>
      </c>
      <c r="AE132" s="463" t="s">
        <v>918</v>
      </c>
      <c r="AF132" s="463" t="s">
        <v>918</v>
      </c>
      <c r="AG132" s="463" t="s">
        <v>918</v>
      </c>
      <c r="AH132" s="463" t="s">
        <v>918</v>
      </c>
      <c r="AI132" s="463" t="s">
        <v>918</v>
      </c>
      <c r="AJ132" s="463" t="s">
        <v>918</v>
      </c>
      <c r="AK132" s="463" t="s">
        <v>918</v>
      </c>
      <c r="AL132" s="726"/>
      <c r="AM132" s="726"/>
      <c r="AN132" s="726"/>
      <c r="AO132" s="726"/>
      <c r="AP132" s="726"/>
      <c r="AQ132" s="726"/>
      <c r="AR132" s="726"/>
      <c r="AS132" s="726"/>
      <c r="AT132" s="726"/>
      <c r="AU132" s="726"/>
      <c r="AV132" s="726"/>
      <c r="AW132" s="726"/>
      <c r="AX132" s="726"/>
      <c r="AY132" s="726"/>
      <c r="AZ132" s="726"/>
      <c r="BA132" s="726"/>
      <c r="BB132" s="726"/>
      <c r="BC132" s="726"/>
      <c r="BD132" s="726"/>
      <c r="BE132" s="726"/>
      <c r="BF132" s="726"/>
      <c r="BG132" s="726"/>
      <c r="BH132" s="726"/>
      <c r="BI132" s="726"/>
      <c r="BJ132" s="726"/>
      <c r="BK132" s="726"/>
      <c r="BL132" s="726"/>
    </row>
    <row r="133" spans="1:64" outlineLevel="1" x14ac:dyDescent="0.2">
      <c r="A133" s="726"/>
      <c r="B133" s="845" t="s">
        <v>946</v>
      </c>
      <c r="C133" s="974" t="s">
        <v>2887</v>
      </c>
      <c r="D133" s="463" t="s">
        <v>918</v>
      </c>
      <c r="E133" s="463" t="s">
        <v>918</v>
      </c>
      <c r="F133" s="463" t="s">
        <v>918</v>
      </c>
      <c r="G133" s="463" t="s">
        <v>918</v>
      </c>
      <c r="H133" s="463" t="s">
        <v>918</v>
      </c>
      <c r="I133" s="463" t="s">
        <v>918</v>
      </c>
      <c r="J133" s="463" t="s">
        <v>918</v>
      </c>
      <c r="K133" s="463" t="s">
        <v>918</v>
      </c>
      <c r="L133" s="463" t="s">
        <v>918</v>
      </c>
      <c r="M133" s="463" t="s">
        <v>918</v>
      </c>
      <c r="N133" s="463" t="s">
        <v>918</v>
      </c>
      <c r="O133" s="463" t="s">
        <v>918</v>
      </c>
      <c r="P133" s="463" t="s">
        <v>918</v>
      </c>
      <c r="Q133" s="463" t="s">
        <v>918</v>
      </c>
      <c r="R133" s="463" t="s">
        <v>918</v>
      </c>
      <c r="S133" s="463" t="s">
        <v>918</v>
      </c>
      <c r="T133" s="463" t="s">
        <v>918</v>
      </c>
      <c r="U133" s="463" t="s">
        <v>918</v>
      </c>
      <c r="V133" s="463" t="s">
        <v>918</v>
      </c>
      <c r="W133" s="463" t="s">
        <v>918</v>
      </c>
      <c r="X133" s="463" t="s">
        <v>918</v>
      </c>
      <c r="Y133" s="463" t="s">
        <v>918</v>
      </c>
      <c r="Z133" s="463" t="s">
        <v>918</v>
      </c>
      <c r="AA133" s="463" t="s">
        <v>918</v>
      </c>
      <c r="AB133" s="463" t="s">
        <v>918</v>
      </c>
      <c r="AC133" s="463" t="s">
        <v>918</v>
      </c>
      <c r="AD133" s="463" t="s">
        <v>918</v>
      </c>
      <c r="AE133" s="463" t="s">
        <v>918</v>
      </c>
      <c r="AF133" s="463" t="s">
        <v>918</v>
      </c>
      <c r="AG133" s="463" t="s">
        <v>918</v>
      </c>
      <c r="AH133" s="463" t="s">
        <v>918</v>
      </c>
      <c r="AI133" s="463" t="s">
        <v>918</v>
      </c>
      <c r="AJ133" s="463" t="s">
        <v>918</v>
      </c>
      <c r="AK133" s="463" t="s">
        <v>918</v>
      </c>
      <c r="AL133" s="726"/>
      <c r="AM133" s="726"/>
      <c r="AN133" s="726"/>
      <c r="AO133" s="726"/>
      <c r="AP133" s="726"/>
      <c r="AQ133" s="726"/>
      <c r="AR133" s="726"/>
      <c r="AS133" s="726"/>
      <c r="AT133" s="726"/>
      <c r="AU133" s="726"/>
      <c r="AV133" s="726"/>
      <c r="AW133" s="726"/>
      <c r="AX133" s="726"/>
      <c r="AY133" s="726"/>
      <c r="AZ133" s="726"/>
      <c r="BA133" s="726"/>
      <c r="BB133" s="726"/>
      <c r="BC133" s="726"/>
      <c r="BD133" s="726"/>
      <c r="BE133" s="726"/>
      <c r="BF133" s="726"/>
      <c r="BG133" s="726"/>
      <c r="BH133" s="726"/>
      <c r="BI133" s="726"/>
      <c r="BJ133" s="726"/>
      <c r="BK133" s="726"/>
      <c r="BL133" s="726"/>
    </row>
    <row r="134" spans="1:64" outlineLevel="1" x14ac:dyDescent="0.2">
      <c r="A134" s="726"/>
      <c r="B134" s="845" t="s">
        <v>946</v>
      </c>
      <c r="C134" s="974" t="s">
        <v>2888</v>
      </c>
      <c r="D134" s="463" t="s">
        <v>918</v>
      </c>
      <c r="E134" s="463" t="s">
        <v>918</v>
      </c>
      <c r="F134" s="463" t="s">
        <v>918</v>
      </c>
      <c r="G134" s="463" t="s">
        <v>918</v>
      </c>
      <c r="H134" s="463" t="s">
        <v>918</v>
      </c>
      <c r="I134" s="463" t="s">
        <v>918</v>
      </c>
      <c r="J134" s="463" t="s">
        <v>918</v>
      </c>
      <c r="K134" s="463" t="s">
        <v>918</v>
      </c>
      <c r="L134" s="463" t="s">
        <v>918</v>
      </c>
      <c r="M134" s="463" t="s">
        <v>918</v>
      </c>
      <c r="N134" s="463" t="s">
        <v>918</v>
      </c>
      <c r="O134" s="463" t="s">
        <v>918</v>
      </c>
      <c r="P134" s="463" t="s">
        <v>918</v>
      </c>
      <c r="Q134" s="463" t="s">
        <v>918</v>
      </c>
      <c r="R134" s="463" t="s">
        <v>918</v>
      </c>
      <c r="S134" s="463" t="s">
        <v>918</v>
      </c>
      <c r="T134" s="463" t="s">
        <v>918</v>
      </c>
      <c r="U134" s="463" t="s">
        <v>918</v>
      </c>
      <c r="V134" s="463" t="s">
        <v>918</v>
      </c>
      <c r="W134" s="463" t="s">
        <v>918</v>
      </c>
      <c r="X134" s="463" t="s">
        <v>918</v>
      </c>
      <c r="Y134" s="463" t="s">
        <v>918</v>
      </c>
      <c r="Z134" s="463" t="s">
        <v>918</v>
      </c>
      <c r="AA134" s="463" t="s">
        <v>918</v>
      </c>
      <c r="AB134" s="463" t="s">
        <v>918</v>
      </c>
      <c r="AC134" s="463" t="s">
        <v>918</v>
      </c>
      <c r="AD134" s="463" t="s">
        <v>918</v>
      </c>
      <c r="AE134" s="463" t="s">
        <v>918</v>
      </c>
      <c r="AF134" s="463" t="s">
        <v>918</v>
      </c>
      <c r="AG134" s="463" t="s">
        <v>918</v>
      </c>
      <c r="AH134" s="463" t="s">
        <v>918</v>
      </c>
      <c r="AI134" s="463" t="s">
        <v>918</v>
      </c>
      <c r="AJ134" s="463" t="s">
        <v>918</v>
      </c>
      <c r="AK134" s="463" t="s">
        <v>918</v>
      </c>
      <c r="AL134" s="726"/>
      <c r="AM134" s="726"/>
      <c r="AN134" s="726"/>
      <c r="AO134" s="726"/>
      <c r="AP134" s="726"/>
      <c r="AQ134" s="726"/>
      <c r="AR134" s="726"/>
      <c r="AS134" s="726"/>
      <c r="AT134" s="726"/>
      <c r="AU134" s="726"/>
      <c r="AV134" s="726"/>
      <c r="AW134" s="726"/>
      <c r="AX134" s="726"/>
      <c r="AY134" s="726"/>
      <c r="AZ134" s="726"/>
      <c r="BA134" s="726"/>
      <c r="BB134" s="726"/>
      <c r="BC134" s="726"/>
      <c r="BD134" s="726"/>
      <c r="BE134" s="726"/>
      <c r="BF134" s="726"/>
      <c r="BG134" s="726"/>
      <c r="BH134" s="726"/>
      <c r="BI134" s="726"/>
      <c r="BJ134" s="726"/>
      <c r="BK134" s="726"/>
      <c r="BL134" s="726"/>
    </row>
    <row r="135" spans="1:64" outlineLevel="1" x14ac:dyDescent="0.2">
      <c r="A135" s="726"/>
      <c r="B135" s="845" t="s">
        <v>946</v>
      </c>
      <c r="C135" s="974" t="s">
        <v>2889</v>
      </c>
      <c r="D135" s="463" t="s">
        <v>918</v>
      </c>
      <c r="E135" s="463" t="s">
        <v>918</v>
      </c>
      <c r="F135" s="463" t="s">
        <v>918</v>
      </c>
      <c r="G135" s="463" t="s">
        <v>918</v>
      </c>
      <c r="H135" s="463" t="s">
        <v>918</v>
      </c>
      <c r="I135" s="463" t="s">
        <v>918</v>
      </c>
      <c r="J135" s="463" t="s">
        <v>918</v>
      </c>
      <c r="K135" s="463" t="s">
        <v>918</v>
      </c>
      <c r="L135" s="463" t="s">
        <v>918</v>
      </c>
      <c r="M135" s="463" t="s">
        <v>918</v>
      </c>
      <c r="N135" s="463" t="s">
        <v>918</v>
      </c>
      <c r="O135" s="463" t="s">
        <v>918</v>
      </c>
      <c r="P135" s="463" t="s">
        <v>918</v>
      </c>
      <c r="Q135" s="463" t="s">
        <v>918</v>
      </c>
      <c r="R135" s="463" t="s">
        <v>918</v>
      </c>
      <c r="S135" s="463" t="s">
        <v>918</v>
      </c>
      <c r="T135" s="463" t="s">
        <v>918</v>
      </c>
      <c r="U135" s="463" t="s">
        <v>918</v>
      </c>
      <c r="V135" s="463" t="s">
        <v>918</v>
      </c>
      <c r="W135" s="463" t="s">
        <v>918</v>
      </c>
      <c r="X135" s="463" t="s">
        <v>918</v>
      </c>
      <c r="Y135" s="463" t="s">
        <v>918</v>
      </c>
      <c r="Z135" s="463" t="s">
        <v>918</v>
      </c>
      <c r="AA135" s="463" t="s">
        <v>918</v>
      </c>
      <c r="AB135" s="463" t="s">
        <v>918</v>
      </c>
      <c r="AC135" s="463" t="s">
        <v>918</v>
      </c>
      <c r="AD135" s="463" t="s">
        <v>918</v>
      </c>
      <c r="AE135" s="463" t="s">
        <v>918</v>
      </c>
      <c r="AF135" s="463" t="s">
        <v>918</v>
      </c>
      <c r="AG135" s="463" t="s">
        <v>918</v>
      </c>
      <c r="AH135" s="463" t="s">
        <v>918</v>
      </c>
      <c r="AI135" s="463" t="s">
        <v>918</v>
      </c>
      <c r="AJ135" s="463" t="s">
        <v>918</v>
      </c>
      <c r="AK135" s="463" t="s">
        <v>918</v>
      </c>
      <c r="AL135" s="726"/>
      <c r="AM135" s="726"/>
      <c r="AN135" s="726"/>
      <c r="AO135" s="726"/>
      <c r="AP135" s="726"/>
      <c r="AQ135" s="726"/>
      <c r="AR135" s="726"/>
      <c r="AS135" s="726"/>
      <c r="AT135" s="726"/>
      <c r="AU135" s="726"/>
      <c r="AV135" s="726"/>
      <c r="AW135" s="726"/>
      <c r="AX135" s="726"/>
      <c r="AY135" s="726"/>
      <c r="AZ135" s="726"/>
      <c r="BA135" s="726"/>
      <c r="BB135" s="726"/>
      <c r="BC135" s="726"/>
      <c r="BD135" s="726"/>
      <c r="BE135" s="726"/>
      <c r="BF135" s="726"/>
      <c r="BG135" s="726"/>
      <c r="BH135" s="726"/>
      <c r="BI135" s="726"/>
      <c r="BJ135" s="726"/>
      <c r="BK135" s="726"/>
      <c r="BL135" s="726"/>
    </row>
    <row r="136" spans="1:64" outlineLevel="1" x14ac:dyDescent="0.2">
      <c r="A136" s="726"/>
      <c r="B136" s="845" t="s">
        <v>946</v>
      </c>
      <c r="C136" s="974" t="s">
        <v>2890</v>
      </c>
      <c r="D136" s="463" t="s">
        <v>918</v>
      </c>
      <c r="E136" s="463" t="s">
        <v>918</v>
      </c>
      <c r="F136" s="463" t="s">
        <v>918</v>
      </c>
      <c r="G136" s="463" t="s">
        <v>918</v>
      </c>
      <c r="H136" s="463" t="s">
        <v>918</v>
      </c>
      <c r="I136" s="463" t="s">
        <v>918</v>
      </c>
      <c r="J136" s="463" t="s">
        <v>918</v>
      </c>
      <c r="K136" s="463" t="s">
        <v>918</v>
      </c>
      <c r="L136" s="463" t="s">
        <v>918</v>
      </c>
      <c r="M136" s="463" t="s">
        <v>918</v>
      </c>
      <c r="N136" s="463" t="s">
        <v>918</v>
      </c>
      <c r="O136" s="463" t="s">
        <v>918</v>
      </c>
      <c r="P136" s="463" t="s">
        <v>918</v>
      </c>
      <c r="Q136" s="463" t="s">
        <v>918</v>
      </c>
      <c r="R136" s="463" t="s">
        <v>918</v>
      </c>
      <c r="S136" s="463" t="s">
        <v>918</v>
      </c>
      <c r="T136" s="463" t="s">
        <v>918</v>
      </c>
      <c r="U136" s="463" t="s">
        <v>918</v>
      </c>
      <c r="V136" s="463" t="s">
        <v>918</v>
      </c>
      <c r="W136" s="463" t="s">
        <v>918</v>
      </c>
      <c r="X136" s="463" t="s">
        <v>918</v>
      </c>
      <c r="Y136" s="463" t="s">
        <v>918</v>
      </c>
      <c r="Z136" s="463" t="s">
        <v>918</v>
      </c>
      <c r="AA136" s="463" t="s">
        <v>918</v>
      </c>
      <c r="AB136" s="463" t="s">
        <v>918</v>
      </c>
      <c r="AC136" s="463" t="s">
        <v>918</v>
      </c>
      <c r="AD136" s="463" t="s">
        <v>918</v>
      </c>
      <c r="AE136" s="463" t="s">
        <v>918</v>
      </c>
      <c r="AF136" s="463" t="s">
        <v>918</v>
      </c>
      <c r="AG136" s="463" t="s">
        <v>918</v>
      </c>
      <c r="AH136" s="463" t="s">
        <v>918</v>
      </c>
      <c r="AI136" s="463" t="s">
        <v>918</v>
      </c>
      <c r="AJ136" s="463" t="s">
        <v>918</v>
      </c>
      <c r="AK136" s="463" t="s">
        <v>918</v>
      </c>
      <c r="AL136" s="726"/>
      <c r="AM136" s="726"/>
      <c r="AN136" s="726"/>
      <c r="AO136" s="726"/>
      <c r="AP136" s="726"/>
      <c r="AQ136" s="726"/>
      <c r="AR136" s="726"/>
      <c r="AS136" s="726"/>
      <c r="AT136" s="726"/>
      <c r="AU136" s="726"/>
      <c r="AV136" s="726"/>
      <c r="AW136" s="726"/>
      <c r="AX136" s="726"/>
      <c r="AY136" s="726"/>
      <c r="AZ136" s="726"/>
      <c r="BA136" s="726"/>
      <c r="BB136" s="726"/>
      <c r="BC136" s="726"/>
      <c r="BD136" s="726"/>
      <c r="BE136" s="726"/>
      <c r="BF136" s="726"/>
      <c r="BG136" s="726"/>
      <c r="BH136" s="726"/>
      <c r="BI136" s="726"/>
      <c r="BJ136" s="726"/>
      <c r="BK136" s="726"/>
      <c r="BL136" s="726"/>
    </row>
    <row r="137" spans="1:64" outlineLevel="1" x14ac:dyDescent="0.2">
      <c r="A137" s="726"/>
      <c r="B137" s="845" t="s">
        <v>946</v>
      </c>
      <c r="C137" s="974" t="s">
        <v>2891</v>
      </c>
      <c r="D137" s="463" t="s">
        <v>918</v>
      </c>
      <c r="E137" s="463" t="s">
        <v>918</v>
      </c>
      <c r="F137" s="463" t="s">
        <v>918</v>
      </c>
      <c r="G137" s="463" t="s">
        <v>918</v>
      </c>
      <c r="H137" s="463" t="s">
        <v>918</v>
      </c>
      <c r="I137" s="463" t="s">
        <v>918</v>
      </c>
      <c r="J137" s="463" t="s">
        <v>918</v>
      </c>
      <c r="K137" s="463" t="s">
        <v>918</v>
      </c>
      <c r="L137" s="463" t="s">
        <v>918</v>
      </c>
      <c r="M137" s="463" t="s">
        <v>918</v>
      </c>
      <c r="N137" s="463" t="s">
        <v>918</v>
      </c>
      <c r="O137" s="463" t="s">
        <v>918</v>
      </c>
      <c r="P137" s="463" t="s">
        <v>918</v>
      </c>
      <c r="Q137" s="463" t="s">
        <v>918</v>
      </c>
      <c r="R137" s="463" t="s">
        <v>918</v>
      </c>
      <c r="S137" s="463" t="s">
        <v>918</v>
      </c>
      <c r="T137" s="463" t="s">
        <v>918</v>
      </c>
      <c r="U137" s="463" t="s">
        <v>918</v>
      </c>
      <c r="V137" s="463" t="s">
        <v>918</v>
      </c>
      <c r="W137" s="463" t="s">
        <v>918</v>
      </c>
      <c r="X137" s="463" t="s">
        <v>918</v>
      </c>
      <c r="Y137" s="463" t="s">
        <v>918</v>
      </c>
      <c r="Z137" s="463" t="s">
        <v>918</v>
      </c>
      <c r="AA137" s="463" t="s">
        <v>918</v>
      </c>
      <c r="AB137" s="463" t="s">
        <v>918</v>
      </c>
      <c r="AC137" s="463" t="s">
        <v>918</v>
      </c>
      <c r="AD137" s="463" t="s">
        <v>918</v>
      </c>
      <c r="AE137" s="463" t="s">
        <v>918</v>
      </c>
      <c r="AF137" s="463" t="s">
        <v>918</v>
      </c>
      <c r="AG137" s="463" t="s">
        <v>918</v>
      </c>
      <c r="AH137" s="463" t="s">
        <v>918</v>
      </c>
      <c r="AI137" s="463" t="s">
        <v>918</v>
      </c>
      <c r="AJ137" s="463" t="s">
        <v>918</v>
      </c>
      <c r="AK137" s="463" t="s">
        <v>918</v>
      </c>
      <c r="AL137" s="726"/>
      <c r="AM137" s="726"/>
      <c r="AN137" s="726"/>
      <c r="AO137" s="726"/>
      <c r="AP137" s="726"/>
      <c r="AQ137" s="726"/>
      <c r="AR137" s="726"/>
      <c r="AS137" s="726"/>
      <c r="AT137" s="726"/>
      <c r="AU137" s="726"/>
      <c r="AV137" s="726"/>
      <c r="AW137" s="726"/>
      <c r="AX137" s="726"/>
      <c r="AY137" s="726"/>
      <c r="AZ137" s="726"/>
      <c r="BA137" s="726"/>
      <c r="BB137" s="726"/>
      <c r="BC137" s="726"/>
      <c r="BD137" s="726"/>
      <c r="BE137" s="726"/>
      <c r="BF137" s="726"/>
      <c r="BG137" s="726"/>
      <c r="BH137" s="726"/>
      <c r="BI137" s="726"/>
      <c r="BJ137" s="726"/>
      <c r="BK137" s="726"/>
      <c r="BL137" s="726"/>
    </row>
    <row r="138" spans="1:64" outlineLevel="1" x14ac:dyDescent="0.2">
      <c r="A138" s="726"/>
      <c r="B138" s="845" t="s">
        <v>946</v>
      </c>
      <c r="C138" s="974" t="s">
        <v>2892</v>
      </c>
      <c r="D138" s="463" t="s">
        <v>918</v>
      </c>
      <c r="E138" s="463" t="s">
        <v>918</v>
      </c>
      <c r="F138" s="463" t="s">
        <v>918</v>
      </c>
      <c r="G138" s="463" t="s">
        <v>918</v>
      </c>
      <c r="H138" s="463" t="s">
        <v>918</v>
      </c>
      <c r="I138" s="463" t="s">
        <v>918</v>
      </c>
      <c r="J138" s="463" t="s">
        <v>918</v>
      </c>
      <c r="K138" s="463" t="s">
        <v>918</v>
      </c>
      <c r="L138" s="463" t="s">
        <v>918</v>
      </c>
      <c r="M138" s="463" t="s">
        <v>918</v>
      </c>
      <c r="N138" s="463" t="s">
        <v>918</v>
      </c>
      <c r="O138" s="463" t="s">
        <v>918</v>
      </c>
      <c r="P138" s="463" t="s">
        <v>918</v>
      </c>
      <c r="Q138" s="463" t="s">
        <v>918</v>
      </c>
      <c r="R138" s="463" t="s">
        <v>918</v>
      </c>
      <c r="S138" s="463" t="s">
        <v>918</v>
      </c>
      <c r="T138" s="463" t="s">
        <v>918</v>
      </c>
      <c r="U138" s="463" t="s">
        <v>918</v>
      </c>
      <c r="V138" s="463" t="s">
        <v>918</v>
      </c>
      <c r="W138" s="463" t="s">
        <v>918</v>
      </c>
      <c r="X138" s="463" t="s">
        <v>918</v>
      </c>
      <c r="Y138" s="463" t="s">
        <v>918</v>
      </c>
      <c r="Z138" s="463" t="s">
        <v>918</v>
      </c>
      <c r="AA138" s="463" t="s">
        <v>918</v>
      </c>
      <c r="AB138" s="463" t="s">
        <v>918</v>
      </c>
      <c r="AC138" s="463" t="s">
        <v>918</v>
      </c>
      <c r="AD138" s="463" t="s">
        <v>918</v>
      </c>
      <c r="AE138" s="463" t="s">
        <v>918</v>
      </c>
      <c r="AF138" s="463" t="s">
        <v>918</v>
      </c>
      <c r="AG138" s="463" t="s">
        <v>918</v>
      </c>
      <c r="AH138" s="463" t="s">
        <v>918</v>
      </c>
      <c r="AI138" s="463" t="s">
        <v>918</v>
      </c>
      <c r="AJ138" s="463" t="s">
        <v>918</v>
      </c>
      <c r="AK138" s="463" t="s">
        <v>918</v>
      </c>
      <c r="AL138" s="726"/>
      <c r="AM138" s="726"/>
      <c r="AN138" s="726"/>
      <c r="AO138" s="726"/>
      <c r="AP138" s="726"/>
      <c r="AQ138" s="726"/>
      <c r="AR138" s="726"/>
      <c r="AS138" s="726"/>
      <c r="AT138" s="726"/>
      <c r="AU138" s="726"/>
      <c r="AV138" s="726"/>
      <c r="AW138" s="726"/>
      <c r="AX138" s="726"/>
      <c r="AY138" s="726"/>
      <c r="AZ138" s="726"/>
      <c r="BA138" s="726"/>
      <c r="BB138" s="726"/>
      <c r="BC138" s="726"/>
      <c r="BD138" s="726"/>
      <c r="BE138" s="726"/>
      <c r="BF138" s="726"/>
      <c r="BG138" s="726"/>
      <c r="BH138" s="726"/>
      <c r="BI138" s="726"/>
      <c r="BJ138" s="726"/>
      <c r="BK138" s="726"/>
      <c r="BL138" s="726"/>
    </row>
    <row r="139" spans="1:64" outlineLevel="1" x14ac:dyDescent="0.2">
      <c r="A139" s="726"/>
      <c r="B139" s="845" t="s">
        <v>946</v>
      </c>
      <c r="C139" s="974" t="s">
        <v>2893</v>
      </c>
      <c r="D139" s="463" t="s">
        <v>918</v>
      </c>
      <c r="E139" s="463" t="s">
        <v>918</v>
      </c>
      <c r="F139" s="463" t="s">
        <v>918</v>
      </c>
      <c r="G139" s="463" t="s">
        <v>918</v>
      </c>
      <c r="H139" s="463" t="s">
        <v>918</v>
      </c>
      <c r="I139" s="463" t="s">
        <v>918</v>
      </c>
      <c r="J139" s="463" t="s">
        <v>918</v>
      </c>
      <c r="K139" s="463" t="s">
        <v>918</v>
      </c>
      <c r="L139" s="463" t="s">
        <v>918</v>
      </c>
      <c r="M139" s="463" t="s">
        <v>918</v>
      </c>
      <c r="N139" s="463" t="s">
        <v>918</v>
      </c>
      <c r="O139" s="463" t="s">
        <v>918</v>
      </c>
      <c r="P139" s="463" t="s">
        <v>918</v>
      </c>
      <c r="Q139" s="463" t="s">
        <v>918</v>
      </c>
      <c r="R139" s="463" t="s">
        <v>918</v>
      </c>
      <c r="S139" s="463" t="s">
        <v>918</v>
      </c>
      <c r="T139" s="463" t="s">
        <v>918</v>
      </c>
      <c r="U139" s="463" t="s">
        <v>918</v>
      </c>
      <c r="V139" s="463" t="s">
        <v>918</v>
      </c>
      <c r="W139" s="463" t="s">
        <v>918</v>
      </c>
      <c r="X139" s="463" t="s">
        <v>918</v>
      </c>
      <c r="Y139" s="463" t="s">
        <v>918</v>
      </c>
      <c r="Z139" s="463" t="s">
        <v>918</v>
      </c>
      <c r="AA139" s="463" t="s">
        <v>918</v>
      </c>
      <c r="AB139" s="463" t="s">
        <v>918</v>
      </c>
      <c r="AC139" s="463" t="s">
        <v>918</v>
      </c>
      <c r="AD139" s="463" t="s">
        <v>918</v>
      </c>
      <c r="AE139" s="463" t="s">
        <v>918</v>
      </c>
      <c r="AF139" s="463" t="s">
        <v>918</v>
      </c>
      <c r="AG139" s="463" t="s">
        <v>918</v>
      </c>
      <c r="AH139" s="463" t="s">
        <v>918</v>
      </c>
      <c r="AI139" s="463" t="s">
        <v>918</v>
      </c>
      <c r="AJ139" s="463" t="s">
        <v>918</v>
      </c>
      <c r="AK139" s="463" t="s">
        <v>918</v>
      </c>
      <c r="AL139" s="726"/>
      <c r="AM139" s="726"/>
      <c r="AN139" s="726"/>
      <c r="AO139" s="726"/>
      <c r="AP139" s="726"/>
      <c r="AQ139" s="726"/>
      <c r="AR139" s="726"/>
      <c r="AS139" s="726"/>
      <c r="AT139" s="726"/>
      <c r="AU139" s="726"/>
      <c r="AV139" s="726"/>
      <c r="AW139" s="726"/>
      <c r="AX139" s="726"/>
      <c r="AY139" s="726"/>
      <c r="AZ139" s="726"/>
      <c r="BA139" s="726"/>
      <c r="BB139" s="726"/>
      <c r="BC139" s="726"/>
      <c r="BD139" s="726"/>
      <c r="BE139" s="726"/>
      <c r="BF139" s="726"/>
      <c r="BG139" s="726"/>
      <c r="BH139" s="726"/>
      <c r="BI139" s="726"/>
      <c r="BJ139" s="726"/>
      <c r="BK139" s="726"/>
      <c r="BL139" s="726"/>
    </row>
    <row r="140" spans="1:64" outlineLevel="1" x14ac:dyDescent="0.2">
      <c r="A140" s="726"/>
      <c r="B140" s="845" t="s">
        <v>946</v>
      </c>
      <c r="C140" s="974" t="s">
        <v>2894</v>
      </c>
      <c r="D140" s="463" t="s">
        <v>918</v>
      </c>
      <c r="E140" s="463" t="s">
        <v>918</v>
      </c>
      <c r="F140" s="463" t="s">
        <v>918</v>
      </c>
      <c r="G140" s="463" t="s">
        <v>918</v>
      </c>
      <c r="H140" s="463" t="s">
        <v>918</v>
      </c>
      <c r="I140" s="463" t="s">
        <v>918</v>
      </c>
      <c r="J140" s="463" t="s">
        <v>918</v>
      </c>
      <c r="K140" s="463" t="s">
        <v>918</v>
      </c>
      <c r="L140" s="463" t="s">
        <v>918</v>
      </c>
      <c r="M140" s="463" t="s">
        <v>918</v>
      </c>
      <c r="N140" s="463" t="s">
        <v>918</v>
      </c>
      <c r="O140" s="463" t="s">
        <v>918</v>
      </c>
      <c r="P140" s="463" t="s">
        <v>918</v>
      </c>
      <c r="Q140" s="463" t="s">
        <v>918</v>
      </c>
      <c r="R140" s="463" t="s">
        <v>918</v>
      </c>
      <c r="S140" s="463" t="s">
        <v>918</v>
      </c>
      <c r="T140" s="463" t="s">
        <v>918</v>
      </c>
      <c r="U140" s="463" t="s">
        <v>918</v>
      </c>
      <c r="V140" s="463" t="s">
        <v>918</v>
      </c>
      <c r="W140" s="463" t="s">
        <v>918</v>
      </c>
      <c r="X140" s="463" t="s">
        <v>918</v>
      </c>
      <c r="Y140" s="463" t="s">
        <v>918</v>
      </c>
      <c r="Z140" s="463" t="s">
        <v>918</v>
      </c>
      <c r="AA140" s="463" t="s">
        <v>918</v>
      </c>
      <c r="AB140" s="463" t="s">
        <v>918</v>
      </c>
      <c r="AC140" s="463" t="s">
        <v>918</v>
      </c>
      <c r="AD140" s="463" t="s">
        <v>918</v>
      </c>
      <c r="AE140" s="463" t="s">
        <v>918</v>
      </c>
      <c r="AF140" s="463" t="s">
        <v>918</v>
      </c>
      <c r="AG140" s="463" t="s">
        <v>918</v>
      </c>
      <c r="AH140" s="463" t="s">
        <v>918</v>
      </c>
      <c r="AI140" s="463" t="s">
        <v>918</v>
      </c>
      <c r="AJ140" s="463" t="s">
        <v>918</v>
      </c>
      <c r="AK140" s="463" t="s">
        <v>918</v>
      </c>
      <c r="AL140" s="726"/>
      <c r="AM140" s="726"/>
      <c r="AN140" s="726"/>
      <c r="AO140" s="726"/>
      <c r="AP140" s="726"/>
      <c r="AQ140" s="726"/>
      <c r="AR140" s="726"/>
      <c r="AS140" s="726"/>
      <c r="AT140" s="726"/>
      <c r="AU140" s="726"/>
      <c r="AV140" s="726"/>
      <c r="AW140" s="726"/>
      <c r="AX140" s="726"/>
      <c r="AY140" s="726"/>
      <c r="AZ140" s="726"/>
      <c r="BA140" s="726"/>
      <c r="BB140" s="726"/>
      <c r="BC140" s="726"/>
      <c r="BD140" s="726"/>
      <c r="BE140" s="726"/>
      <c r="BF140" s="726"/>
      <c r="BG140" s="726"/>
      <c r="BH140" s="726"/>
      <c r="BI140" s="726"/>
      <c r="BJ140" s="726"/>
      <c r="BK140" s="726"/>
      <c r="BL140" s="726"/>
    </row>
    <row r="141" spans="1:64" outlineLevel="1" x14ac:dyDescent="0.2">
      <c r="A141" s="726"/>
      <c r="B141" s="845" t="s">
        <v>946</v>
      </c>
      <c r="C141" s="974" t="s">
        <v>2895</v>
      </c>
      <c r="D141" s="463" t="s">
        <v>918</v>
      </c>
      <c r="E141" s="463" t="s">
        <v>918</v>
      </c>
      <c r="F141" s="463" t="s">
        <v>918</v>
      </c>
      <c r="G141" s="463" t="s">
        <v>918</v>
      </c>
      <c r="H141" s="463" t="s">
        <v>918</v>
      </c>
      <c r="I141" s="463" t="s">
        <v>918</v>
      </c>
      <c r="J141" s="463" t="s">
        <v>918</v>
      </c>
      <c r="K141" s="463" t="s">
        <v>918</v>
      </c>
      <c r="L141" s="463" t="s">
        <v>918</v>
      </c>
      <c r="M141" s="463" t="s">
        <v>918</v>
      </c>
      <c r="N141" s="463" t="s">
        <v>918</v>
      </c>
      <c r="O141" s="463" t="s">
        <v>918</v>
      </c>
      <c r="P141" s="463" t="s">
        <v>918</v>
      </c>
      <c r="Q141" s="463" t="s">
        <v>918</v>
      </c>
      <c r="R141" s="463" t="s">
        <v>918</v>
      </c>
      <c r="S141" s="463" t="s">
        <v>918</v>
      </c>
      <c r="T141" s="463" t="s">
        <v>918</v>
      </c>
      <c r="U141" s="463" t="s">
        <v>918</v>
      </c>
      <c r="V141" s="463" t="s">
        <v>918</v>
      </c>
      <c r="W141" s="463" t="s">
        <v>918</v>
      </c>
      <c r="X141" s="463" t="s">
        <v>918</v>
      </c>
      <c r="Y141" s="463" t="s">
        <v>918</v>
      </c>
      <c r="Z141" s="463" t="s">
        <v>918</v>
      </c>
      <c r="AA141" s="463" t="s">
        <v>918</v>
      </c>
      <c r="AB141" s="463" t="s">
        <v>918</v>
      </c>
      <c r="AC141" s="463" t="s">
        <v>918</v>
      </c>
      <c r="AD141" s="463" t="s">
        <v>918</v>
      </c>
      <c r="AE141" s="463" t="s">
        <v>918</v>
      </c>
      <c r="AF141" s="463" t="s">
        <v>918</v>
      </c>
      <c r="AG141" s="463" t="s">
        <v>918</v>
      </c>
      <c r="AH141" s="463" t="s">
        <v>918</v>
      </c>
      <c r="AI141" s="463" t="s">
        <v>918</v>
      </c>
      <c r="AJ141" s="463" t="s">
        <v>918</v>
      </c>
      <c r="AK141" s="463" t="s">
        <v>918</v>
      </c>
      <c r="AL141" s="726"/>
      <c r="AM141" s="726"/>
      <c r="AN141" s="726"/>
      <c r="AO141" s="726"/>
      <c r="AP141" s="726"/>
      <c r="AQ141" s="726"/>
      <c r="AR141" s="726"/>
      <c r="AS141" s="726"/>
      <c r="AT141" s="726"/>
      <c r="AU141" s="726"/>
      <c r="AV141" s="726"/>
      <c r="AW141" s="726"/>
      <c r="AX141" s="726"/>
      <c r="AY141" s="726"/>
      <c r="AZ141" s="726"/>
      <c r="BA141" s="726"/>
      <c r="BB141" s="726"/>
      <c r="BC141" s="726"/>
      <c r="BD141" s="726"/>
      <c r="BE141" s="726"/>
      <c r="BF141" s="726"/>
      <c r="BG141" s="726"/>
      <c r="BH141" s="726"/>
      <c r="BI141" s="726"/>
      <c r="BJ141" s="726"/>
      <c r="BK141" s="726"/>
      <c r="BL141" s="726"/>
    </row>
    <row r="142" spans="1:64" outlineLevel="1" x14ac:dyDescent="0.2">
      <c r="A142" s="726"/>
      <c r="B142" s="845" t="s">
        <v>946</v>
      </c>
      <c r="C142" s="974" t="s">
        <v>2896</v>
      </c>
      <c r="D142" s="463" t="s">
        <v>918</v>
      </c>
      <c r="E142" s="463" t="s">
        <v>918</v>
      </c>
      <c r="F142" s="463" t="s">
        <v>918</v>
      </c>
      <c r="G142" s="463" t="s">
        <v>918</v>
      </c>
      <c r="H142" s="463" t="s">
        <v>918</v>
      </c>
      <c r="I142" s="463" t="s">
        <v>918</v>
      </c>
      <c r="J142" s="463" t="s">
        <v>918</v>
      </c>
      <c r="K142" s="463" t="s">
        <v>918</v>
      </c>
      <c r="L142" s="463" t="s">
        <v>918</v>
      </c>
      <c r="M142" s="463" t="s">
        <v>918</v>
      </c>
      <c r="N142" s="463" t="s">
        <v>918</v>
      </c>
      <c r="O142" s="463" t="s">
        <v>918</v>
      </c>
      <c r="P142" s="463" t="s">
        <v>918</v>
      </c>
      <c r="Q142" s="463" t="s">
        <v>918</v>
      </c>
      <c r="R142" s="463" t="s">
        <v>918</v>
      </c>
      <c r="S142" s="463" t="s">
        <v>918</v>
      </c>
      <c r="T142" s="463" t="s">
        <v>918</v>
      </c>
      <c r="U142" s="463" t="s">
        <v>918</v>
      </c>
      <c r="V142" s="463" t="s">
        <v>918</v>
      </c>
      <c r="W142" s="463" t="s">
        <v>918</v>
      </c>
      <c r="X142" s="463" t="s">
        <v>918</v>
      </c>
      <c r="Y142" s="463" t="s">
        <v>918</v>
      </c>
      <c r="Z142" s="463" t="s">
        <v>918</v>
      </c>
      <c r="AA142" s="463" t="s">
        <v>918</v>
      </c>
      <c r="AB142" s="463" t="s">
        <v>918</v>
      </c>
      <c r="AC142" s="463" t="s">
        <v>918</v>
      </c>
      <c r="AD142" s="463" t="s">
        <v>918</v>
      </c>
      <c r="AE142" s="463" t="s">
        <v>918</v>
      </c>
      <c r="AF142" s="463" t="s">
        <v>918</v>
      </c>
      <c r="AG142" s="463" t="s">
        <v>918</v>
      </c>
      <c r="AH142" s="463" t="s">
        <v>918</v>
      </c>
      <c r="AI142" s="463" t="s">
        <v>918</v>
      </c>
      <c r="AJ142" s="463" t="s">
        <v>918</v>
      </c>
      <c r="AK142" s="463" t="s">
        <v>918</v>
      </c>
      <c r="AL142" s="726"/>
      <c r="AM142" s="726"/>
      <c r="AN142" s="726"/>
      <c r="AO142" s="726"/>
      <c r="AP142" s="726"/>
      <c r="AQ142" s="726"/>
      <c r="AR142" s="726"/>
      <c r="AS142" s="726"/>
      <c r="AT142" s="726"/>
      <c r="AU142" s="726"/>
      <c r="AV142" s="726"/>
      <c r="AW142" s="726"/>
      <c r="AX142" s="726"/>
      <c r="AY142" s="726"/>
      <c r="AZ142" s="726"/>
      <c r="BA142" s="726"/>
      <c r="BB142" s="726"/>
      <c r="BC142" s="726"/>
      <c r="BD142" s="726"/>
      <c r="BE142" s="726"/>
      <c r="BF142" s="726"/>
      <c r="BG142" s="726"/>
      <c r="BH142" s="726"/>
      <c r="BI142" s="726"/>
      <c r="BJ142" s="726"/>
      <c r="BK142" s="726"/>
      <c r="BL142" s="726"/>
    </row>
    <row r="143" spans="1:64" outlineLevel="1" x14ac:dyDescent="0.2">
      <c r="A143" s="726"/>
      <c r="B143" s="845" t="s">
        <v>946</v>
      </c>
      <c r="C143" s="974" t="s">
        <v>2897</v>
      </c>
      <c r="D143" s="463" t="s">
        <v>918</v>
      </c>
      <c r="E143" s="463" t="s">
        <v>918</v>
      </c>
      <c r="F143" s="463" t="s">
        <v>918</v>
      </c>
      <c r="G143" s="463" t="s">
        <v>918</v>
      </c>
      <c r="H143" s="463" t="s">
        <v>918</v>
      </c>
      <c r="I143" s="463" t="s">
        <v>918</v>
      </c>
      <c r="J143" s="463" t="s">
        <v>918</v>
      </c>
      <c r="K143" s="463" t="s">
        <v>918</v>
      </c>
      <c r="L143" s="463" t="s">
        <v>918</v>
      </c>
      <c r="M143" s="463" t="s">
        <v>918</v>
      </c>
      <c r="N143" s="463" t="s">
        <v>918</v>
      </c>
      <c r="O143" s="463" t="s">
        <v>918</v>
      </c>
      <c r="P143" s="463" t="s">
        <v>918</v>
      </c>
      <c r="Q143" s="463" t="s">
        <v>918</v>
      </c>
      <c r="R143" s="463" t="s">
        <v>918</v>
      </c>
      <c r="S143" s="463" t="s">
        <v>918</v>
      </c>
      <c r="T143" s="463" t="s">
        <v>918</v>
      </c>
      <c r="U143" s="463" t="s">
        <v>918</v>
      </c>
      <c r="V143" s="463" t="s">
        <v>918</v>
      </c>
      <c r="W143" s="463" t="s">
        <v>918</v>
      </c>
      <c r="X143" s="463" t="s">
        <v>918</v>
      </c>
      <c r="Y143" s="463" t="s">
        <v>918</v>
      </c>
      <c r="Z143" s="463" t="s">
        <v>918</v>
      </c>
      <c r="AA143" s="463" t="s">
        <v>918</v>
      </c>
      <c r="AB143" s="463" t="s">
        <v>918</v>
      </c>
      <c r="AC143" s="463" t="s">
        <v>918</v>
      </c>
      <c r="AD143" s="463" t="s">
        <v>918</v>
      </c>
      <c r="AE143" s="463" t="s">
        <v>918</v>
      </c>
      <c r="AF143" s="463" t="s">
        <v>918</v>
      </c>
      <c r="AG143" s="463" t="s">
        <v>918</v>
      </c>
      <c r="AH143" s="463" t="s">
        <v>918</v>
      </c>
      <c r="AI143" s="463" t="s">
        <v>918</v>
      </c>
      <c r="AJ143" s="463" t="s">
        <v>918</v>
      </c>
      <c r="AK143" s="463" t="s">
        <v>918</v>
      </c>
      <c r="AL143" s="726"/>
      <c r="AM143" s="726"/>
      <c r="AN143" s="726"/>
      <c r="AO143" s="726"/>
      <c r="AP143" s="726"/>
      <c r="AQ143" s="726"/>
      <c r="AR143" s="726"/>
      <c r="AS143" s="726"/>
      <c r="AT143" s="726"/>
      <c r="AU143" s="726"/>
      <c r="AV143" s="726"/>
      <c r="AW143" s="726"/>
      <c r="AX143" s="726"/>
      <c r="AY143" s="726"/>
      <c r="AZ143" s="726"/>
      <c r="BA143" s="726"/>
      <c r="BB143" s="726"/>
      <c r="BC143" s="726"/>
      <c r="BD143" s="726"/>
      <c r="BE143" s="726"/>
      <c r="BF143" s="726"/>
      <c r="BG143" s="726"/>
      <c r="BH143" s="726"/>
      <c r="BI143" s="726"/>
      <c r="BJ143" s="726"/>
      <c r="BK143" s="726"/>
      <c r="BL143" s="726"/>
    </row>
    <row r="144" spans="1:64" outlineLevel="1" x14ac:dyDescent="0.2">
      <c r="A144" s="726"/>
      <c r="B144" s="845" t="s">
        <v>946</v>
      </c>
      <c r="C144" s="974" t="s">
        <v>2898</v>
      </c>
      <c r="D144" s="463" t="s">
        <v>918</v>
      </c>
      <c r="E144" s="463" t="s">
        <v>918</v>
      </c>
      <c r="F144" s="463" t="s">
        <v>918</v>
      </c>
      <c r="G144" s="463" t="s">
        <v>918</v>
      </c>
      <c r="H144" s="463" t="s">
        <v>918</v>
      </c>
      <c r="I144" s="463" t="s">
        <v>918</v>
      </c>
      <c r="J144" s="463" t="s">
        <v>918</v>
      </c>
      <c r="K144" s="463" t="s">
        <v>918</v>
      </c>
      <c r="L144" s="463" t="s">
        <v>918</v>
      </c>
      <c r="M144" s="463" t="s">
        <v>918</v>
      </c>
      <c r="N144" s="463" t="s">
        <v>918</v>
      </c>
      <c r="O144" s="463" t="s">
        <v>918</v>
      </c>
      <c r="P144" s="463" t="s">
        <v>918</v>
      </c>
      <c r="Q144" s="463" t="s">
        <v>918</v>
      </c>
      <c r="R144" s="463" t="s">
        <v>918</v>
      </c>
      <c r="S144" s="463" t="s">
        <v>918</v>
      </c>
      <c r="T144" s="463" t="s">
        <v>918</v>
      </c>
      <c r="U144" s="463" t="s">
        <v>918</v>
      </c>
      <c r="V144" s="463" t="s">
        <v>918</v>
      </c>
      <c r="W144" s="463" t="s">
        <v>918</v>
      </c>
      <c r="X144" s="463" t="s">
        <v>918</v>
      </c>
      <c r="Y144" s="463" t="s">
        <v>918</v>
      </c>
      <c r="Z144" s="463" t="s">
        <v>918</v>
      </c>
      <c r="AA144" s="463" t="s">
        <v>918</v>
      </c>
      <c r="AB144" s="463" t="s">
        <v>918</v>
      </c>
      <c r="AC144" s="463" t="s">
        <v>918</v>
      </c>
      <c r="AD144" s="463" t="s">
        <v>918</v>
      </c>
      <c r="AE144" s="463" t="s">
        <v>918</v>
      </c>
      <c r="AF144" s="463" t="s">
        <v>918</v>
      </c>
      <c r="AG144" s="463" t="s">
        <v>918</v>
      </c>
      <c r="AH144" s="463" t="s">
        <v>918</v>
      </c>
      <c r="AI144" s="463" t="s">
        <v>918</v>
      </c>
      <c r="AJ144" s="463" t="s">
        <v>918</v>
      </c>
      <c r="AK144" s="463" t="s">
        <v>918</v>
      </c>
      <c r="AL144" s="726"/>
      <c r="AM144" s="726"/>
      <c r="AN144" s="726"/>
      <c r="AO144" s="726"/>
      <c r="AP144" s="726"/>
      <c r="AQ144" s="726"/>
      <c r="AR144" s="726"/>
      <c r="AS144" s="726"/>
      <c r="AT144" s="726"/>
      <c r="AU144" s="726"/>
      <c r="AV144" s="726"/>
      <c r="AW144" s="726"/>
      <c r="AX144" s="726"/>
      <c r="AY144" s="726"/>
      <c r="AZ144" s="726"/>
      <c r="BA144" s="726"/>
      <c r="BB144" s="726"/>
      <c r="BC144" s="726"/>
      <c r="BD144" s="726"/>
      <c r="BE144" s="726"/>
      <c r="BF144" s="726"/>
      <c r="BG144" s="726"/>
      <c r="BH144" s="726"/>
      <c r="BI144" s="726"/>
      <c r="BJ144" s="726"/>
      <c r="BK144" s="726"/>
      <c r="BL144" s="726"/>
    </row>
    <row r="145" spans="1:64" outlineLevel="1" x14ac:dyDescent="0.2">
      <c r="A145" s="726"/>
      <c r="B145" s="845" t="s">
        <v>946</v>
      </c>
      <c r="C145" s="974" t="s">
        <v>2899</v>
      </c>
      <c r="D145" s="463" t="s">
        <v>918</v>
      </c>
      <c r="E145" s="463" t="s">
        <v>918</v>
      </c>
      <c r="F145" s="463" t="s">
        <v>918</v>
      </c>
      <c r="G145" s="463" t="s">
        <v>918</v>
      </c>
      <c r="H145" s="463" t="s">
        <v>918</v>
      </c>
      <c r="I145" s="463" t="s">
        <v>918</v>
      </c>
      <c r="J145" s="463" t="s">
        <v>918</v>
      </c>
      <c r="K145" s="463" t="s">
        <v>918</v>
      </c>
      <c r="L145" s="463" t="s">
        <v>918</v>
      </c>
      <c r="M145" s="463" t="s">
        <v>918</v>
      </c>
      <c r="N145" s="463" t="s">
        <v>918</v>
      </c>
      <c r="O145" s="463" t="s">
        <v>918</v>
      </c>
      <c r="P145" s="463" t="s">
        <v>918</v>
      </c>
      <c r="Q145" s="463" t="s">
        <v>918</v>
      </c>
      <c r="R145" s="463" t="s">
        <v>918</v>
      </c>
      <c r="S145" s="463" t="s">
        <v>918</v>
      </c>
      <c r="T145" s="463" t="s">
        <v>918</v>
      </c>
      <c r="U145" s="463" t="s">
        <v>918</v>
      </c>
      <c r="V145" s="463" t="s">
        <v>918</v>
      </c>
      <c r="W145" s="463" t="s">
        <v>918</v>
      </c>
      <c r="X145" s="463" t="s">
        <v>918</v>
      </c>
      <c r="Y145" s="463" t="s">
        <v>918</v>
      </c>
      <c r="Z145" s="463" t="s">
        <v>918</v>
      </c>
      <c r="AA145" s="463" t="s">
        <v>918</v>
      </c>
      <c r="AB145" s="463" t="s">
        <v>918</v>
      </c>
      <c r="AC145" s="463" t="s">
        <v>918</v>
      </c>
      <c r="AD145" s="463" t="s">
        <v>918</v>
      </c>
      <c r="AE145" s="463" t="s">
        <v>918</v>
      </c>
      <c r="AF145" s="463" t="s">
        <v>918</v>
      </c>
      <c r="AG145" s="463" t="s">
        <v>918</v>
      </c>
      <c r="AH145" s="463" t="s">
        <v>918</v>
      </c>
      <c r="AI145" s="463" t="s">
        <v>918</v>
      </c>
      <c r="AJ145" s="463" t="s">
        <v>918</v>
      </c>
      <c r="AK145" s="463" t="s">
        <v>918</v>
      </c>
      <c r="AL145" s="726"/>
      <c r="AM145" s="726"/>
      <c r="AN145" s="726"/>
      <c r="AO145" s="726"/>
      <c r="AP145" s="726"/>
      <c r="AQ145" s="726"/>
      <c r="AR145" s="726"/>
      <c r="AS145" s="726"/>
      <c r="AT145" s="726"/>
      <c r="AU145" s="726"/>
      <c r="AV145" s="726"/>
      <c r="AW145" s="726"/>
      <c r="AX145" s="726"/>
      <c r="AY145" s="726"/>
      <c r="AZ145" s="726"/>
      <c r="BA145" s="726"/>
      <c r="BB145" s="726"/>
      <c r="BC145" s="726"/>
      <c r="BD145" s="726"/>
      <c r="BE145" s="726"/>
      <c r="BF145" s="726"/>
      <c r="BG145" s="726"/>
      <c r="BH145" s="726"/>
      <c r="BI145" s="726"/>
      <c r="BJ145" s="726"/>
      <c r="BK145" s="726"/>
      <c r="BL145" s="726"/>
    </row>
    <row r="146" spans="1:64" outlineLevel="1" x14ac:dyDescent="0.2">
      <c r="A146" s="726"/>
      <c r="B146" s="845" t="s">
        <v>946</v>
      </c>
      <c r="C146" s="974" t="s">
        <v>2900</v>
      </c>
      <c r="D146" s="463" t="s">
        <v>918</v>
      </c>
      <c r="E146" s="463" t="s">
        <v>918</v>
      </c>
      <c r="F146" s="463" t="s">
        <v>918</v>
      </c>
      <c r="G146" s="463" t="s">
        <v>918</v>
      </c>
      <c r="H146" s="463" t="s">
        <v>918</v>
      </c>
      <c r="I146" s="463" t="s">
        <v>918</v>
      </c>
      <c r="J146" s="463" t="s">
        <v>918</v>
      </c>
      <c r="K146" s="463" t="s">
        <v>918</v>
      </c>
      <c r="L146" s="463" t="s">
        <v>918</v>
      </c>
      <c r="M146" s="463" t="s">
        <v>918</v>
      </c>
      <c r="N146" s="463" t="s">
        <v>918</v>
      </c>
      <c r="O146" s="463" t="s">
        <v>918</v>
      </c>
      <c r="P146" s="463" t="s">
        <v>918</v>
      </c>
      <c r="Q146" s="463" t="s">
        <v>918</v>
      </c>
      <c r="R146" s="463" t="s">
        <v>918</v>
      </c>
      <c r="S146" s="463" t="s">
        <v>918</v>
      </c>
      <c r="T146" s="463" t="s">
        <v>918</v>
      </c>
      <c r="U146" s="463" t="s">
        <v>918</v>
      </c>
      <c r="V146" s="463" t="s">
        <v>918</v>
      </c>
      <c r="W146" s="463" t="s">
        <v>918</v>
      </c>
      <c r="X146" s="463" t="s">
        <v>918</v>
      </c>
      <c r="Y146" s="463" t="s">
        <v>918</v>
      </c>
      <c r="Z146" s="463" t="s">
        <v>918</v>
      </c>
      <c r="AA146" s="463" t="s">
        <v>918</v>
      </c>
      <c r="AB146" s="463" t="s">
        <v>918</v>
      </c>
      <c r="AC146" s="463" t="s">
        <v>918</v>
      </c>
      <c r="AD146" s="463" t="s">
        <v>918</v>
      </c>
      <c r="AE146" s="463" t="s">
        <v>918</v>
      </c>
      <c r="AF146" s="463" t="s">
        <v>918</v>
      </c>
      <c r="AG146" s="463" t="s">
        <v>918</v>
      </c>
      <c r="AH146" s="463" t="s">
        <v>918</v>
      </c>
      <c r="AI146" s="463" t="s">
        <v>918</v>
      </c>
      <c r="AJ146" s="463" t="s">
        <v>918</v>
      </c>
      <c r="AK146" s="463" t="s">
        <v>918</v>
      </c>
      <c r="AL146" s="726"/>
      <c r="AM146" s="726"/>
      <c r="AN146" s="726"/>
      <c r="AO146" s="726"/>
      <c r="AP146" s="726"/>
      <c r="AQ146" s="726"/>
      <c r="AR146" s="726"/>
      <c r="AS146" s="726"/>
      <c r="AT146" s="726"/>
      <c r="AU146" s="726"/>
      <c r="AV146" s="726"/>
      <c r="AW146" s="726"/>
      <c r="AX146" s="726"/>
      <c r="AY146" s="726"/>
      <c r="AZ146" s="726"/>
      <c r="BA146" s="726"/>
      <c r="BB146" s="726"/>
      <c r="BC146" s="726"/>
      <c r="BD146" s="726"/>
      <c r="BE146" s="726"/>
      <c r="BF146" s="726"/>
      <c r="BG146" s="726"/>
      <c r="BH146" s="726"/>
      <c r="BI146" s="726"/>
      <c r="BJ146" s="726"/>
      <c r="BK146" s="726"/>
      <c r="BL146" s="726"/>
    </row>
    <row r="147" spans="1:64" outlineLevel="1" x14ac:dyDescent="0.2">
      <c r="A147" s="726"/>
      <c r="B147" s="845" t="s">
        <v>946</v>
      </c>
      <c r="C147" s="974" t="s">
        <v>2901</v>
      </c>
      <c r="D147" s="463" t="s">
        <v>918</v>
      </c>
      <c r="E147" s="463" t="s">
        <v>918</v>
      </c>
      <c r="F147" s="463" t="s">
        <v>918</v>
      </c>
      <c r="G147" s="463" t="s">
        <v>918</v>
      </c>
      <c r="H147" s="463" t="s">
        <v>918</v>
      </c>
      <c r="I147" s="463" t="s">
        <v>918</v>
      </c>
      <c r="J147" s="463" t="s">
        <v>918</v>
      </c>
      <c r="K147" s="463" t="s">
        <v>918</v>
      </c>
      <c r="L147" s="463" t="s">
        <v>918</v>
      </c>
      <c r="M147" s="463" t="s">
        <v>918</v>
      </c>
      <c r="N147" s="463" t="s">
        <v>918</v>
      </c>
      <c r="O147" s="463" t="s">
        <v>918</v>
      </c>
      <c r="P147" s="463" t="s">
        <v>918</v>
      </c>
      <c r="Q147" s="463" t="s">
        <v>918</v>
      </c>
      <c r="R147" s="463" t="s">
        <v>918</v>
      </c>
      <c r="S147" s="463" t="s">
        <v>918</v>
      </c>
      <c r="T147" s="463" t="s">
        <v>918</v>
      </c>
      <c r="U147" s="463" t="s">
        <v>918</v>
      </c>
      <c r="V147" s="463" t="s">
        <v>918</v>
      </c>
      <c r="W147" s="463" t="s">
        <v>918</v>
      </c>
      <c r="X147" s="463" t="s">
        <v>918</v>
      </c>
      <c r="Y147" s="463" t="s">
        <v>918</v>
      </c>
      <c r="Z147" s="463" t="s">
        <v>918</v>
      </c>
      <c r="AA147" s="463" t="s">
        <v>918</v>
      </c>
      <c r="AB147" s="463" t="s">
        <v>918</v>
      </c>
      <c r="AC147" s="463" t="s">
        <v>918</v>
      </c>
      <c r="AD147" s="463" t="s">
        <v>918</v>
      </c>
      <c r="AE147" s="463" t="s">
        <v>918</v>
      </c>
      <c r="AF147" s="463" t="s">
        <v>918</v>
      </c>
      <c r="AG147" s="463" t="s">
        <v>918</v>
      </c>
      <c r="AH147" s="463" t="s">
        <v>918</v>
      </c>
      <c r="AI147" s="463" t="s">
        <v>918</v>
      </c>
      <c r="AJ147" s="463" t="s">
        <v>918</v>
      </c>
      <c r="AK147" s="463" t="s">
        <v>918</v>
      </c>
      <c r="AL147" s="726"/>
      <c r="AM147" s="726"/>
      <c r="AN147" s="726"/>
      <c r="AO147" s="726"/>
      <c r="AP147" s="726"/>
      <c r="AQ147" s="726"/>
      <c r="AR147" s="726"/>
      <c r="AS147" s="726"/>
      <c r="AT147" s="726"/>
      <c r="AU147" s="726"/>
      <c r="AV147" s="726"/>
      <c r="AW147" s="726"/>
      <c r="AX147" s="726"/>
      <c r="AY147" s="726"/>
      <c r="AZ147" s="726"/>
      <c r="BA147" s="726"/>
      <c r="BB147" s="726"/>
      <c r="BC147" s="726"/>
      <c r="BD147" s="726"/>
      <c r="BE147" s="726"/>
      <c r="BF147" s="726"/>
      <c r="BG147" s="726"/>
      <c r="BH147" s="726"/>
      <c r="BI147" s="726"/>
      <c r="BJ147" s="726"/>
      <c r="BK147" s="726"/>
      <c r="BL147" s="726"/>
    </row>
    <row r="148" spans="1:64" outlineLevel="1" x14ac:dyDescent="0.2">
      <c r="A148" s="726"/>
      <c r="B148" s="845" t="s">
        <v>946</v>
      </c>
      <c r="C148" s="974" t="s">
        <v>2902</v>
      </c>
      <c r="D148" s="463" t="s">
        <v>918</v>
      </c>
      <c r="E148" s="463" t="s">
        <v>918</v>
      </c>
      <c r="F148" s="463" t="s">
        <v>918</v>
      </c>
      <c r="G148" s="463" t="s">
        <v>918</v>
      </c>
      <c r="H148" s="463" t="s">
        <v>918</v>
      </c>
      <c r="I148" s="463" t="s">
        <v>918</v>
      </c>
      <c r="J148" s="463" t="s">
        <v>918</v>
      </c>
      <c r="K148" s="463" t="s">
        <v>918</v>
      </c>
      <c r="L148" s="463" t="s">
        <v>918</v>
      </c>
      <c r="M148" s="463" t="s">
        <v>918</v>
      </c>
      <c r="N148" s="463" t="s">
        <v>918</v>
      </c>
      <c r="O148" s="463" t="s">
        <v>918</v>
      </c>
      <c r="P148" s="463" t="s">
        <v>918</v>
      </c>
      <c r="Q148" s="463" t="s">
        <v>918</v>
      </c>
      <c r="R148" s="463" t="s">
        <v>918</v>
      </c>
      <c r="S148" s="463" t="s">
        <v>918</v>
      </c>
      <c r="T148" s="463" t="s">
        <v>918</v>
      </c>
      <c r="U148" s="463" t="s">
        <v>918</v>
      </c>
      <c r="V148" s="463" t="s">
        <v>918</v>
      </c>
      <c r="W148" s="463" t="s">
        <v>918</v>
      </c>
      <c r="X148" s="463" t="s">
        <v>918</v>
      </c>
      <c r="Y148" s="463" t="s">
        <v>918</v>
      </c>
      <c r="Z148" s="463" t="s">
        <v>918</v>
      </c>
      <c r="AA148" s="463" t="s">
        <v>918</v>
      </c>
      <c r="AB148" s="463" t="s">
        <v>918</v>
      </c>
      <c r="AC148" s="463" t="s">
        <v>918</v>
      </c>
      <c r="AD148" s="463" t="s">
        <v>918</v>
      </c>
      <c r="AE148" s="463" t="s">
        <v>918</v>
      </c>
      <c r="AF148" s="463" t="s">
        <v>918</v>
      </c>
      <c r="AG148" s="463" t="s">
        <v>918</v>
      </c>
      <c r="AH148" s="463" t="s">
        <v>918</v>
      </c>
      <c r="AI148" s="463" t="s">
        <v>918</v>
      </c>
      <c r="AJ148" s="463" t="s">
        <v>918</v>
      </c>
      <c r="AK148" s="463" t="s">
        <v>918</v>
      </c>
      <c r="AL148" s="726"/>
      <c r="AM148" s="726"/>
      <c r="AN148" s="726"/>
      <c r="AO148" s="726"/>
      <c r="AP148" s="726"/>
      <c r="AQ148" s="726"/>
      <c r="AR148" s="726"/>
      <c r="AS148" s="726"/>
      <c r="AT148" s="726"/>
      <c r="AU148" s="726"/>
      <c r="AV148" s="726"/>
      <c r="AW148" s="726"/>
      <c r="AX148" s="726"/>
      <c r="AY148" s="726"/>
      <c r="AZ148" s="726"/>
      <c r="BA148" s="726"/>
      <c r="BB148" s="726"/>
      <c r="BC148" s="726"/>
      <c r="BD148" s="726"/>
      <c r="BE148" s="726"/>
      <c r="BF148" s="726"/>
      <c r="BG148" s="726"/>
      <c r="BH148" s="726"/>
      <c r="BI148" s="726"/>
      <c r="BJ148" s="726"/>
      <c r="BK148" s="726"/>
      <c r="BL148" s="726"/>
    </row>
    <row r="149" spans="1:64" outlineLevel="1" x14ac:dyDescent="0.2">
      <c r="A149" s="726"/>
      <c r="B149" s="845" t="s">
        <v>946</v>
      </c>
      <c r="C149" s="974" t="s">
        <v>2903</v>
      </c>
      <c r="D149" s="463" t="s">
        <v>918</v>
      </c>
      <c r="E149" s="463" t="s">
        <v>918</v>
      </c>
      <c r="F149" s="463" t="s">
        <v>918</v>
      </c>
      <c r="G149" s="463" t="s">
        <v>918</v>
      </c>
      <c r="H149" s="463" t="s">
        <v>918</v>
      </c>
      <c r="I149" s="463" t="s">
        <v>918</v>
      </c>
      <c r="J149" s="463" t="s">
        <v>918</v>
      </c>
      <c r="K149" s="463" t="s">
        <v>918</v>
      </c>
      <c r="L149" s="463" t="s">
        <v>918</v>
      </c>
      <c r="M149" s="463" t="s">
        <v>918</v>
      </c>
      <c r="N149" s="463" t="s">
        <v>918</v>
      </c>
      <c r="O149" s="463" t="s">
        <v>918</v>
      </c>
      <c r="P149" s="463" t="s">
        <v>918</v>
      </c>
      <c r="Q149" s="463" t="s">
        <v>918</v>
      </c>
      <c r="R149" s="463" t="s">
        <v>918</v>
      </c>
      <c r="S149" s="463" t="s">
        <v>918</v>
      </c>
      <c r="T149" s="463" t="s">
        <v>918</v>
      </c>
      <c r="U149" s="463" t="s">
        <v>918</v>
      </c>
      <c r="V149" s="463" t="s">
        <v>918</v>
      </c>
      <c r="W149" s="463" t="s">
        <v>918</v>
      </c>
      <c r="X149" s="463" t="s">
        <v>918</v>
      </c>
      <c r="Y149" s="463" t="s">
        <v>918</v>
      </c>
      <c r="Z149" s="463" t="s">
        <v>918</v>
      </c>
      <c r="AA149" s="463" t="s">
        <v>918</v>
      </c>
      <c r="AB149" s="463" t="s">
        <v>918</v>
      </c>
      <c r="AC149" s="463" t="s">
        <v>918</v>
      </c>
      <c r="AD149" s="463" t="s">
        <v>918</v>
      </c>
      <c r="AE149" s="463" t="s">
        <v>918</v>
      </c>
      <c r="AF149" s="463" t="s">
        <v>918</v>
      </c>
      <c r="AG149" s="463" t="s">
        <v>918</v>
      </c>
      <c r="AH149" s="463" t="s">
        <v>918</v>
      </c>
      <c r="AI149" s="463" t="s">
        <v>918</v>
      </c>
      <c r="AJ149" s="463" t="s">
        <v>918</v>
      </c>
      <c r="AK149" s="463" t="s">
        <v>918</v>
      </c>
      <c r="AL149" s="726"/>
      <c r="AM149" s="726"/>
      <c r="AN149" s="726"/>
      <c r="AO149" s="726"/>
      <c r="AP149" s="726"/>
      <c r="AQ149" s="726"/>
      <c r="AR149" s="726"/>
      <c r="AS149" s="726"/>
      <c r="AT149" s="726"/>
      <c r="AU149" s="726"/>
      <c r="AV149" s="726"/>
      <c r="AW149" s="726"/>
      <c r="AX149" s="726"/>
      <c r="AY149" s="726"/>
      <c r="AZ149" s="726"/>
      <c r="BA149" s="726"/>
      <c r="BB149" s="726"/>
      <c r="BC149" s="726"/>
      <c r="BD149" s="726"/>
      <c r="BE149" s="726"/>
      <c r="BF149" s="726"/>
      <c r="BG149" s="726"/>
      <c r="BH149" s="726"/>
      <c r="BI149" s="726"/>
      <c r="BJ149" s="726"/>
      <c r="BK149" s="726"/>
      <c r="BL149" s="726"/>
    </row>
    <row r="150" spans="1:64" outlineLevel="1" x14ac:dyDescent="0.2">
      <c r="A150" s="726"/>
      <c r="B150" s="845" t="s">
        <v>946</v>
      </c>
      <c r="C150" s="974" t="s">
        <v>2904</v>
      </c>
      <c r="D150" s="463" t="s">
        <v>918</v>
      </c>
      <c r="E150" s="463" t="s">
        <v>918</v>
      </c>
      <c r="F150" s="463" t="s">
        <v>918</v>
      </c>
      <c r="G150" s="463" t="s">
        <v>918</v>
      </c>
      <c r="H150" s="463" t="s">
        <v>918</v>
      </c>
      <c r="I150" s="463" t="s">
        <v>918</v>
      </c>
      <c r="J150" s="463" t="s">
        <v>918</v>
      </c>
      <c r="K150" s="463" t="s">
        <v>918</v>
      </c>
      <c r="L150" s="463" t="s">
        <v>918</v>
      </c>
      <c r="M150" s="463" t="s">
        <v>918</v>
      </c>
      <c r="N150" s="463" t="s">
        <v>918</v>
      </c>
      <c r="O150" s="463" t="s">
        <v>918</v>
      </c>
      <c r="P150" s="463" t="s">
        <v>918</v>
      </c>
      <c r="Q150" s="463" t="s">
        <v>918</v>
      </c>
      <c r="R150" s="463" t="s">
        <v>918</v>
      </c>
      <c r="S150" s="463" t="s">
        <v>918</v>
      </c>
      <c r="T150" s="463" t="s">
        <v>918</v>
      </c>
      <c r="U150" s="463" t="s">
        <v>918</v>
      </c>
      <c r="V150" s="463" t="s">
        <v>918</v>
      </c>
      <c r="W150" s="463" t="s">
        <v>918</v>
      </c>
      <c r="X150" s="463" t="s">
        <v>918</v>
      </c>
      <c r="Y150" s="463" t="s">
        <v>918</v>
      </c>
      <c r="Z150" s="463" t="s">
        <v>918</v>
      </c>
      <c r="AA150" s="463" t="s">
        <v>918</v>
      </c>
      <c r="AB150" s="463" t="s">
        <v>918</v>
      </c>
      <c r="AC150" s="463" t="s">
        <v>918</v>
      </c>
      <c r="AD150" s="463" t="s">
        <v>918</v>
      </c>
      <c r="AE150" s="463" t="s">
        <v>918</v>
      </c>
      <c r="AF150" s="463" t="s">
        <v>918</v>
      </c>
      <c r="AG150" s="463" t="s">
        <v>918</v>
      </c>
      <c r="AH150" s="463" t="s">
        <v>918</v>
      </c>
      <c r="AI150" s="463" t="s">
        <v>918</v>
      </c>
      <c r="AJ150" s="463" t="s">
        <v>918</v>
      </c>
      <c r="AK150" s="463" t="s">
        <v>918</v>
      </c>
      <c r="AL150" s="726"/>
      <c r="AM150" s="726"/>
      <c r="AN150" s="726"/>
      <c r="AO150" s="726"/>
      <c r="AP150" s="726"/>
      <c r="AQ150" s="726"/>
      <c r="AR150" s="726"/>
      <c r="AS150" s="726"/>
      <c r="AT150" s="726"/>
      <c r="AU150" s="726"/>
      <c r="AV150" s="726"/>
      <c r="AW150" s="726"/>
      <c r="AX150" s="726"/>
      <c r="AY150" s="726"/>
      <c r="AZ150" s="726"/>
      <c r="BA150" s="726"/>
      <c r="BB150" s="726"/>
      <c r="BC150" s="726"/>
      <c r="BD150" s="726"/>
      <c r="BE150" s="726"/>
      <c r="BF150" s="726"/>
      <c r="BG150" s="726"/>
      <c r="BH150" s="726"/>
      <c r="BI150" s="726"/>
      <c r="BJ150" s="726"/>
      <c r="BK150" s="726"/>
      <c r="BL150" s="726"/>
    </row>
    <row r="151" spans="1:64" outlineLevel="1" x14ac:dyDescent="0.2">
      <c r="A151" s="726"/>
      <c r="B151" s="845" t="s">
        <v>946</v>
      </c>
      <c r="C151" s="974" t="s">
        <v>2905</v>
      </c>
      <c r="D151" s="463" t="s">
        <v>918</v>
      </c>
      <c r="E151" s="463" t="s">
        <v>918</v>
      </c>
      <c r="F151" s="463" t="s">
        <v>918</v>
      </c>
      <c r="G151" s="463" t="s">
        <v>918</v>
      </c>
      <c r="H151" s="463" t="s">
        <v>918</v>
      </c>
      <c r="I151" s="463" t="s">
        <v>918</v>
      </c>
      <c r="J151" s="463" t="s">
        <v>918</v>
      </c>
      <c r="K151" s="463" t="s">
        <v>918</v>
      </c>
      <c r="L151" s="463" t="s">
        <v>918</v>
      </c>
      <c r="M151" s="463" t="s">
        <v>918</v>
      </c>
      <c r="N151" s="463" t="s">
        <v>918</v>
      </c>
      <c r="O151" s="463" t="s">
        <v>918</v>
      </c>
      <c r="P151" s="463" t="s">
        <v>918</v>
      </c>
      <c r="Q151" s="463" t="s">
        <v>918</v>
      </c>
      <c r="R151" s="463" t="s">
        <v>918</v>
      </c>
      <c r="S151" s="463" t="s">
        <v>918</v>
      </c>
      <c r="T151" s="463" t="s">
        <v>918</v>
      </c>
      <c r="U151" s="463" t="s">
        <v>918</v>
      </c>
      <c r="V151" s="463" t="s">
        <v>918</v>
      </c>
      <c r="W151" s="463" t="s">
        <v>918</v>
      </c>
      <c r="X151" s="463" t="s">
        <v>918</v>
      </c>
      <c r="Y151" s="463" t="s">
        <v>918</v>
      </c>
      <c r="Z151" s="463" t="s">
        <v>918</v>
      </c>
      <c r="AA151" s="463" t="s">
        <v>918</v>
      </c>
      <c r="AB151" s="463" t="s">
        <v>918</v>
      </c>
      <c r="AC151" s="463" t="s">
        <v>918</v>
      </c>
      <c r="AD151" s="463" t="s">
        <v>918</v>
      </c>
      <c r="AE151" s="463" t="s">
        <v>918</v>
      </c>
      <c r="AF151" s="463" t="s">
        <v>918</v>
      </c>
      <c r="AG151" s="463" t="s">
        <v>918</v>
      </c>
      <c r="AH151" s="463" t="s">
        <v>918</v>
      </c>
      <c r="AI151" s="463" t="s">
        <v>918</v>
      </c>
      <c r="AJ151" s="463" t="s">
        <v>918</v>
      </c>
      <c r="AK151" s="463" t="s">
        <v>918</v>
      </c>
      <c r="AL151" s="726"/>
      <c r="AM151" s="726"/>
      <c r="AN151" s="726"/>
      <c r="AO151" s="726"/>
      <c r="AP151" s="726"/>
      <c r="AQ151" s="726"/>
      <c r="AR151" s="726"/>
      <c r="AS151" s="726"/>
      <c r="AT151" s="726"/>
      <c r="AU151" s="726"/>
      <c r="AV151" s="726"/>
      <c r="AW151" s="726"/>
      <c r="AX151" s="726"/>
      <c r="AY151" s="726"/>
      <c r="AZ151" s="726"/>
      <c r="BA151" s="726"/>
      <c r="BB151" s="726"/>
      <c r="BC151" s="726"/>
      <c r="BD151" s="726"/>
      <c r="BE151" s="726"/>
      <c r="BF151" s="726"/>
      <c r="BG151" s="726"/>
      <c r="BH151" s="726"/>
      <c r="BI151" s="726"/>
      <c r="BJ151" s="726"/>
      <c r="BK151" s="726"/>
      <c r="BL151" s="726"/>
    </row>
    <row r="152" spans="1:64" outlineLevel="1" x14ac:dyDescent="0.2">
      <c r="A152" s="726"/>
      <c r="B152" s="845" t="s">
        <v>946</v>
      </c>
      <c r="C152" s="974" t="s">
        <v>2906</v>
      </c>
      <c r="D152" s="463" t="s">
        <v>918</v>
      </c>
      <c r="E152" s="463" t="s">
        <v>918</v>
      </c>
      <c r="F152" s="463" t="s">
        <v>918</v>
      </c>
      <c r="G152" s="463" t="s">
        <v>918</v>
      </c>
      <c r="H152" s="463" t="s">
        <v>918</v>
      </c>
      <c r="I152" s="463" t="s">
        <v>918</v>
      </c>
      <c r="J152" s="463" t="s">
        <v>918</v>
      </c>
      <c r="K152" s="463" t="s">
        <v>918</v>
      </c>
      <c r="L152" s="463" t="s">
        <v>918</v>
      </c>
      <c r="M152" s="463" t="s">
        <v>918</v>
      </c>
      <c r="N152" s="463" t="s">
        <v>918</v>
      </c>
      <c r="O152" s="463" t="s">
        <v>918</v>
      </c>
      <c r="P152" s="463" t="s">
        <v>918</v>
      </c>
      <c r="Q152" s="463" t="s">
        <v>918</v>
      </c>
      <c r="R152" s="463" t="s">
        <v>918</v>
      </c>
      <c r="S152" s="463" t="s">
        <v>918</v>
      </c>
      <c r="T152" s="463" t="s">
        <v>918</v>
      </c>
      <c r="U152" s="463" t="s">
        <v>918</v>
      </c>
      <c r="V152" s="463" t="s">
        <v>918</v>
      </c>
      <c r="W152" s="463" t="s">
        <v>918</v>
      </c>
      <c r="X152" s="463" t="s">
        <v>918</v>
      </c>
      <c r="Y152" s="463" t="s">
        <v>918</v>
      </c>
      <c r="Z152" s="463" t="s">
        <v>918</v>
      </c>
      <c r="AA152" s="463" t="s">
        <v>918</v>
      </c>
      <c r="AB152" s="463" t="s">
        <v>918</v>
      </c>
      <c r="AC152" s="463" t="s">
        <v>918</v>
      </c>
      <c r="AD152" s="463" t="s">
        <v>918</v>
      </c>
      <c r="AE152" s="463" t="s">
        <v>918</v>
      </c>
      <c r="AF152" s="463" t="s">
        <v>918</v>
      </c>
      <c r="AG152" s="463" t="s">
        <v>918</v>
      </c>
      <c r="AH152" s="463" t="s">
        <v>918</v>
      </c>
      <c r="AI152" s="463" t="s">
        <v>918</v>
      </c>
      <c r="AJ152" s="463" t="s">
        <v>918</v>
      </c>
      <c r="AK152" s="463" t="s">
        <v>918</v>
      </c>
      <c r="AL152" s="726"/>
      <c r="AM152" s="726"/>
      <c r="AN152" s="726"/>
      <c r="AO152" s="726"/>
      <c r="AP152" s="726"/>
      <c r="AQ152" s="726"/>
      <c r="AR152" s="726"/>
      <c r="AS152" s="726"/>
      <c r="AT152" s="726"/>
      <c r="AU152" s="726"/>
      <c r="AV152" s="726"/>
      <c r="AW152" s="726"/>
      <c r="AX152" s="726"/>
      <c r="AY152" s="726"/>
      <c r="AZ152" s="726"/>
      <c r="BA152" s="726"/>
      <c r="BB152" s="726"/>
      <c r="BC152" s="726"/>
      <c r="BD152" s="726"/>
      <c r="BE152" s="726"/>
      <c r="BF152" s="726"/>
      <c r="BG152" s="726"/>
      <c r="BH152" s="726"/>
      <c r="BI152" s="726"/>
      <c r="BJ152" s="726"/>
      <c r="BK152" s="726"/>
      <c r="BL152" s="726"/>
    </row>
    <row r="153" spans="1:64" outlineLevel="1" x14ac:dyDescent="0.2">
      <c r="A153" s="726"/>
      <c r="B153" s="845" t="s">
        <v>946</v>
      </c>
      <c r="C153" s="974" t="s">
        <v>2907</v>
      </c>
      <c r="D153" s="463" t="s">
        <v>918</v>
      </c>
      <c r="E153" s="463" t="s">
        <v>918</v>
      </c>
      <c r="F153" s="463" t="s">
        <v>918</v>
      </c>
      <c r="G153" s="463" t="s">
        <v>918</v>
      </c>
      <c r="H153" s="463" t="s">
        <v>918</v>
      </c>
      <c r="I153" s="463" t="s">
        <v>918</v>
      </c>
      <c r="J153" s="463" t="s">
        <v>918</v>
      </c>
      <c r="K153" s="463" t="s">
        <v>918</v>
      </c>
      <c r="L153" s="463" t="s">
        <v>918</v>
      </c>
      <c r="M153" s="463" t="s">
        <v>918</v>
      </c>
      <c r="N153" s="463" t="s">
        <v>918</v>
      </c>
      <c r="O153" s="463" t="s">
        <v>918</v>
      </c>
      <c r="P153" s="463" t="s">
        <v>918</v>
      </c>
      <c r="Q153" s="463" t="s">
        <v>918</v>
      </c>
      <c r="R153" s="463" t="s">
        <v>918</v>
      </c>
      <c r="S153" s="463" t="s">
        <v>918</v>
      </c>
      <c r="T153" s="463" t="s">
        <v>918</v>
      </c>
      <c r="U153" s="463" t="s">
        <v>918</v>
      </c>
      <c r="V153" s="463" t="s">
        <v>918</v>
      </c>
      <c r="W153" s="463" t="s">
        <v>918</v>
      </c>
      <c r="X153" s="463" t="s">
        <v>918</v>
      </c>
      <c r="Y153" s="463" t="s">
        <v>918</v>
      </c>
      <c r="Z153" s="463" t="s">
        <v>918</v>
      </c>
      <c r="AA153" s="463" t="s">
        <v>918</v>
      </c>
      <c r="AB153" s="463" t="s">
        <v>918</v>
      </c>
      <c r="AC153" s="463" t="s">
        <v>918</v>
      </c>
      <c r="AD153" s="463" t="s">
        <v>918</v>
      </c>
      <c r="AE153" s="463" t="s">
        <v>918</v>
      </c>
      <c r="AF153" s="463" t="s">
        <v>918</v>
      </c>
      <c r="AG153" s="463" t="s">
        <v>918</v>
      </c>
      <c r="AH153" s="463" t="s">
        <v>918</v>
      </c>
      <c r="AI153" s="463" t="s">
        <v>918</v>
      </c>
      <c r="AJ153" s="463" t="s">
        <v>918</v>
      </c>
      <c r="AK153" s="463" t="s">
        <v>918</v>
      </c>
      <c r="AL153" s="726"/>
      <c r="AM153" s="726"/>
      <c r="AN153" s="726"/>
      <c r="AO153" s="726"/>
      <c r="AP153" s="726"/>
      <c r="AQ153" s="726"/>
      <c r="AR153" s="726"/>
      <c r="AS153" s="726"/>
      <c r="AT153" s="726"/>
      <c r="AU153" s="726"/>
      <c r="AV153" s="726"/>
      <c r="AW153" s="726"/>
      <c r="AX153" s="726"/>
      <c r="AY153" s="726"/>
      <c r="AZ153" s="726"/>
      <c r="BA153" s="726"/>
      <c r="BB153" s="726"/>
      <c r="BC153" s="726"/>
      <c r="BD153" s="726"/>
      <c r="BE153" s="726"/>
      <c r="BF153" s="726"/>
      <c r="BG153" s="726"/>
      <c r="BH153" s="726"/>
      <c r="BI153" s="726"/>
      <c r="BJ153" s="726"/>
      <c r="BK153" s="726"/>
      <c r="BL153" s="726"/>
    </row>
    <row r="154" spans="1:64" outlineLevel="1" x14ac:dyDescent="0.2">
      <c r="A154" s="726"/>
      <c r="B154" s="845" t="s">
        <v>946</v>
      </c>
      <c r="C154" s="974" t="s">
        <v>2908</v>
      </c>
      <c r="D154" s="463" t="s">
        <v>918</v>
      </c>
      <c r="E154" s="463" t="s">
        <v>918</v>
      </c>
      <c r="F154" s="463" t="s">
        <v>918</v>
      </c>
      <c r="G154" s="463" t="s">
        <v>918</v>
      </c>
      <c r="H154" s="463" t="s">
        <v>918</v>
      </c>
      <c r="I154" s="463" t="s">
        <v>918</v>
      </c>
      <c r="J154" s="463" t="s">
        <v>918</v>
      </c>
      <c r="K154" s="463" t="s">
        <v>918</v>
      </c>
      <c r="L154" s="463" t="s">
        <v>918</v>
      </c>
      <c r="M154" s="463" t="s">
        <v>918</v>
      </c>
      <c r="N154" s="463" t="s">
        <v>918</v>
      </c>
      <c r="O154" s="463" t="s">
        <v>918</v>
      </c>
      <c r="P154" s="463" t="s">
        <v>918</v>
      </c>
      <c r="Q154" s="463" t="s">
        <v>918</v>
      </c>
      <c r="R154" s="463" t="s">
        <v>918</v>
      </c>
      <c r="S154" s="463" t="s">
        <v>918</v>
      </c>
      <c r="T154" s="463" t="s">
        <v>918</v>
      </c>
      <c r="U154" s="463" t="s">
        <v>918</v>
      </c>
      <c r="V154" s="463" t="s">
        <v>918</v>
      </c>
      <c r="W154" s="463" t="s">
        <v>918</v>
      </c>
      <c r="X154" s="463" t="s">
        <v>918</v>
      </c>
      <c r="Y154" s="463" t="s">
        <v>918</v>
      </c>
      <c r="Z154" s="463" t="s">
        <v>918</v>
      </c>
      <c r="AA154" s="463" t="s">
        <v>918</v>
      </c>
      <c r="AB154" s="463" t="s">
        <v>918</v>
      </c>
      <c r="AC154" s="463" t="s">
        <v>918</v>
      </c>
      <c r="AD154" s="463" t="s">
        <v>918</v>
      </c>
      <c r="AE154" s="463" t="s">
        <v>918</v>
      </c>
      <c r="AF154" s="463" t="s">
        <v>918</v>
      </c>
      <c r="AG154" s="463" t="s">
        <v>918</v>
      </c>
      <c r="AH154" s="463" t="s">
        <v>918</v>
      </c>
      <c r="AI154" s="463" t="s">
        <v>918</v>
      </c>
      <c r="AJ154" s="463" t="s">
        <v>918</v>
      </c>
      <c r="AK154" s="463" t="s">
        <v>918</v>
      </c>
      <c r="AL154" s="726"/>
      <c r="AM154" s="726"/>
      <c r="AN154" s="726"/>
      <c r="AO154" s="726"/>
      <c r="AP154" s="726"/>
      <c r="AQ154" s="726"/>
      <c r="AR154" s="726"/>
      <c r="AS154" s="726"/>
      <c r="AT154" s="726"/>
      <c r="AU154" s="726"/>
      <c r="AV154" s="726"/>
      <c r="AW154" s="726"/>
      <c r="AX154" s="726"/>
      <c r="AY154" s="726"/>
      <c r="AZ154" s="726"/>
      <c r="BA154" s="726"/>
      <c r="BB154" s="726"/>
      <c r="BC154" s="726"/>
      <c r="BD154" s="726"/>
      <c r="BE154" s="726"/>
      <c r="BF154" s="726"/>
      <c r="BG154" s="726"/>
      <c r="BH154" s="726"/>
      <c r="BI154" s="726"/>
      <c r="BJ154" s="726"/>
      <c r="BK154" s="726"/>
      <c r="BL154" s="726"/>
    </row>
    <row r="155" spans="1:64" outlineLevel="1" x14ac:dyDescent="0.2">
      <c r="A155" s="726"/>
      <c r="B155" s="845" t="s">
        <v>946</v>
      </c>
      <c r="C155" s="974" t="s">
        <v>2909</v>
      </c>
      <c r="D155" s="463" t="s">
        <v>918</v>
      </c>
      <c r="E155" s="463" t="s">
        <v>918</v>
      </c>
      <c r="F155" s="463" t="s">
        <v>918</v>
      </c>
      <c r="G155" s="463" t="s">
        <v>918</v>
      </c>
      <c r="H155" s="463" t="s">
        <v>918</v>
      </c>
      <c r="I155" s="463" t="s">
        <v>918</v>
      </c>
      <c r="J155" s="463" t="s">
        <v>918</v>
      </c>
      <c r="K155" s="463" t="s">
        <v>918</v>
      </c>
      <c r="L155" s="463" t="s">
        <v>918</v>
      </c>
      <c r="M155" s="463" t="s">
        <v>918</v>
      </c>
      <c r="N155" s="463" t="s">
        <v>918</v>
      </c>
      <c r="O155" s="463" t="s">
        <v>918</v>
      </c>
      <c r="P155" s="463" t="s">
        <v>918</v>
      </c>
      <c r="Q155" s="463" t="s">
        <v>918</v>
      </c>
      <c r="R155" s="463" t="s">
        <v>918</v>
      </c>
      <c r="S155" s="463" t="s">
        <v>918</v>
      </c>
      <c r="T155" s="463" t="s">
        <v>918</v>
      </c>
      <c r="U155" s="463" t="s">
        <v>918</v>
      </c>
      <c r="V155" s="463" t="s">
        <v>918</v>
      </c>
      <c r="W155" s="463" t="s">
        <v>918</v>
      </c>
      <c r="X155" s="463" t="s">
        <v>918</v>
      </c>
      <c r="Y155" s="463" t="s">
        <v>918</v>
      </c>
      <c r="Z155" s="463" t="s">
        <v>918</v>
      </c>
      <c r="AA155" s="463" t="s">
        <v>918</v>
      </c>
      <c r="AB155" s="463" t="s">
        <v>918</v>
      </c>
      <c r="AC155" s="463" t="s">
        <v>918</v>
      </c>
      <c r="AD155" s="463" t="s">
        <v>918</v>
      </c>
      <c r="AE155" s="463" t="s">
        <v>918</v>
      </c>
      <c r="AF155" s="463" t="s">
        <v>918</v>
      </c>
      <c r="AG155" s="463" t="s">
        <v>918</v>
      </c>
      <c r="AH155" s="463" t="s">
        <v>918</v>
      </c>
      <c r="AI155" s="463" t="s">
        <v>918</v>
      </c>
      <c r="AJ155" s="463" t="s">
        <v>918</v>
      </c>
      <c r="AK155" s="463" t="s">
        <v>918</v>
      </c>
      <c r="AL155" s="726"/>
      <c r="AM155" s="726"/>
      <c r="AN155" s="726"/>
      <c r="AO155" s="726"/>
      <c r="AP155" s="726"/>
      <c r="AQ155" s="726"/>
      <c r="AR155" s="726"/>
      <c r="AS155" s="726"/>
      <c r="AT155" s="726"/>
      <c r="AU155" s="726"/>
      <c r="AV155" s="726"/>
      <c r="AW155" s="726"/>
      <c r="AX155" s="726"/>
      <c r="AY155" s="726"/>
      <c r="AZ155" s="726"/>
      <c r="BA155" s="726"/>
      <c r="BB155" s="726"/>
      <c r="BC155" s="726"/>
      <c r="BD155" s="726"/>
      <c r="BE155" s="726"/>
      <c r="BF155" s="726"/>
      <c r="BG155" s="726"/>
      <c r="BH155" s="726"/>
      <c r="BI155" s="726"/>
      <c r="BJ155" s="726"/>
      <c r="BK155" s="726"/>
      <c r="BL155" s="726"/>
    </row>
    <row r="156" spans="1:64" outlineLevel="1" x14ac:dyDescent="0.2">
      <c r="A156" s="726"/>
      <c r="B156" s="845" t="s">
        <v>946</v>
      </c>
      <c r="C156" s="974" t="s">
        <v>2910</v>
      </c>
      <c r="D156" s="463" t="s">
        <v>918</v>
      </c>
      <c r="E156" s="463" t="s">
        <v>918</v>
      </c>
      <c r="F156" s="463" t="s">
        <v>918</v>
      </c>
      <c r="G156" s="463" t="s">
        <v>918</v>
      </c>
      <c r="H156" s="463" t="s">
        <v>918</v>
      </c>
      <c r="I156" s="463" t="s">
        <v>918</v>
      </c>
      <c r="J156" s="463" t="s">
        <v>918</v>
      </c>
      <c r="K156" s="463" t="s">
        <v>918</v>
      </c>
      <c r="L156" s="463" t="s">
        <v>918</v>
      </c>
      <c r="M156" s="463" t="s">
        <v>918</v>
      </c>
      <c r="N156" s="463" t="s">
        <v>918</v>
      </c>
      <c r="O156" s="463" t="s">
        <v>918</v>
      </c>
      <c r="P156" s="463" t="s">
        <v>918</v>
      </c>
      <c r="Q156" s="463" t="s">
        <v>918</v>
      </c>
      <c r="R156" s="463" t="s">
        <v>918</v>
      </c>
      <c r="S156" s="463" t="s">
        <v>918</v>
      </c>
      <c r="T156" s="463" t="s">
        <v>918</v>
      </c>
      <c r="U156" s="463" t="s">
        <v>918</v>
      </c>
      <c r="V156" s="463" t="s">
        <v>918</v>
      </c>
      <c r="W156" s="463" t="s">
        <v>918</v>
      </c>
      <c r="X156" s="463" t="s">
        <v>918</v>
      </c>
      <c r="Y156" s="463" t="s">
        <v>918</v>
      </c>
      <c r="Z156" s="463" t="s">
        <v>918</v>
      </c>
      <c r="AA156" s="463" t="s">
        <v>918</v>
      </c>
      <c r="AB156" s="463" t="s">
        <v>918</v>
      </c>
      <c r="AC156" s="463" t="s">
        <v>918</v>
      </c>
      <c r="AD156" s="463" t="s">
        <v>918</v>
      </c>
      <c r="AE156" s="463" t="s">
        <v>918</v>
      </c>
      <c r="AF156" s="463" t="s">
        <v>918</v>
      </c>
      <c r="AG156" s="463" t="s">
        <v>918</v>
      </c>
      <c r="AH156" s="463" t="s">
        <v>918</v>
      </c>
      <c r="AI156" s="463" t="s">
        <v>918</v>
      </c>
      <c r="AJ156" s="463" t="s">
        <v>918</v>
      </c>
      <c r="AK156" s="463" t="s">
        <v>918</v>
      </c>
      <c r="AL156" s="726"/>
      <c r="AM156" s="726"/>
      <c r="AN156" s="726"/>
      <c r="AO156" s="726"/>
      <c r="AP156" s="726"/>
      <c r="AQ156" s="726"/>
      <c r="AR156" s="726"/>
      <c r="AS156" s="726"/>
      <c r="AT156" s="726"/>
      <c r="AU156" s="726"/>
      <c r="AV156" s="726"/>
      <c r="AW156" s="726"/>
      <c r="AX156" s="726"/>
      <c r="AY156" s="726"/>
      <c r="AZ156" s="726"/>
      <c r="BA156" s="726"/>
      <c r="BB156" s="726"/>
      <c r="BC156" s="726"/>
      <c r="BD156" s="726"/>
      <c r="BE156" s="726"/>
      <c r="BF156" s="726"/>
      <c r="BG156" s="726"/>
      <c r="BH156" s="726"/>
      <c r="BI156" s="726"/>
      <c r="BJ156" s="726"/>
      <c r="BK156" s="726"/>
      <c r="BL156" s="726"/>
    </row>
    <row r="157" spans="1:64" outlineLevel="1" x14ac:dyDescent="0.2">
      <c r="A157" s="726"/>
      <c r="B157" s="845" t="s">
        <v>946</v>
      </c>
      <c r="C157" s="974" t="s">
        <v>2911</v>
      </c>
      <c r="D157" s="463" t="s">
        <v>918</v>
      </c>
      <c r="E157" s="463" t="s">
        <v>918</v>
      </c>
      <c r="F157" s="463" t="s">
        <v>918</v>
      </c>
      <c r="G157" s="463" t="s">
        <v>918</v>
      </c>
      <c r="H157" s="463" t="s">
        <v>918</v>
      </c>
      <c r="I157" s="463" t="s">
        <v>918</v>
      </c>
      <c r="J157" s="463" t="s">
        <v>918</v>
      </c>
      <c r="K157" s="463" t="s">
        <v>918</v>
      </c>
      <c r="L157" s="463" t="s">
        <v>918</v>
      </c>
      <c r="M157" s="463" t="s">
        <v>918</v>
      </c>
      <c r="N157" s="463" t="s">
        <v>918</v>
      </c>
      <c r="O157" s="463" t="s">
        <v>918</v>
      </c>
      <c r="P157" s="463" t="s">
        <v>918</v>
      </c>
      <c r="Q157" s="463" t="s">
        <v>918</v>
      </c>
      <c r="R157" s="463" t="s">
        <v>918</v>
      </c>
      <c r="S157" s="463" t="s">
        <v>918</v>
      </c>
      <c r="T157" s="463" t="s">
        <v>918</v>
      </c>
      <c r="U157" s="463" t="s">
        <v>918</v>
      </c>
      <c r="V157" s="463" t="s">
        <v>918</v>
      </c>
      <c r="W157" s="463" t="s">
        <v>918</v>
      </c>
      <c r="X157" s="463" t="s">
        <v>918</v>
      </c>
      <c r="Y157" s="463" t="s">
        <v>918</v>
      </c>
      <c r="Z157" s="463" t="s">
        <v>918</v>
      </c>
      <c r="AA157" s="463" t="s">
        <v>918</v>
      </c>
      <c r="AB157" s="463" t="s">
        <v>918</v>
      </c>
      <c r="AC157" s="463" t="s">
        <v>918</v>
      </c>
      <c r="AD157" s="463" t="s">
        <v>918</v>
      </c>
      <c r="AE157" s="463" t="s">
        <v>918</v>
      </c>
      <c r="AF157" s="463" t="s">
        <v>918</v>
      </c>
      <c r="AG157" s="463" t="s">
        <v>918</v>
      </c>
      <c r="AH157" s="463" t="s">
        <v>918</v>
      </c>
      <c r="AI157" s="463" t="s">
        <v>918</v>
      </c>
      <c r="AJ157" s="463" t="s">
        <v>918</v>
      </c>
      <c r="AK157" s="463" t="s">
        <v>918</v>
      </c>
      <c r="AL157" s="726"/>
      <c r="AM157" s="726"/>
      <c r="AN157" s="726"/>
      <c r="AO157" s="726"/>
      <c r="AP157" s="726"/>
      <c r="AQ157" s="726"/>
      <c r="AR157" s="726"/>
      <c r="AS157" s="726"/>
      <c r="AT157" s="726"/>
      <c r="AU157" s="726"/>
      <c r="AV157" s="726"/>
      <c r="AW157" s="726"/>
      <c r="AX157" s="726"/>
      <c r="AY157" s="726"/>
      <c r="AZ157" s="726"/>
      <c r="BA157" s="726"/>
      <c r="BB157" s="726"/>
      <c r="BC157" s="726"/>
      <c r="BD157" s="726"/>
      <c r="BE157" s="726"/>
      <c r="BF157" s="726"/>
      <c r="BG157" s="726"/>
      <c r="BH157" s="726"/>
      <c r="BI157" s="726"/>
      <c r="BJ157" s="726"/>
      <c r="BK157" s="726"/>
      <c r="BL157" s="726"/>
    </row>
    <row r="158" spans="1:64" outlineLevel="1" x14ac:dyDescent="0.2">
      <c r="A158" s="726"/>
      <c r="B158" s="845" t="s">
        <v>946</v>
      </c>
      <c r="C158" s="974" t="s">
        <v>2912</v>
      </c>
      <c r="D158" s="463" t="s">
        <v>918</v>
      </c>
      <c r="E158" s="463" t="s">
        <v>918</v>
      </c>
      <c r="F158" s="463" t="s">
        <v>918</v>
      </c>
      <c r="G158" s="463" t="s">
        <v>918</v>
      </c>
      <c r="H158" s="463" t="s">
        <v>918</v>
      </c>
      <c r="I158" s="463" t="s">
        <v>918</v>
      </c>
      <c r="J158" s="463" t="s">
        <v>918</v>
      </c>
      <c r="K158" s="463" t="s">
        <v>918</v>
      </c>
      <c r="L158" s="463" t="s">
        <v>918</v>
      </c>
      <c r="M158" s="463" t="s">
        <v>918</v>
      </c>
      <c r="N158" s="463" t="s">
        <v>918</v>
      </c>
      <c r="O158" s="463" t="s">
        <v>918</v>
      </c>
      <c r="P158" s="463" t="s">
        <v>918</v>
      </c>
      <c r="Q158" s="463" t="s">
        <v>918</v>
      </c>
      <c r="R158" s="463" t="s">
        <v>918</v>
      </c>
      <c r="S158" s="463" t="s">
        <v>918</v>
      </c>
      <c r="T158" s="463" t="s">
        <v>918</v>
      </c>
      <c r="U158" s="463" t="s">
        <v>918</v>
      </c>
      <c r="V158" s="463" t="s">
        <v>918</v>
      </c>
      <c r="W158" s="463" t="s">
        <v>918</v>
      </c>
      <c r="X158" s="463" t="s">
        <v>918</v>
      </c>
      <c r="Y158" s="463" t="s">
        <v>918</v>
      </c>
      <c r="Z158" s="463" t="s">
        <v>918</v>
      </c>
      <c r="AA158" s="463" t="s">
        <v>918</v>
      </c>
      <c r="AB158" s="463" t="s">
        <v>918</v>
      </c>
      <c r="AC158" s="463" t="s">
        <v>918</v>
      </c>
      <c r="AD158" s="463" t="s">
        <v>918</v>
      </c>
      <c r="AE158" s="463" t="s">
        <v>918</v>
      </c>
      <c r="AF158" s="463" t="s">
        <v>918</v>
      </c>
      <c r="AG158" s="463" t="s">
        <v>918</v>
      </c>
      <c r="AH158" s="463" t="s">
        <v>918</v>
      </c>
      <c r="AI158" s="463" t="s">
        <v>918</v>
      </c>
      <c r="AJ158" s="463" t="s">
        <v>918</v>
      </c>
      <c r="AK158" s="463" t="s">
        <v>918</v>
      </c>
      <c r="AL158" s="726"/>
      <c r="AM158" s="726"/>
      <c r="AN158" s="726"/>
      <c r="AO158" s="726"/>
      <c r="AP158" s="726"/>
      <c r="AQ158" s="726"/>
      <c r="AR158" s="726"/>
      <c r="AS158" s="726"/>
      <c r="AT158" s="726"/>
      <c r="AU158" s="726"/>
      <c r="AV158" s="726"/>
      <c r="AW158" s="726"/>
      <c r="AX158" s="726"/>
      <c r="AY158" s="726"/>
      <c r="AZ158" s="726"/>
      <c r="BA158" s="726"/>
      <c r="BB158" s="726"/>
      <c r="BC158" s="726"/>
      <c r="BD158" s="726"/>
      <c r="BE158" s="726"/>
      <c r="BF158" s="726"/>
      <c r="BG158" s="726"/>
      <c r="BH158" s="726"/>
      <c r="BI158" s="726"/>
      <c r="BJ158" s="726"/>
      <c r="BK158" s="726"/>
      <c r="BL158" s="726"/>
    </row>
    <row r="159" spans="1:64" outlineLevel="1" x14ac:dyDescent="0.2">
      <c r="A159" s="726"/>
      <c r="B159" s="845" t="s">
        <v>946</v>
      </c>
      <c r="C159" s="974" t="s">
        <v>2913</v>
      </c>
      <c r="D159" s="463" t="s">
        <v>918</v>
      </c>
      <c r="E159" s="463" t="s">
        <v>918</v>
      </c>
      <c r="F159" s="463" t="s">
        <v>918</v>
      </c>
      <c r="G159" s="463" t="s">
        <v>918</v>
      </c>
      <c r="H159" s="463" t="s">
        <v>918</v>
      </c>
      <c r="I159" s="463" t="s">
        <v>918</v>
      </c>
      <c r="J159" s="463" t="s">
        <v>918</v>
      </c>
      <c r="K159" s="463" t="s">
        <v>918</v>
      </c>
      <c r="L159" s="463" t="s">
        <v>918</v>
      </c>
      <c r="M159" s="463" t="s">
        <v>918</v>
      </c>
      <c r="N159" s="463" t="s">
        <v>918</v>
      </c>
      <c r="O159" s="463" t="s">
        <v>918</v>
      </c>
      <c r="P159" s="463" t="s">
        <v>918</v>
      </c>
      <c r="Q159" s="463" t="s">
        <v>918</v>
      </c>
      <c r="R159" s="463" t="s">
        <v>918</v>
      </c>
      <c r="S159" s="463" t="s">
        <v>918</v>
      </c>
      <c r="T159" s="463" t="s">
        <v>918</v>
      </c>
      <c r="U159" s="463" t="s">
        <v>918</v>
      </c>
      <c r="V159" s="463" t="s">
        <v>918</v>
      </c>
      <c r="W159" s="463" t="s">
        <v>918</v>
      </c>
      <c r="X159" s="463" t="s">
        <v>918</v>
      </c>
      <c r="Y159" s="463" t="s">
        <v>918</v>
      </c>
      <c r="Z159" s="463" t="s">
        <v>918</v>
      </c>
      <c r="AA159" s="463" t="s">
        <v>918</v>
      </c>
      <c r="AB159" s="463" t="s">
        <v>918</v>
      </c>
      <c r="AC159" s="463" t="s">
        <v>918</v>
      </c>
      <c r="AD159" s="463" t="s">
        <v>918</v>
      </c>
      <c r="AE159" s="463" t="s">
        <v>918</v>
      </c>
      <c r="AF159" s="463" t="s">
        <v>918</v>
      </c>
      <c r="AG159" s="463" t="s">
        <v>918</v>
      </c>
      <c r="AH159" s="463" t="s">
        <v>918</v>
      </c>
      <c r="AI159" s="463" t="s">
        <v>918</v>
      </c>
      <c r="AJ159" s="463" t="s">
        <v>918</v>
      </c>
      <c r="AK159" s="463" t="s">
        <v>918</v>
      </c>
      <c r="AL159" s="726"/>
      <c r="AM159" s="726"/>
      <c r="AN159" s="726"/>
      <c r="AO159" s="726"/>
      <c r="AP159" s="726"/>
      <c r="AQ159" s="726"/>
      <c r="AR159" s="726"/>
      <c r="AS159" s="726"/>
      <c r="AT159" s="726"/>
      <c r="AU159" s="726"/>
      <c r="AV159" s="726"/>
      <c r="AW159" s="726"/>
      <c r="AX159" s="726"/>
      <c r="AY159" s="726"/>
      <c r="AZ159" s="726"/>
      <c r="BA159" s="726"/>
      <c r="BB159" s="726"/>
      <c r="BC159" s="726"/>
      <c r="BD159" s="726"/>
      <c r="BE159" s="726"/>
      <c r="BF159" s="726"/>
      <c r="BG159" s="726"/>
      <c r="BH159" s="726"/>
      <c r="BI159" s="726"/>
      <c r="BJ159" s="726"/>
      <c r="BK159" s="726"/>
      <c r="BL159" s="726"/>
    </row>
    <row r="160" spans="1:64" outlineLevel="1" x14ac:dyDescent="0.2">
      <c r="A160" s="726"/>
      <c r="B160" s="845" t="s">
        <v>946</v>
      </c>
      <c r="C160" s="974" t="s">
        <v>2914</v>
      </c>
      <c r="D160" s="463" t="s">
        <v>918</v>
      </c>
      <c r="E160" s="463" t="s">
        <v>918</v>
      </c>
      <c r="F160" s="463" t="s">
        <v>918</v>
      </c>
      <c r="G160" s="463" t="s">
        <v>918</v>
      </c>
      <c r="H160" s="463" t="s">
        <v>918</v>
      </c>
      <c r="I160" s="463" t="s">
        <v>918</v>
      </c>
      <c r="J160" s="463" t="s">
        <v>918</v>
      </c>
      <c r="K160" s="463" t="s">
        <v>918</v>
      </c>
      <c r="L160" s="463" t="s">
        <v>918</v>
      </c>
      <c r="M160" s="463" t="s">
        <v>918</v>
      </c>
      <c r="N160" s="463" t="s">
        <v>918</v>
      </c>
      <c r="O160" s="463" t="s">
        <v>918</v>
      </c>
      <c r="P160" s="463" t="s">
        <v>918</v>
      </c>
      <c r="Q160" s="463" t="s">
        <v>918</v>
      </c>
      <c r="R160" s="463" t="s">
        <v>918</v>
      </c>
      <c r="S160" s="463" t="s">
        <v>918</v>
      </c>
      <c r="T160" s="463" t="s">
        <v>918</v>
      </c>
      <c r="U160" s="463" t="s">
        <v>918</v>
      </c>
      <c r="V160" s="463" t="s">
        <v>918</v>
      </c>
      <c r="W160" s="463" t="s">
        <v>918</v>
      </c>
      <c r="X160" s="463" t="s">
        <v>918</v>
      </c>
      <c r="Y160" s="463" t="s">
        <v>918</v>
      </c>
      <c r="Z160" s="463" t="s">
        <v>918</v>
      </c>
      <c r="AA160" s="463" t="s">
        <v>918</v>
      </c>
      <c r="AB160" s="463" t="s">
        <v>918</v>
      </c>
      <c r="AC160" s="463" t="s">
        <v>918</v>
      </c>
      <c r="AD160" s="463" t="s">
        <v>918</v>
      </c>
      <c r="AE160" s="463" t="s">
        <v>918</v>
      </c>
      <c r="AF160" s="463" t="s">
        <v>918</v>
      </c>
      <c r="AG160" s="463" t="s">
        <v>918</v>
      </c>
      <c r="AH160" s="463" t="s">
        <v>918</v>
      </c>
      <c r="AI160" s="463" t="s">
        <v>918</v>
      </c>
      <c r="AJ160" s="463" t="s">
        <v>918</v>
      </c>
      <c r="AK160" s="463" t="s">
        <v>918</v>
      </c>
      <c r="AL160" s="726"/>
      <c r="AM160" s="726"/>
      <c r="AN160" s="726"/>
      <c r="AO160" s="726"/>
      <c r="AP160" s="726"/>
      <c r="AQ160" s="726"/>
      <c r="AR160" s="726"/>
      <c r="AS160" s="726"/>
      <c r="AT160" s="726"/>
      <c r="AU160" s="726"/>
      <c r="AV160" s="726"/>
      <c r="AW160" s="726"/>
      <c r="AX160" s="726"/>
      <c r="AY160" s="726"/>
      <c r="AZ160" s="726"/>
      <c r="BA160" s="726"/>
      <c r="BB160" s="726"/>
      <c r="BC160" s="726"/>
      <c r="BD160" s="726"/>
      <c r="BE160" s="726"/>
      <c r="BF160" s="726"/>
      <c r="BG160" s="726"/>
      <c r="BH160" s="726"/>
      <c r="BI160" s="726"/>
      <c r="BJ160" s="726"/>
      <c r="BK160" s="726"/>
      <c r="BL160" s="726"/>
    </row>
    <row r="161" spans="1:64" outlineLevel="1" x14ac:dyDescent="0.2">
      <c r="A161" s="726"/>
      <c r="B161" s="845" t="s">
        <v>946</v>
      </c>
      <c r="C161" s="974" t="s">
        <v>2915</v>
      </c>
      <c r="D161" s="463" t="s">
        <v>918</v>
      </c>
      <c r="E161" s="463" t="s">
        <v>918</v>
      </c>
      <c r="F161" s="463" t="s">
        <v>918</v>
      </c>
      <c r="G161" s="463" t="s">
        <v>918</v>
      </c>
      <c r="H161" s="463" t="s">
        <v>918</v>
      </c>
      <c r="I161" s="463" t="s">
        <v>918</v>
      </c>
      <c r="J161" s="463" t="s">
        <v>918</v>
      </c>
      <c r="K161" s="463" t="s">
        <v>918</v>
      </c>
      <c r="L161" s="463" t="s">
        <v>918</v>
      </c>
      <c r="M161" s="463" t="s">
        <v>918</v>
      </c>
      <c r="N161" s="463" t="s">
        <v>918</v>
      </c>
      <c r="O161" s="463" t="s">
        <v>918</v>
      </c>
      <c r="P161" s="463" t="s">
        <v>918</v>
      </c>
      <c r="Q161" s="463" t="s">
        <v>918</v>
      </c>
      <c r="R161" s="463" t="s">
        <v>918</v>
      </c>
      <c r="S161" s="463" t="s">
        <v>918</v>
      </c>
      <c r="T161" s="463" t="s">
        <v>918</v>
      </c>
      <c r="U161" s="463" t="s">
        <v>918</v>
      </c>
      <c r="V161" s="463" t="s">
        <v>918</v>
      </c>
      <c r="W161" s="463" t="s">
        <v>918</v>
      </c>
      <c r="X161" s="463" t="s">
        <v>918</v>
      </c>
      <c r="Y161" s="463" t="s">
        <v>918</v>
      </c>
      <c r="Z161" s="463" t="s">
        <v>918</v>
      </c>
      <c r="AA161" s="463" t="s">
        <v>918</v>
      </c>
      <c r="AB161" s="463" t="s">
        <v>918</v>
      </c>
      <c r="AC161" s="463" t="s">
        <v>918</v>
      </c>
      <c r="AD161" s="463" t="s">
        <v>918</v>
      </c>
      <c r="AE161" s="463" t="s">
        <v>918</v>
      </c>
      <c r="AF161" s="463" t="s">
        <v>918</v>
      </c>
      <c r="AG161" s="463" t="s">
        <v>918</v>
      </c>
      <c r="AH161" s="463" t="s">
        <v>918</v>
      </c>
      <c r="AI161" s="463" t="s">
        <v>918</v>
      </c>
      <c r="AJ161" s="463" t="s">
        <v>918</v>
      </c>
      <c r="AK161" s="463" t="s">
        <v>918</v>
      </c>
      <c r="AL161" s="726"/>
      <c r="AM161" s="726"/>
      <c r="AN161" s="726"/>
      <c r="AO161" s="726"/>
      <c r="AP161" s="726"/>
      <c r="AQ161" s="726"/>
      <c r="AR161" s="726"/>
      <c r="AS161" s="726"/>
      <c r="AT161" s="726"/>
      <c r="AU161" s="726"/>
      <c r="AV161" s="726"/>
      <c r="AW161" s="726"/>
      <c r="AX161" s="726"/>
      <c r="AY161" s="726"/>
      <c r="AZ161" s="726"/>
      <c r="BA161" s="726"/>
      <c r="BB161" s="726"/>
      <c r="BC161" s="726"/>
      <c r="BD161" s="726"/>
      <c r="BE161" s="726"/>
      <c r="BF161" s="726"/>
      <c r="BG161" s="726"/>
      <c r="BH161" s="726"/>
      <c r="BI161" s="726"/>
      <c r="BJ161" s="726"/>
      <c r="BK161" s="726"/>
      <c r="BL161" s="726"/>
    </row>
    <row r="162" spans="1:64" outlineLevel="1" x14ac:dyDescent="0.2">
      <c r="A162" s="726"/>
      <c r="B162" s="845" t="s">
        <v>946</v>
      </c>
      <c r="C162" s="974" t="s">
        <v>2916</v>
      </c>
      <c r="D162" s="463" t="s">
        <v>918</v>
      </c>
      <c r="E162" s="463" t="s">
        <v>918</v>
      </c>
      <c r="F162" s="463" t="s">
        <v>918</v>
      </c>
      <c r="G162" s="463" t="s">
        <v>918</v>
      </c>
      <c r="H162" s="463" t="s">
        <v>918</v>
      </c>
      <c r="I162" s="463" t="s">
        <v>918</v>
      </c>
      <c r="J162" s="463" t="s">
        <v>918</v>
      </c>
      <c r="K162" s="463" t="s">
        <v>918</v>
      </c>
      <c r="L162" s="463" t="s">
        <v>918</v>
      </c>
      <c r="M162" s="463" t="s">
        <v>918</v>
      </c>
      <c r="N162" s="463" t="s">
        <v>918</v>
      </c>
      <c r="O162" s="463" t="s">
        <v>918</v>
      </c>
      <c r="P162" s="463" t="s">
        <v>918</v>
      </c>
      <c r="Q162" s="463" t="s">
        <v>918</v>
      </c>
      <c r="R162" s="463" t="s">
        <v>918</v>
      </c>
      <c r="S162" s="463" t="s">
        <v>918</v>
      </c>
      <c r="T162" s="463" t="s">
        <v>918</v>
      </c>
      <c r="U162" s="463" t="s">
        <v>918</v>
      </c>
      <c r="V162" s="463" t="s">
        <v>918</v>
      </c>
      <c r="W162" s="463" t="s">
        <v>918</v>
      </c>
      <c r="X162" s="463" t="s">
        <v>918</v>
      </c>
      <c r="Y162" s="463" t="s">
        <v>918</v>
      </c>
      <c r="Z162" s="463" t="s">
        <v>918</v>
      </c>
      <c r="AA162" s="463" t="s">
        <v>918</v>
      </c>
      <c r="AB162" s="463" t="s">
        <v>918</v>
      </c>
      <c r="AC162" s="463" t="s">
        <v>918</v>
      </c>
      <c r="AD162" s="463" t="s">
        <v>918</v>
      </c>
      <c r="AE162" s="463" t="s">
        <v>918</v>
      </c>
      <c r="AF162" s="463" t="s">
        <v>918</v>
      </c>
      <c r="AG162" s="463" t="s">
        <v>918</v>
      </c>
      <c r="AH162" s="463" t="s">
        <v>918</v>
      </c>
      <c r="AI162" s="463" t="s">
        <v>918</v>
      </c>
      <c r="AJ162" s="463" t="s">
        <v>918</v>
      </c>
      <c r="AK162" s="463" t="s">
        <v>918</v>
      </c>
      <c r="AL162" s="726"/>
      <c r="AM162" s="726"/>
      <c r="AN162" s="726"/>
      <c r="AO162" s="726"/>
      <c r="AP162" s="726"/>
      <c r="AQ162" s="726"/>
      <c r="AR162" s="726"/>
      <c r="AS162" s="726"/>
      <c r="AT162" s="726"/>
      <c r="AU162" s="726"/>
      <c r="AV162" s="726"/>
      <c r="AW162" s="726"/>
      <c r="AX162" s="726"/>
      <c r="AY162" s="726"/>
      <c r="AZ162" s="726"/>
      <c r="BA162" s="726"/>
      <c r="BB162" s="726"/>
      <c r="BC162" s="726"/>
      <c r="BD162" s="726"/>
      <c r="BE162" s="726"/>
      <c r="BF162" s="726"/>
      <c r="BG162" s="726"/>
      <c r="BH162" s="726"/>
      <c r="BI162" s="726"/>
      <c r="BJ162" s="726"/>
      <c r="BK162" s="726"/>
      <c r="BL162" s="726"/>
    </row>
    <row r="163" spans="1:64" outlineLevel="1" x14ac:dyDescent="0.2">
      <c r="A163" s="726"/>
      <c r="B163" s="845" t="s">
        <v>946</v>
      </c>
      <c r="C163" s="974" t="s">
        <v>2917</v>
      </c>
      <c r="D163" s="463" t="s">
        <v>918</v>
      </c>
      <c r="E163" s="463" t="s">
        <v>918</v>
      </c>
      <c r="F163" s="463" t="s">
        <v>918</v>
      </c>
      <c r="G163" s="463" t="s">
        <v>918</v>
      </c>
      <c r="H163" s="463" t="s">
        <v>918</v>
      </c>
      <c r="I163" s="463" t="s">
        <v>918</v>
      </c>
      <c r="J163" s="463" t="s">
        <v>918</v>
      </c>
      <c r="K163" s="463" t="s">
        <v>918</v>
      </c>
      <c r="L163" s="463" t="s">
        <v>918</v>
      </c>
      <c r="M163" s="463" t="s">
        <v>918</v>
      </c>
      <c r="N163" s="463" t="s">
        <v>918</v>
      </c>
      <c r="O163" s="463" t="s">
        <v>918</v>
      </c>
      <c r="P163" s="463" t="s">
        <v>918</v>
      </c>
      <c r="Q163" s="463" t="s">
        <v>918</v>
      </c>
      <c r="R163" s="463" t="s">
        <v>918</v>
      </c>
      <c r="S163" s="463" t="s">
        <v>918</v>
      </c>
      <c r="T163" s="463" t="s">
        <v>918</v>
      </c>
      <c r="U163" s="463" t="s">
        <v>918</v>
      </c>
      <c r="V163" s="463" t="s">
        <v>918</v>
      </c>
      <c r="W163" s="463" t="s">
        <v>918</v>
      </c>
      <c r="X163" s="463" t="s">
        <v>918</v>
      </c>
      <c r="Y163" s="463" t="s">
        <v>918</v>
      </c>
      <c r="Z163" s="463" t="s">
        <v>918</v>
      </c>
      <c r="AA163" s="463" t="s">
        <v>918</v>
      </c>
      <c r="AB163" s="463" t="s">
        <v>918</v>
      </c>
      <c r="AC163" s="463" t="s">
        <v>918</v>
      </c>
      <c r="AD163" s="463" t="s">
        <v>918</v>
      </c>
      <c r="AE163" s="463" t="s">
        <v>918</v>
      </c>
      <c r="AF163" s="463" t="s">
        <v>918</v>
      </c>
      <c r="AG163" s="463" t="s">
        <v>918</v>
      </c>
      <c r="AH163" s="463" t="s">
        <v>918</v>
      </c>
      <c r="AI163" s="463" t="s">
        <v>918</v>
      </c>
      <c r="AJ163" s="463" t="s">
        <v>918</v>
      </c>
      <c r="AK163" s="463" t="s">
        <v>918</v>
      </c>
      <c r="AL163" s="726"/>
      <c r="AM163" s="726"/>
      <c r="AN163" s="726"/>
      <c r="AO163" s="726"/>
      <c r="AP163" s="726"/>
      <c r="AQ163" s="726"/>
      <c r="AR163" s="726"/>
      <c r="AS163" s="726"/>
      <c r="AT163" s="726"/>
      <c r="AU163" s="726"/>
      <c r="AV163" s="726"/>
      <c r="AW163" s="726"/>
      <c r="AX163" s="726"/>
      <c r="AY163" s="726"/>
      <c r="AZ163" s="726"/>
      <c r="BA163" s="726"/>
      <c r="BB163" s="726"/>
      <c r="BC163" s="726"/>
      <c r="BD163" s="726"/>
      <c r="BE163" s="726"/>
      <c r="BF163" s="726"/>
      <c r="BG163" s="726"/>
      <c r="BH163" s="726"/>
      <c r="BI163" s="726"/>
      <c r="BJ163" s="726"/>
      <c r="BK163" s="726"/>
      <c r="BL163" s="726"/>
    </row>
    <row r="164" spans="1:64" outlineLevel="1" x14ac:dyDescent="0.2">
      <c r="A164" s="726"/>
      <c r="B164" s="845" t="s">
        <v>946</v>
      </c>
      <c r="C164" s="974" t="s">
        <v>2918</v>
      </c>
      <c r="D164" s="463" t="s">
        <v>918</v>
      </c>
      <c r="E164" s="463" t="s">
        <v>918</v>
      </c>
      <c r="F164" s="463" t="s">
        <v>918</v>
      </c>
      <c r="G164" s="463" t="s">
        <v>918</v>
      </c>
      <c r="H164" s="463" t="s">
        <v>918</v>
      </c>
      <c r="I164" s="463" t="s">
        <v>918</v>
      </c>
      <c r="J164" s="463" t="s">
        <v>918</v>
      </c>
      <c r="K164" s="463" t="s">
        <v>918</v>
      </c>
      <c r="L164" s="463" t="s">
        <v>918</v>
      </c>
      <c r="M164" s="463" t="s">
        <v>918</v>
      </c>
      <c r="N164" s="463" t="s">
        <v>918</v>
      </c>
      <c r="O164" s="463" t="s">
        <v>918</v>
      </c>
      <c r="P164" s="463" t="s">
        <v>918</v>
      </c>
      <c r="Q164" s="463" t="s">
        <v>918</v>
      </c>
      <c r="R164" s="463" t="s">
        <v>918</v>
      </c>
      <c r="S164" s="463" t="s">
        <v>918</v>
      </c>
      <c r="T164" s="463" t="s">
        <v>918</v>
      </c>
      <c r="U164" s="463" t="s">
        <v>918</v>
      </c>
      <c r="V164" s="463" t="s">
        <v>918</v>
      </c>
      <c r="W164" s="463" t="s">
        <v>918</v>
      </c>
      <c r="X164" s="463" t="s">
        <v>918</v>
      </c>
      <c r="Y164" s="463" t="s">
        <v>918</v>
      </c>
      <c r="Z164" s="463" t="s">
        <v>918</v>
      </c>
      <c r="AA164" s="463" t="s">
        <v>918</v>
      </c>
      <c r="AB164" s="463" t="s">
        <v>918</v>
      </c>
      <c r="AC164" s="463" t="s">
        <v>918</v>
      </c>
      <c r="AD164" s="463" t="s">
        <v>918</v>
      </c>
      <c r="AE164" s="463" t="s">
        <v>918</v>
      </c>
      <c r="AF164" s="463" t="s">
        <v>918</v>
      </c>
      <c r="AG164" s="463" t="s">
        <v>918</v>
      </c>
      <c r="AH164" s="463" t="s">
        <v>918</v>
      </c>
      <c r="AI164" s="463" t="s">
        <v>918</v>
      </c>
      <c r="AJ164" s="463" t="s">
        <v>918</v>
      </c>
      <c r="AK164" s="463" t="s">
        <v>918</v>
      </c>
      <c r="AL164" s="726"/>
      <c r="AM164" s="726"/>
      <c r="AN164" s="726"/>
      <c r="AO164" s="726"/>
      <c r="AP164" s="726"/>
      <c r="AQ164" s="726"/>
      <c r="AR164" s="726"/>
      <c r="AS164" s="726"/>
      <c r="AT164" s="726"/>
      <c r="AU164" s="726"/>
      <c r="AV164" s="726"/>
      <c r="AW164" s="726"/>
      <c r="AX164" s="726"/>
      <c r="AY164" s="726"/>
      <c r="AZ164" s="726"/>
      <c r="BA164" s="726"/>
      <c r="BB164" s="726"/>
      <c r="BC164" s="726"/>
      <c r="BD164" s="726"/>
      <c r="BE164" s="726"/>
      <c r="BF164" s="726"/>
      <c r="BG164" s="726"/>
      <c r="BH164" s="726"/>
      <c r="BI164" s="726"/>
      <c r="BJ164" s="726"/>
      <c r="BK164" s="726"/>
      <c r="BL164" s="726"/>
    </row>
    <row r="165" spans="1:64" outlineLevel="1" x14ac:dyDescent="0.2">
      <c r="A165" s="726"/>
      <c r="B165" s="845" t="s">
        <v>946</v>
      </c>
      <c r="C165" s="974" t="s">
        <v>2919</v>
      </c>
      <c r="D165" s="463" t="s">
        <v>918</v>
      </c>
      <c r="E165" s="463" t="s">
        <v>918</v>
      </c>
      <c r="F165" s="463" t="s">
        <v>918</v>
      </c>
      <c r="G165" s="463" t="s">
        <v>918</v>
      </c>
      <c r="H165" s="463" t="s">
        <v>918</v>
      </c>
      <c r="I165" s="463" t="s">
        <v>918</v>
      </c>
      <c r="J165" s="463" t="s">
        <v>918</v>
      </c>
      <c r="K165" s="463" t="s">
        <v>918</v>
      </c>
      <c r="L165" s="463" t="s">
        <v>918</v>
      </c>
      <c r="M165" s="463" t="s">
        <v>918</v>
      </c>
      <c r="N165" s="463" t="s">
        <v>918</v>
      </c>
      <c r="O165" s="463" t="s">
        <v>918</v>
      </c>
      <c r="P165" s="463" t="s">
        <v>918</v>
      </c>
      <c r="Q165" s="463" t="s">
        <v>918</v>
      </c>
      <c r="R165" s="463" t="s">
        <v>918</v>
      </c>
      <c r="S165" s="463" t="s">
        <v>918</v>
      </c>
      <c r="T165" s="463" t="s">
        <v>918</v>
      </c>
      <c r="U165" s="463" t="s">
        <v>918</v>
      </c>
      <c r="V165" s="463" t="s">
        <v>918</v>
      </c>
      <c r="W165" s="463" t="s">
        <v>918</v>
      </c>
      <c r="X165" s="463" t="s">
        <v>918</v>
      </c>
      <c r="Y165" s="463" t="s">
        <v>918</v>
      </c>
      <c r="Z165" s="463" t="s">
        <v>918</v>
      </c>
      <c r="AA165" s="463" t="s">
        <v>918</v>
      </c>
      <c r="AB165" s="463" t="s">
        <v>918</v>
      </c>
      <c r="AC165" s="463" t="s">
        <v>918</v>
      </c>
      <c r="AD165" s="463" t="s">
        <v>918</v>
      </c>
      <c r="AE165" s="463" t="s">
        <v>918</v>
      </c>
      <c r="AF165" s="463" t="s">
        <v>918</v>
      </c>
      <c r="AG165" s="463" t="s">
        <v>918</v>
      </c>
      <c r="AH165" s="463" t="s">
        <v>918</v>
      </c>
      <c r="AI165" s="463" t="s">
        <v>918</v>
      </c>
      <c r="AJ165" s="463" t="s">
        <v>918</v>
      </c>
      <c r="AK165" s="463" t="s">
        <v>918</v>
      </c>
      <c r="AL165" s="726"/>
      <c r="AM165" s="726"/>
      <c r="AN165" s="726"/>
      <c r="AO165" s="726"/>
      <c r="AP165" s="726"/>
      <c r="AQ165" s="726"/>
      <c r="AR165" s="726"/>
      <c r="AS165" s="726"/>
      <c r="AT165" s="726"/>
      <c r="AU165" s="726"/>
      <c r="AV165" s="726"/>
      <c r="AW165" s="726"/>
      <c r="AX165" s="726"/>
      <c r="AY165" s="726"/>
      <c r="AZ165" s="726"/>
      <c r="BA165" s="726"/>
      <c r="BB165" s="726"/>
      <c r="BC165" s="726"/>
      <c r="BD165" s="726"/>
      <c r="BE165" s="726"/>
      <c r="BF165" s="726"/>
      <c r="BG165" s="726"/>
      <c r="BH165" s="726"/>
      <c r="BI165" s="726"/>
      <c r="BJ165" s="726"/>
      <c r="BK165" s="726"/>
      <c r="BL165" s="726"/>
    </row>
    <row r="166" spans="1:64" outlineLevel="1" x14ac:dyDescent="0.2">
      <c r="A166" s="726"/>
      <c r="B166" s="845" t="s">
        <v>946</v>
      </c>
      <c r="C166" s="974" t="s">
        <v>2920</v>
      </c>
      <c r="D166" s="463" t="s">
        <v>918</v>
      </c>
      <c r="E166" s="463" t="s">
        <v>918</v>
      </c>
      <c r="F166" s="463" t="s">
        <v>918</v>
      </c>
      <c r="G166" s="463" t="s">
        <v>918</v>
      </c>
      <c r="H166" s="463" t="s">
        <v>918</v>
      </c>
      <c r="I166" s="463" t="s">
        <v>918</v>
      </c>
      <c r="J166" s="463" t="s">
        <v>918</v>
      </c>
      <c r="K166" s="463" t="s">
        <v>918</v>
      </c>
      <c r="L166" s="463" t="s">
        <v>918</v>
      </c>
      <c r="M166" s="463" t="s">
        <v>918</v>
      </c>
      <c r="N166" s="463" t="s">
        <v>918</v>
      </c>
      <c r="O166" s="463" t="s">
        <v>918</v>
      </c>
      <c r="P166" s="463" t="s">
        <v>918</v>
      </c>
      <c r="Q166" s="463" t="s">
        <v>918</v>
      </c>
      <c r="R166" s="463" t="s">
        <v>918</v>
      </c>
      <c r="S166" s="463" t="s">
        <v>918</v>
      </c>
      <c r="T166" s="463" t="s">
        <v>918</v>
      </c>
      <c r="U166" s="463" t="s">
        <v>918</v>
      </c>
      <c r="V166" s="463" t="s">
        <v>918</v>
      </c>
      <c r="W166" s="463" t="s">
        <v>918</v>
      </c>
      <c r="X166" s="463" t="s">
        <v>918</v>
      </c>
      <c r="Y166" s="463" t="s">
        <v>918</v>
      </c>
      <c r="Z166" s="463" t="s">
        <v>918</v>
      </c>
      <c r="AA166" s="463" t="s">
        <v>918</v>
      </c>
      <c r="AB166" s="463" t="s">
        <v>918</v>
      </c>
      <c r="AC166" s="463" t="s">
        <v>918</v>
      </c>
      <c r="AD166" s="463" t="s">
        <v>918</v>
      </c>
      <c r="AE166" s="463" t="s">
        <v>918</v>
      </c>
      <c r="AF166" s="463" t="s">
        <v>918</v>
      </c>
      <c r="AG166" s="463" t="s">
        <v>918</v>
      </c>
      <c r="AH166" s="463" t="s">
        <v>918</v>
      </c>
      <c r="AI166" s="463" t="s">
        <v>918</v>
      </c>
      <c r="AJ166" s="463" t="s">
        <v>918</v>
      </c>
      <c r="AK166" s="463" t="s">
        <v>918</v>
      </c>
      <c r="AL166" s="726"/>
      <c r="AM166" s="726"/>
      <c r="AN166" s="726"/>
      <c r="AO166" s="726"/>
      <c r="AP166" s="726"/>
      <c r="AQ166" s="726"/>
      <c r="AR166" s="726"/>
      <c r="AS166" s="726"/>
      <c r="AT166" s="726"/>
      <c r="AU166" s="726"/>
      <c r="AV166" s="726"/>
      <c r="AW166" s="726"/>
      <c r="AX166" s="726"/>
      <c r="AY166" s="726"/>
      <c r="AZ166" s="726"/>
      <c r="BA166" s="726"/>
      <c r="BB166" s="726"/>
      <c r="BC166" s="726"/>
      <c r="BD166" s="726"/>
      <c r="BE166" s="726"/>
      <c r="BF166" s="726"/>
      <c r="BG166" s="726"/>
      <c r="BH166" s="726"/>
      <c r="BI166" s="726"/>
      <c r="BJ166" s="726"/>
      <c r="BK166" s="726"/>
      <c r="BL166" s="726"/>
    </row>
    <row r="167" spans="1:64" outlineLevel="1" x14ac:dyDescent="0.2">
      <c r="A167" s="726"/>
      <c r="B167" s="845" t="s">
        <v>946</v>
      </c>
      <c r="C167" s="974" t="s">
        <v>2921</v>
      </c>
      <c r="D167" s="463" t="s">
        <v>918</v>
      </c>
      <c r="E167" s="463" t="s">
        <v>918</v>
      </c>
      <c r="F167" s="463" t="s">
        <v>918</v>
      </c>
      <c r="G167" s="463" t="s">
        <v>918</v>
      </c>
      <c r="H167" s="463" t="s">
        <v>918</v>
      </c>
      <c r="I167" s="463" t="s">
        <v>918</v>
      </c>
      <c r="J167" s="463" t="s">
        <v>918</v>
      </c>
      <c r="K167" s="463" t="s">
        <v>918</v>
      </c>
      <c r="L167" s="463" t="s">
        <v>918</v>
      </c>
      <c r="M167" s="463" t="s">
        <v>918</v>
      </c>
      <c r="N167" s="463" t="s">
        <v>918</v>
      </c>
      <c r="O167" s="463" t="s">
        <v>918</v>
      </c>
      <c r="P167" s="463" t="s">
        <v>918</v>
      </c>
      <c r="Q167" s="463" t="s">
        <v>918</v>
      </c>
      <c r="R167" s="463" t="s">
        <v>918</v>
      </c>
      <c r="S167" s="463" t="s">
        <v>918</v>
      </c>
      <c r="T167" s="463" t="s">
        <v>918</v>
      </c>
      <c r="U167" s="463" t="s">
        <v>918</v>
      </c>
      <c r="V167" s="463" t="s">
        <v>918</v>
      </c>
      <c r="W167" s="463" t="s">
        <v>918</v>
      </c>
      <c r="X167" s="463" t="s">
        <v>918</v>
      </c>
      <c r="Y167" s="463" t="s">
        <v>918</v>
      </c>
      <c r="Z167" s="463" t="s">
        <v>918</v>
      </c>
      <c r="AA167" s="463" t="s">
        <v>918</v>
      </c>
      <c r="AB167" s="463" t="s">
        <v>918</v>
      </c>
      <c r="AC167" s="463" t="s">
        <v>918</v>
      </c>
      <c r="AD167" s="463" t="s">
        <v>918</v>
      </c>
      <c r="AE167" s="463" t="s">
        <v>918</v>
      </c>
      <c r="AF167" s="463" t="s">
        <v>918</v>
      </c>
      <c r="AG167" s="463" t="s">
        <v>918</v>
      </c>
      <c r="AH167" s="463" t="s">
        <v>918</v>
      </c>
      <c r="AI167" s="463" t="s">
        <v>918</v>
      </c>
      <c r="AJ167" s="463" t="s">
        <v>918</v>
      </c>
      <c r="AK167" s="463" t="s">
        <v>918</v>
      </c>
      <c r="AL167" s="726"/>
      <c r="AM167" s="726"/>
      <c r="AN167" s="726"/>
      <c r="AO167" s="726"/>
      <c r="AP167" s="726"/>
      <c r="AQ167" s="726"/>
      <c r="AR167" s="726"/>
      <c r="AS167" s="726"/>
      <c r="AT167" s="726"/>
      <c r="AU167" s="726"/>
      <c r="AV167" s="726"/>
      <c r="AW167" s="726"/>
      <c r="AX167" s="726"/>
      <c r="AY167" s="726"/>
      <c r="AZ167" s="726"/>
      <c r="BA167" s="726"/>
      <c r="BB167" s="726"/>
      <c r="BC167" s="726"/>
      <c r="BD167" s="726"/>
      <c r="BE167" s="726"/>
      <c r="BF167" s="726"/>
      <c r="BG167" s="726"/>
      <c r="BH167" s="726"/>
      <c r="BI167" s="726"/>
      <c r="BJ167" s="726"/>
      <c r="BK167" s="726"/>
      <c r="BL167" s="726"/>
    </row>
    <row r="168" spans="1:64" outlineLevel="1" x14ac:dyDescent="0.2">
      <c r="A168" s="726"/>
      <c r="B168" s="845" t="s">
        <v>946</v>
      </c>
      <c r="C168" s="974" t="s">
        <v>2922</v>
      </c>
      <c r="D168" s="463" t="s">
        <v>918</v>
      </c>
      <c r="E168" s="463" t="s">
        <v>918</v>
      </c>
      <c r="F168" s="463" t="s">
        <v>918</v>
      </c>
      <c r="G168" s="463" t="s">
        <v>918</v>
      </c>
      <c r="H168" s="463" t="s">
        <v>918</v>
      </c>
      <c r="I168" s="463" t="s">
        <v>918</v>
      </c>
      <c r="J168" s="463" t="s">
        <v>918</v>
      </c>
      <c r="K168" s="463" t="s">
        <v>918</v>
      </c>
      <c r="L168" s="463" t="s">
        <v>918</v>
      </c>
      <c r="M168" s="463" t="s">
        <v>918</v>
      </c>
      <c r="N168" s="463" t="s">
        <v>918</v>
      </c>
      <c r="O168" s="463" t="s">
        <v>918</v>
      </c>
      <c r="P168" s="463" t="s">
        <v>918</v>
      </c>
      <c r="Q168" s="463" t="s">
        <v>918</v>
      </c>
      <c r="R168" s="463" t="s">
        <v>918</v>
      </c>
      <c r="S168" s="463" t="s">
        <v>918</v>
      </c>
      <c r="T168" s="463" t="s">
        <v>918</v>
      </c>
      <c r="U168" s="463" t="s">
        <v>918</v>
      </c>
      <c r="V168" s="463" t="s">
        <v>918</v>
      </c>
      <c r="W168" s="463" t="s">
        <v>918</v>
      </c>
      <c r="X168" s="463" t="s">
        <v>918</v>
      </c>
      <c r="Y168" s="463" t="s">
        <v>918</v>
      </c>
      <c r="Z168" s="463" t="s">
        <v>918</v>
      </c>
      <c r="AA168" s="463" t="s">
        <v>918</v>
      </c>
      <c r="AB168" s="463" t="s">
        <v>918</v>
      </c>
      <c r="AC168" s="463" t="s">
        <v>918</v>
      </c>
      <c r="AD168" s="463" t="s">
        <v>918</v>
      </c>
      <c r="AE168" s="463" t="s">
        <v>918</v>
      </c>
      <c r="AF168" s="463" t="s">
        <v>918</v>
      </c>
      <c r="AG168" s="463" t="s">
        <v>918</v>
      </c>
      <c r="AH168" s="463" t="s">
        <v>918</v>
      </c>
      <c r="AI168" s="463" t="s">
        <v>918</v>
      </c>
      <c r="AJ168" s="463" t="s">
        <v>918</v>
      </c>
      <c r="AK168" s="463" t="s">
        <v>918</v>
      </c>
      <c r="AL168" s="726"/>
      <c r="AM168" s="726"/>
      <c r="AN168" s="726"/>
      <c r="AO168" s="726"/>
      <c r="AP168" s="726"/>
      <c r="AQ168" s="726"/>
      <c r="AR168" s="726"/>
      <c r="AS168" s="726"/>
      <c r="AT168" s="726"/>
      <c r="AU168" s="726"/>
      <c r="AV168" s="726"/>
      <c r="AW168" s="726"/>
      <c r="AX168" s="726"/>
      <c r="AY168" s="726"/>
      <c r="AZ168" s="726"/>
      <c r="BA168" s="726"/>
      <c r="BB168" s="726"/>
      <c r="BC168" s="726"/>
      <c r="BD168" s="726"/>
      <c r="BE168" s="726"/>
      <c r="BF168" s="726"/>
      <c r="BG168" s="726"/>
      <c r="BH168" s="726"/>
      <c r="BI168" s="726"/>
      <c r="BJ168" s="726"/>
      <c r="BK168" s="726"/>
      <c r="BL168" s="726"/>
    </row>
    <row r="169" spans="1:64" outlineLevel="1" x14ac:dyDescent="0.2">
      <c r="A169" s="726"/>
      <c r="B169" s="845" t="s">
        <v>946</v>
      </c>
      <c r="C169" s="974" t="s">
        <v>2923</v>
      </c>
      <c r="D169" s="463" t="s">
        <v>918</v>
      </c>
      <c r="E169" s="463" t="s">
        <v>918</v>
      </c>
      <c r="F169" s="463" t="s">
        <v>918</v>
      </c>
      <c r="G169" s="463" t="s">
        <v>918</v>
      </c>
      <c r="H169" s="463" t="s">
        <v>918</v>
      </c>
      <c r="I169" s="463" t="s">
        <v>918</v>
      </c>
      <c r="J169" s="463" t="s">
        <v>918</v>
      </c>
      <c r="K169" s="463" t="s">
        <v>918</v>
      </c>
      <c r="L169" s="463" t="s">
        <v>918</v>
      </c>
      <c r="M169" s="463" t="s">
        <v>918</v>
      </c>
      <c r="N169" s="463" t="s">
        <v>918</v>
      </c>
      <c r="O169" s="463" t="s">
        <v>918</v>
      </c>
      <c r="P169" s="463" t="s">
        <v>918</v>
      </c>
      <c r="Q169" s="463" t="s">
        <v>918</v>
      </c>
      <c r="R169" s="463" t="s">
        <v>918</v>
      </c>
      <c r="S169" s="463" t="s">
        <v>918</v>
      </c>
      <c r="T169" s="463" t="s">
        <v>918</v>
      </c>
      <c r="U169" s="463" t="s">
        <v>918</v>
      </c>
      <c r="V169" s="463" t="s">
        <v>918</v>
      </c>
      <c r="W169" s="463" t="s">
        <v>918</v>
      </c>
      <c r="X169" s="463" t="s">
        <v>918</v>
      </c>
      <c r="Y169" s="463" t="s">
        <v>918</v>
      </c>
      <c r="Z169" s="463" t="s">
        <v>918</v>
      </c>
      <c r="AA169" s="463" t="s">
        <v>918</v>
      </c>
      <c r="AB169" s="463" t="s">
        <v>918</v>
      </c>
      <c r="AC169" s="463" t="s">
        <v>918</v>
      </c>
      <c r="AD169" s="463" t="s">
        <v>918</v>
      </c>
      <c r="AE169" s="463" t="s">
        <v>918</v>
      </c>
      <c r="AF169" s="463" t="s">
        <v>918</v>
      </c>
      <c r="AG169" s="463" t="s">
        <v>918</v>
      </c>
      <c r="AH169" s="463" t="s">
        <v>918</v>
      </c>
      <c r="AI169" s="463" t="s">
        <v>918</v>
      </c>
      <c r="AJ169" s="463" t="s">
        <v>918</v>
      </c>
      <c r="AK169" s="463" t="s">
        <v>918</v>
      </c>
      <c r="AL169" s="726"/>
      <c r="AM169" s="726"/>
      <c r="AN169" s="726"/>
      <c r="AO169" s="726"/>
      <c r="AP169" s="726"/>
      <c r="AQ169" s="726"/>
      <c r="AR169" s="726"/>
      <c r="AS169" s="726"/>
      <c r="AT169" s="726"/>
      <c r="AU169" s="726"/>
      <c r="AV169" s="726"/>
      <c r="AW169" s="726"/>
      <c r="AX169" s="726"/>
      <c r="AY169" s="726"/>
      <c r="AZ169" s="726"/>
      <c r="BA169" s="726"/>
      <c r="BB169" s="726"/>
      <c r="BC169" s="726"/>
      <c r="BD169" s="726"/>
      <c r="BE169" s="726"/>
      <c r="BF169" s="726"/>
      <c r="BG169" s="726"/>
      <c r="BH169" s="726"/>
      <c r="BI169" s="726"/>
      <c r="BJ169" s="726"/>
      <c r="BK169" s="726"/>
      <c r="BL169" s="726"/>
    </row>
    <row r="170" spans="1:64" outlineLevel="1" x14ac:dyDescent="0.2">
      <c r="A170" s="726"/>
      <c r="B170" s="845" t="s">
        <v>946</v>
      </c>
      <c r="C170" s="974" t="s">
        <v>2924</v>
      </c>
      <c r="D170" s="463" t="s">
        <v>918</v>
      </c>
      <c r="E170" s="463" t="s">
        <v>918</v>
      </c>
      <c r="F170" s="463" t="s">
        <v>918</v>
      </c>
      <c r="G170" s="463" t="s">
        <v>918</v>
      </c>
      <c r="H170" s="463" t="s">
        <v>918</v>
      </c>
      <c r="I170" s="463" t="s">
        <v>918</v>
      </c>
      <c r="J170" s="463" t="s">
        <v>918</v>
      </c>
      <c r="K170" s="463" t="s">
        <v>918</v>
      </c>
      <c r="L170" s="463" t="s">
        <v>918</v>
      </c>
      <c r="M170" s="463" t="s">
        <v>918</v>
      </c>
      <c r="N170" s="463" t="s">
        <v>918</v>
      </c>
      <c r="O170" s="463" t="s">
        <v>918</v>
      </c>
      <c r="P170" s="463" t="s">
        <v>918</v>
      </c>
      <c r="Q170" s="463" t="s">
        <v>918</v>
      </c>
      <c r="R170" s="463" t="s">
        <v>918</v>
      </c>
      <c r="S170" s="463" t="s">
        <v>918</v>
      </c>
      <c r="T170" s="463" t="s">
        <v>918</v>
      </c>
      <c r="U170" s="463" t="s">
        <v>918</v>
      </c>
      <c r="V170" s="463" t="s">
        <v>918</v>
      </c>
      <c r="W170" s="463" t="s">
        <v>918</v>
      </c>
      <c r="X170" s="463" t="s">
        <v>918</v>
      </c>
      <c r="Y170" s="463" t="s">
        <v>918</v>
      </c>
      <c r="Z170" s="463" t="s">
        <v>918</v>
      </c>
      <c r="AA170" s="463" t="s">
        <v>918</v>
      </c>
      <c r="AB170" s="463" t="s">
        <v>918</v>
      </c>
      <c r="AC170" s="463" t="s">
        <v>918</v>
      </c>
      <c r="AD170" s="463" t="s">
        <v>918</v>
      </c>
      <c r="AE170" s="463" t="s">
        <v>918</v>
      </c>
      <c r="AF170" s="463" t="s">
        <v>918</v>
      </c>
      <c r="AG170" s="463" t="s">
        <v>918</v>
      </c>
      <c r="AH170" s="463" t="s">
        <v>918</v>
      </c>
      <c r="AI170" s="463" t="s">
        <v>918</v>
      </c>
      <c r="AJ170" s="463" t="s">
        <v>918</v>
      </c>
      <c r="AK170" s="463" t="s">
        <v>918</v>
      </c>
      <c r="AL170" s="726"/>
      <c r="AM170" s="726"/>
      <c r="AN170" s="726"/>
      <c r="AO170" s="726"/>
      <c r="AP170" s="726"/>
      <c r="AQ170" s="726"/>
      <c r="AR170" s="726"/>
      <c r="AS170" s="726"/>
      <c r="AT170" s="726"/>
      <c r="AU170" s="726"/>
      <c r="AV170" s="726"/>
      <c r="AW170" s="726"/>
      <c r="AX170" s="726"/>
      <c r="AY170" s="726"/>
      <c r="AZ170" s="726"/>
      <c r="BA170" s="726"/>
      <c r="BB170" s="726"/>
      <c r="BC170" s="726"/>
      <c r="BD170" s="726"/>
      <c r="BE170" s="726"/>
      <c r="BF170" s="726"/>
      <c r="BG170" s="726"/>
      <c r="BH170" s="726"/>
      <c r="BI170" s="726"/>
      <c r="BJ170" s="726"/>
      <c r="BK170" s="726"/>
      <c r="BL170" s="726"/>
    </row>
    <row r="171" spans="1:64" outlineLevel="1" x14ac:dyDescent="0.2">
      <c r="A171" s="726"/>
      <c r="B171" s="845" t="s">
        <v>946</v>
      </c>
      <c r="C171" s="974" t="s">
        <v>2925</v>
      </c>
      <c r="D171" s="463" t="s">
        <v>918</v>
      </c>
      <c r="E171" s="463" t="s">
        <v>918</v>
      </c>
      <c r="F171" s="463" t="s">
        <v>918</v>
      </c>
      <c r="G171" s="463" t="s">
        <v>918</v>
      </c>
      <c r="H171" s="463" t="s">
        <v>918</v>
      </c>
      <c r="I171" s="463" t="s">
        <v>918</v>
      </c>
      <c r="J171" s="463" t="s">
        <v>918</v>
      </c>
      <c r="K171" s="463" t="s">
        <v>918</v>
      </c>
      <c r="L171" s="463" t="s">
        <v>918</v>
      </c>
      <c r="M171" s="463" t="s">
        <v>918</v>
      </c>
      <c r="N171" s="463" t="s">
        <v>918</v>
      </c>
      <c r="O171" s="463" t="s">
        <v>918</v>
      </c>
      <c r="P171" s="463" t="s">
        <v>918</v>
      </c>
      <c r="Q171" s="463" t="s">
        <v>918</v>
      </c>
      <c r="R171" s="463" t="s">
        <v>918</v>
      </c>
      <c r="S171" s="463" t="s">
        <v>918</v>
      </c>
      <c r="T171" s="463" t="s">
        <v>918</v>
      </c>
      <c r="U171" s="463" t="s">
        <v>918</v>
      </c>
      <c r="V171" s="463" t="s">
        <v>918</v>
      </c>
      <c r="W171" s="463" t="s">
        <v>918</v>
      </c>
      <c r="X171" s="463" t="s">
        <v>918</v>
      </c>
      <c r="Y171" s="463" t="s">
        <v>918</v>
      </c>
      <c r="Z171" s="463" t="s">
        <v>918</v>
      </c>
      <c r="AA171" s="463" t="s">
        <v>918</v>
      </c>
      <c r="AB171" s="463" t="s">
        <v>918</v>
      </c>
      <c r="AC171" s="463" t="s">
        <v>918</v>
      </c>
      <c r="AD171" s="463" t="s">
        <v>918</v>
      </c>
      <c r="AE171" s="463" t="s">
        <v>918</v>
      </c>
      <c r="AF171" s="463" t="s">
        <v>918</v>
      </c>
      <c r="AG171" s="463" t="s">
        <v>918</v>
      </c>
      <c r="AH171" s="463" t="s">
        <v>918</v>
      </c>
      <c r="AI171" s="463" t="s">
        <v>918</v>
      </c>
      <c r="AJ171" s="463" t="s">
        <v>918</v>
      </c>
      <c r="AK171" s="463" t="s">
        <v>918</v>
      </c>
      <c r="AL171" s="726"/>
      <c r="AM171" s="726"/>
      <c r="AN171" s="726"/>
      <c r="AO171" s="726"/>
      <c r="AP171" s="726"/>
      <c r="AQ171" s="726"/>
      <c r="AR171" s="726"/>
      <c r="AS171" s="726"/>
      <c r="AT171" s="726"/>
      <c r="AU171" s="726"/>
      <c r="AV171" s="726"/>
      <c r="AW171" s="726"/>
      <c r="AX171" s="726"/>
      <c r="AY171" s="726"/>
      <c r="AZ171" s="726"/>
      <c r="BA171" s="726"/>
      <c r="BB171" s="726"/>
      <c r="BC171" s="726"/>
      <c r="BD171" s="726"/>
      <c r="BE171" s="726"/>
      <c r="BF171" s="726"/>
      <c r="BG171" s="726"/>
      <c r="BH171" s="726"/>
      <c r="BI171" s="726"/>
      <c r="BJ171" s="726"/>
      <c r="BK171" s="726"/>
      <c r="BL171" s="726"/>
    </row>
    <row r="172" spans="1:64" outlineLevel="1" x14ac:dyDescent="0.2">
      <c r="A172" s="726"/>
      <c r="B172" s="845" t="s">
        <v>946</v>
      </c>
      <c r="C172" s="974" t="s">
        <v>2926</v>
      </c>
      <c r="D172" s="463" t="s">
        <v>918</v>
      </c>
      <c r="E172" s="463" t="s">
        <v>918</v>
      </c>
      <c r="F172" s="463" t="s">
        <v>918</v>
      </c>
      <c r="G172" s="463" t="s">
        <v>918</v>
      </c>
      <c r="H172" s="463" t="s">
        <v>918</v>
      </c>
      <c r="I172" s="463" t="s">
        <v>918</v>
      </c>
      <c r="J172" s="463" t="s">
        <v>918</v>
      </c>
      <c r="K172" s="463" t="s">
        <v>918</v>
      </c>
      <c r="L172" s="463" t="s">
        <v>918</v>
      </c>
      <c r="M172" s="463" t="s">
        <v>918</v>
      </c>
      <c r="N172" s="463" t="s">
        <v>918</v>
      </c>
      <c r="O172" s="463" t="s">
        <v>918</v>
      </c>
      <c r="P172" s="463" t="s">
        <v>918</v>
      </c>
      <c r="Q172" s="463" t="s">
        <v>918</v>
      </c>
      <c r="R172" s="463" t="s">
        <v>918</v>
      </c>
      <c r="S172" s="463" t="s">
        <v>918</v>
      </c>
      <c r="T172" s="463" t="s">
        <v>918</v>
      </c>
      <c r="U172" s="463" t="s">
        <v>918</v>
      </c>
      <c r="V172" s="463" t="s">
        <v>918</v>
      </c>
      <c r="W172" s="463" t="s">
        <v>918</v>
      </c>
      <c r="X172" s="463" t="s">
        <v>918</v>
      </c>
      <c r="Y172" s="463" t="s">
        <v>918</v>
      </c>
      <c r="Z172" s="463" t="s">
        <v>918</v>
      </c>
      <c r="AA172" s="463" t="s">
        <v>918</v>
      </c>
      <c r="AB172" s="463" t="s">
        <v>918</v>
      </c>
      <c r="AC172" s="463" t="s">
        <v>918</v>
      </c>
      <c r="AD172" s="463" t="s">
        <v>918</v>
      </c>
      <c r="AE172" s="463" t="s">
        <v>918</v>
      </c>
      <c r="AF172" s="463" t="s">
        <v>918</v>
      </c>
      <c r="AG172" s="463" t="s">
        <v>918</v>
      </c>
      <c r="AH172" s="463" t="s">
        <v>918</v>
      </c>
      <c r="AI172" s="463" t="s">
        <v>918</v>
      </c>
      <c r="AJ172" s="463" t="s">
        <v>918</v>
      </c>
      <c r="AK172" s="463" t="s">
        <v>918</v>
      </c>
      <c r="AL172" s="726"/>
      <c r="AM172" s="726"/>
      <c r="AN172" s="726"/>
      <c r="AO172" s="726"/>
      <c r="AP172" s="726"/>
      <c r="AQ172" s="726"/>
      <c r="AR172" s="726"/>
      <c r="AS172" s="726"/>
      <c r="AT172" s="726"/>
      <c r="AU172" s="726"/>
      <c r="AV172" s="726"/>
      <c r="AW172" s="726"/>
      <c r="AX172" s="726"/>
      <c r="AY172" s="726"/>
      <c r="AZ172" s="726"/>
      <c r="BA172" s="726"/>
      <c r="BB172" s="726"/>
      <c r="BC172" s="726"/>
      <c r="BD172" s="726"/>
      <c r="BE172" s="726"/>
      <c r="BF172" s="726"/>
      <c r="BG172" s="726"/>
      <c r="BH172" s="726"/>
      <c r="BI172" s="726"/>
      <c r="BJ172" s="726"/>
      <c r="BK172" s="726"/>
      <c r="BL172" s="726"/>
    </row>
    <row r="173" spans="1:64" outlineLevel="1" x14ac:dyDescent="0.2">
      <c r="A173" s="726"/>
      <c r="B173" s="845" t="s">
        <v>946</v>
      </c>
      <c r="C173" s="974" t="s">
        <v>2927</v>
      </c>
      <c r="D173" s="463" t="s">
        <v>918</v>
      </c>
      <c r="E173" s="463" t="s">
        <v>918</v>
      </c>
      <c r="F173" s="463" t="s">
        <v>918</v>
      </c>
      <c r="G173" s="463" t="s">
        <v>918</v>
      </c>
      <c r="H173" s="463" t="s">
        <v>918</v>
      </c>
      <c r="I173" s="463" t="s">
        <v>918</v>
      </c>
      <c r="J173" s="463" t="s">
        <v>918</v>
      </c>
      <c r="K173" s="463" t="s">
        <v>918</v>
      </c>
      <c r="L173" s="463" t="s">
        <v>918</v>
      </c>
      <c r="M173" s="463" t="s">
        <v>918</v>
      </c>
      <c r="N173" s="463" t="s">
        <v>918</v>
      </c>
      <c r="O173" s="463" t="s">
        <v>918</v>
      </c>
      <c r="P173" s="463" t="s">
        <v>918</v>
      </c>
      <c r="Q173" s="463" t="s">
        <v>918</v>
      </c>
      <c r="R173" s="463" t="s">
        <v>918</v>
      </c>
      <c r="S173" s="463" t="s">
        <v>918</v>
      </c>
      <c r="T173" s="463" t="s">
        <v>918</v>
      </c>
      <c r="U173" s="463" t="s">
        <v>918</v>
      </c>
      <c r="V173" s="463" t="s">
        <v>918</v>
      </c>
      <c r="W173" s="463" t="s">
        <v>918</v>
      </c>
      <c r="X173" s="463" t="s">
        <v>918</v>
      </c>
      <c r="Y173" s="463" t="s">
        <v>918</v>
      </c>
      <c r="Z173" s="463" t="s">
        <v>918</v>
      </c>
      <c r="AA173" s="463" t="s">
        <v>918</v>
      </c>
      <c r="AB173" s="463" t="s">
        <v>918</v>
      </c>
      <c r="AC173" s="463" t="s">
        <v>918</v>
      </c>
      <c r="AD173" s="463" t="s">
        <v>918</v>
      </c>
      <c r="AE173" s="463" t="s">
        <v>918</v>
      </c>
      <c r="AF173" s="463" t="s">
        <v>918</v>
      </c>
      <c r="AG173" s="463" t="s">
        <v>918</v>
      </c>
      <c r="AH173" s="463" t="s">
        <v>918</v>
      </c>
      <c r="AI173" s="463" t="s">
        <v>918</v>
      </c>
      <c r="AJ173" s="463" t="s">
        <v>918</v>
      </c>
      <c r="AK173" s="463" t="s">
        <v>918</v>
      </c>
      <c r="AL173" s="726"/>
      <c r="AM173" s="726"/>
      <c r="AN173" s="726"/>
      <c r="AO173" s="726"/>
      <c r="AP173" s="726"/>
      <c r="AQ173" s="726"/>
      <c r="AR173" s="726"/>
      <c r="AS173" s="726"/>
      <c r="AT173" s="726"/>
      <c r="AU173" s="726"/>
      <c r="AV173" s="726"/>
      <c r="AW173" s="726"/>
      <c r="AX173" s="726"/>
      <c r="AY173" s="726"/>
      <c r="AZ173" s="726"/>
      <c r="BA173" s="726"/>
      <c r="BB173" s="726"/>
      <c r="BC173" s="726"/>
      <c r="BD173" s="726"/>
      <c r="BE173" s="726"/>
      <c r="BF173" s="726"/>
      <c r="BG173" s="726"/>
      <c r="BH173" s="726"/>
      <c r="BI173" s="726"/>
      <c r="BJ173" s="726"/>
      <c r="BK173" s="726"/>
      <c r="BL173" s="726"/>
    </row>
    <row r="174" spans="1:64" outlineLevel="1" x14ac:dyDescent="0.2">
      <c r="A174" s="726"/>
      <c r="B174" s="845" t="s">
        <v>946</v>
      </c>
      <c r="C174" s="974" t="s">
        <v>2928</v>
      </c>
      <c r="D174" s="463" t="s">
        <v>918</v>
      </c>
      <c r="E174" s="463" t="s">
        <v>918</v>
      </c>
      <c r="F174" s="463" t="s">
        <v>918</v>
      </c>
      <c r="G174" s="463" t="s">
        <v>918</v>
      </c>
      <c r="H174" s="463" t="s">
        <v>918</v>
      </c>
      <c r="I174" s="463" t="s">
        <v>918</v>
      </c>
      <c r="J174" s="463" t="s">
        <v>918</v>
      </c>
      <c r="K174" s="463" t="s">
        <v>918</v>
      </c>
      <c r="L174" s="463" t="s">
        <v>918</v>
      </c>
      <c r="M174" s="463" t="s">
        <v>918</v>
      </c>
      <c r="N174" s="463" t="s">
        <v>918</v>
      </c>
      <c r="O174" s="463" t="s">
        <v>918</v>
      </c>
      <c r="P174" s="463" t="s">
        <v>918</v>
      </c>
      <c r="Q174" s="463" t="s">
        <v>918</v>
      </c>
      <c r="R174" s="463" t="s">
        <v>918</v>
      </c>
      <c r="S174" s="463" t="s">
        <v>918</v>
      </c>
      <c r="T174" s="463" t="s">
        <v>918</v>
      </c>
      <c r="U174" s="463" t="s">
        <v>918</v>
      </c>
      <c r="V174" s="463" t="s">
        <v>918</v>
      </c>
      <c r="W174" s="463" t="s">
        <v>918</v>
      </c>
      <c r="X174" s="463" t="s">
        <v>918</v>
      </c>
      <c r="Y174" s="463" t="s">
        <v>918</v>
      </c>
      <c r="Z174" s="463" t="s">
        <v>918</v>
      </c>
      <c r="AA174" s="463" t="s">
        <v>918</v>
      </c>
      <c r="AB174" s="463" t="s">
        <v>918</v>
      </c>
      <c r="AC174" s="463" t="s">
        <v>918</v>
      </c>
      <c r="AD174" s="463" t="s">
        <v>918</v>
      </c>
      <c r="AE174" s="463" t="s">
        <v>918</v>
      </c>
      <c r="AF174" s="463" t="s">
        <v>918</v>
      </c>
      <c r="AG174" s="463" t="s">
        <v>918</v>
      </c>
      <c r="AH174" s="463" t="s">
        <v>918</v>
      </c>
      <c r="AI174" s="463" t="s">
        <v>918</v>
      </c>
      <c r="AJ174" s="463" t="s">
        <v>918</v>
      </c>
      <c r="AK174" s="463" t="s">
        <v>918</v>
      </c>
      <c r="AL174" s="726"/>
      <c r="AM174" s="726"/>
      <c r="AN174" s="726"/>
      <c r="AO174" s="726"/>
      <c r="AP174" s="726"/>
      <c r="AQ174" s="726"/>
      <c r="AR174" s="726"/>
      <c r="AS174" s="726"/>
      <c r="AT174" s="726"/>
      <c r="AU174" s="726"/>
      <c r="AV174" s="726"/>
      <c r="AW174" s="726"/>
      <c r="AX174" s="726"/>
      <c r="AY174" s="726"/>
      <c r="AZ174" s="726"/>
      <c r="BA174" s="726"/>
      <c r="BB174" s="726"/>
      <c r="BC174" s="726"/>
      <c r="BD174" s="726"/>
      <c r="BE174" s="726"/>
      <c r="BF174" s="726"/>
      <c r="BG174" s="726"/>
      <c r="BH174" s="726"/>
      <c r="BI174" s="726"/>
      <c r="BJ174" s="726"/>
      <c r="BK174" s="726"/>
      <c r="BL174" s="726"/>
    </row>
    <row r="175" spans="1:64" outlineLevel="1" x14ac:dyDescent="0.2">
      <c r="A175" s="726"/>
      <c r="B175" s="845" t="s">
        <v>946</v>
      </c>
      <c r="C175" s="974" t="s">
        <v>2929</v>
      </c>
      <c r="D175" s="463" t="s">
        <v>918</v>
      </c>
      <c r="E175" s="463" t="s">
        <v>918</v>
      </c>
      <c r="F175" s="463" t="s">
        <v>918</v>
      </c>
      <c r="G175" s="463" t="s">
        <v>918</v>
      </c>
      <c r="H175" s="463" t="s">
        <v>918</v>
      </c>
      <c r="I175" s="463" t="s">
        <v>918</v>
      </c>
      <c r="J175" s="463" t="s">
        <v>918</v>
      </c>
      <c r="K175" s="463" t="s">
        <v>918</v>
      </c>
      <c r="L175" s="463" t="s">
        <v>918</v>
      </c>
      <c r="M175" s="463" t="s">
        <v>918</v>
      </c>
      <c r="N175" s="463" t="s">
        <v>918</v>
      </c>
      <c r="O175" s="463" t="s">
        <v>918</v>
      </c>
      <c r="P175" s="463" t="s">
        <v>918</v>
      </c>
      <c r="Q175" s="463" t="s">
        <v>918</v>
      </c>
      <c r="R175" s="463" t="s">
        <v>918</v>
      </c>
      <c r="S175" s="463" t="s">
        <v>918</v>
      </c>
      <c r="T175" s="463" t="s">
        <v>918</v>
      </c>
      <c r="U175" s="463" t="s">
        <v>918</v>
      </c>
      <c r="V175" s="463" t="s">
        <v>918</v>
      </c>
      <c r="W175" s="463" t="s">
        <v>918</v>
      </c>
      <c r="X175" s="463" t="s">
        <v>918</v>
      </c>
      <c r="Y175" s="463" t="s">
        <v>918</v>
      </c>
      <c r="Z175" s="463" t="s">
        <v>918</v>
      </c>
      <c r="AA175" s="463" t="s">
        <v>918</v>
      </c>
      <c r="AB175" s="463" t="s">
        <v>918</v>
      </c>
      <c r="AC175" s="463" t="s">
        <v>918</v>
      </c>
      <c r="AD175" s="463" t="s">
        <v>918</v>
      </c>
      <c r="AE175" s="463" t="s">
        <v>918</v>
      </c>
      <c r="AF175" s="463" t="s">
        <v>918</v>
      </c>
      <c r="AG175" s="463" t="s">
        <v>918</v>
      </c>
      <c r="AH175" s="463" t="s">
        <v>918</v>
      </c>
      <c r="AI175" s="463" t="s">
        <v>918</v>
      </c>
      <c r="AJ175" s="463" t="s">
        <v>918</v>
      </c>
      <c r="AK175" s="463" t="s">
        <v>918</v>
      </c>
      <c r="AL175" s="726"/>
      <c r="AM175" s="726"/>
      <c r="AN175" s="726"/>
      <c r="AO175" s="726"/>
      <c r="AP175" s="726"/>
      <c r="AQ175" s="726"/>
      <c r="AR175" s="726"/>
      <c r="AS175" s="726"/>
      <c r="AT175" s="726"/>
      <c r="AU175" s="726"/>
      <c r="AV175" s="726"/>
      <c r="AW175" s="726"/>
      <c r="AX175" s="726"/>
      <c r="AY175" s="726"/>
      <c r="AZ175" s="726"/>
      <c r="BA175" s="726"/>
      <c r="BB175" s="726"/>
      <c r="BC175" s="726"/>
      <c r="BD175" s="726"/>
      <c r="BE175" s="726"/>
      <c r="BF175" s="726"/>
      <c r="BG175" s="726"/>
      <c r="BH175" s="726"/>
      <c r="BI175" s="726"/>
      <c r="BJ175" s="726"/>
      <c r="BK175" s="726"/>
      <c r="BL175" s="726"/>
    </row>
    <row r="176" spans="1:64" outlineLevel="1" x14ac:dyDescent="0.2">
      <c r="A176" s="726"/>
      <c r="B176" s="845" t="s">
        <v>946</v>
      </c>
      <c r="C176" s="974" t="s">
        <v>2930</v>
      </c>
      <c r="D176" s="463" t="s">
        <v>918</v>
      </c>
      <c r="E176" s="463" t="s">
        <v>918</v>
      </c>
      <c r="F176" s="463" t="s">
        <v>918</v>
      </c>
      <c r="G176" s="463" t="s">
        <v>918</v>
      </c>
      <c r="H176" s="463" t="s">
        <v>918</v>
      </c>
      <c r="I176" s="463" t="s">
        <v>918</v>
      </c>
      <c r="J176" s="463" t="s">
        <v>918</v>
      </c>
      <c r="K176" s="463" t="s">
        <v>918</v>
      </c>
      <c r="L176" s="463" t="s">
        <v>918</v>
      </c>
      <c r="M176" s="463" t="s">
        <v>918</v>
      </c>
      <c r="N176" s="463" t="s">
        <v>918</v>
      </c>
      <c r="O176" s="463" t="s">
        <v>918</v>
      </c>
      <c r="P176" s="463" t="s">
        <v>918</v>
      </c>
      <c r="Q176" s="463" t="s">
        <v>918</v>
      </c>
      <c r="R176" s="463" t="s">
        <v>918</v>
      </c>
      <c r="S176" s="463" t="s">
        <v>918</v>
      </c>
      <c r="T176" s="463" t="s">
        <v>918</v>
      </c>
      <c r="U176" s="463" t="s">
        <v>918</v>
      </c>
      <c r="V176" s="463" t="s">
        <v>918</v>
      </c>
      <c r="W176" s="463" t="s">
        <v>918</v>
      </c>
      <c r="X176" s="463" t="s">
        <v>918</v>
      </c>
      <c r="Y176" s="463" t="s">
        <v>918</v>
      </c>
      <c r="Z176" s="463" t="s">
        <v>918</v>
      </c>
      <c r="AA176" s="463" t="s">
        <v>918</v>
      </c>
      <c r="AB176" s="463" t="s">
        <v>918</v>
      </c>
      <c r="AC176" s="463" t="s">
        <v>918</v>
      </c>
      <c r="AD176" s="463" t="s">
        <v>918</v>
      </c>
      <c r="AE176" s="463" t="s">
        <v>918</v>
      </c>
      <c r="AF176" s="463" t="s">
        <v>918</v>
      </c>
      <c r="AG176" s="463" t="s">
        <v>918</v>
      </c>
      <c r="AH176" s="463" t="s">
        <v>918</v>
      </c>
      <c r="AI176" s="463" t="s">
        <v>918</v>
      </c>
      <c r="AJ176" s="463" t="s">
        <v>918</v>
      </c>
      <c r="AK176" s="463" t="s">
        <v>918</v>
      </c>
      <c r="AL176" s="726"/>
      <c r="AM176" s="726"/>
      <c r="AN176" s="726"/>
      <c r="AO176" s="726"/>
      <c r="AP176" s="726"/>
      <c r="AQ176" s="726"/>
      <c r="AR176" s="726"/>
      <c r="AS176" s="726"/>
      <c r="AT176" s="726"/>
      <c r="AU176" s="726"/>
      <c r="AV176" s="726"/>
      <c r="AW176" s="726"/>
      <c r="AX176" s="726"/>
      <c r="AY176" s="726"/>
      <c r="AZ176" s="726"/>
      <c r="BA176" s="726"/>
      <c r="BB176" s="726"/>
      <c r="BC176" s="726"/>
      <c r="BD176" s="726"/>
      <c r="BE176" s="726"/>
      <c r="BF176" s="726"/>
      <c r="BG176" s="726"/>
      <c r="BH176" s="726"/>
      <c r="BI176" s="726"/>
      <c r="BJ176" s="726"/>
      <c r="BK176" s="726"/>
      <c r="BL176" s="726"/>
    </row>
    <row r="177" spans="1:64" outlineLevel="1" x14ac:dyDescent="0.2">
      <c r="A177" s="726"/>
      <c r="B177" s="845" t="s">
        <v>946</v>
      </c>
      <c r="C177" s="974" t="s">
        <v>2931</v>
      </c>
      <c r="D177" s="463" t="s">
        <v>918</v>
      </c>
      <c r="E177" s="463" t="s">
        <v>918</v>
      </c>
      <c r="F177" s="463" t="s">
        <v>918</v>
      </c>
      <c r="G177" s="463" t="s">
        <v>918</v>
      </c>
      <c r="H177" s="463" t="s">
        <v>918</v>
      </c>
      <c r="I177" s="463" t="s">
        <v>918</v>
      </c>
      <c r="J177" s="463" t="s">
        <v>918</v>
      </c>
      <c r="K177" s="463" t="s">
        <v>918</v>
      </c>
      <c r="L177" s="463" t="s">
        <v>918</v>
      </c>
      <c r="M177" s="463" t="s">
        <v>918</v>
      </c>
      <c r="N177" s="463" t="s">
        <v>918</v>
      </c>
      <c r="O177" s="463" t="s">
        <v>918</v>
      </c>
      <c r="P177" s="463" t="s">
        <v>918</v>
      </c>
      <c r="Q177" s="463" t="s">
        <v>918</v>
      </c>
      <c r="R177" s="463" t="s">
        <v>918</v>
      </c>
      <c r="S177" s="463" t="s">
        <v>918</v>
      </c>
      <c r="T177" s="463" t="s">
        <v>918</v>
      </c>
      <c r="U177" s="463" t="s">
        <v>918</v>
      </c>
      <c r="V177" s="463" t="s">
        <v>918</v>
      </c>
      <c r="W177" s="463" t="s">
        <v>918</v>
      </c>
      <c r="X177" s="463" t="s">
        <v>918</v>
      </c>
      <c r="Y177" s="463" t="s">
        <v>918</v>
      </c>
      <c r="Z177" s="463" t="s">
        <v>918</v>
      </c>
      <c r="AA177" s="463" t="s">
        <v>918</v>
      </c>
      <c r="AB177" s="463" t="s">
        <v>918</v>
      </c>
      <c r="AC177" s="463" t="s">
        <v>918</v>
      </c>
      <c r="AD177" s="463" t="s">
        <v>918</v>
      </c>
      <c r="AE177" s="463" t="s">
        <v>918</v>
      </c>
      <c r="AF177" s="463" t="s">
        <v>918</v>
      </c>
      <c r="AG177" s="463" t="s">
        <v>918</v>
      </c>
      <c r="AH177" s="463" t="s">
        <v>918</v>
      </c>
      <c r="AI177" s="463" t="s">
        <v>918</v>
      </c>
      <c r="AJ177" s="463" t="s">
        <v>918</v>
      </c>
      <c r="AK177" s="463" t="s">
        <v>918</v>
      </c>
      <c r="AL177" s="726"/>
      <c r="AM177" s="726"/>
      <c r="AN177" s="726"/>
      <c r="AO177" s="726"/>
      <c r="AP177" s="726"/>
      <c r="AQ177" s="726"/>
      <c r="AR177" s="726"/>
      <c r="AS177" s="726"/>
      <c r="AT177" s="726"/>
      <c r="AU177" s="726"/>
      <c r="AV177" s="726"/>
      <c r="AW177" s="726"/>
      <c r="AX177" s="726"/>
      <c r="AY177" s="726"/>
      <c r="AZ177" s="726"/>
      <c r="BA177" s="726"/>
      <c r="BB177" s="726"/>
      <c r="BC177" s="726"/>
      <c r="BD177" s="726"/>
      <c r="BE177" s="726"/>
      <c r="BF177" s="726"/>
      <c r="BG177" s="726"/>
      <c r="BH177" s="726"/>
      <c r="BI177" s="726"/>
      <c r="BJ177" s="726"/>
      <c r="BK177" s="726"/>
      <c r="BL177" s="726"/>
    </row>
    <row r="178" spans="1:64" outlineLevel="1" x14ac:dyDescent="0.2">
      <c r="A178" s="726"/>
      <c r="B178" s="845" t="s">
        <v>946</v>
      </c>
      <c r="C178" s="974" t="s">
        <v>2932</v>
      </c>
      <c r="D178" s="463" t="s">
        <v>918</v>
      </c>
      <c r="E178" s="463" t="s">
        <v>918</v>
      </c>
      <c r="F178" s="463" t="s">
        <v>918</v>
      </c>
      <c r="G178" s="463" t="s">
        <v>918</v>
      </c>
      <c r="H178" s="463" t="s">
        <v>918</v>
      </c>
      <c r="I178" s="463" t="s">
        <v>918</v>
      </c>
      <c r="J178" s="463" t="s">
        <v>918</v>
      </c>
      <c r="K178" s="463" t="s">
        <v>918</v>
      </c>
      <c r="L178" s="463" t="s">
        <v>918</v>
      </c>
      <c r="M178" s="463" t="s">
        <v>918</v>
      </c>
      <c r="N178" s="463" t="s">
        <v>918</v>
      </c>
      <c r="O178" s="463" t="s">
        <v>918</v>
      </c>
      <c r="P178" s="463" t="s">
        <v>918</v>
      </c>
      <c r="Q178" s="463" t="s">
        <v>918</v>
      </c>
      <c r="R178" s="463" t="s">
        <v>918</v>
      </c>
      <c r="S178" s="463" t="s">
        <v>918</v>
      </c>
      <c r="T178" s="463" t="s">
        <v>918</v>
      </c>
      <c r="U178" s="463" t="s">
        <v>918</v>
      </c>
      <c r="V178" s="463" t="s">
        <v>918</v>
      </c>
      <c r="W178" s="463" t="s">
        <v>918</v>
      </c>
      <c r="X178" s="463" t="s">
        <v>918</v>
      </c>
      <c r="Y178" s="463" t="s">
        <v>918</v>
      </c>
      <c r="Z178" s="463" t="s">
        <v>918</v>
      </c>
      <c r="AA178" s="463" t="s">
        <v>918</v>
      </c>
      <c r="AB178" s="463" t="s">
        <v>918</v>
      </c>
      <c r="AC178" s="463" t="s">
        <v>918</v>
      </c>
      <c r="AD178" s="463" t="s">
        <v>918</v>
      </c>
      <c r="AE178" s="463" t="s">
        <v>918</v>
      </c>
      <c r="AF178" s="463" t="s">
        <v>918</v>
      </c>
      <c r="AG178" s="463" t="s">
        <v>918</v>
      </c>
      <c r="AH178" s="463" t="s">
        <v>918</v>
      </c>
      <c r="AI178" s="463" t="s">
        <v>918</v>
      </c>
      <c r="AJ178" s="463" t="s">
        <v>918</v>
      </c>
      <c r="AK178" s="463" t="s">
        <v>918</v>
      </c>
      <c r="AL178" s="726"/>
      <c r="AM178" s="726"/>
      <c r="AN178" s="726"/>
      <c r="AO178" s="726"/>
      <c r="AP178" s="726"/>
      <c r="AQ178" s="726"/>
      <c r="AR178" s="726"/>
      <c r="AS178" s="726"/>
      <c r="AT178" s="726"/>
      <c r="AU178" s="726"/>
      <c r="AV178" s="726"/>
      <c r="AW178" s="726"/>
      <c r="AX178" s="726"/>
      <c r="AY178" s="726"/>
      <c r="AZ178" s="726"/>
      <c r="BA178" s="726"/>
      <c r="BB178" s="726"/>
      <c r="BC178" s="726"/>
      <c r="BD178" s="726"/>
      <c r="BE178" s="726"/>
      <c r="BF178" s="726"/>
      <c r="BG178" s="726"/>
      <c r="BH178" s="726"/>
      <c r="BI178" s="726"/>
      <c r="BJ178" s="726"/>
      <c r="BK178" s="726"/>
      <c r="BL178" s="726"/>
    </row>
    <row r="179" spans="1:64" outlineLevel="1" x14ac:dyDescent="0.2">
      <c r="A179" s="726"/>
      <c r="B179" s="845" t="s">
        <v>946</v>
      </c>
      <c r="C179" s="974" t="s">
        <v>2933</v>
      </c>
      <c r="D179" s="463" t="s">
        <v>918</v>
      </c>
      <c r="E179" s="463" t="s">
        <v>918</v>
      </c>
      <c r="F179" s="463" t="s">
        <v>918</v>
      </c>
      <c r="G179" s="463" t="s">
        <v>918</v>
      </c>
      <c r="H179" s="463" t="s">
        <v>918</v>
      </c>
      <c r="I179" s="463" t="s">
        <v>918</v>
      </c>
      <c r="J179" s="463" t="s">
        <v>918</v>
      </c>
      <c r="K179" s="463" t="s">
        <v>918</v>
      </c>
      <c r="L179" s="463" t="s">
        <v>918</v>
      </c>
      <c r="M179" s="463" t="s">
        <v>918</v>
      </c>
      <c r="N179" s="463" t="s">
        <v>918</v>
      </c>
      <c r="O179" s="463" t="s">
        <v>918</v>
      </c>
      <c r="P179" s="463" t="s">
        <v>918</v>
      </c>
      <c r="Q179" s="463" t="s">
        <v>918</v>
      </c>
      <c r="R179" s="463" t="s">
        <v>918</v>
      </c>
      <c r="S179" s="463" t="s">
        <v>918</v>
      </c>
      <c r="T179" s="463" t="s">
        <v>918</v>
      </c>
      <c r="U179" s="463" t="s">
        <v>918</v>
      </c>
      <c r="V179" s="463" t="s">
        <v>918</v>
      </c>
      <c r="W179" s="463" t="s">
        <v>918</v>
      </c>
      <c r="X179" s="463" t="s">
        <v>918</v>
      </c>
      <c r="Y179" s="463" t="s">
        <v>918</v>
      </c>
      <c r="Z179" s="463" t="s">
        <v>918</v>
      </c>
      <c r="AA179" s="463" t="s">
        <v>918</v>
      </c>
      <c r="AB179" s="463" t="s">
        <v>918</v>
      </c>
      <c r="AC179" s="463" t="s">
        <v>918</v>
      </c>
      <c r="AD179" s="463" t="s">
        <v>918</v>
      </c>
      <c r="AE179" s="463" t="s">
        <v>918</v>
      </c>
      <c r="AF179" s="463" t="s">
        <v>918</v>
      </c>
      <c r="AG179" s="463" t="s">
        <v>918</v>
      </c>
      <c r="AH179" s="463" t="s">
        <v>918</v>
      </c>
      <c r="AI179" s="463" t="s">
        <v>918</v>
      </c>
      <c r="AJ179" s="463" t="s">
        <v>918</v>
      </c>
      <c r="AK179" s="463" t="s">
        <v>918</v>
      </c>
      <c r="AL179" s="726"/>
      <c r="AM179" s="726"/>
      <c r="AN179" s="726"/>
      <c r="AO179" s="726"/>
      <c r="AP179" s="726"/>
      <c r="AQ179" s="726"/>
      <c r="AR179" s="726"/>
      <c r="AS179" s="726"/>
      <c r="AT179" s="726"/>
      <c r="AU179" s="726"/>
      <c r="AV179" s="726"/>
      <c r="AW179" s="726"/>
      <c r="AX179" s="726"/>
      <c r="AY179" s="726"/>
      <c r="AZ179" s="726"/>
      <c r="BA179" s="726"/>
      <c r="BB179" s="726"/>
      <c r="BC179" s="726"/>
      <c r="BD179" s="726"/>
      <c r="BE179" s="726"/>
      <c r="BF179" s="726"/>
      <c r="BG179" s="726"/>
      <c r="BH179" s="726"/>
      <c r="BI179" s="726"/>
      <c r="BJ179" s="726"/>
      <c r="BK179" s="726"/>
      <c r="BL179" s="726"/>
    </row>
    <row r="180" spans="1:64" outlineLevel="1" x14ac:dyDescent="0.2">
      <c r="A180" s="726"/>
      <c r="B180" s="845" t="s">
        <v>946</v>
      </c>
      <c r="C180" s="974" t="s">
        <v>2934</v>
      </c>
      <c r="D180" s="463" t="s">
        <v>918</v>
      </c>
      <c r="E180" s="463" t="s">
        <v>918</v>
      </c>
      <c r="F180" s="463" t="s">
        <v>918</v>
      </c>
      <c r="G180" s="463" t="s">
        <v>918</v>
      </c>
      <c r="H180" s="463" t="s">
        <v>918</v>
      </c>
      <c r="I180" s="463" t="s">
        <v>918</v>
      </c>
      <c r="J180" s="463" t="s">
        <v>918</v>
      </c>
      <c r="K180" s="463" t="s">
        <v>918</v>
      </c>
      <c r="L180" s="463" t="s">
        <v>918</v>
      </c>
      <c r="M180" s="463" t="s">
        <v>918</v>
      </c>
      <c r="N180" s="463" t="s">
        <v>918</v>
      </c>
      <c r="O180" s="463" t="s">
        <v>918</v>
      </c>
      <c r="P180" s="463" t="s">
        <v>918</v>
      </c>
      <c r="Q180" s="463" t="s">
        <v>918</v>
      </c>
      <c r="R180" s="463" t="s">
        <v>918</v>
      </c>
      <c r="S180" s="463" t="s">
        <v>918</v>
      </c>
      <c r="T180" s="463" t="s">
        <v>918</v>
      </c>
      <c r="U180" s="463" t="s">
        <v>918</v>
      </c>
      <c r="V180" s="463" t="s">
        <v>918</v>
      </c>
      <c r="W180" s="463" t="s">
        <v>918</v>
      </c>
      <c r="X180" s="463" t="s">
        <v>918</v>
      </c>
      <c r="Y180" s="463" t="s">
        <v>918</v>
      </c>
      <c r="Z180" s="463" t="s">
        <v>918</v>
      </c>
      <c r="AA180" s="463" t="s">
        <v>918</v>
      </c>
      <c r="AB180" s="463" t="s">
        <v>918</v>
      </c>
      <c r="AC180" s="463" t="s">
        <v>918</v>
      </c>
      <c r="AD180" s="463" t="s">
        <v>918</v>
      </c>
      <c r="AE180" s="463" t="s">
        <v>918</v>
      </c>
      <c r="AF180" s="463" t="s">
        <v>918</v>
      </c>
      <c r="AG180" s="463" t="s">
        <v>918</v>
      </c>
      <c r="AH180" s="463" t="s">
        <v>918</v>
      </c>
      <c r="AI180" s="463" t="s">
        <v>918</v>
      </c>
      <c r="AJ180" s="463" t="s">
        <v>918</v>
      </c>
      <c r="AK180" s="463" t="s">
        <v>918</v>
      </c>
      <c r="AL180" s="726"/>
      <c r="AM180" s="726"/>
      <c r="AN180" s="726"/>
      <c r="AO180" s="726"/>
      <c r="AP180" s="726"/>
      <c r="AQ180" s="726"/>
      <c r="AR180" s="726"/>
      <c r="AS180" s="726"/>
      <c r="AT180" s="726"/>
      <c r="AU180" s="726"/>
      <c r="AV180" s="726"/>
      <c r="AW180" s="726"/>
      <c r="AX180" s="726"/>
      <c r="AY180" s="726"/>
      <c r="AZ180" s="726"/>
      <c r="BA180" s="726"/>
      <c r="BB180" s="726"/>
      <c r="BC180" s="726"/>
      <c r="BD180" s="726"/>
      <c r="BE180" s="726"/>
      <c r="BF180" s="726"/>
      <c r="BG180" s="726"/>
      <c r="BH180" s="726"/>
      <c r="BI180" s="726"/>
      <c r="BJ180" s="726"/>
      <c r="BK180" s="726"/>
      <c r="BL180" s="726"/>
    </row>
    <row r="181" spans="1:64" outlineLevel="1" x14ac:dyDescent="0.2">
      <c r="A181" s="726"/>
      <c r="B181" s="845" t="s">
        <v>946</v>
      </c>
      <c r="C181" s="974" t="s">
        <v>2935</v>
      </c>
      <c r="D181" s="463" t="s">
        <v>918</v>
      </c>
      <c r="E181" s="463" t="s">
        <v>918</v>
      </c>
      <c r="F181" s="463" t="s">
        <v>918</v>
      </c>
      <c r="G181" s="463" t="s">
        <v>918</v>
      </c>
      <c r="H181" s="463" t="s">
        <v>918</v>
      </c>
      <c r="I181" s="463" t="s">
        <v>918</v>
      </c>
      <c r="J181" s="463" t="s">
        <v>918</v>
      </c>
      <c r="K181" s="463" t="s">
        <v>918</v>
      </c>
      <c r="L181" s="463" t="s">
        <v>918</v>
      </c>
      <c r="M181" s="463" t="s">
        <v>918</v>
      </c>
      <c r="N181" s="463" t="s">
        <v>918</v>
      </c>
      <c r="O181" s="463" t="s">
        <v>918</v>
      </c>
      <c r="P181" s="463" t="s">
        <v>918</v>
      </c>
      <c r="Q181" s="463" t="s">
        <v>918</v>
      </c>
      <c r="R181" s="463" t="s">
        <v>918</v>
      </c>
      <c r="S181" s="463" t="s">
        <v>918</v>
      </c>
      <c r="T181" s="463" t="s">
        <v>918</v>
      </c>
      <c r="U181" s="463" t="s">
        <v>918</v>
      </c>
      <c r="V181" s="463" t="s">
        <v>918</v>
      </c>
      <c r="W181" s="463" t="s">
        <v>918</v>
      </c>
      <c r="X181" s="463" t="s">
        <v>918</v>
      </c>
      <c r="Y181" s="463" t="s">
        <v>918</v>
      </c>
      <c r="Z181" s="463" t="s">
        <v>918</v>
      </c>
      <c r="AA181" s="463" t="s">
        <v>918</v>
      </c>
      <c r="AB181" s="463" t="s">
        <v>918</v>
      </c>
      <c r="AC181" s="463" t="s">
        <v>918</v>
      </c>
      <c r="AD181" s="463" t="s">
        <v>918</v>
      </c>
      <c r="AE181" s="463" t="s">
        <v>918</v>
      </c>
      <c r="AF181" s="463" t="s">
        <v>918</v>
      </c>
      <c r="AG181" s="463" t="s">
        <v>918</v>
      </c>
      <c r="AH181" s="463" t="s">
        <v>918</v>
      </c>
      <c r="AI181" s="463" t="s">
        <v>918</v>
      </c>
      <c r="AJ181" s="463" t="s">
        <v>918</v>
      </c>
      <c r="AK181" s="463" t="s">
        <v>918</v>
      </c>
      <c r="AL181" s="726"/>
      <c r="AM181" s="726"/>
      <c r="AN181" s="726"/>
      <c r="AO181" s="726"/>
      <c r="AP181" s="726"/>
      <c r="AQ181" s="726"/>
      <c r="AR181" s="726"/>
      <c r="AS181" s="726"/>
      <c r="AT181" s="726"/>
      <c r="AU181" s="726"/>
      <c r="AV181" s="726"/>
      <c r="AW181" s="726"/>
      <c r="AX181" s="726"/>
      <c r="AY181" s="726"/>
      <c r="AZ181" s="726"/>
      <c r="BA181" s="726"/>
      <c r="BB181" s="726"/>
      <c r="BC181" s="726"/>
      <c r="BD181" s="726"/>
      <c r="BE181" s="726"/>
      <c r="BF181" s="726"/>
      <c r="BG181" s="726"/>
      <c r="BH181" s="726"/>
      <c r="BI181" s="726"/>
      <c r="BJ181" s="726"/>
      <c r="BK181" s="726"/>
      <c r="BL181" s="726"/>
    </row>
    <row r="182" spans="1:64" outlineLevel="1" x14ac:dyDescent="0.2">
      <c r="A182" s="726"/>
      <c r="B182" s="845" t="s">
        <v>946</v>
      </c>
      <c r="C182" s="974" t="s">
        <v>2936</v>
      </c>
      <c r="D182" s="463" t="s">
        <v>918</v>
      </c>
      <c r="E182" s="463" t="s">
        <v>918</v>
      </c>
      <c r="F182" s="463" t="s">
        <v>918</v>
      </c>
      <c r="G182" s="463" t="s">
        <v>918</v>
      </c>
      <c r="H182" s="463" t="s">
        <v>918</v>
      </c>
      <c r="I182" s="463" t="s">
        <v>918</v>
      </c>
      <c r="J182" s="463" t="s">
        <v>918</v>
      </c>
      <c r="K182" s="463" t="s">
        <v>918</v>
      </c>
      <c r="L182" s="463" t="s">
        <v>918</v>
      </c>
      <c r="M182" s="463" t="s">
        <v>918</v>
      </c>
      <c r="N182" s="463" t="s">
        <v>918</v>
      </c>
      <c r="O182" s="463" t="s">
        <v>918</v>
      </c>
      <c r="P182" s="463" t="s">
        <v>918</v>
      </c>
      <c r="Q182" s="463" t="s">
        <v>918</v>
      </c>
      <c r="R182" s="463" t="s">
        <v>918</v>
      </c>
      <c r="S182" s="463" t="s">
        <v>918</v>
      </c>
      <c r="T182" s="463" t="s">
        <v>918</v>
      </c>
      <c r="U182" s="463" t="s">
        <v>918</v>
      </c>
      <c r="V182" s="463" t="s">
        <v>918</v>
      </c>
      <c r="W182" s="463" t="s">
        <v>918</v>
      </c>
      <c r="X182" s="463" t="s">
        <v>918</v>
      </c>
      <c r="Y182" s="463" t="s">
        <v>918</v>
      </c>
      <c r="Z182" s="463" t="s">
        <v>918</v>
      </c>
      <c r="AA182" s="463" t="s">
        <v>918</v>
      </c>
      <c r="AB182" s="463" t="s">
        <v>918</v>
      </c>
      <c r="AC182" s="463" t="s">
        <v>918</v>
      </c>
      <c r="AD182" s="463" t="s">
        <v>918</v>
      </c>
      <c r="AE182" s="463" t="s">
        <v>918</v>
      </c>
      <c r="AF182" s="463" t="s">
        <v>918</v>
      </c>
      <c r="AG182" s="463" t="s">
        <v>918</v>
      </c>
      <c r="AH182" s="463" t="s">
        <v>918</v>
      </c>
      <c r="AI182" s="463" t="s">
        <v>918</v>
      </c>
      <c r="AJ182" s="463" t="s">
        <v>918</v>
      </c>
      <c r="AK182" s="463" t="s">
        <v>918</v>
      </c>
      <c r="AL182" s="726"/>
      <c r="AM182" s="726"/>
      <c r="AN182" s="726"/>
      <c r="AO182" s="726"/>
      <c r="AP182" s="726"/>
      <c r="AQ182" s="726"/>
      <c r="AR182" s="726"/>
      <c r="AS182" s="726"/>
      <c r="AT182" s="726"/>
      <c r="AU182" s="726"/>
      <c r="AV182" s="726"/>
      <c r="AW182" s="726"/>
      <c r="AX182" s="726"/>
      <c r="AY182" s="726"/>
      <c r="AZ182" s="726"/>
      <c r="BA182" s="726"/>
      <c r="BB182" s="726"/>
      <c r="BC182" s="726"/>
      <c r="BD182" s="726"/>
      <c r="BE182" s="726"/>
      <c r="BF182" s="726"/>
      <c r="BG182" s="726"/>
      <c r="BH182" s="726"/>
      <c r="BI182" s="726"/>
      <c r="BJ182" s="726"/>
      <c r="BK182" s="726"/>
      <c r="BL182" s="726"/>
    </row>
    <row r="183" spans="1:64" outlineLevel="1" x14ac:dyDescent="0.2">
      <c r="A183" s="726"/>
      <c r="B183" s="845" t="s">
        <v>946</v>
      </c>
      <c r="C183" s="974" t="s">
        <v>2937</v>
      </c>
      <c r="D183" s="463" t="s">
        <v>918</v>
      </c>
      <c r="E183" s="463" t="s">
        <v>918</v>
      </c>
      <c r="F183" s="463" t="s">
        <v>918</v>
      </c>
      <c r="G183" s="463" t="s">
        <v>918</v>
      </c>
      <c r="H183" s="463" t="s">
        <v>918</v>
      </c>
      <c r="I183" s="463" t="s">
        <v>918</v>
      </c>
      <c r="J183" s="463" t="s">
        <v>918</v>
      </c>
      <c r="K183" s="463" t="s">
        <v>918</v>
      </c>
      <c r="L183" s="463" t="s">
        <v>918</v>
      </c>
      <c r="M183" s="463" t="s">
        <v>918</v>
      </c>
      <c r="N183" s="463" t="s">
        <v>918</v>
      </c>
      <c r="O183" s="463" t="s">
        <v>918</v>
      </c>
      <c r="P183" s="463" t="s">
        <v>918</v>
      </c>
      <c r="Q183" s="463" t="s">
        <v>918</v>
      </c>
      <c r="R183" s="463" t="s">
        <v>918</v>
      </c>
      <c r="S183" s="463" t="s">
        <v>918</v>
      </c>
      <c r="T183" s="463" t="s">
        <v>918</v>
      </c>
      <c r="U183" s="463" t="s">
        <v>918</v>
      </c>
      <c r="V183" s="463" t="s">
        <v>918</v>
      </c>
      <c r="W183" s="463" t="s">
        <v>918</v>
      </c>
      <c r="X183" s="463" t="s">
        <v>918</v>
      </c>
      <c r="Y183" s="463" t="s">
        <v>918</v>
      </c>
      <c r="Z183" s="463" t="s">
        <v>918</v>
      </c>
      <c r="AA183" s="463" t="s">
        <v>918</v>
      </c>
      <c r="AB183" s="463" t="s">
        <v>918</v>
      </c>
      <c r="AC183" s="463" t="s">
        <v>918</v>
      </c>
      <c r="AD183" s="463" t="s">
        <v>918</v>
      </c>
      <c r="AE183" s="463" t="s">
        <v>918</v>
      </c>
      <c r="AF183" s="463" t="s">
        <v>918</v>
      </c>
      <c r="AG183" s="463" t="s">
        <v>918</v>
      </c>
      <c r="AH183" s="463" t="s">
        <v>918</v>
      </c>
      <c r="AI183" s="463" t="s">
        <v>918</v>
      </c>
      <c r="AJ183" s="463" t="s">
        <v>918</v>
      </c>
      <c r="AK183" s="463" t="s">
        <v>918</v>
      </c>
      <c r="AL183" s="726"/>
      <c r="AM183" s="726"/>
      <c r="AN183" s="726"/>
      <c r="AO183" s="726"/>
      <c r="AP183" s="726"/>
      <c r="AQ183" s="726"/>
      <c r="AR183" s="726"/>
      <c r="AS183" s="726"/>
      <c r="AT183" s="726"/>
      <c r="AU183" s="726"/>
      <c r="AV183" s="726"/>
      <c r="AW183" s="726"/>
      <c r="AX183" s="726"/>
      <c r="AY183" s="726"/>
      <c r="AZ183" s="726"/>
      <c r="BA183" s="726"/>
      <c r="BB183" s="726"/>
      <c r="BC183" s="726"/>
      <c r="BD183" s="726"/>
      <c r="BE183" s="726"/>
      <c r="BF183" s="726"/>
      <c r="BG183" s="726"/>
      <c r="BH183" s="726"/>
      <c r="BI183" s="726"/>
      <c r="BJ183" s="726"/>
      <c r="BK183" s="726"/>
      <c r="BL183" s="726"/>
    </row>
    <row r="184" spans="1:64" outlineLevel="1" x14ac:dyDescent="0.2">
      <c r="A184" s="726"/>
      <c r="B184" s="845" t="s">
        <v>946</v>
      </c>
      <c r="C184" s="974" t="s">
        <v>2938</v>
      </c>
      <c r="D184" s="463" t="s">
        <v>918</v>
      </c>
      <c r="E184" s="463" t="s">
        <v>918</v>
      </c>
      <c r="F184" s="463" t="s">
        <v>918</v>
      </c>
      <c r="G184" s="463" t="s">
        <v>918</v>
      </c>
      <c r="H184" s="463" t="s">
        <v>918</v>
      </c>
      <c r="I184" s="463" t="s">
        <v>918</v>
      </c>
      <c r="J184" s="463" t="s">
        <v>918</v>
      </c>
      <c r="K184" s="463" t="s">
        <v>918</v>
      </c>
      <c r="L184" s="463" t="s">
        <v>918</v>
      </c>
      <c r="M184" s="463" t="s">
        <v>918</v>
      </c>
      <c r="N184" s="463" t="s">
        <v>918</v>
      </c>
      <c r="O184" s="463" t="s">
        <v>918</v>
      </c>
      <c r="P184" s="463" t="s">
        <v>918</v>
      </c>
      <c r="Q184" s="463" t="s">
        <v>918</v>
      </c>
      <c r="R184" s="463" t="s">
        <v>918</v>
      </c>
      <c r="S184" s="463" t="s">
        <v>918</v>
      </c>
      <c r="T184" s="463" t="s">
        <v>918</v>
      </c>
      <c r="U184" s="463" t="s">
        <v>918</v>
      </c>
      <c r="V184" s="463" t="s">
        <v>918</v>
      </c>
      <c r="W184" s="463" t="s">
        <v>918</v>
      </c>
      <c r="X184" s="463" t="s">
        <v>918</v>
      </c>
      <c r="Y184" s="463" t="s">
        <v>918</v>
      </c>
      <c r="Z184" s="463" t="s">
        <v>918</v>
      </c>
      <c r="AA184" s="463" t="s">
        <v>918</v>
      </c>
      <c r="AB184" s="463" t="s">
        <v>918</v>
      </c>
      <c r="AC184" s="463" t="s">
        <v>918</v>
      </c>
      <c r="AD184" s="463" t="s">
        <v>918</v>
      </c>
      <c r="AE184" s="463" t="s">
        <v>918</v>
      </c>
      <c r="AF184" s="463" t="s">
        <v>918</v>
      </c>
      <c r="AG184" s="463" t="s">
        <v>918</v>
      </c>
      <c r="AH184" s="463" t="s">
        <v>918</v>
      </c>
      <c r="AI184" s="463" t="s">
        <v>918</v>
      </c>
      <c r="AJ184" s="463" t="s">
        <v>918</v>
      </c>
      <c r="AK184" s="463" t="s">
        <v>918</v>
      </c>
      <c r="AL184" s="726"/>
      <c r="AM184" s="726"/>
      <c r="AN184" s="726"/>
      <c r="AO184" s="726"/>
      <c r="AP184" s="726"/>
      <c r="AQ184" s="726"/>
      <c r="AR184" s="726"/>
      <c r="AS184" s="726"/>
      <c r="AT184" s="726"/>
      <c r="AU184" s="726"/>
      <c r="AV184" s="726"/>
      <c r="AW184" s="726"/>
      <c r="AX184" s="726"/>
      <c r="AY184" s="726"/>
      <c r="AZ184" s="726"/>
      <c r="BA184" s="726"/>
      <c r="BB184" s="726"/>
      <c r="BC184" s="726"/>
      <c r="BD184" s="726"/>
      <c r="BE184" s="726"/>
      <c r="BF184" s="726"/>
      <c r="BG184" s="726"/>
      <c r="BH184" s="726"/>
      <c r="BI184" s="726"/>
      <c r="BJ184" s="726"/>
      <c r="BK184" s="726"/>
      <c r="BL184" s="726"/>
    </row>
    <row r="185" spans="1:64" outlineLevel="1" x14ac:dyDescent="0.2">
      <c r="A185" s="726"/>
      <c r="B185" s="845" t="s">
        <v>946</v>
      </c>
      <c r="C185" s="974" t="s">
        <v>2939</v>
      </c>
      <c r="D185" s="463" t="s">
        <v>918</v>
      </c>
      <c r="E185" s="463" t="s">
        <v>918</v>
      </c>
      <c r="F185" s="463" t="s">
        <v>918</v>
      </c>
      <c r="G185" s="463" t="s">
        <v>918</v>
      </c>
      <c r="H185" s="463" t="s">
        <v>918</v>
      </c>
      <c r="I185" s="463" t="s">
        <v>918</v>
      </c>
      <c r="J185" s="463" t="s">
        <v>918</v>
      </c>
      <c r="K185" s="463" t="s">
        <v>918</v>
      </c>
      <c r="L185" s="463" t="s">
        <v>918</v>
      </c>
      <c r="M185" s="463" t="s">
        <v>918</v>
      </c>
      <c r="N185" s="463" t="s">
        <v>918</v>
      </c>
      <c r="O185" s="463" t="s">
        <v>918</v>
      </c>
      <c r="P185" s="463" t="s">
        <v>918</v>
      </c>
      <c r="Q185" s="463" t="s">
        <v>918</v>
      </c>
      <c r="R185" s="463" t="s">
        <v>918</v>
      </c>
      <c r="S185" s="463" t="s">
        <v>918</v>
      </c>
      <c r="T185" s="463" t="s">
        <v>918</v>
      </c>
      <c r="U185" s="463" t="s">
        <v>918</v>
      </c>
      <c r="V185" s="463" t="s">
        <v>918</v>
      </c>
      <c r="W185" s="463" t="s">
        <v>918</v>
      </c>
      <c r="X185" s="463" t="s">
        <v>918</v>
      </c>
      <c r="Y185" s="463" t="s">
        <v>918</v>
      </c>
      <c r="Z185" s="463" t="s">
        <v>918</v>
      </c>
      <c r="AA185" s="463" t="s">
        <v>918</v>
      </c>
      <c r="AB185" s="463" t="s">
        <v>918</v>
      </c>
      <c r="AC185" s="463" t="s">
        <v>918</v>
      </c>
      <c r="AD185" s="463" t="s">
        <v>918</v>
      </c>
      <c r="AE185" s="463" t="s">
        <v>918</v>
      </c>
      <c r="AF185" s="463" t="s">
        <v>918</v>
      </c>
      <c r="AG185" s="463" t="s">
        <v>918</v>
      </c>
      <c r="AH185" s="463" t="s">
        <v>918</v>
      </c>
      <c r="AI185" s="463" t="s">
        <v>918</v>
      </c>
      <c r="AJ185" s="463" t="s">
        <v>918</v>
      </c>
      <c r="AK185" s="463" t="s">
        <v>918</v>
      </c>
      <c r="AL185" s="726"/>
      <c r="AM185" s="726"/>
      <c r="AN185" s="726"/>
      <c r="AO185" s="726"/>
      <c r="AP185" s="726"/>
      <c r="AQ185" s="726"/>
      <c r="AR185" s="726"/>
      <c r="AS185" s="726"/>
      <c r="AT185" s="726"/>
      <c r="AU185" s="726"/>
      <c r="AV185" s="726"/>
      <c r="AW185" s="726"/>
      <c r="AX185" s="726"/>
      <c r="AY185" s="726"/>
      <c r="AZ185" s="726"/>
      <c r="BA185" s="726"/>
      <c r="BB185" s="726"/>
      <c r="BC185" s="726"/>
      <c r="BD185" s="726"/>
      <c r="BE185" s="726"/>
      <c r="BF185" s="726"/>
      <c r="BG185" s="726"/>
      <c r="BH185" s="726"/>
      <c r="BI185" s="726"/>
      <c r="BJ185" s="726"/>
      <c r="BK185" s="726"/>
      <c r="BL185" s="726"/>
    </row>
    <row r="186" spans="1:64" outlineLevel="1" x14ac:dyDescent="0.2">
      <c r="A186" s="726"/>
      <c r="B186" s="845" t="s">
        <v>946</v>
      </c>
      <c r="C186" s="974" t="s">
        <v>2940</v>
      </c>
      <c r="D186" s="463" t="s">
        <v>918</v>
      </c>
      <c r="E186" s="463" t="s">
        <v>918</v>
      </c>
      <c r="F186" s="463" t="s">
        <v>918</v>
      </c>
      <c r="G186" s="463" t="s">
        <v>918</v>
      </c>
      <c r="H186" s="463" t="s">
        <v>918</v>
      </c>
      <c r="I186" s="463" t="s">
        <v>918</v>
      </c>
      <c r="J186" s="463" t="s">
        <v>918</v>
      </c>
      <c r="K186" s="463" t="s">
        <v>918</v>
      </c>
      <c r="L186" s="463" t="s">
        <v>918</v>
      </c>
      <c r="M186" s="463" t="s">
        <v>918</v>
      </c>
      <c r="N186" s="463" t="s">
        <v>918</v>
      </c>
      <c r="O186" s="463" t="s">
        <v>918</v>
      </c>
      <c r="P186" s="463" t="s">
        <v>918</v>
      </c>
      <c r="Q186" s="463" t="s">
        <v>918</v>
      </c>
      <c r="R186" s="463" t="s">
        <v>918</v>
      </c>
      <c r="S186" s="463" t="s">
        <v>918</v>
      </c>
      <c r="T186" s="463" t="s">
        <v>918</v>
      </c>
      <c r="U186" s="463" t="s">
        <v>918</v>
      </c>
      <c r="V186" s="463" t="s">
        <v>918</v>
      </c>
      <c r="W186" s="463" t="s">
        <v>918</v>
      </c>
      <c r="X186" s="463" t="s">
        <v>918</v>
      </c>
      <c r="Y186" s="463" t="s">
        <v>918</v>
      </c>
      <c r="Z186" s="463" t="s">
        <v>918</v>
      </c>
      <c r="AA186" s="463" t="s">
        <v>918</v>
      </c>
      <c r="AB186" s="463" t="s">
        <v>918</v>
      </c>
      <c r="AC186" s="463" t="s">
        <v>918</v>
      </c>
      <c r="AD186" s="463" t="s">
        <v>918</v>
      </c>
      <c r="AE186" s="463" t="s">
        <v>918</v>
      </c>
      <c r="AF186" s="463" t="s">
        <v>918</v>
      </c>
      <c r="AG186" s="463" t="s">
        <v>918</v>
      </c>
      <c r="AH186" s="463" t="s">
        <v>918</v>
      </c>
      <c r="AI186" s="463" t="s">
        <v>918</v>
      </c>
      <c r="AJ186" s="463" t="s">
        <v>918</v>
      </c>
      <c r="AK186" s="463" t="s">
        <v>918</v>
      </c>
      <c r="AL186" s="726"/>
      <c r="AM186" s="726"/>
      <c r="AN186" s="726"/>
      <c r="AO186" s="726"/>
      <c r="AP186" s="726"/>
      <c r="AQ186" s="726"/>
      <c r="AR186" s="726"/>
      <c r="AS186" s="726"/>
      <c r="AT186" s="726"/>
      <c r="AU186" s="726"/>
      <c r="AV186" s="726"/>
      <c r="AW186" s="726"/>
      <c r="AX186" s="726"/>
      <c r="AY186" s="726"/>
      <c r="AZ186" s="726"/>
      <c r="BA186" s="726"/>
      <c r="BB186" s="726"/>
      <c r="BC186" s="726"/>
      <c r="BD186" s="726"/>
      <c r="BE186" s="726"/>
      <c r="BF186" s="726"/>
      <c r="BG186" s="726"/>
      <c r="BH186" s="726"/>
      <c r="BI186" s="726"/>
      <c r="BJ186" s="726"/>
      <c r="BK186" s="726"/>
      <c r="BL186" s="726"/>
    </row>
    <row r="187" spans="1:64" outlineLevel="1" x14ac:dyDescent="0.2">
      <c r="A187" s="726"/>
      <c r="B187" s="845" t="s">
        <v>946</v>
      </c>
      <c r="C187" s="974" t="s">
        <v>2941</v>
      </c>
      <c r="D187" s="463" t="s">
        <v>918</v>
      </c>
      <c r="E187" s="463" t="s">
        <v>918</v>
      </c>
      <c r="F187" s="463" t="s">
        <v>918</v>
      </c>
      <c r="G187" s="463" t="s">
        <v>918</v>
      </c>
      <c r="H187" s="463" t="s">
        <v>918</v>
      </c>
      <c r="I187" s="463" t="s">
        <v>918</v>
      </c>
      <c r="J187" s="463" t="s">
        <v>918</v>
      </c>
      <c r="K187" s="463" t="s">
        <v>918</v>
      </c>
      <c r="L187" s="463" t="s">
        <v>918</v>
      </c>
      <c r="M187" s="463" t="s">
        <v>918</v>
      </c>
      <c r="N187" s="463" t="s">
        <v>918</v>
      </c>
      <c r="O187" s="463" t="s">
        <v>918</v>
      </c>
      <c r="P187" s="463" t="s">
        <v>918</v>
      </c>
      <c r="Q187" s="463" t="s">
        <v>918</v>
      </c>
      <c r="R187" s="463" t="s">
        <v>918</v>
      </c>
      <c r="S187" s="463" t="s">
        <v>918</v>
      </c>
      <c r="T187" s="463" t="s">
        <v>918</v>
      </c>
      <c r="U187" s="463" t="s">
        <v>918</v>
      </c>
      <c r="V187" s="463" t="s">
        <v>918</v>
      </c>
      <c r="W187" s="463" t="s">
        <v>918</v>
      </c>
      <c r="X187" s="463" t="s">
        <v>918</v>
      </c>
      <c r="Y187" s="463" t="s">
        <v>918</v>
      </c>
      <c r="Z187" s="463" t="s">
        <v>918</v>
      </c>
      <c r="AA187" s="463" t="s">
        <v>918</v>
      </c>
      <c r="AB187" s="463" t="s">
        <v>918</v>
      </c>
      <c r="AC187" s="463" t="s">
        <v>918</v>
      </c>
      <c r="AD187" s="463" t="s">
        <v>918</v>
      </c>
      <c r="AE187" s="463" t="s">
        <v>918</v>
      </c>
      <c r="AF187" s="463" t="s">
        <v>918</v>
      </c>
      <c r="AG187" s="463" t="s">
        <v>918</v>
      </c>
      <c r="AH187" s="463" t="s">
        <v>918</v>
      </c>
      <c r="AI187" s="463" t="s">
        <v>918</v>
      </c>
      <c r="AJ187" s="463" t="s">
        <v>918</v>
      </c>
      <c r="AK187" s="463" t="s">
        <v>918</v>
      </c>
      <c r="AL187" s="726"/>
      <c r="AM187" s="726"/>
      <c r="AN187" s="726"/>
      <c r="AO187" s="726"/>
      <c r="AP187" s="726"/>
      <c r="AQ187" s="726"/>
      <c r="AR187" s="726"/>
      <c r="AS187" s="726"/>
      <c r="AT187" s="726"/>
      <c r="AU187" s="726"/>
      <c r="AV187" s="726"/>
      <c r="AW187" s="726"/>
      <c r="AX187" s="726"/>
      <c r="AY187" s="726"/>
      <c r="AZ187" s="726"/>
      <c r="BA187" s="726"/>
      <c r="BB187" s="726"/>
      <c r="BC187" s="726"/>
      <c r="BD187" s="726"/>
      <c r="BE187" s="726"/>
      <c r="BF187" s="726"/>
      <c r="BG187" s="726"/>
      <c r="BH187" s="726"/>
      <c r="BI187" s="726"/>
      <c r="BJ187" s="726"/>
      <c r="BK187" s="726"/>
      <c r="BL187" s="726"/>
    </row>
    <row r="188" spans="1:64" outlineLevel="1" x14ac:dyDescent="0.2">
      <c r="A188" s="726"/>
      <c r="B188" s="845" t="s">
        <v>946</v>
      </c>
      <c r="C188" s="974" t="s">
        <v>2942</v>
      </c>
      <c r="D188" s="463" t="s">
        <v>918</v>
      </c>
      <c r="E188" s="463" t="s">
        <v>918</v>
      </c>
      <c r="F188" s="463" t="s">
        <v>918</v>
      </c>
      <c r="G188" s="463" t="s">
        <v>918</v>
      </c>
      <c r="H188" s="463" t="s">
        <v>918</v>
      </c>
      <c r="I188" s="463" t="s">
        <v>918</v>
      </c>
      <c r="J188" s="463" t="s">
        <v>918</v>
      </c>
      <c r="K188" s="463" t="s">
        <v>918</v>
      </c>
      <c r="L188" s="463" t="s">
        <v>918</v>
      </c>
      <c r="M188" s="463" t="s">
        <v>918</v>
      </c>
      <c r="N188" s="463" t="s">
        <v>918</v>
      </c>
      <c r="O188" s="463" t="s">
        <v>918</v>
      </c>
      <c r="P188" s="463" t="s">
        <v>918</v>
      </c>
      <c r="Q188" s="463" t="s">
        <v>918</v>
      </c>
      <c r="R188" s="463" t="s">
        <v>918</v>
      </c>
      <c r="S188" s="463" t="s">
        <v>918</v>
      </c>
      <c r="T188" s="463" t="s">
        <v>918</v>
      </c>
      <c r="U188" s="463" t="s">
        <v>918</v>
      </c>
      <c r="V188" s="463" t="s">
        <v>918</v>
      </c>
      <c r="W188" s="463" t="s">
        <v>918</v>
      </c>
      <c r="X188" s="463" t="s">
        <v>918</v>
      </c>
      <c r="Y188" s="463" t="s">
        <v>918</v>
      </c>
      <c r="Z188" s="463" t="s">
        <v>918</v>
      </c>
      <c r="AA188" s="463" t="s">
        <v>918</v>
      </c>
      <c r="AB188" s="463" t="s">
        <v>918</v>
      </c>
      <c r="AC188" s="463" t="s">
        <v>918</v>
      </c>
      <c r="AD188" s="463" t="s">
        <v>918</v>
      </c>
      <c r="AE188" s="463" t="s">
        <v>918</v>
      </c>
      <c r="AF188" s="463" t="s">
        <v>918</v>
      </c>
      <c r="AG188" s="463" t="s">
        <v>918</v>
      </c>
      <c r="AH188" s="463" t="s">
        <v>918</v>
      </c>
      <c r="AI188" s="463" t="s">
        <v>918</v>
      </c>
      <c r="AJ188" s="463" t="s">
        <v>918</v>
      </c>
      <c r="AK188" s="463" t="s">
        <v>918</v>
      </c>
      <c r="AL188" s="726"/>
      <c r="AM188" s="726"/>
      <c r="AN188" s="726"/>
      <c r="AO188" s="726"/>
      <c r="AP188" s="726"/>
      <c r="AQ188" s="726"/>
      <c r="AR188" s="726"/>
      <c r="AS188" s="726"/>
      <c r="AT188" s="726"/>
      <c r="AU188" s="726"/>
      <c r="AV188" s="726"/>
      <c r="AW188" s="726"/>
      <c r="AX188" s="726"/>
      <c r="AY188" s="726"/>
      <c r="AZ188" s="726"/>
      <c r="BA188" s="726"/>
      <c r="BB188" s="726"/>
      <c r="BC188" s="726"/>
      <c r="BD188" s="726"/>
      <c r="BE188" s="726"/>
      <c r="BF188" s="726"/>
      <c r="BG188" s="726"/>
      <c r="BH188" s="726"/>
      <c r="BI188" s="726"/>
      <c r="BJ188" s="726"/>
      <c r="BK188" s="726"/>
      <c r="BL188" s="726"/>
    </row>
    <row r="189" spans="1:64" outlineLevel="1" x14ac:dyDescent="0.2">
      <c r="A189" s="726"/>
      <c r="B189" s="845" t="s">
        <v>946</v>
      </c>
      <c r="C189" s="974" t="s">
        <v>2943</v>
      </c>
      <c r="D189" s="463" t="s">
        <v>918</v>
      </c>
      <c r="E189" s="463" t="s">
        <v>918</v>
      </c>
      <c r="F189" s="463" t="s">
        <v>918</v>
      </c>
      <c r="G189" s="463" t="s">
        <v>918</v>
      </c>
      <c r="H189" s="463" t="s">
        <v>918</v>
      </c>
      <c r="I189" s="463" t="s">
        <v>918</v>
      </c>
      <c r="J189" s="463" t="s">
        <v>918</v>
      </c>
      <c r="K189" s="463" t="s">
        <v>918</v>
      </c>
      <c r="L189" s="463" t="s">
        <v>918</v>
      </c>
      <c r="M189" s="463" t="s">
        <v>918</v>
      </c>
      <c r="N189" s="463" t="s">
        <v>918</v>
      </c>
      <c r="O189" s="463" t="s">
        <v>918</v>
      </c>
      <c r="P189" s="463" t="s">
        <v>918</v>
      </c>
      <c r="Q189" s="463" t="s">
        <v>918</v>
      </c>
      <c r="R189" s="463" t="s">
        <v>918</v>
      </c>
      <c r="S189" s="463" t="s">
        <v>918</v>
      </c>
      <c r="T189" s="463" t="s">
        <v>918</v>
      </c>
      <c r="U189" s="463" t="s">
        <v>918</v>
      </c>
      <c r="V189" s="463" t="s">
        <v>918</v>
      </c>
      <c r="W189" s="463" t="s">
        <v>918</v>
      </c>
      <c r="X189" s="463" t="s">
        <v>918</v>
      </c>
      <c r="Y189" s="463" t="s">
        <v>918</v>
      </c>
      <c r="Z189" s="463" t="s">
        <v>918</v>
      </c>
      <c r="AA189" s="463" t="s">
        <v>918</v>
      </c>
      <c r="AB189" s="463" t="s">
        <v>918</v>
      </c>
      <c r="AC189" s="463" t="s">
        <v>918</v>
      </c>
      <c r="AD189" s="463" t="s">
        <v>918</v>
      </c>
      <c r="AE189" s="463" t="s">
        <v>918</v>
      </c>
      <c r="AF189" s="463" t="s">
        <v>918</v>
      </c>
      <c r="AG189" s="463" t="s">
        <v>918</v>
      </c>
      <c r="AH189" s="463" t="s">
        <v>918</v>
      </c>
      <c r="AI189" s="463" t="s">
        <v>918</v>
      </c>
      <c r="AJ189" s="463" t="s">
        <v>918</v>
      </c>
      <c r="AK189" s="463" t="s">
        <v>918</v>
      </c>
      <c r="AL189" s="726"/>
      <c r="AM189" s="726"/>
      <c r="AN189" s="726"/>
      <c r="AO189" s="726"/>
      <c r="AP189" s="726"/>
      <c r="AQ189" s="726"/>
      <c r="AR189" s="726"/>
      <c r="AS189" s="726"/>
      <c r="AT189" s="726"/>
      <c r="AU189" s="726"/>
      <c r="AV189" s="726"/>
      <c r="AW189" s="726"/>
      <c r="AX189" s="726"/>
      <c r="AY189" s="726"/>
      <c r="AZ189" s="726"/>
      <c r="BA189" s="726"/>
      <c r="BB189" s="726"/>
      <c r="BC189" s="726"/>
      <c r="BD189" s="726"/>
      <c r="BE189" s="726"/>
      <c r="BF189" s="726"/>
      <c r="BG189" s="726"/>
      <c r="BH189" s="726"/>
      <c r="BI189" s="726"/>
      <c r="BJ189" s="726"/>
      <c r="BK189" s="726"/>
      <c r="BL189" s="726"/>
    </row>
    <row r="190" spans="1:64" outlineLevel="1" x14ac:dyDescent="0.2">
      <c r="A190" s="726"/>
      <c r="B190" s="845" t="s">
        <v>946</v>
      </c>
      <c r="C190" s="974" t="s">
        <v>2944</v>
      </c>
      <c r="D190" s="463" t="s">
        <v>918</v>
      </c>
      <c r="E190" s="463" t="s">
        <v>918</v>
      </c>
      <c r="F190" s="463" t="s">
        <v>918</v>
      </c>
      <c r="G190" s="463" t="s">
        <v>918</v>
      </c>
      <c r="H190" s="463" t="s">
        <v>918</v>
      </c>
      <c r="I190" s="463" t="s">
        <v>918</v>
      </c>
      <c r="J190" s="463" t="s">
        <v>918</v>
      </c>
      <c r="K190" s="463" t="s">
        <v>918</v>
      </c>
      <c r="L190" s="463" t="s">
        <v>918</v>
      </c>
      <c r="M190" s="463" t="s">
        <v>918</v>
      </c>
      <c r="N190" s="463" t="s">
        <v>918</v>
      </c>
      <c r="O190" s="463" t="s">
        <v>918</v>
      </c>
      <c r="P190" s="463" t="s">
        <v>918</v>
      </c>
      <c r="Q190" s="463" t="s">
        <v>918</v>
      </c>
      <c r="R190" s="463" t="s">
        <v>918</v>
      </c>
      <c r="S190" s="463" t="s">
        <v>918</v>
      </c>
      <c r="T190" s="463" t="s">
        <v>918</v>
      </c>
      <c r="U190" s="463" t="s">
        <v>918</v>
      </c>
      <c r="V190" s="463" t="s">
        <v>918</v>
      </c>
      <c r="W190" s="463" t="s">
        <v>918</v>
      </c>
      <c r="X190" s="463" t="s">
        <v>918</v>
      </c>
      <c r="Y190" s="463" t="s">
        <v>918</v>
      </c>
      <c r="Z190" s="463" t="s">
        <v>918</v>
      </c>
      <c r="AA190" s="463" t="s">
        <v>918</v>
      </c>
      <c r="AB190" s="463" t="s">
        <v>918</v>
      </c>
      <c r="AC190" s="463" t="s">
        <v>918</v>
      </c>
      <c r="AD190" s="463" t="s">
        <v>918</v>
      </c>
      <c r="AE190" s="463" t="s">
        <v>918</v>
      </c>
      <c r="AF190" s="463" t="s">
        <v>918</v>
      </c>
      <c r="AG190" s="463" t="s">
        <v>918</v>
      </c>
      <c r="AH190" s="463" t="s">
        <v>918</v>
      </c>
      <c r="AI190" s="463" t="s">
        <v>918</v>
      </c>
      <c r="AJ190" s="463" t="s">
        <v>918</v>
      </c>
      <c r="AK190" s="463" t="s">
        <v>918</v>
      </c>
      <c r="AL190" s="726"/>
      <c r="AM190" s="726"/>
      <c r="AN190" s="726"/>
      <c r="AO190" s="726"/>
      <c r="AP190" s="726"/>
      <c r="AQ190" s="726"/>
      <c r="AR190" s="726"/>
      <c r="AS190" s="726"/>
      <c r="AT190" s="726"/>
      <c r="AU190" s="726"/>
      <c r="AV190" s="726"/>
      <c r="AW190" s="726"/>
      <c r="AX190" s="726"/>
      <c r="AY190" s="726"/>
      <c r="AZ190" s="726"/>
      <c r="BA190" s="726"/>
      <c r="BB190" s="726"/>
      <c r="BC190" s="726"/>
      <c r="BD190" s="726"/>
      <c r="BE190" s="726"/>
      <c r="BF190" s="726"/>
      <c r="BG190" s="726"/>
      <c r="BH190" s="726"/>
      <c r="BI190" s="726"/>
      <c r="BJ190" s="726"/>
      <c r="BK190" s="726"/>
      <c r="BL190" s="726"/>
    </row>
    <row r="191" spans="1:64" outlineLevel="1" x14ac:dyDescent="0.2">
      <c r="A191" s="726"/>
      <c r="B191" s="845" t="s">
        <v>946</v>
      </c>
      <c r="C191" s="974" t="s">
        <v>2945</v>
      </c>
      <c r="D191" s="463" t="s">
        <v>918</v>
      </c>
      <c r="E191" s="463" t="s">
        <v>918</v>
      </c>
      <c r="F191" s="463" t="s">
        <v>918</v>
      </c>
      <c r="G191" s="463" t="s">
        <v>918</v>
      </c>
      <c r="H191" s="463" t="s">
        <v>918</v>
      </c>
      <c r="I191" s="463" t="s">
        <v>918</v>
      </c>
      <c r="J191" s="463" t="s">
        <v>918</v>
      </c>
      <c r="K191" s="463" t="s">
        <v>918</v>
      </c>
      <c r="L191" s="463" t="s">
        <v>918</v>
      </c>
      <c r="M191" s="463" t="s">
        <v>918</v>
      </c>
      <c r="N191" s="463" t="s">
        <v>918</v>
      </c>
      <c r="O191" s="463" t="s">
        <v>918</v>
      </c>
      <c r="P191" s="463" t="s">
        <v>918</v>
      </c>
      <c r="Q191" s="463" t="s">
        <v>918</v>
      </c>
      <c r="R191" s="463" t="s">
        <v>918</v>
      </c>
      <c r="S191" s="463" t="s">
        <v>918</v>
      </c>
      <c r="T191" s="463" t="s">
        <v>918</v>
      </c>
      <c r="U191" s="463" t="s">
        <v>918</v>
      </c>
      <c r="V191" s="463" t="s">
        <v>918</v>
      </c>
      <c r="W191" s="463" t="s">
        <v>918</v>
      </c>
      <c r="X191" s="463" t="s">
        <v>918</v>
      </c>
      <c r="Y191" s="463" t="s">
        <v>918</v>
      </c>
      <c r="Z191" s="463" t="s">
        <v>918</v>
      </c>
      <c r="AA191" s="463" t="s">
        <v>918</v>
      </c>
      <c r="AB191" s="463" t="s">
        <v>918</v>
      </c>
      <c r="AC191" s="463" t="s">
        <v>918</v>
      </c>
      <c r="AD191" s="463" t="s">
        <v>918</v>
      </c>
      <c r="AE191" s="463" t="s">
        <v>918</v>
      </c>
      <c r="AF191" s="463" t="s">
        <v>918</v>
      </c>
      <c r="AG191" s="463" t="s">
        <v>918</v>
      </c>
      <c r="AH191" s="463" t="s">
        <v>918</v>
      </c>
      <c r="AI191" s="463" t="s">
        <v>918</v>
      </c>
      <c r="AJ191" s="463" t="s">
        <v>918</v>
      </c>
      <c r="AK191" s="463" t="s">
        <v>918</v>
      </c>
      <c r="AL191" s="726"/>
      <c r="AM191" s="726"/>
      <c r="AN191" s="726"/>
      <c r="AO191" s="726"/>
      <c r="AP191" s="726"/>
      <c r="AQ191" s="726"/>
      <c r="AR191" s="726"/>
      <c r="AS191" s="726"/>
      <c r="AT191" s="726"/>
      <c r="AU191" s="726"/>
      <c r="AV191" s="726"/>
      <c r="AW191" s="726"/>
      <c r="AX191" s="726"/>
      <c r="AY191" s="726"/>
      <c r="AZ191" s="726"/>
      <c r="BA191" s="726"/>
      <c r="BB191" s="726"/>
      <c r="BC191" s="726"/>
      <c r="BD191" s="726"/>
      <c r="BE191" s="726"/>
      <c r="BF191" s="726"/>
      <c r="BG191" s="726"/>
      <c r="BH191" s="726"/>
      <c r="BI191" s="726"/>
      <c r="BJ191" s="726"/>
      <c r="BK191" s="726"/>
      <c r="BL191" s="726"/>
    </row>
    <row r="192" spans="1:64" outlineLevel="1" x14ac:dyDescent="0.2">
      <c r="A192" s="726"/>
      <c r="B192" s="845" t="s">
        <v>946</v>
      </c>
      <c r="C192" s="974" t="s">
        <v>2946</v>
      </c>
      <c r="D192" s="463" t="s">
        <v>918</v>
      </c>
      <c r="E192" s="463" t="s">
        <v>918</v>
      </c>
      <c r="F192" s="463" t="s">
        <v>918</v>
      </c>
      <c r="G192" s="463" t="s">
        <v>918</v>
      </c>
      <c r="H192" s="463" t="s">
        <v>918</v>
      </c>
      <c r="I192" s="463" t="s">
        <v>918</v>
      </c>
      <c r="J192" s="463" t="s">
        <v>918</v>
      </c>
      <c r="K192" s="463" t="s">
        <v>918</v>
      </c>
      <c r="L192" s="463" t="s">
        <v>918</v>
      </c>
      <c r="M192" s="463" t="s">
        <v>918</v>
      </c>
      <c r="N192" s="463" t="s">
        <v>918</v>
      </c>
      <c r="O192" s="463" t="s">
        <v>918</v>
      </c>
      <c r="P192" s="463" t="s">
        <v>918</v>
      </c>
      <c r="Q192" s="463" t="s">
        <v>918</v>
      </c>
      <c r="R192" s="463" t="s">
        <v>918</v>
      </c>
      <c r="S192" s="463" t="s">
        <v>918</v>
      </c>
      <c r="T192" s="463" t="s">
        <v>918</v>
      </c>
      <c r="U192" s="463" t="s">
        <v>918</v>
      </c>
      <c r="V192" s="463" t="s">
        <v>918</v>
      </c>
      <c r="W192" s="463" t="s">
        <v>918</v>
      </c>
      <c r="X192" s="463" t="s">
        <v>918</v>
      </c>
      <c r="Y192" s="463" t="s">
        <v>918</v>
      </c>
      <c r="Z192" s="463" t="s">
        <v>918</v>
      </c>
      <c r="AA192" s="463" t="s">
        <v>918</v>
      </c>
      <c r="AB192" s="463" t="s">
        <v>918</v>
      </c>
      <c r="AC192" s="463" t="s">
        <v>918</v>
      </c>
      <c r="AD192" s="463" t="s">
        <v>918</v>
      </c>
      <c r="AE192" s="463" t="s">
        <v>918</v>
      </c>
      <c r="AF192" s="463" t="s">
        <v>918</v>
      </c>
      <c r="AG192" s="463" t="s">
        <v>918</v>
      </c>
      <c r="AH192" s="463" t="s">
        <v>918</v>
      </c>
      <c r="AI192" s="463" t="s">
        <v>918</v>
      </c>
      <c r="AJ192" s="463" t="s">
        <v>918</v>
      </c>
      <c r="AK192" s="463" t="s">
        <v>918</v>
      </c>
      <c r="AL192" s="726"/>
      <c r="AM192" s="726"/>
      <c r="AN192" s="726"/>
      <c r="AO192" s="726"/>
      <c r="AP192" s="726"/>
      <c r="AQ192" s="726"/>
      <c r="AR192" s="726"/>
      <c r="AS192" s="726"/>
      <c r="AT192" s="726"/>
      <c r="AU192" s="726"/>
      <c r="AV192" s="726"/>
      <c r="AW192" s="726"/>
      <c r="AX192" s="726"/>
      <c r="AY192" s="726"/>
      <c r="AZ192" s="726"/>
      <c r="BA192" s="726"/>
      <c r="BB192" s="726"/>
      <c r="BC192" s="726"/>
      <c r="BD192" s="726"/>
      <c r="BE192" s="726"/>
      <c r="BF192" s="726"/>
      <c r="BG192" s="726"/>
      <c r="BH192" s="726"/>
      <c r="BI192" s="726"/>
      <c r="BJ192" s="726"/>
      <c r="BK192" s="726"/>
      <c r="BL192" s="726"/>
    </row>
    <row r="193" spans="1:64" outlineLevel="1" x14ac:dyDescent="0.2">
      <c r="A193" s="726"/>
      <c r="B193" s="845" t="s">
        <v>946</v>
      </c>
      <c r="C193" s="974" t="s">
        <v>2947</v>
      </c>
      <c r="D193" s="463" t="s">
        <v>918</v>
      </c>
      <c r="E193" s="463" t="s">
        <v>918</v>
      </c>
      <c r="F193" s="463" t="s">
        <v>918</v>
      </c>
      <c r="G193" s="463" t="s">
        <v>918</v>
      </c>
      <c r="H193" s="463" t="s">
        <v>918</v>
      </c>
      <c r="I193" s="463" t="s">
        <v>918</v>
      </c>
      <c r="J193" s="463" t="s">
        <v>918</v>
      </c>
      <c r="K193" s="463" t="s">
        <v>918</v>
      </c>
      <c r="L193" s="463" t="s">
        <v>918</v>
      </c>
      <c r="M193" s="463" t="s">
        <v>918</v>
      </c>
      <c r="N193" s="463" t="s">
        <v>918</v>
      </c>
      <c r="O193" s="463" t="s">
        <v>918</v>
      </c>
      <c r="P193" s="463" t="s">
        <v>918</v>
      </c>
      <c r="Q193" s="463" t="s">
        <v>918</v>
      </c>
      <c r="R193" s="463" t="s">
        <v>918</v>
      </c>
      <c r="S193" s="463" t="s">
        <v>918</v>
      </c>
      <c r="T193" s="463" t="s">
        <v>918</v>
      </c>
      <c r="U193" s="463" t="s">
        <v>918</v>
      </c>
      <c r="V193" s="463" t="s">
        <v>918</v>
      </c>
      <c r="W193" s="463" t="s">
        <v>918</v>
      </c>
      <c r="X193" s="463" t="s">
        <v>918</v>
      </c>
      <c r="Y193" s="463" t="s">
        <v>918</v>
      </c>
      <c r="Z193" s="463" t="s">
        <v>918</v>
      </c>
      <c r="AA193" s="463" t="s">
        <v>918</v>
      </c>
      <c r="AB193" s="463" t="s">
        <v>918</v>
      </c>
      <c r="AC193" s="463" t="s">
        <v>918</v>
      </c>
      <c r="AD193" s="463" t="s">
        <v>918</v>
      </c>
      <c r="AE193" s="463" t="s">
        <v>918</v>
      </c>
      <c r="AF193" s="463" t="s">
        <v>918</v>
      </c>
      <c r="AG193" s="463" t="s">
        <v>918</v>
      </c>
      <c r="AH193" s="463" t="s">
        <v>918</v>
      </c>
      <c r="AI193" s="463" t="s">
        <v>918</v>
      </c>
      <c r="AJ193" s="463" t="s">
        <v>918</v>
      </c>
      <c r="AK193" s="463" t="s">
        <v>918</v>
      </c>
      <c r="AL193" s="726"/>
      <c r="AM193" s="726"/>
      <c r="AN193" s="726"/>
      <c r="AO193" s="726"/>
      <c r="AP193" s="726"/>
      <c r="AQ193" s="726"/>
      <c r="AR193" s="726"/>
      <c r="AS193" s="726"/>
      <c r="AT193" s="726"/>
      <c r="AU193" s="726"/>
      <c r="AV193" s="726"/>
      <c r="AW193" s="726"/>
      <c r="AX193" s="726"/>
      <c r="AY193" s="726"/>
      <c r="AZ193" s="726"/>
      <c r="BA193" s="726"/>
      <c r="BB193" s="726"/>
      <c r="BC193" s="726"/>
      <c r="BD193" s="726"/>
      <c r="BE193" s="726"/>
      <c r="BF193" s="726"/>
      <c r="BG193" s="726"/>
      <c r="BH193" s="726"/>
      <c r="BI193" s="726"/>
      <c r="BJ193" s="726"/>
      <c r="BK193" s="726"/>
      <c r="BL193" s="726"/>
    </row>
    <row r="194" spans="1:64" outlineLevel="1" x14ac:dyDescent="0.2">
      <c r="A194" s="726"/>
      <c r="B194" s="845" t="s">
        <v>946</v>
      </c>
      <c r="C194" s="974" t="s">
        <v>2948</v>
      </c>
      <c r="D194" s="463" t="s">
        <v>918</v>
      </c>
      <c r="E194" s="463" t="s">
        <v>918</v>
      </c>
      <c r="F194" s="463" t="s">
        <v>918</v>
      </c>
      <c r="G194" s="463" t="s">
        <v>918</v>
      </c>
      <c r="H194" s="463" t="s">
        <v>918</v>
      </c>
      <c r="I194" s="463" t="s">
        <v>918</v>
      </c>
      <c r="J194" s="463" t="s">
        <v>918</v>
      </c>
      <c r="K194" s="463" t="s">
        <v>918</v>
      </c>
      <c r="L194" s="463" t="s">
        <v>918</v>
      </c>
      <c r="M194" s="463" t="s">
        <v>918</v>
      </c>
      <c r="N194" s="463" t="s">
        <v>918</v>
      </c>
      <c r="O194" s="463" t="s">
        <v>918</v>
      </c>
      <c r="P194" s="463" t="s">
        <v>918</v>
      </c>
      <c r="Q194" s="463" t="s">
        <v>918</v>
      </c>
      <c r="R194" s="463" t="s">
        <v>918</v>
      </c>
      <c r="S194" s="463" t="s">
        <v>918</v>
      </c>
      <c r="T194" s="463" t="s">
        <v>918</v>
      </c>
      <c r="U194" s="463" t="s">
        <v>918</v>
      </c>
      <c r="V194" s="463" t="s">
        <v>918</v>
      </c>
      <c r="W194" s="463" t="s">
        <v>918</v>
      </c>
      <c r="X194" s="463" t="s">
        <v>918</v>
      </c>
      <c r="Y194" s="463" t="s">
        <v>918</v>
      </c>
      <c r="Z194" s="463" t="s">
        <v>918</v>
      </c>
      <c r="AA194" s="463" t="s">
        <v>918</v>
      </c>
      <c r="AB194" s="463" t="s">
        <v>918</v>
      </c>
      <c r="AC194" s="463" t="s">
        <v>918</v>
      </c>
      <c r="AD194" s="463" t="s">
        <v>918</v>
      </c>
      <c r="AE194" s="463" t="s">
        <v>918</v>
      </c>
      <c r="AF194" s="463" t="s">
        <v>918</v>
      </c>
      <c r="AG194" s="463" t="s">
        <v>918</v>
      </c>
      <c r="AH194" s="463" t="s">
        <v>918</v>
      </c>
      <c r="AI194" s="463" t="s">
        <v>918</v>
      </c>
      <c r="AJ194" s="463" t="s">
        <v>918</v>
      </c>
      <c r="AK194" s="463" t="s">
        <v>918</v>
      </c>
      <c r="AL194" s="726"/>
      <c r="AM194" s="726"/>
      <c r="AN194" s="726"/>
      <c r="AO194" s="726"/>
      <c r="AP194" s="726"/>
      <c r="AQ194" s="726"/>
      <c r="AR194" s="726"/>
      <c r="AS194" s="726"/>
      <c r="AT194" s="726"/>
      <c r="AU194" s="726"/>
      <c r="AV194" s="726"/>
      <c r="AW194" s="726"/>
      <c r="AX194" s="726"/>
      <c r="AY194" s="726"/>
      <c r="AZ194" s="726"/>
      <c r="BA194" s="726"/>
      <c r="BB194" s="726"/>
      <c r="BC194" s="726"/>
      <c r="BD194" s="726"/>
      <c r="BE194" s="726"/>
      <c r="BF194" s="726"/>
      <c r="BG194" s="726"/>
      <c r="BH194" s="726"/>
      <c r="BI194" s="726"/>
      <c r="BJ194" s="726"/>
      <c r="BK194" s="726"/>
      <c r="BL194" s="726"/>
    </row>
    <row r="195" spans="1:64" outlineLevel="1" x14ac:dyDescent="0.2">
      <c r="A195" s="726"/>
      <c r="B195" s="845" t="s">
        <v>946</v>
      </c>
      <c r="C195" s="974" t="s">
        <v>2949</v>
      </c>
      <c r="D195" s="463" t="s">
        <v>918</v>
      </c>
      <c r="E195" s="463" t="s">
        <v>918</v>
      </c>
      <c r="F195" s="463" t="s">
        <v>918</v>
      </c>
      <c r="G195" s="463" t="s">
        <v>918</v>
      </c>
      <c r="H195" s="463" t="s">
        <v>918</v>
      </c>
      <c r="I195" s="463" t="s">
        <v>918</v>
      </c>
      <c r="J195" s="463" t="s">
        <v>918</v>
      </c>
      <c r="K195" s="463" t="s">
        <v>918</v>
      </c>
      <c r="L195" s="463" t="s">
        <v>918</v>
      </c>
      <c r="M195" s="463" t="s">
        <v>918</v>
      </c>
      <c r="N195" s="463" t="s">
        <v>918</v>
      </c>
      <c r="O195" s="463" t="s">
        <v>918</v>
      </c>
      <c r="P195" s="463" t="s">
        <v>918</v>
      </c>
      <c r="Q195" s="463" t="s">
        <v>918</v>
      </c>
      <c r="R195" s="463" t="s">
        <v>918</v>
      </c>
      <c r="S195" s="463" t="s">
        <v>918</v>
      </c>
      <c r="T195" s="463" t="s">
        <v>918</v>
      </c>
      <c r="U195" s="463" t="s">
        <v>918</v>
      </c>
      <c r="V195" s="463" t="s">
        <v>918</v>
      </c>
      <c r="W195" s="463" t="s">
        <v>918</v>
      </c>
      <c r="X195" s="463" t="s">
        <v>918</v>
      </c>
      <c r="Y195" s="463" t="s">
        <v>918</v>
      </c>
      <c r="Z195" s="463" t="s">
        <v>918</v>
      </c>
      <c r="AA195" s="463" t="s">
        <v>918</v>
      </c>
      <c r="AB195" s="463" t="s">
        <v>918</v>
      </c>
      <c r="AC195" s="463" t="s">
        <v>918</v>
      </c>
      <c r="AD195" s="463" t="s">
        <v>918</v>
      </c>
      <c r="AE195" s="463" t="s">
        <v>918</v>
      </c>
      <c r="AF195" s="463" t="s">
        <v>918</v>
      </c>
      <c r="AG195" s="463" t="s">
        <v>918</v>
      </c>
      <c r="AH195" s="463" t="s">
        <v>918</v>
      </c>
      <c r="AI195" s="463" t="s">
        <v>918</v>
      </c>
      <c r="AJ195" s="463" t="s">
        <v>918</v>
      </c>
      <c r="AK195" s="463" t="s">
        <v>918</v>
      </c>
      <c r="AL195" s="726"/>
      <c r="AM195" s="726"/>
      <c r="AN195" s="726"/>
      <c r="AO195" s="726"/>
      <c r="AP195" s="726"/>
      <c r="AQ195" s="726"/>
      <c r="AR195" s="726"/>
      <c r="AS195" s="726"/>
      <c r="AT195" s="726"/>
      <c r="AU195" s="726"/>
      <c r="AV195" s="726"/>
      <c r="AW195" s="726"/>
      <c r="AX195" s="726"/>
      <c r="AY195" s="726"/>
      <c r="AZ195" s="726"/>
      <c r="BA195" s="726"/>
      <c r="BB195" s="726"/>
      <c r="BC195" s="726"/>
      <c r="BD195" s="726"/>
      <c r="BE195" s="726"/>
      <c r="BF195" s="726"/>
      <c r="BG195" s="726"/>
      <c r="BH195" s="726"/>
      <c r="BI195" s="726"/>
      <c r="BJ195" s="726"/>
      <c r="BK195" s="726"/>
      <c r="BL195" s="726"/>
    </row>
    <row r="196" spans="1:64" outlineLevel="1" x14ac:dyDescent="0.2">
      <c r="A196" s="726"/>
      <c r="B196" s="845" t="s">
        <v>946</v>
      </c>
      <c r="C196" s="974" t="s">
        <v>2950</v>
      </c>
      <c r="D196" s="463" t="s">
        <v>918</v>
      </c>
      <c r="E196" s="463" t="s">
        <v>918</v>
      </c>
      <c r="F196" s="463" t="s">
        <v>918</v>
      </c>
      <c r="G196" s="463" t="s">
        <v>918</v>
      </c>
      <c r="H196" s="463" t="s">
        <v>918</v>
      </c>
      <c r="I196" s="463" t="s">
        <v>918</v>
      </c>
      <c r="J196" s="463" t="s">
        <v>918</v>
      </c>
      <c r="K196" s="463" t="s">
        <v>918</v>
      </c>
      <c r="L196" s="463" t="s">
        <v>918</v>
      </c>
      <c r="M196" s="463" t="s">
        <v>918</v>
      </c>
      <c r="N196" s="463" t="s">
        <v>918</v>
      </c>
      <c r="O196" s="463" t="s">
        <v>918</v>
      </c>
      <c r="P196" s="463" t="s">
        <v>918</v>
      </c>
      <c r="Q196" s="463" t="s">
        <v>918</v>
      </c>
      <c r="R196" s="463" t="s">
        <v>918</v>
      </c>
      <c r="S196" s="463" t="s">
        <v>918</v>
      </c>
      <c r="T196" s="463" t="s">
        <v>918</v>
      </c>
      <c r="U196" s="463" t="s">
        <v>918</v>
      </c>
      <c r="V196" s="463" t="s">
        <v>918</v>
      </c>
      <c r="W196" s="463" t="s">
        <v>918</v>
      </c>
      <c r="X196" s="463" t="s">
        <v>918</v>
      </c>
      <c r="Y196" s="463" t="s">
        <v>918</v>
      </c>
      <c r="Z196" s="463" t="s">
        <v>918</v>
      </c>
      <c r="AA196" s="463" t="s">
        <v>918</v>
      </c>
      <c r="AB196" s="463" t="s">
        <v>918</v>
      </c>
      <c r="AC196" s="463" t="s">
        <v>918</v>
      </c>
      <c r="AD196" s="463" t="s">
        <v>918</v>
      </c>
      <c r="AE196" s="463" t="s">
        <v>918</v>
      </c>
      <c r="AF196" s="463" t="s">
        <v>918</v>
      </c>
      <c r="AG196" s="463" t="s">
        <v>918</v>
      </c>
      <c r="AH196" s="463" t="s">
        <v>918</v>
      </c>
      <c r="AI196" s="463" t="s">
        <v>918</v>
      </c>
      <c r="AJ196" s="463" t="s">
        <v>918</v>
      </c>
      <c r="AK196" s="463" t="s">
        <v>918</v>
      </c>
      <c r="AL196" s="726"/>
      <c r="AM196" s="726"/>
      <c r="AN196" s="726"/>
      <c r="AO196" s="726"/>
      <c r="AP196" s="726"/>
      <c r="AQ196" s="726"/>
      <c r="AR196" s="726"/>
      <c r="AS196" s="726"/>
      <c r="AT196" s="726"/>
      <c r="AU196" s="726"/>
      <c r="AV196" s="726"/>
      <c r="AW196" s="726"/>
      <c r="AX196" s="726"/>
      <c r="AY196" s="726"/>
      <c r="AZ196" s="726"/>
      <c r="BA196" s="726"/>
      <c r="BB196" s="726"/>
      <c r="BC196" s="726"/>
      <c r="BD196" s="726"/>
      <c r="BE196" s="726"/>
      <c r="BF196" s="726"/>
      <c r="BG196" s="726"/>
      <c r="BH196" s="726"/>
      <c r="BI196" s="726"/>
      <c r="BJ196" s="726"/>
      <c r="BK196" s="726"/>
      <c r="BL196" s="726"/>
    </row>
    <row r="197" spans="1:64" outlineLevel="1" x14ac:dyDescent="0.2">
      <c r="A197" s="726"/>
      <c r="B197" s="845"/>
      <c r="C197" s="974"/>
      <c r="D197" s="463"/>
      <c r="E197" s="463"/>
      <c r="F197" s="463"/>
      <c r="G197" s="463"/>
      <c r="H197" s="463"/>
      <c r="I197" s="463"/>
      <c r="J197" s="463"/>
      <c r="K197" s="463"/>
      <c r="L197" s="463"/>
      <c r="M197" s="463"/>
      <c r="N197" s="463"/>
      <c r="O197" s="463"/>
      <c r="P197" s="463"/>
      <c r="Q197" s="463"/>
      <c r="R197" s="463"/>
      <c r="S197" s="463"/>
      <c r="T197" s="463"/>
      <c r="U197" s="463"/>
      <c r="V197" s="463"/>
      <c r="W197" s="463"/>
      <c r="X197" s="463"/>
      <c r="Y197" s="463"/>
      <c r="Z197" s="463"/>
      <c r="AA197" s="463"/>
      <c r="AB197" s="463"/>
      <c r="AC197" s="463"/>
      <c r="AD197" s="463"/>
      <c r="AE197" s="463"/>
      <c r="AF197" s="463"/>
      <c r="AG197" s="463"/>
      <c r="AH197" s="463"/>
      <c r="AI197" s="463"/>
      <c r="AJ197" s="463"/>
      <c r="AK197" s="463"/>
      <c r="AL197" s="726"/>
      <c r="AM197" s="726"/>
      <c r="AN197" s="726"/>
      <c r="AO197" s="726"/>
      <c r="AP197" s="726"/>
      <c r="AQ197" s="726"/>
      <c r="AR197" s="726"/>
      <c r="AS197" s="726"/>
      <c r="AT197" s="726"/>
      <c r="AU197" s="726"/>
      <c r="AV197" s="726"/>
      <c r="AW197" s="726"/>
      <c r="AX197" s="726"/>
      <c r="AY197" s="726"/>
      <c r="AZ197" s="726"/>
      <c r="BA197" s="726"/>
      <c r="BB197" s="726"/>
      <c r="BC197" s="726"/>
      <c r="BD197" s="726"/>
      <c r="BE197" s="726"/>
      <c r="BF197" s="726"/>
      <c r="BG197" s="726"/>
      <c r="BH197" s="726"/>
      <c r="BI197" s="726"/>
      <c r="BJ197" s="726"/>
      <c r="BK197" s="726"/>
      <c r="BL197" s="726"/>
    </row>
    <row r="198" spans="1:64" outlineLevel="1" x14ac:dyDescent="0.2">
      <c r="A198" s="726"/>
      <c r="B198" s="845"/>
      <c r="C198" s="974"/>
      <c r="D198" s="463"/>
      <c r="E198" s="463"/>
      <c r="F198" s="463"/>
      <c r="G198" s="463"/>
      <c r="H198" s="463"/>
      <c r="I198" s="463"/>
      <c r="J198" s="463"/>
      <c r="K198" s="463"/>
      <c r="L198" s="463"/>
      <c r="M198" s="463"/>
      <c r="N198" s="463"/>
      <c r="O198" s="463"/>
      <c r="P198" s="463"/>
      <c r="Q198" s="463"/>
      <c r="R198" s="463"/>
      <c r="S198" s="463"/>
      <c r="T198" s="463"/>
      <c r="U198" s="463"/>
      <c r="V198" s="463"/>
      <c r="W198" s="463"/>
      <c r="X198" s="463"/>
      <c r="Y198" s="463"/>
      <c r="Z198" s="463"/>
      <c r="AA198" s="463"/>
      <c r="AB198" s="463"/>
      <c r="AC198" s="463"/>
      <c r="AD198" s="463"/>
      <c r="AE198" s="463"/>
      <c r="AF198" s="463"/>
      <c r="AG198" s="463"/>
      <c r="AH198" s="463"/>
      <c r="AI198" s="463"/>
      <c r="AJ198" s="463"/>
      <c r="AK198" s="463"/>
      <c r="AL198" s="726"/>
      <c r="AM198" s="726"/>
      <c r="AN198" s="726"/>
      <c r="AO198" s="726"/>
      <c r="AP198" s="726"/>
      <c r="AQ198" s="726"/>
      <c r="AR198" s="726"/>
      <c r="AS198" s="726"/>
      <c r="AT198" s="726"/>
      <c r="AU198" s="726"/>
      <c r="AV198" s="726"/>
      <c r="AW198" s="726"/>
      <c r="AX198" s="726"/>
      <c r="AY198" s="726"/>
      <c r="AZ198" s="726"/>
      <c r="BA198" s="726"/>
      <c r="BB198" s="726"/>
      <c r="BC198" s="726"/>
      <c r="BD198" s="726"/>
      <c r="BE198" s="726"/>
      <c r="BF198" s="726"/>
      <c r="BG198" s="726"/>
      <c r="BH198" s="726"/>
      <c r="BI198" s="726"/>
      <c r="BJ198" s="726"/>
      <c r="BK198" s="726"/>
      <c r="BL198" s="726"/>
    </row>
    <row r="199" spans="1:64" outlineLevel="1" x14ac:dyDescent="0.2">
      <c r="A199" s="726"/>
      <c r="B199" s="845" t="s">
        <v>946</v>
      </c>
      <c r="C199" s="974" t="s">
        <v>2951</v>
      </c>
      <c r="D199" s="463" t="s">
        <v>918</v>
      </c>
      <c r="E199" s="463" t="s">
        <v>918</v>
      </c>
      <c r="F199" s="463" t="s">
        <v>918</v>
      </c>
      <c r="G199" s="463" t="s">
        <v>918</v>
      </c>
      <c r="H199" s="463" t="s">
        <v>918</v>
      </c>
      <c r="I199" s="463" t="s">
        <v>918</v>
      </c>
      <c r="J199" s="463" t="s">
        <v>918</v>
      </c>
      <c r="K199" s="463" t="s">
        <v>918</v>
      </c>
      <c r="L199" s="463" t="s">
        <v>918</v>
      </c>
      <c r="M199" s="463" t="s">
        <v>918</v>
      </c>
      <c r="N199" s="463" t="s">
        <v>918</v>
      </c>
      <c r="O199" s="463" t="s">
        <v>918</v>
      </c>
      <c r="P199" s="463" t="s">
        <v>918</v>
      </c>
      <c r="Q199" s="463" t="s">
        <v>918</v>
      </c>
      <c r="R199" s="463" t="s">
        <v>918</v>
      </c>
      <c r="S199" s="463" t="s">
        <v>918</v>
      </c>
      <c r="T199" s="463" t="s">
        <v>918</v>
      </c>
      <c r="U199" s="463" t="s">
        <v>918</v>
      </c>
      <c r="V199" s="463" t="s">
        <v>918</v>
      </c>
      <c r="W199" s="463" t="s">
        <v>918</v>
      </c>
      <c r="X199" s="463" t="s">
        <v>918</v>
      </c>
      <c r="Y199" s="463" t="s">
        <v>918</v>
      </c>
      <c r="Z199" s="463" t="s">
        <v>918</v>
      </c>
      <c r="AA199" s="463" t="s">
        <v>918</v>
      </c>
      <c r="AB199" s="463" t="s">
        <v>918</v>
      </c>
      <c r="AC199" s="463" t="s">
        <v>918</v>
      </c>
      <c r="AD199" s="463" t="s">
        <v>918</v>
      </c>
      <c r="AE199" s="463" t="s">
        <v>918</v>
      </c>
      <c r="AF199" s="463" t="s">
        <v>918</v>
      </c>
      <c r="AG199" s="463" t="s">
        <v>918</v>
      </c>
      <c r="AH199" s="463" t="s">
        <v>918</v>
      </c>
      <c r="AI199" s="463" t="s">
        <v>918</v>
      </c>
      <c r="AJ199" s="463" t="s">
        <v>918</v>
      </c>
      <c r="AK199" s="463" t="s">
        <v>918</v>
      </c>
      <c r="AL199" s="726"/>
      <c r="AM199" s="726"/>
      <c r="AN199" s="726"/>
      <c r="AO199" s="726"/>
      <c r="AP199" s="726"/>
      <c r="AQ199" s="726"/>
      <c r="AR199" s="726"/>
      <c r="AS199" s="726"/>
      <c r="AT199" s="726"/>
      <c r="AU199" s="726"/>
      <c r="AV199" s="726"/>
      <c r="AW199" s="726"/>
      <c r="AX199" s="726"/>
      <c r="AY199" s="726"/>
      <c r="AZ199" s="726"/>
      <c r="BA199" s="726"/>
      <c r="BB199" s="726"/>
      <c r="BC199" s="726"/>
      <c r="BD199" s="726"/>
      <c r="BE199" s="726"/>
      <c r="BF199" s="726"/>
      <c r="BG199" s="726"/>
      <c r="BH199" s="726"/>
      <c r="BI199" s="726"/>
      <c r="BJ199" s="726"/>
      <c r="BK199" s="726"/>
      <c r="BL199" s="726"/>
    </row>
    <row r="200" spans="1:64" outlineLevel="1" x14ac:dyDescent="0.2">
      <c r="A200" s="726"/>
      <c r="B200" s="845" t="s">
        <v>946</v>
      </c>
      <c r="C200" s="974" t="s">
        <v>2952</v>
      </c>
      <c r="D200" s="463" t="s">
        <v>918</v>
      </c>
      <c r="E200" s="463" t="s">
        <v>918</v>
      </c>
      <c r="F200" s="463" t="s">
        <v>918</v>
      </c>
      <c r="G200" s="463" t="s">
        <v>918</v>
      </c>
      <c r="H200" s="463" t="s">
        <v>918</v>
      </c>
      <c r="I200" s="463" t="s">
        <v>918</v>
      </c>
      <c r="J200" s="463" t="s">
        <v>918</v>
      </c>
      <c r="K200" s="463" t="s">
        <v>918</v>
      </c>
      <c r="L200" s="463" t="s">
        <v>918</v>
      </c>
      <c r="M200" s="463" t="s">
        <v>918</v>
      </c>
      <c r="N200" s="463" t="s">
        <v>918</v>
      </c>
      <c r="O200" s="463" t="s">
        <v>918</v>
      </c>
      <c r="P200" s="463" t="s">
        <v>918</v>
      </c>
      <c r="Q200" s="463" t="s">
        <v>918</v>
      </c>
      <c r="R200" s="463" t="s">
        <v>918</v>
      </c>
      <c r="S200" s="463" t="s">
        <v>918</v>
      </c>
      <c r="T200" s="463" t="s">
        <v>918</v>
      </c>
      <c r="U200" s="463" t="s">
        <v>918</v>
      </c>
      <c r="V200" s="463" t="s">
        <v>918</v>
      </c>
      <c r="W200" s="463" t="s">
        <v>918</v>
      </c>
      <c r="X200" s="463" t="s">
        <v>918</v>
      </c>
      <c r="Y200" s="463" t="s">
        <v>918</v>
      </c>
      <c r="Z200" s="463" t="s">
        <v>918</v>
      </c>
      <c r="AA200" s="463" t="s">
        <v>918</v>
      </c>
      <c r="AB200" s="463" t="s">
        <v>918</v>
      </c>
      <c r="AC200" s="463" t="s">
        <v>918</v>
      </c>
      <c r="AD200" s="463" t="s">
        <v>918</v>
      </c>
      <c r="AE200" s="463" t="s">
        <v>918</v>
      </c>
      <c r="AF200" s="463" t="s">
        <v>918</v>
      </c>
      <c r="AG200" s="463" t="s">
        <v>918</v>
      </c>
      <c r="AH200" s="463" t="s">
        <v>918</v>
      </c>
      <c r="AI200" s="463" t="s">
        <v>918</v>
      </c>
      <c r="AJ200" s="463" t="s">
        <v>918</v>
      </c>
      <c r="AK200" s="463" t="s">
        <v>918</v>
      </c>
      <c r="AL200" s="726"/>
      <c r="AM200" s="726"/>
      <c r="AN200" s="726"/>
      <c r="AO200" s="726"/>
      <c r="AP200" s="726"/>
      <c r="AQ200" s="726"/>
      <c r="AR200" s="726"/>
      <c r="AS200" s="726"/>
      <c r="AT200" s="726"/>
      <c r="AU200" s="726"/>
      <c r="AV200" s="726"/>
      <c r="AW200" s="726"/>
      <c r="AX200" s="726"/>
      <c r="AY200" s="726"/>
      <c r="AZ200" s="726"/>
      <c r="BA200" s="726"/>
      <c r="BB200" s="726"/>
      <c r="BC200" s="726"/>
      <c r="BD200" s="726"/>
      <c r="BE200" s="726"/>
      <c r="BF200" s="726"/>
      <c r="BG200" s="726"/>
      <c r="BH200" s="726"/>
      <c r="BI200" s="726"/>
      <c r="BJ200" s="726"/>
      <c r="BK200" s="726"/>
      <c r="BL200" s="726"/>
    </row>
    <row r="201" spans="1:64" outlineLevel="1" x14ac:dyDescent="0.2">
      <c r="A201" s="726"/>
      <c r="B201" s="845" t="s">
        <v>946</v>
      </c>
      <c r="C201" s="974" t="s">
        <v>2953</v>
      </c>
      <c r="D201" s="463" t="s">
        <v>918</v>
      </c>
      <c r="E201" s="463" t="s">
        <v>918</v>
      </c>
      <c r="F201" s="463" t="s">
        <v>918</v>
      </c>
      <c r="G201" s="463" t="s">
        <v>918</v>
      </c>
      <c r="H201" s="463" t="s">
        <v>918</v>
      </c>
      <c r="I201" s="463" t="s">
        <v>918</v>
      </c>
      <c r="J201" s="463" t="s">
        <v>918</v>
      </c>
      <c r="K201" s="463" t="s">
        <v>918</v>
      </c>
      <c r="L201" s="463" t="s">
        <v>918</v>
      </c>
      <c r="M201" s="463" t="s">
        <v>918</v>
      </c>
      <c r="N201" s="463" t="s">
        <v>918</v>
      </c>
      <c r="O201" s="463" t="s">
        <v>918</v>
      </c>
      <c r="P201" s="463" t="s">
        <v>918</v>
      </c>
      <c r="Q201" s="463" t="s">
        <v>918</v>
      </c>
      <c r="R201" s="463" t="s">
        <v>918</v>
      </c>
      <c r="S201" s="463" t="s">
        <v>918</v>
      </c>
      <c r="T201" s="463" t="s">
        <v>918</v>
      </c>
      <c r="U201" s="463" t="s">
        <v>918</v>
      </c>
      <c r="V201" s="463" t="s">
        <v>918</v>
      </c>
      <c r="W201" s="463" t="s">
        <v>918</v>
      </c>
      <c r="X201" s="463" t="s">
        <v>918</v>
      </c>
      <c r="Y201" s="463" t="s">
        <v>918</v>
      </c>
      <c r="Z201" s="463" t="s">
        <v>918</v>
      </c>
      <c r="AA201" s="463" t="s">
        <v>918</v>
      </c>
      <c r="AB201" s="463" t="s">
        <v>918</v>
      </c>
      <c r="AC201" s="463" t="s">
        <v>918</v>
      </c>
      <c r="AD201" s="463" t="s">
        <v>918</v>
      </c>
      <c r="AE201" s="463" t="s">
        <v>918</v>
      </c>
      <c r="AF201" s="463" t="s">
        <v>918</v>
      </c>
      <c r="AG201" s="463" t="s">
        <v>918</v>
      </c>
      <c r="AH201" s="463" t="s">
        <v>918</v>
      </c>
      <c r="AI201" s="463" t="s">
        <v>918</v>
      </c>
      <c r="AJ201" s="463" t="s">
        <v>918</v>
      </c>
      <c r="AK201" s="463" t="s">
        <v>918</v>
      </c>
      <c r="AL201" s="726"/>
      <c r="AM201" s="726"/>
      <c r="AN201" s="726"/>
      <c r="AO201" s="726"/>
      <c r="AP201" s="726"/>
      <c r="AQ201" s="726"/>
      <c r="AR201" s="726"/>
      <c r="AS201" s="726"/>
      <c r="AT201" s="726"/>
      <c r="AU201" s="726"/>
      <c r="AV201" s="726"/>
      <c r="AW201" s="726"/>
      <c r="AX201" s="726"/>
      <c r="AY201" s="726"/>
      <c r="AZ201" s="726"/>
      <c r="BA201" s="726"/>
      <c r="BB201" s="726"/>
      <c r="BC201" s="726"/>
      <c r="BD201" s="726"/>
      <c r="BE201" s="726"/>
      <c r="BF201" s="726"/>
      <c r="BG201" s="726"/>
      <c r="BH201" s="726"/>
      <c r="BI201" s="726"/>
      <c r="BJ201" s="726"/>
      <c r="BK201" s="726"/>
      <c r="BL201" s="726"/>
    </row>
    <row r="202" spans="1:64" outlineLevel="1" x14ac:dyDescent="0.2">
      <c r="A202" s="726"/>
      <c r="B202" s="845" t="s">
        <v>946</v>
      </c>
      <c r="C202" s="974" t="s">
        <v>2954</v>
      </c>
      <c r="D202" s="463" t="s">
        <v>918</v>
      </c>
      <c r="E202" s="463" t="s">
        <v>918</v>
      </c>
      <c r="F202" s="463" t="s">
        <v>918</v>
      </c>
      <c r="G202" s="463" t="s">
        <v>918</v>
      </c>
      <c r="H202" s="463" t="s">
        <v>918</v>
      </c>
      <c r="I202" s="463" t="s">
        <v>918</v>
      </c>
      <c r="J202" s="463" t="s">
        <v>918</v>
      </c>
      <c r="K202" s="463" t="s">
        <v>918</v>
      </c>
      <c r="L202" s="463" t="s">
        <v>918</v>
      </c>
      <c r="M202" s="463" t="s">
        <v>918</v>
      </c>
      <c r="N202" s="463" t="s">
        <v>918</v>
      </c>
      <c r="O202" s="463" t="s">
        <v>918</v>
      </c>
      <c r="P202" s="463" t="s">
        <v>918</v>
      </c>
      <c r="Q202" s="463" t="s">
        <v>918</v>
      </c>
      <c r="R202" s="463" t="s">
        <v>918</v>
      </c>
      <c r="S202" s="463" t="s">
        <v>918</v>
      </c>
      <c r="T202" s="463" t="s">
        <v>918</v>
      </c>
      <c r="U202" s="463" t="s">
        <v>918</v>
      </c>
      <c r="V202" s="463" t="s">
        <v>918</v>
      </c>
      <c r="W202" s="463" t="s">
        <v>918</v>
      </c>
      <c r="X202" s="463" t="s">
        <v>918</v>
      </c>
      <c r="Y202" s="463" t="s">
        <v>918</v>
      </c>
      <c r="Z202" s="463" t="s">
        <v>918</v>
      </c>
      <c r="AA202" s="463" t="s">
        <v>918</v>
      </c>
      <c r="AB202" s="463" t="s">
        <v>918</v>
      </c>
      <c r="AC202" s="463" t="s">
        <v>918</v>
      </c>
      <c r="AD202" s="463" t="s">
        <v>918</v>
      </c>
      <c r="AE202" s="463" t="s">
        <v>918</v>
      </c>
      <c r="AF202" s="463" t="s">
        <v>918</v>
      </c>
      <c r="AG202" s="463" t="s">
        <v>918</v>
      </c>
      <c r="AH202" s="463" t="s">
        <v>918</v>
      </c>
      <c r="AI202" s="463" t="s">
        <v>918</v>
      </c>
      <c r="AJ202" s="463" t="s">
        <v>918</v>
      </c>
      <c r="AK202" s="463" t="s">
        <v>918</v>
      </c>
      <c r="AL202" s="726"/>
      <c r="AM202" s="726"/>
      <c r="AN202" s="726"/>
      <c r="AO202" s="726"/>
      <c r="AP202" s="726"/>
      <c r="AQ202" s="726"/>
      <c r="AR202" s="726"/>
      <c r="AS202" s="726"/>
      <c r="AT202" s="726"/>
      <c r="AU202" s="726"/>
      <c r="AV202" s="726"/>
      <c r="AW202" s="726"/>
      <c r="AX202" s="726"/>
      <c r="AY202" s="726"/>
      <c r="AZ202" s="726"/>
      <c r="BA202" s="726"/>
      <c r="BB202" s="726"/>
      <c r="BC202" s="726"/>
      <c r="BD202" s="726"/>
      <c r="BE202" s="726"/>
      <c r="BF202" s="726"/>
      <c r="BG202" s="726"/>
      <c r="BH202" s="726"/>
      <c r="BI202" s="726"/>
      <c r="BJ202" s="726"/>
      <c r="BK202" s="726"/>
      <c r="BL202" s="726"/>
    </row>
    <row r="203" spans="1:64" outlineLevel="1" x14ac:dyDescent="0.2">
      <c r="A203" s="726"/>
      <c r="B203" s="845" t="s">
        <v>946</v>
      </c>
      <c r="C203" s="974" t="s">
        <v>2955</v>
      </c>
      <c r="D203" s="463" t="s">
        <v>918</v>
      </c>
      <c r="E203" s="463" t="s">
        <v>918</v>
      </c>
      <c r="F203" s="463" t="s">
        <v>918</v>
      </c>
      <c r="G203" s="463" t="s">
        <v>918</v>
      </c>
      <c r="H203" s="463" t="s">
        <v>918</v>
      </c>
      <c r="I203" s="463" t="s">
        <v>918</v>
      </c>
      <c r="J203" s="463" t="s">
        <v>918</v>
      </c>
      <c r="K203" s="463" t="s">
        <v>918</v>
      </c>
      <c r="L203" s="463" t="s">
        <v>918</v>
      </c>
      <c r="M203" s="463" t="s">
        <v>918</v>
      </c>
      <c r="N203" s="463" t="s">
        <v>918</v>
      </c>
      <c r="O203" s="463" t="s">
        <v>918</v>
      </c>
      <c r="P203" s="463" t="s">
        <v>918</v>
      </c>
      <c r="Q203" s="463" t="s">
        <v>918</v>
      </c>
      <c r="R203" s="463" t="s">
        <v>918</v>
      </c>
      <c r="S203" s="463" t="s">
        <v>918</v>
      </c>
      <c r="T203" s="463" t="s">
        <v>918</v>
      </c>
      <c r="U203" s="463" t="s">
        <v>918</v>
      </c>
      <c r="V203" s="463" t="s">
        <v>918</v>
      </c>
      <c r="W203" s="463" t="s">
        <v>918</v>
      </c>
      <c r="X203" s="463" t="s">
        <v>918</v>
      </c>
      <c r="Y203" s="463" t="s">
        <v>918</v>
      </c>
      <c r="Z203" s="463" t="s">
        <v>918</v>
      </c>
      <c r="AA203" s="463" t="s">
        <v>918</v>
      </c>
      <c r="AB203" s="463" t="s">
        <v>918</v>
      </c>
      <c r="AC203" s="463" t="s">
        <v>918</v>
      </c>
      <c r="AD203" s="463" t="s">
        <v>918</v>
      </c>
      <c r="AE203" s="463" t="s">
        <v>918</v>
      </c>
      <c r="AF203" s="463" t="s">
        <v>918</v>
      </c>
      <c r="AG203" s="463" t="s">
        <v>918</v>
      </c>
      <c r="AH203" s="463" t="s">
        <v>918</v>
      </c>
      <c r="AI203" s="463" t="s">
        <v>918</v>
      </c>
      <c r="AJ203" s="463" t="s">
        <v>918</v>
      </c>
      <c r="AK203" s="463" t="s">
        <v>918</v>
      </c>
      <c r="AL203" s="726"/>
      <c r="AM203" s="726"/>
      <c r="AN203" s="726"/>
      <c r="AO203" s="726"/>
      <c r="AP203" s="726"/>
      <c r="AQ203" s="726"/>
      <c r="AR203" s="726"/>
      <c r="AS203" s="726"/>
      <c r="AT203" s="726"/>
      <c r="AU203" s="726"/>
      <c r="AV203" s="726"/>
      <c r="AW203" s="726"/>
      <c r="AX203" s="726"/>
      <c r="AY203" s="726"/>
      <c r="AZ203" s="726"/>
      <c r="BA203" s="726"/>
      <c r="BB203" s="726"/>
      <c r="BC203" s="726"/>
      <c r="BD203" s="726"/>
      <c r="BE203" s="726"/>
      <c r="BF203" s="726"/>
      <c r="BG203" s="726"/>
      <c r="BH203" s="726"/>
      <c r="BI203" s="726"/>
      <c r="BJ203" s="726"/>
      <c r="BK203" s="726"/>
      <c r="BL203" s="726"/>
    </row>
    <row r="204" spans="1:64" outlineLevel="1" x14ac:dyDescent="0.2">
      <c r="A204" s="726"/>
      <c r="B204" s="845" t="s">
        <v>946</v>
      </c>
      <c r="C204" s="974" t="s">
        <v>2956</v>
      </c>
      <c r="D204" s="463" t="s">
        <v>918</v>
      </c>
      <c r="E204" s="463" t="s">
        <v>918</v>
      </c>
      <c r="F204" s="463" t="s">
        <v>918</v>
      </c>
      <c r="G204" s="463" t="s">
        <v>918</v>
      </c>
      <c r="H204" s="463" t="s">
        <v>918</v>
      </c>
      <c r="I204" s="463" t="s">
        <v>918</v>
      </c>
      <c r="J204" s="463" t="s">
        <v>918</v>
      </c>
      <c r="K204" s="463" t="s">
        <v>918</v>
      </c>
      <c r="L204" s="463" t="s">
        <v>918</v>
      </c>
      <c r="M204" s="463" t="s">
        <v>918</v>
      </c>
      <c r="N204" s="463" t="s">
        <v>918</v>
      </c>
      <c r="O204" s="463" t="s">
        <v>918</v>
      </c>
      <c r="P204" s="463" t="s">
        <v>918</v>
      </c>
      <c r="Q204" s="463" t="s">
        <v>918</v>
      </c>
      <c r="R204" s="463" t="s">
        <v>918</v>
      </c>
      <c r="S204" s="463" t="s">
        <v>918</v>
      </c>
      <c r="T204" s="463" t="s">
        <v>918</v>
      </c>
      <c r="U204" s="463" t="s">
        <v>918</v>
      </c>
      <c r="V204" s="463" t="s">
        <v>918</v>
      </c>
      <c r="W204" s="463" t="s">
        <v>918</v>
      </c>
      <c r="X204" s="463" t="s">
        <v>918</v>
      </c>
      <c r="Y204" s="463" t="s">
        <v>918</v>
      </c>
      <c r="Z204" s="463" t="s">
        <v>918</v>
      </c>
      <c r="AA204" s="463" t="s">
        <v>918</v>
      </c>
      <c r="AB204" s="463" t="s">
        <v>918</v>
      </c>
      <c r="AC204" s="463" t="s">
        <v>918</v>
      </c>
      <c r="AD204" s="463" t="s">
        <v>918</v>
      </c>
      <c r="AE204" s="463" t="s">
        <v>918</v>
      </c>
      <c r="AF204" s="463" t="s">
        <v>918</v>
      </c>
      <c r="AG204" s="463" t="s">
        <v>918</v>
      </c>
      <c r="AH204" s="463" t="s">
        <v>918</v>
      </c>
      <c r="AI204" s="463" t="s">
        <v>918</v>
      </c>
      <c r="AJ204" s="463" t="s">
        <v>918</v>
      </c>
      <c r="AK204" s="463" t="s">
        <v>918</v>
      </c>
      <c r="AL204" s="726"/>
      <c r="AM204" s="726"/>
      <c r="AN204" s="726"/>
      <c r="AO204" s="726"/>
      <c r="AP204" s="726"/>
      <c r="AQ204" s="726"/>
      <c r="AR204" s="726"/>
      <c r="AS204" s="726"/>
      <c r="AT204" s="726"/>
      <c r="AU204" s="726"/>
      <c r="AV204" s="726"/>
      <c r="AW204" s="726"/>
      <c r="AX204" s="726"/>
      <c r="AY204" s="726"/>
      <c r="AZ204" s="726"/>
      <c r="BA204" s="726"/>
      <c r="BB204" s="726"/>
      <c r="BC204" s="726"/>
      <c r="BD204" s="726"/>
      <c r="BE204" s="726"/>
      <c r="BF204" s="726"/>
      <c r="BG204" s="726"/>
      <c r="BH204" s="726"/>
      <c r="BI204" s="726"/>
      <c r="BJ204" s="726"/>
      <c r="BK204" s="726"/>
      <c r="BL204" s="726"/>
    </row>
    <row r="205" spans="1:64" outlineLevel="1" x14ac:dyDescent="0.2">
      <c r="A205" s="726"/>
      <c r="B205" s="845" t="s">
        <v>946</v>
      </c>
      <c r="C205" s="974" t="s">
        <v>2957</v>
      </c>
      <c r="D205" s="463" t="s">
        <v>918</v>
      </c>
      <c r="E205" s="463" t="s">
        <v>918</v>
      </c>
      <c r="F205" s="463" t="s">
        <v>918</v>
      </c>
      <c r="G205" s="463" t="s">
        <v>918</v>
      </c>
      <c r="H205" s="463" t="s">
        <v>918</v>
      </c>
      <c r="I205" s="463" t="s">
        <v>918</v>
      </c>
      <c r="J205" s="463" t="s">
        <v>918</v>
      </c>
      <c r="K205" s="463" t="s">
        <v>918</v>
      </c>
      <c r="L205" s="463" t="s">
        <v>918</v>
      </c>
      <c r="M205" s="463" t="s">
        <v>918</v>
      </c>
      <c r="N205" s="463" t="s">
        <v>918</v>
      </c>
      <c r="O205" s="463" t="s">
        <v>918</v>
      </c>
      <c r="P205" s="463" t="s">
        <v>918</v>
      </c>
      <c r="Q205" s="463" t="s">
        <v>918</v>
      </c>
      <c r="R205" s="463" t="s">
        <v>918</v>
      </c>
      <c r="S205" s="463" t="s">
        <v>918</v>
      </c>
      <c r="T205" s="463" t="s">
        <v>918</v>
      </c>
      <c r="U205" s="463" t="s">
        <v>918</v>
      </c>
      <c r="V205" s="463" t="s">
        <v>918</v>
      </c>
      <c r="W205" s="463" t="s">
        <v>918</v>
      </c>
      <c r="X205" s="463" t="s">
        <v>918</v>
      </c>
      <c r="Y205" s="463" t="s">
        <v>918</v>
      </c>
      <c r="Z205" s="463" t="s">
        <v>918</v>
      </c>
      <c r="AA205" s="463" t="s">
        <v>918</v>
      </c>
      <c r="AB205" s="463" t="s">
        <v>918</v>
      </c>
      <c r="AC205" s="463" t="s">
        <v>918</v>
      </c>
      <c r="AD205" s="463" t="s">
        <v>918</v>
      </c>
      <c r="AE205" s="463" t="s">
        <v>918</v>
      </c>
      <c r="AF205" s="463" t="s">
        <v>918</v>
      </c>
      <c r="AG205" s="463" t="s">
        <v>918</v>
      </c>
      <c r="AH205" s="463" t="s">
        <v>918</v>
      </c>
      <c r="AI205" s="463" t="s">
        <v>918</v>
      </c>
      <c r="AJ205" s="463" t="s">
        <v>918</v>
      </c>
      <c r="AK205" s="463" t="s">
        <v>918</v>
      </c>
      <c r="AL205" s="726"/>
      <c r="AM205" s="726"/>
      <c r="AN205" s="726"/>
      <c r="AO205" s="726"/>
      <c r="AP205" s="726"/>
      <c r="AQ205" s="726"/>
      <c r="AR205" s="726"/>
      <c r="AS205" s="726"/>
      <c r="AT205" s="726"/>
      <c r="AU205" s="726"/>
      <c r="AV205" s="726"/>
      <c r="AW205" s="726"/>
      <c r="AX205" s="726"/>
      <c r="AY205" s="726"/>
      <c r="AZ205" s="726"/>
      <c r="BA205" s="726"/>
      <c r="BB205" s="726"/>
      <c r="BC205" s="726"/>
      <c r="BD205" s="726"/>
      <c r="BE205" s="726"/>
      <c r="BF205" s="726"/>
      <c r="BG205" s="726"/>
      <c r="BH205" s="726"/>
      <c r="BI205" s="726"/>
      <c r="BJ205" s="726"/>
      <c r="BK205" s="726"/>
      <c r="BL205" s="726"/>
    </row>
    <row r="206" spans="1:64" outlineLevel="1" x14ac:dyDescent="0.2">
      <c r="A206" s="726"/>
      <c r="B206" s="845" t="s">
        <v>946</v>
      </c>
      <c r="C206" s="974" t="s">
        <v>2958</v>
      </c>
      <c r="D206" s="463" t="s">
        <v>918</v>
      </c>
      <c r="E206" s="463" t="s">
        <v>918</v>
      </c>
      <c r="F206" s="463" t="s">
        <v>918</v>
      </c>
      <c r="G206" s="463" t="s">
        <v>918</v>
      </c>
      <c r="H206" s="463" t="s">
        <v>918</v>
      </c>
      <c r="I206" s="463" t="s">
        <v>918</v>
      </c>
      <c r="J206" s="463" t="s">
        <v>918</v>
      </c>
      <c r="K206" s="463" t="s">
        <v>918</v>
      </c>
      <c r="L206" s="463" t="s">
        <v>918</v>
      </c>
      <c r="M206" s="463" t="s">
        <v>918</v>
      </c>
      <c r="N206" s="463" t="s">
        <v>918</v>
      </c>
      <c r="O206" s="463" t="s">
        <v>918</v>
      </c>
      <c r="P206" s="463" t="s">
        <v>918</v>
      </c>
      <c r="Q206" s="463" t="s">
        <v>918</v>
      </c>
      <c r="R206" s="463" t="s">
        <v>918</v>
      </c>
      <c r="S206" s="463" t="s">
        <v>918</v>
      </c>
      <c r="T206" s="463" t="s">
        <v>918</v>
      </c>
      <c r="U206" s="463" t="s">
        <v>918</v>
      </c>
      <c r="V206" s="463" t="s">
        <v>918</v>
      </c>
      <c r="W206" s="463" t="s">
        <v>918</v>
      </c>
      <c r="X206" s="463" t="s">
        <v>918</v>
      </c>
      <c r="Y206" s="463" t="s">
        <v>918</v>
      </c>
      <c r="Z206" s="463" t="s">
        <v>918</v>
      </c>
      <c r="AA206" s="463" t="s">
        <v>918</v>
      </c>
      <c r="AB206" s="463" t="s">
        <v>918</v>
      </c>
      <c r="AC206" s="463" t="s">
        <v>918</v>
      </c>
      <c r="AD206" s="463" t="s">
        <v>918</v>
      </c>
      <c r="AE206" s="463" t="s">
        <v>918</v>
      </c>
      <c r="AF206" s="463" t="s">
        <v>918</v>
      </c>
      <c r="AG206" s="463" t="s">
        <v>918</v>
      </c>
      <c r="AH206" s="463" t="s">
        <v>918</v>
      </c>
      <c r="AI206" s="463" t="s">
        <v>918</v>
      </c>
      <c r="AJ206" s="463" t="s">
        <v>918</v>
      </c>
      <c r="AK206" s="463" t="s">
        <v>918</v>
      </c>
      <c r="AL206" s="726"/>
      <c r="AM206" s="726"/>
      <c r="AN206" s="726"/>
      <c r="AO206" s="726"/>
      <c r="AP206" s="726"/>
      <c r="AQ206" s="726"/>
      <c r="AR206" s="726"/>
      <c r="AS206" s="726"/>
      <c r="AT206" s="726"/>
      <c r="AU206" s="726"/>
      <c r="AV206" s="726"/>
      <c r="AW206" s="726"/>
      <c r="AX206" s="726"/>
      <c r="AY206" s="726"/>
      <c r="AZ206" s="726"/>
      <c r="BA206" s="726"/>
      <c r="BB206" s="726"/>
      <c r="BC206" s="726"/>
      <c r="BD206" s="726"/>
      <c r="BE206" s="726"/>
      <c r="BF206" s="726"/>
      <c r="BG206" s="726"/>
      <c r="BH206" s="726"/>
      <c r="BI206" s="726"/>
      <c r="BJ206" s="726"/>
      <c r="BK206" s="726"/>
      <c r="BL206" s="726"/>
    </row>
    <row r="207" spans="1:64" outlineLevel="1" x14ac:dyDescent="0.2">
      <c r="A207" s="726"/>
      <c r="B207" s="845" t="s">
        <v>946</v>
      </c>
      <c r="C207" s="974" t="s">
        <v>2959</v>
      </c>
      <c r="D207" s="463" t="s">
        <v>918</v>
      </c>
      <c r="E207" s="463" t="s">
        <v>918</v>
      </c>
      <c r="F207" s="463" t="s">
        <v>918</v>
      </c>
      <c r="G207" s="463" t="s">
        <v>918</v>
      </c>
      <c r="H207" s="463" t="s">
        <v>918</v>
      </c>
      <c r="I207" s="463" t="s">
        <v>918</v>
      </c>
      <c r="J207" s="463" t="s">
        <v>918</v>
      </c>
      <c r="K207" s="463" t="s">
        <v>918</v>
      </c>
      <c r="L207" s="463" t="s">
        <v>918</v>
      </c>
      <c r="M207" s="463" t="s">
        <v>918</v>
      </c>
      <c r="N207" s="463" t="s">
        <v>918</v>
      </c>
      <c r="O207" s="463" t="s">
        <v>918</v>
      </c>
      <c r="P207" s="463" t="s">
        <v>918</v>
      </c>
      <c r="Q207" s="463" t="s">
        <v>918</v>
      </c>
      <c r="R207" s="463" t="s">
        <v>918</v>
      </c>
      <c r="S207" s="463" t="s">
        <v>918</v>
      </c>
      <c r="T207" s="463" t="s">
        <v>918</v>
      </c>
      <c r="U207" s="463" t="s">
        <v>918</v>
      </c>
      <c r="V207" s="463" t="s">
        <v>918</v>
      </c>
      <c r="W207" s="463" t="s">
        <v>918</v>
      </c>
      <c r="X207" s="463" t="s">
        <v>918</v>
      </c>
      <c r="Y207" s="463" t="s">
        <v>918</v>
      </c>
      <c r="Z207" s="463" t="s">
        <v>918</v>
      </c>
      <c r="AA207" s="463" t="s">
        <v>918</v>
      </c>
      <c r="AB207" s="463" t="s">
        <v>918</v>
      </c>
      <c r="AC207" s="463" t="s">
        <v>918</v>
      </c>
      <c r="AD207" s="463" t="s">
        <v>918</v>
      </c>
      <c r="AE207" s="463" t="s">
        <v>918</v>
      </c>
      <c r="AF207" s="463" t="s">
        <v>918</v>
      </c>
      <c r="AG207" s="463" t="s">
        <v>918</v>
      </c>
      <c r="AH207" s="463" t="s">
        <v>918</v>
      </c>
      <c r="AI207" s="463" t="s">
        <v>918</v>
      </c>
      <c r="AJ207" s="463" t="s">
        <v>918</v>
      </c>
      <c r="AK207" s="463" t="s">
        <v>918</v>
      </c>
      <c r="AL207" s="726"/>
      <c r="AM207" s="726"/>
      <c r="AN207" s="726"/>
      <c r="AO207" s="726"/>
      <c r="AP207" s="726"/>
      <c r="AQ207" s="726"/>
      <c r="AR207" s="726"/>
      <c r="AS207" s="726"/>
      <c r="AT207" s="726"/>
      <c r="AU207" s="726"/>
      <c r="AV207" s="726"/>
      <c r="AW207" s="726"/>
      <c r="AX207" s="726"/>
      <c r="AY207" s="726"/>
      <c r="AZ207" s="726"/>
      <c r="BA207" s="726"/>
      <c r="BB207" s="726"/>
      <c r="BC207" s="726"/>
      <c r="BD207" s="726"/>
      <c r="BE207" s="726"/>
      <c r="BF207" s="726"/>
      <c r="BG207" s="726"/>
      <c r="BH207" s="726"/>
      <c r="BI207" s="726"/>
      <c r="BJ207" s="726"/>
      <c r="BK207" s="726"/>
      <c r="BL207" s="726"/>
    </row>
    <row r="208" spans="1:64" outlineLevel="1" x14ac:dyDescent="0.2">
      <c r="A208" s="726"/>
      <c r="B208" s="845" t="s">
        <v>946</v>
      </c>
      <c r="C208" s="974" t="s">
        <v>2960</v>
      </c>
      <c r="D208" s="463" t="s">
        <v>918</v>
      </c>
      <c r="E208" s="463" t="s">
        <v>918</v>
      </c>
      <c r="F208" s="463" t="s">
        <v>918</v>
      </c>
      <c r="G208" s="463" t="s">
        <v>918</v>
      </c>
      <c r="H208" s="463" t="s">
        <v>918</v>
      </c>
      <c r="I208" s="463" t="s">
        <v>918</v>
      </c>
      <c r="J208" s="463" t="s">
        <v>918</v>
      </c>
      <c r="K208" s="463" t="s">
        <v>918</v>
      </c>
      <c r="L208" s="463" t="s">
        <v>918</v>
      </c>
      <c r="M208" s="463" t="s">
        <v>918</v>
      </c>
      <c r="N208" s="463" t="s">
        <v>918</v>
      </c>
      <c r="O208" s="463" t="s">
        <v>918</v>
      </c>
      <c r="P208" s="463" t="s">
        <v>918</v>
      </c>
      <c r="Q208" s="463" t="s">
        <v>918</v>
      </c>
      <c r="R208" s="463" t="s">
        <v>918</v>
      </c>
      <c r="S208" s="463" t="s">
        <v>918</v>
      </c>
      <c r="T208" s="463" t="s">
        <v>918</v>
      </c>
      <c r="U208" s="463" t="s">
        <v>918</v>
      </c>
      <c r="V208" s="463" t="s">
        <v>918</v>
      </c>
      <c r="W208" s="463" t="s">
        <v>918</v>
      </c>
      <c r="X208" s="463" t="s">
        <v>918</v>
      </c>
      <c r="Y208" s="463" t="s">
        <v>918</v>
      </c>
      <c r="Z208" s="463" t="s">
        <v>918</v>
      </c>
      <c r="AA208" s="463" t="s">
        <v>918</v>
      </c>
      <c r="AB208" s="463" t="s">
        <v>918</v>
      </c>
      <c r="AC208" s="463" t="s">
        <v>918</v>
      </c>
      <c r="AD208" s="463" t="s">
        <v>918</v>
      </c>
      <c r="AE208" s="463" t="s">
        <v>918</v>
      </c>
      <c r="AF208" s="463" t="s">
        <v>918</v>
      </c>
      <c r="AG208" s="463" t="s">
        <v>918</v>
      </c>
      <c r="AH208" s="463" t="s">
        <v>918</v>
      </c>
      <c r="AI208" s="463" t="s">
        <v>918</v>
      </c>
      <c r="AJ208" s="463" t="s">
        <v>918</v>
      </c>
      <c r="AK208" s="463" t="s">
        <v>918</v>
      </c>
      <c r="AL208" s="726"/>
      <c r="AM208" s="726"/>
      <c r="AN208" s="726"/>
      <c r="AO208" s="726"/>
      <c r="AP208" s="726"/>
      <c r="AQ208" s="726"/>
      <c r="AR208" s="726"/>
      <c r="AS208" s="726"/>
      <c r="AT208" s="726"/>
      <c r="AU208" s="726"/>
      <c r="AV208" s="726"/>
      <c r="AW208" s="726"/>
      <c r="AX208" s="726"/>
      <c r="AY208" s="726"/>
      <c r="AZ208" s="726"/>
      <c r="BA208" s="726"/>
      <c r="BB208" s="726"/>
      <c r="BC208" s="726"/>
      <c r="BD208" s="726"/>
      <c r="BE208" s="726"/>
      <c r="BF208" s="726"/>
      <c r="BG208" s="726"/>
      <c r="BH208" s="726"/>
      <c r="BI208" s="726"/>
      <c r="BJ208" s="726"/>
      <c r="BK208" s="726"/>
      <c r="BL208" s="726"/>
    </row>
    <row r="209" spans="1:64" outlineLevel="1" x14ac:dyDescent="0.2">
      <c r="A209" s="726"/>
      <c r="B209" s="845" t="s">
        <v>946</v>
      </c>
      <c r="C209" s="974" t="s">
        <v>2961</v>
      </c>
      <c r="D209" s="463" t="s">
        <v>918</v>
      </c>
      <c r="E209" s="463" t="s">
        <v>918</v>
      </c>
      <c r="F209" s="463" t="s">
        <v>918</v>
      </c>
      <c r="G209" s="463" t="s">
        <v>918</v>
      </c>
      <c r="H209" s="463" t="s">
        <v>918</v>
      </c>
      <c r="I209" s="463" t="s">
        <v>918</v>
      </c>
      <c r="J209" s="463" t="s">
        <v>918</v>
      </c>
      <c r="K209" s="463" t="s">
        <v>918</v>
      </c>
      <c r="L209" s="463" t="s">
        <v>918</v>
      </c>
      <c r="M209" s="463" t="s">
        <v>918</v>
      </c>
      <c r="N209" s="463" t="s">
        <v>918</v>
      </c>
      <c r="O209" s="463" t="s">
        <v>918</v>
      </c>
      <c r="P209" s="463" t="s">
        <v>918</v>
      </c>
      <c r="Q209" s="463" t="s">
        <v>918</v>
      </c>
      <c r="R209" s="463" t="s">
        <v>918</v>
      </c>
      <c r="S209" s="463" t="s">
        <v>918</v>
      </c>
      <c r="T209" s="463" t="s">
        <v>918</v>
      </c>
      <c r="U209" s="463" t="s">
        <v>918</v>
      </c>
      <c r="V209" s="463" t="s">
        <v>918</v>
      </c>
      <c r="W209" s="463" t="s">
        <v>918</v>
      </c>
      <c r="X209" s="463" t="s">
        <v>918</v>
      </c>
      <c r="Y209" s="463" t="s">
        <v>918</v>
      </c>
      <c r="Z209" s="463" t="s">
        <v>918</v>
      </c>
      <c r="AA209" s="463" t="s">
        <v>918</v>
      </c>
      <c r="AB209" s="463" t="s">
        <v>918</v>
      </c>
      <c r="AC209" s="463" t="s">
        <v>918</v>
      </c>
      <c r="AD209" s="463" t="s">
        <v>918</v>
      </c>
      <c r="AE209" s="463" t="s">
        <v>918</v>
      </c>
      <c r="AF209" s="463" t="s">
        <v>918</v>
      </c>
      <c r="AG209" s="463" t="s">
        <v>918</v>
      </c>
      <c r="AH209" s="463" t="s">
        <v>918</v>
      </c>
      <c r="AI209" s="463" t="s">
        <v>918</v>
      </c>
      <c r="AJ209" s="463" t="s">
        <v>918</v>
      </c>
      <c r="AK209" s="463" t="s">
        <v>918</v>
      </c>
      <c r="AL209" s="726"/>
      <c r="AM209" s="726"/>
      <c r="AN209" s="726"/>
      <c r="AO209" s="726"/>
      <c r="AP209" s="726"/>
      <c r="AQ209" s="726"/>
      <c r="AR209" s="726"/>
      <c r="AS209" s="726"/>
      <c r="AT209" s="726"/>
      <c r="AU209" s="726"/>
      <c r="AV209" s="726"/>
      <c r="AW209" s="726"/>
      <c r="AX209" s="726"/>
      <c r="AY209" s="726"/>
      <c r="AZ209" s="726"/>
      <c r="BA209" s="726"/>
      <c r="BB209" s="726"/>
      <c r="BC209" s="726"/>
      <c r="BD209" s="726"/>
      <c r="BE209" s="726"/>
      <c r="BF209" s="726"/>
      <c r="BG209" s="726"/>
      <c r="BH209" s="726"/>
      <c r="BI209" s="726"/>
      <c r="BJ209" s="726"/>
      <c r="BK209" s="726"/>
      <c r="BL209" s="726"/>
    </row>
    <row r="210" spans="1:64" outlineLevel="1" x14ac:dyDescent="0.2">
      <c r="A210" s="726"/>
      <c r="B210" s="845" t="s">
        <v>946</v>
      </c>
      <c r="C210" s="974" t="s">
        <v>2962</v>
      </c>
      <c r="D210" s="463" t="s">
        <v>918</v>
      </c>
      <c r="E210" s="463" t="s">
        <v>918</v>
      </c>
      <c r="F210" s="463" t="s">
        <v>918</v>
      </c>
      <c r="G210" s="463" t="s">
        <v>918</v>
      </c>
      <c r="H210" s="463" t="s">
        <v>918</v>
      </c>
      <c r="I210" s="463" t="s">
        <v>918</v>
      </c>
      <c r="J210" s="463" t="s">
        <v>918</v>
      </c>
      <c r="K210" s="463" t="s">
        <v>918</v>
      </c>
      <c r="L210" s="463" t="s">
        <v>918</v>
      </c>
      <c r="M210" s="463" t="s">
        <v>918</v>
      </c>
      <c r="N210" s="463" t="s">
        <v>918</v>
      </c>
      <c r="O210" s="463" t="s">
        <v>918</v>
      </c>
      <c r="P210" s="463" t="s">
        <v>918</v>
      </c>
      <c r="Q210" s="463" t="s">
        <v>918</v>
      </c>
      <c r="R210" s="463" t="s">
        <v>918</v>
      </c>
      <c r="S210" s="463" t="s">
        <v>918</v>
      </c>
      <c r="T210" s="463" t="s">
        <v>918</v>
      </c>
      <c r="U210" s="463" t="s">
        <v>918</v>
      </c>
      <c r="V210" s="463" t="s">
        <v>918</v>
      </c>
      <c r="W210" s="463" t="s">
        <v>918</v>
      </c>
      <c r="X210" s="463" t="s">
        <v>918</v>
      </c>
      <c r="Y210" s="463" t="s">
        <v>918</v>
      </c>
      <c r="Z210" s="463" t="s">
        <v>918</v>
      </c>
      <c r="AA210" s="463" t="s">
        <v>918</v>
      </c>
      <c r="AB210" s="463" t="s">
        <v>918</v>
      </c>
      <c r="AC210" s="463" t="s">
        <v>918</v>
      </c>
      <c r="AD210" s="463" t="s">
        <v>918</v>
      </c>
      <c r="AE210" s="463" t="s">
        <v>918</v>
      </c>
      <c r="AF210" s="463" t="s">
        <v>918</v>
      </c>
      <c r="AG210" s="463" t="s">
        <v>918</v>
      </c>
      <c r="AH210" s="463" t="s">
        <v>918</v>
      </c>
      <c r="AI210" s="463" t="s">
        <v>918</v>
      </c>
      <c r="AJ210" s="463" t="s">
        <v>918</v>
      </c>
      <c r="AK210" s="463" t="s">
        <v>918</v>
      </c>
      <c r="AL210" s="726"/>
      <c r="AM210" s="726"/>
      <c r="AN210" s="726"/>
      <c r="AO210" s="726"/>
      <c r="AP210" s="726"/>
      <c r="AQ210" s="726"/>
      <c r="AR210" s="726"/>
      <c r="AS210" s="726"/>
      <c r="AT210" s="726"/>
      <c r="AU210" s="726"/>
      <c r="AV210" s="726"/>
      <c r="AW210" s="726"/>
      <c r="AX210" s="726"/>
      <c r="AY210" s="726"/>
      <c r="AZ210" s="726"/>
      <c r="BA210" s="726"/>
      <c r="BB210" s="726"/>
      <c r="BC210" s="726"/>
      <c r="BD210" s="726"/>
      <c r="BE210" s="726"/>
      <c r="BF210" s="726"/>
      <c r="BG210" s="726"/>
      <c r="BH210" s="726"/>
      <c r="BI210" s="726"/>
      <c r="BJ210" s="726"/>
      <c r="BK210" s="726"/>
      <c r="BL210" s="726"/>
    </row>
    <row r="211" spans="1:64" outlineLevel="1" x14ac:dyDescent="0.2">
      <c r="A211" s="726"/>
      <c r="B211" s="845" t="s">
        <v>946</v>
      </c>
      <c r="C211" s="974" t="s">
        <v>2963</v>
      </c>
      <c r="D211" s="463" t="s">
        <v>918</v>
      </c>
      <c r="E211" s="463" t="s">
        <v>918</v>
      </c>
      <c r="F211" s="463" t="s">
        <v>918</v>
      </c>
      <c r="G211" s="463" t="s">
        <v>918</v>
      </c>
      <c r="H211" s="463" t="s">
        <v>918</v>
      </c>
      <c r="I211" s="463" t="s">
        <v>918</v>
      </c>
      <c r="J211" s="463" t="s">
        <v>918</v>
      </c>
      <c r="K211" s="463" t="s">
        <v>918</v>
      </c>
      <c r="L211" s="463" t="s">
        <v>918</v>
      </c>
      <c r="M211" s="463" t="s">
        <v>918</v>
      </c>
      <c r="N211" s="463" t="s">
        <v>918</v>
      </c>
      <c r="O211" s="463" t="s">
        <v>918</v>
      </c>
      <c r="P211" s="463" t="s">
        <v>918</v>
      </c>
      <c r="Q211" s="463" t="s">
        <v>918</v>
      </c>
      <c r="R211" s="463" t="s">
        <v>918</v>
      </c>
      <c r="S211" s="463" t="s">
        <v>918</v>
      </c>
      <c r="T211" s="463" t="s">
        <v>918</v>
      </c>
      <c r="U211" s="463" t="s">
        <v>918</v>
      </c>
      <c r="V211" s="463" t="s">
        <v>918</v>
      </c>
      <c r="W211" s="463" t="s">
        <v>918</v>
      </c>
      <c r="X211" s="463" t="s">
        <v>918</v>
      </c>
      <c r="Y211" s="463" t="s">
        <v>918</v>
      </c>
      <c r="Z211" s="463" t="s">
        <v>918</v>
      </c>
      <c r="AA211" s="463" t="s">
        <v>918</v>
      </c>
      <c r="AB211" s="463" t="s">
        <v>918</v>
      </c>
      <c r="AC211" s="463" t="s">
        <v>918</v>
      </c>
      <c r="AD211" s="463" t="s">
        <v>918</v>
      </c>
      <c r="AE211" s="463" t="s">
        <v>918</v>
      </c>
      <c r="AF211" s="463" t="s">
        <v>918</v>
      </c>
      <c r="AG211" s="463" t="s">
        <v>918</v>
      </c>
      <c r="AH211" s="463" t="s">
        <v>918</v>
      </c>
      <c r="AI211" s="463" t="s">
        <v>918</v>
      </c>
      <c r="AJ211" s="463" t="s">
        <v>918</v>
      </c>
      <c r="AK211" s="463" t="s">
        <v>918</v>
      </c>
      <c r="AL211" s="726"/>
      <c r="AM211" s="726"/>
      <c r="AN211" s="726"/>
      <c r="AO211" s="726"/>
      <c r="AP211" s="726"/>
      <c r="AQ211" s="726"/>
      <c r="AR211" s="726"/>
      <c r="AS211" s="726"/>
      <c r="AT211" s="726"/>
      <c r="AU211" s="726"/>
      <c r="AV211" s="726"/>
      <c r="AW211" s="726"/>
      <c r="AX211" s="726"/>
      <c r="AY211" s="726"/>
      <c r="AZ211" s="726"/>
      <c r="BA211" s="726"/>
      <c r="BB211" s="726"/>
      <c r="BC211" s="726"/>
      <c r="BD211" s="726"/>
      <c r="BE211" s="726"/>
      <c r="BF211" s="726"/>
      <c r="BG211" s="726"/>
      <c r="BH211" s="726"/>
      <c r="BI211" s="726"/>
      <c r="BJ211" s="726"/>
      <c r="BK211" s="726"/>
      <c r="BL211" s="726"/>
    </row>
    <row r="212" spans="1:64" outlineLevel="1" x14ac:dyDescent="0.2">
      <c r="A212" s="726"/>
      <c r="B212" s="845" t="s">
        <v>946</v>
      </c>
      <c r="C212" s="974" t="s">
        <v>2964</v>
      </c>
      <c r="D212" s="463" t="s">
        <v>918</v>
      </c>
      <c r="E212" s="463" t="s">
        <v>918</v>
      </c>
      <c r="F212" s="463" t="s">
        <v>918</v>
      </c>
      <c r="G212" s="463" t="s">
        <v>918</v>
      </c>
      <c r="H212" s="463" t="s">
        <v>918</v>
      </c>
      <c r="I212" s="463" t="s">
        <v>918</v>
      </c>
      <c r="J212" s="463" t="s">
        <v>918</v>
      </c>
      <c r="K212" s="463" t="s">
        <v>918</v>
      </c>
      <c r="L212" s="463" t="s">
        <v>918</v>
      </c>
      <c r="M212" s="463" t="s">
        <v>918</v>
      </c>
      <c r="N212" s="463" t="s">
        <v>918</v>
      </c>
      <c r="O212" s="463" t="s">
        <v>918</v>
      </c>
      <c r="P212" s="463" t="s">
        <v>918</v>
      </c>
      <c r="Q212" s="463" t="s">
        <v>918</v>
      </c>
      <c r="R212" s="463" t="s">
        <v>918</v>
      </c>
      <c r="S212" s="463" t="s">
        <v>918</v>
      </c>
      <c r="T212" s="463" t="s">
        <v>918</v>
      </c>
      <c r="U212" s="463" t="s">
        <v>918</v>
      </c>
      <c r="V212" s="463" t="s">
        <v>918</v>
      </c>
      <c r="W212" s="463" t="s">
        <v>918</v>
      </c>
      <c r="X212" s="463" t="s">
        <v>918</v>
      </c>
      <c r="Y212" s="463" t="s">
        <v>918</v>
      </c>
      <c r="Z212" s="463" t="s">
        <v>918</v>
      </c>
      <c r="AA212" s="463" t="s">
        <v>918</v>
      </c>
      <c r="AB212" s="463" t="s">
        <v>918</v>
      </c>
      <c r="AC212" s="463" t="s">
        <v>918</v>
      </c>
      <c r="AD212" s="463" t="s">
        <v>918</v>
      </c>
      <c r="AE212" s="463" t="s">
        <v>918</v>
      </c>
      <c r="AF212" s="463" t="s">
        <v>918</v>
      </c>
      <c r="AG212" s="463" t="s">
        <v>918</v>
      </c>
      <c r="AH212" s="463" t="s">
        <v>918</v>
      </c>
      <c r="AI212" s="463" t="s">
        <v>918</v>
      </c>
      <c r="AJ212" s="463" t="s">
        <v>918</v>
      </c>
      <c r="AK212" s="463" t="s">
        <v>918</v>
      </c>
      <c r="AL212" s="726"/>
      <c r="AM212" s="726"/>
      <c r="AN212" s="726"/>
      <c r="AO212" s="726"/>
      <c r="AP212" s="726"/>
      <c r="AQ212" s="726"/>
      <c r="AR212" s="726"/>
      <c r="AS212" s="726"/>
      <c r="AT212" s="726"/>
      <c r="AU212" s="726"/>
      <c r="AV212" s="726"/>
      <c r="AW212" s="726"/>
      <c r="AX212" s="726"/>
      <c r="AY212" s="726"/>
      <c r="AZ212" s="726"/>
      <c r="BA212" s="726"/>
      <c r="BB212" s="726"/>
      <c r="BC212" s="726"/>
      <c r="BD212" s="726"/>
      <c r="BE212" s="726"/>
      <c r="BF212" s="726"/>
      <c r="BG212" s="726"/>
      <c r="BH212" s="726"/>
      <c r="BI212" s="726"/>
      <c r="BJ212" s="726"/>
      <c r="BK212" s="726"/>
      <c r="BL212" s="726"/>
    </row>
    <row r="213" spans="1:64" outlineLevel="1" x14ac:dyDescent="0.2">
      <c r="A213" s="726"/>
      <c r="B213" s="845" t="s">
        <v>946</v>
      </c>
      <c r="C213" s="974" t="s">
        <v>2965</v>
      </c>
      <c r="D213" s="463" t="s">
        <v>918</v>
      </c>
      <c r="E213" s="463" t="s">
        <v>918</v>
      </c>
      <c r="F213" s="463" t="s">
        <v>918</v>
      </c>
      <c r="G213" s="463" t="s">
        <v>918</v>
      </c>
      <c r="H213" s="463" t="s">
        <v>918</v>
      </c>
      <c r="I213" s="463" t="s">
        <v>918</v>
      </c>
      <c r="J213" s="463" t="s">
        <v>918</v>
      </c>
      <c r="K213" s="463" t="s">
        <v>918</v>
      </c>
      <c r="L213" s="463" t="s">
        <v>918</v>
      </c>
      <c r="M213" s="463" t="s">
        <v>918</v>
      </c>
      <c r="N213" s="463" t="s">
        <v>918</v>
      </c>
      <c r="O213" s="463" t="s">
        <v>918</v>
      </c>
      <c r="P213" s="463" t="s">
        <v>918</v>
      </c>
      <c r="Q213" s="463" t="s">
        <v>918</v>
      </c>
      <c r="R213" s="463" t="s">
        <v>918</v>
      </c>
      <c r="S213" s="463" t="s">
        <v>918</v>
      </c>
      <c r="T213" s="463" t="s">
        <v>918</v>
      </c>
      <c r="U213" s="463" t="s">
        <v>918</v>
      </c>
      <c r="V213" s="463" t="s">
        <v>918</v>
      </c>
      <c r="W213" s="463" t="s">
        <v>918</v>
      </c>
      <c r="X213" s="463" t="s">
        <v>918</v>
      </c>
      <c r="Y213" s="463" t="s">
        <v>918</v>
      </c>
      <c r="Z213" s="463" t="s">
        <v>918</v>
      </c>
      <c r="AA213" s="463" t="s">
        <v>918</v>
      </c>
      <c r="AB213" s="463" t="s">
        <v>918</v>
      </c>
      <c r="AC213" s="463" t="s">
        <v>918</v>
      </c>
      <c r="AD213" s="463" t="s">
        <v>918</v>
      </c>
      <c r="AE213" s="463" t="s">
        <v>918</v>
      </c>
      <c r="AF213" s="463" t="s">
        <v>918</v>
      </c>
      <c r="AG213" s="463" t="s">
        <v>918</v>
      </c>
      <c r="AH213" s="463" t="s">
        <v>918</v>
      </c>
      <c r="AI213" s="463" t="s">
        <v>918</v>
      </c>
      <c r="AJ213" s="463" t="s">
        <v>918</v>
      </c>
      <c r="AK213" s="463" t="s">
        <v>918</v>
      </c>
      <c r="AL213" s="726"/>
      <c r="AM213" s="726"/>
      <c r="AN213" s="726"/>
      <c r="AO213" s="726"/>
      <c r="AP213" s="726"/>
      <c r="AQ213" s="726"/>
      <c r="AR213" s="726"/>
      <c r="AS213" s="726"/>
      <c r="AT213" s="726"/>
      <c r="AU213" s="726"/>
      <c r="AV213" s="726"/>
      <c r="AW213" s="726"/>
      <c r="AX213" s="726"/>
      <c r="AY213" s="726"/>
      <c r="AZ213" s="726"/>
      <c r="BA213" s="726"/>
      <c r="BB213" s="726"/>
      <c r="BC213" s="726"/>
      <c r="BD213" s="726"/>
      <c r="BE213" s="726"/>
      <c r="BF213" s="726"/>
      <c r="BG213" s="726"/>
      <c r="BH213" s="726"/>
      <c r="BI213" s="726"/>
      <c r="BJ213" s="726"/>
      <c r="BK213" s="726"/>
      <c r="BL213" s="726"/>
    </row>
    <row r="214" spans="1:64" outlineLevel="1" x14ac:dyDescent="0.2">
      <c r="A214" s="726"/>
      <c r="B214" s="845" t="s">
        <v>946</v>
      </c>
      <c r="C214" s="974" t="s">
        <v>2966</v>
      </c>
      <c r="D214" s="463" t="s">
        <v>918</v>
      </c>
      <c r="E214" s="463" t="s">
        <v>918</v>
      </c>
      <c r="F214" s="463" t="s">
        <v>918</v>
      </c>
      <c r="G214" s="463" t="s">
        <v>918</v>
      </c>
      <c r="H214" s="463" t="s">
        <v>918</v>
      </c>
      <c r="I214" s="463" t="s">
        <v>918</v>
      </c>
      <c r="J214" s="463" t="s">
        <v>918</v>
      </c>
      <c r="K214" s="463" t="s">
        <v>918</v>
      </c>
      <c r="L214" s="463" t="s">
        <v>918</v>
      </c>
      <c r="M214" s="463" t="s">
        <v>918</v>
      </c>
      <c r="N214" s="463" t="s">
        <v>918</v>
      </c>
      <c r="O214" s="463" t="s">
        <v>918</v>
      </c>
      <c r="P214" s="463" t="s">
        <v>918</v>
      </c>
      <c r="Q214" s="463" t="s">
        <v>918</v>
      </c>
      <c r="R214" s="463" t="s">
        <v>918</v>
      </c>
      <c r="S214" s="463" t="s">
        <v>918</v>
      </c>
      <c r="T214" s="463" t="s">
        <v>918</v>
      </c>
      <c r="U214" s="463" t="s">
        <v>918</v>
      </c>
      <c r="V214" s="463" t="s">
        <v>918</v>
      </c>
      <c r="W214" s="463" t="s">
        <v>918</v>
      </c>
      <c r="X214" s="463" t="s">
        <v>918</v>
      </c>
      <c r="Y214" s="463" t="s">
        <v>918</v>
      </c>
      <c r="Z214" s="463" t="s">
        <v>918</v>
      </c>
      <c r="AA214" s="463" t="s">
        <v>918</v>
      </c>
      <c r="AB214" s="463" t="s">
        <v>918</v>
      </c>
      <c r="AC214" s="463" t="s">
        <v>918</v>
      </c>
      <c r="AD214" s="463" t="s">
        <v>918</v>
      </c>
      <c r="AE214" s="463" t="s">
        <v>918</v>
      </c>
      <c r="AF214" s="463" t="s">
        <v>918</v>
      </c>
      <c r="AG214" s="463" t="s">
        <v>918</v>
      </c>
      <c r="AH214" s="463" t="s">
        <v>918</v>
      </c>
      <c r="AI214" s="463" t="s">
        <v>918</v>
      </c>
      <c r="AJ214" s="463" t="s">
        <v>918</v>
      </c>
      <c r="AK214" s="463" t="s">
        <v>918</v>
      </c>
      <c r="AL214" s="726"/>
      <c r="AM214" s="726"/>
      <c r="AN214" s="726"/>
      <c r="AO214" s="726"/>
      <c r="AP214" s="726"/>
      <c r="AQ214" s="726"/>
      <c r="AR214" s="726"/>
      <c r="AS214" s="726"/>
      <c r="AT214" s="726"/>
      <c r="AU214" s="726"/>
      <c r="AV214" s="726"/>
      <c r="AW214" s="726"/>
      <c r="AX214" s="726"/>
      <c r="AY214" s="726"/>
      <c r="AZ214" s="726"/>
      <c r="BA214" s="726"/>
      <c r="BB214" s="726"/>
      <c r="BC214" s="726"/>
      <c r="BD214" s="726"/>
      <c r="BE214" s="726"/>
      <c r="BF214" s="726"/>
      <c r="BG214" s="726"/>
      <c r="BH214" s="726"/>
      <c r="BI214" s="726"/>
      <c r="BJ214" s="726"/>
      <c r="BK214" s="726"/>
      <c r="BL214" s="726"/>
    </row>
    <row r="215" spans="1:64" outlineLevel="1" x14ac:dyDescent="0.2">
      <c r="A215" s="726"/>
      <c r="B215" s="845" t="s">
        <v>946</v>
      </c>
      <c r="C215" s="974" t="s">
        <v>2967</v>
      </c>
      <c r="D215" s="463" t="s">
        <v>918</v>
      </c>
      <c r="E215" s="463" t="s">
        <v>918</v>
      </c>
      <c r="F215" s="463" t="s">
        <v>918</v>
      </c>
      <c r="G215" s="463" t="s">
        <v>918</v>
      </c>
      <c r="H215" s="463" t="s">
        <v>918</v>
      </c>
      <c r="I215" s="463" t="s">
        <v>918</v>
      </c>
      <c r="J215" s="463" t="s">
        <v>918</v>
      </c>
      <c r="K215" s="463" t="s">
        <v>918</v>
      </c>
      <c r="L215" s="463" t="s">
        <v>918</v>
      </c>
      <c r="M215" s="463" t="s">
        <v>918</v>
      </c>
      <c r="N215" s="463" t="s">
        <v>918</v>
      </c>
      <c r="O215" s="463" t="s">
        <v>918</v>
      </c>
      <c r="P215" s="463" t="s">
        <v>918</v>
      </c>
      <c r="Q215" s="463" t="s">
        <v>918</v>
      </c>
      <c r="R215" s="463" t="s">
        <v>918</v>
      </c>
      <c r="S215" s="463" t="s">
        <v>918</v>
      </c>
      <c r="T215" s="463" t="s">
        <v>918</v>
      </c>
      <c r="U215" s="463" t="s">
        <v>918</v>
      </c>
      <c r="V215" s="463" t="s">
        <v>918</v>
      </c>
      <c r="W215" s="463" t="s">
        <v>918</v>
      </c>
      <c r="X215" s="463" t="s">
        <v>918</v>
      </c>
      <c r="Y215" s="463" t="s">
        <v>918</v>
      </c>
      <c r="Z215" s="463" t="s">
        <v>918</v>
      </c>
      <c r="AA215" s="463" t="s">
        <v>918</v>
      </c>
      <c r="AB215" s="463" t="s">
        <v>918</v>
      </c>
      <c r="AC215" s="463" t="s">
        <v>918</v>
      </c>
      <c r="AD215" s="463" t="s">
        <v>918</v>
      </c>
      <c r="AE215" s="463" t="s">
        <v>918</v>
      </c>
      <c r="AF215" s="463" t="s">
        <v>918</v>
      </c>
      <c r="AG215" s="463" t="s">
        <v>918</v>
      </c>
      <c r="AH215" s="463" t="s">
        <v>918</v>
      </c>
      <c r="AI215" s="463" t="s">
        <v>918</v>
      </c>
      <c r="AJ215" s="463" t="s">
        <v>918</v>
      </c>
      <c r="AK215" s="463" t="s">
        <v>918</v>
      </c>
      <c r="AL215" s="726"/>
      <c r="AM215" s="726"/>
      <c r="AN215" s="726"/>
      <c r="AO215" s="726"/>
      <c r="AP215" s="726"/>
      <c r="AQ215" s="726"/>
      <c r="AR215" s="726"/>
      <c r="AS215" s="726"/>
      <c r="AT215" s="726"/>
      <c r="AU215" s="726"/>
      <c r="AV215" s="726"/>
      <c r="AW215" s="726"/>
      <c r="AX215" s="726"/>
      <c r="AY215" s="726"/>
      <c r="AZ215" s="726"/>
      <c r="BA215" s="726"/>
      <c r="BB215" s="726"/>
      <c r="BC215" s="726"/>
      <c r="BD215" s="726"/>
      <c r="BE215" s="726"/>
      <c r="BF215" s="726"/>
      <c r="BG215" s="726"/>
      <c r="BH215" s="726"/>
      <c r="BI215" s="726"/>
      <c r="BJ215" s="726"/>
      <c r="BK215" s="726"/>
      <c r="BL215" s="726"/>
    </row>
    <row r="216" spans="1:64" outlineLevel="1" x14ac:dyDescent="0.2">
      <c r="A216" s="726"/>
      <c r="B216" s="845" t="s">
        <v>946</v>
      </c>
      <c r="C216" s="974" t="s">
        <v>2968</v>
      </c>
      <c r="D216" s="463" t="s">
        <v>918</v>
      </c>
      <c r="E216" s="463" t="s">
        <v>918</v>
      </c>
      <c r="F216" s="463" t="s">
        <v>918</v>
      </c>
      <c r="G216" s="463" t="s">
        <v>918</v>
      </c>
      <c r="H216" s="463" t="s">
        <v>918</v>
      </c>
      <c r="I216" s="463" t="s">
        <v>918</v>
      </c>
      <c r="J216" s="463" t="s">
        <v>918</v>
      </c>
      <c r="K216" s="463" t="s">
        <v>918</v>
      </c>
      <c r="L216" s="463" t="s">
        <v>918</v>
      </c>
      <c r="M216" s="463" t="s">
        <v>918</v>
      </c>
      <c r="N216" s="463" t="s">
        <v>918</v>
      </c>
      <c r="O216" s="463" t="s">
        <v>918</v>
      </c>
      <c r="P216" s="463" t="s">
        <v>918</v>
      </c>
      <c r="Q216" s="463" t="s">
        <v>918</v>
      </c>
      <c r="R216" s="463" t="s">
        <v>918</v>
      </c>
      <c r="S216" s="463" t="s">
        <v>918</v>
      </c>
      <c r="T216" s="463" t="s">
        <v>918</v>
      </c>
      <c r="U216" s="463" t="s">
        <v>918</v>
      </c>
      <c r="V216" s="463" t="s">
        <v>918</v>
      </c>
      <c r="W216" s="463" t="s">
        <v>918</v>
      </c>
      <c r="X216" s="463" t="s">
        <v>918</v>
      </c>
      <c r="Y216" s="463" t="s">
        <v>918</v>
      </c>
      <c r="Z216" s="463" t="s">
        <v>918</v>
      </c>
      <c r="AA216" s="463" t="s">
        <v>918</v>
      </c>
      <c r="AB216" s="463" t="s">
        <v>918</v>
      </c>
      <c r="AC216" s="463" t="s">
        <v>918</v>
      </c>
      <c r="AD216" s="463" t="s">
        <v>918</v>
      </c>
      <c r="AE216" s="463" t="s">
        <v>918</v>
      </c>
      <c r="AF216" s="463" t="s">
        <v>918</v>
      </c>
      <c r="AG216" s="463" t="s">
        <v>918</v>
      </c>
      <c r="AH216" s="463" t="s">
        <v>918</v>
      </c>
      <c r="AI216" s="463" t="s">
        <v>918</v>
      </c>
      <c r="AJ216" s="463" t="s">
        <v>918</v>
      </c>
      <c r="AK216" s="463" t="s">
        <v>918</v>
      </c>
      <c r="AL216" s="726"/>
      <c r="AM216" s="726"/>
      <c r="AN216" s="726"/>
      <c r="AO216" s="726"/>
      <c r="AP216" s="726"/>
      <c r="AQ216" s="726"/>
      <c r="AR216" s="726"/>
      <c r="AS216" s="726"/>
      <c r="AT216" s="726"/>
      <c r="AU216" s="726"/>
      <c r="AV216" s="726"/>
      <c r="AW216" s="726"/>
      <c r="AX216" s="726"/>
      <c r="AY216" s="726"/>
      <c r="AZ216" s="726"/>
      <c r="BA216" s="726"/>
      <c r="BB216" s="726"/>
      <c r="BC216" s="726"/>
      <c r="BD216" s="726"/>
      <c r="BE216" s="726"/>
      <c r="BF216" s="726"/>
      <c r="BG216" s="726"/>
      <c r="BH216" s="726"/>
      <c r="BI216" s="726"/>
      <c r="BJ216" s="726"/>
      <c r="BK216" s="726"/>
      <c r="BL216" s="726"/>
    </row>
    <row r="217" spans="1:64" outlineLevel="1" x14ac:dyDescent="0.2">
      <c r="A217" s="726"/>
      <c r="B217" s="845" t="s">
        <v>946</v>
      </c>
      <c r="C217" s="974" t="s">
        <v>2969</v>
      </c>
      <c r="D217" s="463" t="s">
        <v>918</v>
      </c>
      <c r="E217" s="463" t="s">
        <v>918</v>
      </c>
      <c r="F217" s="463" t="s">
        <v>918</v>
      </c>
      <c r="G217" s="463" t="s">
        <v>918</v>
      </c>
      <c r="H217" s="463" t="s">
        <v>918</v>
      </c>
      <c r="I217" s="463" t="s">
        <v>918</v>
      </c>
      <c r="J217" s="463" t="s">
        <v>918</v>
      </c>
      <c r="K217" s="463" t="s">
        <v>918</v>
      </c>
      <c r="L217" s="463" t="s">
        <v>918</v>
      </c>
      <c r="M217" s="463" t="s">
        <v>918</v>
      </c>
      <c r="N217" s="463" t="s">
        <v>918</v>
      </c>
      <c r="O217" s="463" t="s">
        <v>918</v>
      </c>
      <c r="P217" s="463" t="s">
        <v>918</v>
      </c>
      <c r="Q217" s="463" t="s">
        <v>918</v>
      </c>
      <c r="R217" s="463" t="s">
        <v>918</v>
      </c>
      <c r="S217" s="463" t="s">
        <v>918</v>
      </c>
      <c r="T217" s="463" t="s">
        <v>918</v>
      </c>
      <c r="U217" s="463" t="s">
        <v>918</v>
      </c>
      <c r="V217" s="463" t="s">
        <v>918</v>
      </c>
      <c r="W217" s="463" t="s">
        <v>918</v>
      </c>
      <c r="X217" s="463" t="s">
        <v>918</v>
      </c>
      <c r="Y217" s="463" t="s">
        <v>918</v>
      </c>
      <c r="Z217" s="463" t="s">
        <v>918</v>
      </c>
      <c r="AA217" s="463" t="s">
        <v>918</v>
      </c>
      <c r="AB217" s="463" t="s">
        <v>918</v>
      </c>
      <c r="AC217" s="463" t="s">
        <v>918</v>
      </c>
      <c r="AD217" s="463" t="s">
        <v>918</v>
      </c>
      <c r="AE217" s="463" t="s">
        <v>918</v>
      </c>
      <c r="AF217" s="463" t="s">
        <v>918</v>
      </c>
      <c r="AG217" s="463" t="s">
        <v>918</v>
      </c>
      <c r="AH217" s="463" t="s">
        <v>918</v>
      </c>
      <c r="AI217" s="463" t="s">
        <v>918</v>
      </c>
      <c r="AJ217" s="463" t="s">
        <v>918</v>
      </c>
      <c r="AK217" s="463" t="s">
        <v>918</v>
      </c>
      <c r="AL217" s="726"/>
      <c r="AM217" s="726"/>
      <c r="AN217" s="726"/>
      <c r="AO217" s="726"/>
      <c r="AP217" s="726"/>
      <c r="AQ217" s="726"/>
      <c r="AR217" s="726"/>
      <c r="AS217" s="726"/>
      <c r="AT217" s="726"/>
      <c r="AU217" s="726"/>
      <c r="AV217" s="726"/>
      <c r="AW217" s="726"/>
      <c r="AX217" s="726"/>
      <c r="AY217" s="726"/>
      <c r="AZ217" s="726"/>
      <c r="BA217" s="726"/>
      <c r="BB217" s="726"/>
      <c r="BC217" s="726"/>
      <c r="BD217" s="726"/>
      <c r="BE217" s="726"/>
      <c r="BF217" s="726"/>
      <c r="BG217" s="726"/>
      <c r="BH217" s="726"/>
      <c r="BI217" s="726"/>
      <c r="BJ217" s="726"/>
      <c r="BK217" s="726"/>
      <c r="BL217" s="726"/>
    </row>
    <row r="218" spans="1:64" outlineLevel="1" x14ac:dyDescent="0.2">
      <c r="A218" s="726"/>
      <c r="B218" s="845" t="s">
        <v>946</v>
      </c>
      <c r="C218" s="974" t="s">
        <v>2970</v>
      </c>
      <c r="D218" s="463" t="s">
        <v>918</v>
      </c>
      <c r="E218" s="463" t="s">
        <v>918</v>
      </c>
      <c r="F218" s="463" t="s">
        <v>918</v>
      </c>
      <c r="G218" s="463" t="s">
        <v>918</v>
      </c>
      <c r="H218" s="463" t="s">
        <v>918</v>
      </c>
      <c r="I218" s="463" t="s">
        <v>918</v>
      </c>
      <c r="J218" s="463" t="s">
        <v>918</v>
      </c>
      <c r="K218" s="463" t="s">
        <v>918</v>
      </c>
      <c r="L218" s="463" t="s">
        <v>918</v>
      </c>
      <c r="M218" s="463" t="s">
        <v>918</v>
      </c>
      <c r="N218" s="463" t="s">
        <v>918</v>
      </c>
      <c r="O218" s="463" t="s">
        <v>918</v>
      </c>
      <c r="P218" s="463" t="s">
        <v>918</v>
      </c>
      <c r="Q218" s="463" t="s">
        <v>918</v>
      </c>
      <c r="R218" s="463" t="s">
        <v>918</v>
      </c>
      <c r="S218" s="463" t="s">
        <v>918</v>
      </c>
      <c r="T218" s="463" t="s">
        <v>918</v>
      </c>
      <c r="U218" s="463" t="s">
        <v>918</v>
      </c>
      <c r="V218" s="463" t="s">
        <v>918</v>
      </c>
      <c r="W218" s="463" t="s">
        <v>918</v>
      </c>
      <c r="X218" s="463" t="s">
        <v>918</v>
      </c>
      <c r="Y218" s="463" t="s">
        <v>918</v>
      </c>
      <c r="Z218" s="463" t="s">
        <v>918</v>
      </c>
      <c r="AA218" s="463" t="s">
        <v>918</v>
      </c>
      <c r="AB218" s="463" t="s">
        <v>918</v>
      </c>
      <c r="AC218" s="463" t="s">
        <v>918</v>
      </c>
      <c r="AD218" s="463" t="s">
        <v>918</v>
      </c>
      <c r="AE218" s="463" t="s">
        <v>918</v>
      </c>
      <c r="AF218" s="463" t="s">
        <v>918</v>
      </c>
      <c r="AG218" s="463" t="s">
        <v>918</v>
      </c>
      <c r="AH218" s="463" t="s">
        <v>918</v>
      </c>
      <c r="AI218" s="463" t="s">
        <v>918</v>
      </c>
      <c r="AJ218" s="463" t="s">
        <v>918</v>
      </c>
      <c r="AK218" s="463" t="s">
        <v>918</v>
      </c>
      <c r="AL218" s="726"/>
      <c r="AM218" s="726"/>
      <c r="AN218" s="726"/>
      <c r="AO218" s="726"/>
      <c r="AP218" s="726"/>
      <c r="AQ218" s="726"/>
      <c r="AR218" s="726"/>
      <c r="AS218" s="726"/>
      <c r="AT218" s="726"/>
      <c r="AU218" s="726"/>
      <c r="AV218" s="726"/>
      <c r="AW218" s="726"/>
      <c r="AX218" s="726"/>
      <c r="AY218" s="726"/>
      <c r="AZ218" s="726"/>
      <c r="BA218" s="726"/>
      <c r="BB218" s="726"/>
      <c r="BC218" s="726"/>
      <c r="BD218" s="726"/>
      <c r="BE218" s="726"/>
      <c r="BF218" s="726"/>
      <c r="BG218" s="726"/>
      <c r="BH218" s="726"/>
      <c r="BI218" s="726"/>
      <c r="BJ218" s="726"/>
      <c r="BK218" s="726"/>
      <c r="BL218" s="726"/>
    </row>
    <row r="219" spans="1:64" outlineLevel="1" x14ac:dyDescent="0.2">
      <c r="A219" s="726"/>
      <c r="B219" s="845" t="s">
        <v>946</v>
      </c>
      <c r="C219" s="974" t="s">
        <v>2971</v>
      </c>
      <c r="D219" s="463" t="s">
        <v>918</v>
      </c>
      <c r="E219" s="463" t="s">
        <v>918</v>
      </c>
      <c r="F219" s="463" t="s">
        <v>918</v>
      </c>
      <c r="G219" s="463" t="s">
        <v>918</v>
      </c>
      <c r="H219" s="463" t="s">
        <v>918</v>
      </c>
      <c r="I219" s="463" t="s">
        <v>918</v>
      </c>
      <c r="J219" s="463" t="s">
        <v>918</v>
      </c>
      <c r="K219" s="463" t="s">
        <v>918</v>
      </c>
      <c r="L219" s="463" t="s">
        <v>918</v>
      </c>
      <c r="M219" s="463" t="s">
        <v>918</v>
      </c>
      <c r="N219" s="463" t="s">
        <v>918</v>
      </c>
      <c r="O219" s="463" t="s">
        <v>918</v>
      </c>
      <c r="P219" s="463" t="s">
        <v>918</v>
      </c>
      <c r="Q219" s="463" t="s">
        <v>918</v>
      </c>
      <c r="R219" s="463" t="s">
        <v>918</v>
      </c>
      <c r="S219" s="463" t="s">
        <v>918</v>
      </c>
      <c r="T219" s="463" t="s">
        <v>918</v>
      </c>
      <c r="U219" s="463" t="s">
        <v>918</v>
      </c>
      <c r="V219" s="463" t="s">
        <v>918</v>
      </c>
      <c r="W219" s="463" t="s">
        <v>918</v>
      </c>
      <c r="X219" s="463" t="s">
        <v>918</v>
      </c>
      <c r="Y219" s="463" t="s">
        <v>918</v>
      </c>
      <c r="Z219" s="463" t="s">
        <v>918</v>
      </c>
      <c r="AA219" s="463" t="s">
        <v>918</v>
      </c>
      <c r="AB219" s="463" t="s">
        <v>918</v>
      </c>
      <c r="AC219" s="463" t="s">
        <v>918</v>
      </c>
      <c r="AD219" s="463" t="s">
        <v>918</v>
      </c>
      <c r="AE219" s="463" t="s">
        <v>918</v>
      </c>
      <c r="AF219" s="463" t="s">
        <v>918</v>
      </c>
      <c r="AG219" s="463" t="s">
        <v>918</v>
      </c>
      <c r="AH219" s="463" t="s">
        <v>918</v>
      </c>
      <c r="AI219" s="463" t="s">
        <v>918</v>
      </c>
      <c r="AJ219" s="463" t="s">
        <v>918</v>
      </c>
      <c r="AK219" s="463" t="s">
        <v>918</v>
      </c>
      <c r="AL219" s="726"/>
      <c r="AM219" s="726"/>
      <c r="AN219" s="726"/>
      <c r="AO219" s="726"/>
      <c r="AP219" s="726"/>
      <c r="AQ219" s="726"/>
      <c r="AR219" s="726"/>
      <c r="AS219" s="726"/>
      <c r="AT219" s="726"/>
      <c r="AU219" s="726"/>
      <c r="AV219" s="726"/>
      <c r="AW219" s="726"/>
      <c r="AX219" s="726"/>
      <c r="AY219" s="726"/>
      <c r="AZ219" s="726"/>
      <c r="BA219" s="726"/>
      <c r="BB219" s="726"/>
      <c r="BC219" s="726"/>
      <c r="BD219" s="726"/>
      <c r="BE219" s="726"/>
      <c r="BF219" s="726"/>
      <c r="BG219" s="726"/>
      <c r="BH219" s="726"/>
      <c r="BI219" s="726"/>
      <c r="BJ219" s="726"/>
      <c r="BK219" s="726"/>
      <c r="BL219" s="726"/>
    </row>
    <row r="220" spans="1:64" outlineLevel="1" x14ac:dyDescent="0.2">
      <c r="A220" s="726"/>
      <c r="B220" s="845" t="s">
        <v>946</v>
      </c>
      <c r="C220" s="974" t="s">
        <v>2972</v>
      </c>
      <c r="D220" s="463" t="s">
        <v>918</v>
      </c>
      <c r="E220" s="463" t="s">
        <v>918</v>
      </c>
      <c r="F220" s="463" t="s">
        <v>918</v>
      </c>
      <c r="G220" s="463" t="s">
        <v>918</v>
      </c>
      <c r="H220" s="463" t="s">
        <v>918</v>
      </c>
      <c r="I220" s="463" t="s">
        <v>918</v>
      </c>
      <c r="J220" s="463" t="s">
        <v>918</v>
      </c>
      <c r="K220" s="463" t="s">
        <v>918</v>
      </c>
      <c r="L220" s="463" t="s">
        <v>918</v>
      </c>
      <c r="M220" s="463" t="s">
        <v>918</v>
      </c>
      <c r="N220" s="463" t="s">
        <v>918</v>
      </c>
      <c r="O220" s="463" t="s">
        <v>918</v>
      </c>
      <c r="P220" s="463" t="s">
        <v>918</v>
      </c>
      <c r="Q220" s="463" t="s">
        <v>918</v>
      </c>
      <c r="R220" s="463" t="s">
        <v>918</v>
      </c>
      <c r="S220" s="463" t="s">
        <v>918</v>
      </c>
      <c r="T220" s="463" t="s">
        <v>918</v>
      </c>
      <c r="U220" s="463" t="s">
        <v>918</v>
      </c>
      <c r="V220" s="463" t="s">
        <v>918</v>
      </c>
      <c r="W220" s="463" t="s">
        <v>918</v>
      </c>
      <c r="X220" s="463" t="s">
        <v>918</v>
      </c>
      <c r="Y220" s="463" t="s">
        <v>918</v>
      </c>
      <c r="Z220" s="463" t="s">
        <v>918</v>
      </c>
      <c r="AA220" s="463" t="s">
        <v>918</v>
      </c>
      <c r="AB220" s="463" t="s">
        <v>918</v>
      </c>
      <c r="AC220" s="463" t="s">
        <v>918</v>
      </c>
      <c r="AD220" s="463" t="s">
        <v>918</v>
      </c>
      <c r="AE220" s="463" t="s">
        <v>918</v>
      </c>
      <c r="AF220" s="463" t="s">
        <v>918</v>
      </c>
      <c r="AG220" s="463" t="s">
        <v>918</v>
      </c>
      <c r="AH220" s="463" t="s">
        <v>918</v>
      </c>
      <c r="AI220" s="463" t="s">
        <v>918</v>
      </c>
      <c r="AJ220" s="463" t="s">
        <v>918</v>
      </c>
      <c r="AK220" s="463" t="s">
        <v>918</v>
      </c>
      <c r="AL220" s="726"/>
      <c r="AM220" s="726"/>
      <c r="AN220" s="726"/>
      <c r="AO220" s="726"/>
      <c r="AP220" s="726"/>
      <c r="AQ220" s="726"/>
      <c r="AR220" s="726"/>
      <c r="AS220" s="726"/>
      <c r="AT220" s="726"/>
      <c r="AU220" s="726"/>
      <c r="AV220" s="726"/>
      <c r="AW220" s="726"/>
      <c r="AX220" s="726"/>
      <c r="AY220" s="726"/>
      <c r="AZ220" s="726"/>
      <c r="BA220" s="726"/>
      <c r="BB220" s="726"/>
      <c r="BC220" s="726"/>
      <c r="BD220" s="726"/>
      <c r="BE220" s="726"/>
      <c r="BF220" s="726"/>
      <c r="BG220" s="726"/>
      <c r="BH220" s="726"/>
      <c r="BI220" s="726"/>
      <c r="BJ220" s="726"/>
      <c r="BK220" s="726"/>
      <c r="BL220" s="726"/>
    </row>
    <row r="221" spans="1:64" outlineLevel="1" x14ac:dyDescent="0.2">
      <c r="A221" s="726"/>
      <c r="B221" s="845" t="s">
        <v>946</v>
      </c>
      <c r="C221" s="974" t="s">
        <v>2973</v>
      </c>
      <c r="D221" s="463" t="s">
        <v>918</v>
      </c>
      <c r="E221" s="463" t="s">
        <v>918</v>
      </c>
      <c r="F221" s="463" t="s">
        <v>918</v>
      </c>
      <c r="G221" s="463" t="s">
        <v>918</v>
      </c>
      <c r="H221" s="463" t="s">
        <v>918</v>
      </c>
      <c r="I221" s="463" t="s">
        <v>918</v>
      </c>
      <c r="J221" s="463" t="s">
        <v>918</v>
      </c>
      <c r="K221" s="463" t="s">
        <v>918</v>
      </c>
      <c r="L221" s="463" t="s">
        <v>918</v>
      </c>
      <c r="M221" s="463" t="s">
        <v>918</v>
      </c>
      <c r="N221" s="463" t="s">
        <v>918</v>
      </c>
      <c r="O221" s="463" t="s">
        <v>918</v>
      </c>
      <c r="P221" s="463" t="s">
        <v>918</v>
      </c>
      <c r="Q221" s="463" t="s">
        <v>918</v>
      </c>
      <c r="R221" s="463" t="s">
        <v>918</v>
      </c>
      <c r="S221" s="463" t="s">
        <v>918</v>
      </c>
      <c r="T221" s="463" t="s">
        <v>918</v>
      </c>
      <c r="U221" s="463" t="s">
        <v>918</v>
      </c>
      <c r="V221" s="463" t="s">
        <v>918</v>
      </c>
      <c r="W221" s="463" t="s">
        <v>918</v>
      </c>
      <c r="X221" s="463" t="s">
        <v>918</v>
      </c>
      <c r="Y221" s="463" t="s">
        <v>918</v>
      </c>
      <c r="Z221" s="463" t="s">
        <v>918</v>
      </c>
      <c r="AA221" s="463" t="s">
        <v>918</v>
      </c>
      <c r="AB221" s="463" t="s">
        <v>918</v>
      </c>
      <c r="AC221" s="463" t="s">
        <v>918</v>
      </c>
      <c r="AD221" s="463" t="s">
        <v>918</v>
      </c>
      <c r="AE221" s="463" t="s">
        <v>918</v>
      </c>
      <c r="AF221" s="463" t="s">
        <v>918</v>
      </c>
      <c r="AG221" s="463" t="s">
        <v>918</v>
      </c>
      <c r="AH221" s="463" t="s">
        <v>918</v>
      </c>
      <c r="AI221" s="463" t="s">
        <v>918</v>
      </c>
      <c r="AJ221" s="463" t="s">
        <v>918</v>
      </c>
      <c r="AK221" s="463" t="s">
        <v>918</v>
      </c>
      <c r="AL221" s="726"/>
      <c r="AM221" s="726"/>
      <c r="AN221" s="726"/>
      <c r="AO221" s="726"/>
      <c r="AP221" s="726"/>
      <c r="AQ221" s="726"/>
      <c r="AR221" s="726"/>
      <c r="AS221" s="726"/>
      <c r="AT221" s="726"/>
      <c r="AU221" s="726"/>
      <c r="AV221" s="726"/>
      <c r="AW221" s="726"/>
      <c r="AX221" s="726"/>
      <c r="AY221" s="726"/>
      <c r="AZ221" s="726"/>
      <c r="BA221" s="726"/>
      <c r="BB221" s="726"/>
      <c r="BC221" s="726"/>
      <c r="BD221" s="726"/>
      <c r="BE221" s="726"/>
      <c r="BF221" s="726"/>
      <c r="BG221" s="726"/>
      <c r="BH221" s="726"/>
      <c r="BI221" s="726"/>
      <c r="BJ221" s="726"/>
      <c r="BK221" s="726"/>
      <c r="BL221" s="726"/>
    </row>
    <row r="222" spans="1:64" outlineLevel="1" x14ac:dyDescent="0.2">
      <c r="A222" s="726"/>
      <c r="B222" s="845" t="s">
        <v>946</v>
      </c>
      <c r="C222" s="974" t="s">
        <v>2974</v>
      </c>
      <c r="D222" s="463" t="s">
        <v>918</v>
      </c>
      <c r="E222" s="463" t="s">
        <v>918</v>
      </c>
      <c r="F222" s="463" t="s">
        <v>918</v>
      </c>
      <c r="G222" s="463" t="s">
        <v>918</v>
      </c>
      <c r="H222" s="463" t="s">
        <v>918</v>
      </c>
      <c r="I222" s="463" t="s">
        <v>918</v>
      </c>
      <c r="J222" s="463" t="s">
        <v>918</v>
      </c>
      <c r="K222" s="463" t="s">
        <v>918</v>
      </c>
      <c r="L222" s="463" t="s">
        <v>918</v>
      </c>
      <c r="M222" s="463" t="s">
        <v>918</v>
      </c>
      <c r="N222" s="463" t="s">
        <v>918</v>
      </c>
      <c r="O222" s="463" t="s">
        <v>918</v>
      </c>
      <c r="P222" s="463" t="s">
        <v>918</v>
      </c>
      <c r="Q222" s="463" t="s">
        <v>918</v>
      </c>
      <c r="R222" s="463" t="s">
        <v>918</v>
      </c>
      <c r="S222" s="463" t="s">
        <v>918</v>
      </c>
      <c r="T222" s="463" t="s">
        <v>918</v>
      </c>
      <c r="U222" s="463" t="s">
        <v>918</v>
      </c>
      <c r="V222" s="463" t="s">
        <v>918</v>
      </c>
      <c r="W222" s="463" t="s">
        <v>918</v>
      </c>
      <c r="X222" s="463" t="s">
        <v>918</v>
      </c>
      <c r="Y222" s="463" t="s">
        <v>918</v>
      </c>
      <c r="Z222" s="463" t="s">
        <v>918</v>
      </c>
      <c r="AA222" s="463" t="s">
        <v>918</v>
      </c>
      <c r="AB222" s="463" t="s">
        <v>918</v>
      </c>
      <c r="AC222" s="463" t="s">
        <v>918</v>
      </c>
      <c r="AD222" s="463" t="s">
        <v>918</v>
      </c>
      <c r="AE222" s="463" t="s">
        <v>918</v>
      </c>
      <c r="AF222" s="463" t="s">
        <v>918</v>
      </c>
      <c r="AG222" s="463" t="s">
        <v>918</v>
      </c>
      <c r="AH222" s="463" t="s">
        <v>918</v>
      </c>
      <c r="AI222" s="463" t="s">
        <v>918</v>
      </c>
      <c r="AJ222" s="463" t="s">
        <v>918</v>
      </c>
      <c r="AK222" s="463" t="s">
        <v>918</v>
      </c>
      <c r="AL222" s="726"/>
      <c r="AM222" s="726"/>
      <c r="AN222" s="726"/>
      <c r="AO222" s="726"/>
      <c r="AP222" s="726"/>
      <c r="AQ222" s="726"/>
      <c r="AR222" s="726"/>
      <c r="AS222" s="726"/>
      <c r="AT222" s="726"/>
      <c r="AU222" s="726"/>
      <c r="AV222" s="726"/>
      <c r="AW222" s="726"/>
      <c r="AX222" s="726"/>
      <c r="AY222" s="726"/>
      <c r="AZ222" s="726"/>
      <c r="BA222" s="726"/>
      <c r="BB222" s="726"/>
      <c r="BC222" s="726"/>
      <c r="BD222" s="726"/>
      <c r="BE222" s="726"/>
      <c r="BF222" s="726"/>
      <c r="BG222" s="726"/>
      <c r="BH222" s="726"/>
      <c r="BI222" s="726"/>
      <c r="BJ222" s="726"/>
      <c r="BK222" s="726"/>
      <c r="BL222" s="726"/>
    </row>
    <row r="223" spans="1:64" outlineLevel="1" x14ac:dyDescent="0.2">
      <c r="A223" s="726"/>
      <c r="B223" s="845" t="s">
        <v>946</v>
      </c>
      <c r="C223" s="974" t="s">
        <v>2975</v>
      </c>
      <c r="D223" s="463" t="s">
        <v>918</v>
      </c>
      <c r="E223" s="463" t="s">
        <v>918</v>
      </c>
      <c r="F223" s="463" t="s">
        <v>918</v>
      </c>
      <c r="G223" s="463" t="s">
        <v>918</v>
      </c>
      <c r="H223" s="463" t="s">
        <v>918</v>
      </c>
      <c r="I223" s="463" t="s">
        <v>918</v>
      </c>
      <c r="J223" s="463" t="s">
        <v>918</v>
      </c>
      <c r="K223" s="463" t="s">
        <v>918</v>
      </c>
      <c r="L223" s="463" t="s">
        <v>918</v>
      </c>
      <c r="M223" s="463" t="s">
        <v>918</v>
      </c>
      <c r="N223" s="463" t="s">
        <v>918</v>
      </c>
      <c r="O223" s="463" t="s">
        <v>918</v>
      </c>
      <c r="P223" s="463" t="s">
        <v>918</v>
      </c>
      <c r="Q223" s="463" t="s">
        <v>918</v>
      </c>
      <c r="R223" s="463" t="s">
        <v>918</v>
      </c>
      <c r="S223" s="463" t="s">
        <v>918</v>
      </c>
      <c r="T223" s="463" t="s">
        <v>918</v>
      </c>
      <c r="U223" s="463" t="s">
        <v>918</v>
      </c>
      <c r="V223" s="463" t="s">
        <v>918</v>
      </c>
      <c r="W223" s="463" t="s">
        <v>918</v>
      </c>
      <c r="X223" s="463" t="s">
        <v>918</v>
      </c>
      <c r="Y223" s="463" t="s">
        <v>918</v>
      </c>
      <c r="Z223" s="463" t="s">
        <v>918</v>
      </c>
      <c r="AA223" s="463" t="s">
        <v>918</v>
      </c>
      <c r="AB223" s="463" t="s">
        <v>918</v>
      </c>
      <c r="AC223" s="463" t="s">
        <v>918</v>
      </c>
      <c r="AD223" s="463" t="s">
        <v>918</v>
      </c>
      <c r="AE223" s="463" t="s">
        <v>918</v>
      </c>
      <c r="AF223" s="463" t="s">
        <v>918</v>
      </c>
      <c r="AG223" s="463" t="s">
        <v>918</v>
      </c>
      <c r="AH223" s="463" t="s">
        <v>918</v>
      </c>
      <c r="AI223" s="463" t="s">
        <v>918</v>
      </c>
      <c r="AJ223" s="463" t="s">
        <v>918</v>
      </c>
      <c r="AK223" s="463" t="s">
        <v>918</v>
      </c>
      <c r="AL223" s="726"/>
      <c r="AM223" s="726"/>
      <c r="AN223" s="726"/>
      <c r="AO223" s="726"/>
      <c r="AP223" s="726"/>
      <c r="AQ223" s="726"/>
      <c r="AR223" s="726"/>
      <c r="AS223" s="726"/>
      <c r="AT223" s="726"/>
      <c r="AU223" s="726"/>
      <c r="AV223" s="726"/>
      <c r="AW223" s="726"/>
      <c r="AX223" s="726"/>
      <c r="AY223" s="726"/>
      <c r="AZ223" s="726"/>
      <c r="BA223" s="726"/>
      <c r="BB223" s="726"/>
      <c r="BC223" s="726"/>
      <c r="BD223" s="726"/>
      <c r="BE223" s="726"/>
      <c r="BF223" s="726"/>
      <c r="BG223" s="726"/>
      <c r="BH223" s="726"/>
      <c r="BI223" s="726"/>
      <c r="BJ223" s="726"/>
      <c r="BK223" s="726"/>
      <c r="BL223" s="726"/>
    </row>
    <row r="224" spans="1:64" outlineLevel="1" x14ac:dyDescent="0.2">
      <c r="A224" s="726"/>
      <c r="B224" s="845" t="s">
        <v>946</v>
      </c>
      <c r="C224" s="974" t="s">
        <v>2976</v>
      </c>
      <c r="D224" s="463" t="s">
        <v>918</v>
      </c>
      <c r="E224" s="463" t="s">
        <v>918</v>
      </c>
      <c r="F224" s="463" t="s">
        <v>918</v>
      </c>
      <c r="G224" s="463" t="s">
        <v>918</v>
      </c>
      <c r="H224" s="463" t="s">
        <v>918</v>
      </c>
      <c r="I224" s="463" t="s">
        <v>918</v>
      </c>
      <c r="J224" s="463" t="s">
        <v>918</v>
      </c>
      <c r="K224" s="463" t="s">
        <v>918</v>
      </c>
      <c r="L224" s="463" t="s">
        <v>918</v>
      </c>
      <c r="M224" s="463" t="s">
        <v>918</v>
      </c>
      <c r="N224" s="463" t="s">
        <v>918</v>
      </c>
      <c r="O224" s="463" t="s">
        <v>918</v>
      </c>
      <c r="P224" s="463" t="s">
        <v>918</v>
      </c>
      <c r="Q224" s="463" t="s">
        <v>918</v>
      </c>
      <c r="R224" s="463" t="s">
        <v>918</v>
      </c>
      <c r="S224" s="463" t="s">
        <v>918</v>
      </c>
      <c r="T224" s="463" t="s">
        <v>918</v>
      </c>
      <c r="U224" s="463" t="s">
        <v>918</v>
      </c>
      <c r="V224" s="463" t="s">
        <v>918</v>
      </c>
      <c r="W224" s="463" t="s">
        <v>918</v>
      </c>
      <c r="X224" s="463" t="s">
        <v>918</v>
      </c>
      <c r="Y224" s="463" t="s">
        <v>918</v>
      </c>
      <c r="Z224" s="463" t="s">
        <v>918</v>
      </c>
      <c r="AA224" s="463" t="s">
        <v>918</v>
      </c>
      <c r="AB224" s="463" t="s">
        <v>918</v>
      </c>
      <c r="AC224" s="463" t="s">
        <v>918</v>
      </c>
      <c r="AD224" s="463" t="s">
        <v>918</v>
      </c>
      <c r="AE224" s="463" t="s">
        <v>918</v>
      </c>
      <c r="AF224" s="463" t="s">
        <v>918</v>
      </c>
      <c r="AG224" s="463" t="s">
        <v>918</v>
      </c>
      <c r="AH224" s="463" t="s">
        <v>918</v>
      </c>
      <c r="AI224" s="463" t="s">
        <v>918</v>
      </c>
      <c r="AJ224" s="463" t="s">
        <v>918</v>
      </c>
      <c r="AK224" s="463" t="s">
        <v>918</v>
      </c>
      <c r="AL224" s="726"/>
      <c r="AM224" s="726"/>
      <c r="AN224" s="726"/>
      <c r="AO224" s="726"/>
      <c r="AP224" s="726"/>
      <c r="AQ224" s="726"/>
      <c r="AR224" s="726"/>
      <c r="AS224" s="726"/>
      <c r="AT224" s="726"/>
      <c r="AU224" s="726"/>
      <c r="AV224" s="726"/>
      <c r="AW224" s="726"/>
      <c r="AX224" s="726"/>
      <c r="AY224" s="726"/>
      <c r="AZ224" s="726"/>
      <c r="BA224" s="726"/>
      <c r="BB224" s="726"/>
      <c r="BC224" s="726"/>
      <c r="BD224" s="726"/>
      <c r="BE224" s="726"/>
      <c r="BF224" s="726"/>
      <c r="BG224" s="726"/>
      <c r="BH224" s="726"/>
      <c r="BI224" s="726"/>
      <c r="BJ224" s="726"/>
      <c r="BK224" s="726"/>
      <c r="BL224" s="726"/>
    </row>
    <row r="225" spans="1:64" outlineLevel="1" x14ac:dyDescent="0.2">
      <c r="A225" s="726"/>
      <c r="B225" s="845" t="s">
        <v>946</v>
      </c>
      <c r="C225" s="974" t="s">
        <v>2977</v>
      </c>
      <c r="D225" s="463" t="s">
        <v>918</v>
      </c>
      <c r="E225" s="463" t="s">
        <v>918</v>
      </c>
      <c r="F225" s="463" t="s">
        <v>918</v>
      </c>
      <c r="G225" s="463" t="s">
        <v>918</v>
      </c>
      <c r="H225" s="463" t="s">
        <v>918</v>
      </c>
      <c r="I225" s="463" t="s">
        <v>918</v>
      </c>
      <c r="J225" s="463" t="s">
        <v>918</v>
      </c>
      <c r="K225" s="463" t="s">
        <v>918</v>
      </c>
      <c r="L225" s="463" t="s">
        <v>918</v>
      </c>
      <c r="M225" s="463" t="s">
        <v>918</v>
      </c>
      <c r="N225" s="463" t="s">
        <v>918</v>
      </c>
      <c r="O225" s="463" t="s">
        <v>918</v>
      </c>
      <c r="P225" s="463" t="s">
        <v>918</v>
      </c>
      <c r="Q225" s="463" t="s">
        <v>918</v>
      </c>
      <c r="R225" s="463" t="s">
        <v>918</v>
      </c>
      <c r="S225" s="463" t="s">
        <v>918</v>
      </c>
      <c r="T225" s="463" t="s">
        <v>918</v>
      </c>
      <c r="U225" s="463" t="s">
        <v>918</v>
      </c>
      <c r="V225" s="463" t="s">
        <v>918</v>
      </c>
      <c r="W225" s="463" t="s">
        <v>918</v>
      </c>
      <c r="X225" s="463" t="s">
        <v>918</v>
      </c>
      <c r="Y225" s="463" t="s">
        <v>918</v>
      </c>
      <c r="Z225" s="463" t="s">
        <v>918</v>
      </c>
      <c r="AA225" s="463" t="s">
        <v>918</v>
      </c>
      <c r="AB225" s="463" t="s">
        <v>918</v>
      </c>
      <c r="AC225" s="463" t="s">
        <v>918</v>
      </c>
      <c r="AD225" s="463" t="s">
        <v>918</v>
      </c>
      <c r="AE225" s="463" t="s">
        <v>918</v>
      </c>
      <c r="AF225" s="463" t="s">
        <v>918</v>
      </c>
      <c r="AG225" s="463" t="s">
        <v>918</v>
      </c>
      <c r="AH225" s="463" t="s">
        <v>918</v>
      </c>
      <c r="AI225" s="463" t="s">
        <v>918</v>
      </c>
      <c r="AJ225" s="463" t="s">
        <v>918</v>
      </c>
      <c r="AK225" s="463" t="s">
        <v>918</v>
      </c>
      <c r="AL225" s="726"/>
      <c r="AM225" s="726"/>
      <c r="AN225" s="726"/>
      <c r="AO225" s="726"/>
      <c r="AP225" s="726"/>
      <c r="AQ225" s="726"/>
      <c r="AR225" s="726"/>
      <c r="AS225" s="726"/>
      <c r="AT225" s="726"/>
      <c r="AU225" s="726"/>
      <c r="AV225" s="726"/>
      <c r="AW225" s="726"/>
      <c r="AX225" s="726"/>
      <c r="AY225" s="726"/>
      <c r="AZ225" s="726"/>
      <c r="BA225" s="726"/>
      <c r="BB225" s="726"/>
      <c r="BC225" s="726"/>
      <c r="BD225" s="726"/>
      <c r="BE225" s="726"/>
      <c r="BF225" s="726"/>
      <c r="BG225" s="726"/>
      <c r="BH225" s="726"/>
      <c r="BI225" s="726"/>
      <c r="BJ225" s="726"/>
      <c r="BK225" s="726"/>
      <c r="BL225" s="726"/>
    </row>
    <row r="226" spans="1:64" outlineLevel="1" x14ac:dyDescent="0.2">
      <c r="A226" s="726"/>
      <c r="B226" s="845" t="s">
        <v>946</v>
      </c>
      <c r="C226" s="974" t="s">
        <v>2978</v>
      </c>
      <c r="D226" s="463" t="s">
        <v>918</v>
      </c>
      <c r="E226" s="463" t="s">
        <v>918</v>
      </c>
      <c r="F226" s="463" t="s">
        <v>918</v>
      </c>
      <c r="G226" s="463" t="s">
        <v>918</v>
      </c>
      <c r="H226" s="463" t="s">
        <v>918</v>
      </c>
      <c r="I226" s="463" t="s">
        <v>918</v>
      </c>
      <c r="J226" s="463" t="s">
        <v>918</v>
      </c>
      <c r="K226" s="463" t="s">
        <v>918</v>
      </c>
      <c r="L226" s="463" t="s">
        <v>918</v>
      </c>
      <c r="M226" s="463" t="s">
        <v>918</v>
      </c>
      <c r="N226" s="463" t="s">
        <v>918</v>
      </c>
      <c r="O226" s="463" t="s">
        <v>918</v>
      </c>
      <c r="P226" s="463" t="s">
        <v>918</v>
      </c>
      <c r="Q226" s="463" t="s">
        <v>918</v>
      </c>
      <c r="R226" s="463" t="s">
        <v>918</v>
      </c>
      <c r="S226" s="463" t="s">
        <v>918</v>
      </c>
      <c r="T226" s="463" t="s">
        <v>918</v>
      </c>
      <c r="U226" s="463" t="s">
        <v>918</v>
      </c>
      <c r="V226" s="463" t="s">
        <v>918</v>
      </c>
      <c r="W226" s="463" t="s">
        <v>918</v>
      </c>
      <c r="X226" s="463" t="s">
        <v>918</v>
      </c>
      <c r="Y226" s="463" t="s">
        <v>918</v>
      </c>
      <c r="Z226" s="463" t="s">
        <v>918</v>
      </c>
      <c r="AA226" s="463" t="s">
        <v>918</v>
      </c>
      <c r="AB226" s="463" t="s">
        <v>918</v>
      </c>
      <c r="AC226" s="463" t="s">
        <v>918</v>
      </c>
      <c r="AD226" s="463" t="s">
        <v>918</v>
      </c>
      <c r="AE226" s="463" t="s">
        <v>918</v>
      </c>
      <c r="AF226" s="463" t="s">
        <v>918</v>
      </c>
      <c r="AG226" s="463" t="s">
        <v>918</v>
      </c>
      <c r="AH226" s="463" t="s">
        <v>918</v>
      </c>
      <c r="AI226" s="463" t="s">
        <v>918</v>
      </c>
      <c r="AJ226" s="463" t="s">
        <v>918</v>
      </c>
      <c r="AK226" s="463" t="s">
        <v>918</v>
      </c>
      <c r="AL226" s="726"/>
      <c r="AM226" s="726"/>
      <c r="AN226" s="726"/>
      <c r="AO226" s="726"/>
      <c r="AP226" s="726"/>
      <c r="AQ226" s="726"/>
      <c r="AR226" s="726"/>
      <c r="AS226" s="726"/>
      <c r="AT226" s="726"/>
      <c r="AU226" s="726"/>
      <c r="AV226" s="726"/>
      <c r="AW226" s="726"/>
      <c r="AX226" s="726"/>
      <c r="AY226" s="726"/>
      <c r="AZ226" s="726"/>
      <c r="BA226" s="726"/>
      <c r="BB226" s="726"/>
      <c r="BC226" s="726"/>
      <c r="BD226" s="726"/>
      <c r="BE226" s="726"/>
      <c r="BF226" s="726"/>
      <c r="BG226" s="726"/>
      <c r="BH226" s="726"/>
      <c r="BI226" s="726"/>
      <c r="BJ226" s="726"/>
      <c r="BK226" s="726"/>
      <c r="BL226" s="726"/>
    </row>
    <row r="227" spans="1:64" outlineLevel="1" x14ac:dyDescent="0.2">
      <c r="A227" s="726"/>
      <c r="B227" s="845" t="s">
        <v>946</v>
      </c>
      <c r="C227" s="974" t="s">
        <v>2979</v>
      </c>
      <c r="D227" s="463" t="s">
        <v>918</v>
      </c>
      <c r="E227" s="463" t="s">
        <v>918</v>
      </c>
      <c r="F227" s="463" t="s">
        <v>918</v>
      </c>
      <c r="G227" s="463" t="s">
        <v>918</v>
      </c>
      <c r="H227" s="463" t="s">
        <v>918</v>
      </c>
      <c r="I227" s="463" t="s">
        <v>918</v>
      </c>
      <c r="J227" s="463" t="s">
        <v>918</v>
      </c>
      <c r="K227" s="463" t="s">
        <v>918</v>
      </c>
      <c r="L227" s="463" t="s">
        <v>918</v>
      </c>
      <c r="M227" s="463" t="s">
        <v>918</v>
      </c>
      <c r="N227" s="463" t="s">
        <v>918</v>
      </c>
      <c r="O227" s="463" t="s">
        <v>918</v>
      </c>
      <c r="P227" s="463" t="s">
        <v>918</v>
      </c>
      <c r="Q227" s="463" t="s">
        <v>918</v>
      </c>
      <c r="R227" s="463" t="s">
        <v>918</v>
      </c>
      <c r="S227" s="463" t="s">
        <v>918</v>
      </c>
      <c r="T227" s="463" t="s">
        <v>918</v>
      </c>
      <c r="U227" s="463" t="s">
        <v>918</v>
      </c>
      <c r="V227" s="463" t="s">
        <v>918</v>
      </c>
      <c r="W227" s="463" t="s">
        <v>918</v>
      </c>
      <c r="X227" s="463" t="s">
        <v>918</v>
      </c>
      <c r="Y227" s="463" t="s">
        <v>918</v>
      </c>
      <c r="Z227" s="463" t="s">
        <v>918</v>
      </c>
      <c r="AA227" s="463" t="s">
        <v>918</v>
      </c>
      <c r="AB227" s="463" t="s">
        <v>918</v>
      </c>
      <c r="AC227" s="463" t="s">
        <v>918</v>
      </c>
      <c r="AD227" s="463" t="s">
        <v>918</v>
      </c>
      <c r="AE227" s="463" t="s">
        <v>918</v>
      </c>
      <c r="AF227" s="463" t="s">
        <v>918</v>
      </c>
      <c r="AG227" s="463" t="s">
        <v>918</v>
      </c>
      <c r="AH227" s="463" t="s">
        <v>918</v>
      </c>
      <c r="AI227" s="463" t="s">
        <v>918</v>
      </c>
      <c r="AJ227" s="463" t="s">
        <v>918</v>
      </c>
      <c r="AK227" s="463" t="s">
        <v>918</v>
      </c>
      <c r="AL227" s="726"/>
      <c r="AM227" s="726"/>
      <c r="AN227" s="726"/>
      <c r="AO227" s="726"/>
      <c r="AP227" s="726"/>
      <c r="AQ227" s="726"/>
      <c r="AR227" s="726"/>
      <c r="AS227" s="726"/>
      <c r="AT227" s="726"/>
      <c r="AU227" s="726"/>
      <c r="AV227" s="726"/>
      <c r="AW227" s="726"/>
      <c r="AX227" s="726"/>
      <c r="AY227" s="726"/>
      <c r="AZ227" s="726"/>
      <c r="BA227" s="726"/>
      <c r="BB227" s="726"/>
      <c r="BC227" s="726"/>
      <c r="BD227" s="726"/>
      <c r="BE227" s="726"/>
      <c r="BF227" s="726"/>
      <c r="BG227" s="726"/>
      <c r="BH227" s="726"/>
      <c r="BI227" s="726"/>
      <c r="BJ227" s="726"/>
      <c r="BK227" s="726"/>
      <c r="BL227" s="726"/>
    </row>
    <row r="228" spans="1:64" outlineLevel="1" x14ac:dyDescent="0.2">
      <c r="A228" s="726"/>
      <c r="B228" s="845" t="s">
        <v>946</v>
      </c>
      <c r="C228" s="974" t="s">
        <v>2980</v>
      </c>
      <c r="D228" s="463" t="s">
        <v>918</v>
      </c>
      <c r="E228" s="463" t="s">
        <v>918</v>
      </c>
      <c r="F228" s="463" t="s">
        <v>918</v>
      </c>
      <c r="G228" s="463" t="s">
        <v>918</v>
      </c>
      <c r="H228" s="463" t="s">
        <v>918</v>
      </c>
      <c r="I228" s="463" t="s">
        <v>918</v>
      </c>
      <c r="J228" s="463" t="s">
        <v>918</v>
      </c>
      <c r="K228" s="463" t="s">
        <v>918</v>
      </c>
      <c r="L228" s="463" t="s">
        <v>918</v>
      </c>
      <c r="M228" s="463" t="s">
        <v>918</v>
      </c>
      <c r="N228" s="463" t="s">
        <v>918</v>
      </c>
      <c r="O228" s="463" t="s">
        <v>918</v>
      </c>
      <c r="P228" s="463" t="s">
        <v>918</v>
      </c>
      <c r="Q228" s="463" t="s">
        <v>918</v>
      </c>
      <c r="R228" s="463" t="s">
        <v>918</v>
      </c>
      <c r="S228" s="463" t="s">
        <v>918</v>
      </c>
      <c r="T228" s="463" t="s">
        <v>918</v>
      </c>
      <c r="U228" s="463" t="s">
        <v>918</v>
      </c>
      <c r="V228" s="463" t="s">
        <v>918</v>
      </c>
      <c r="W228" s="463" t="s">
        <v>918</v>
      </c>
      <c r="X228" s="463" t="s">
        <v>918</v>
      </c>
      <c r="Y228" s="463" t="s">
        <v>918</v>
      </c>
      <c r="Z228" s="463" t="s">
        <v>918</v>
      </c>
      <c r="AA228" s="463" t="s">
        <v>918</v>
      </c>
      <c r="AB228" s="463" t="s">
        <v>918</v>
      </c>
      <c r="AC228" s="463" t="s">
        <v>918</v>
      </c>
      <c r="AD228" s="463" t="s">
        <v>918</v>
      </c>
      <c r="AE228" s="463" t="s">
        <v>918</v>
      </c>
      <c r="AF228" s="463" t="s">
        <v>918</v>
      </c>
      <c r="AG228" s="463" t="s">
        <v>918</v>
      </c>
      <c r="AH228" s="463" t="s">
        <v>918</v>
      </c>
      <c r="AI228" s="463" t="s">
        <v>918</v>
      </c>
      <c r="AJ228" s="463" t="s">
        <v>918</v>
      </c>
      <c r="AK228" s="463" t="s">
        <v>918</v>
      </c>
      <c r="AL228" s="726"/>
      <c r="AM228" s="726"/>
      <c r="AN228" s="726"/>
      <c r="AO228" s="726"/>
      <c r="AP228" s="726"/>
      <c r="AQ228" s="726"/>
      <c r="AR228" s="726"/>
      <c r="AS228" s="726"/>
      <c r="AT228" s="726"/>
      <c r="AU228" s="726"/>
      <c r="AV228" s="726"/>
      <c r="AW228" s="726"/>
      <c r="AX228" s="726"/>
      <c r="AY228" s="726"/>
      <c r="AZ228" s="726"/>
      <c r="BA228" s="726"/>
      <c r="BB228" s="726"/>
      <c r="BC228" s="726"/>
      <c r="BD228" s="726"/>
      <c r="BE228" s="726"/>
      <c r="BF228" s="726"/>
      <c r="BG228" s="726"/>
      <c r="BH228" s="726"/>
      <c r="BI228" s="726"/>
      <c r="BJ228" s="726"/>
      <c r="BK228" s="726"/>
      <c r="BL228" s="726"/>
    </row>
    <row r="229" spans="1:64" outlineLevel="1" x14ac:dyDescent="0.2">
      <c r="A229" s="726"/>
      <c r="B229" s="845" t="s">
        <v>946</v>
      </c>
      <c r="C229" s="974" t="s">
        <v>2981</v>
      </c>
      <c r="D229" s="463" t="s">
        <v>918</v>
      </c>
      <c r="E229" s="463" t="s">
        <v>918</v>
      </c>
      <c r="F229" s="463" t="s">
        <v>918</v>
      </c>
      <c r="G229" s="463" t="s">
        <v>918</v>
      </c>
      <c r="H229" s="463" t="s">
        <v>918</v>
      </c>
      <c r="I229" s="463" t="s">
        <v>918</v>
      </c>
      <c r="J229" s="463" t="s">
        <v>918</v>
      </c>
      <c r="K229" s="463" t="s">
        <v>918</v>
      </c>
      <c r="L229" s="463" t="s">
        <v>918</v>
      </c>
      <c r="M229" s="463" t="s">
        <v>918</v>
      </c>
      <c r="N229" s="463" t="s">
        <v>918</v>
      </c>
      <c r="O229" s="463" t="s">
        <v>918</v>
      </c>
      <c r="P229" s="463" t="s">
        <v>918</v>
      </c>
      <c r="Q229" s="463" t="s">
        <v>918</v>
      </c>
      <c r="R229" s="463" t="s">
        <v>918</v>
      </c>
      <c r="S229" s="463" t="s">
        <v>918</v>
      </c>
      <c r="T229" s="463" t="s">
        <v>918</v>
      </c>
      <c r="U229" s="463" t="s">
        <v>918</v>
      </c>
      <c r="V229" s="463" t="s">
        <v>918</v>
      </c>
      <c r="W229" s="463" t="s">
        <v>918</v>
      </c>
      <c r="X229" s="463" t="s">
        <v>918</v>
      </c>
      <c r="Y229" s="463" t="s">
        <v>918</v>
      </c>
      <c r="Z229" s="463" t="s">
        <v>918</v>
      </c>
      <c r="AA229" s="463" t="s">
        <v>918</v>
      </c>
      <c r="AB229" s="463" t="s">
        <v>918</v>
      </c>
      <c r="AC229" s="463" t="s">
        <v>918</v>
      </c>
      <c r="AD229" s="463" t="s">
        <v>918</v>
      </c>
      <c r="AE229" s="463" t="s">
        <v>918</v>
      </c>
      <c r="AF229" s="463" t="s">
        <v>918</v>
      </c>
      <c r="AG229" s="463" t="s">
        <v>918</v>
      </c>
      <c r="AH229" s="463" t="s">
        <v>918</v>
      </c>
      <c r="AI229" s="463" t="s">
        <v>918</v>
      </c>
      <c r="AJ229" s="463" t="s">
        <v>918</v>
      </c>
      <c r="AK229" s="463" t="s">
        <v>918</v>
      </c>
      <c r="AL229" s="726"/>
      <c r="AM229" s="726"/>
      <c r="AN229" s="726"/>
      <c r="AO229" s="726"/>
      <c r="AP229" s="726"/>
      <c r="AQ229" s="726"/>
      <c r="AR229" s="726"/>
      <c r="AS229" s="726"/>
      <c r="AT229" s="726"/>
      <c r="AU229" s="726"/>
      <c r="AV229" s="726"/>
      <c r="AW229" s="726"/>
      <c r="AX229" s="726"/>
      <c r="AY229" s="726"/>
      <c r="AZ229" s="726"/>
      <c r="BA229" s="726"/>
      <c r="BB229" s="726"/>
      <c r="BC229" s="726"/>
      <c r="BD229" s="726"/>
      <c r="BE229" s="726"/>
      <c r="BF229" s="726"/>
      <c r="BG229" s="726"/>
      <c r="BH229" s="726"/>
      <c r="BI229" s="726"/>
      <c r="BJ229" s="726"/>
      <c r="BK229" s="726"/>
      <c r="BL229" s="726"/>
    </row>
    <row r="230" spans="1:64" outlineLevel="1" x14ac:dyDescent="0.2">
      <c r="A230" s="726"/>
      <c r="B230" s="845" t="s">
        <v>946</v>
      </c>
      <c r="C230" s="974" t="s">
        <v>2982</v>
      </c>
      <c r="D230" s="463" t="s">
        <v>918</v>
      </c>
      <c r="E230" s="463" t="s">
        <v>918</v>
      </c>
      <c r="F230" s="463" t="s">
        <v>918</v>
      </c>
      <c r="G230" s="463" t="s">
        <v>918</v>
      </c>
      <c r="H230" s="463" t="s">
        <v>918</v>
      </c>
      <c r="I230" s="463" t="s">
        <v>918</v>
      </c>
      <c r="J230" s="463" t="s">
        <v>918</v>
      </c>
      <c r="K230" s="463" t="s">
        <v>918</v>
      </c>
      <c r="L230" s="463" t="s">
        <v>918</v>
      </c>
      <c r="M230" s="463" t="s">
        <v>918</v>
      </c>
      <c r="N230" s="463" t="s">
        <v>918</v>
      </c>
      <c r="O230" s="463" t="s">
        <v>918</v>
      </c>
      <c r="P230" s="463" t="s">
        <v>918</v>
      </c>
      <c r="Q230" s="463" t="s">
        <v>918</v>
      </c>
      <c r="R230" s="463" t="s">
        <v>918</v>
      </c>
      <c r="S230" s="463" t="s">
        <v>918</v>
      </c>
      <c r="T230" s="463" t="s">
        <v>918</v>
      </c>
      <c r="U230" s="463" t="s">
        <v>918</v>
      </c>
      <c r="V230" s="463" t="s">
        <v>918</v>
      </c>
      <c r="W230" s="463" t="s">
        <v>918</v>
      </c>
      <c r="X230" s="463" t="s">
        <v>918</v>
      </c>
      <c r="Y230" s="463" t="s">
        <v>918</v>
      </c>
      <c r="Z230" s="463" t="s">
        <v>918</v>
      </c>
      <c r="AA230" s="463" t="s">
        <v>918</v>
      </c>
      <c r="AB230" s="463" t="s">
        <v>918</v>
      </c>
      <c r="AC230" s="463" t="s">
        <v>918</v>
      </c>
      <c r="AD230" s="463" t="s">
        <v>918</v>
      </c>
      <c r="AE230" s="463" t="s">
        <v>918</v>
      </c>
      <c r="AF230" s="463" t="s">
        <v>918</v>
      </c>
      <c r="AG230" s="463" t="s">
        <v>918</v>
      </c>
      <c r="AH230" s="463" t="s">
        <v>918</v>
      </c>
      <c r="AI230" s="463" t="s">
        <v>918</v>
      </c>
      <c r="AJ230" s="463" t="s">
        <v>918</v>
      </c>
      <c r="AK230" s="463" t="s">
        <v>918</v>
      </c>
      <c r="AL230" s="726"/>
      <c r="AM230" s="726"/>
      <c r="AN230" s="726"/>
      <c r="AO230" s="726"/>
      <c r="AP230" s="726"/>
      <c r="AQ230" s="726"/>
      <c r="AR230" s="726"/>
      <c r="AS230" s="726"/>
      <c r="AT230" s="726"/>
      <c r="AU230" s="726"/>
      <c r="AV230" s="726"/>
      <c r="AW230" s="726"/>
      <c r="AX230" s="726"/>
      <c r="AY230" s="726"/>
      <c r="AZ230" s="726"/>
      <c r="BA230" s="726"/>
      <c r="BB230" s="726"/>
      <c r="BC230" s="726"/>
      <c r="BD230" s="726"/>
      <c r="BE230" s="726"/>
      <c r="BF230" s="726"/>
      <c r="BG230" s="726"/>
      <c r="BH230" s="726"/>
      <c r="BI230" s="726"/>
      <c r="BJ230" s="726"/>
      <c r="BK230" s="726"/>
      <c r="BL230" s="726"/>
    </row>
    <row r="231" spans="1:64" outlineLevel="1" x14ac:dyDescent="0.2">
      <c r="A231" s="726"/>
      <c r="B231" s="845" t="s">
        <v>946</v>
      </c>
      <c r="C231" s="974" t="s">
        <v>2983</v>
      </c>
      <c r="D231" s="463" t="s">
        <v>918</v>
      </c>
      <c r="E231" s="463" t="s">
        <v>918</v>
      </c>
      <c r="F231" s="463" t="s">
        <v>918</v>
      </c>
      <c r="G231" s="463" t="s">
        <v>918</v>
      </c>
      <c r="H231" s="463" t="s">
        <v>918</v>
      </c>
      <c r="I231" s="463" t="s">
        <v>918</v>
      </c>
      <c r="J231" s="463" t="s">
        <v>918</v>
      </c>
      <c r="K231" s="463" t="s">
        <v>918</v>
      </c>
      <c r="L231" s="463" t="s">
        <v>918</v>
      </c>
      <c r="M231" s="463" t="s">
        <v>918</v>
      </c>
      <c r="N231" s="463" t="s">
        <v>918</v>
      </c>
      <c r="O231" s="463" t="s">
        <v>918</v>
      </c>
      <c r="P231" s="463" t="s">
        <v>918</v>
      </c>
      <c r="Q231" s="463" t="s">
        <v>918</v>
      </c>
      <c r="R231" s="463" t="s">
        <v>918</v>
      </c>
      <c r="S231" s="463" t="s">
        <v>918</v>
      </c>
      <c r="T231" s="463" t="s">
        <v>918</v>
      </c>
      <c r="U231" s="463" t="s">
        <v>918</v>
      </c>
      <c r="V231" s="463" t="s">
        <v>918</v>
      </c>
      <c r="W231" s="463" t="s">
        <v>918</v>
      </c>
      <c r="X231" s="463" t="s">
        <v>918</v>
      </c>
      <c r="Y231" s="463" t="s">
        <v>918</v>
      </c>
      <c r="Z231" s="463" t="s">
        <v>918</v>
      </c>
      <c r="AA231" s="463" t="s">
        <v>918</v>
      </c>
      <c r="AB231" s="463" t="s">
        <v>918</v>
      </c>
      <c r="AC231" s="463" t="s">
        <v>918</v>
      </c>
      <c r="AD231" s="463" t="s">
        <v>918</v>
      </c>
      <c r="AE231" s="463" t="s">
        <v>918</v>
      </c>
      <c r="AF231" s="463" t="s">
        <v>918</v>
      </c>
      <c r="AG231" s="463" t="s">
        <v>918</v>
      </c>
      <c r="AH231" s="463" t="s">
        <v>918</v>
      </c>
      <c r="AI231" s="463" t="s">
        <v>918</v>
      </c>
      <c r="AJ231" s="463" t="s">
        <v>918</v>
      </c>
      <c r="AK231" s="463" t="s">
        <v>918</v>
      </c>
      <c r="AL231" s="726"/>
      <c r="AM231" s="726"/>
      <c r="AN231" s="726"/>
      <c r="AO231" s="726"/>
      <c r="AP231" s="726"/>
      <c r="AQ231" s="726"/>
      <c r="AR231" s="726"/>
      <c r="AS231" s="726"/>
      <c r="AT231" s="726"/>
      <c r="AU231" s="726"/>
      <c r="AV231" s="726"/>
      <c r="AW231" s="726"/>
      <c r="AX231" s="726"/>
      <c r="AY231" s="726"/>
      <c r="AZ231" s="726"/>
      <c r="BA231" s="726"/>
      <c r="BB231" s="726"/>
      <c r="BC231" s="726"/>
      <c r="BD231" s="726"/>
      <c r="BE231" s="726"/>
      <c r="BF231" s="726"/>
      <c r="BG231" s="726"/>
      <c r="BH231" s="726"/>
      <c r="BI231" s="726"/>
      <c r="BJ231" s="726"/>
      <c r="BK231" s="726"/>
      <c r="BL231" s="726"/>
    </row>
    <row r="232" spans="1:64" outlineLevel="1" x14ac:dyDescent="0.2">
      <c r="A232" s="726"/>
      <c r="B232" s="845" t="s">
        <v>946</v>
      </c>
      <c r="C232" s="974" t="s">
        <v>2984</v>
      </c>
      <c r="D232" s="463" t="s">
        <v>918</v>
      </c>
      <c r="E232" s="463" t="s">
        <v>918</v>
      </c>
      <c r="F232" s="463" t="s">
        <v>918</v>
      </c>
      <c r="G232" s="463" t="s">
        <v>918</v>
      </c>
      <c r="H232" s="463" t="s">
        <v>918</v>
      </c>
      <c r="I232" s="463" t="s">
        <v>918</v>
      </c>
      <c r="J232" s="463" t="s">
        <v>918</v>
      </c>
      <c r="K232" s="463" t="s">
        <v>918</v>
      </c>
      <c r="L232" s="463" t="s">
        <v>918</v>
      </c>
      <c r="M232" s="463" t="s">
        <v>918</v>
      </c>
      <c r="N232" s="463" t="s">
        <v>918</v>
      </c>
      <c r="O232" s="463" t="s">
        <v>918</v>
      </c>
      <c r="P232" s="463" t="s">
        <v>918</v>
      </c>
      <c r="Q232" s="463" t="s">
        <v>918</v>
      </c>
      <c r="R232" s="463" t="s">
        <v>918</v>
      </c>
      <c r="S232" s="463" t="s">
        <v>918</v>
      </c>
      <c r="T232" s="463" t="s">
        <v>918</v>
      </c>
      <c r="U232" s="463" t="s">
        <v>918</v>
      </c>
      <c r="V232" s="463" t="s">
        <v>918</v>
      </c>
      <c r="W232" s="463" t="s">
        <v>918</v>
      </c>
      <c r="X232" s="463" t="s">
        <v>918</v>
      </c>
      <c r="Y232" s="463" t="s">
        <v>918</v>
      </c>
      <c r="Z232" s="463" t="s">
        <v>918</v>
      </c>
      <c r="AA232" s="463" t="s">
        <v>918</v>
      </c>
      <c r="AB232" s="463" t="s">
        <v>918</v>
      </c>
      <c r="AC232" s="463" t="s">
        <v>918</v>
      </c>
      <c r="AD232" s="463" t="s">
        <v>918</v>
      </c>
      <c r="AE232" s="463" t="s">
        <v>918</v>
      </c>
      <c r="AF232" s="463" t="s">
        <v>918</v>
      </c>
      <c r="AG232" s="463" t="s">
        <v>918</v>
      </c>
      <c r="AH232" s="463" t="s">
        <v>918</v>
      </c>
      <c r="AI232" s="463" t="s">
        <v>918</v>
      </c>
      <c r="AJ232" s="463" t="s">
        <v>918</v>
      </c>
      <c r="AK232" s="463" t="s">
        <v>918</v>
      </c>
      <c r="AL232" s="726"/>
      <c r="AM232" s="726"/>
      <c r="AN232" s="726"/>
      <c r="AO232" s="726"/>
      <c r="AP232" s="726"/>
      <c r="AQ232" s="726"/>
      <c r="AR232" s="726"/>
      <c r="AS232" s="726"/>
      <c r="AT232" s="726"/>
      <c r="AU232" s="726"/>
      <c r="AV232" s="726"/>
      <c r="AW232" s="726"/>
      <c r="AX232" s="726"/>
      <c r="AY232" s="726"/>
      <c r="AZ232" s="726"/>
      <c r="BA232" s="726"/>
      <c r="BB232" s="726"/>
      <c r="BC232" s="726"/>
      <c r="BD232" s="726"/>
      <c r="BE232" s="726"/>
      <c r="BF232" s="726"/>
      <c r="BG232" s="726"/>
      <c r="BH232" s="726"/>
      <c r="BI232" s="726"/>
      <c r="BJ232" s="726"/>
      <c r="BK232" s="726"/>
      <c r="BL232" s="726"/>
    </row>
    <row r="233" spans="1:64" outlineLevel="1" x14ac:dyDescent="0.2">
      <c r="A233" s="726"/>
      <c r="B233" s="845" t="s">
        <v>946</v>
      </c>
      <c r="C233" s="974" t="s">
        <v>2985</v>
      </c>
      <c r="D233" s="463" t="s">
        <v>918</v>
      </c>
      <c r="E233" s="463" t="s">
        <v>918</v>
      </c>
      <c r="F233" s="463" t="s">
        <v>918</v>
      </c>
      <c r="G233" s="463" t="s">
        <v>918</v>
      </c>
      <c r="H233" s="463" t="s">
        <v>918</v>
      </c>
      <c r="I233" s="463" t="s">
        <v>918</v>
      </c>
      <c r="J233" s="463" t="s">
        <v>918</v>
      </c>
      <c r="K233" s="463" t="s">
        <v>918</v>
      </c>
      <c r="L233" s="463" t="s">
        <v>918</v>
      </c>
      <c r="M233" s="463" t="s">
        <v>918</v>
      </c>
      <c r="N233" s="463" t="s">
        <v>918</v>
      </c>
      <c r="O233" s="463" t="s">
        <v>918</v>
      </c>
      <c r="P233" s="463" t="s">
        <v>918</v>
      </c>
      <c r="Q233" s="463" t="s">
        <v>918</v>
      </c>
      <c r="R233" s="463" t="s">
        <v>918</v>
      </c>
      <c r="S233" s="463" t="s">
        <v>918</v>
      </c>
      <c r="T233" s="463" t="s">
        <v>918</v>
      </c>
      <c r="U233" s="463" t="s">
        <v>918</v>
      </c>
      <c r="V233" s="463" t="s">
        <v>918</v>
      </c>
      <c r="W233" s="463" t="s">
        <v>918</v>
      </c>
      <c r="X233" s="463" t="s">
        <v>918</v>
      </c>
      <c r="Y233" s="463" t="s">
        <v>918</v>
      </c>
      <c r="Z233" s="463" t="s">
        <v>918</v>
      </c>
      <c r="AA233" s="463" t="s">
        <v>918</v>
      </c>
      <c r="AB233" s="463" t="s">
        <v>918</v>
      </c>
      <c r="AC233" s="463" t="s">
        <v>918</v>
      </c>
      <c r="AD233" s="463" t="s">
        <v>918</v>
      </c>
      <c r="AE233" s="463" t="s">
        <v>918</v>
      </c>
      <c r="AF233" s="463" t="s">
        <v>918</v>
      </c>
      <c r="AG233" s="463" t="s">
        <v>918</v>
      </c>
      <c r="AH233" s="463" t="s">
        <v>918</v>
      </c>
      <c r="AI233" s="463" t="s">
        <v>918</v>
      </c>
      <c r="AJ233" s="463" t="s">
        <v>918</v>
      </c>
      <c r="AK233" s="463" t="s">
        <v>918</v>
      </c>
      <c r="AL233" s="726"/>
      <c r="AM233" s="726"/>
      <c r="AN233" s="726"/>
      <c r="AO233" s="726"/>
      <c r="AP233" s="726"/>
      <c r="AQ233" s="726"/>
      <c r="AR233" s="726"/>
      <c r="AS233" s="726"/>
      <c r="AT233" s="726"/>
      <c r="AU233" s="726"/>
      <c r="AV233" s="726"/>
      <c r="AW233" s="726"/>
      <c r="AX233" s="726"/>
      <c r="AY233" s="726"/>
      <c r="AZ233" s="726"/>
      <c r="BA233" s="726"/>
      <c r="BB233" s="726"/>
      <c r="BC233" s="726"/>
      <c r="BD233" s="726"/>
      <c r="BE233" s="726"/>
      <c r="BF233" s="726"/>
      <c r="BG233" s="726"/>
      <c r="BH233" s="726"/>
      <c r="BI233" s="726"/>
      <c r="BJ233" s="726"/>
      <c r="BK233" s="726"/>
      <c r="BL233" s="726"/>
    </row>
    <row r="234" spans="1:64" outlineLevel="1" x14ac:dyDescent="0.2">
      <c r="A234" s="726"/>
      <c r="B234" s="845" t="s">
        <v>946</v>
      </c>
      <c r="C234" s="974" t="s">
        <v>2986</v>
      </c>
      <c r="D234" s="463" t="s">
        <v>918</v>
      </c>
      <c r="E234" s="463" t="s">
        <v>918</v>
      </c>
      <c r="F234" s="463" t="s">
        <v>918</v>
      </c>
      <c r="G234" s="463" t="s">
        <v>918</v>
      </c>
      <c r="H234" s="463" t="s">
        <v>918</v>
      </c>
      <c r="I234" s="463" t="s">
        <v>918</v>
      </c>
      <c r="J234" s="463" t="s">
        <v>918</v>
      </c>
      <c r="K234" s="463" t="s">
        <v>918</v>
      </c>
      <c r="L234" s="463" t="s">
        <v>918</v>
      </c>
      <c r="M234" s="463" t="s">
        <v>918</v>
      </c>
      <c r="N234" s="463" t="s">
        <v>918</v>
      </c>
      <c r="O234" s="463" t="s">
        <v>918</v>
      </c>
      <c r="P234" s="463" t="s">
        <v>918</v>
      </c>
      <c r="Q234" s="463" t="s">
        <v>918</v>
      </c>
      <c r="R234" s="463" t="s">
        <v>918</v>
      </c>
      <c r="S234" s="463" t="s">
        <v>918</v>
      </c>
      <c r="T234" s="463" t="s">
        <v>918</v>
      </c>
      <c r="U234" s="463" t="s">
        <v>918</v>
      </c>
      <c r="V234" s="463" t="s">
        <v>918</v>
      </c>
      <c r="W234" s="463" t="s">
        <v>918</v>
      </c>
      <c r="X234" s="463" t="s">
        <v>918</v>
      </c>
      <c r="Y234" s="463" t="s">
        <v>918</v>
      </c>
      <c r="Z234" s="463" t="s">
        <v>918</v>
      </c>
      <c r="AA234" s="463" t="s">
        <v>918</v>
      </c>
      <c r="AB234" s="463" t="s">
        <v>918</v>
      </c>
      <c r="AC234" s="463" t="s">
        <v>918</v>
      </c>
      <c r="AD234" s="463" t="s">
        <v>918</v>
      </c>
      <c r="AE234" s="463" t="s">
        <v>918</v>
      </c>
      <c r="AF234" s="463" t="s">
        <v>918</v>
      </c>
      <c r="AG234" s="463" t="s">
        <v>918</v>
      </c>
      <c r="AH234" s="463" t="s">
        <v>918</v>
      </c>
      <c r="AI234" s="463" t="s">
        <v>918</v>
      </c>
      <c r="AJ234" s="463" t="s">
        <v>918</v>
      </c>
      <c r="AK234" s="463" t="s">
        <v>918</v>
      </c>
      <c r="AL234" s="726"/>
      <c r="AM234" s="726"/>
      <c r="AN234" s="726"/>
      <c r="AO234" s="726"/>
      <c r="AP234" s="726"/>
      <c r="AQ234" s="726"/>
      <c r="AR234" s="726"/>
      <c r="AS234" s="726"/>
      <c r="AT234" s="726"/>
      <c r="AU234" s="726"/>
      <c r="AV234" s="726"/>
      <c r="AW234" s="726"/>
      <c r="AX234" s="726"/>
      <c r="AY234" s="726"/>
      <c r="AZ234" s="726"/>
      <c r="BA234" s="726"/>
      <c r="BB234" s="726"/>
      <c r="BC234" s="726"/>
      <c r="BD234" s="726"/>
      <c r="BE234" s="726"/>
      <c r="BF234" s="726"/>
      <c r="BG234" s="726"/>
      <c r="BH234" s="726"/>
      <c r="BI234" s="726"/>
      <c r="BJ234" s="726"/>
      <c r="BK234" s="726"/>
      <c r="BL234" s="726"/>
    </row>
    <row r="235" spans="1:64" outlineLevel="1" x14ac:dyDescent="0.2">
      <c r="A235" s="726"/>
      <c r="B235" s="845" t="s">
        <v>946</v>
      </c>
      <c r="C235" s="974" t="s">
        <v>2987</v>
      </c>
      <c r="D235" s="463" t="s">
        <v>918</v>
      </c>
      <c r="E235" s="463" t="s">
        <v>918</v>
      </c>
      <c r="F235" s="463" t="s">
        <v>918</v>
      </c>
      <c r="G235" s="463" t="s">
        <v>918</v>
      </c>
      <c r="H235" s="463" t="s">
        <v>918</v>
      </c>
      <c r="I235" s="463" t="s">
        <v>918</v>
      </c>
      <c r="J235" s="463" t="s">
        <v>918</v>
      </c>
      <c r="K235" s="463" t="s">
        <v>918</v>
      </c>
      <c r="L235" s="463" t="s">
        <v>918</v>
      </c>
      <c r="M235" s="463" t="s">
        <v>918</v>
      </c>
      <c r="N235" s="463" t="s">
        <v>918</v>
      </c>
      <c r="O235" s="463" t="s">
        <v>918</v>
      </c>
      <c r="P235" s="463" t="s">
        <v>918</v>
      </c>
      <c r="Q235" s="463" t="s">
        <v>918</v>
      </c>
      <c r="R235" s="463" t="s">
        <v>918</v>
      </c>
      <c r="S235" s="463" t="s">
        <v>918</v>
      </c>
      <c r="T235" s="463" t="s">
        <v>918</v>
      </c>
      <c r="U235" s="463" t="s">
        <v>918</v>
      </c>
      <c r="V235" s="463" t="s">
        <v>918</v>
      </c>
      <c r="W235" s="463" t="s">
        <v>918</v>
      </c>
      <c r="X235" s="463" t="s">
        <v>918</v>
      </c>
      <c r="Y235" s="463" t="s">
        <v>918</v>
      </c>
      <c r="Z235" s="463" t="s">
        <v>918</v>
      </c>
      <c r="AA235" s="463" t="s">
        <v>918</v>
      </c>
      <c r="AB235" s="463" t="s">
        <v>918</v>
      </c>
      <c r="AC235" s="463" t="s">
        <v>918</v>
      </c>
      <c r="AD235" s="463" t="s">
        <v>918</v>
      </c>
      <c r="AE235" s="463" t="s">
        <v>918</v>
      </c>
      <c r="AF235" s="463" t="s">
        <v>918</v>
      </c>
      <c r="AG235" s="463" t="s">
        <v>918</v>
      </c>
      <c r="AH235" s="463" t="s">
        <v>918</v>
      </c>
      <c r="AI235" s="463" t="s">
        <v>918</v>
      </c>
      <c r="AJ235" s="463" t="s">
        <v>918</v>
      </c>
      <c r="AK235" s="463" t="s">
        <v>918</v>
      </c>
      <c r="AL235" s="726"/>
      <c r="AM235" s="726"/>
      <c r="AN235" s="726"/>
      <c r="AO235" s="726"/>
      <c r="AP235" s="726"/>
      <c r="AQ235" s="726"/>
      <c r="AR235" s="726"/>
      <c r="AS235" s="726"/>
      <c r="AT235" s="726"/>
      <c r="AU235" s="726"/>
      <c r="AV235" s="726"/>
      <c r="AW235" s="726"/>
      <c r="AX235" s="726"/>
      <c r="AY235" s="726"/>
      <c r="AZ235" s="726"/>
      <c r="BA235" s="726"/>
      <c r="BB235" s="726"/>
      <c r="BC235" s="726"/>
      <c r="BD235" s="726"/>
      <c r="BE235" s="726"/>
      <c r="BF235" s="726"/>
      <c r="BG235" s="726"/>
      <c r="BH235" s="726"/>
      <c r="BI235" s="726"/>
      <c r="BJ235" s="726"/>
      <c r="BK235" s="726"/>
      <c r="BL235" s="726"/>
    </row>
    <row r="236" spans="1:64" outlineLevel="1" x14ac:dyDescent="0.2">
      <c r="A236" s="726"/>
      <c r="B236" s="845" t="s">
        <v>946</v>
      </c>
      <c r="C236" s="974" t="s">
        <v>2988</v>
      </c>
      <c r="D236" s="463" t="s">
        <v>918</v>
      </c>
      <c r="E236" s="463" t="s">
        <v>918</v>
      </c>
      <c r="F236" s="463" t="s">
        <v>918</v>
      </c>
      <c r="G236" s="463" t="s">
        <v>918</v>
      </c>
      <c r="H236" s="463" t="s">
        <v>918</v>
      </c>
      <c r="I236" s="463" t="s">
        <v>918</v>
      </c>
      <c r="J236" s="463" t="s">
        <v>918</v>
      </c>
      <c r="K236" s="463" t="s">
        <v>918</v>
      </c>
      <c r="L236" s="463" t="s">
        <v>918</v>
      </c>
      <c r="M236" s="463" t="s">
        <v>918</v>
      </c>
      <c r="N236" s="463" t="s">
        <v>918</v>
      </c>
      <c r="O236" s="463" t="s">
        <v>918</v>
      </c>
      <c r="P236" s="463" t="s">
        <v>918</v>
      </c>
      <c r="Q236" s="463" t="s">
        <v>918</v>
      </c>
      <c r="R236" s="463" t="s">
        <v>918</v>
      </c>
      <c r="S236" s="463" t="s">
        <v>918</v>
      </c>
      <c r="T236" s="463" t="s">
        <v>918</v>
      </c>
      <c r="U236" s="463" t="s">
        <v>918</v>
      </c>
      <c r="V236" s="463" t="s">
        <v>918</v>
      </c>
      <c r="W236" s="463" t="s">
        <v>918</v>
      </c>
      <c r="X236" s="463" t="s">
        <v>918</v>
      </c>
      <c r="Y236" s="463" t="s">
        <v>918</v>
      </c>
      <c r="Z236" s="463" t="s">
        <v>918</v>
      </c>
      <c r="AA236" s="463" t="s">
        <v>918</v>
      </c>
      <c r="AB236" s="463" t="s">
        <v>918</v>
      </c>
      <c r="AC236" s="463" t="s">
        <v>918</v>
      </c>
      <c r="AD236" s="463" t="s">
        <v>918</v>
      </c>
      <c r="AE236" s="463" t="s">
        <v>918</v>
      </c>
      <c r="AF236" s="463" t="s">
        <v>918</v>
      </c>
      <c r="AG236" s="463" t="s">
        <v>918</v>
      </c>
      <c r="AH236" s="463" t="s">
        <v>918</v>
      </c>
      <c r="AI236" s="463" t="s">
        <v>918</v>
      </c>
      <c r="AJ236" s="463" t="s">
        <v>918</v>
      </c>
      <c r="AK236" s="463" t="s">
        <v>918</v>
      </c>
      <c r="AL236" s="726"/>
      <c r="AM236" s="726"/>
      <c r="AN236" s="726"/>
      <c r="AO236" s="726"/>
      <c r="AP236" s="726"/>
      <c r="AQ236" s="726"/>
      <c r="AR236" s="726"/>
      <c r="AS236" s="726"/>
      <c r="AT236" s="726"/>
      <c r="AU236" s="726"/>
      <c r="AV236" s="726"/>
      <c r="AW236" s="726"/>
      <c r="AX236" s="726"/>
      <c r="AY236" s="726"/>
      <c r="AZ236" s="726"/>
      <c r="BA236" s="726"/>
      <c r="BB236" s="726"/>
      <c r="BC236" s="726"/>
      <c r="BD236" s="726"/>
      <c r="BE236" s="726"/>
      <c r="BF236" s="726"/>
      <c r="BG236" s="726"/>
      <c r="BH236" s="726"/>
      <c r="BI236" s="726"/>
      <c r="BJ236" s="726"/>
      <c r="BK236" s="726"/>
      <c r="BL236" s="726"/>
    </row>
    <row r="237" spans="1:64" outlineLevel="1" x14ac:dyDescent="0.2">
      <c r="A237" s="726"/>
      <c r="B237" s="845" t="s">
        <v>946</v>
      </c>
      <c r="C237" s="974" t="s">
        <v>2989</v>
      </c>
      <c r="D237" s="463" t="s">
        <v>918</v>
      </c>
      <c r="E237" s="463" t="s">
        <v>918</v>
      </c>
      <c r="F237" s="463" t="s">
        <v>918</v>
      </c>
      <c r="G237" s="463" t="s">
        <v>918</v>
      </c>
      <c r="H237" s="463" t="s">
        <v>918</v>
      </c>
      <c r="I237" s="463" t="s">
        <v>918</v>
      </c>
      <c r="J237" s="463" t="s">
        <v>918</v>
      </c>
      <c r="K237" s="463" t="s">
        <v>918</v>
      </c>
      <c r="L237" s="463" t="s">
        <v>918</v>
      </c>
      <c r="M237" s="463" t="s">
        <v>918</v>
      </c>
      <c r="N237" s="463" t="s">
        <v>918</v>
      </c>
      <c r="O237" s="463" t="s">
        <v>918</v>
      </c>
      <c r="P237" s="463" t="s">
        <v>918</v>
      </c>
      <c r="Q237" s="463" t="s">
        <v>918</v>
      </c>
      <c r="R237" s="463" t="s">
        <v>918</v>
      </c>
      <c r="S237" s="463" t="s">
        <v>918</v>
      </c>
      <c r="T237" s="463" t="s">
        <v>918</v>
      </c>
      <c r="U237" s="463" t="s">
        <v>918</v>
      </c>
      <c r="V237" s="463" t="s">
        <v>918</v>
      </c>
      <c r="W237" s="463" t="s">
        <v>918</v>
      </c>
      <c r="X237" s="463" t="s">
        <v>918</v>
      </c>
      <c r="Y237" s="463" t="s">
        <v>918</v>
      </c>
      <c r="Z237" s="463" t="s">
        <v>918</v>
      </c>
      <c r="AA237" s="463" t="s">
        <v>918</v>
      </c>
      <c r="AB237" s="463" t="s">
        <v>918</v>
      </c>
      <c r="AC237" s="463" t="s">
        <v>918</v>
      </c>
      <c r="AD237" s="463" t="s">
        <v>918</v>
      </c>
      <c r="AE237" s="463" t="s">
        <v>918</v>
      </c>
      <c r="AF237" s="463" t="s">
        <v>918</v>
      </c>
      <c r="AG237" s="463" t="s">
        <v>918</v>
      </c>
      <c r="AH237" s="463" t="s">
        <v>918</v>
      </c>
      <c r="AI237" s="463" t="s">
        <v>918</v>
      </c>
      <c r="AJ237" s="463" t="s">
        <v>918</v>
      </c>
      <c r="AK237" s="463" t="s">
        <v>918</v>
      </c>
      <c r="AL237" s="726"/>
      <c r="AM237" s="726"/>
      <c r="AN237" s="726"/>
      <c r="AO237" s="726"/>
      <c r="AP237" s="726"/>
      <c r="AQ237" s="726"/>
      <c r="AR237" s="726"/>
      <c r="AS237" s="726"/>
      <c r="AT237" s="726"/>
      <c r="AU237" s="726"/>
      <c r="AV237" s="726"/>
      <c r="AW237" s="726"/>
      <c r="AX237" s="726"/>
      <c r="AY237" s="726"/>
      <c r="AZ237" s="726"/>
      <c r="BA237" s="726"/>
      <c r="BB237" s="726"/>
      <c r="BC237" s="726"/>
      <c r="BD237" s="726"/>
      <c r="BE237" s="726"/>
      <c r="BF237" s="726"/>
      <c r="BG237" s="726"/>
      <c r="BH237" s="726"/>
      <c r="BI237" s="726"/>
      <c r="BJ237" s="726"/>
      <c r="BK237" s="726"/>
      <c r="BL237" s="726"/>
    </row>
    <row r="238" spans="1:64" outlineLevel="1" x14ac:dyDescent="0.2">
      <c r="A238" s="726"/>
      <c r="B238" s="845" t="s">
        <v>946</v>
      </c>
      <c r="C238" s="974" t="s">
        <v>2990</v>
      </c>
      <c r="D238" s="463" t="s">
        <v>918</v>
      </c>
      <c r="E238" s="463" t="s">
        <v>918</v>
      </c>
      <c r="F238" s="463" t="s">
        <v>918</v>
      </c>
      <c r="G238" s="463" t="s">
        <v>918</v>
      </c>
      <c r="H238" s="463" t="s">
        <v>918</v>
      </c>
      <c r="I238" s="463" t="s">
        <v>918</v>
      </c>
      <c r="J238" s="463" t="s">
        <v>918</v>
      </c>
      <c r="K238" s="463" t="s">
        <v>918</v>
      </c>
      <c r="L238" s="463" t="s">
        <v>918</v>
      </c>
      <c r="M238" s="463" t="s">
        <v>918</v>
      </c>
      <c r="N238" s="463" t="s">
        <v>918</v>
      </c>
      <c r="O238" s="463" t="s">
        <v>918</v>
      </c>
      <c r="P238" s="463" t="s">
        <v>918</v>
      </c>
      <c r="Q238" s="463" t="s">
        <v>918</v>
      </c>
      <c r="R238" s="463" t="s">
        <v>918</v>
      </c>
      <c r="S238" s="463" t="s">
        <v>918</v>
      </c>
      <c r="T238" s="463" t="s">
        <v>918</v>
      </c>
      <c r="U238" s="463" t="s">
        <v>918</v>
      </c>
      <c r="V238" s="463" t="s">
        <v>918</v>
      </c>
      <c r="W238" s="463" t="s">
        <v>918</v>
      </c>
      <c r="X238" s="463" t="s">
        <v>918</v>
      </c>
      <c r="Y238" s="463" t="s">
        <v>918</v>
      </c>
      <c r="Z238" s="463" t="s">
        <v>918</v>
      </c>
      <c r="AA238" s="463" t="s">
        <v>918</v>
      </c>
      <c r="AB238" s="463" t="s">
        <v>918</v>
      </c>
      <c r="AC238" s="463" t="s">
        <v>918</v>
      </c>
      <c r="AD238" s="463" t="s">
        <v>918</v>
      </c>
      <c r="AE238" s="463" t="s">
        <v>918</v>
      </c>
      <c r="AF238" s="463" t="s">
        <v>918</v>
      </c>
      <c r="AG238" s="463" t="s">
        <v>918</v>
      </c>
      <c r="AH238" s="463" t="s">
        <v>918</v>
      </c>
      <c r="AI238" s="463" t="s">
        <v>918</v>
      </c>
      <c r="AJ238" s="463" t="s">
        <v>918</v>
      </c>
      <c r="AK238" s="463" t="s">
        <v>918</v>
      </c>
      <c r="AL238" s="726"/>
      <c r="AM238" s="726"/>
      <c r="AN238" s="726"/>
      <c r="AO238" s="726"/>
      <c r="AP238" s="726"/>
      <c r="AQ238" s="726"/>
      <c r="AR238" s="726"/>
      <c r="AS238" s="726"/>
      <c r="AT238" s="726"/>
      <c r="AU238" s="726"/>
      <c r="AV238" s="726"/>
      <c r="AW238" s="726"/>
      <c r="AX238" s="726"/>
      <c r="AY238" s="726"/>
      <c r="AZ238" s="726"/>
      <c r="BA238" s="726"/>
      <c r="BB238" s="726"/>
      <c r="BC238" s="726"/>
      <c r="BD238" s="726"/>
      <c r="BE238" s="726"/>
      <c r="BF238" s="726"/>
      <c r="BG238" s="726"/>
      <c r="BH238" s="726"/>
      <c r="BI238" s="726"/>
      <c r="BJ238" s="726"/>
      <c r="BK238" s="726"/>
      <c r="BL238" s="726"/>
    </row>
    <row r="239" spans="1:64" outlineLevel="1" x14ac:dyDescent="0.2">
      <c r="A239" s="726"/>
      <c r="B239" s="845" t="s">
        <v>946</v>
      </c>
      <c r="C239" s="974" t="s">
        <v>2991</v>
      </c>
      <c r="D239" s="463" t="s">
        <v>918</v>
      </c>
      <c r="E239" s="463" t="s">
        <v>918</v>
      </c>
      <c r="F239" s="463" t="s">
        <v>918</v>
      </c>
      <c r="G239" s="463" t="s">
        <v>918</v>
      </c>
      <c r="H239" s="463" t="s">
        <v>918</v>
      </c>
      <c r="I239" s="463" t="s">
        <v>918</v>
      </c>
      <c r="J239" s="463" t="s">
        <v>918</v>
      </c>
      <c r="K239" s="463" t="s">
        <v>918</v>
      </c>
      <c r="L239" s="463" t="s">
        <v>918</v>
      </c>
      <c r="M239" s="463" t="s">
        <v>918</v>
      </c>
      <c r="N239" s="463" t="s">
        <v>918</v>
      </c>
      <c r="O239" s="463" t="s">
        <v>918</v>
      </c>
      <c r="P239" s="463" t="s">
        <v>918</v>
      </c>
      <c r="Q239" s="463" t="s">
        <v>918</v>
      </c>
      <c r="R239" s="463" t="s">
        <v>918</v>
      </c>
      <c r="S239" s="463" t="s">
        <v>918</v>
      </c>
      <c r="T239" s="463" t="s">
        <v>918</v>
      </c>
      <c r="U239" s="463" t="s">
        <v>918</v>
      </c>
      <c r="V239" s="463" t="s">
        <v>918</v>
      </c>
      <c r="W239" s="463" t="s">
        <v>918</v>
      </c>
      <c r="X239" s="463" t="s">
        <v>918</v>
      </c>
      <c r="Y239" s="463" t="s">
        <v>918</v>
      </c>
      <c r="Z239" s="463" t="s">
        <v>918</v>
      </c>
      <c r="AA239" s="463" t="s">
        <v>918</v>
      </c>
      <c r="AB239" s="463" t="s">
        <v>918</v>
      </c>
      <c r="AC239" s="463" t="s">
        <v>918</v>
      </c>
      <c r="AD239" s="463" t="s">
        <v>918</v>
      </c>
      <c r="AE239" s="463" t="s">
        <v>918</v>
      </c>
      <c r="AF239" s="463" t="s">
        <v>918</v>
      </c>
      <c r="AG239" s="463" t="s">
        <v>918</v>
      </c>
      <c r="AH239" s="463" t="s">
        <v>918</v>
      </c>
      <c r="AI239" s="463" t="s">
        <v>918</v>
      </c>
      <c r="AJ239" s="463" t="s">
        <v>918</v>
      </c>
      <c r="AK239" s="463" t="s">
        <v>918</v>
      </c>
      <c r="AL239" s="726"/>
      <c r="AM239" s="726"/>
      <c r="AN239" s="726"/>
      <c r="AO239" s="726"/>
      <c r="AP239" s="726"/>
      <c r="AQ239" s="726"/>
      <c r="AR239" s="726"/>
      <c r="AS239" s="726"/>
      <c r="AT239" s="726"/>
      <c r="AU239" s="726"/>
      <c r="AV239" s="726"/>
      <c r="AW239" s="726"/>
      <c r="AX239" s="726"/>
      <c r="AY239" s="726"/>
      <c r="AZ239" s="726"/>
      <c r="BA239" s="726"/>
      <c r="BB239" s="726"/>
      <c r="BC239" s="726"/>
      <c r="BD239" s="726"/>
      <c r="BE239" s="726"/>
      <c r="BF239" s="726"/>
      <c r="BG239" s="726"/>
      <c r="BH239" s="726"/>
      <c r="BI239" s="726"/>
      <c r="BJ239" s="726"/>
      <c r="BK239" s="726"/>
      <c r="BL239" s="726"/>
    </row>
    <row r="240" spans="1:64" outlineLevel="1" x14ac:dyDescent="0.2">
      <c r="A240" s="726"/>
      <c r="B240" s="845" t="s">
        <v>946</v>
      </c>
      <c r="C240" s="974" t="s">
        <v>2992</v>
      </c>
      <c r="D240" s="463" t="s">
        <v>918</v>
      </c>
      <c r="E240" s="463" t="s">
        <v>918</v>
      </c>
      <c r="F240" s="463" t="s">
        <v>918</v>
      </c>
      <c r="G240" s="463" t="s">
        <v>918</v>
      </c>
      <c r="H240" s="463" t="s">
        <v>918</v>
      </c>
      <c r="I240" s="463" t="s">
        <v>918</v>
      </c>
      <c r="J240" s="463" t="s">
        <v>918</v>
      </c>
      <c r="K240" s="463" t="s">
        <v>918</v>
      </c>
      <c r="L240" s="463" t="s">
        <v>918</v>
      </c>
      <c r="M240" s="463" t="s">
        <v>918</v>
      </c>
      <c r="N240" s="463" t="s">
        <v>918</v>
      </c>
      <c r="O240" s="463" t="s">
        <v>918</v>
      </c>
      <c r="P240" s="463" t="s">
        <v>918</v>
      </c>
      <c r="Q240" s="463" t="s">
        <v>918</v>
      </c>
      <c r="R240" s="463" t="s">
        <v>918</v>
      </c>
      <c r="S240" s="463" t="s">
        <v>918</v>
      </c>
      <c r="T240" s="463" t="s">
        <v>918</v>
      </c>
      <c r="U240" s="463" t="s">
        <v>918</v>
      </c>
      <c r="V240" s="463" t="s">
        <v>918</v>
      </c>
      <c r="W240" s="463" t="s">
        <v>918</v>
      </c>
      <c r="X240" s="463" t="s">
        <v>918</v>
      </c>
      <c r="Y240" s="463" t="s">
        <v>918</v>
      </c>
      <c r="Z240" s="463" t="s">
        <v>918</v>
      </c>
      <c r="AA240" s="463" t="s">
        <v>918</v>
      </c>
      <c r="AB240" s="463" t="s">
        <v>918</v>
      </c>
      <c r="AC240" s="463" t="s">
        <v>918</v>
      </c>
      <c r="AD240" s="463" t="s">
        <v>918</v>
      </c>
      <c r="AE240" s="463" t="s">
        <v>918</v>
      </c>
      <c r="AF240" s="463" t="s">
        <v>918</v>
      </c>
      <c r="AG240" s="463" t="s">
        <v>918</v>
      </c>
      <c r="AH240" s="463" t="s">
        <v>918</v>
      </c>
      <c r="AI240" s="463" t="s">
        <v>918</v>
      </c>
      <c r="AJ240" s="463" t="s">
        <v>918</v>
      </c>
      <c r="AK240" s="463" t="s">
        <v>918</v>
      </c>
      <c r="AL240" s="726"/>
      <c r="AM240" s="726"/>
      <c r="AN240" s="726"/>
      <c r="AO240" s="726"/>
      <c r="AP240" s="726"/>
      <c r="AQ240" s="726"/>
      <c r="AR240" s="726"/>
      <c r="AS240" s="726"/>
      <c r="AT240" s="726"/>
      <c r="AU240" s="726"/>
      <c r="AV240" s="726"/>
      <c r="AW240" s="726"/>
      <c r="AX240" s="726"/>
      <c r="AY240" s="726"/>
      <c r="AZ240" s="726"/>
      <c r="BA240" s="726"/>
      <c r="BB240" s="726"/>
      <c r="BC240" s="726"/>
      <c r="BD240" s="726"/>
      <c r="BE240" s="726"/>
      <c r="BF240" s="726"/>
      <c r="BG240" s="726"/>
      <c r="BH240" s="726"/>
      <c r="BI240" s="726"/>
      <c r="BJ240" s="726"/>
      <c r="BK240" s="726"/>
      <c r="BL240" s="726"/>
    </row>
    <row r="241" spans="1:64" outlineLevel="1" x14ac:dyDescent="0.2">
      <c r="A241" s="726"/>
      <c r="B241" s="845" t="s">
        <v>946</v>
      </c>
      <c r="C241" s="974" t="s">
        <v>2993</v>
      </c>
      <c r="D241" s="463" t="s">
        <v>918</v>
      </c>
      <c r="E241" s="463" t="s">
        <v>918</v>
      </c>
      <c r="F241" s="463" t="s">
        <v>918</v>
      </c>
      <c r="G241" s="463" t="s">
        <v>918</v>
      </c>
      <c r="H241" s="463" t="s">
        <v>918</v>
      </c>
      <c r="I241" s="463" t="s">
        <v>918</v>
      </c>
      <c r="J241" s="463" t="s">
        <v>918</v>
      </c>
      <c r="K241" s="463" t="s">
        <v>918</v>
      </c>
      <c r="L241" s="463" t="s">
        <v>918</v>
      </c>
      <c r="M241" s="463" t="s">
        <v>918</v>
      </c>
      <c r="N241" s="463" t="s">
        <v>918</v>
      </c>
      <c r="O241" s="463" t="s">
        <v>918</v>
      </c>
      <c r="P241" s="463" t="s">
        <v>918</v>
      </c>
      <c r="Q241" s="463" t="s">
        <v>918</v>
      </c>
      <c r="R241" s="463" t="s">
        <v>918</v>
      </c>
      <c r="S241" s="463" t="s">
        <v>918</v>
      </c>
      <c r="T241" s="463" t="s">
        <v>918</v>
      </c>
      <c r="U241" s="463" t="s">
        <v>918</v>
      </c>
      <c r="V241" s="463" t="s">
        <v>918</v>
      </c>
      <c r="W241" s="463" t="s">
        <v>918</v>
      </c>
      <c r="X241" s="463" t="s">
        <v>918</v>
      </c>
      <c r="Y241" s="463" t="s">
        <v>918</v>
      </c>
      <c r="Z241" s="463" t="s">
        <v>918</v>
      </c>
      <c r="AA241" s="463" t="s">
        <v>918</v>
      </c>
      <c r="AB241" s="463" t="s">
        <v>918</v>
      </c>
      <c r="AC241" s="463" t="s">
        <v>918</v>
      </c>
      <c r="AD241" s="463" t="s">
        <v>918</v>
      </c>
      <c r="AE241" s="463" t="s">
        <v>918</v>
      </c>
      <c r="AF241" s="463" t="s">
        <v>918</v>
      </c>
      <c r="AG241" s="463" t="s">
        <v>918</v>
      </c>
      <c r="AH241" s="463" t="s">
        <v>918</v>
      </c>
      <c r="AI241" s="463" t="s">
        <v>918</v>
      </c>
      <c r="AJ241" s="463" t="s">
        <v>918</v>
      </c>
      <c r="AK241" s="463" t="s">
        <v>918</v>
      </c>
      <c r="AL241" s="726"/>
      <c r="AM241" s="726"/>
      <c r="AN241" s="726"/>
      <c r="AO241" s="726"/>
      <c r="AP241" s="726"/>
      <c r="AQ241" s="726"/>
      <c r="AR241" s="726"/>
      <c r="AS241" s="726"/>
      <c r="AT241" s="726"/>
      <c r="AU241" s="726"/>
      <c r="AV241" s="726"/>
      <c r="AW241" s="726"/>
      <c r="AX241" s="726"/>
      <c r="AY241" s="726"/>
      <c r="AZ241" s="726"/>
      <c r="BA241" s="726"/>
      <c r="BB241" s="726"/>
      <c r="BC241" s="726"/>
      <c r="BD241" s="726"/>
      <c r="BE241" s="726"/>
      <c r="BF241" s="726"/>
      <c r="BG241" s="726"/>
      <c r="BH241" s="726"/>
      <c r="BI241" s="726"/>
      <c r="BJ241" s="726"/>
      <c r="BK241" s="726"/>
      <c r="BL241" s="726"/>
    </row>
    <row r="242" spans="1:64" outlineLevel="1" x14ac:dyDescent="0.2">
      <c r="A242" s="726"/>
      <c r="B242" s="845" t="s">
        <v>946</v>
      </c>
      <c r="C242" s="974" t="s">
        <v>2994</v>
      </c>
      <c r="D242" s="463" t="s">
        <v>918</v>
      </c>
      <c r="E242" s="463" t="s">
        <v>918</v>
      </c>
      <c r="F242" s="463" t="s">
        <v>918</v>
      </c>
      <c r="G242" s="463" t="s">
        <v>918</v>
      </c>
      <c r="H242" s="463" t="s">
        <v>918</v>
      </c>
      <c r="I242" s="463" t="s">
        <v>918</v>
      </c>
      <c r="J242" s="463" t="s">
        <v>918</v>
      </c>
      <c r="K242" s="463" t="s">
        <v>918</v>
      </c>
      <c r="L242" s="463" t="s">
        <v>918</v>
      </c>
      <c r="M242" s="463" t="s">
        <v>918</v>
      </c>
      <c r="N242" s="463" t="s">
        <v>918</v>
      </c>
      <c r="O242" s="463" t="s">
        <v>918</v>
      </c>
      <c r="P242" s="463" t="s">
        <v>918</v>
      </c>
      <c r="Q242" s="463" t="s">
        <v>918</v>
      </c>
      <c r="R242" s="463" t="s">
        <v>918</v>
      </c>
      <c r="S242" s="463" t="s">
        <v>918</v>
      </c>
      <c r="T242" s="463" t="s">
        <v>918</v>
      </c>
      <c r="U242" s="463" t="s">
        <v>918</v>
      </c>
      <c r="V242" s="463" t="s">
        <v>918</v>
      </c>
      <c r="W242" s="463" t="s">
        <v>918</v>
      </c>
      <c r="X242" s="463" t="s">
        <v>918</v>
      </c>
      <c r="Y242" s="463" t="s">
        <v>918</v>
      </c>
      <c r="Z242" s="463" t="s">
        <v>918</v>
      </c>
      <c r="AA242" s="463" t="s">
        <v>918</v>
      </c>
      <c r="AB242" s="463" t="s">
        <v>918</v>
      </c>
      <c r="AC242" s="463" t="s">
        <v>918</v>
      </c>
      <c r="AD242" s="463" t="s">
        <v>918</v>
      </c>
      <c r="AE242" s="463" t="s">
        <v>918</v>
      </c>
      <c r="AF242" s="463" t="s">
        <v>918</v>
      </c>
      <c r="AG242" s="463" t="s">
        <v>918</v>
      </c>
      <c r="AH242" s="463" t="s">
        <v>918</v>
      </c>
      <c r="AI242" s="463" t="s">
        <v>918</v>
      </c>
      <c r="AJ242" s="463" t="s">
        <v>918</v>
      </c>
      <c r="AK242" s="463" t="s">
        <v>918</v>
      </c>
      <c r="AL242" s="726"/>
      <c r="AM242" s="726"/>
      <c r="AN242" s="726"/>
      <c r="AO242" s="726"/>
      <c r="AP242" s="726"/>
      <c r="AQ242" s="726"/>
      <c r="AR242" s="726"/>
      <c r="AS242" s="726"/>
      <c r="AT242" s="726"/>
      <c r="AU242" s="726"/>
      <c r="AV242" s="726"/>
      <c r="AW242" s="726"/>
      <c r="AX242" s="726"/>
      <c r="AY242" s="726"/>
      <c r="AZ242" s="726"/>
      <c r="BA242" s="726"/>
      <c r="BB242" s="726"/>
      <c r="BC242" s="726"/>
      <c r="BD242" s="726"/>
      <c r="BE242" s="726"/>
      <c r="BF242" s="726"/>
      <c r="BG242" s="726"/>
      <c r="BH242" s="726"/>
      <c r="BI242" s="726"/>
      <c r="BJ242" s="726"/>
      <c r="BK242" s="726"/>
      <c r="BL242" s="726"/>
    </row>
    <row r="243" spans="1:64" outlineLevel="1" x14ac:dyDescent="0.2">
      <c r="A243" s="726"/>
      <c r="B243" s="845" t="s">
        <v>946</v>
      </c>
      <c r="C243" s="974" t="s">
        <v>2995</v>
      </c>
      <c r="D243" s="463" t="s">
        <v>918</v>
      </c>
      <c r="E243" s="463" t="s">
        <v>918</v>
      </c>
      <c r="F243" s="463" t="s">
        <v>918</v>
      </c>
      <c r="G243" s="463" t="s">
        <v>918</v>
      </c>
      <c r="H243" s="463" t="s">
        <v>918</v>
      </c>
      <c r="I243" s="463" t="s">
        <v>918</v>
      </c>
      <c r="J243" s="463" t="s">
        <v>918</v>
      </c>
      <c r="K243" s="463" t="s">
        <v>918</v>
      </c>
      <c r="L243" s="463" t="s">
        <v>918</v>
      </c>
      <c r="M243" s="463" t="s">
        <v>918</v>
      </c>
      <c r="N243" s="463" t="s">
        <v>918</v>
      </c>
      <c r="O243" s="463" t="s">
        <v>918</v>
      </c>
      <c r="P243" s="463" t="s">
        <v>918</v>
      </c>
      <c r="Q243" s="463" t="s">
        <v>918</v>
      </c>
      <c r="R243" s="463" t="s">
        <v>918</v>
      </c>
      <c r="S243" s="463" t="s">
        <v>918</v>
      </c>
      <c r="T243" s="463" t="s">
        <v>918</v>
      </c>
      <c r="U243" s="463" t="s">
        <v>918</v>
      </c>
      <c r="V243" s="463" t="s">
        <v>918</v>
      </c>
      <c r="W243" s="463" t="s">
        <v>918</v>
      </c>
      <c r="X243" s="463" t="s">
        <v>918</v>
      </c>
      <c r="Y243" s="463" t="s">
        <v>918</v>
      </c>
      <c r="Z243" s="463" t="s">
        <v>918</v>
      </c>
      <c r="AA243" s="463" t="s">
        <v>918</v>
      </c>
      <c r="AB243" s="463" t="s">
        <v>918</v>
      </c>
      <c r="AC243" s="463" t="s">
        <v>918</v>
      </c>
      <c r="AD243" s="463" t="s">
        <v>918</v>
      </c>
      <c r="AE243" s="463" t="s">
        <v>918</v>
      </c>
      <c r="AF243" s="463" t="s">
        <v>918</v>
      </c>
      <c r="AG243" s="463" t="s">
        <v>918</v>
      </c>
      <c r="AH243" s="463" t="s">
        <v>918</v>
      </c>
      <c r="AI243" s="463" t="s">
        <v>918</v>
      </c>
      <c r="AJ243" s="463" t="s">
        <v>918</v>
      </c>
      <c r="AK243" s="463" t="s">
        <v>918</v>
      </c>
      <c r="AL243" s="726"/>
      <c r="AM243" s="726"/>
      <c r="AN243" s="726"/>
      <c r="AO243" s="726"/>
      <c r="AP243" s="726"/>
      <c r="AQ243" s="726"/>
      <c r="AR243" s="726"/>
      <c r="AS243" s="726"/>
      <c r="AT243" s="726"/>
      <c r="AU243" s="726"/>
      <c r="AV243" s="726"/>
      <c r="AW243" s="726"/>
      <c r="AX243" s="726"/>
      <c r="AY243" s="726"/>
      <c r="AZ243" s="726"/>
      <c r="BA243" s="726"/>
      <c r="BB243" s="726"/>
      <c r="BC243" s="726"/>
      <c r="BD243" s="726"/>
      <c r="BE243" s="726"/>
      <c r="BF243" s="726"/>
      <c r="BG243" s="726"/>
      <c r="BH243" s="726"/>
      <c r="BI243" s="726"/>
      <c r="BJ243" s="726"/>
      <c r="BK243" s="726"/>
      <c r="BL243" s="726"/>
    </row>
    <row r="244" spans="1:64" outlineLevel="1" x14ac:dyDescent="0.2">
      <c r="A244" s="726"/>
      <c r="B244" s="845" t="s">
        <v>946</v>
      </c>
      <c r="C244" s="974" t="s">
        <v>2996</v>
      </c>
      <c r="D244" s="463" t="s">
        <v>918</v>
      </c>
      <c r="E244" s="463" t="s">
        <v>918</v>
      </c>
      <c r="F244" s="463" t="s">
        <v>918</v>
      </c>
      <c r="G244" s="463" t="s">
        <v>918</v>
      </c>
      <c r="H244" s="463" t="s">
        <v>918</v>
      </c>
      <c r="I244" s="463" t="s">
        <v>918</v>
      </c>
      <c r="J244" s="463" t="s">
        <v>918</v>
      </c>
      <c r="K244" s="463" t="s">
        <v>918</v>
      </c>
      <c r="L244" s="463" t="s">
        <v>918</v>
      </c>
      <c r="M244" s="463" t="s">
        <v>918</v>
      </c>
      <c r="N244" s="463" t="s">
        <v>918</v>
      </c>
      <c r="O244" s="463" t="s">
        <v>918</v>
      </c>
      <c r="P244" s="463" t="s">
        <v>918</v>
      </c>
      <c r="Q244" s="463" t="s">
        <v>918</v>
      </c>
      <c r="R244" s="463" t="s">
        <v>918</v>
      </c>
      <c r="S244" s="463" t="s">
        <v>918</v>
      </c>
      <c r="T244" s="463" t="s">
        <v>918</v>
      </c>
      <c r="U244" s="463" t="s">
        <v>918</v>
      </c>
      <c r="V244" s="463" t="s">
        <v>918</v>
      </c>
      <c r="W244" s="463" t="s">
        <v>918</v>
      </c>
      <c r="X244" s="463" t="s">
        <v>918</v>
      </c>
      <c r="Y244" s="463" t="s">
        <v>918</v>
      </c>
      <c r="Z244" s="463" t="s">
        <v>918</v>
      </c>
      <c r="AA244" s="463" t="s">
        <v>918</v>
      </c>
      <c r="AB244" s="463" t="s">
        <v>918</v>
      </c>
      <c r="AC244" s="463" t="s">
        <v>918</v>
      </c>
      <c r="AD244" s="463" t="s">
        <v>918</v>
      </c>
      <c r="AE244" s="463" t="s">
        <v>918</v>
      </c>
      <c r="AF244" s="463" t="s">
        <v>918</v>
      </c>
      <c r="AG244" s="463" t="s">
        <v>918</v>
      </c>
      <c r="AH244" s="463" t="s">
        <v>918</v>
      </c>
      <c r="AI244" s="463" t="s">
        <v>918</v>
      </c>
      <c r="AJ244" s="463" t="s">
        <v>918</v>
      </c>
      <c r="AK244" s="463" t="s">
        <v>918</v>
      </c>
      <c r="AL244" s="726"/>
      <c r="AM244" s="726"/>
      <c r="AN244" s="726"/>
      <c r="AO244" s="726"/>
      <c r="AP244" s="726"/>
      <c r="AQ244" s="726"/>
      <c r="AR244" s="726"/>
      <c r="AS244" s="726"/>
      <c r="AT244" s="726"/>
      <c r="AU244" s="726"/>
      <c r="AV244" s="726"/>
      <c r="AW244" s="726"/>
      <c r="AX244" s="726"/>
      <c r="AY244" s="726"/>
      <c r="AZ244" s="726"/>
      <c r="BA244" s="726"/>
      <c r="BB244" s="726"/>
      <c r="BC244" s="726"/>
      <c r="BD244" s="726"/>
      <c r="BE244" s="726"/>
      <c r="BF244" s="726"/>
      <c r="BG244" s="726"/>
      <c r="BH244" s="726"/>
      <c r="BI244" s="726"/>
      <c r="BJ244" s="726"/>
      <c r="BK244" s="726"/>
      <c r="BL244" s="726"/>
    </row>
    <row r="245" spans="1:64" outlineLevel="1" x14ac:dyDescent="0.2">
      <c r="A245" s="726"/>
      <c r="B245" s="845" t="s">
        <v>946</v>
      </c>
      <c r="C245" s="974" t="s">
        <v>2997</v>
      </c>
      <c r="D245" s="463" t="s">
        <v>918</v>
      </c>
      <c r="E245" s="463" t="s">
        <v>918</v>
      </c>
      <c r="F245" s="463" t="s">
        <v>918</v>
      </c>
      <c r="G245" s="463" t="s">
        <v>918</v>
      </c>
      <c r="H245" s="463" t="s">
        <v>918</v>
      </c>
      <c r="I245" s="463" t="s">
        <v>918</v>
      </c>
      <c r="J245" s="463" t="s">
        <v>918</v>
      </c>
      <c r="K245" s="463" t="s">
        <v>918</v>
      </c>
      <c r="L245" s="463" t="s">
        <v>918</v>
      </c>
      <c r="M245" s="463" t="s">
        <v>918</v>
      </c>
      <c r="N245" s="463" t="s">
        <v>918</v>
      </c>
      <c r="O245" s="463" t="s">
        <v>918</v>
      </c>
      <c r="P245" s="463" t="s">
        <v>918</v>
      </c>
      <c r="Q245" s="463" t="s">
        <v>918</v>
      </c>
      <c r="R245" s="463" t="s">
        <v>918</v>
      </c>
      <c r="S245" s="463" t="s">
        <v>918</v>
      </c>
      <c r="T245" s="463" t="s">
        <v>918</v>
      </c>
      <c r="U245" s="463" t="s">
        <v>918</v>
      </c>
      <c r="V245" s="463" t="s">
        <v>918</v>
      </c>
      <c r="W245" s="463" t="s">
        <v>918</v>
      </c>
      <c r="X245" s="463" t="s">
        <v>918</v>
      </c>
      <c r="Y245" s="463" t="s">
        <v>918</v>
      </c>
      <c r="Z245" s="463" t="s">
        <v>918</v>
      </c>
      <c r="AA245" s="463" t="s">
        <v>918</v>
      </c>
      <c r="AB245" s="463" t="s">
        <v>918</v>
      </c>
      <c r="AC245" s="463" t="s">
        <v>918</v>
      </c>
      <c r="AD245" s="463" t="s">
        <v>918</v>
      </c>
      <c r="AE245" s="463" t="s">
        <v>918</v>
      </c>
      <c r="AF245" s="463" t="s">
        <v>918</v>
      </c>
      <c r="AG245" s="463" t="s">
        <v>918</v>
      </c>
      <c r="AH245" s="463" t="s">
        <v>918</v>
      </c>
      <c r="AI245" s="463" t="s">
        <v>918</v>
      </c>
      <c r="AJ245" s="463" t="s">
        <v>918</v>
      </c>
      <c r="AK245" s="463" t="s">
        <v>918</v>
      </c>
      <c r="AL245" s="726"/>
      <c r="AM245" s="726"/>
      <c r="AN245" s="726"/>
      <c r="AO245" s="726"/>
      <c r="AP245" s="726"/>
      <c r="AQ245" s="726"/>
      <c r="AR245" s="726"/>
      <c r="AS245" s="726"/>
      <c r="AT245" s="726"/>
      <c r="AU245" s="726"/>
      <c r="AV245" s="726"/>
      <c r="AW245" s="726"/>
      <c r="AX245" s="726"/>
      <c r="AY245" s="726"/>
      <c r="AZ245" s="726"/>
      <c r="BA245" s="726"/>
      <c r="BB245" s="726"/>
      <c r="BC245" s="726"/>
      <c r="BD245" s="726"/>
      <c r="BE245" s="726"/>
      <c r="BF245" s="726"/>
      <c r="BG245" s="726"/>
      <c r="BH245" s="726"/>
      <c r="BI245" s="726"/>
      <c r="BJ245" s="726"/>
      <c r="BK245" s="726"/>
      <c r="BL245" s="726"/>
    </row>
    <row r="246" spans="1:64" outlineLevel="1" x14ac:dyDescent="0.2">
      <c r="A246" s="726"/>
      <c r="B246" s="845" t="s">
        <v>946</v>
      </c>
      <c r="C246" s="974" t="s">
        <v>2998</v>
      </c>
      <c r="D246" s="463" t="s">
        <v>918</v>
      </c>
      <c r="E246" s="463" t="s">
        <v>918</v>
      </c>
      <c r="F246" s="463" t="s">
        <v>918</v>
      </c>
      <c r="G246" s="463" t="s">
        <v>918</v>
      </c>
      <c r="H246" s="463" t="s">
        <v>918</v>
      </c>
      <c r="I246" s="463" t="s">
        <v>918</v>
      </c>
      <c r="J246" s="463" t="s">
        <v>918</v>
      </c>
      <c r="K246" s="463" t="s">
        <v>918</v>
      </c>
      <c r="L246" s="463" t="s">
        <v>918</v>
      </c>
      <c r="M246" s="463" t="s">
        <v>918</v>
      </c>
      <c r="N246" s="463" t="s">
        <v>918</v>
      </c>
      <c r="O246" s="463" t="s">
        <v>918</v>
      </c>
      <c r="P246" s="463" t="s">
        <v>918</v>
      </c>
      <c r="Q246" s="463" t="s">
        <v>918</v>
      </c>
      <c r="R246" s="463" t="s">
        <v>918</v>
      </c>
      <c r="S246" s="463" t="s">
        <v>918</v>
      </c>
      <c r="T246" s="463" t="s">
        <v>918</v>
      </c>
      <c r="U246" s="463" t="s">
        <v>918</v>
      </c>
      <c r="V246" s="463" t="s">
        <v>918</v>
      </c>
      <c r="W246" s="463" t="s">
        <v>918</v>
      </c>
      <c r="X246" s="463" t="s">
        <v>918</v>
      </c>
      <c r="Y246" s="463" t="s">
        <v>918</v>
      </c>
      <c r="Z246" s="463" t="s">
        <v>918</v>
      </c>
      <c r="AA246" s="463" t="s">
        <v>918</v>
      </c>
      <c r="AB246" s="463" t="s">
        <v>918</v>
      </c>
      <c r="AC246" s="463" t="s">
        <v>918</v>
      </c>
      <c r="AD246" s="463" t="s">
        <v>918</v>
      </c>
      <c r="AE246" s="463" t="s">
        <v>918</v>
      </c>
      <c r="AF246" s="463" t="s">
        <v>918</v>
      </c>
      <c r="AG246" s="463" t="s">
        <v>918</v>
      </c>
      <c r="AH246" s="463" t="s">
        <v>918</v>
      </c>
      <c r="AI246" s="463" t="s">
        <v>918</v>
      </c>
      <c r="AJ246" s="463" t="s">
        <v>918</v>
      </c>
      <c r="AK246" s="463" t="s">
        <v>918</v>
      </c>
      <c r="AL246" s="726"/>
      <c r="AM246" s="726"/>
      <c r="AN246" s="726"/>
      <c r="AO246" s="726"/>
      <c r="AP246" s="726"/>
      <c r="AQ246" s="726"/>
      <c r="AR246" s="726"/>
      <c r="AS246" s="726"/>
      <c r="AT246" s="726"/>
      <c r="AU246" s="726"/>
      <c r="AV246" s="726"/>
      <c r="AW246" s="726"/>
      <c r="AX246" s="726"/>
      <c r="AY246" s="726"/>
      <c r="AZ246" s="726"/>
      <c r="BA246" s="726"/>
      <c r="BB246" s="726"/>
      <c r="BC246" s="726"/>
      <c r="BD246" s="726"/>
      <c r="BE246" s="726"/>
      <c r="BF246" s="726"/>
      <c r="BG246" s="726"/>
      <c r="BH246" s="726"/>
      <c r="BI246" s="726"/>
      <c r="BJ246" s="726"/>
      <c r="BK246" s="726"/>
      <c r="BL246" s="726"/>
    </row>
    <row r="247" spans="1:64" outlineLevel="1" x14ac:dyDescent="0.2">
      <c r="A247" s="726"/>
      <c r="B247" s="845" t="s">
        <v>946</v>
      </c>
      <c r="C247" s="974" t="s">
        <v>2999</v>
      </c>
      <c r="D247" s="463" t="s">
        <v>918</v>
      </c>
      <c r="E247" s="463" t="s">
        <v>918</v>
      </c>
      <c r="F247" s="463" t="s">
        <v>918</v>
      </c>
      <c r="G247" s="463" t="s">
        <v>918</v>
      </c>
      <c r="H247" s="463" t="s">
        <v>918</v>
      </c>
      <c r="I247" s="463" t="s">
        <v>918</v>
      </c>
      <c r="J247" s="463" t="s">
        <v>918</v>
      </c>
      <c r="K247" s="463" t="s">
        <v>918</v>
      </c>
      <c r="L247" s="463" t="s">
        <v>918</v>
      </c>
      <c r="M247" s="463" t="s">
        <v>918</v>
      </c>
      <c r="N247" s="463" t="s">
        <v>918</v>
      </c>
      <c r="O247" s="463" t="s">
        <v>918</v>
      </c>
      <c r="P247" s="463" t="s">
        <v>918</v>
      </c>
      <c r="Q247" s="463" t="s">
        <v>918</v>
      </c>
      <c r="R247" s="463" t="s">
        <v>918</v>
      </c>
      <c r="S247" s="463" t="s">
        <v>918</v>
      </c>
      <c r="T247" s="463" t="s">
        <v>918</v>
      </c>
      <c r="U247" s="463" t="s">
        <v>918</v>
      </c>
      <c r="V247" s="463" t="s">
        <v>918</v>
      </c>
      <c r="W247" s="463" t="s">
        <v>918</v>
      </c>
      <c r="X247" s="463" t="s">
        <v>918</v>
      </c>
      <c r="Y247" s="463" t="s">
        <v>918</v>
      </c>
      <c r="Z247" s="463" t="s">
        <v>918</v>
      </c>
      <c r="AA247" s="463" t="s">
        <v>918</v>
      </c>
      <c r="AB247" s="463" t="s">
        <v>918</v>
      </c>
      <c r="AC247" s="463" t="s">
        <v>918</v>
      </c>
      <c r="AD247" s="463" t="s">
        <v>918</v>
      </c>
      <c r="AE247" s="463" t="s">
        <v>918</v>
      </c>
      <c r="AF247" s="463" t="s">
        <v>918</v>
      </c>
      <c r="AG247" s="463" t="s">
        <v>918</v>
      </c>
      <c r="AH247" s="463" t="s">
        <v>918</v>
      </c>
      <c r="AI247" s="463" t="s">
        <v>918</v>
      </c>
      <c r="AJ247" s="463" t="s">
        <v>918</v>
      </c>
      <c r="AK247" s="463" t="s">
        <v>918</v>
      </c>
      <c r="AL247" s="726"/>
      <c r="AM247" s="726"/>
      <c r="AN247" s="726"/>
      <c r="AO247" s="726"/>
      <c r="AP247" s="726"/>
      <c r="AQ247" s="726"/>
      <c r="AR247" s="726"/>
      <c r="AS247" s="726"/>
      <c r="AT247" s="726"/>
      <c r="AU247" s="726"/>
      <c r="AV247" s="726"/>
      <c r="AW247" s="726"/>
      <c r="AX247" s="726"/>
      <c r="AY247" s="726"/>
      <c r="AZ247" s="726"/>
      <c r="BA247" s="726"/>
      <c r="BB247" s="726"/>
      <c r="BC247" s="726"/>
      <c r="BD247" s="726"/>
      <c r="BE247" s="726"/>
      <c r="BF247" s="726"/>
      <c r="BG247" s="726"/>
      <c r="BH247" s="726"/>
      <c r="BI247" s="726"/>
      <c r="BJ247" s="726"/>
      <c r="BK247" s="726"/>
      <c r="BL247" s="726"/>
    </row>
    <row r="248" spans="1:64" outlineLevel="1" x14ac:dyDescent="0.2">
      <c r="A248" s="726"/>
      <c r="B248" s="845" t="s">
        <v>946</v>
      </c>
      <c r="C248" s="974" t="s">
        <v>3000</v>
      </c>
      <c r="D248" s="463" t="s">
        <v>918</v>
      </c>
      <c r="E248" s="463" t="s">
        <v>918</v>
      </c>
      <c r="F248" s="463" t="s">
        <v>918</v>
      </c>
      <c r="G248" s="463" t="s">
        <v>918</v>
      </c>
      <c r="H248" s="463" t="s">
        <v>918</v>
      </c>
      <c r="I248" s="463" t="s">
        <v>918</v>
      </c>
      <c r="J248" s="463" t="s">
        <v>918</v>
      </c>
      <c r="K248" s="463" t="s">
        <v>918</v>
      </c>
      <c r="L248" s="463" t="s">
        <v>918</v>
      </c>
      <c r="M248" s="463" t="s">
        <v>918</v>
      </c>
      <c r="N248" s="463" t="s">
        <v>918</v>
      </c>
      <c r="O248" s="463" t="s">
        <v>918</v>
      </c>
      <c r="P248" s="463" t="s">
        <v>918</v>
      </c>
      <c r="Q248" s="463" t="s">
        <v>918</v>
      </c>
      <c r="R248" s="463" t="s">
        <v>918</v>
      </c>
      <c r="S248" s="463" t="s">
        <v>918</v>
      </c>
      <c r="T248" s="463" t="s">
        <v>918</v>
      </c>
      <c r="U248" s="463" t="s">
        <v>918</v>
      </c>
      <c r="V248" s="463" t="s">
        <v>918</v>
      </c>
      <c r="W248" s="463" t="s">
        <v>918</v>
      </c>
      <c r="X248" s="463" t="s">
        <v>918</v>
      </c>
      <c r="Y248" s="463" t="s">
        <v>918</v>
      </c>
      <c r="Z248" s="463" t="s">
        <v>918</v>
      </c>
      <c r="AA248" s="463" t="s">
        <v>918</v>
      </c>
      <c r="AB248" s="463" t="s">
        <v>918</v>
      </c>
      <c r="AC248" s="463" t="s">
        <v>918</v>
      </c>
      <c r="AD248" s="463" t="s">
        <v>918</v>
      </c>
      <c r="AE248" s="463" t="s">
        <v>918</v>
      </c>
      <c r="AF248" s="463" t="s">
        <v>918</v>
      </c>
      <c r="AG248" s="463" t="s">
        <v>918</v>
      </c>
      <c r="AH248" s="463" t="s">
        <v>918</v>
      </c>
      <c r="AI248" s="463" t="s">
        <v>918</v>
      </c>
      <c r="AJ248" s="463" t="s">
        <v>918</v>
      </c>
      <c r="AK248" s="463" t="s">
        <v>918</v>
      </c>
      <c r="AL248" s="726"/>
      <c r="AM248" s="726"/>
      <c r="AN248" s="726"/>
      <c r="AO248" s="726"/>
      <c r="AP248" s="726"/>
      <c r="AQ248" s="726"/>
      <c r="AR248" s="726"/>
      <c r="AS248" s="726"/>
      <c r="AT248" s="726"/>
      <c r="AU248" s="726"/>
      <c r="AV248" s="726"/>
      <c r="AW248" s="726"/>
      <c r="AX248" s="726"/>
      <c r="AY248" s="726"/>
      <c r="AZ248" s="726"/>
      <c r="BA248" s="726"/>
      <c r="BB248" s="726"/>
      <c r="BC248" s="726"/>
      <c r="BD248" s="726"/>
      <c r="BE248" s="726"/>
      <c r="BF248" s="726"/>
      <c r="BG248" s="726"/>
      <c r="BH248" s="726"/>
      <c r="BI248" s="726"/>
      <c r="BJ248" s="726"/>
      <c r="BK248" s="726"/>
      <c r="BL248" s="726"/>
    </row>
    <row r="249" spans="1:64" outlineLevel="1" x14ac:dyDescent="0.2">
      <c r="A249" s="726"/>
      <c r="B249" s="845" t="s">
        <v>946</v>
      </c>
      <c r="C249" s="974" t="s">
        <v>3001</v>
      </c>
      <c r="D249" s="463" t="s">
        <v>918</v>
      </c>
      <c r="E249" s="463" t="s">
        <v>918</v>
      </c>
      <c r="F249" s="463" t="s">
        <v>918</v>
      </c>
      <c r="G249" s="463" t="s">
        <v>918</v>
      </c>
      <c r="H249" s="463" t="s">
        <v>918</v>
      </c>
      <c r="I249" s="463" t="s">
        <v>918</v>
      </c>
      <c r="J249" s="463" t="s">
        <v>918</v>
      </c>
      <c r="K249" s="463" t="s">
        <v>918</v>
      </c>
      <c r="L249" s="463" t="s">
        <v>918</v>
      </c>
      <c r="M249" s="463" t="s">
        <v>918</v>
      </c>
      <c r="N249" s="463" t="s">
        <v>918</v>
      </c>
      <c r="O249" s="463" t="s">
        <v>918</v>
      </c>
      <c r="P249" s="463" t="s">
        <v>918</v>
      </c>
      <c r="Q249" s="463" t="s">
        <v>918</v>
      </c>
      <c r="R249" s="463" t="s">
        <v>918</v>
      </c>
      <c r="S249" s="463" t="s">
        <v>918</v>
      </c>
      <c r="T249" s="463" t="s">
        <v>918</v>
      </c>
      <c r="U249" s="463" t="s">
        <v>918</v>
      </c>
      <c r="V249" s="463" t="s">
        <v>918</v>
      </c>
      <c r="W249" s="463" t="s">
        <v>918</v>
      </c>
      <c r="X249" s="463" t="s">
        <v>918</v>
      </c>
      <c r="Y249" s="463" t="s">
        <v>918</v>
      </c>
      <c r="Z249" s="463" t="s">
        <v>918</v>
      </c>
      <c r="AA249" s="463" t="s">
        <v>918</v>
      </c>
      <c r="AB249" s="463" t="s">
        <v>918</v>
      </c>
      <c r="AC249" s="463" t="s">
        <v>918</v>
      </c>
      <c r="AD249" s="463" t="s">
        <v>918</v>
      </c>
      <c r="AE249" s="463" t="s">
        <v>918</v>
      </c>
      <c r="AF249" s="463" t="s">
        <v>918</v>
      </c>
      <c r="AG249" s="463" t="s">
        <v>918</v>
      </c>
      <c r="AH249" s="463" t="s">
        <v>918</v>
      </c>
      <c r="AI249" s="463" t="s">
        <v>918</v>
      </c>
      <c r="AJ249" s="463" t="s">
        <v>918</v>
      </c>
      <c r="AK249" s="463" t="s">
        <v>918</v>
      </c>
      <c r="AL249" s="726"/>
      <c r="AM249" s="726"/>
      <c r="AN249" s="726"/>
      <c r="AO249" s="726"/>
      <c r="AP249" s="726"/>
      <c r="AQ249" s="726"/>
      <c r="AR249" s="726"/>
      <c r="AS249" s="726"/>
      <c r="AT249" s="726"/>
      <c r="AU249" s="726"/>
      <c r="AV249" s="726"/>
      <c r="AW249" s="726"/>
      <c r="AX249" s="726"/>
      <c r="AY249" s="726"/>
      <c r="AZ249" s="726"/>
      <c r="BA249" s="726"/>
      <c r="BB249" s="726"/>
      <c r="BC249" s="726"/>
      <c r="BD249" s="726"/>
      <c r="BE249" s="726"/>
      <c r="BF249" s="726"/>
      <c r="BG249" s="726"/>
      <c r="BH249" s="726"/>
      <c r="BI249" s="726"/>
      <c r="BJ249" s="726"/>
      <c r="BK249" s="726"/>
      <c r="BL249" s="726"/>
    </row>
    <row r="250" spans="1:64" outlineLevel="1" x14ac:dyDescent="0.2">
      <c r="A250" s="726"/>
      <c r="B250" s="845" t="s">
        <v>946</v>
      </c>
      <c r="C250" s="974" t="s">
        <v>3002</v>
      </c>
      <c r="D250" s="463" t="s">
        <v>918</v>
      </c>
      <c r="E250" s="463" t="s">
        <v>918</v>
      </c>
      <c r="F250" s="463" t="s">
        <v>918</v>
      </c>
      <c r="G250" s="463" t="s">
        <v>918</v>
      </c>
      <c r="H250" s="463" t="s">
        <v>918</v>
      </c>
      <c r="I250" s="463" t="s">
        <v>918</v>
      </c>
      <c r="J250" s="463" t="s">
        <v>918</v>
      </c>
      <c r="K250" s="463" t="s">
        <v>918</v>
      </c>
      <c r="L250" s="463" t="s">
        <v>918</v>
      </c>
      <c r="M250" s="463" t="s">
        <v>918</v>
      </c>
      <c r="N250" s="463" t="s">
        <v>918</v>
      </c>
      <c r="O250" s="463" t="s">
        <v>918</v>
      </c>
      <c r="P250" s="463" t="s">
        <v>918</v>
      </c>
      <c r="Q250" s="463" t="s">
        <v>918</v>
      </c>
      <c r="R250" s="463" t="s">
        <v>918</v>
      </c>
      <c r="S250" s="463" t="s">
        <v>918</v>
      </c>
      <c r="T250" s="463" t="s">
        <v>918</v>
      </c>
      <c r="U250" s="463" t="s">
        <v>918</v>
      </c>
      <c r="V250" s="463" t="s">
        <v>918</v>
      </c>
      <c r="W250" s="463" t="s">
        <v>918</v>
      </c>
      <c r="X250" s="463" t="s">
        <v>918</v>
      </c>
      <c r="Y250" s="463" t="s">
        <v>918</v>
      </c>
      <c r="Z250" s="463" t="s">
        <v>918</v>
      </c>
      <c r="AA250" s="463" t="s">
        <v>918</v>
      </c>
      <c r="AB250" s="463" t="s">
        <v>918</v>
      </c>
      <c r="AC250" s="463" t="s">
        <v>918</v>
      </c>
      <c r="AD250" s="463" t="s">
        <v>918</v>
      </c>
      <c r="AE250" s="463" t="s">
        <v>918</v>
      </c>
      <c r="AF250" s="463" t="s">
        <v>918</v>
      </c>
      <c r="AG250" s="463" t="s">
        <v>918</v>
      </c>
      <c r="AH250" s="463" t="s">
        <v>918</v>
      </c>
      <c r="AI250" s="463" t="s">
        <v>918</v>
      </c>
      <c r="AJ250" s="463" t="s">
        <v>918</v>
      </c>
      <c r="AK250" s="463" t="s">
        <v>918</v>
      </c>
      <c r="AL250" s="726"/>
      <c r="AM250" s="726"/>
      <c r="AN250" s="726"/>
      <c r="AO250" s="726"/>
      <c r="AP250" s="726"/>
      <c r="AQ250" s="726"/>
      <c r="AR250" s="726"/>
      <c r="AS250" s="726"/>
      <c r="AT250" s="726"/>
      <c r="AU250" s="726"/>
      <c r="AV250" s="726"/>
      <c r="AW250" s="726"/>
      <c r="AX250" s="726"/>
      <c r="AY250" s="726"/>
      <c r="AZ250" s="726"/>
      <c r="BA250" s="726"/>
      <c r="BB250" s="726"/>
      <c r="BC250" s="726"/>
      <c r="BD250" s="726"/>
      <c r="BE250" s="726"/>
      <c r="BF250" s="726"/>
      <c r="BG250" s="726"/>
      <c r="BH250" s="726"/>
      <c r="BI250" s="726"/>
      <c r="BJ250" s="726"/>
      <c r="BK250" s="726"/>
      <c r="BL250" s="726"/>
    </row>
    <row r="251" spans="1:64" outlineLevel="1" x14ac:dyDescent="0.2">
      <c r="A251" s="726"/>
      <c r="B251" s="845" t="s">
        <v>946</v>
      </c>
      <c r="C251" s="974" t="s">
        <v>3003</v>
      </c>
      <c r="D251" s="463" t="s">
        <v>918</v>
      </c>
      <c r="E251" s="463" t="s">
        <v>918</v>
      </c>
      <c r="F251" s="463" t="s">
        <v>918</v>
      </c>
      <c r="G251" s="463" t="s">
        <v>918</v>
      </c>
      <c r="H251" s="463" t="s">
        <v>918</v>
      </c>
      <c r="I251" s="463" t="s">
        <v>918</v>
      </c>
      <c r="J251" s="463" t="s">
        <v>918</v>
      </c>
      <c r="K251" s="463" t="s">
        <v>918</v>
      </c>
      <c r="L251" s="463" t="s">
        <v>918</v>
      </c>
      <c r="M251" s="463" t="s">
        <v>918</v>
      </c>
      <c r="N251" s="463" t="s">
        <v>918</v>
      </c>
      <c r="O251" s="463" t="s">
        <v>918</v>
      </c>
      <c r="P251" s="463" t="s">
        <v>918</v>
      </c>
      <c r="Q251" s="463" t="s">
        <v>918</v>
      </c>
      <c r="R251" s="463" t="s">
        <v>918</v>
      </c>
      <c r="S251" s="463" t="s">
        <v>918</v>
      </c>
      <c r="T251" s="463" t="s">
        <v>918</v>
      </c>
      <c r="U251" s="463" t="s">
        <v>918</v>
      </c>
      <c r="V251" s="463" t="s">
        <v>918</v>
      </c>
      <c r="W251" s="463" t="s">
        <v>918</v>
      </c>
      <c r="X251" s="463" t="s">
        <v>918</v>
      </c>
      <c r="Y251" s="463" t="s">
        <v>918</v>
      </c>
      <c r="Z251" s="463" t="s">
        <v>918</v>
      </c>
      <c r="AA251" s="463" t="s">
        <v>918</v>
      </c>
      <c r="AB251" s="463" t="s">
        <v>918</v>
      </c>
      <c r="AC251" s="463" t="s">
        <v>918</v>
      </c>
      <c r="AD251" s="463" t="s">
        <v>918</v>
      </c>
      <c r="AE251" s="463" t="s">
        <v>918</v>
      </c>
      <c r="AF251" s="463" t="s">
        <v>918</v>
      </c>
      <c r="AG251" s="463" t="s">
        <v>918</v>
      </c>
      <c r="AH251" s="463" t="s">
        <v>918</v>
      </c>
      <c r="AI251" s="463" t="s">
        <v>918</v>
      </c>
      <c r="AJ251" s="463" t="s">
        <v>918</v>
      </c>
      <c r="AK251" s="463" t="s">
        <v>918</v>
      </c>
      <c r="AL251" s="726"/>
      <c r="AM251" s="726"/>
      <c r="AN251" s="726"/>
      <c r="AO251" s="726"/>
      <c r="AP251" s="726"/>
      <c r="AQ251" s="726"/>
      <c r="AR251" s="726"/>
      <c r="AS251" s="726"/>
      <c r="AT251" s="726"/>
      <c r="AU251" s="726"/>
      <c r="AV251" s="726"/>
      <c r="AW251" s="726"/>
      <c r="AX251" s="726"/>
      <c r="AY251" s="726"/>
      <c r="AZ251" s="726"/>
      <c r="BA251" s="726"/>
      <c r="BB251" s="726"/>
      <c r="BC251" s="726"/>
      <c r="BD251" s="726"/>
      <c r="BE251" s="726"/>
      <c r="BF251" s="726"/>
      <c r="BG251" s="726"/>
      <c r="BH251" s="726"/>
      <c r="BI251" s="726"/>
      <c r="BJ251" s="726"/>
      <c r="BK251" s="726"/>
      <c r="BL251" s="726"/>
    </row>
    <row r="252" spans="1:64" outlineLevel="1" x14ac:dyDescent="0.2">
      <c r="A252" s="726"/>
      <c r="B252" s="845" t="s">
        <v>946</v>
      </c>
      <c r="C252" s="974" t="s">
        <v>3004</v>
      </c>
      <c r="D252" s="463" t="s">
        <v>918</v>
      </c>
      <c r="E252" s="463" t="s">
        <v>918</v>
      </c>
      <c r="F252" s="463" t="s">
        <v>918</v>
      </c>
      <c r="G252" s="463" t="s">
        <v>918</v>
      </c>
      <c r="H252" s="463" t="s">
        <v>918</v>
      </c>
      <c r="I252" s="463" t="s">
        <v>918</v>
      </c>
      <c r="J252" s="463" t="s">
        <v>918</v>
      </c>
      <c r="K252" s="463" t="s">
        <v>918</v>
      </c>
      <c r="L252" s="463" t="s">
        <v>918</v>
      </c>
      <c r="M252" s="463" t="s">
        <v>918</v>
      </c>
      <c r="N252" s="463" t="s">
        <v>918</v>
      </c>
      <c r="O252" s="463" t="s">
        <v>918</v>
      </c>
      <c r="P252" s="463" t="s">
        <v>918</v>
      </c>
      <c r="Q252" s="463" t="s">
        <v>918</v>
      </c>
      <c r="R252" s="463" t="s">
        <v>918</v>
      </c>
      <c r="S252" s="463" t="s">
        <v>918</v>
      </c>
      <c r="T252" s="463" t="s">
        <v>918</v>
      </c>
      <c r="U252" s="463" t="s">
        <v>918</v>
      </c>
      <c r="V252" s="463" t="s">
        <v>918</v>
      </c>
      <c r="W252" s="463" t="s">
        <v>918</v>
      </c>
      <c r="X252" s="463" t="s">
        <v>918</v>
      </c>
      <c r="Y252" s="463" t="s">
        <v>918</v>
      </c>
      <c r="Z252" s="463" t="s">
        <v>918</v>
      </c>
      <c r="AA252" s="463" t="s">
        <v>918</v>
      </c>
      <c r="AB252" s="463" t="s">
        <v>918</v>
      </c>
      <c r="AC252" s="463" t="s">
        <v>918</v>
      </c>
      <c r="AD252" s="463" t="s">
        <v>918</v>
      </c>
      <c r="AE252" s="463" t="s">
        <v>918</v>
      </c>
      <c r="AF252" s="463" t="s">
        <v>918</v>
      </c>
      <c r="AG252" s="463" t="s">
        <v>918</v>
      </c>
      <c r="AH252" s="463" t="s">
        <v>918</v>
      </c>
      <c r="AI252" s="463" t="s">
        <v>918</v>
      </c>
      <c r="AJ252" s="463" t="s">
        <v>918</v>
      </c>
      <c r="AK252" s="463" t="s">
        <v>918</v>
      </c>
      <c r="AL252" s="726"/>
      <c r="AM252" s="726"/>
      <c r="AN252" s="726"/>
      <c r="AO252" s="726"/>
      <c r="AP252" s="726"/>
      <c r="AQ252" s="726"/>
      <c r="AR252" s="726"/>
      <c r="AS252" s="726"/>
      <c r="AT252" s="726"/>
      <c r="AU252" s="726"/>
      <c r="AV252" s="726"/>
      <c r="AW252" s="726"/>
      <c r="AX252" s="726"/>
      <c r="AY252" s="726"/>
      <c r="AZ252" s="726"/>
      <c r="BA252" s="726"/>
      <c r="BB252" s="726"/>
      <c r="BC252" s="726"/>
      <c r="BD252" s="726"/>
      <c r="BE252" s="726"/>
      <c r="BF252" s="726"/>
      <c r="BG252" s="726"/>
      <c r="BH252" s="726"/>
      <c r="BI252" s="726"/>
      <c r="BJ252" s="726"/>
      <c r="BK252" s="726"/>
      <c r="BL252" s="726"/>
    </row>
    <row r="253" spans="1:64" outlineLevel="1" x14ac:dyDescent="0.2">
      <c r="A253" s="726"/>
      <c r="B253" s="845" t="s">
        <v>946</v>
      </c>
      <c r="C253" s="974" t="s">
        <v>3005</v>
      </c>
      <c r="D253" s="463" t="s">
        <v>918</v>
      </c>
      <c r="E253" s="463" t="s">
        <v>918</v>
      </c>
      <c r="F253" s="463" t="s">
        <v>918</v>
      </c>
      <c r="G253" s="463" t="s">
        <v>918</v>
      </c>
      <c r="H253" s="463" t="s">
        <v>918</v>
      </c>
      <c r="I253" s="463" t="s">
        <v>918</v>
      </c>
      <c r="J253" s="463" t="s">
        <v>918</v>
      </c>
      <c r="K253" s="463" t="s">
        <v>918</v>
      </c>
      <c r="L253" s="463" t="s">
        <v>918</v>
      </c>
      <c r="M253" s="463" t="s">
        <v>918</v>
      </c>
      <c r="N253" s="463" t="s">
        <v>918</v>
      </c>
      <c r="O253" s="463" t="s">
        <v>918</v>
      </c>
      <c r="P253" s="463" t="s">
        <v>918</v>
      </c>
      <c r="Q253" s="463" t="s">
        <v>918</v>
      </c>
      <c r="R253" s="463" t="s">
        <v>918</v>
      </c>
      <c r="S253" s="463" t="s">
        <v>918</v>
      </c>
      <c r="T253" s="463" t="s">
        <v>918</v>
      </c>
      <c r="U253" s="463" t="s">
        <v>918</v>
      </c>
      <c r="V253" s="463" t="s">
        <v>918</v>
      </c>
      <c r="W253" s="463" t="s">
        <v>918</v>
      </c>
      <c r="X253" s="463" t="s">
        <v>918</v>
      </c>
      <c r="Y253" s="463" t="s">
        <v>918</v>
      </c>
      <c r="Z253" s="463" t="s">
        <v>918</v>
      </c>
      <c r="AA253" s="463" t="s">
        <v>918</v>
      </c>
      <c r="AB253" s="463" t="s">
        <v>918</v>
      </c>
      <c r="AC253" s="463" t="s">
        <v>918</v>
      </c>
      <c r="AD253" s="463" t="s">
        <v>918</v>
      </c>
      <c r="AE253" s="463" t="s">
        <v>918</v>
      </c>
      <c r="AF253" s="463" t="s">
        <v>918</v>
      </c>
      <c r="AG253" s="463" t="s">
        <v>918</v>
      </c>
      <c r="AH253" s="463" t="s">
        <v>918</v>
      </c>
      <c r="AI253" s="463" t="s">
        <v>918</v>
      </c>
      <c r="AJ253" s="463" t="s">
        <v>918</v>
      </c>
      <c r="AK253" s="463" t="s">
        <v>918</v>
      </c>
      <c r="AL253" s="726"/>
      <c r="AM253" s="726"/>
      <c r="AN253" s="726"/>
      <c r="AO253" s="726"/>
      <c r="AP253" s="726"/>
      <c r="AQ253" s="726"/>
      <c r="AR253" s="726"/>
      <c r="AS253" s="726"/>
      <c r="AT253" s="726"/>
      <c r="AU253" s="726"/>
      <c r="AV253" s="726"/>
      <c r="AW253" s="726"/>
      <c r="AX253" s="726"/>
      <c r="AY253" s="726"/>
      <c r="AZ253" s="726"/>
      <c r="BA253" s="726"/>
      <c r="BB253" s="726"/>
      <c r="BC253" s="726"/>
      <c r="BD253" s="726"/>
      <c r="BE253" s="726"/>
      <c r="BF253" s="726"/>
      <c r="BG253" s="726"/>
      <c r="BH253" s="726"/>
      <c r="BI253" s="726"/>
      <c r="BJ253" s="726"/>
      <c r="BK253" s="726"/>
      <c r="BL253" s="726"/>
    </row>
    <row r="254" spans="1:64" outlineLevel="1" x14ac:dyDescent="0.2">
      <c r="A254" s="726"/>
      <c r="B254" s="845" t="s">
        <v>946</v>
      </c>
      <c r="C254" s="974" t="s">
        <v>3006</v>
      </c>
      <c r="D254" s="463" t="s">
        <v>918</v>
      </c>
      <c r="E254" s="463" t="s">
        <v>918</v>
      </c>
      <c r="F254" s="463" t="s">
        <v>918</v>
      </c>
      <c r="G254" s="463" t="s">
        <v>918</v>
      </c>
      <c r="H254" s="463" t="s">
        <v>918</v>
      </c>
      <c r="I254" s="463" t="s">
        <v>918</v>
      </c>
      <c r="J254" s="463" t="s">
        <v>918</v>
      </c>
      <c r="K254" s="463" t="s">
        <v>918</v>
      </c>
      <c r="L254" s="463" t="s">
        <v>918</v>
      </c>
      <c r="M254" s="463" t="s">
        <v>918</v>
      </c>
      <c r="N254" s="463" t="s">
        <v>918</v>
      </c>
      <c r="O254" s="463" t="s">
        <v>918</v>
      </c>
      <c r="P254" s="463" t="s">
        <v>918</v>
      </c>
      <c r="Q254" s="463" t="s">
        <v>918</v>
      </c>
      <c r="R254" s="463" t="s">
        <v>918</v>
      </c>
      <c r="S254" s="463" t="s">
        <v>918</v>
      </c>
      <c r="T254" s="463" t="s">
        <v>918</v>
      </c>
      <c r="U254" s="463" t="s">
        <v>918</v>
      </c>
      <c r="V254" s="463" t="s">
        <v>918</v>
      </c>
      <c r="W254" s="463" t="s">
        <v>918</v>
      </c>
      <c r="X254" s="463" t="s">
        <v>918</v>
      </c>
      <c r="Y254" s="463" t="s">
        <v>918</v>
      </c>
      <c r="Z254" s="463" t="s">
        <v>918</v>
      </c>
      <c r="AA254" s="463" t="s">
        <v>918</v>
      </c>
      <c r="AB254" s="463" t="s">
        <v>918</v>
      </c>
      <c r="AC254" s="463" t="s">
        <v>918</v>
      </c>
      <c r="AD254" s="463" t="s">
        <v>918</v>
      </c>
      <c r="AE254" s="463" t="s">
        <v>918</v>
      </c>
      <c r="AF254" s="463" t="s">
        <v>918</v>
      </c>
      <c r="AG254" s="463" t="s">
        <v>918</v>
      </c>
      <c r="AH254" s="463" t="s">
        <v>918</v>
      </c>
      <c r="AI254" s="463" t="s">
        <v>918</v>
      </c>
      <c r="AJ254" s="463" t="s">
        <v>918</v>
      </c>
      <c r="AK254" s="463" t="s">
        <v>918</v>
      </c>
      <c r="AL254" s="726"/>
      <c r="AM254" s="726"/>
      <c r="AN254" s="726"/>
      <c r="AO254" s="726"/>
      <c r="AP254" s="726"/>
      <c r="AQ254" s="726"/>
      <c r="AR254" s="726"/>
      <c r="AS254" s="726"/>
      <c r="AT254" s="726"/>
      <c r="AU254" s="726"/>
      <c r="AV254" s="726"/>
      <c r="AW254" s="726"/>
      <c r="AX254" s="726"/>
      <c r="AY254" s="726"/>
      <c r="AZ254" s="726"/>
      <c r="BA254" s="726"/>
      <c r="BB254" s="726"/>
      <c r="BC254" s="726"/>
      <c r="BD254" s="726"/>
      <c r="BE254" s="726"/>
      <c r="BF254" s="726"/>
      <c r="BG254" s="726"/>
      <c r="BH254" s="726"/>
      <c r="BI254" s="726"/>
      <c r="BJ254" s="726"/>
      <c r="BK254" s="726"/>
      <c r="BL254" s="726"/>
    </row>
    <row r="255" spans="1:64" outlineLevel="1" x14ac:dyDescent="0.2">
      <c r="A255" s="726"/>
      <c r="B255" s="845" t="s">
        <v>946</v>
      </c>
      <c r="C255" s="974" t="s">
        <v>3007</v>
      </c>
      <c r="D255" s="463" t="s">
        <v>918</v>
      </c>
      <c r="E255" s="463" t="s">
        <v>918</v>
      </c>
      <c r="F255" s="463" t="s">
        <v>918</v>
      </c>
      <c r="G255" s="463" t="s">
        <v>918</v>
      </c>
      <c r="H255" s="463" t="s">
        <v>918</v>
      </c>
      <c r="I255" s="463" t="s">
        <v>918</v>
      </c>
      <c r="J255" s="463" t="s">
        <v>918</v>
      </c>
      <c r="K255" s="463" t="s">
        <v>918</v>
      </c>
      <c r="L255" s="463" t="s">
        <v>918</v>
      </c>
      <c r="M255" s="463" t="s">
        <v>918</v>
      </c>
      <c r="N255" s="463" t="s">
        <v>918</v>
      </c>
      <c r="O255" s="463" t="s">
        <v>918</v>
      </c>
      <c r="P255" s="463" t="s">
        <v>918</v>
      </c>
      <c r="Q255" s="463" t="s">
        <v>918</v>
      </c>
      <c r="R255" s="463" t="s">
        <v>918</v>
      </c>
      <c r="S255" s="463" t="s">
        <v>918</v>
      </c>
      <c r="T255" s="463" t="s">
        <v>918</v>
      </c>
      <c r="U255" s="463" t="s">
        <v>918</v>
      </c>
      <c r="V255" s="463" t="s">
        <v>918</v>
      </c>
      <c r="W255" s="463" t="s">
        <v>918</v>
      </c>
      <c r="X255" s="463" t="s">
        <v>918</v>
      </c>
      <c r="Y255" s="463" t="s">
        <v>918</v>
      </c>
      <c r="Z255" s="463" t="s">
        <v>918</v>
      </c>
      <c r="AA255" s="463" t="s">
        <v>918</v>
      </c>
      <c r="AB255" s="463" t="s">
        <v>918</v>
      </c>
      <c r="AC255" s="463" t="s">
        <v>918</v>
      </c>
      <c r="AD255" s="463" t="s">
        <v>918</v>
      </c>
      <c r="AE255" s="463" t="s">
        <v>918</v>
      </c>
      <c r="AF255" s="463" t="s">
        <v>918</v>
      </c>
      <c r="AG255" s="463" t="s">
        <v>918</v>
      </c>
      <c r="AH255" s="463" t="s">
        <v>918</v>
      </c>
      <c r="AI255" s="463" t="s">
        <v>918</v>
      </c>
      <c r="AJ255" s="463" t="s">
        <v>918</v>
      </c>
      <c r="AK255" s="463" t="s">
        <v>918</v>
      </c>
      <c r="AL255" s="726"/>
      <c r="AM255" s="726"/>
      <c r="AN255" s="726"/>
      <c r="AO255" s="726"/>
      <c r="AP255" s="726"/>
      <c r="AQ255" s="726"/>
      <c r="AR255" s="726"/>
      <c r="AS255" s="726"/>
      <c r="AT255" s="726"/>
      <c r="AU255" s="726"/>
      <c r="AV255" s="726"/>
      <c r="AW255" s="726"/>
      <c r="AX255" s="726"/>
      <c r="AY255" s="726"/>
      <c r="AZ255" s="726"/>
      <c r="BA255" s="726"/>
      <c r="BB255" s="726"/>
      <c r="BC255" s="726"/>
      <c r="BD255" s="726"/>
      <c r="BE255" s="726"/>
      <c r="BF255" s="726"/>
      <c r="BG255" s="726"/>
      <c r="BH255" s="726"/>
      <c r="BI255" s="726"/>
      <c r="BJ255" s="726"/>
      <c r="BK255" s="726"/>
      <c r="BL255" s="726"/>
    </row>
    <row r="256" spans="1:64" outlineLevel="1" x14ac:dyDescent="0.2">
      <c r="A256" s="726"/>
      <c r="B256" s="845" t="s">
        <v>946</v>
      </c>
      <c r="C256" s="974" t="s">
        <v>3008</v>
      </c>
      <c r="D256" s="463" t="s">
        <v>918</v>
      </c>
      <c r="E256" s="463" t="s">
        <v>918</v>
      </c>
      <c r="F256" s="463" t="s">
        <v>918</v>
      </c>
      <c r="G256" s="463" t="s">
        <v>918</v>
      </c>
      <c r="H256" s="463" t="s">
        <v>918</v>
      </c>
      <c r="I256" s="463" t="s">
        <v>918</v>
      </c>
      <c r="J256" s="463" t="s">
        <v>918</v>
      </c>
      <c r="K256" s="463" t="s">
        <v>918</v>
      </c>
      <c r="L256" s="463" t="s">
        <v>918</v>
      </c>
      <c r="M256" s="463" t="s">
        <v>918</v>
      </c>
      <c r="N256" s="463" t="s">
        <v>918</v>
      </c>
      <c r="O256" s="463" t="s">
        <v>918</v>
      </c>
      <c r="P256" s="463" t="s">
        <v>918</v>
      </c>
      <c r="Q256" s="463" t="s">
        <v>918</v>
      </c>
      <c r="R256" s="463" t="s">
        <v>918</v>
      </c>
      <c r="S256" s="463" t="s">
        <v>918</v>
      </c>
      <c r="T256" s="463" t="s">
        <v>918</v>
      </c>
      <c r="U256" s="463" t="s">
        <v>918</v>
      </c>
      <c r="V256" s="463" t="s">
        <v>918</v>
      </c>
      <c r="W256" s="463" t="s">
        <v>918</v>
      </c>
      <c r="X256" s="463" t="s">
        <v>918</v>
      </c>
      <c r="Y256" s="463" t="s">
        <v>918</v>
      </c>
      <c r="Z256" s="463" t="s">
        <v>918</v>
      </c>
      <c r="AA256" s="463" t="s">
        <v>918</v>
      </c>
      <c r="AB256" s="463" t="s">
        <v>918</v>
      </c>
      <c r="AC256" s="463" t="s">
        <v>918</v>
      </c>
      <c r="AD256" s="463" t="s">
        <v>918</v>
      </c>
      <c r="AE256" s="463" t="s">
        <v>918</v>
      </c>
      <c r="AF256" s="463" t="s">
        <v>918</v>
      </c>
      <c r="AG256" s="463" t="s">
        <v>918</v>
      </c>
      <c r="AH256" s="463" t="s">
        <v>918</v>
      </c>
      <c r="AI256" s="463" t="s">
        <v>918</v>
      </c>
      <c r="AJ256" s="463" t="s">
        <v>918</v>
      </c>
      <c r="AK256" s="463" t="s">
        <v>918</v>
      </c>
      <c r="AL256" s="726"/>
      <c r="AM256" s="726"/>
      <c r="AN256" s="726"/>
      <c r="AO256" s="726"/>
      <c r="AP256" s="726"/>
      <c r="AQ256" s="726"/>
      <c r="AR256" s="726"/>
      <c r="AS256" s="726"/>
      <c r="AT256" s="726"/>
      <c r="AU256" s="726"/>
      <c r="AV256" s="726"/>
      <c r="AW256" s="726"/>
      <c r="AX256" s="726"/>
      <c r="AY256" s="726"/>
      <c r="AZ256" s="726"/>
      <c r="BA256" s="726"/>
      <c r="BB256" s="726"/>
      <c r="BC256" s="726"/>
      <c r="BD256" s="726"/>
      <c r="BE256" s="726"/>
      <c r="BF256" s="726"/>
      <c r="BG256" s="726"/>
      <c r="BH256" s="726"/>
      <c r="BI256" s="726"/>
      <c r="BJ256" s="726"/>
      <c r="BK256" s="726"/>
      <c r="BL256" s="726"/>
    </row>
    <row r="257" spans="1:64" outlineLevel="1" x14ac:dyDescent="0.2">
      <c r="A257" s="726"/>
      <c r="B257" s="845" t="s">
        <v>946</v>
      </c>
      <c r="C257" s="974" t="s">
        <v>3009</v>
      </c>
      <c r="D257" s="463" t="s">
        <v>918</v>
      </c>
      <c r="E257" s="463" t="s">
        <v>918</v>
      </c>
      <c r="F257" s="463" t="s">
        <v>918</v>
      </c>
      <c r="G257" s="463" t="s">
        <v>918</v>
      </c>
      <c r="H257" s="463" t="s">
        <v>918</v>
      </c>
      <c r="I257" s="463" t="s">
        <v>918</v>
      </c>
      <c r="J257" s="463" t="s">
        <v>918</v>
      </c>
      <c r="K257" s="463" t="s">
        <v>918</v>
      </c>
      <c r="L257" s="463" t="s">
        <v>918</v>
      </c>
      <c r="M257" s="463" t="s">
        <v>918</v>
      </c>
      <c r="N257" s="463" t="s">
        <v>918</v>
      </c>
      <c r="O257" s="463" t="s">
        <v>918</v>
      </c>
      <c r="P257" s="463" t="s">
        <v>918</v>
      </c>
      <c r="Q257" s="463" t="s">
        <v>918</v>
      </c>
      <c r="R257" s="463" t="s">
        <v>918</v>
      </c>
      <c r="S257" s="463" t="s">
        <v>918</v>
      </c>
      <c r="T257" s="463" t="s">
        <v>918</v>
      </c>
      <c r="U257" s="463" t="s">
        <v>918</v>
      </c>
      <c r="V257" s="463" t="s">
        <v>918</v>
      </c>
      <c r="W257" s="463" t="s">
        <v>918</v>
      </c>
      <c r="X257" s="463" t="s">
        <v>918</v>
      </c>
      <c r="Y257" s="463" t="s">
        <v>918</v>
      </c>
      <c r="Z257" s="463" t="s">
        <v>918</v>
      </c>
      <c r="AA257" s="463" t="s">
        <v>918</v>
      </c>
      <c r="AB257" s="463" t="s">
        <v>918</v>
      </c>
      <c r="AC257" s="463" t="s">
        <v>918</v>
      </c>
      <c r="AD257" s="463" t="s">
        <v>918</v>
      </c>
      <c r="AE257" s="463" t="s">
        <v>918</v>
      </c>
      <c r="AF257" s="463" t="s">
        <v>918</v>
      </c>
      <c r="AG257" s="463" t="s">
        <v>918</v>
      </c>
      <c r="AH257" s="463" t="s">
        <v>918</v>
      </c>
      <c r="AI257" s="463" t="s">
        <v>918</v>
      </c>
      <c r="AJ257" s="463" t="s">
        <v>918</v>
      </c>
      <c r="AK257" s="463" t="s">
        <v>918</v>
      </c>
      <c r="AL257" s="726"/>
      <c r="AM257" s="726"/>
      <c r="AN257" s="726"/>
      <c r="AO257" s="726"/>
      <c r="AP257" s="726"/>
      <c r="AQ257" s="726"/>
      <c r="AR257" s="726"/>
      <c r="AS257" s="726"/>
      <c r="AT257" s="726"/>
      <c r="AU257" s="726"/>
      <c r="AV257" s="726"/>
      <c r="AW257" s="726"/>
      <c r="AX257" s="726"/>
      <c r="AY257" s="726"/>
      <c r="AZ257" s="726"/>
      <c r="BA257" s="726"/>
      <c r="BB257" s="726"/>
      <c r="BC257" s="726"/>
      <c r="BD257" s="726"/>
      <c r="BE257" s="726"/>
      <c r="BF257" s="726"/>
      <c r="BG257" s="726"/>
      <c r="BH257" s="726"/>
      <c r="BI257" s="726"/>
      <c r="BJ257" s="726"/>
      <c r="BK257" s="726"/>
      <c r="BL257" s="726"/>
    </row>
    <row r="258" spans="1:64" outlineLevel="1" x14ac:dyDescent="0.2">
      <c r="A258" s="726"/>
      <c r="B258" s="845" t="s">
        <v>946</v>
      </c>
      <c r="C258" s="974" t="s">
        <v>3010</v>
      </c>
      <c r="D258" s="463" t="s">
        <v>918</v>
      </c>
      <c r="E258" s="463" t="s">
        <v>918</v>
      </c>
      <c r="F258" s="463" t="s">
        <v>918</v>
      </c>
      <c r="G258" s="463" t="s">
        <v>918</v>
      </c>
      <c r="H258" s="463" t="s">
        <v>918</v>
      </c>
      <c r="I258" s="463" t="s">
        <v>918</v>
      </c>
      <c r="J258" s="463" t="s">
        <v>918</v>
      </c>
      <c r="K258" s="463" t="s">
        <v>918</v>
      </c>
      <c r="L258" s="463" t="s">
        <v>918</v>
      </c>
      <c r="M258" s="463" t="s">
        <v>918</v>
      </c>
      <c r="N258" s="463" t="s">
        <v>918</v>
      </c>
      <c r="O258" s="463" t="s">
        <v>918</v>
      </c>
      <c r="P258" s="463" t="s">
        <v>918</v>
      </c>
      <c r="Q258" s="463" t="s">
        <v>918</v>
      </c>
      <c r="R258" s="463" t="s">
        <v>918</v>
      </c>
      <c r="S258" s="463" t="s">
        <v>918</v>
      </c>
      <c r="T258" s="463" t="s">
        <v>918</v>
      </c>
      <c r="U258" s="463" t="s">
        <v>918</v>
      </c>
      <c r="V258" s="463" t="s">
        <v>918</v>
      </c>
      <c r="W258" s="463" t="s">
        <v>918</v>
      </c>
      <c r="X258" s="463" t="s">
        <v>918</v>
      </c>
      <c r="Y258" s="463" t="s">
        <v>918</v>
      </c>
      <c r="Z258" s="463" t="s">
        <v>918</v>
      </c>
      <c r="AA258" s="463" t="s">
        <v>918</v>
      </c>
      <c r="AB258" s="463" t="s">
        <v>918</v>
      </c>
      <c r="AC258" s="463" t="s">
        <v>918</v>
      </c>
      <c r="AD258" s="463" t="s">
        <v>918</v>
      </c>
      <c r="AE258" s="463" t="s">
        <v>918</v>
      </c>
      <c r="AF258" s="463" t="s">
        <v>918</v>
      </c>
      <c r="AG258" s="463" t="s">
        <v>918</v>
      </c>
      <c r="AH258" s="463" t="s">
        <v>918</v>
      </c>
      <c r="AI258" s="463" t="s">
        <v>918</v>
      </c>
      <c r="AJ258" s="463" t="s">
        <v>918</v>
      </c>
      <c r="AK258" s="463" t="s">
        <v>918</v>
      </c>
      <c r="AL258" s="726"/>
      <c r="AM258" s="726"/>
      <c r="AN258" s="726"/>
      <c r="AO258" s="726"/>
      <c r="AP258" s="726"/>
      <c r="AQ258" s="726"/>
      <c r="AR258" s="726"/>
      <c r="AS258" s="726"/>
      <c r="AT258" s="726"/>
      <c r="AU258" s="726"/>
      <c r="AV258" s="726"/>
      <c r="AW258" s="726"/>
      <c r="AX258" s="726"/>
      <c r="AY258" s="726"/>
      <c r="AZ258" s="726"/>
      <c r="BA258" s="726"/>
      <c r="BB258" s="726"/>
      <c r="BC258" s="726"/>
      <c r="BD258" s="726"/>
      <c r="BE258" s="726"/>
      <c r="BF258" s="726"/>
      <c r="BG258" s="726"/>
      <c r="BH258" s="726"/>
      <c r="BI258" s="726"/>
      <c r="BJ258" s="726"/>
      <c r="BK258" s="726"/>
      <c r="BL258" s="726"/>
    </row>
    <row r="259" spans="1:64" outlineLevel="1" x14ac:dyDescent="0.2">
      <c r="A259" s="726"/>
      <c r="B259" s="845" t="s">
        <v>946</v>
      </c>
      <c r="C259" s="974" t="s">
        <v>3011</v>
      </c>
      <c r="D259" s="463" t="s">
        <v>918</v>
      </c>
      <c r="E259" s="463" t="s">
        <v>918</v>
      </c>
      <c r="F259" s="463" t="s">
        <v>918</v>
      </c>
      <c r="G259" s="463" t="s">
        <v>918</v>
      </c>
      <c r="H259" s="463" t="s">
        <v>918</v>
      </c>
      <c r="I259" s="463" t="s">
        <v>918</v>
      </c>
      <c r="J259" s="463" t="s">
        <v>918</v>
      </c>
      <c r="K259" s="463" t="s">
        <v>918</v>
      </c>
      <c r="L259" s="463" t="s">
        <v>918</v>
      </c>
      <c r="M259" s="463" t="s">
        <v>918</v>
      </c>
      <c r="N259" s="463" t="s">
        <v>918</v>
      </c>
      <c r="O259" s="463" t="s">
        <v>918</v>
      </c>
      <c r="P259" s="463" t="s">
        <v>918</v>
      </c>
      <c r="Q259" s="463" t="s">
        <v>918</v>
      </c>
      <c r="R259" s="463" t="s">
        <v>918</v>
      </c>
      <c r="S259" s="463" t="s">
        <v>918</v>
      </c>
      <c r="T259" s="463" t="s">
        <v>918</v>
      </c>
      <c r="U259" s="463" t="s">
        <v>918</v>
      </c>
      <c r="V259" s="463" t="s">
        <v>918</v>
      </c>
      <c r="W259" s="463" t="s">
        <v>918</v>
      </c>
      <c r="X259" s="463" t="s">
        <v>918</v>
      </c>
      <c r="Y259" s="463" t="s">
        <v>918</v>
      </c>
      <c r="Z259" s="463" t="s">
        <v>918</v>
      </c>
      <c r="AA259" s="463" t="s">
        <v>918</v>
      </c>
      <c r="AB259" s="463" t="s">
        <v>918</v>
      </c>
      <c r="AC259" s="463" t="s">
        <v>918</v>
      </c>
      <c r="AD259" s="463" t="s">
        <v>918</v>
      </c>
      <c r="AE259" s="463" t="s">
        <v>918</v>
      </c>
      <c r="AF259" s="463" t="s">
        <v>918</v>
      </c>
      <c r="AG259" s="463" t="s">
        <v>918</v>
      </c>
      <c r="AH259" s="463" t="s">
        <v>918</v>
      </c>
      <c r="AI259" s="463" t="s">
        <v>918</v>
      </c>
      <c r="AJ259" s="463" t="s">
        <v>918</v>
      </c>
      <c r="AK259" s="463" t="s">
        <v>918</v>
      </c>
      <c r="AL259" s="726"/>
      <c r="AM259" s="726"/>
      <c r="AN259" s="726"/>
      <c r="AO259" s="726"/>
      <c r="AP259" s="726"/>
      <c r="AQ259" s="726"/>
      <c r="AR259" s="726"/>
      <c r="AS259" s="726"/>
      <c r="AT259" s="726"/>
      <c r="AU259" s="726"/>
      <c r="AV259" s="726"/>
      <c r="AW259" s="726"/>
      <c r="AX259" s="726"/>
      <c r="AY259" s="726"/>
      <c r="AZ259" s="726"/>
      <c r="BA259" s="726"/>
      <c r="BB259" s="726"/>
      <c r="BC259" s="726"/>
      <c r="BD259" s="726"/>
      <c r="BE259" s="726"/>
      <c r="BF259" s="726"/>
      <c r="BG259" s="726"/>
      <c r="BH259" s="726"/>
      <c r="BI259" s="726"/>
      <c r="BJ259" s="726"/>
      <c r="BK259" s="726"/>
      <c r="BL259" s="726"/>
    </row>
    <row r="260" spans="1:64" outlineLevel="1" x14ac:dyDescent="0.2">
      <c r="A260" s="726"/>
      <c r="B260" s="845" t="s">
        <v>946</v>
      </c>
      <c r="C260" s="974" t="s">
        <v>3012</v>
      </c>
      <c r="D260" s="463" t="s">
        <v>918</v>
      </c>
      <c r="E260" s="463" t="s">
        <v>918</v>
      </c>
      <c r="F260" s="463" t="s">
        <v>918</v>
      </c>
      <c r="G260" s="463" t="s">
        <v>918</v>
      </c>
      <c r="H260" s="463" t="s">
        <v>918</v>
      </c>
      <c r="I260" s="463" t="s">
        <v>918</v>
      </c>
      <c r="J260" s="463" t="s">
        <v>918</v>
      </c>
      <c r="K260" s="463" t="s">
        <v>918</v>
      </c>
      <c r="L260" s="463" t="s">
        <v>918</v>
      </c>
      <c r="M260" s="463" t="s">
        <v>918</v>
      </c>
      <c r="N260" s="463" t="s">
        <v>918</v>
      </c>
      <c r="O260" s="463" t="s">
        <v>918</v>
      </c>
      <c r="P260" s="463" t="s">
        <v>918</v>
      </c>
      <c r="Q260" s="463" t="s">
        <v>918</v>
      </c>
      <c r="R260" s="463" t="s">
        <v>918</v>
      </c>
      <c r="S260" s="463" t="s">
        <v>918</v>
      </c>
      <c r="T260" s="463" t="s">
        <v>918</v>
      </c>
      <c r="U260" s="463" t="s">
        <v>918</v>
      </c>
      <c r="V260" s="463" t="s">
        <v>918</v>
      </c>
      <c r="W260" s="463" t="s">
        <v>918</v>
      </c>
      <c r="X260" s="463" t="s">
        <v>918</v>
      </c>
      <c r="Y260" s="463" t="s">
        <v>918</v>
      </c>
      <c r="Z260" s="463" t="s">
        <v>918</v>
      </c>
      <c r="AA260" s="463" t="s">
        <v>918</v>
      </c>
      <c r="AB260" s="463" t="s">
        <v>918</v>
      </c>
      <c r="AC260" s="463" t="s">
        <v>918</v>
      </c>
      <c r="AD260" s="463" t="s">
        <v>918</v>
      </c>
      <c r="AE260" s="463" t="s">
        <v>918</v>
      </c>
      <c r="AF260" s="463" t="s">
        <v>918</v>
      </c>
      <c r="AG260" s="463" t="s">
        <v>918</v>
      </c>
      <c r="AH260" s="463" t="s">
        <v>918</v>
      </c>
      <c r="AI260" s="463" t="s">
        <v>918</v>
      </c>
      <c r="AJ260" s="463" t="s">
        <v>918</v>
      </c>
      <c r="AK260" s="463" t="s">
        <v>918</v>
      </c>
      <c r="AL260" s="726"/>
      <c r="AM260" s="726"/>
      <c r="AN260" s="726"/>
      <c r="AO260" s="726"/>
      <c r="AP260" s="726"/>
      <c r="AQ260" s="726"/>
      <c r="AR260" s="726"/>
      <c r="AS260" s="726"/>
      <c r="AT260" s="726"/>
      <c r="AU260" s="726"/>
      <c r="AV260" s="726"/>
      <c r="AW260" s="726"/>
      <c r="AX260" s="726"/>
      <c r="AY260" s="726"/>
      <c r="AZ260" s="726"/>
      <c r="BA260" s="726"/>
      <c r="BB260" s="726"/>
      <c r="BC260" s="726"/>
      <c r="BD260" s="726"/>
      <c r="BE260" s="726"/>
      <c r="BF260" s="726"/>
      <c r="BG260" s="726"/>
      <c r="BH260" s="726"/>
      <c r="BI260" s="726"/>
      <c r="BJ260" s="726"/>
      <c r="BK260" s="726"/>
      <c r="BL260" s="726"/>
    </row>
    <row r="261" spans="1:64" outlineLevel="1" x14ac:dyDescent="0.2">
      <c r="A261" s="726"/>
      <c r="B261" s="845" t="s">
        <v>946</v>
      </c>
      <c r="C261" s="974" t="s">
        <v>3013</v>
      </c>
      <c r="D261" s="463" t="s">
        <v>918</v>
      </c>
      <c r="E261" s="463" t="s">
        <v>918</v>
      </c>
      <c r="F261" s="463" t="s">
        <v>918</v>
      </c>
      <c r="G261" s="463" t="s">
        <v>918</v>
      </c>
      <c r="H261" s="463" t="s">
        <v>918</v>
      </c>
      <c r="I261" s="463" t="s">
        <v>918</v>
      </c>
      <c r="J261" s="463" t="s">
        <v>918</v>
      </c>
      <c r="K261" s="463" t="s">
        <v>918</v>
      </c>
      <c r="L261" s="463" t="s">
        <v>918</v>
      </c>
      <c r="M261" s="463" t="s">
        <v>918</v>
      </c>
      <c r="N261" s="463" t="s">
        <v>918</v>
      </c>
      <c r="O261" s="463" t="s">
        <v>918</v>
      </c>
      <c r="P261" s="463" t="s">
        <v>918</v>
      </c>
      <c r="Q261" s="463" t="s">
        <v>918</v>
      </c>
      <c r="R261" s="463" t="s">
        <v>918</v>
      </c>
      <c r="S261" s="463" t="s">
        <v>918</v>
      </c>
      <c r="T261" s="463" t="s">
        <v>918</v>
      </c>
      <c r="U261" s="463" t="s">
        <v>918</v>
      </c>
      <c r="V261" s="463" t="s">
        <v>918</v>
      </c>
      <c r="W261" s="463" t="s">
        <v>918</v>
      </c>
      <c r="X261" s="463" t="s">
        <v>918</v>
      </c>
      <c r="Y261" s="463" t="s">
        <v>918</v>
      </c>
      <c r="Z261" s="463" t="s">
        <v>918</v>
      </c>
      <c r="AA261" s="463" t="s">
        <v>918</v>
      </c>
      <c r="AB261" s="463" t="s">
        <v>918</v>
      </c>
      <c r="AC261" s="463" t="s">
        <v>918</v>
      </c>
      <c r="AD261" s="463" t="s">
        <v>918</v>
      </c>
      <c r="AE261" s="463" t="s">
        <v>918</v>
      </c>
      <c r="AF261" s="463" t="s">
        <v>918</v>
      </c>
      <c r="AG261" s="463" t="s">
        <v>918</v>
      </c>
      <c r="AH261" s="463" t="s">
        <v>918</v>
      </c>
      <c r="AI261" s="463" t="s">
        <v>918</v>
      </c>
      <c r="AJ261" s="463" t="s">
        <v>918</v>
      </c>
      <c r="AK261" s="463" t="s">
        <v>918</v>
      </c>
      <c r="AL261" s="726"/>
      <c r="AM261" s="726"/>
      <c r="AN261" s="726"/>
      <c r="AO261" s="726"/>
      <c r="AP261" s="726"/>
      <c r="AQ261" s="726"/>
      <c r="AR261" s="726"/>
      <c r="AS261" s="726"/>
      <c r="AT261" s="726"/>
      <c r="AU261" s="726"/>
      <c r="AV261" s="726"/>
      <c r="AW261" s="726"/>
      <c r="AX261" s="726"/>
      <c r="AY261" s="726"/>
      <c r="AZ261" s="726"/>
      <c r="BA261" s="726"/>
      <c r="BB261" s="726"/>
      <c r="BC261" s="726"/>
      <c r="BD261" s="726"/>
      <c r="BE261" s="726"/>
      <c r="BF261" s="726"/>
      <c r="BG261" s="726"/>
      <c r="BH261" s="726"/>
      <c r="BI261" s="726"/>
      <c r="BJ261" s="726"/>
      <c r="BK261" s="726"/>
      <c r="BL261" s="726"/>
    </row>
    <row r="262" spans="1:64" outlineLevel="1" x14ac:dyDescent="0.2">
      <c r="A262" s="726"/>
      <c r="B262" s="845" t="s">
        <v>946</v>
      </c>
      <c r="C262" s="974" t="s">
        <v>3014</v>
      </c>
      <c r="D262" s="463" t="s">
        <v>918</v>
      </c>
      <c r="E262" s="463" t="s">
        <v>918</v>
      </c>
      <c r="F262" s="463" t="s">
        <v>918</v>
      </c>
      <c r="G262" s="463" t="s">
        <v>918</v>
      </c>
      <c r="H262" s="463" t="s">
        <v>918</v>
      </c>
      <c r="I262" s="463" t="s">
        <v>918</v>
      </c>
      <c r="J262" s="463" t="s">
        <v>918</v>
      </c>
      <c r="K262" s="463" t="s">
        <v>918</v>
      </c>
      <c r="L262" s="463" t="s">
        <v>918</v>
      </c>
      <c r="M262" s="463" t="s">
        <v>918</v>
      </c>
      <c r="N262" s="463" t="s">
        <v>918</v>
      </c>
      <c r="O262" s="463" t="s">
        <v>918</v>
      </c>
      <c r="P262" s="463" t="s">
        <v>918</v>
      </c>
      <c r="Q262" s="463" t="s">
        <v>918</v>
      </c>
      <c r="R262" s="463" t="s">
        <v>918</v>
      </c>
      <c r="S262" s="463" t="s">
        <v>918</v>
      </c>
      <c r="T262" s="463" t="s">
        <v>918</v>
      </c>
      <c r="U262" s="463" t="s">
        <v>918</v>
      </c>
      <c r="V262" s="463" t="s">
        <v>918</v>
      </c>
      <c r="W262" s="463" t="s">
        <v>918</v>
      </c>
      <c r="X262" s="463" t="s">
        <v>918</v>
      </c>
      <c r="Y262" s="463" t="s">
        <v>918</v>
      </c>
      <c r="Z262" s="463" t="s">
        <v>918</v>
      </c>
      <c r="AA262" s="463" t="s">
        <v>918</v>
      </c>
      <c r="AB262" s="463" t="s">
        <v>918</v>
      </c>
      <c r="AC262" s="463" t="s">
        <v>918</v>
      </c>
      <c r="AD262" s="463" t="s">
        <v>918</v>
      </c>
      <c r="AE262" s="463" t="s">
        <v>918</v>
      </c>
      <c r="AF262" s="463" t="s">
        <v>918</v>
      </c>
      <c r="AG262" s="463" t="s">
        <v>918</v>
      </c>
      <c r="AH262" s="463" t="s">
        <v>918</v>
      </c>
      <c r="AI262" s="463" t="s">
        <v>918</v>
      </c>
      <c r="AJ262" s="463" t="s">
        <v>918</v>
      </c>
      <c r="AK262" s="463" t="s">
        <v>918</v>
      </c>
      <c r="AL262" s="726"/>
      <c r="AM262" s="726"/>
      <c r="AN262" s="726"/>
      <c r="AO262" s="726"/>
      <c r="AP262" s="726"/>
      <c r="AQ262" s="726"/>
      <c r="AR262" s="726"/>
      <c r="AS262" s="726"/>
      <c r="AT262" s="726"/>
      <c r="AU262" s="726"/>
      <c r="AV262" s="726"/>
      <c r="AW262" s="726"/>
      <c r="AX262" s="726"/>
      <c r="AY262" s="726"/>
      <c r="AZ262" s="726"/>
      <c r="BA262" s="726"/>
      <c r="BB262" s="726"/>
      <c r="BC262" s="726"/>
      <c r="BD262" s="726"/>
      <c r="BE262" s="726"/>
      <c r="BF262" s="726"/>
      <c r="BG262" s="726"/>
      <c r="BH262" s="726"/>
      <c r="BI262" s="726"/>
      <c r="BJ262" s="726"/>
      <c r="BK262" s="726"/>
      <c r="BL262" s="726"/>
    </row>
    <row r="263" spans="1:64" outlineLevel="1" x14ac:dyDescent="0.2">
      <c r="A263" s="726"/>
      <c r="B263" s="845" t="s">
        <v>946</v>
      </c>
      <c r="C263" s="974" t="s">
        <v>3015</v>
      </c>
      <c r="D263" s="463" t="s">
        <v>918</v>
      </c>
      <c r="E263" s="463" t="s">
        <v>918</v>
      </c>
      <c r="F263" s="463" t="s">
        <v>918</v>
      </c>
      <c r="G263" s="463" t="s">
        <v>918</v>
      </c>
      <c r="H263" s="463" t="s">
        <v>918</v>
      </c>
      <c r="I263" s="463" t="s">
        <v>918</v>
      </c>
      <c r="J263" s="463" t="s">
        <v>918</v>
      </c>
      <c r="K263" s="463" t="s">
        <v>918</v>
      </c>
      <c r="L263" s="463" t="s">
        <v>918</v>
      </c>
      <c r="M263" s="463" t="s">
        <v>918</v>
      </c>
      <c r="N263" s="463" t="s">
        <v>918</v>
      </c>
      <c r="O263" s="463" t="s">
        <v>918</v>
      </c>
      <c r="P263" s="463" t="s">
        <v>918</v>
      </c>
      <c r="Q263" s="463" t="s">
        <v>918</v>
      </c>
      <c r="R263" s="463" t="s">
        <v>918</v>
      </c>
      <c r="S263" s="463" t="s">
        <v>918</v>
      </c>
      <c r="T263" s="463" t="s">
        <v>918</v>
      </c>
      <c r="U263" s="463" t="s">
        <v>918</v>
      </c>
      <c r="V263" s="463" t="s">
        <v>918</v>
      </c>
      <c r="W263" s="463" t="s">
        <v>918</v>
      </c>
      <c r="X263" s="463" t="s">
        <v>918</v>
      </c>
      <c r="Y263" s="463" t="s">
        <v>918</v>
      </c>
      <c r="Z263" s="463" t="s">
        <v>918</v>
      </c>
      <c r="AA263" s="463" t="s">
        <v>918</v>
      </c>
      <c r="AB263" s="463" t="s">
        <v>918</v>
      </c>
      <c r="AC263" s="463" t="s">
        <v>918</v>
      </c>
      <c r="AD263" s="463" t="s">
        <v>918</v>
      </c>
      <c r="AE263" s="463" t="s">
        <v>918</v>
      </c>
      <c r="AF263" s="463" t="s">
        <v>918</v>
      </c>
      <c r="AG263" s="463" t="s">
        <v>918</v>
      </c>
      <c r="AH263" s="463" t="s">
        <v>918</v>
      </c>
      <c r="AI263" s="463" t="s">
        <v>918</v>
      </c>
      <c r="AJ263" s="463" t="s">
        <v>918</v>
      </c>
      <c r="AK263" s="463" t="s">
        <v>918</v>
      </c>
      <c r="AL263" s="726"/>
      <c r="AM263" s="726"/>
      <c r="AN263" s="726"/>
      <c r="AO263" s="726"/>
      <c r="AP263" s="726"/>
      <c r="AQ263" s="726"/>
      <c r="AR263" s="726"/>
      <c r="AS263" s="726"/>
      <c r="AT263" s="726"/>
      <c r="AU263" s="726"/>
      <c r="AV263" s="726"/>
      <c r="AW263" s="726"/>
      <c r="AX263" s="726"/>
      <c r="AY263" s="726"/>
      <c r="AZ263" s="726"/>
      <c r="BA263" s="726"/>
      <c r="BB263" s="726"/>
      <c r="BC263" s="726"/>
      <c r="BD263" s="726"/>
      <c r="BE263" s="726"/>
      <c r="BF263" s="726"/>
      <c r="BG263" s="726"/>
      <c r="BH263" s="726"/>
      <c r="BI263" s="726"/>
      <c r="BJ263" s="726"/>
      <c r="BK263" s="726"/>
      <c r="BL263" s="726"/>
    </row>
    <row r="264" spans="1:64" outlineLevel="1" x14ac:dyDescent="0.2">
      <c r="A264" s="726"/>
      <c r="B264" s="845" t="s">
        <v>946</v>
      </c>
      <c r="C264" s="974" t="s">
        <v>3016</v>
      </c>
      <c r="D264" s="463" t="s">
        <v>918</v>
      </c>
      <c r="E264" s="463" t="s">
        <v>918</v>
      </c>
      <c r="F264" s="463" t="s">
        <v>918</v>
      </c>
      <c r="G264" s="463" t="s">
        <v>918</v>
      </c>
      <c r="H264" s="463" t="s">
        <v>918</v>
      </c>
      <c r="I264" s="463" t="s">
        <v>918</v>
      </c>
      <c r="J264" s="463" t="s">
        <v>918</v>
      </c>
      <c r="K264" s="463" t="s">
        <v>918</v>
      </c>
      <c r="L264" s="463" t="s">
        <v>918</v>
      </c>
      <c r="M264" s="463" t="s">
        <v>918</v>
      </c>
      <c r="N264" s="463" t="s">
        <v>918</v>
      </c>
      <c r="O264" s="463" t="s">
        <v>918</v>
      </c>
      <c r="P264" s="463" t="s">
        <v>918</v>
      </c>
      <c r="Q264" s="463" t="s">
        <v>918</v>
      </c>
      <c r="R264" s="463" t="s">
        <v>918</v>
      </c>
      <c r="S264" s="463" t="s">
        <v>918</v>
      </c>
      <c r="T264" s="463" t="s">
        <v>918</v>
      </c>
      <c r="U264" s="463" t="s">
        <v>918</v>
      </c>
      <c r="V264" s="463" t="s">
        <v>918</v>
      </c>
      <c r="W264" s="463" t="s">
        <v>918</v>
      </c>
      <c r="X264" s="463" t="s">
        <v>918</v>
      </c>
      <c r="Y264" s="463" t="s">
        <v>918</v>
      </c>
      <c r="Z264" s="463" t="s">
        <v>918</v>
      </c>
      <c r="AA264" s="463" t="s">
        <v>918</v>
      </c>
      <c r="AB264" s="463" t="s">
        <v>918</v>
      </c>
      <c r="AC264" s="463" t="s">
        <v>918</v>
      </c>
      <c r="AD264" s="463" t="s">
        <v>918</v>
      </c>
      <c r="AE264" s="463" t="s">
        <v>918</v>
      </c>
      <c r="AF264" s="463" t="s">
        <v>918</v>
      </c>
      <c r="AG264" s="463" t="s">
        <v>918</v>
      </c>
      <c r="AH264" s="463" t="s">
        <v>918</v>
      </c>
      <c r="AI264" s="463" t="s">
        <v>918</v>
      </c>
      <c r="AJ264" s="463" t="s">
        <v>918</v>
      </c>
      <c r="AK264" s="463" t="s">
        <v>918</v>
      </c>
      <c r="AL264" s="726"/>
      <c r="AM264" s="726"/>
      <c r="AN264" s="726"/>
      <c r="AO264" s="726"/>
      <c r="AP264" s="726"/>
      <c r="AQ264" s="726"/>
      <c r="AR264" s="726"/>
      <c r="AS264" s="726"/>
      <c r="AT264" s="726"/>
      <c r="AU264" s="726"/>
      <c r="AV264" s="726"/>
      <c r="AW264" s="726"/>
      <c r="AX264" s="726"/>
      <c r="AY264" s="726"/>
      <c r="AZ264" s="726"/>
      <c r="BA264" s="726"/>
      <c r="BB264" s="726"/>
      <c r="BC264" s="726"/>
      <c r="BD264" s="726"/>
      <c r="BE264" s="726"/>
      <c r="BF264" s="726"/>
      <c r="BG264" s="726"/>
      <c r="BH264" s="726"/>
      <c r="BI264" s="726"/>
      <c r="BJ264" s="726"/>
      <c r="BK264" s="726"/>
      <c r="BL264" s="726"/>
    </row>
    <row r="265" spans="1:64" outlineLevel="1" x14ac:dyDescent="0.2">
      <c r="A265" s="726"/>
      <c r="B265" s="845" t="s">
        <v>946</v>
      </c>
      <c r="C265" s="974" t="s">
        <v>3017</v>
      </c>
      <c r="D265" s="463" t="s">
        <v>918</v>
      </c>
      <c r="E265" s="463" t="s">
        <v>918</v>
      </c>
      <c r="F265" s="463" t="s">
        <v>918</v>
      </c>
      <c r="G265" s="463" t="s">
        <v>918</v>
      </c>
      <c r="H265" s="463" t="s">
        <v>918</v>
      </c>
      <c r="I265" s="463" t="s">
        <v>918</v>
      </c>
      <c r="J265" s="463" t="s">
        <v>918</v>
      </c>
      <c r="K265" s="463" t="s">
        <v>918</v>
      </c>
      <c r="L265" s="463" t="s">
        <v>918</v>
      </c>
      <c r="M265" s="463" t="s">
        <v>918</v>
      </c>
      <c r="N265" s="463" t="s">
        <v>918</v>
      </c>
      <c r="O265" s="463" t="s">
        <v>918</v>
      </c>
      <c r="P265" s="463" t="s">
        <v>918</v>
      </c>
      <c r="Q265" s="463" t="s">
        <v>918</v>
      </c>
      <c r="R265" s="463" t="s">
        <v>918</v>
      </c>
      <c r="S265" s="463" t="s">
        <v>918</v>
      </c>
      <c r="T265" s="463" t="s">
        <v>918</v>
      </c>
      <c r="U265" s="463" t="s">
        <v>918</v>
      </c>
      <c r="V265" s="463" t="s">
        <v>918</v>
      </c>
      <c r="W265" s="463" t="s">
        <v>918</v>
      </c>
      <c r="X265" s="463" t="s">
        <v>918</v>
      </c>
      <c r="Y265" s="463" t="s">
        <v>918</v>
      </c>
      <c r="Z265" s="463" t="s">
        <v>918</v>
      </c>
      <c r="AA265" s="463" t="s">
        <v>918</v>
      </c>
      <c r="AB265" s="463" t="s">
        <v>918</v>
      </c>
      <c r="AC265" s="463" t="s">
        <v>918</v>
      </c>
      <c r="AD265" s="463" t="s">
        <v>918</v>
      </c>
      <c r="AE265" s="463" t="s">
        <v>918</v>
      </c>
      <c r="AF265" s="463" t="s">
        <v>918</v>
      </c>
      <c r="AG265" s="463" t="s">
        <v>918</v>
      </c>
      <c r="AH265" s="463" t="s">
        <v>918</v>
      </c>
      <c r="AI265" s="463" t="s">
        <v>918</v>
      </c>
      <c r="AJ265" s="463" t="s">
        <v>918</v>
      </c>
      <c r="AK265" s="463" t="s">
        <v>918</v>
      </c>
      <c r="AL265" s="726"/>
      <c r="AM265" s="726"/>
      <c r="AN265" s="726"/>
      <c r="AO265" s="726"/>
      <c r="AP265" s="726"/>
      <c r="AQ265" s="726"/>
      <c r="AR265" s="726"/>
      <c r="AS265" s="726"/>
      <c r="AT265" s="726"/>
      <c r="AU265" s="726"/>
      <c r="AV265" s="726"/>
      <c r="AW265" s="726"/>
      <c r="AX265" s="726"/>
      <c r="AY265" s="726"/>
      <c r="AZ265" s="726"/>
      <c r="BA265" s="726"/>
      <c r="BB265" s="726"/>
      <c r="BC265" s="726"/>
      <c r="BD265" s="726"/>
      <c r="BE265" s="726"/>
      <c r="BF265" s="726"/>
      <c r="BG265" s="726"/>
      <c r="BH265" s="726"/>
      <c r="BI265" s="726"/>
      <c r="BJ265" s="726"/>
      <c r="BK265" s="726"/>
      <c r="BL265" s="726"/>
    </row>
    <row r="266" spans="1:64" outlineLevel="1" x14ac:dyDescent="0.2">
      <c r="A266" s="726"/>
      <c r="B266" s="845" t="s">
        <v>946</v>
      </c>
      <c r="C266" s="974" t="s">
        <v>3018</v>
      </c>
      <c r="D266" s="463" t="s">
        <v>918</v>
      </c>
      <c r="E266" s="463" t="s">
        <v>918</v>
      </c>
      <c r="F266" s="463" t="s">
        <v>918</v>
      </c>
      <c r="G266" s="463" t="s">
        <v>918</v>
      </c>
      <c r="H266" s="463" t="s">
        <v>918</v>
      </c>
      <c r="I266" s="463" t="s">
        <v>918</v>
      </c>
      <c r="J266" s="463" t="s">
        <v>918</v>
      </c>
      <c r="K266" s="463" t="s">
        <v>918</v>
      </c>
      <c r="L266" s="463" t="s">
        <v>918</v>
      </c>
      <c r="M266" s="463" t="s">
        <v>918</v>
      </c>
      <c r="N266" s="463" t="s">
        <v>918</v>
      </c>
      <c r="O266" s="463" t="s">
        <v>918</v>
      </c>
      <c r="P266" s="463" t="s">
        <v>918</v>
      </c>
      <c r="Q266" s="463" t="s">
        <v>918</v>
      </c>
      <c r="R266" s="463" t="s">
        <v>918</v>
      </c>
      <c r="S266" s="463" t="s">
        <v>918</v>
      </c>
      <c r="T266" s="463" t="s">
        <v>918</v>
      </c>
      <c r="U266" s="463" t="s">
        <v>918</v>
      </c>
      <c r="V266" s="463" t="s">
        <v>918</v>
      </c>
      <c r="W266" s="463" t="s">
        <v>918</v>
      </c>
      <c r="X266" s="463" t="s">
        <v>918</v>
      </c>
      <c r="Y266" s="463" t="s">
        <v>918</v>
      </c>
      <c r="Z266" s="463" t="s">
        <v>918</v>
      </c>
      <c r="AA266" s="463" t="s">
        <v>918</v>
      </c>
      <c r="AB266" s="463" t="s">
        <v>918</v>
      </c>
      <c r="AC266" s="463" t="s">
        <v>918</v>
      </c>
      <c r="AD266" s="463" t="s">
        <v>918</v>
      </c>
      <c r="AE266" s="463" t="s">
        <v>918</v>
      </c>
      <c r="AF266" s="463" t="s">
        <v>918</v>
      </c>
      <c r="AG266" s="463" t="s">
        <v>918</v>
      </c>
      <c r="AH266" s="463" t="s">
        <v>918</v>
      </c>
      <c r="AI266" s="463" t="s">
        <v>918</v>
      </c>
      <c r="AJ266" s="463" t="s">
        <v>918</v>
      </c>
      <c r="AK266" s="463" t="s">
        <v>918</v>
      </c>
      <c r="AL266" s="726"/>
      <c r="AM266" s="726"/>
      <c r="AN266" s="726"/>
      <c r="AO266" s="726"/>
      <c r="AP266" s="726"/>
      <c r="AQ266" s="726"/>
      <c r="AR266" s="726"/>
      <c r="AS266" s="726"/>
      <c r="AT266" s="726"/>
      <c r="AU266" s="726"/>
      <c r="AV266" s="726"/>
      <c r="AW266" s="726"/>
      <c r="AX266" s="726"/>
      <c r="AY266" s="726"/>
      <c r="AZ266" s="726"/>
      <c r="BA266" s="726"/>
      <c r="BB266" s="726"/>
      <c r="BC266" s="726"/>
      <c r="BD266" s="726"/>
      <c r="BE266" s="726"/>
      <c r="BF266" s="726"/>
      <c r="BG266" s="726"/>
      <c r="BH266" s="726"/>
      <c r="BI266" s="726"/>
      <c r="BJ266" s="726"/>
      <c r="BK266" s="726"/>
      <c r="BL266" s="726"/>
    </row>
    <row r="267" spans="1:64" outlineLevel="1" x14ac:dyDescent="0.2">
      <c r="A267" s="726"/>
      <c r="B267" s="845" t="s">
        <v>946</v>
      </c>
      <c r="C267" s="974" t="s">
        <v>3019</v>
      </c>
      <c r="D267" s="463" t="s">
        <v>918</v>
      </c>
      <c r="E267" s="463" t="s">
        <v>918</v>
      </c>
      <c r="F267" s="463" t="s">
        <v>918</v>
      </c>
      <c r="G267" s="463" t="s">
        <v>918</v>
      </c>
      <c r="H267" s="463" t="s">
        <v>918</v>
      </c>
      <c r="I267" s="463" t="s">
        <v>918</v>
      </c>
      <c r="J267" s="463" t="s">
        <v>918</v>
      </c>
      <c r="K267" s="463" t="s">
        <v>918</v>
      </c>
      <c r="L267" s="463" t="s">
        <v>918</v>
      </c>
      <c r="M267" s="463" t="s">
        <v>918</v>
      </c>
      <c r="N267" s="463" t="s">
        <v>918</v>
      </c>
      <c r="O267" s="463" t="s">
        <v>918</v>
      </c>
      <c r="P267" s="463" t="s">
        <v>918</v>
      </c>
      <c r="Q267" s="463" t="s">
        <v>918</v>
      </c>
      <c r="R267" s="463" t="s">
        <v>918</v>
      </c>
      <c r="S267" s="463" t="s">
        <v>918</v>
      </c>
      <c r="T267" s="463" t="s">
        <v>918</v>
      </c>
      <c r="U267" s="463" t="s">
        <v>918</v>
      </c>
      <c r="V267" s="463" t="s">
        <v>918</v>
      </c>
      <c r="W267" s="463" t="s">
        <v>918</v>
      </c>
      <c r="X267" s="463" t="s">
        <v>918</v>
      </c>
      <c r="Y267" s="463" t="s">
        <v>918</v>
      </c>
      <c r="Z267" s="463" t="s">
        <v>918</v>
      </c>
      <c r="AA267" s="463" t="s">
        <v>918</v>
      </c>
      <c r="AB267" s="463" t="s">
        <v>918</v>
      </c>
      <c r="AC267" s="463" t="s">
        <v>918</v>
      </c>
      <c r="AD267" s="463" t="s">
        <v>918</v>
      </c>
      <c r="AE267" s="463" t="s">
        <v>918</v>
      </c>
      <c r="AF267" s="463" t="s">
        <v>918</v>
      </c>
      <c r="AG267" s="463" t="s">
        <v>918</v>
      </c>
      <c r="AH267" s="463" t="s">
        <v>918</v>
      </c>
      <c r="AI267" s="463" t="s">
        <v>918</v>
      </c>
      <c r="AJ267" s="463" t="s">
        <v>918</v>
      </c>
      <c r="AK267" s="463" t="s">
        <v>918</v>
      </c>
      <c r="AL267" s="726"/>
      <c r="AM267" s="726"/>
      <c r="AN267" s="726"/>
      <c r="AO267" s="726"/>
      <c r="AP267" s="726"/>
      <c r="AQ267" s="726"/>
      <c r="AR267" s="726"/>
      <c r="AS267" s="726"/>
      <c r="AT267" s="726"/>
      <c r="AU267" s="726"/>
      <c r="AV267" s="726"/>
      <c r="AW267" s="726"/>
      <c r="AX267" s="726"/>
      <c r="AY267" s="726"/>
      <c r="AZ267" s="726"/>
      <c r="BA267" s="726"/>
      <c r="BB267" s="726"/>
      <c r="BC267" s="726"/>
      <c r="BD267" s="726"/>
      <c r="BE267" s="726"/>
      <c r="BF267" s="726"/>
      <c r="BG267" s="726"/>
      <c r="BH267" s="726"/>
      <c r="BI267" s="726"/>
      <c r="BJ267" s="726"/>
      <c r="BK267" s="726"/>
      <c r="BL267" s="726"/>
    </row>
    <row r="268" spans="1:64" outlineLevel="1" x14ac:dyDescent="0.2">
      <c r="A268" s="726"/>
      <c r="B268" s="845" t="s">
        <v>946</v>
      </c>
      <c r="C268" s="974" t="s">
        <v>3020</v>
      </c>
      <c r="D268" s="463" t="s">
        <v>918</v>
      </c>
      <c r="E268" s="463" t="s">
        <v>918</v>
      </c>
      <c r="F268" s="463" t="s">
        <v>918</v>
      </c>
      <c r="G268" s="463" t="s">
        <v>918</v>
      </c>
      <c r="H268" s="463" t="s">
        <v>918</v>
      </c>
      <c r="I268" s="463" t="s">
        <v>918</v>
      </c>
      <c r="J268" s="463" t="s">
        <v>918</v>
      </c>
      <c r="K268" s="463" t="s">
        <v>918</v>
      </c>
      <c r="L268" s="463" t="s">
        <v>918</v>
      </c>
      <c r="M268" s="463" t="s">
        <v>918</v>
      </c>
      <c r="N268" s="463" t="s">
        <v>918</v>
      </c>
      <c r="O268" s="463" t="s">
        <v>918</v>
      </c>
      <c r="P268" s="463" t="s">
        <v>918</v>
      </c>
      <c r="Q268" s="463" t="s">
        <v>918</v>
      </c>
      <c r="R268" s="463" t="s">
        <v>918</v>
      </c>
      <c r="S268" s="463" t="s">
        <v>918</v>
      </c>
      <c r="T268" s="463" t="s">
        <v>918</v>
      </c>
      <c r="U268" s="463" t="s">
        <v>918</v>
      </c>
      <c r="V268" s="463" t="s">
        <v>918</v>
      </c>
      <c r="W268" s="463" t="s">
        <v>918</v>
      </c>
      <c r="X268" s="463" t="s">
        <v>918</v>
      </c>
      <c r="Y268" s="463" t="s">
        <v>918</v>
      </c>
      <c r="Z268" s="463" t="s">
        <v>918</v>
      </c>
      <c r="AA268" s="463" t="s">
        <v>918</v>
      </c>
      <c r="AB268" s="463" t="s">
        <v>918</v>
      </c>
      <c r="AC268" s="463" t="s">
        <v>918</v>
      </c>
      <c r="AD268" s="463" t="s">
        <v>918</v>
      </c>
      <c r="AE268" s="463" t="s">
        <v>918</v>
      </c>
      <c r="AF268" s="463" t="s">
        <v>918</v>
      </c>
      <c r="AG268" s="463" t="s">
        <v>918</v>
      </c>
      <c r="AH268" s="463" t="s">
        <v>918</v>
      </c>
      <c r="AI268" s="463" t="s">
        <v>918</v>
      </c>
      <c r="AJ268" s="463" t="s">
        <v>918</v>
      </c>
      <c r="AK268" s="463" t="s">
        <v>918</v>
      </c>
      <c r="AL268" s="726"/>
      <c r="AM268" s="726"/>
      <c r="AN268" s="726"/>
      <c r="AO268" s="726"/>
      <c r="AP268" s="726"/>
      <c r="AQ268" s="726"/>
      <c r="AR268" s="726"/>
      <c r="AS268" s="726"/>
      <c r="AT268" s="726"/>
      <c r="AU268" s="726"/>
      <c r="AV268" s="726"/>
      <c r="AW268" s="726"/>
      <c r="AX268" s="726"/>
      <c r="AY268" s="726"/>
      <c r="AZ268" s="726"/>
      <c r="BA268" s="726"/>
      <c r="BB268" s="726"/>
      <c r="BC268" s="726"/>
      <c r="BD268" s="726"/>
      <c r="BE268" s="726"/>
      <c r="BF268" s="726"/>
      <c r="BG268" s="726"/>
      <c r="BH268" s="726"/>
      <c r="BI268" s="726"/>
      <c r="BJ268" s="726"/>
      <c r="BK268" s="726"/>
      <c r="BL268" s="726"/>
    </row>
    <row r="269" spans="1:64" outlineLevel="1" x14ac:dyDescent="0.2">
      <c r="A269" s="726"/>
      <c r="B269" s="845" t="s">
        <v>946</v>
      </c>
      <c r="C269" s="974" t="s">
        <v>3021</v>
      </c>
      <c r="D269" s="463" t="s">
        <v>918</v>
      </c>
      <c r="E269" s="463" t="s">
        <v>918</v>
      </c>
      <c r="F269" s="463" t="s">
        <v>918</v>
      </c>
      <c r="G269" s="463" t="s">
        <v>918</v>
      </c>
      <c r="H269" s="463" t="s">
        <v>918</v>
      </c>
      <c r="I269" s="463" t="s">
        <v>918</v>
      </c>
      <c r="J269" s="463" t="s">
        <v>918</v>
      </c>
      <c r="K269" s="463" t="s">
        <v>918</v>
      </c>
      <c r="L269" s="463" t="s">
        <v>918</v>
      </c>
      <c r="M269" s="463" t="s">
        <v>918</v>
      </c>
      <c r="N269" s="463" t="s">
        <v>918</v>
      </c>
      <c r="O269" s="463" t="s">
        <v>918</v>
      </c>
      <c r="P269" s="463" t="s">
        <v>918</v>
      </c>
      <c r="Q269" s="463" t="s">
        <v>918</v>
      </c>
      <c r="R269" s="463" t="s">
        <v>918</v>
      </c>
      <c r="S269" s="463" t="s">
        <v>918</v>
      </c>
      <c r="T269" s="463" t="s">
        <v>918</v>
      </c>
      <c r="U269" s="463" t="s">
        <v>918</v>
      </c>
      <c r="V269" s="463" t="s">
        <v>918</v>
      </c>
      <c r="W269" s="463" t="s">
        <v>918</v>
      </c>
      <c r="X269" s="463" t="s">
        <v>918</v>
      </c>
      <c r="Y269" s="463" t="s">
        <v>918</v>
      </c>
      <c r="Z269" s="463" t="s">
        <v>918</v>
      </c>
      <c r="AA269" s="463" t="s">
        <v>918</v>
      </c>
      <c r="AB269" s="463" t="s">
        <v>918</v>
      </c>
      <c r="AC269" s="463" t="s">
        <v>918</v>
      </c>
      <c r="AD269" s="463" t="s">
        <v>918</v>
      </c>
      <c r="AE269" s="463" t="s">
        <v>918</v>
      </c>
      <c r="AF269" s="463" t="s">
        <v>918</v>
      </c>
      <c r="AG269" s="463" t="s">
        <v>918</v>
      </c>
      <c r="AH269" s="463" t="s">
        <v>918</v>
      </c>
      <c r="AI269" s="463" t="s">
        <v>918</v>
      </c>
      <c r="AJ269" s="463" t="s">
        <v>918</v>
      </c>
      <c r="AK269" s="463" t="s">
        <v>918</v>
      </c>
      <c r="AL269" s="726"/>
      <c r="AM269" s="726"/>
      <c r="AN269" s="726"/>
      <c r="AO269" s="726"/>
      <c r="AP269" s="726"/>
      <c r="AQ269" s="726"/>
      <c r="AR269" s="726"/>
      <c r="AS269" s="726"/>
      <c r="AT269" s="726"/>
      <c r="AU269" s="726"/>
      <c r="AV269" s="726"/>
      <c r="AW269" s="726"/>
      <c r="AX269" s="726"/>
      <c r="AY269" s="726"/>
      <c r="AZ269" s="726"/>
      <c r="BA269" s="726"/>
      <c r="BB269" s="726"/>
      <c r="BC269" s="726"/>
      <c r="BD269" s="726"/>
      <c r="BE269" s="726"/>
      <c r="BF269" s="726"/>
      <c r="BG269" s="726"/>
      <c r="BH269" s="726"/>
      <c r="BI269" s="726"/>
      <c r="BJ269" s="726"/>
      <c r="BK269" s="726"/>
      <c r="BL269" s="726"/>
    </row>
    <row r="270" spans="1:64" outlineLevel="1" x14ac:dyDescent="0.2">
      <c r="A270" s="726"/>
      <c r="B270" s="845" t="s">
        <v>946</v>
      </c>
      <c r="C270" s="974" t="s">
        <v>3022</v>
      </c>
      <c r="D270" s="463" t="s">
        <v>918</v>
      </c>
      <c r="E270" s="463" t="s">
        <v>918</v>
      </c>
      <c r="F270" s="463" t="s">
        <v>918</v>
      </c>
      <c r="G270" s="463" t="s">
        <v>918</v>
      </c>
      <c r="H270" s="463" t="s">
        <v>918</v>
      </c>
      <c r="I270" s="463" t="s">
        <v>918</v>
      </c>
      <c r="J270" s="463" t="s">
        <v>918</v>
      </c>
      <c r="K270" s="463" t="s">
        <v>918</v>
      </c>
      <c r="L270" s="463" t="s">
        <v>918</v>
      </c>
      <c r="M270" s="463" t="s">
        <v>918</v>
      </c>
      <c r="N270" s="463" t="s">
        <v>918</v>
      </c>
      <c r="O270" s="463" t="s">
        <v>918</v>
      </c>
      <c r="P270" s="463" t="s">
        <v>918</v>
      </c>
      <c r="Q270" s="463" t="s">
        <v>918</v>
      </c>
      <c r="R270" s="463" t="s">
        <v>918</v>
      </c>
      <c r="S270" s="463" t="s">
        <v>918</v>
      </c>
      <c r="T270" s="463" t="s">
        <v>918</v>
      </c>
      <c r="U270" s="463" t="s">
        <v>918</v>
      </c>
      <c r="V270" s="463" t="s">
        <v>918</v>
      </c>
      <c r="W270" s="463" t="s">
        <v>918</v>
      </c>
      <c r="X270" s="463" t="s">
        <v>918</v>
      </c>
      <c r="Y270" s="463" t="s">
        <v>918</v>
      </c>
      <c r="Z270" s="463" t="s">
        <v>918</v>
      </c>
      <c r="AA270" s="463" t="s">
        <v>918</v>
      </c>
      <c r="AB270" s="463" t="s">
        <v>918</v>
      </c>
      <c r="AC270" s="463" t="s">
        <v>918</v>
      </c>
      <c r="AD270" s="463" t="s">
        <v>918</v>
      </c>
      <c r="AE270" s="463" t="s">
        <v>918</v>
      </c>
      <c r="AF270" s="463" t="s">
        <v>918</v>
      </c>
      <c r="AG270" s="463" t="s">
        <v>918</v>
      </c>
      <c r="AH270" s="463" t="s">
        <v>918</v>
      </c>
      <c r="AI270" s="463" t="s">
        <v>918</v>
      </c>
      <c r="AJ270" s="463" t="s">
        <v>918</v>
      </c>
      <c r="AK270" s="463" t="s">
        <v>918</v>
      </c>
      <c r="AL270" s="726"/>
      <c r="AM270" s="726"/>
      <c r="AN270" s="726"/>
      <c r="AO270" s="726"/>
      <c r="AP270" s="726"/>
      <c r="AQ270" s="726"/>
      <c r="AR270" s="726"/>
      <c r="AS270" s="726"/>
      <c r="AT270" s="726"/>
      <c r="AU270" s="726"/>
      <c r="AV270" s="726"/>
      <c r="AW270" s="726"/>
      <c r="AX270" s="726"/>
      <c r="AY270" s="726"/>
      <c r="AZ270" s="726"/>
      <c r="BA270" s="726"/>
      <c r="BB270" s="726"/>
      <c r="BC270" s="726"/>
      <c r="BD270" s="726"/>
      <c r="BE270" s="726"/>
      <c r="BF270" s="726"/>
      <c r="BG270" s="726"/>
      <c r="BH270" s="726"/>
      <c r="BI270" s="726"/>
      <c r="BJ270" s="726"/>
      <c r="BK270" s="726"/>
      <c r="BL270" s="726"/>
    </row>
    <row r="271" spans="1:64" outlineLevel="1" x14ac:dyDescent="0.2">
      <c r="A271" s="726"/>
      <c r="B271" s="845" t="s">
        <v>946</v>
      </c>
      <c r="C271" s="974" t="s">
        <v>3023</v>
      </c>
      <c r="D271" s="463" t="s">
        <v>918</v>
      </c>
      <c r="E271" s="463" t="s">
        <v>918</v>
      </c>
      <c r="F271" s="463" t="s">
        <v>918</v>
      </c>
      <c r="G271" s="463" t="s">
        <v>918</v>
      </c>
      <c r="H271" s="463" t="s">
        <v>918</v>
      </c>
      <c r="I271" s="463" t="s">
        <v>918</v>
      </c>
      <c r="J271" s="463" t="s">
        <v>918</v>
      </c>
      <c r="K271" s="463" t="s">
        <v>918</v>
      </c>
      <c r="L271" s="463" t="s">
        <v>918</v>
      </c>
      <c r="M271" s="463" t="s">
        <v>918</v>
      </c>
      <c r="N271" s="463" t="s">
        <v>918</v>
      </c>
      <c r="O271" s="463" t="s">
        <v>918</v>
      </c>
      <c r="P271" s="463" t="s">
        <v>918</v>
      </c>
      <c r="Q271" s="463" t="s">
        <v>918</v>
      </c>
      <c r="R271" s="463" t="s">
        <v>918</v>
      </c>
      <c r="S271" s="463" t="s">
        <v>918</v>
      </c>
      <c r="T271" s="463" t="s">
        <v>918</v>
      </c>
      <c r="U271" s="463" t="s">
        <v>918</v>
      </c>
      <c r="V271" s="463" t="s">
        <v>918</v>
      </c>
      <c r="W271" s="463" t="s">
        <v>918</v>
      </c>
      <c r="X271" s="463" t="s">
        <v>918</v>
      </c>
      <c r="Y271" s="463" t="s">
        <v>918</v>
      </c>
      <c r="Z271" s="463" t="s">
        <v>918</v>
      </c>
      <c r="AA271" s="463" t="s">
        <v>918</v>
      </c>
      <c r="AB271" s="463" t="s">
        <v>918</v>
      </c>
      <c r="AC271" s="463" t="s">
        <v>918</v>
      </c>
      <c r="AD271" s="463" t="s">
        <v>918</v>
      </c>
      <c r="AE271" s="463" t="s">
        <v>918</v>
      </c>
      <c r="AF271" s="463" t="s">
        <v>918</v>
      </c>
      <c r="AG271" s="463" t="s">
        <v>918</v>
      </c>
      <c r="AH271" s="463" t="s">
        <v>918</v>
      </c>
      <c r="AI271" s="463" t="s">
        <v>918</v>
      </c>
      <c r="AJ271" s="463" t="s">
        <v>918</v>
      </c>
      <c r="AK271" s="463" t="s">
        <v>918</v>
      </c>
      <c r="AL271" s="726"/>
      <c r="AM271" s="726"/>
      <c r="AN271" s="726"/>
      <c r="AO271" s="726"/>
      <c r="AP271" s="726"/>
      <c r="AQ271" s="726"/>
      <c r="AR271" s="726"/>
      <c r="AS271" s="726"/>
      <c r="AT271" s="726"/>
      <c r="AU271" s="726"/>
      <c r="AV271" s="726"/>
      <c r="AW271" s="726"/>
      <c r="AX271" s="726"/>
      <c r="AY271" s="726"/>
      <c r="AZ271" s="726"/>
      <c r="BA271" s="726"/>
      <c r="BB271" s="726"/>
      <c r="BC271" s="726"/>
      <c r="BD271" s="726"/>
      <c r="BE271" s="726"/>
      <c r="BF271" s="726"/>
      <c r="BG271" s="726"/>
      <c r="BH271" s="726"/>
      <c r="BI271" s="726"/>
      <c r="BJ271" s="726"/>
      <c r="BK271" s="726"/>
      <c r="BL271" s="726"/>
    </row>
    <row r="272" spans="1:64" outlineLevel="1" x14ac:dyDescent="0.2">
      <c r="A272" s="726"/>
      <c r="B272" s="845" t="s">
        <v>946</v>
      </c>
      <c r="C272" s="974" t="s">
        <v>3024</v>
      </c>
      <c r="D272" s="463" t="s">
        <v>918</v>
      </c>
      <c r="E272" s="463" t="s">
        <v>918</v>
      </c>
      <c r="F272" s="463" t="s">
        <v>918</v>
      </c>
      <c r="G272" s="463" t="s">
        <v>918</v>
      </c>
      <c r="H272" s="463" t="s">
        <v>918</v>
      </c>
      <c r="I272" s="463" t="s">
        <v>918</v>
      </c>
      <c r="J272" s="463" t="s">
        <v>918</v>
      </c>
      <c r="K272" s="463" t="s">
        <v>918</v>
      </c>
      <c r="L272" s="463" t="s">
        <v>918</v>
      </c>
      <c r="M272" s="463" t="s">
        <v>918</v>
      </c>
      <c r="N272" s="463" t="s">
        <v>918</v>
      </c>
      <c r="O272" s="463" t="s">
        <v>918</v>
      </c>
      <c r="P272" s="463" t="s">
        <v>918</v>
      </c>
      <c r="Q272" s="463" t="s">
        <v>918</v>
      </c>
      <c r="R272" s="463" t="s">
        <v>918</v>
      </c>
      <c r="S272" s="463" t="s">
        <v>918</v>
      </c>
      <c r="T272" s="463" t="s">
        <v>918</v>
      </c>
      <c r="U272" s="463" t="s">
        <v>918</v>
      </c>
      <c r="V272" s="463" t="s">
        <v>918</v>
      </c>
      <c r="W272" s="463" t="s">
        <v>918</v>
      </c>
      <c r="X272" s="463" t="s">
        <v>918</v>
      </c>
      <c r="Y272" s="463" t="s">
        <v>918</v>
      </c>
      <c r="Z272" s="463" t="s">
        <v>918</v>
      </c>
      <c r="AA272" s="463" t="s">
        <v>918</v>
      </c>
      <c r="AB272" s="463" t="s">
        <v>918</v>
      </c>
      <c r="AC272" s="463" t="s">
        <v>918</v>
      </c>
      <c r="AD272" s="463" t="s">
        <v>918</v>
      </c>
      <c r="AE272" s="463" t="s">
        <v>918</v>
      </c>
      <c r="AF272" s="463" t="s">
        <v>918</v>
      </c>
      <c r="AG272" s="463" t="s">
        <v>918</v>
      </c>
      <c r="AH272" s="463" t="s">
        <v>918</v>
      </c>
      <c r="AI272" s="463" t="s">
        <v>918</v>
      </c>
      <c r="AJ272" s="463" t="s">
        <v>918</v>
      </c>
      <c r="AK272" s="463" t="s">
        <v>918</v>
      </c>
      <c r="AL272" s="726"/>
      <c r="AM272" s="726"/>
      <c r="AN272" s="726"/>
      <c r="AO272" s="726"/>
      <c r="AP272" s="726"/>
      <c r="AQ272" s="726"/>
      <c r="AR272" s="726"/>
      <c r="AS272" s="726"/>
      <c r="AT272" s="726"/>
      <c r="AU272" s="726"/>
      <c r="AV272" s="726"/>
      <c r="AW272" s="726"/>
      <c r="AX272" s="726"/>
      <c r="AY272" s="726"/>
      <c r="AZ272" s="726"/>
      <c r="BA272" s="726"/>
      <c r="BB272" s="726"/>
      <c r="BC272" s="726"/>
      <c r="BD272" s="726"/>
      <c r="BE272" s="726"/>
      <c r="BF272" s="726"/>
      <c r="BG272" s="726"/>
      <c r="BH272" s="726"/>
      <c r="BI272" s="726"/>
      <c r="BJ272" s="726"/>
      <c r="BK272" s="726"/>
      <c r="BL272" s="726"/>
    </row>
    <row r="273" spans="1:64" outlineLevel="1" x14ac:dyDescent="0.2">
      <c r="A273" s="726"/>
      <c r="B273" s="845" t="s">
        <v>946</v>
      </c>
      <c r="C273" s="974" t="s">
        <v>3025</v>
      </c>
      <c r="D273" s="463" t="s">
        <v>918</v>
      </c>
      <c r="E273" s="463" t="s">
        <v>918</v>
      </c>
      <c r="F273" s="463" t="s">
        <v>918</v>
      </c>
      <c r="G273" s="463" t="s">
        <v>918</v>
      </c>
      <c r="H273" s="463" t="s">
        <v>918</v>
      </c>
      <c r="I273" s="463" t="s">
        <v>918</v>
      </c>
      <c r="J273" s="463" t="s">
        <v>918</v>
      </c>
      <c r="K273" s="463" t="s">
        <v>918</v>
      </c>
      <c r="L273" s="463" t="s">
        <v>918</v>
      </c>
      <c r="M273" s="463" t="s">
        <v>918</v>
      </c>
      <c r="N273" s="463" t="s">
        <v>918</v>
      </c>
      <c r="O273" s="463" t="s">
        <v>918</v>
      </c>
      <c r="P273" s="463" t="s">
        <v>918</v>
      </c>
      <c r="Q273" s="463" t="s">
        <v>918</v>
      </c>
      <c r="R273" s="463" t="s">
        <v>918</v>
      </c>
      <c r="S273" s="463" t="s">
        <v>918</v>
      </c>
      <c r="T273" s="463" t="s">
        <v>918</v>
      </c>
      <c r="U273" s="463" t="s">
        <v>918</v>
      </c>
      <c r="V273" s="463" t="s">
        <v>918</v>
      </c>
      <c r="W273" s="463" t="s">
        <v>918</v>
      </c>
      <c r="X273" s="463" t="s">
        <v>918</v>
      </c>
      <c r="Y273" s="463" t="s">
        <v>918</v>
      </c>
      <c r="Z273" s="463" t="s">
        <v>918</v>
      </c>
      <c r="AA273" s="463" t="s">
        <v>918</v>
      </c>
      <c r="AB273" s="463" t="s">
        <v>918</v>
      </c>
      <c r="AC273" s="463" t="s">
        <v>918</v>
      </c>
      <c r="AD273" s="463" t="s">
        <v>918</v>
      </c>
      <c r="AE273" s="463" t="s">
        <v>918</v>
      </c>
      <c r="AF273" s="463" t="s">
        <v>918</v>
      </c>
      <c r="AG273" s="463" t="s">
        <v>918</v>
      </c>
      <c r="AH273" s="463" t="s">
        <v>918</v>
      </c>
      <c r="AI273" s="463" t="s">
        <v>918</v>
      </c>
      <c r="AJ273" s="463" t="s">
        <v>918</v>
      </c>
      <c r="AK273" s="463" t="s">
        <v>918</v>
      </c>
      <c r="AL273" s="726"/>
      <c r="AM273" s="726"/>
      <c r="AN273" s="726"/>
      <c r="AO273" s="726"/>
      <c r="AP273" s="726"/>
      <c r="AQ273" s="726"/>
      <c r="AR273" s="726"/>
      <c r="AS273" s="726"/>
      <c r="AT273" s="726"/>
      <c r="AU273" s="726"/>
      <c r="AV273" s="726"/>
      <c r="AW273" s="726"/>
      <c r="AX273" s="726"/>
      <c r="AY273" s="726"/>
      <c r="AZ273" s="726"/>
      <c r="BA273" s="726"/>
      <c r="BB273" s="726"/>
      <c r="BC273" s="726"/>
      <c r="BD273" s="726"/>
      <c r="BE273" s="726"/>
      <c r="BF273" s="726"/>
      <c r="BG273" s="726"/>
      <c r="BH273" s="726"/>
      <c r="BI273" s="726"/>
      <c r="BJ273" s="726"/>
      <c r="BK273" s="726"/>
      <c r="BL273" s="726"/>
    </row>
    <row r="274" spans="1:64" outlineLevel="1" x14ac:dyDescent="0.2">
      <c r="A274" s="726"/>
      <c r="B274" s="845" t="s">
        <v>946</v>
      </c>
      <c r="C274" s="974" t="s">
        <v>3026</v>
      </c>
      <c r="D274" s="463" t="s">
        <v>918</v>
      </c>
      <c r="E274" s="463" t="s">
        <v>918</v>
      </c>
      <c r="F274" s="463" t="s">
        <v>918</v>
      </c>
      <c r="G274" s="463" t="s">
        <v>918</v>
      </c>
      <c r="H274" s="463" t="s">
        <v>918</v>
      </c>
      <c r="I274" s="463" t="s">
        <v>918</v>
      </c>
      <c r="J274" s="463" t="s">
        <v>918</v>
      </c>
      <c r="K274" s="463" t="s">
        <v>918</v>
      </c>
      <c r="L274" s="463" t="s">
        <v>918</v>
      </c>
      <c r="M274" s="463" t="s">
        <v>918</v>
      </c>
      <c r="N274" s="463" t="s">
        <v>918</v>
      </c>
      <c r="O274" s="463" t="s">
        <v>918</v>
      </c>
      <c r="P274" s="463" t="s">
        <v>918</v>
      </c>
      <c r="Q274" s="463" t="s">
        <v>918</v>
      </c>
      <c r="R274" s="463" t="s">
        <v>918</v>
      </c>
      <c r="S274" s="463" t="s">
        <v>918</v>
      </c>
      <c r="T274" s="463" t="s">
        <v>918</v>
      </c>
      <c r="U274" s="463" t="s">
        <v>918</v>
      </c>
      <c r="V274" s="463" t="s">
        <v>918</v>
      </c>
      <c r="W274" s="463" t="s">
        <v>918</v>
      </c>
      <c r="X274" s="463" t="s">
        <v>918</v>
      </c>
      <c r="Y274" s="463" t="s">
        <v>918</v>
      </c>
      <c r="Z274" s="463" t="s">
        <v>918</v>
      </c>
      <c r="AA274" s="463" t="s">
        <v>918</v>
      </c>
      <c r="AB274" s="463" t="s">
        <v>918</v>
      </c>
      <c r="AC274" s="463" t="s">
        <v>918</v>
      </c>
      <c r="AD274" s="463" t="s">
        <v>918</v>
      </c>
      <c r="AE274" s="463" t="s">
        <v>918</v>
      </c>
      <c r="AF274" s="463" t="s">
        <v>918</v>
      </c>
      <c r="AG274" s="463" t="s">
        <v>918</v>
      </c>
      <c r="AH274" s="463" t="s">
        <v>918</v>
      </c>
      <c r="AI274" s="463" t="s">
        <v>918</v>
      </c>
      <c r="AJ274" s="463" t="s">
        <v>918</v>
      </c>
      <c r="AK274" s="463" t="s">
        <v>918</v>
      </c>
      <c r="AL274" s="726"/>
      <c r="AM274" s="726"/>
      <c r="AN274" s="726"/>
      <c r="AO274" s="726"/>
      <c r="AP274" s="726"/>
      <c r="AQ274" s="726"/>
      <c r="AR274" s="726"/>
      <c r="AS274" s="726"/>
      <c r="AT274" s="726"/>
      <c r="AU274" s="726"/>
      <c r="AV274" s="726"/>
      <c r="AW274" s="726"/>
      <c r="AX274" s="726"/>
      <c r="AY274" s="726"/>
      <c r="AZ274" s="726"/>
      <c r="BA274" s="726"/>
      <c r="BB274" s="726"/>
      <c r="BC274" s="726"/>
      <c r="BD274" s="726"/>
      <c r="BE274" s="726"/>
      <c r="BF274" s="726"/>
      <c r="BG274" s="726"/>
      <c r="BH274" s="726"/>
      <c r="BI274" s="726"/>
      <c r="BJ274" s="726"/>
      <c r="BK274" s="726"/>
      <c r="BL274" s="726"/>
    </row>
    <row r="275" spans="1:64" outlineLevel="1" x14ac:dyDescent="0.2">
      <c r="A275" s="726"/>
      <c r="B275" s="845" t="s">
        <v>946</v>
      </c>
      <c r="C275" s="974" t="s">
        <v>3027</v>
      </c>
      <c r="D275" s="463" t="s">
        <v>918</v>
      </c>
      <c r="E275" s="463" t="s">
        <v>918</v>
      </c>
      <c r="F275" s="463" t="s">
        <v>918</v>
      </c>
      <c r="G275" s="463" t="s">
        <v>918</v>
      </c>
      <c r="H275" s="463" t="s">
        <v>918</v>
      </c>
      <c r="I275" s="463" t="s">
        <v>918</v>
      </c>
      <c r="J275" s="463" t="s">
        <v>918</v>
      </c>
      <c r="K275" s="463" t="s">
        <v>918</v>
      </c>
      <c r="L275" s="463" t="s">
        <v>918</v>
      </c>
      <c r="M275" s="463" t="s">
        <v>918</v>
      </c>
      <c r="N275" s="463" t="s">
        <v>918</v>
      </c>
      <c r="O275" s="463" t="s">
        <v>918</v>
      </c>
      <c r="P275" s="463" t="s">
        <v>918</v>
      </c>
      <c r="Q275" s="463" t="s">
        <v>918</v>
      </c>
      <c r="R275" s="463" t="s">
        <v>918</v>
      </c>
      <c r="S275" s="463" t="s">
        <v>918</v>
      </c>
      <c r="T275" s="463" t="s">
        <v>918</v>
      </c>
      <c r="U275" s="463" t="s">
        <v>918</v>
      </c>
      <c r="V275" s="463" t="s">
        <v>918</v>
      </c>
      <c r="W275" s="463" t="s">
        <v>918</v>
      </c>
      <c r="X275" s="463" t="s">
        <v>918</v>
      </c>
      <c r="Y275" s="463" t="s">
        <v>918</v>
      </c>
      <c r="Z275" s="463" t="s">
        <v>918</v>
      </c>
      <c r="AA275" s="463" t="s">
        <v>918</v>
      </c>
      <c r="AB275" s="463" t="s">
        <v>918</v>
      </c>
      <c r="AC275" s="463" t="s">
        <v>918</v>
      </c>
      <c r="AD275" s="463" t="s">
        <v>918</v>
      </c>
      <c r="AE275" s="463" t="s">
        <v>918</v>
      </c>
      <c r="AF275" s="463" t="s">
        <v>918</v>
      </c>
      <c r="AG275" s="463" t="s">
        <v>918</v>
      </c>
      <c r="AH275" s="463" t="s">
        <v>918</v>
      </c>
      <c r="AI275" s="463" t="s">
        <v>918</v>
      </c>
      <c r="AJ275" s="463" t="s">
        <v>918</v>
      </c>
      <c r="AK275" s="463" t="s">
        <v>918</v>
      </c>
      <c r="AL275" s="726"/>
      <c r="AM275" s="726"/>
      <c r="AN275" s="726"/>
      <c r="AO275" s="726"/>
      <c r="AP275" s="726"/>
      <c r="AQ275" s="726"/>
      <c r="AR275" s="726"/>
      <c r="AS275" s="726"/>
      <c r="AT275" s="726"/>
      <c r="AU275" s="726"/>
      <c r="AV275" s="726"/>
      <c r="AW275" s="726"/>
      <c r="AX275" s="726"/>
      <c r="AY275" s="726"/>
      <c r="AZ275" s="726"/>
      <c r="BA275" s="726"/>
      <c r="BB275" s="726"/>
      <c r="BC275" s="726"/>
      <c r="BD275" s="726"/>
      <c r="BE275" s="726"/>
      <c r="BF275" s="726"/>
      <c r="BG275" s="726"/>
      <c r="BH275" s="726"/>
      <c r="BI275" s="726"/>
      <c r="BJ275" s="726"/>
      <c r="BK275" s="726"/>
      <c r="BL275" s="726"/>
    </row>
    <row r="276" spans="1:64" outlineLevel="1" x14ac:dyDescent="0.2">
      <c r="A276" s="726"/>
      <c r="B276" s="845" t="s">
        <v>946</v>
      </c>
      <c r="C276" s="974" t="s">
        <v>3028</v>
      </c>
      <c r="D276" s="463" t="s">
        <v>918</v>
      </c>
      <c r="E276" s="463" t="s">
        <v>918</v>
      </c>
      <c r="F276" s="463" t="s">
        <v>918</v>
      </c>
      <c r="G276" s="463" t="s">
        <v>918</v>
      </c>
      <c r="H276" s="463" t="s">
        <v>918</v>
      </c>
      <c r="I276" s="463" t="s">
        <v>918</v>
      </c>
      <c r="J276" s="463" t="s">
        <v>918</v>
      </c>
      <c r="K276" s="463" t="s">
        <v>918</v>
      </c>
      <c r="L276" s="463" t="s">
        <v>918</v>
      </c>
      <c r="M276" s="463" t="s">
        <v>918</v>
      </c>
      <c r="N276" s="463" t="s">
        <v>918</v>
      </c>
      <c r="O276" s="463" t="s">
        <v>918</v>
      </c>
      <c r="P276" s="463" t="s">
        <v>918</v>
      </c>
      <c r="Q276" s="463" t="s">
        <v>918</v>
      </c>
      <c r="R276" s="463" t="s">
        <v>918</v>
      </c>
      <c r="S276" s="463" t="s">
        <v>918</v>
      </c>
      <c r="T276" s="463" t="s">
        <v>918</v>
      </c>
      <c r="U276" s="463" t="s">
        <v>918</v>
      </c>
      <c r="V276" s="463" t="s">
        <v>918</v>
      </c>
      <c r="W276" s="463" t="s">
        <v>918</v>
      </c>
      <c r="X276" s="463" t="s">
        <v>918</v>
      </c>
      <c r="Y276" s="463" t="s">
        <v>918</v>
      </c>
      <c r="Z276" s="463" t="s">
        <v>918</v>
      </c>
      <c r="AA276" s="463" t="s">
        <v>918</v>
      </c>
      <c r="AB276" s="463" t="s">
        <v>918</v>
      </c>
      <c r="AC276" s="463" t="s">
        <v>918</v>
      </c>
      <c r="AD276" s="463" t="s">
        <v>918</v>
      </c>
      <c r="AE276" s="463" t="s">
        <v>918</v>
      </c>
      <c r="AF276" s="463" t="s">
        <v>918</v>
      </c>
      <c r="AG276" s="463" t="s">
        <v>918</v>
      </c>
      <c r="AH276" s="463" t="s">
        <v>918</v>
      </c>
      <c r="AI276" s="463" t="s">
        <v>918</v>
      </c>
      <c r="AJ276" s="463" t="s">
        <v>918</v>
      </c>
      <c r="AK276" s="463" t="s">
        <v>918</v>
      </c>
      <c r="AL276" s="726"/>
      <c r="AM276" s="726"/>
      <c r="AN276" s="726"/>
      <c r="AO276" s="726"/>
      <c r="AP276" s="726"/>
      <c r="AQ276" s="726"/>
      <c r="AR276" s="726"/>
      <c r="AS276" s="726"/>
      <c r="AT276" s="726"/>
      <c r="AU276" s="726"/>
      <c r="AV276" s="726"/>
      <c r="AW276" s="726"/>
      <c r="AX276" s="726"/>
      <c r="AY276" s="726"/>
      <c r="AZ276" s="726"/>
      <c r="BA276" s="726"/>
      <c r="BB276" s="726"/>
      <c r="BC276" s="726"/>
      <c r="BD276" s="726"/>
      <c r="BE276" s="726"/>
      <c r="BF276" s="726"/>
      <c r="BG276" s="726"/>
      <c r="BH276" s="726"/>
      <c r="BI276" s="726"/>
      <c r="BJ276" s="726"/>
      <c r="BK276" s="726"/>
      <c r="BL276" s="726"/>
    </row>
    <row r="277" spans="1:64" outlineLevel="1" x14ac:dyDescent="0.2">
      <c r="A277" s="726"/>
      <c r="B277" s="845" t="s">
        <v>946</v>
      </c>
      <c r="C277" s="974" t="s">
        <v>3029</v>
      </c>
      <c r="D277" s="463" t="s">
        <v>918</v>
      </c>
      <c r="E277" s="463" t="s">
        <v>918</v>
      </c>
      <c r="F277" s="463" t="s">
        <v>918</v>
      </c>
      <c r="G277" s="463" t="s">
        <v>918</v>
      </c>
      <c r="H277" s="463" t="s">
        <v>918</v>
      </c>
      <c r="I277" s="463" t="s">
        <v>918</v>
      </c>
      <c r="J277" s="463" t="s">
        <v>918</v>
      </c>
      <c r="K277" s="463" t="s">
        <v>918</v>
      </c>
      <c r="L277" s="463" t="s">
        <v>918</v>
      </c>
      <c r="M277" s="463" t="s">
        <v>918</v>
      </c>
      <c r="N277" s="463" t="s">
        <v>918</v>
      </c>
      <c r="O277" s="463" t="s">
        <v>918</v>
      </c>
      <c r="P277" s="463" t="s">
        <v>918</v>
      </c>
      <c r="Q277" s="463" t="s">
        <v>918</v>
      </c>
      <c r="R277" s="463" t="s">
        <v>918</v>
      </c>
      <c r="S277" s="463" t="s">
        <v>918</v>
      </c>
      <c r="T277" s="463" t="s">
        <v>918</v>
      </c>
      <c r="U277" s="463" t="s">
        <v>918</v>
      </c>
      <c r="V277" s="463" t="s">
        <v>918</v>
      </c>
      <c r="W277" s="463" t="s">
        <v>918</v>
      </c>
      <c r="X277" s="463" t="s">
        <v>918</v>
      </c>
      <c r="Y277" s="463" t="s">
        <v>918</v>
      </c>
      <c r="Z277" s="463" t="s">
        <v>918</v>
      </c>
      <c r="AA277" s="463" t="s">
        <v>918</v>
      </c>
      <c r="AB277" s="463" t="s">
        <v>918</v>
      </c>
      <c r="AC277" s="463" t="s">
        <v>918</v>
      </c>
      <c r="AD277" s="463" t="s">
        <v>918</v>
      </c>
      <c r="AE277" s="463" t="s">
        <v>918</v>
      </c>
      <c r="AF277" s="463" t="s">
        <v>918</v>
      </c>
      <c r="AG277" s="463" t="s">
        <v>918</v>
      </c>
      <c r="AH277" s="463" t="s">
        <v>918</v>
      </c>
      <c r="AI277" s="463" t="s">
        <v>918</v>
      </c>
      <c r="AJ277" s="463" t="s">
        <v>918</v>
      </c>
      <c r="AK277" s="463" t="s">
        <v>918</v>
      </c>
      <c r="AL277" s="726"/>
      <c r="AM277" s="726"/>
      <c r="AN277" s="726"/>
      <c r="AO277" s="726"/>
      <c r="AP277" s="726"/>
      <c r="AQ277" s="726"/>
      <c r="AR277" s="726"/>
      <c r="AS277" s="726"/>
      <c r="AT277" s="726"/>
      <c r="AU277" s="726"/>
      <c r="AV277" s="726"/>
      <c r="AW277" s="726"/>
      <c r="AX277" s="726"/>
      <c r="AY277" s="726"/>
      <c r="AZ277" s="726"/>
      <c r="BA277" s="726"/>
      <c r="BB277" s="726"/>
      <c r="BC277" s="726"/>
      <c r="BD277" s="726"/>
      <c r="BE277" s="726"/>
      <c r="BF277" s="726"/>
      <c r="BG277" s="726"/>
      <c r="BH277" s="726"/>
      <c r="BI277" s="726"/>
      <c r="BJ277" s="726"/>
      <c r="BK277" s="726"/>
      <c r="BL277" s="726"/>
    </row>
    <row r="278" spans="1:64" outlineLevel="1" x14ac:dyDescent="0.2">
      <c r="A278" s="726"/>
      <c r="B278" s="845" t="s">
        <v>946</v>
      </c>
      <c r="C278" s="974" t="s">
        <v>3030</v>
      </c>
      <c r="D278" s="463" t="s">
        <v>918</v>
      </c>
      <c r="E278" s="463" t="s">
        <v>918</v>
      </c>
      <c r="F278" s="463" t="s">
        <v>918</v>
      </c>
      <c r="G278" s="463" t="s">
        <v>918</v>
      </c>
      <c r="H278" s="463" t="s">
        <v>918</v>
      </c>
      <c r="I278" s="463" t="s">
        <v>918</v>
      </c>
      <c r="J278" s="463" t="s">
        <v>918</v>
      </c>
      <c r="K278" s="463" t="s">
        <v>918</v>
      </c>
      <c r="L278" s="463" t="s">
        <v>918</v>
      </c>
      <c r="M278" s="463" t="s">
        <v>918</v>
      </c>
      <c r="N278" s="463" t="s">
        <v>918</v>
      </c>
      <c r="O278" s="463" t="s">
        <v>918</v>
      </c>
      <c r="P278" s="463" t="s">
        <v>918</v>
      </c>
      <c r="Q278" s="463" t="s">
        <v>918</v>
      </c>
      <c r="R278" s="463" t="s">
        <v>918</v>
      </c>
      <c r="S278" s="463" t="s">
        <v>918</v>
      </c>
      <c r="T278" s="463" t="s">
        <v>918</v>
      </c>
      <c r="U278" s="463" t="s">
        <v>918</v>
      </c>
      <c r="V278" s="463" t="s">
        <v>918</v>
      </c>
      <c r="W278" s="463" t="s">
        <v>918</v>
      </c>
      <c r="X278" s="463" t="s">
        <v>918</v>
      </c>
      <c r="Y278" s="463" t="s">
        <v>918</v>
      </c>
      <c r="Z278" s="463" t="s">
        <v>918</v>
      </c>
      <c r="AA278" s="463" t="s">
        <v>918</v>
      </c>
      <c r="AB278" s="463" t="s">
        <v>918</v>
      </c>
      <c r="AC278" s="463" t="s">
        <v>918</v>
      </c>
      <c r="AD278" s="463" t="s">
        <v>918</v>
      </c>
      <c r="AE278" s="463" t="s">
        <v>918</v>
      </c>
      <c r="AF278" s="463" t="s">
        <v>918</v>
      </c>
      <c r="AG278" s="463" t="s">
        <v>918</v>
      </c>
      <c r="AH278" s="463" t="s">
        <v>918</v>
      </c>
      <c r="AI278" s="463" t="s">
        <v>918</v>
      </c>
      <c r="AJ278" s="463" t="s">
        <v>918</v>
      </c>
      <c r="AK278" s="463" t="s">
        <v>918</v>
      </c>
      <c r="AL278" s="726"/>
      <c r="AM278" s="726"/>
      <c r="AN278" s="726"/>
      <c r="AO278" s="726"/>
      <c r="AP278" s="726"/>
      <c r="AQ278" s="726"/>
      <c r="AR278" s="726"/>
      <c r="AS278" s="726"/>
      <c r="AT278" s="726"/>
      <c r="AU278" s="726"/>
      <c r="AV278" s="726"/>
      <c r="AW278" s="726"/>
      <c r="AX278" s="726"/>
      <c r="AY278" s="726"/>
      <c r="AZ278" s="726"/>
      <c r="BA278" s="726"/>
      <c r="BB278" s="726"/>
      <c r="BC278" s="726"/>
      <c r="BD278" s="726"/>
      <c r="BE278" s="726"/>
      <c r="BF278" s="726"/>
      <c r="BG278" s="726"/>
      <c r="BH278" s="726"/>
      <c r="BI278" s="726"/>
      <c r="BJ278" s="726"/>
      <c r="BK278" s="726"/>
      <c r="BL278" s="726"/>
    </row>
    <row r="279" spans="1:64" outlineLevel="1" x14ac:dyDescent="0.2">
      <c r="A279" s="726"/>
      <c r="B279" s="845" t="s">
        <v>946</v>
      </c>
      <c r="C279" s="974" t="s">
        <v>3031</v>
      </c>
      <c r="D279" s="463" t="s">
        <v>918</v>
      </c>
      <c r="E279" s="463" t="s">
        <v>918</v>
      </c>
      <c r="F279" s="463" t="s">
        <v>918</v>
      </c>
      <c r="G279" s="463" t="s">
        <v>918</v>
      </c>
      <c r="H279" s="463" t="s">
        <v>918</v>
      </c>
      <c r="I279" s="463" t="s">
        <v>918</v>
      </c>
      <c r="J279" s="463" t="s">
        <v>918</v>
      </c>
      <c r="K279" s="463" t="s">
        <v>918</v>
      </c>
      <c r="L279" s="463" t="s">
        <v>918</v>
      </c>
      <c r="M279" s="463" t="s">
        <v>918</v>
      </c>
      <c r="N279" s="463" t="s">
        <v>918</v>
      </c>
      <c r="O279" s="463" t="s">
        <v>918</v>
      </c>
      <c r="P279" s="463" t="s">
        <v>918</v>
      </c>
      <c r="Q279" s="463" t="s">
        <v>918</v>
      </c>
      <c r="R279" s="463" t="s">
        <v>918</v>
      </c>
      <c r="S279" s="463" t="s">
        <v>918</v>
      </c>
      <c r="T279" s="463" t="s">
        <v>918</v>
      </c>
      <c r="U279" s="463" t="s">
        <v>918</v>
      </c>
      <c r="V279" s="463" t="s">
        <v>918</v>
      </c>
      <c r="W279" s="463" t="s">
        <v>918</v>
      </c>
      <c r="X279" s="463" t="s">
        <v>918</v>
      </c>
      <c r="Y279" s="463" t="s">
        <v>918</v>
      </c>
      <c r="Z279" s="463" t="s">
        <v>918</v>
      </c>
      <c r="AA279" s="463" t="s">
        <v>918</v>
      </c>
      <c r="AB279" s="463" t="s">
        <v>918</v>
      </c>
      <c r="AC279" s="463" t="s">
        <v>918</v>
      </c>
      <c r="AD279" s="463" t="s">
        <v>918</v>
      </c>
      <c r="AE279" s="463" t="s">
        <v>918</v>
      </c>
      <c r="AF279" s="463" t="s">
        <v>918</v>
      </c>
      <c r="AG279" s="463" t="s">
        <v>918</v>
      </c>
      <c r="AH279" s="463" t="s">
        <v>918</v>
      </c>
      <c r="AI279" s="463" t="s">
        <v>918</v>
      </c>
      <c r="AJ279" s="463" t="s">
        <v>918</v>
      </c>
      <c r="AK279" s="463" t="s">
        <v>918</v>
      </c>
      <c r="AL279" s="726"/>
      <c r="AM279" s="726"/>
      <c r="AN279" s="726"/>
      <c r="AO279" s="726"/>
      <c r="AP279" s="726"/>
      <c r="AQ279" s="726"/>
      <c r="AR279" s="726"/>
      <c r="AS279" s="726"/>
      <c r="AT279" s="726"/>
      <c r="AU279" s="726"/>
      <c r="AV279" s="726"/>
      <c r="AW279" s="726"/>
      <c r="AX279" s="726"/>
      <c r="AY279" s="726"/>
      <c r="AZ279" s="726"/>
      <c r="BA279" s="726"/>
      <c r="BB279" s="726"/>
      <c r="BC279" s="726"/>
      <c r="BD279" s="726"/>
      <c r="BE279" s="726"/>
      <c r="BF279" s="726"/>
      <c r="BG279" s="726"/>
      <c r="BH279" s="726"/>
      <c r="BI279" s="726"/>
      <c r="BJ279" s="726"/>
      <c r="BK279" s="726"/>
      <c r="BL279" s="726"/>
    </row>
    <row r="280" spans="1:64" outlineLevel="1" x14ac:dyDescent="0.2">
      <c r="A280" s="726"/>
      <c r="B280" s="845" t="s">
        <v>946</v>
      </c>
      <c r="C280" s="974" t="s">
        <v>3032</v>
      </c>
      <c r="D280" s="463" t="s">
        <v>918</v>
      </c>
      <c r="E280" s="463" t="s">
        <v>918</v>
      </c>
      <c r="F280" s="463" t="s">
        <v>918</v>
      </c>
      <c r="G280" s="463" t="s">
        <v>918</v>
      </c>
      <c r="H280" s="463" t="s">
        <v>918</v>
      </c>
      <c r="I280" s="463" t="s">
        <v>918</v>
      </c>
      <c r="J280" s="463" t="s">
        <v>918</v>
      </c>
      <c r="K280" s="463" t="s">
        <v>918</v>
      </c>
      <c r="L280" s="463" t="s">
        <v>918</v>
      </c>
      <c r="M280" s="463" t="s">
        <v>918</v>
      </c>
      <c r="N280" s="463" t="s">
        <v>918</v>
      </c>
      <c r="O280" s="463" t="s">
        <v>918</v>
      </c>
      <c r="P280" s="463" t="s">
        <v>918</v>
      </c>
      <c r="Q280" s="463" t="s">
        <v>918</v>
      </c>
      <c r="R280" s="463" t="s">
        <v>918</v>
      </c>
      <c r="S280" s="463" t="s">
        <v>918</v>
      </c>
      <c r="T280" s="463" t="s">
        <v>918</v>
      </c>
      <c r="U280" s="463" t="s">
        <v>918</v>
      </c>
      <c r="V280" s="463" t="s">
        <v>918</v>
      </c>
      <c r="W280" s="463" t="s">
        <v>918</v>
      </c>
      <c r="X280" s="463" t="s">
        <v>918</v>
      </c>
      <c r="Y280" s="463" t="s">
        <v>918</v>
      </c>
      <c r="Z280" s="463" t="s">
        <v>918</v>
      </c>
      <c r="AA280" s="463" t="s">
        <v>918</v>
      </c>
      <c r="AB280" s="463" t="s">
        <v>918</v>
      </c>
      <c r="AC280" s="463" t="s">
        <v>918</v>
      </c>
      <c r="AD280" s="463" t="s">
        <v>918</v>
      </c>
      <c r="AE280" s="463" t="s">
        <v>918</v>
      </c>
      <c r="AF280" s="463" t="s">
        <v>918</v>
      </c>
      <c r="AG280" s="463" t="s">
        <v>918</v>
      </c>
      <c r="AH280" s="463" t="s">
        <v>918</v>
      </c>
      <c r="AI280" s="463" t="s">
        <v>918</v>
      </c>
      <c r="AJ280" s="463" t="s">
        <v>918</v>
      </c>
      <c r="AK280" s="463" t="s">
        <v>918</v>
      </c>
      <c r="AL280" s="726"/>
      <c r="AM280" s="726"/>
      <c r="AN280" s="726"/>
      <c r="AO280" s="726"/>
      <c r="AP280" s="726"/>
      <c r="AQ280" s="726"/>
      <c r="AR280" s="726"/>
      <c r="AS280" s="726"/>
      <c r="AT280" s="726"/>
      <c r="AU280" s="726"/>
      <c r="AV280" s="726"/>
      <c r="AW280" s="726"/>
      <c r="AX280" s="726"/>
      <c r="AY280" s="726"/>
      <c r="AZ280" s="726"/>
      <c r="BA280" s="726"/>
      <c r="BB280" s="726"/>
      <c r="BC280" s="726"/>
      <c r="BD280" s="726"/>
      <c r="BE280" s="726"/>
      <c r="BF280" s="726"/>
      <c r="BG280" s="726"/>
      <c r="BH280" s="726"/>
      <c r="BI280" s="726"/>
      <c r="BJ280" s="726"/>
      <c r="BK280" s="726"/>
      <c r="BL280" s="726"/>
    </row>
    <row r="281" spans="1:64" outlineLevel="1" x14ac:dyDescent="0.2">
      <c r="A281" s="726"/>
      <c r="B281" s="845" t="s">
        <v>946</v>
      </c>
      <c r="C281" s="974" t="s">
        <v>3033</v>
      </c>
      <c r="D281" s="463" t="s">
        <v>918</v>
      </c>
      <c r="E281" s="463" t="s">
        <v>918</v>
      </c>
      <c r="F281" s="463" t="s">
        <v>918</v>
      </c>
      <c r="G281" s="463" t="s">
        <v>918</v>
      </c>
      <c r="H281" s="463" t="s">
        <v>918</v>
      </c>
      <c r="I281" s="463" t="s">
        <v>918</v>
      </c>
      <c r="J281" s="463" t="s">
        <v>918</v>
      </c>
      <c r="K281" s="463" t="s">
        <v>918</v>
      </c>
      <c r="L281" s="463" t="s">
        <v>918</v>
      </c>
      <c r="M281" s="463" t="s">
        <v>918</v>
      </c>
      <c r="N281" s="463" t="s">
        <v>918</v>
      </c>
      <c r="O281" s="463" t="s">
        <v>918</v>
      </c>
      <c r="P281" s="463" t="s">
        <v>918</v>
      </c>
      <c r="Q281" s="463" t="s">
        <v>918</v>
      </c>
      <c r="R281" s="463" t="s">
        <v>918</v>
      </c>
      <c r="S281" s="463" t="s">
        <v>918</v>
      </c>
      <c r="T281" s="463" t="s">
        <v>918</v>
      </c>
      <c r="U281" s="463" t="s">
        <v>918</v>
      </c>
      <c r="V281" s="463" t="s">
        <v>918</v>
      </c>
      <c r="W281" s="463" t="s">
        <v>918</v>
      </c>
      <c r="X281" s="463" t="s">
        <v>918</v>
      </c>
      <c r="Y281" s="463" t="s">
        <v>918</v>
      </c>
      <c r="Z281" s="463" t="s">
        <v>918</v>
      </c>
      <c r="AA281" s="463" t="s">
        <v>918</v>
      </c>
      <c r="AB281" s="463" t="s">
        <v>918</v>
      </c>
      <c r="AC281" s="463" t="s">
        <v>918</v>
      </c>
      <c r="AD281" s="463" t="s">
        <v>918</v>
      </c>
      <c r="AE281" s="463" t="s">
        <v>918</v>
      </c>
      <c r="AF281" s="463" t="s">
        <v>918</v>
      </c>
      <c r="AG281" s="463" t="s">
        <v>918</v>
      </c>
      <c r="AH281" s="463" t="s">
        <v>918</v>
      </c>
      <c r="AI281" s="463" t="s">
        <v>918</v>
      </c>
      <c r="AJ281" s="463" t="s">
        <v>918</v>
      </c>
      <c r="AK281" s="463" t="s">
        <v>918</v>
      </c>
      <c r="AL281" s="726"/>
      <c r="AM281" s="726"/>
      <c r="AN281" s="726"/>
      <c r="AO281" s="726"/>
      <c r="AP281" s="726"/>
      <c r="AQ281" s="726"/>
      <c r="AR281" s="726"/>
      <c r="AS281" s="726"/>
      <c r="AT281" s="726"/>
      <c r="AU281" s="726"/>
      <c r="AV281" s="726"/>
      <c r="AW281" s="726"/>
      <c r="AX281" s="726"/>
      <c r="AY281" s="726"/>
      <c r="AZ281" s="726"/>
      <c r="BA281" s="726"/>
      <c r="BB281" s="726"/>
      <c r="BC281" s="726"/>
      <c r="BD281" s="726"/>
      <c r="BE281" s="726"/>
      <c r="BF281" s="726"/>
      <c r="BG281" s="726"/>
      <c r="BH281" s="726"/>
      <c r="BI281" s="726"/>
      <c r="BJ281" s="726"/>
      <c r="BK281" s="726"/>
      <c r="BL281" s="726"/>
    </row>
    <row r="282" spans="1:64" outlineLevel="1" x14ac:dyDescent="0.2">
      <c r="A282" s="726"/>
      <c r="B282" s="845" t="s">
        <v>946</v>
      </c>
      <c r="C282" s="974" t="s">
        <v>3034</v>
      </c>
      <c r="D282" s="463" t="s">
        <v>918</v>
      </c>
      <c r="E282" s="463" t="s">
        <v>918</v>
      </c>
      <c r="F282" s="463" t="s">
        <v>918</v>
      </c>
      <c r="G282" s="463" t="s">
        <v>918</v>
      </c>
      <c r="H282" s="463" t="s">
        <v>918</v>
      </c>
      <c r="I282" s="463" t="s">
        <v>918</v>
      </c>
      <c r="J282" s="463" t="s">
        <v>918</v>
      </c>
      <c r="K282" s="463" t="s">
        <v>918</v>
      </c>
      <c r="L282" s="463" t="s">
        <v>918</v>
      </c>
      <c r="M282" s="463" t="s">
        <v>918</v>
      </c>
      <c r="N282" s="463" t="s">
        <v>918</v>
      </c>
      <c r="O282" s="463" t="s">
        <v>918</v>
      </c>
      <c r="P282" s="463" t="s">
        <v>918</v>
      </c>
      <c r="Q282" s="463" t="s">
        <v>918</v>
      </c>
      <c r="R282" s="463" t="s">
        <v>918</v>
      </c>
      <c r="S282" s="463" t="s">
        <v>918</v>
      </c>
      <c r="T282" s="463" t="s">
        <v>918</v>
      </c>
      <c r="U282" s="463" t="s">
        <v>918</v>
      </c>
      <c r="V282" s="463" t="s">
        <v>918</v>
      </c>
      <c r="W282" s="463" t="s">
        <v>918</v>
      </c>
      <c r="X282" s="463" t="s">
        <v>918</v>
      </c>
      <c r="Y282" s="463" t="s">
        <v>918</v>
      </c>
      <c r="Z282" s="463" t="s">
        <v>918</v>
      </c>
      <c r="AA282" s="463" t="s">
        <v>918</v>
      </c>
      <c r="AB282" s="463" t="s">
        <v>918</v>
      </c>
      <c r="AC282" s="463" t="s">
        <v>918</v>
      </c>
      <c r="AD282" s="463" t="s">
        <v>918</v>
      </c>
      <c r="AE282" s="463" t="s">
        <v>918</v>
      </c>
      <c r="AF282" s="463" t="s">
        <v>918</v>
      </c>
      <c r="AG282" s="463" t="s">
        <v>918</v>
      </c>
      <c r="AH282" s="463" t="s">
        <v>918</v>
      </c>
      <c r="AI282" s="463" t="s">
        <v>918</v>
      </c>
      <c r="AJ282" s="463" t="s">
        <v>918</v>
      </c>
      <c r="AK282" s="463" t="s">
        <v>918</v>
      </c>
      <c r="AL282" s="726"/>
      <c r="AM282" s="726"/>
      <c r="AN282" s="726"/>
      <c r="AO282" s="726"/>
      <c r="AP282" s="726"/>
      <c r="AQ282" s="726"/>
      <c r="AR282" s="726"/>
      <c r="AS282" s="726"/>
      <c r="AT282" s="726"/>
      <c r="AU282" s="726"/>
      <c r="AV282" s="726"/>
      <c r="AW282" s="726"/>
      <c r="AX282" s="726"/>
      <c r="AY282" s="726"/>
      <c r="AZ282" s="726"/>
      <c r="BA282" s="726"/>
      <c r="BB282" s="726"/>
      <c r="BC282" s="726"/>
      <c r="BD282" s="726"/>
      <c r="BE282" s="726"/>
      <c r="BF282" s="726"/>
      <c r="BG282" s="726"/>
      <c r="BH282" s="726"/>
      <c r="BI282" s="726"/>
      <c r="BJ282" s="726"/>
      <c r="BK282" s="726"/>
      <c r="BL282" s="726"/>
    </row>
    <row r="283" spans="1:64" outlineLevel="1" x14ac:dyDescent="0.2">
      <c r="A283" s="726"/>
      <c r="B283" s="845" t="s">
        <v>946</v>
      </c>
      <c r="C283" s="974" t="s">
        <v>3035</v>
      </c>
      <c r="D283" s="463" t="s">
        <v>918</v>
      </c>
      <c r="E283" s="463" t="s">
        <v>918</v>
      </c>
      <c r="F283" s="463" t="s">
        <v>918</v>
      </c>
      <c r="G283" s="463" t="s">
        <v>918</v>
      </c>
      <c r="H283" s="463" t="s">
        <v>918</v>
      </c>
      <c r="I283" s="463" t="s">
        <v>918</v>
      </c>
      <c r="J283" s="463" t="s">
        <v>918</v>
      </c>
      <c r="K283" s="463" t="s">
        <v>918</v>
      </c>
      <c r="L283" s="463" t="s">
        <v>918</v>
      </c>
      <c r="M283" s="463" t="s">
        <v>918</v>
      </c>
      <c r="N283" s="463" t="s">
        <v>918</v>
      </c>
      <c r="O283" s="463" t="s">
        <v>918</v>
      </c>
      <c r="P283" s="463" t="s">
        <v>918</v>
      </c>
      <c r="Q283" s="463" t="s">
        <v>918</v>
      </c>
      <c r="R283" s="463" t="s">
        <v>918</v>
      </c>
      <c r="S283" s="463" t="s">
        <v>918</v>
      </c>
      <c r="T283" s="463" t="s">
        <v>918</v>
      </c>
      <c r="U283" s="463" t="s">
        <v>918</v>
      </c>
      <c r="V283" s="463" t="s">
        <v>918</v>
      </c>
      <c r="W283" s="463" t="s">
        <v>918</v>
      </c>
      <c r="X283" s="463" t="s">
        <v>918</v>
      </c>
      <c r="Y283" s="463" t="s">
        <v>918</v>
      </c>
      <c r="Z283" s="463" t="s">
        <v>918</v>
      </c>
      <c r="AA283" s="463" t="s">
        <v>918</v>
      </c>
      <c r="AB283" s="463" t="s">
        <v>918</v>
      </c>
      <c r="AC283" s="463" t="s">
        <v>918</v>
      </c>
      <c r="AD283" s="463" t="s">
        <v>918</v>
      </c>
      <c r="AE283" s="463" t="s">
        <v>918</v>
      </c>
      <c r="AF283" s="463" t="s">
        <v>918</v>
      </c>
      <c r="AG283" s="463" t="s">
        <v>918</v>
      </c>
      <c r="AH283" s="463" t="s">
        <v>918</v>
      </c>
      <c r="AI283" s="463" t="s">
        <v>918</v>
      </c>
      <c r="AJ283" s="463" t="s">
        <v>918</v>
      </c>
      <c r="AK283" s="463" t="s">
        <v>918</v>
      </c>
      <c r="AL283" s="726"/>
      <c r="AM283" s="726"/>
      <c r="AN283" s="726"/>
      <c r="AO283" s="726"/>
      <c r="AP283" s="726"/>
      <c r="AQ283" s="726"/>
      <c r="AR283" s="726"/>
      <c r="AS283" s="726"/>
      <c r="AT283" s="726"/>
      <c r="AU283" s="726"/>
      <c r="AV283" s="726"/>
      <c r="AW283" s="726"/>
      <c r="AX283" s="726"/>
      <c r="AY283" s="726"/>
      <c r="AZ283" s="726"/>
      <c r="BA283" s="726"/>
      <c r="BB283" s="726"/>
      <c r="BC283" s="726"/>
      <c r="BD283" s="726"/>
      <c r="BE283" s="726"/>
      <c r="BF283" s="726"/>
      <c r="BG283" s="726"/>
      <c r="BH283" s="726"/>
      <c r="BI283" s="726"/>
      <c r="BJ283" s="726"/>
      <c r="BK283" s="726"/>
      <c r="BL283" s="726"/>
    </row>
    <row r="284" spans="1:64" outlineLevel="1" x14ac:dyDescent="0.2">
      <c r="A284" s="726"/>
      <c r="B284" s="845" t="s">
        <v>946</v>
      </c>
      <c r="C284" s="974" t="s">
        <v>3036</v>
      </c>
      <c r="D284" s="463" t="s">
        <v>918</v>
      </c>
      <c r="E284" s="463" t="s">
        <v>918</v>
      </c>
      <c r="F284" s="463" t="s">
        <v>918</v>
      </c>
      <c r="G284" s="463" t="s">
        <v>918</v>
      </c>
      <c r="H284" s="463" t="s">
        <v>918</v>
      </c>
      <c r="I284" s="463" t="s">
        <v>918</v>
      </c>
      <c r="J284" s="463" t="s">
        <v>918</v>
      </c>
      <c r="K284" s="463" t="s">
        <v>918</v>
      </c>
      <c r="L284" s="463" t="s">
        <v>918</v>
      </c>
      <c r="M284" s="463" t="s">
        <v>918</v>
      </c>
      <c r="N284" s="463" t="s">
        <v>918</v>
      </c>
      <c r="O284" s="463" t="s">
        <v>918</v>
      </c>
      <c r="P284" s="463" t="s">
        <v>918</v>
      </c>
      <c r="Q284" s="463" t="s">
        <v>918</v>
      </c>
      <c r="R284" s="463" t="s">
        <v>918</v>
      </c>
      <c r="S284" s="463" t="s">
        <v>918</v>
      </c>
      <c r="T284" s="463" t="s">
        <v>918</v>
      </c>
      <c r="U284" s="463" t="s">
        <v>918</v>
      </c>
      <c r="V284" s="463" t="s">
        <v>918</v>
      </c>
      <c r="W284" s="463" t="s">
        <v>918</v>
      </c>
      <c r="X284" s="463" t="s">
        <v>918</v>
      </c>
      <c r="Y284" s="463" t="s">
        <v>918</v>
      </c>
      <c r="Z284" s="463" t="s">
        <v>918</v>
      </c>
      <c r="AA284" s="463" t="s">
        <v>918</v>
      </c>
      <c r="AB284" s="463" t="s">
        <v>918</v>
      </c>
      <c r="AC284" s="463" t="s">
        <v>918</v>
      </c>
      <c r="AD284" s="463" t="s">
        <v>918</v>
      </c>
      <c r="AE284" s="463" t="s">
        <v>918</v>
      </c>
      <c r="AF284" s="463" t="s">
        <v>918</v>
      </c>
      <c r="AG284" s="463" t="s">
        <v>918</v>
      </c>
      <c r="AH284" s="463" t="s">
        <v>918</v>
      </c>
      <c r="AI284" s="463" t="s">
        <v>918</v>
      </c>
      <c r="AJ284" s="463" t="s">
        <v>918</v>
      </c>
      <c r="AK284" s="463" t="s">
        <v>918</v>
      </c>
      <c r="AL284" s="726"/>
      <c r="AM284" s="726"/>
      <c r="AN284" s="726"/>
      <c r="AO284" s="726"/>
      <c r="AP284" s="726"/>
      <c r="AQ284" s="726"/>
      <c r="AR284" s="726"/>
      <c r="AS284" s="726"/>
      <c r="AT284" s="726"/>
      <c r="AU284" s="726"/>
      <c r="AV284" s="726"/>
      <c r="AW284" s="726"/>
      <c r="AX284" s="726"/>
      <c r="AY284" s="726"/>
      <c r="AZ284" s="726"/>
      <c r="BA284" s="726"/>
      <c r="BB284" s="726"/>
      <c r="BC284" s="726"/>
      <c r="BD284" s="726"/>
      <c r="BE284" s="726"/>
      <c r="BF284" s="726"/>
      <c r="BG284" s="726"/>
      <c r="BH284" s="726"/>
      <c r="BI284" s="726"/>
      <c r="BJ284" s="726"/>
      <c r="BK284" s="726"/>
      <c r="BL284" s="726"/>
    </row>
    <row r="285" spans="1:64" outlineLevel="1" x14ac:dyDescent="0.2">
      <c r="A285" s="726"/>
      <c r="B285" s="845" t="s">
        <v>946</v>
      </c>
      <c r="C285" s="974" t="s">
        <v>3037</v>
      </c>
      <c r="D285" s="463" t="s">
        <v>918</v>
      </c>
      <c r="E285" s="463" t="s">
        <v>918</v>
      </c>
      <c r="F285" s="463" t="s">
        <v>918</v>
      </c>
      <c r="G285" s="463" t="s">
        <v>918</v>
      </c>
      <c r="H285" s="463" t="s">
        <v>918</v>
      </c>
      <c r="I285" s="463" t="s">
        <v>918</v>
      </c>
      <c r="J285" s="463" t="s">
        <v>918</v>
      </c>
      <c r="K285" s="463" t="s">
        <v>918</v>
      </c>
      <c r="L285" s="463" t="s">
        <v>918</v>
      </c>
      <c r="M285" s="463" t="s">
        <v>918</v>
      </c>
      <c r="N285" s="463" t="s">
        <v>918</v>
      </c>
      <c r="O285" s="463" t="s">
        <v>918</v>
      </c>
      <c r="P285" s="463" t="s">
        <v>918</v>
      </c>
      <c r="Q285" s="463" t="s">
        <v>918</v>
      </c>
      <c r="R285" s="463" t="s">
        <v>918</v>
      </c>
      <c r="S285" s="463" t="s">
        <v>918</v>
      </c>
      <c r="T285" s="463" t="s">
        <v>918</v>
      </c>
      <c r="U285" s="463" t="s">
        <v>918</v>
      </c>
      <c r="V285" s="463" t="s">
        <v>918</v>
      </c>
      <c r="W285" s="463" t="s">
        <v>918</v>
      </c>
      <c r="X285" s="463" t="s">
        <v>918</v>
      </c>
      <c r="Y285" s="463" t="s">
        <v>918</v>
      </c>
      <c r="Z285" s="463" t="s">
        <v>918</v>
      </c>
      <c r="AA285" s="463" t="s">
        <v>918</v>
      </c>
      <c r="AB285" s="463" t="s">
        <v>918</v>
      </c>
      <c r="AC285" s="463" t="s">
        <v>918</v>
      </c>
      <c r="AD285" s="463" t="s">
        <v>918</v>
      </c>
      <c r="AE285" s="463" t="s">
        <v>918</v>
      </c>
      <c r="AF285" s="463" t="s">
        <v>918</v>
      </c>
      <c r="AG285" s="463" t="s">
        <v>918</v>
      </c>
      <c r="AH285" s="463" t="s">
        <v>918</v>
      </c>
      <c r="AI285" s="463" t="s">
        <v>918</v>
      </c>
      <c r="AJ285" s="463" t="s">
        <v>918</v>
      </c>
      <c r="AK285" s="463" t="s">
        <v>918</v>
      </c>
      <c r="AL285" s="726"/>
      <c r="AM285" s="726"/>
      <c r="AN285" s="726"/>
      <c r="AO285" s="726"/>
      <c r="AP285" s="726"/>
      <c r="AQ285" s="726"/>
      <c r="AR285" s="726"/>
      <c r="AS285" s="726"/>
      <c r="AT285" s="726"/>
      <c r="AU285" s="726"/>
      <c r="AV285" s="726"/>
      <c r="AW285" s="726"/>
      <c r="AX285" s="726"/>
      <c r="AY285" s="726"/>
      <c r="AZ285" s="726"/>
      <c r="BA285" s="726"/>
      <c r="BB285" s="726"/>
      <c r="BC285" s="726"/>
      <c r="BD285" s="726"/>
      <c r="BE285" s="726"/>
      <c r="BF285" s="726"/>
      <c r="BG285" s="726"/>
      <c r="BH285" s="726"/>
      <c r="BI285" s="726"/>
      <c r="BJ285" s="726"/>
      <c r="BK285" s="726"/>
      <c r="BL285" s="726"/>
    </row>
    <row r="286" spans="1:64" outlineLevel="1" x14ac:dyDescent="0.2">
      <c r="A286" s="726"/>
      <c r="B286" s="845" t="s">
        <v>946</v>
      </c>
      <c r="C286" s="974" t="s">
        <v>3038</v>
      </c>
      <c r="D286" s="463" t="s">
        <v>918</v>
      </c>
      <c r="E286" s="463" t="s">
        <v>918</v>
      </c>
      <c r="F286" s="463" t="s">
        <v>918</v>
      </c>
      <c r="G286" s="463" t="s">
        <v>918</v>
      </c>
      <c r="H286" s="463" t="s">
        <v>918</v>
      </c>
      <c r="I286" s="463" t="s">
        <v>918</v>
      </c>
      <c r="J286" s="463" t="s">
        <v>918</v>
      </c>
      <c r="K286" s="463" t="s">
        <v>918</v>
      </c>
      <c r="L286" s="463" t="s">
        <v>918</v>
      </c>
      <c r="M286" s="463" t="s">
        <v>918</v>
      </c>
      <c r="N286" s="463" t="s">
        <v>918</v>
      </c>
      <c r="O286" s="463" t="s">
        <v>918</v>
      </c>
      <c r="P286" s="463" t="s">
        <v>918</v>
      </c>
      <c r="Q286" s="463" t="s">
        <v>918</v>
      </c>
      <c r="R286" s="463" t="s">
        <v>918</v>
      </c>
      <c r="S286" s="463" t="s">
        <v>918</v>
      </c>
      <c r="T286" s="463" t="s">
        <v>918</v>
      </c>
      <c r="U286" s="463" t="s">
        <v>918</v>
      </c>
      <c r="V286" s="463" t="s">
        <v>918</v>
      </c>
      <c r="W286" s="463" t="s">
        <v>918</v>
      </c>
      <c r="X286" s="463" t="s">
        <v>918</v>
      </c>
      <c r="Y286" s="463" t="s">
        <v>918</v>
      </c>
      <c r="Z286" s="463" t="s">
        <v>918</v>
      </c>
      <c r="AA286" s="463" t="s">
        <v>918</v>
      </c>
      <c r="AB286" s="463" t="s">
        <v>918</v>
      </c>
      <c r="AC286" s="463" t="s">
        <v>918</v>
      </c>
      <c r="AD286" s="463" t="s">
        <v>918</v>
      </c>
      <c r="AE286" s="463" t="s">
        <v>918</v>
      </c>
      <c r="AF286" s="463" t="s">
        <v>918</v>
      </c>
      <c r="AG286" s="463" t="s">
        <v>918</v>
      </c>
      <c r="AH286" s="463" t="s">
        <v>918</v>
      </c>
      <c r="AI286" s="463" t="s">
        <v>918</v>
      </c>
      <c r="AJ286" s="463" t="s">
        <v>918</v>
      </c>
      <c r="AK286" s="463" t="s">
        <v>918</v>
      </c>
      <c r="AL286" s="726"/>
      <c r="AM286" s="726"/>
      <c r="AN286" s="726"/>
      <c r="AO286" s="726"/>
      <c r="AP286" s="726"/>
      <c r="AQ286" s="726"/>
      <c r="AR286" s="726"/>
      <c r="AS286" s="726"/>
      <c r="AT286" s="726"/>
      <c r="AU286" s="726"/>
      <c r="AV286" s="726"/>
      <c r="AW286" s="726"/>
      <c r="AX286" s="726"/>
      <c r="AY286" s="726"/>
      <c r="AZ286" s="726"/>
      <c r="BA286" s="726"/>
      <c r="BB286" s="726"/>
      <c r="BC286" s="726"/>
      <c r="BD286" s="726"/>
      <c r="BE286" s="726"/>
      <c r="BF286" s="726"/>
      <c r="BG286" s="726"/>
      <c r="BH286" s="726"/>
      <c r="BI286" s="726"/>
      <c r="BJ286" s="726"/>
      <c r="BK286" s="726"/>
      <c r="BL286" s="726"/>
    </row>
    <row r="287" spans="1:64" outlineLevel="1" x14ac:dyDescent="0.2">
      <c r="A287" s="726"/>
      <c r="B287" s="845" t="s">
        <v>946</v>
      </c>
      <c r="C287" s="974" t="s">
        <v>3039</v>
      </c>
      <c r="D287" s="463" t="s">
        <v>918</v>
      </c>
      <c r="E287" s="463" t="s">
        <v>918</v>
      </c>
      <c r="F287" s="463" t="s">
        <v>918</v>
      </c>
      <c r="G287" s="463" t="s">
        <v>918</v>
      </c>
      <c r="H287" s="463" t="s">
        <v>918</v>
      </c>
      <c r="I287" s="463" t="s">
        <v>918</v>
      </c>
      <c r="J287" s="463" t="s">
        <v>918</v>
      </c>
      <c r="K287" s="463" t="s">
        <v>918</v>
      </c>
      <c r="L287" s="463" t="s">
        <v>918</v>
      </c>
      <c r="M287" s="463" t="s">
        <v>918</v>
      </c>
      <c r="N287" s="463" t="s">
        <v>918</v>
      </c>
      <c r="O287" s="463" t="s">
        <v>918</v>
      </c>
      <c r="P287" s="463" t="s">
        <v>918</v>
      </c>
      <c r="Q287" s="463" t="s">
        <v>918</v>
      </c>
      <c r="R287" s="463" t="s">
        <v>918</v>
      </c>
      <c r="S287" s="463" t="s">
        <v>918</v>
      </c>
      <c r="T287" s="463" t="s">
        <v>918</v>
      </c>
      <c r="U287" s="463" t="s">
        <v>918</v>
      </c>
      <c r="V287" s="463" t="s">
        <v>918</v>
      </c>
      <c r="W287" s="463" t="s">
        <v>918</v>
      </c>
      <c r="X287" s="463" t="s">
        <v>918</v>
      </c>
      <c r="Y287" s="463" t="s">
        <v>918</v>
      </c>
      <c r="Z287" s="463" t="s">
        <v>918</v>
      </c>
      <c r="AA287" s="463" t="s">
        <v>918</v>
      </c>
      <c r="AB287" s="463" t="s">
        <v>918</v>
      </c>
      <c r="AC287" s="463" t="s">
        <v>918</v>
      </c>
      <c r="AD287" s="463" t="s">
        <v>918</v>
      </c>
      <c r="AE287" s="463" t="s">
        <v>918</v>
      </c>
      <c r="AF287" s="463" t="s">
        <v>918</v>
      </c>
      <c r="AG287" s="463" t="s">
        <v>918</v>
      </c>
      <c r="AH287" s="463" t="s">
        <v>918</v>
      </c>
      <c r="AI287" s="463" t="s">
        <v>918</v>
      </c>
      <c r="AJ287" s="463" t="s">
        <v>918</v>
      </c>
      <c r="AK287" s="463" t="s">
        <v>918</v>
      </c>
      <c r="AL287" s="726"/>
      <c r="AM287" s="726"/>
      <c r="AN287" s="726"/>
      <c r="AO287" s="726"/>
      <c r="AP287" s="726"/>
      <c r="AQ287" s="726"/>
      <c r="AR287" s="726"/>
      <c r="AS287" s="726"/>
      <c r="AT287" s="726"/>
      <c r="AU287" s="726"/>
      <c r="AV287" s="726"/>
      <c r="AW287" s="726"/>
      <c r="AX287" s="726"/>
      <c r="AY287" s="726"/>
      <c r="AZ287" s="726"/>
      <c r="BA287" s="726"/>
      <c r="BB287" s="726"/>
      <c r="BC287" s="726"/>
      <c r="BD287" s="726"/>
      <c r="BE287" s="726"/>
      <c r="BF287" s="726"/>
      <c r="BG287" s="726"/>
      <c r="BH287" s="726"/>
      <c r="BI287" s="726"/>
      <c r="BJ287" s="726"/>
      <c r="BK287" s="726"/>
      <c r="BL287" s="726"/>
    </row>
    <row r="288" spans="1:64" outlineLevel="1" x14ac:dyDescent="0.2">
      <c r="A288" s="726"/>
      <c r="B288" s="845" t="s">
        <v>946</v>
      </c>
      <c r="C288" s="974" t="s">
        <v>3040</v>
      </c>
      <c r="D288" s="463" t="s">
        <v>918</v>
      </c>
      <c r="E288" s="463" t="s">
        <v>918</v>
      </c>
      <c r="F288" s="463" t="s">
        <v>918</v>
      </c>
      <c r="G288" s="463" t="s">
        <v>918</v>
      </c>
      <c r="H288" s="463" t="s">
        <v>918</v>
      </c>
      <c r="I288" s="463" t="s">
        <v>918</v>
      </c>
      <c r="J288" s="463" t="s">
        <v>918</v>
      </c>
      <c r="K288" s="463" t="s">
        <v>918</v>
      </c>
      <c r="L288" s="463" t="s">
        <v>918</v>
      </c>
      <c r="M288" s="463" t="s">
        <v>918</v>
      </c>
      <c r="N288" s="463" t="s">
        <v>918</v>
      </c>
      <c r="O288" s="463" t="s">
        <v>918</v>
      </c>
      <c r="P288" s="463" t="s">
        <v>918</v>
      </c>
      <c r="Q288" s="463" t="s">
        <v>918</v>
      </c>
      <c r="R288" s="463" t="s">
        <v>918</v>
      </c>
      <c r="S288" s="463" t="s">
        <v>918</v>
      </c>
      <c r="T288" s="463" t="s">
        <v>918</v>
      </c>
      <c r="U288" s="463" t="s">
        <v>918</v>
      </c>
      <c r="V288" s="463" t="s">
        <v>918</v>
      </c>
      <c r="W288" s="463" t="s">
        <v>918</v>
      </c>
      <c r="X288" s="463" t="s">
        <v>918</v>
      </c>
      <c r="Y288" s="463" t="s">
        <v>918</v>
      </c>
      <c r="Z288" s="463" t="s">
        <v>918</v>
      </c>
      <c r="AA288" s="463" t="s">
        <v>918</v>
      </c>
      <c r="AB288" s="463" t="s">
        <v>918</v>
      </c>
      <c r="AC288" s="463" t="s">
        <v>918</v>
      </c>
      <c r="AD288" s="463" t="s">
        <v>918</v>
      </c>
      <c r="AE288" s="463" t="s">
        <v>918</v>
      </c>
      <c r="AF288" s="463" t="s">
        <v>918</v>
      </c>
      <c r="AG288" s="463" t="s">
        <v>918</v>
      </c>
      <c r="AH288" s="463" t="s">
        <v>918</v>
      </c>
      <c r="AI288" s="463" t="s">
        <v>918</v>
      </c>
      <c r="AJ288" s="463" t="s">
        <v>918</v>
      </c>
      <c r="AK288" s="463" t="s">
        <v>918</v>
      </c>
      <c r="AL288" s="726"/>
      <c r="AM288" s="726"/>
      <c r="AN288" s="726"/>
      <c r="AO288" s="726"/>
      <c r="AP288" s="726"/>
      <c r="AQ288" s="726"/>
      <c r="AR288" s="726"/>
      <c r="AS288" s="726"/>
      <c r="AT288" s="726"/>
      <c r="AU288" s="726"/>
      <c r="AV288" s="726"/>
      <c r="AW288" s="726"/>
      <c r="AX288" s="726"/>
      <c r="AY288" s="726"/>
      <c r="AZ288" s="726"/>
      <c r="BA288" s="726"/>
      <c r="BB288" s="726"/>
      <c r="BC288" s="726"/>
      <c r="BD288" s="726"/>
      <c r="BE288" s="726"/>
      <c r="BF288" s="726"/>
      <c r="BG288" s="726"/>
      <c r="BH288" s="726"/>
      <c r="BI288" s="726"/>
      <c r="BJ288" s="726"/>
      <c r="BK288" s="726"/>
      <c r="BL288" s="726"/>
    </row>
    <row r="289" spans="1:64" outlineLevel="1" x14ac:dyDescent="0.2">
      <c r="A289" s="726"/>
      <c r="B289" s="845" t="s">
        <v>946</v>
      </c>
      <c r="C289" s="974" t="s">
        <v>3041</v>
      </c>
      <c r="D289" s="463" t="s">
        <v>918</v>
      </c>
      <c r="E289" s="463" t="s">
        <v>918</v>
      </c>
      <c r="F289" s="463" t="s">
        <v>918</v>
      </c>
      <c r="G289" s="463" t="s">
        <v>918</v>
      </c>
      <c r="H289" s="463" t="s">
        <v>918</v>
      </c>
      <c r="I289" s="463" t="s">
        <v>918</v>
      </c>
      <c r="J289" s="463" t="s">
        <v>918</v>
      </c>
      <c r="K289" s="463" t="s">
        <v>918</v>
      </c>
      <c r="L289" s="463" t="s">
        <v>918</v>
      </c>
      <c r="M289" s="463" t="s">
        <v>918</v>
      </c>
      <c r="N289" s="463" t="s">
        <v>918</v>
      </c>
      <c r="O289" s="463" t="s">
        <v>918</v>
      </c>
      <c r="P289" s="463" t="s">
        <v>918</v>
      </c>
      <c r="Q289" s="463" t="s">
        <v>918</v>
      </c>
      <c r="R289" s="463" t="s">
        <v>918</v>
      </c>
      <c r="S289" s="463" t="s">
        <v>918</v>
      </c>
      <c r="T289" s="463" t="s">
        <v>918</v>
      </c>
      <c r="U289" s="463" t="s">
        <v>918</v>
      </c>
      <c r="V289" s="463" t="s">
        <v>918</v>
      </c>
      <c r="W289" s="463" t="s">
        <v>918</v>
      </c>
      <c r="X289" s="463" t="s">
        <v>918</v>
      </c>
      <c r="Y289" s="463" t="s">
        <v>918</v>
      </c>
      <c r="Z289" s="463" t="s">
        <v>918</v>
      </c>
      <c r="AA289" s="463" t="s">
        <v>918</v>
      </c>
      <c r="AB289" s="463" t="s">
        <v>918</v>
      </c>
      <c r="AC289" s="463" t="s">
        <v>918</v>
      </c>
      <c r="AD289" s="463" t="s">
        <v>918</v>
      </c>
      <c r="AE289" s="463" t="s">
        <v>918</v>
      </c>
      <c r="AF289" s="463" t="s">
        <v>918</v>
      </c>
      <c r="AG289" s="463" t="s">
        <v>918</v>
      </c>
      <c r="AH289" s="463" t="s">
        <v>918</v>
      </c>
      <c r="AI289" s="463" t="s">
        <v>918</v>
      </c>
      <c r="AJ289" s="463" t="s">
        <v>918</v>
      </c>
      <c r="AK289" s="463" t="s">
        <v>918</v>
      </c>
      <c r="AL289" s="726"/>
      <c r="AM289" s="726"/>
      <c r="AN289" s="726"/>
      <c r="AO289" s="726"/>
      <c r="AP289" s="726"/>
      <c r="AQ289" s="726"/>
      <c r="AR289" s="726"/>
      <c r="AS289" s="726"/>
      <c r="AT289" s="726"/>
      <c r="AU289" s="726"/>
      <c r="AV289" s="726"/>
      <c r="AW289" s="726"/>
      <c r="AX289" s="726"/>
      <c r="AY289" s="726"/>
      <c r="AZ289" s="726"/>
      <c r="BA289" s="726"/>
      <c r="BB289" s="726"/>
      <c r="BC289" s="726"/>
      <c r="BD289" s="726"/>
      <c r="BE289" s="726"/>
      <c r="BF289" s="726"/>
      <c r="BG289" s="726"/>
      <c r="BH289" s="726"/>
      <c r="BI289" s="726"/>
      <c r="BJ289" s="726"/>
      <c r="BK289" s="726"/>
      <c r="BL289" s="726"/>
    </row>
    <row r="290" spans="1:64" outlineLevel="1" x14ac:dyDescent="0.2">
      <c r="A290" s="726"/>
      <c r="B290" s="845" t="s">
        <v>946</v>
      </c>
      <c r="C290" s="974" t="s">
        <v>3042</v>
      </c>
      <c r="D290" s="463" t="s">
        <v>918</v>
      </c>
      <c r="E290" s="463" t="s">
        <v>918</v>
      </c>
      <c r="F290" s="463" t="s">
        <v>918</v>
      </c>
      <c r="G290" s="463" t="s">
        <v>918</v>
      </c>
      <c r="H290" s="463" t="s">
        <v>918</v>
      </c>
      <c r="I290" s="463" t="s">
        <v>918</v>
      </c>
      <c r="J290" s="463" t="s">
        <v>918</v>
      </c>
      <c r="K290" s="463" t="s">
        <v>918</v>
      </c>
      <c r="L290" s="463" t="s">
        <v>918</v>
      </c>
      <c r="M290" s="463" t="s">
        <v>918</v>
      </c>
      <c r="N290" s="463" t="s">
        <v>918</v>
      </c>
      <c r="O290" s="463" t="s">
        <v>918</v>
      </c>
      <c r="P290" s="463" t="s">
        <v>918</v>
      </c>
      <c r="Q290" s="463" t="s">
        <v>918</v>
      </c>
      <c r="R290" s="463" t="s">
        <v>918</v>
      </c>
      <c r="S290" s="463" t="s">
        <v>918</v>
      </c>
      <c r="T290" s="463" t="s">
        <v>918</v>
      </c>
      <c r="U290" s="463" t="s">
        <v>918</v>
      </c>
      <c r="V290" s="463" t="s">
        <v>918</v>
      </c>
      <c r="W290" s="463" t="s">
        <v>918</v>
      </c>
      <c r="X290" s="463" t="s">
        <v>918</v>
      </c>
      <c r="Y290" s="463" t="s">
        <v>918</v>
      </c>
      <c r="Z290" s="463" t="s">
        <v>918</v>
      </c>
      <c r="AA290" s="463" t="s">
        <v>918</v>
      </c>
      <c r="AB290" s="463" t="s">
        <v>918</v>
      </c>
      <c r="AC290" s="463" t="s">
        <v>918</v>
      </c>
      <c r="AD290" s="463" t="s">
        <v>918</v>
      </c>
      <c r="AE290" s="463" t="s">
        <v>918</v>
      </c>
      <c r="AF290" s="463" t="s">
        <v>918</v>
      </c>
      <c r="AG290" s="463" t="s">
        <v>918</v>
      </c>
      <c r="AH290" s="463" t="s">
        <v>918</v>
      </c>
      <c r="AI290" s="463" t="s">
        <v>918</v>
      </c>
      <c r="AJ290" s="463" t="s">
        <v>918</v>
      </c>
      <c r="AK290" s="463" t="s">
        <v>918</v>
      </c>
      <c r="AL290" s="726"/>
      <c r="AM290" s="726"/>
      <c r="AN290" s="726"/>
      <c r="AO290" s="726"/>
      <c r="AP290" s="726"/>
      <c r="AQ290" s="726"/>
      <c r="AR290" s="726"/>
      <c r="AS290" s="726"/>
      <c r="AT290" s="726"/>
      <c r="AU290" s="726"/>
      <c r="AV290" s="726"/>
      <c r="AW290" s="726"/>
      <c r="AX290" s="726"/>
      <c r="AY290" s="726"/>
      <c r="AZ290" s="726"/>
      <c r="BA290" s="726"/>
      <c r="BB290" s="726"/>
      <c r="BC290" s="726"/>
      <c r="BD290" s="726"/>
      <c r="BE290" s="726"/>
      <c r="BF290" s="726"/>
      <c r="BG290" s="726"/>
      <c r="BH290" s="726"/>
      <c r="BI290" s="726"/>
      <c r="BJ290" s="726"/>
      <c r="BK290" s="726"/>
      <c r="BL290" s="726"/>
    </row>
    <row r="291" spans="1:64" outlineLevel="1" x14ac:dyDescent="0.2">
      <c r="A291" s="726"/>
      <c r="B291" s="845" t="s">
        <v>946</v>
      </c>
      <c r="C291" s="974" t="s">
        <v>3043</v>
      </c>
      <c r="D291" s="463" t="s">
        <v>918</v>
      </c>
      <c r="E291" s="463" t="s">
        <v>918</v>
      </c>
      <c r="F291" s="463" t="s">
        <v>918</v>
      </c>
      <c r="G291" s="463" t="s">
        <v>918</v>
      </c>
      <c r="H291" s="463" t="s">
        <v>918</v>
      </c>
      <c r="I291" s="463" t="s">
        <v>918</v>
      </c>
      <c r="J291" s="463" t="s">
        <v>918</v>
      </c>
      <c r="K291" s="463" t="s">
        <v>918</v>
      </c>
      <c r="L291" s="463" t="s">
        <v>918</v>
      </c>
      <c r="M291" s="463" t="s">
        <v>918</v>
      </c>
      <c r="N291" s="463" t="s">
        <v>918</v>
      </c>
      <c r="O291" s="463" t="s">
        <v>918</v>
      </c>
      <c r="P291" s="463" t="s">
        <v>918</v>
      </c>
      <c r="Q291" s="463" t="s">
        <v>918</v>
      </c>
      <c r="R291" s="463" t="s">
        <v>918</v>
      </c>
      <c r="S291" s="463" t="s">
        <v>918</v>
      </c>
      <c r="T291" s="463" t="s">
        <v>918</v>
      </c>
      <c r="U291" s="463" t="s">
        <v>918</v>
      </c>
      <c r="V291" s="463" t="s">
        <v>918</v>
      </c>
      <c r="W291" s="463" t="s">
        <v>918</v>
      </c>
      <c r="X291" s="463" t="s">
        <v>918</v>
      </c>
      <c r="Y291" s="463" t="s">
        <v>918</v>
      </c>
      <c r="Z291" s="463" t="s">
        <v>918</v>
      </c>
      <c r="AA291" s="463" t="s">
        <v>918</v>
      </c>
      <c r="AB291" s="463" t="s">
        <v>918</v>
      </c>
      <c r="AC291" s="463" t="s">
        <v>918</v>
      </c>
      <c r="AD291" s="463" t="s">
        <v>918</v>
      </c>
      <c r="AE291" s="463" t="s">
        <v>918</v>
      </c>
      <c r="AF291" s="463" t="s">
        <v>918</v>
      </c>
      <c r="AG291" s="463" t="s">
        <v>918</v>
      </c>
      <c r="AH291" s="463" t="s">
        <v>918</v>
      </c>
      <c r="AI291" s="463" t="s">
        <v>918</v>
      </c>
      <c r="AJ291" s="463" t="s">
        <v>918</v>
      </c>
      <c r="AK291" s="463" t="s">
        <v>918</v>
      </c>
      <c r="AL291" s="726"/>
      <c r="AM291" s="726"/>
      <c r="AN291" s="726"/>
      <c r="AO291" s="726"/>
      <c r="AP291" s="726"/>
      <c r="AQ291" s="726"/>
      <c r="AR291" s="726"/>
      <c r="AS291" s="726"/>
      <c r="AT291" s="726"/>
      <c r="AU291" s="726"/>
      <c r="AV291" s="726"/>
      <c r="AW291" s="726"/>
      <c r="AX291" s="726"/>
      <c r="AY291" s="726"/>
      <c r="AZ291" s="726"/>
      <c r="BA291" s="726"/>
      <c r="BB291" s="726"/>
      <c r="BC291" s="726"/>
      <c r="BD291" s="726"/>
      <c r="BE291" s="726"/>
      <c r="BF291" s="726"/>
      <c r="BG291" s="726"/>
      <c r="BH291" s="726"/>
      <c r="BI291" s="726"/>
      <c r="BJ291" s="726"/>
      <c r="BK291" s="726"/>
      <c r="BL291" s="726"/>
    </row>
    <row r="292" spans="1:64" outlineLevel="1" x14ac:dyDescent="0.2">
      <c r="A292" s="726"/>
      <c r="B292" s="845" t="s">
        <v>946</v>
      </c>
      <c r="C292" s="974" t="s">
        <v>3044</v>
      </c>
      <c r="D292" s="463" t="s">
        <v>918</v>
      </c>
      <c r="E292" s="463" t="s">
        <v>918</v>
      </c>
      <c r="F292" s="463" t="s">
        <v>918</v>
      </c>
      <c r="G292" s="463" t="s">
        <v>918</v>
      </c>
      <c r="H292" s="463" t="s">
        <v>918</v>
      </c>
      <c r="I292" s="463" t="s">
        <v>918</v>
      </c>
      <c r="J292" s="463" t="s">
        <v>918</v>
      </c>
      <c r="K292" s="463" t="s">
        <v>918</v>
      </c>
      <c r="L292" s="463" t="s">
        <v>918</v>
      </c>
      <c r="M292" s="463" t="s">
        <v>918</v>
      </c>
      <c r="N292" s="463" t="s">
        <v>918</v>
      </c>
      <c r="O292" s="463" t="s">
        <v>918</v>
      </c>
      <c r="P292" s="463" t="s">
        <v>918</v>
      </c>
      <c r="Q292" s="463" t="s">
        <v>918</v>
      </c>
      <c r="R292" s="463" t="s">
        <v>918</v>
      </c>
      <c r="S292" s="463" t="s">
        <v>918</v>
      </c>
      <c r="T292" s="463" t="s">
        <v>918</v>
      </c>
      <c r="U292" s="463" t="s">
        <v>918</v>
      </c>
      <c r="V292" s="463" t="s">
        <v>918</v>
      </c>
      <c r="W292" s="463" t="s">
        <v>918</v>
      </c>
      <c r="X292" s="463" t="s">
        <v>918</v>
      </c>
      <c r="Y292" s="463" t="s">
        <v>918</v>
      </c>
      <c r="Z292" s="463" t="s">
        <v>918</v>
      </c>
      <c r="AA292" s="463" t="s">
        <v>918</v>
      </c>
      <c r="AB292" s="463" t="s">
        <v>918</v>
      </c>
      <c r="AC292" s="463" t="s">
        <v>918</v>
      </c>
      <c r="AD292" s="463" t="s">
        <v>918</v>
      </c>
      <c r="AE292" s="463" t="s">
        <v>918</v>
      </c>
      <c r="AF292" s="463" t="s">
        <v>918</v>
      </c>
      <c r="AG292" s="463" t="s">
        <v>918</v>
      </c>
      <c r="AH292" s="463" t="s">
        <v>918</v>
      </c>
      <c r="AI292" s="463" t="s">
        <v>918</v>
      </c>
      <c r="AJ292" s="463" t="s">
        <v>918</v>
      </c>
      <c r="AK292" s="463" t="s">
        <v>918</v>
      </c>
      <c r="AL292" s="726"/>
      <c r="AM292" s="726"/>
      <c r="AN292" s="726"/>
      <c r="AO292" s="726"/>
      <c r="AP292" s="726"/>
      <c r="AQ292" s="726"/>
      <c r="AR292" s="726"/>
      <c r="AS292" s="726"/>
      <c r="AT292" s="726"/>
      <c r="AU292" s="726"/>
      <c r="AV292" s="726"/>
      <c r="AW292" s="726"/>
      <c r="AX292" s="726"/>
      <c r="AY292" s="726"/>
      <c r="AZ292" s="726"/>
      <c r="BA292" s="726"/>
      <c r="BB292" s="726"/>
      <c r="BC292" s="726"/>
      <c r="BD292" s="726"/>
      <c r="BE292" s="726"/>
      <c r="BF292" s="726"/>
      <c r="BG292" s="726"/>
      <c r="BH292" s="726"/>
      <c r="BI292" s="726"/>
      <c r="BJ292" s="726"/>
      <c r="BK292" s="726"/>
      <c r="BL292" s="726"/>
    </row>
    <row r="293" spans="1:64" outlineLevel="1" x14ac:dyDescent="0.2">
      <c r="A293" s="726"/>
      <c r="B293" s="845" t="s">
        <v>946</v>
      </c>
      <c r="C293" s="974" t="s">
        <v>3045</v>
      </c>
      <c r="D293" s="463" t="s">
        <v>918</v>
      </c>
      <c r="E293" s="463" t="s">
        <v>918</v>
      </c>
      <c r="F293" s="463" t="s">
        <v>918</v>
      </c>
      <c r="G293" s="463" t="s">
        <v>918</v>
      </c>
      <c r="H293" s="463" t="s">
        <v>918</v>
      </c>
      <c r="I293" s="463" t="s">
        <v>918</v>
      </c>
      <c r="J293" s="463" t="s">
        <v>918</v>
      </c>
      <c r="K293" s="463" t="s">
        <v>918</v>
      </c>
      <c r="L293" s="463" t="s">
        <v>918</v>
      </c>
      <c r="M293" s="463" t="s">
        <v>918</v>
      </c>
      <c r="N293" s="463" t="s">
        <v>918</v>
      </c>
      <c r="O293" s="463" t="s">
        <v>918</v>
      </c>
      <c r="P293" s="463" t="s">
        <v>918</v>
      </c>
      <c r="Q293" s="463" t="s">
        <v>918</v>
      </c>
      <c r="R293" s="463" t="s">
        <v>918</v>
      </c>
      <c r="S293" s="463" t="s">
        <v>918</v>
      </c>
      <c r="T293" s="463" t="s">
        <v>918</v>
      </c>
      <c r="U293" s="463" t="s">
        <v>918</v>
      </c>
      <c r="V293" s="463" t="s">
        <v>918</v>
      </c>
      <c r="W293" s="463" t="s">
        <v>918</v>
      </c>
      <c r="X293" s="463" t="s">
        <v>918</v>
      </c>
      <c r="Y293" s="463" t="s">
        <v>918</v>
      </c>
      <c r="Z293" s="463" t="s">
        <v>918</v>
      </c>
      <c r="AA293" s="463" t="s">
        <v>918</v>
      </c>
      <c r="AB293" s="463" t="s">
        <v>918</v>
      </c>
      <c r="AC293" s="463" t="s">
        <v>918</v>
      </c>
      <c r="AD293" s="463" t="s">
        <v>918</v>
      </c>
      <c r="AE293" s="463" t="s">
        <v>918</v>
      </c>
      <c r="AF293" s="463" t="s">
        <v>918</v>
      </c>
      <c r="AG293" s="463" t="s">
        <v>918</v>
      </c>
      <c r="AH293" s="463" t="s">
        <v>918</v>
      </c>
      <c r="AI293" s="463" t="s">
        <v>918</v>
      </c>
      <c r="AJ293" s="463" t="s">
        <v>918</v>
      </c>
      <c r="AK293" s="463" t="s">
        <v>918</v>
      </c>
      <c r="AL293" s="726"/>
      <c r="AM293" s="726"/>
      <c r="AN293" s="726"/>
      <c r="AO293" s="726"/>
      <c r="AP293" s="726"/>
      <c r="AQ293" s="726"/>
      <c r="AR293" s="726"/>
      <c r="AS293" s="726"/>
      <c r="AT293" s="726"/>
      <c r="AU293" s="726"/>
      <c r="AV293" s="726"/>
      <c r="AW293" s="726"/>
      <c r="AX293" s="726"/>
      <c r="AY293" s="726"/>
      <c r="AZ293" s="726"/>
      <c r="BA293" s="726"/>
      <c r="BB293" s="726"/>
      <c r="BC293" s="726"/>
      <c r="BD293" s="726"/>
      <c r="BE293" s="726"/>
      <c r="BF293" s="726"/>
      <c r="BG293" s="726"/>
      <c r="BH293" s="726"/>
      <c r="BI293" s="726"/>
      <c r="BJ293" s="726"/>
      <c r="BK293" s="726"/>
      <c r="BL293" s="726"/>
    </row>
    <row r="294" spans="1:64" outlineLevel="1" x14ac:dyDescent="0.2">
      <c r="A294" s="726"/>
      <c r="B294" s="845" t="s">
        <v>946</v>
      </c>
      <c r="C294" s="974" t="s">
        <v>3046</v>
      </c>
      <c r="D294" s="463" t="s">
        <v>918</v>
      </c>
      <c r="E294" s="463" t="s">
        <v>918</v>
      </c>
      <c r="F294" s="463" t="s">
        <v>918</v>
      </c>
      <c r="G294" s="463" t="s">
        <v>918</v>
      </c>
      <c r="H294" s="463" t="s">
        <v>918</v>
      </c>
      <c r="I294" s="463" t="s">
        <v>918</v>
      </c>
      <c r="J294" s="463" t="s">
        <v>918</v>
      </c>
      <c r="K294" s="463" t="s">
        <v>918</v>
      </c>
      <c r="L294" s="463" t="s">
        <v>918</v>
      </c>
      <c r="M294" s="463" t="s">
        <v>918</v>
      </c>
      <c r="N294" s="463" t="s">
        <v>918</v>
      </c>
      <c r="O294" s="463" t="s">
        <v>918</v>
      </c>
      <c r="P294" s="463" t="s">
        <v>918</v>
      </c>
      <c r="Q294" s="463" t="s">
        <v>918</v>
      </c>
      <c r="R294" s="463" t="s">
        <v>918</v>
      </c>
      <c r="S294" s="463" t="s">
        <v>918</v>
      </c>
      <c r="T294" s="463" t="s">
        <v>918</v>
      </c>
      <c r="U294" s="463" t="s">
        <v>918</v>
      </c>
      <c r="V294" s="463" t="s">
        <v>918</v>
      </c>
      <c r="W294" s="463" t="s">
        <v>918</v>
      </c>
      <c r="X294" s="463" t="s">
        <v>918</v>
      </c>
      <c r="Y294" s="463" t="s">
        <v>918</v>
      </c>
      <c r="Z294" s="463" t="s">
        <v>918</v>
      </c>
      <c r="AA294" s="463" t="s">
        <v>918</v>
      </c>
      <c r="AB294" s="463" t="s">
        <v>918</v>
      </c>
      <c r="AC294" s="463" t="s">
        <v>918</v>
      </c>
      <c r="AD294" s="463" t="s">
        <v>918</v>
      </c>
      <c r="AE294" s="463" t="s">
        <v>918</v>
      </c>
      <c r="AF294" s="463" t="s">
        <v>918</v>
      </c>
      <c r="AG294" s="463" t="s">
        <v>918</v>
      </c>
      <c r="AH294" s="463" t="s">
        <v>918</v>
      </c>
      <c r="AI294" s="463" t="s">
        <v>918</v>
      </c>
      <c r="AJ294" s="463" t="s">
        <v>918</v>
      </c>
      <c r="AK294" s="463" t="s">
        <v>918</v>
      </c>
      <c r="AL294" s="726"/>
      <c r="AM294" s="726"/>
      <c r="AN294" s="726"/>
      <c r="AO294" s="726"/>
      <c r="AP294" s="726"/>
      <c r="AQ294" s="726"/>
      <c r="AR294" s="726"/>
      <c r="AS294" s="726"/>
      <c r="AT294" s="726"/>
      <c r="AU294" s="726"/>
      <c r="AV294" s="726"/>
      <c r="AW294" s="726"/>
      <c r="AX294" s="726"/>
      <c r="AY294" s="726"/>
      <c r="AZ294" s="726"/>
      <c r="BA294" s="726"/>
      <c r="BB294" s="726"/>
      <c r="BC294" s="726"/>
      <c r="BD294" s="726"/>
      <c r="BE294" s="726"/>
      <c r="BF294" s="726"/>
      <c r="BG294" s="726"/>
      <c r="BH294" s="726"/>
      <c r="BI294" s="726"/>
      <c r="BJ294" s="726"/>
      <c r="BK294" s="726"/>
      <c r="BL294" s="726"/>
    </row>
    <row r="295" spans="1:64" outlineLevel="1" x14ac:dyDescent="0.2">
      <c r="A295" s="726"/>
      <c r="B295" s="845" t="s">
        <v>946</v>
      </c>
      <c r="C295" s="974" t="s">
        <v>3047</v>
      </c>
      <c r="D295" s="463" t="s">
        <v>918</v>
      </c>
      <c r="E295" s="463" t="s">
        <v>918</v>
      </c>
      <c r="F295" s="463" t="s">
        <v>918</v>
      </c>
      <c r="G295" s="463" t="s">
        <v>918</v>
      </c>
      <c r="H295" s="463" t="s">
        <v>918</v>
      </c>
      <c r="I295" s="463" t="s">
        <v>918</v>
      </c>
      <c r="J295" s="463" t="s">
        <v>918</v>
      </c>
      <c r="K295" s="463" t="s">
        <v>918</v>
      </c>
      <c r="L295" s="463" t="s">
        <v>918</v>
      </c>
      <c r="M295" s="463" t="s">
        <v>918</v>
      </c>
      <c r="N295" s="463" t="s">
        <v>918</v>
      </c>
      <c r="O295" s="463" t="s">
        <v>918</v>
      </c>
      <c r="P295" s="463" t="s">
        <v>918</v>
      </c>
      <c r="Q295" s="463" t="s">
        <v>918</v>
      </c>
      <c r="R295" s="463" t="s">
        <v>918</v>
      </c>
      <c r="S295" s="463" t="s">
        <v>918</v>
      </c>
      <c r="T295" s="463" t="s">
        <v>918</v>
      </c>
      <c r="U295" s="463" t="s">
        <v>918</v>
      </c>
      <c r="V295" s="463" t="s">
        <v>918</v>
      </c>
      <c r="W295" s="463" t="s">
        <v>918</v>
      </c>
      <c r="X295" s="463" t="s">
        <v>918</v>
      </c>
      <c r="Y295" s="463" t="s">
        <v>918</v>
      </c>
      <c r="Z295" s="463" t="s">
        <v>918</v>
      </c>
      <c r="AA295" s="463" t="s">
        <v>918</v>
      </c>
      <c r="AB295" s="463" t="s">
        <v>918</v>
      </c>
      <c r="AC295" s="463" t="s">
        <v>918</v>
      </c>
      <c r="AD295" s="463" t="s">
        <v>918</v>
      </c>
      <c r="AE295" s="463" t="s">
        <v>918</v>
      </c>
      <c r="AF295" s="463" t="s">
        <v>918</v>
      </c>
      <c r="AG295" s="463" t="s">
        <v>918</v>
      </c>
      <c r="AH295" s="463" t="s">
        <v>918</v>
      </c>
      <c r="AI295" s="463" t="s">
        <v>918</v>
      </c>
      <c r="AJ295" s="463" t="s">
        <v>918</v>
      </c>
      <c r="AK295" s="463" t="s">
        <v>918</v>
      </c>
      <c r="AL295" s="726"/>
      <c r="AM295" s="726"/>
      <c r="AN295" s="726"/>
      <c r="AO295" s="726"/>
      <c r="AP295" s="726"/>
      <c r="AQ295" s="726"/>
      <c r="AR295" s="726"/>
      <c r="AS295" s="726"/>
      <c r="AT295" s="726"/>
      <c r="AU295" s="726"/>
      <c r="AV295" s="726"/>
      <c r="AW295" s="726"/>
      <c r="AX295" s="726"/>
      <c r="AY295" s="726"/>
      <c r="AZ295" s="726"/>
      <c r="BA295" s="726"/>
      <c r="BB295" s="726"/>
      <c r="BC295" s="726"/>
      <c r="BD295" s="726"/>
      <c r="BE295" s="726"/>
      <c r="BF295" s="726"/>
      <c r="BG295" s="726"/>
      <c r="BH295" s="726"/>
      <c r="BI295" s="726"/>
      <c r="BJ295" s="726"/>
      <c r="BK295" s="726"/>
      <c r="BL295" s="726"/>
    </row>
    <row r="296" spans="1:64" outlineLevel="1" x14ac:dyDescent="0.2">
      <c r="A296" s="726"/>
      <c r="B296" s="845" t="s">
        <v>946</v>
      </c>
      <c r="C296" s="974" t="s">
        <v>3048</v>
      </c>
      <c r="D296" s="463" t="s">
        <v>918</v>
      </c>
      <c r="E296" s="463" t="s">
        <v>918</v>
      </c>
      <c r="F296" s="463" t="s">
        <v>918</v>
      </c>
      <c r="G296" s="463" t="s">
        <v>918</v>
      </c>
      <c r="H296" s="463" t="s">
        <v>918</v>
      </c>
      <c r="I296" s="463" t="s">
        <v>918</v>
      </c>
      <c r="J296" s="463" t="s">
        <v>918</v>
      </c>
      <c r="K296" s="463" t="s">
        <v>918</v>
      </c>
      <c r="L296" s="463" t="s">
        <v>918</v>
      </c>
      <c r="M296" s="463" t="s">
        <v>918</v>
      </c>
      <c r="N296" s="463" t="s">
        <v>918</v>
      </c>
      <c r="O296" s="463" t="s">
        <v>918</v>
      </c>
      <c r="P296" s="463" t="s">
        <v>918</v>
      </c>
      <c r="Q296" s="463" t="s">
        <v>918</v>
      </c>
      <c r="R296" s="463" t="s">
        <v>918</v>
      </c>
      <c r="S296" s="463" t="s">
        <v>918</v>
      </c>
      <c r="T296" s="463" t="s">
        <v>918</v>
      </c>
      <c r="U296" s="463" t="s">
        <v>918</v>
      </c>
      <c r="V296" s="463" t="s">
        <v>918</v>
      </c>
      <c r="W296" s="463" t="s">
        <v>918</v>
      </c>
      <c r="X296" s="463" t="s">
        <v>918</v>
      </c>
      <c r="Y296" s="463" t="s">
        <v>918</v>
      </c>
      <c r="Z296" s="463" t="s">
        <v>918</v>
      </c>
      <c r="AA296" s="463" t="s">
        <v>918</v>
      </c>
      <c r="AB296" s="463" t="s">
        <v>918</v>
      </c>
      <c r="AC296" s="463" t="s">
        <v>918</v>
      </c>
      <c r="AD296" s="463" t="s">
        <v>918</v>
      </c>
      <c r="AE296" s="463" t="s">
        <v>918</v>
      </c>
      <c r="AF296" s="463" t="s">
        <v>918</v>
      </c>
      <c r="AG296" s="463" t="s">
        <v>918</v>
      </c>
      <c r="AH296" s="463" t="s">
        <v>918</v>
      </c>
      <c r="AI296" s="463" t="s">
        <v>918</v>
      </c>
      <c r="AJ296" s="463" t="s">
        <v>918</v>
      </c>
      <c r="AK296" s="463" t="s">
        <v>918</v>
      </c>
      <c r="AL296" s="726"/>
      <c r="AM296" s="726"/>
      <c r="AN296" s="726"/>
      <c r="AO296" s="726"/>
      <c r="AP296" s="726"/>
      <c r="AQ296" s="726"/>
      <c r="AR296" s="726"/>
      <c r="AS296" s="726"/>
      <c r="AT296" s="726"/>
      <c r="AU296" s="726"/>
      <c r="AV296" s="726"/>
      <c r="AW296" s="726"/>
      <c r="AX296" s="726"/>
      <c r="AY296" s="726"/>
      <c r="AZ296" s="726"/>
      <c r="BA296" s="726"/>
      <c r="BB296" s="726"/>
      <c r="BC296" s="726"/>
      <c r="BD296" s="726"/>
      <c r="BE296" s="726"/>
      <c r="BF296" s="726"/>
      <c r="BG296" s="726"/>
      <c r="BH296" s="726"/>
      <c r="BI296" s="726"/>
      <c r="BJ296" s="726"/>
      <c r="BK296" s="726"/>
      <c r="BL296" s="726"/>
    </row>
    <row r="297" spans="1:64" outlineLevel="1" x14ac:dyDescent="0.2">
      <c r="A297" s="726"/>
      <c r="B297" s="845" t="s">
        <v>946</v>
      </c>
      <c r="C297" s="974" t="s">
        <v>3049</v>
      </c>
      <c r="D297" s="463" t="s">
        <v>918</v>
      </c>
      <c r="E297" s="463" t="s">
        <v>918</v>
      </c>
      <c r="F297" s="463" t="s">
        <v>918</v>
      </c>
      <c r="G297" s="463" t="s">
        <v>918</v>
      </c>
      <c r="H297" s="463" t="s">
        <v>918</v>
      </c>
      <c r="I297" s="463" t="s">
        <v>918</v>
      </c>
      <c r="J297" s="463" t="s">
        <v>918</v>
      </c>
      <c r="K297" s="463" t="s">
        <v>918</v>
      </c>
      <c r="L297" s="463" t="s">
        <v>918</v>
      </c>
      <c r="M297" s="463" t="s">
        <v>918</v>
      </c>
      <c r="N297" s="463" t="s">
        <v>918</v>
      </c>
      <c r="O297" s="463" t="s">
        <v>918</v>
      </c>
      <c r="P297" s="463" t="s">
        <v>918</v>
      </c>
      <c r="Q297" s="463" t="s">
        <v>918</v>
      </c>
      <c r="R297" s="463" t="s">
        <v>918</v>
      </c>
      <c r="S297" s="463" t="s">
        <v>918</v>
      </c>
      <c r="T297" s="463" t="s">
        <v>918</v>
      </c>
      <c r="U297" s="463" t="s">
        <v>918</v>
      </c>
      <c r="V297" s="463" t="s">
        <v>918</v>
      </c>
      <c r="W297" s="463" t="s">
        <v>918</v>
      </c>
      <c r="X297" s="463" t="s">
        <v>918</v>
      </c>
      <c r="Y297" s="463" t="s">
        <v>918</v>
      </c>
      <c r="Z297" s="463" t="s">
        <v>918</v>
      </c>
      <c r="AA297" s="463" t="s">
        <v>918</v>
      </c>
      <c r="AB297" s="463" t="s">
        <v>918</v>
      </c>
      <c r="AC297" s="463" t="s">
        <v>918</v>
      </c>
      <c r="AD297" s="463" t="s">
        <v>918</v>
      </c>
      <c r="AE297" s="463" t="s">
        <v>918</v>
      </c>
      <c r="AF297" s="463" t="s">
        <v>918</v>
      </c>
      <c r="AG297" s="463" t="s">
        <v>918</v>
      </c>
      <c r="AH297" s="463" t="s">
        <v>918</v>
      </c>
      <c r="AI297" s="463" t="s">
        <v>918</v>
      </c>
      <c r="AJ297" s="463" t="s">
        <v>918</v>
      </c>
      <c r="AK297" s="463" t="s">
        <v>918</v>
      </c>
      <c r="AL297" s="726"/>
      <c r="AM297" s="726"/>
      <c r="AN297" s="726"/>
      <c r="AO297" s="726"/>
      <c r="AP297" s="726"/>
      <c r="AQ297" s="726"/>
      <c r="AR297" s="726"/>
      <c r="AS297" s="726"/>
      <c r="AT297" s="726"/>
      <c r="AU297" s="726"/>
      <c r="AV297" s="726"/>
      <c r="AW297" s="726"/>
      <c r="AX297" s="726"/>
      <c r="AY297" s="726"/>
      <c r="AZ297" s="726"/>
      <c r="BA297" s="726"/>
      <c r="BB297" s="726"/>
      <c r="BC297" s="726"/>
      <c r="BD297" s="726"/>
      <c r="BE297" s="726"/>
      <c r="BF297" s="726"/>
      <c r="BG297" s="726"/>
      <c r="BH297" s="726"/>
      <c r="BI297" s="726"/>
      <c r="BJ297" s="726"/>
      <c r="BK297" s="726"/>
      <c r="BL297" s="726"/>
    </row>
    <row r="298" spans="1:64" outlineLevel="1" x14ac:dyDescent="0.2">
      <c r="A298" s="726"/>
      <c r="B298" s="845" t="s">
        <v>946</v>
      </c>
      <c r="C298" s="974" t="s">
        <v>3050</v>
      </c>
      <c r="D298" s="463" t="s">
        <v>918</v>
      </c>
      <c r="E298" s="463" t="s">
        <v>918</v>
      </c>
      <c r="F298" s="463" t="s">
        <v>918</v>
      </c>
      <c r="G298" s="463" t="s">
        <v>918</v>
      </c>
      <c r="H298" s="463" t="s">
        <v>918</v>
      </c>
      <c r="I298" s="463" t="s">
        <v>918</v>
      </c>
      <c r="J298" s="463" t="s">
        <v>918</v>
      </c>
      <c r="K298" s="463" t="s">
        <v>918</v>
      </c>
      <c r="L298" s="463" t="s">
        <v>918</v>
      </c>
      <c r="M298" s="463" t="s">
        <v>918</v>
      </c>
      <c r="N298" s="463" t="s">
        <v>918</v>
      </c>
      <c r="O298" s="463" t="s">
        <v>918</v>
      </c>
      <c r="P298" s="463" t="s">
        <v>918</v>
      </c>
      <c r="Q298" s="463" t="s">
        <v>918</v>
      </c>
      <c r="R298" s="463" t="s">
        <v>918</v>
      </c>
      <c r="S298" s="463" t="s">
        <v>918</v>
      </c>
      <c r="T298" s="463" t="s">
        <v>918</v>
      </c>
      <c r="U298" s="463" t="s">
        <v>918</v>
      </c>
      <c r="V298" s="463" t="s">
        <v>918</v>
      </c>
      <c r="W298" s="463" t="s">
        <v>918</v>
      </c>
      <c r="X298" s="463" t="s">
        <v>918</v>
      </c>
      <c r="Y298" s="463" t="s">
        <v>918</v>
      </c>
      <c r="Z298" s="463" t="s">
        <v>918</v>
      </c>
      <c r="AA298" s="463" t="s">
        <v>918</v>
      </c>
      <c r="AB298" s="463" t="s">
        <v>918</v>
      </c>
      <c r="AC298" s="463" t="s">
        <v>918</v>
      </c>
      <c r="AD298" s="463" t="s">
        <v>918</v>
      </c>
      <c r="AE298" s="463" t="s">
        <v>918</v>
      </c>
      <c r="AF298" s="463" t="s">
        <v>918</v>
      </c>
      <c r="AG298" s="463" t="s">
        <v>918</v>
      </c>
      <c r="AH298" s="463" t="s">
        <v>918</v>
      </c>
      <c r="AI298" s="463" t="s">
        <v>918</v>
      </c>
      <c r="AJ298" s="463" t="s">
        <v>918</v>
      </c>
      <c r="AK298" s="463" t="s">
        <v>918</v>
      </c>
      <c r="AL298" s="726"/>
      <c r="AM298" s="726"/>
      <c r="AN298" s="726"/>
      <c r="AO298" s="726"/>
      <c r="AP298" s="726"/>
      <c r="AQ298" s="726"/>
      <c r="AR298" s="726"/>
      <c r="AS298" s="726"/>
      <c r="AT298" s="726"/>
      <c r="AU298" s="726"/>
      <c r="AV298" s="726"/>
      <c r="AW298" s="726"/>
      <c r="AX298" s="726"/>
      <c r="AY298" s="726"/>
      <c r="AZ298" s="726"/>
      <c r="BA298" s="726"/>
      <c r="BB298" s="726"/>
      <c r="BC298" s="726"/>
      <c r="BD298" s="726"/>
      <c r="BE298" s="726"/>
      <c r="BF298" s="726"/>
      <c r="BG298" s="726"/>
      <c r="BH298" s="726"/>
      <c r="BI298" s="726"/>
      <c r="BJ298" s="726"/>
      <c r="BK298" s="726"/>
      <c r="BL298" s="726"/>
    </row>
    <row r="299" spans="1:64" outlineLevel="1" x14ac:dyDescent="0.2">
      <c r="A299" s="726"/>
      <c r="B299" s="845" t="s">
        <v>946</v>
      </c>
      <c r="C299" s="974" t="s">
        <v>3051</v>
      </c>
      <c r="D299" s="463" t="s">
        <v>918</v>
      </c>
      <c r="E299" s="463" t="s">
        <v>918</v>
      </c>
      <c r="F299" s="463" t="s">
        <v>918</v>
      </c>
      <c r="G299" s="463" t="s">
        <v>918</v>
      </c>
      <c r="H299" s="463" t="s">
        <v>918</v>
      </c>
      <c r="I299" s="463" t="s">
        <v>918</v>
      </c>
      <c r="J299" s="463" t="s">
        <v>918</v>
      </c>
      <c r="K299" s="463" t="s">
        <v>918</v>
      </c>
      <c r="L299" s="463" t="s">
        <v>918</v>
      </c>
      <c r="M299" s="463" t="s">
        <v>918</v>
      </c>
      <c r="N299" s="463" t="s">
        <v>918</v>
      </c>
      <c r="O299" s="463" t="s">
        <v>918</v>
      </c>
      <c r="P299" s="463" t="s">
        <v>918</v>
      </c>
      <c r="Q299" s="463" t="s">
        <v>918</v>
      </c>
      <c r="R299" s="463" t="s">
        <v>918</v>
      </c>
      <c r="S299" s="463" t="s">
        <v>918</v>
      </c>
      <c r="T299" s="463" t="s">
        <v>918</v>
      </c>
      <c r="U299" s="463" t="s">
        <v>918</v>
      </c>
      <c r="V299" s="463" t="s">
        <v>918</v>
      </c>
      <c r="W299" s="463" t="s">
        <v>918</v>
      </c>
      <c r="X299" s="463" t="s">
        <v>918</v>
      </c>
      <c r="Y299" s="463" t="s">
        <v>918</v>
      </c>
      <c r="Z299" s="463" t="s">
        <v>918</v>
      </c>
      <c r="AA299" s="463" t="s">
        <v>918</v>
      </c>
      <c r="AB299" s="463" t="s">
        <v>918</v>
      </c>
      <c r="AC299" s="463" t="s">
        <v>918</v>
      </c>
      <c r="AD299" s="463" t="s">
        <v>918</v>
      </c>
      <c r="AE299" s="463" t="s">
        <v>918</v>
      </c>
      <c r="AF299" s="463" t="s">
        <v>918</v>
      </c>
      <c r="AG299" s="463" t="s">
        <v>918</v>
      </c>
      <c r="AH299" s="463" t="s">
        <v>918</v>
      </c>
      <c r="AI299" s="463" t="s">
        <v>918</v>
      </c>
      <c r="AJ299" s="463" t="s">
        <v>918</v>
      </c>
      <c r="AK299" s="463" t="s">
        <v>918</v>
      </c>
      <c r="AL299" s="726"/>
      <c r="AM299" s="726"/>
      <c r="AN299" s="726"/>
      <c r="AO299" s="726"/>
      <c r="AP299" s="726"/>
      <c r="AQ299" s="726"/>
      <c r="AR299" s="726"/>
      <c r="AS299" s="726"/>
      <c r="AT299" s="726"/>
      <c r="AU299" s="726"/>
      <c r="AV299" s="726"/>
      <c r="AW299" s="726"/>
      <c r="AX299" s="726"/>
      <c r="AY299" s="726"/>
      <c r="AZ299" s="726"/>
      <c r="BA299" s="726"/>
      <c r="BB299" s="726"/>
      <c r="BC299" s="726"/>
      <c r="BD299" s="726"/>
      <c r="BE299" s="726"/>
      <c r="BF299" s="726"/>
      <c r="BG299" s="726"/>
      <c r="BH299" s="726"/>
      <c r="BI299" s="726"/>
      <c r="BJ299" s="726"/>
      <c r="BK299" s="726"/>
      <c r="BL299" s="726"/>
    </row>
    <row r="300" spans="1:64" outlineLevel="1" x14ac:dyDescent="0.2">
      <c r="A300" s="726"/>
      <c r="B300" s="845" t="s">
        <v>946</v>
      </c>
      <c r="C300" s="974" t="s">
        <v>3052</v>
      </c>
      <c r="D300" s="463" t="s">
        <v>918</v>
      </c>
      <c r="E300" s="463" t="s">
        <v>918</v>
      </c>
      <c r="F300" s="463" t="s">
        <v>918</v>
      </c>
      <c r="G300" s="463" t="s">
        <v>918</v>
      </c>
      <c r="H300" s="463" t="s">
        <v>918</v>
      </c>
      <c r="I300" s="463" t="s">
        <v>918</v>
      </c>
      <c r="J300" s="463" t="s">
        <v>918</v>
      </c>
      <c r="K300" s="463" t="s">
        <v>918</v>
      </c>
      <c r="L300" s="463" t="s">
        <v>918</v>
      </c>
      <c r="M300" s="463" t="s">
        <v>918</v>
      </c>
      <c r="N300" s="463" t="s">
        <v>918</v>
      </c>
      <c r="O300" s="463" t="s">
        <v>918</v>
      </c>
      <c r="P300" s="463" t="s">
        <v>918</v>
      </c>
      <c r="Q300" s="463" t="s">
        <v>918</v>
      </c>
      <c r="R300" s="463" t="s">
        <v>918</v>
      </c>
      <c r="S300" s="463" t="s">
        <v>918</v>
      </c>
      <c r="T300" s="463" t="s">
        <v>918</v>
      </c>
      <c r="U300" s="463" t="s">
        <v>918</v>
      </c>
      <c r="V300" s="463" t="s">
        <v>918</v>
      </c>
      <c r="W300" s="463" t="s">
        <v>918</v>
      </c>
      <c r="X300" s="463" t="s">
        <v>918</v>
      </c>
      <c r="Y300" s="463" t="s">
        <v>918</v>
      </c>
      <c r="Z300" s="463" t="s">
        <v>918</v>
      </c>
      <c r="AA300" s="463" t="s">
        <v>918</v>
      </c>
      <c r="AB300" s="463" t="s">
        <v>918</v>
      </c>
      <c r="AC300" s="463" t="s">
        <v>918</v>
      </c>
      <c r="AD300" s="463" t="s">
        <v>918</v>
      </c>
      <c r="AE300" s="463" t="s">
        <v>918</v>
      </c>
      <c r="AF300" s="463" t="s">
        <v>918</v>
      </c>
      <c r="AG300" s="463" t="s">
        <v>918</v>
      </c>
      <c r="AH300" s="463" t="s">
        <v>918</v>
      </c>
      <c r="AI300" s="463" t="s">
        <v>918</v>
      </c>
      <c r="AJ300" s="463" t="s">
        <v>918</v>
      </c>
      <c r="AK300" s="463" t="s">
        <v>918</v>
      </c>
      <c r="AL300" s="726"/>
      <c r="AM300" s="726"/>
      <c r="AN300" s="726"/>
      <c r="AO300" s="726"/>
      <c r="AP300" s="726"/>
      <c r="AQ300" s="726"/>
      <c r="AR300" s="726"/>
      <c r="AS300" s="726"/>
      <c r="AT300" s="726"/>
      <c r="AU300" s="726"/>
      <c r="AV300" s="726"/>
      <c r="AW300" s="726"/>
      <c r="AX300" s="726"/>
      <c r="AY300" s="726"/>
      <c r="AZ300" s="726"/>
      <c r="BA300" s="726"/>
      <c r="BB300" s="726"/>
      <c r="BC300" s="726"/>
      <c r="BD300" s="726"/>
      <c r="BE300" s="726"/>
      <c r="BF300" s="726"/>
      <c r="BG300" s="726"/>
      <c r="BH300" s="726"/>
      <c r="BI300" s="726"/>
      <c r="BJ300" s="726"/>
      <c r="BK300" s="726"/>
      <c r="BL300" s="726"/>
    </row>
    <row r="301" spans="1:64" outlineLevel="1" x14ac:dyDescent="0.2">
      <c r="A301" s="726"/>
      <c r="B301" s="845" t="s">
        <v>946</v>
      </c>
      <c r="C301" s="974" t="s">
        <v>3053</v>
      </c>
      <c r="D301" s="463" t="s">
        <v>918</v>
      </c>
      <c r="E301" s="463" t="s">
        <v>918</v>
      </c>
      <c r="F301" s="463" t="s">
        <v>918</v>
      </c>
      <c r="G301" s="463" t="s">
        <v>918</v>
      </c>
      <c r="H301" s="463" t="s">
        <v>918</v>
      </c>
      <c r="I301" s="463" t="s">
        <v>918</v>
      </c>
      <c r="J301" s="463" t="s">
        <v>918</v>
      </c>
      <c r="K301" s="463" t="s">
        <v>918</v>
      </c>
      <c r="L301" s="463" t="s">
        <v>918</v>
      </c>
      <c r="M301" s="463" t="s">
        <v>918</v>
      </c>
      <c r="N301" s="463" t="s">
        <v>918</v>
      </c>
      <c r="O301" s="463" t="s">
        <v>918</v>
      </c>
      <c r="P301" s="463" t="s">
        <v>918</v>
      </c>
      <c r="Q301" s="463" t="s">
        <v>918</v>
      </c>
      <c r="R301" s="463" t="s">
        <v>918</v>
      </c>
      <c r="S301" s="463" t="s">
        <v>918</v>
      </c>
      <c r="T301" s="463" t="s">
        <v>918</v>
      </c>
      <c r="U301" s="463" t="s">
        <v>918</v>
      </c>
      <c r="V301" s="463" t="s">
        <v>918</v>
      </c>
      <c r="W301" s="463" t="s">
        <v>918</v>
      </c>
      <c r="X301" s="463" t="s">
        <v>918</v>
      </c>
      <c r="Y301" s="463" t="s">
        <v>918</v>
      </c>
      <c r="Z301" s="463" t="s">
        <v>918</v>
      </c>
      <c r="AA301" s="463" t="s">
        <v>918</v>
      </c>
      <c r="AB301" s="463" t="s">
        <v>918</v>
      </c>
      <c r="AC301" s="463" t="s">
        <v>918</v>
      </c>
      <c r="AD301" s="463" t="s">
        <v>918</v>
      </c>
      <c r="AE301" s="463" t="s">
        <v>918</v>
      </c>
      <c r="AF301" s="463" t="s">
        <v>918</v>
      </c>
      <c r="AG301" s="463" t="s">
        <v>918</v>
      </c>
      <c r="AH301" s="463" t="s">
        <v>918</v>
      </c>
      <c r="AI301" s="463" t="s">
        <v>918</v>
      </c>
      <c r="AJ301" s="463" t="s">
        <v>918</v>
      </c>
      <c r="AK301" s="463" t="s">
        <v>918</v>
      </c>
      <c r="AL301" s="726"/>
      <c r="AM301" s="726"/>
      <c r="AN301" s="726"/>
      <c r="AO301" s="726"/>
      <c r="AP301" s="726"/>
      <c r="AQ301" s="726"/>
      <c r="AR301" s="726"/>
      <c r="AS301" s="726"/>
      <c r="AT301" s="726"/>
      <c r="AU301" s="726"/>
      <c r="AV301" s="726"/>
      <c r="AW301" s="726"/>
      <c r="AX301" s="726"/>
      <c r="AY301" s="726"/>
      <c r="AZ301" s="726"/>
      <c r="BA301" s="726"/>
      <c r="BB301" s="726"/>
      <c r="BC301" s="726"/>
      <c r="BD301" s="726"/>
      <c r="BE301" s="726"/>
      <c r="BF301" s="726"/>
      <c r="BG301" s="726"/>
      <c r="BH301" s="726"/>
      <c r="BI301" s="726"/>
      <c r="BJ301" s="726"/>
      <c r="BK301" s="726"/>
      <c r="BL301" s="726"/>
    </row>
    <row r="302" spans="1:64" outlineLevel="1" x14ac:dyDescent="0.2">
      <c r="A302" s="726"/>
      <c r="B302" s="845" t="s">
        <v>946</v>
      </c>
      <c r="C302" s="974" t="s">
        <v>3054</v>
      </c>
      <c r="D302" s="463" t="s">
        <v>918</v>
      </c>
      <c r="E302" s="463" t="s">
        <v>918</v>
      </c>
      <c r="F302" s="463" t="s">
        <v>918</v>
      </c>
      <c r="G302" s="463" t="s">
        <v>918</v>
      </c>
      <c r="H302" s="463" t="s">
        <v>918</v>
      </c>
      <c r="I302" s="463" t="s">
        <v>918</v>
      </c>
      <c r="J302" s="463" t="s">
        <v>918</v>
      </c>
      <c r="K302" s="463" t="s">
        <v>918</v>
      </c>
      <c r="L302" s="463" t="s">
        <v>918</v>
      </c>
      <c r="M302" s="463" t="s">
        <v>918</v>
      </c>
      <c r="N302" s="463" t="s">
        <v>918</v>
      </c>
      <c r="O302" s="463" t="s">
        <v>918</v>
      </c>
      <c r="P302" s="463" t="s">
        <v>918</v>
      </c>
      <c r="Q302" s="463" t="s">
        <v>918</v>
      </c>
      <c r="R302" s="463" t="s">
        <v>918</v>
      </c>
      <c r="S302" s="463" t="s">
        <v>918</v>
      </c>
      <c r="T302" s="463" t="s">
        <v>918</v>
      </c>
      <c r="U302" s="463" t="s">
        <v>918</v>
      </c>
      <c r="V302" s="463" t="s">
        <v>918</v>
      </c>
      <c r="W302" s="463" t="s">
        <v>918</v>
      </c>
      <c r="X302" s="463" t="s">
        <v>918</v>
      </c>
      <c r="Y302" s="463" t="s">
        <v>918</v>
      </c>
      <c r="Z302" s="463" t="s">
        <v>918</v>
      </c>
      <c r="AA302" s="463" t="s">
        <v>918</v>
      </c>
      <c r="AB302" s="463" t="s">
        <v>918</v>
      </c>
      <c r="AC302" s="463" t="s">
        <v>918</v>
      </c>
      <c r="AD302" s="463" t="s">
        <v>918</v>
      </c>
      <c r="AE302" s="463" t="s">
        <v>918</v>
      </c>
      <c r="AF302" s="463" t="s">
        <v>918</v>
      </c>
      <c r="AG302" s="463" t="s">
        <v>918</v>
      </c>
      <c r="AH302" s="463" t="s">
        <v>918</v>
      </c>
      <c r="AI302" s="463" t="s">
        <v>918</v>
      </c>
      <c r="AJ302" s="463" t="s">
        <v>918</v>
      </c>
      <c r="AK302" s="463" t="s">
        <v>918</v>
      </c>
      <c r="AL302" s="726"/>
      <c r="AM302" s="726"/>
      <c r="AN302" s="726"/>
      <c r="AO302" s="726"/>
      <c r="AP302" s="726"/>
      <c r="AQ302" s="726"/>
      <c r="AR302" s="726"/>
      <c r="AS302" s="726"/>
      <c r="AT302" s="726"/>
      <c r="AU302" s="726"/>
      <c r="AV302" s="726"/>
      <c r="AW302" s="726"/>
      <c r="AX302" s="726"/>
      <c r="AY302" s="726"/>
      <c r="AZ302" s="726"/>
      <c r="BA302" s="726"/>
      <c r="BB302" s="726"/>
      <c r="BC302" s="726"/>
      <c r="BD302" s="726"/>
      <c r="BE302" s="726"/>
      <c r="BF302" s="726"/>
      <c r="BG302" s="726"/>
      <c r="BH302" s="726"/>
      <c r="BI302" s="726"/>
      <c r="BJ302" s="726"/>
      <c r="BK302" s="726"/>
      <c r="BL302" s="726"/>
    </row>
    <row r="303" spans="1:64" outlineLevel="1" x14ac:dyDescent="0.2">
      <c r="A303" s="726"/>
      <c r="B303" s="845" t="s">
        <v>946</v>
      </c>
      <c r="C303" s="974" t="s">
        <v>3055</v>
      </c>
      <c r="D303" s="463" t="s">
        <v>918</v>
      </c>
      <c r="E303" s="463" t="s">
        <v>918</v>
      </c>
      <c r="F303" s="463" t="s">
        <v>918</v>
      </c>
      <c r="G303" s="463" t="s">
        <v>918</v>
      </c>
      <c r="H303" s="463" t="s">
        <v>918</v>
      </c>
      <c r="I303" s="463" t="s">
        <v>918</v>
      </c>
      <c r="J303" s="463" t="s">
        <v>918</v>
      </c>
      <c r="K303" s="463" t="s">
        <v>918</v>
      </c>
      <c r="L303" s="463" t="s">
        <v>918</v>
      </c>
      <c r="M303" s="463" t="s">
        <v>918</v>
      </c>
      <c r="N303" s="463" t="s">
        <v>918</v>
      </c>
      <c r="O303" s="463" t="s">
        <v>918</v>
      </c>
      <c r="P303" s="463" t="s">
        <v>918</v>
      </c>
      <c r="Q303" s="463" t="s">
        <v>918</v>
      </c>
      <c r="R303" s="463" t="s">
        <v>918</v>
      </c>
      <c r="S303" s="463" t="s">
        <v>918</v>
      </c>
      <c r="T303" s="463" t="s">
        <v>918</v>
      </c>
      <c r="U303" s="463" t="s">
        <v>918</v>
      </c>
      <c r="V303" s="463" t="s">
        <v>918</v>
      </c>
      <c r="W303" s="463" t="s">
        <v>918</v>
      </c>
      <c r="X303" s="463" t="s">
        <v>918</v>
      </c>
      <c r="Y303" s="463" t="s">
        <v>918</v>
      </c>
      <c r="Z303" s="463" t="s">
        <v>918</v>
      </c>
      <c r="AA303" s="463" t="s">
        <v>918</v>
      </c>
      <c r="AB303" s="463" t="s">
        <v>918</v>
      </c>
      <c r="AC303" s="463" t="s">
        <v>918</v>
      </c>
      <c r="AD303" s="463" t="s">
        <v>918</v>
      </c>
      <c r="AE303" s="463" t="s">
        <v>918</v>
      </c>
      <c r="AF303" s="463" t="s">
        <v>918</v>
      </c>
      <c r="AG303" s="463" t="s">
        <v>918</v>
      </c>
      <c r="AH303" s="463" t="s">
        <v>918</v>
      </c>
      <c r="AI303" s="463" t="s">
        <v>918</v>
      </c>
      <c r="AJ303" s="463" t="s">
        <v>918</v>
      </c>
      <c r="AK303" s="463" t="s">
        <v>918</v>
      </c>
      <c r="AL303" s="726"/>
      <c r="AM303" s="726"/>
      <c r="AN303" s="726"/>
      <c r="AO303" s="726"/>
      <c r="AP303" s="726"/>
      <c r="AQ303" s="726"/>
      <c r="AR303" s="726"/>
      <c r="AS303" s="726"/>
      <c r="AT303" s="726"/>
      <c r="AU303" s="726"/>
      <c r="AV303" s="726"/>
      <c r="AW303" s="726"/>
      <c r="AX303" s="726"/>
      <c r="AY303" s="726"/>
      <c r="AZ303" s="726"/>
      <c r="BA303" s="726"/>
      <c r="BB303" s="726"/>
      <c r="BC303" s="726"/>
      <c r="BD303" s="726"/>
      <c r="BE303" s="726"/>
      <c r="BF303" s="726"/>
      <c r="BG303" s="726"/>
      <c r="BH303" s="726"/>
      <c r="BI303" s="726"/>
      <c r="BJ303" s="726"/>
      <c r="BK303" s="726"/>
      <c r="BL303" s="726"/>
    </row>
    <row r="304" spans="1:64" outlineLevel="1" x14ac:dyDescent="0.2">
      <c r="A304" s="726"/>
      <c r="B304" s="845" t="s">
        <v>946</v>
      </c>
      <c r="C304" s="974" t="s">
        <v>3056</v>
      </c>
      <c r="D304" s="463" t="s">
        <v>918</v>
      </c>
      <c r="E304" s="463" t="s">
        <v>918</v>
      </c>
      <c r="F304" s="463" t="s">
        <v>918</v>
      </c>
      <c r="G304" s="463" t="s">
        <v>918</v>
      </c>
      <c r="H304" s="463" t="s">
        <v>918</v>
      </c>
      <c r="I304" s="463" t="s">
        <v>918</v>
      </c>
      <c r="J304" s="463" t="s">
        <v>918</v>
      </c>
      <c r="K304" s="463" t="s">
        <v>918</v>
      </c>
      <c r="L304" s="463" t="s">
        <v>918</v>
      </c>
      <c r="M304" s="463" t="s">
        <v>918</v>
      </c>
      <c r="N304" s="463" t="s">
        <v>918</v>
      </c>
      <c r="O304" s="463" t="s">
        <v>918</v>
      </c>
      <c r="P304" s="463" t="s">
        <v>918</v>
      </c>
      <c r="Q304" s="463" t="s">
        <v>918</v>
      </c>
      <c r="R304" s="463" t="s">
        <v>918</v>
      </c>
      <c r="S304" s="463" t="s">
        <v>918</v>
      </c>
      <c r="T304" s="463" t="s">
        <v>918</v>
      </c>
      <c r="U304" s="463" t="s">
        <v>918</v>
      </c>
      <c r="V304" s="463" t="s">
        <v>918</v>
      </c>
      <c r="W304" s="463" t="s">
        <v>918</v>
      </c>
      <c r="X304" s="463" t="s">
        <v>918</v>
      </c>
      <c r="Y304" s="463" t="s">
        <v>918</v>
      </c>
      <c r="Z304" s="463" t="s">
        <v>918</v>
      </c>
      <c r="AA304" s="463" t="s">
        <v>918</v>
      </c>
      <c r="AB304" s="463" t="s">
        <v>918</v>
      </c>
      <c r="AC304" s="463" t="s">
        <v>918</v>
      </c>
      <c r="AD304" s="463" t="s">
        <v>918</v>
      </c>
      <c r="AE304" s="463" t="s">
        <v>918</v>
      </c>
      <c r="AF304" s="463" t="s">
        <v>918</v>
      </c>
      <c r="AG304" s="463" t="s">
        <v>918</v>
      </c>
      <c r="AH304" s="463" t="s">
        <v>918</v>
      </c>
      <c r="AI304" s="463" t="s">
        <v>918</v>
      </c>
      <c r="AJ304" s="463" t="s">
        <v>918</v>
      </c>
      <c r="AK304" s="463" t="s">
        <v>918</v>
      </c>
      <c r="AL304" s="726"/>
      <c r="AM304" s="726"/>
      <c r="AN304" s="726"/>
      <c r="AO304" s="726"/>
      <c r="AP304" s="726"/>
      <c r="AQ304" s="726"/>
      <c r="AR304" s="726"/>
      <c r="AS304" s="726"/>
      <c r="AT304" s="726"/>
      <c r="AU304" s="726"/>
      <c r="AV304" s="726"/>
      <c r="AW304" s="726"/>
      <c r="AX304" s="726"/>
      <c r="AY304" s="726"/>
      <c r="AZ304" s="726"/>
      <c r="BA304" s="726"/>
      <c r="BB304" s="726"/>
      <c r="BC304" s="726"/>
      <c r="BD304" s="726"/>
      <c r="BE304" s="726"/>
      <c r="BF304" s="726"/>
      <c r="BG304" s="726"/>
      <c r="BH304" s="726"/>
      <c r="BI304" s="726"/>
      <c r="BJ304" s="726"/>
      <c r="BK304" s="726"/>
      <c r="BL304" s="726"/>
    </row>
    <row r="305" spans="1:64" outlineLevel="1" x14ac:dyDescent="0.2">
      <c r="A305" s="726"/>
      <c r="B305" s="845" t="s">
        <v>946</v>
      </c>
      <c r="C305" s="974" t="s">
        <v>3057</v>
      </c>
      <c r="D305" s="463" t="s">
        <v>918</v>
      </c>
      <c r="E305" s="463" t="s">
        <v>918</v>
      </c>
      <c r="F305" s="463" t="s">
        <v>918</v>
      </c>
      <c r="G305" s="463" t="s">
        <v>918</v>
      </c>
      <c r="H305" s="463" t="s">
        <v>918</v>
      </c>
      <c r="I305" s="463" t="s">
        <v>918</v>
      </c>
      <c r="J305" s="463" t="s">
        <v>918</v>
      </c>
      <c r="K305" s="463" t="s">
        <v>918</v>
      </c>
      <c r="L305" s="463" t="s">
        <v>918</v>
      </c>
      <c r="M305" s="463" t="s">
        <v>918</v>
      </c>
      <c r="N305" s="463" t="s">
        <v>918</v>
      </c>
      <c r="O305" s="463" t="s">
        <v>918</v>
      </c>
      <c r="P305" s="463" t="s">
        <v>918</v>
      </c>
      <c r="Q305" s="463" t="s">
        <v>918</v>
      </c>
      <c r="R305" s="463" t="s">
        <v>918</v>
      </c>
      <c r="S305" s="463" t="s">
        <v>918</v>
      </c>
      <c r="T305" s="463" t="s">
        <v>918</v>
      </c>
      <c r="U305" s="463" t="s">
        <v>918</v>
      </c>
      <c r="V305" s="463" t="s">
        <v>918</v>
      </c>
      <c r="W305" s="463" t="s">
        <v>918</v>
      </c>
      <c r="X305" s="463" t="s">
        <v>918</v>
      </c>
      <c r="Y305" s="463" t="s">
        <v>918</v>
      </c>
      <c r="Z305" s="463" t="s">
        <v>918</v>
      </c>
      <c r="AA305" s="463" t="s">
        <v>918</v>
      </c>
      <c r="AB305" s="463" t="s">
        <v>918</v>
      </c>
      <c r="AC305" s="463" t="s">
        <v>918</v>
      </c>
      <c r="AD305" s="463" t="s">
        <v>918</v>
      </c>
      <c r="AE305" s="463" t="s">
        <v>918</v>
      </c>
      <c r="AF305" s="463" t="s">
        <v>918</v>
      </c>
      <c r="AG305" s="463" t="s">
        <v>918</v>
      </c>
      <c r="AH305" s="463" t="s">
        <v>918</v>
      </c>
      <c r="AI305" s="463" t="s">
        <v>918</v>
      </c>
      <c r="AJ305" s="463" t="s">
        <v>918</v>
      </c>
      <c r="AK305" s="463" t="s">
        <v>918</v>
      </c>
      <c r="AL305" s="726"/>
      <c r="AM305" s="726"/>
      <c r="AN305" s="726"/>
      <c r="AO305" s="726"/>
      <c r="AP305" s="726"/>
      <c r="AQ305" s="726"/>
      <c r="AR305" s="726"/>
      <c r="AS305" s="726"/>
      <c r="AT305" s="726"/>
      <c r="AU305" s="726"/>
      <c r="AV305" s="726"/>
      <c r="AW305" s="726"/>
      <c r="AX305" s="726"/>
      <c r="AY305" s="726"/>
      <c r="AZ305" s="726"/>
      <c r="BA305" s="726"/>
      <c r="BB305" s="726"/>
      <c r="BC305" s="726"/>
      <c r="BD305" s="726"/>
      <c r="BE305" s="726"/>
      <c r="BF305" s="726"/>
      <c r="BG305" s="726"/>
      <c r="BH305" s="726"/>
      <c r="BI305" s="726"/>
      <c r="BJ305" s="726"/>
      <c r="BK305" s="726"/>
      <c r="BL305" s="726"/>
    </row>
    <row r="306" spans="1:64" outlineLevel="1" x14ac:dyDescent="0.2">
      <c r="A306" s="726"/>
      <c r="B306" s="845" t="s">
        <v>946</v>
      </c>
      <c r="C306" s="974" t="s">
        <v>3058</v>
      </c>
      <c r="D306" s="463" t="s">
        <v>918</v>
      </c>
      <c r="E306" s="463" t="s">
        <v>918</v>
      </c>
      <c r="F306" s="463" t="s">
        <v>918</v>
      </c>
      <c r="G306" s="463" t="s">
        <v>918</v>
      </c>
      <c r="H306" s="463" t="s">
        <v>918</v>
      </c>
      <c r="I306" s="463" t="s">
        <v>918</v>
      </c>
      <c r="J306" s="463" t="s">
        <v>918</v>
      </c>
      <c r="K306" s="463" t="s">
        <v>918</v>
      </c>
      <c r="L306" s="463" t="s">
        <v>918</v>
      </c>
      <c r="M306" s="463" t="s">
        <v>918</v>
      </c>
      <c r="N306" s="463" t="s">
        <v>918</v>
      </c>
      <c r="O306" s="463" t="s">
        <v>918</v>
      </c>
      <c r="P306" s="463" t="s">
        <v>918</v>
      </c>
      <c r="Q306" s="463" t="s">
        <v>918</v>
      </c>
      <c r="R306" s="463" t="s">
        <v>918</v>
      </c>
      <c r="S306" s="463" t="s">
        <v>918</v>
      </c>
      <c r="T306" s="463" t="s">
        <v>918</v>
      </c>
      <c r="U306" s="463" t="s">
        <v>918</v>
      </c>
      <c r="V306" s="463" t="s">
        <v>918</v>
      </c>
      <c r="W306" s="463" t="s">
        <v>918</v>
      </c>
      <c r="X306" s="463" t="s">
        <v>918</v>
      </c>
      <c r="Y306" s="463" t="s">
        <v>918</v>
      </c>
      <c r="Z306" s="463" t="s">
        <v>918</v>
      </c>
      <c r="AA306" s="463" t="s">
        <v>918</v>
      </c>
      <c r="AB306" s="463" t="s">
        <v>918</v>
      </c>
      <c r="AC306" s="463" t="s">
        <v>918</v>
      </c>
      <c r="AD306" s="463" t="s">
        <v>918</v>
      </c>
      <c r="AE306" s="463" t="s">
        <v>918</v>
      </c>
      <c r="AF306" s="463" t="s">
        <v>918</v>
      </c>
      <c r="AG306" s="463" t="s">
        <v>918</v>
      </c>
      <c r="AH306" s="463" t="s">
        <v>918</v>
      </c>
      <c r="AI306" s="463" t="s">
        <v>918</v>
      </c>
      <c r="AJ306" s="463" t="s">
        <v>918</v>
      </c>
      <c r="AK306" s="463" t="s">
        <v>918</v>
      </c>
      <c r="AL306" s="726"/>
      <c r="AM306" s="726"/>
      <c r="AN306" s="726"/>
      <c r="AO306" s="726"/>
      <c r="AP306" s="726"/>
      <c r="AQ306" s="726"/>
      <c r="AR306" s="726"/>
      <c r="AS306" s="726"/>
      <c r="AT306" s="726"/>
      <c r="AU306" s="726"/>
      <c r="AV306" s="726"/>
      <c r="AW306" s="726"/>
      <c r="AX306" s="726"/>
      <c r="AY306" s="726"/>
      <c r="AZ306" s="726"/>
      <c r="BA306" s="726"/>
      <c r="BB306" s="726"/>
      <c r="BC306" s="726"/>
      <c r="BD306" s="726"/>
      <c r="BE306" s="726"/>
      <c r="BF306" s="726"/>
      <c r="BG306" s="726"/>
      <c r="BH306" s="726"/>
      <c r="BI306" s="726"/>
      <c r="BJ306" s="726"/>
      <c r="BK306" s="726"/>
      <c r="BL306" s="726"/>
    </row>
    <row r="307" spans="1:64" outlineLevel="1" x14ac:dyDescent="0.2">
      <c r="A307" s="726"/>
      <c r="B307" s="845" t="s">
        <v>946</v>
      </c>
      <c r="C307" s="974" t="s">
        <v>3059</v>
      </c>
      <c r="D307" s="463" t="s">
        <v>918</v>
      </c>
      <c r="E307" s="463" t="s">
        <v>918</v>
      </c>
      <c r="F307" s="463" t="s">
        <v>918</v>
      </c>
      <c r="G307" s="463" t="s">
        <v>918</v>
      </c>
      <c r="H307" s="463" t="s">
        <v>918</v>
      </c>
      <c r="I307" s="463" t="s">
        <v>918</v>
      </c>
      <c r="J307" s="463" t="s">
        <v>918</v>
      </c>
      <c r="K307" s="463" t="s">
        <v>918</v>
      </c>
      <c r="L307" s="463" t="s">
        <v>918</v>
      </c>
      <c r="M307" s="463" t="s">
        <v>918</v>
      </c>
      <c r="N307" s="463" t="s">
        <v>918</v>
      </c>
      <c r="O307" s="463" t="s">
        <v>918</v>
      </c>
      <c r="P307" s="463" t="s">
        <v>918</v>
      </c>
      <c r="Q307" s="463" t="s">
        <v>918</v>
      </c>
      <c r="R307" s="463" t="s">
        <v>918</v>
      </c>
      <c r="S307" s="463" t="s">
        <v>918</v>
      </c>
      <c r="T307" s="463" t="s">
        <v>918</v>
      </c>
      <c r="U307" s="463" t="s">
        <v>918</v>
      </c>
      <c r="V307" s="463" t="s">
        <v>918</v>
      </c>
      <c r="W307" s="463" t="s">
        <v>918</v>
      </c>
      <c r="X307" s="463" t="s">
        <v>918</v>
      </c>
      <c r="Y307" s="463" t="s">
        <v>918</v>
      </c>
      <c r="Z307" s="463" t="s">
        <v>918</v>
      </c>
      <c r="AA307" s="463" t="s">
        <v>918</v>
      </c>
      <c r="AB307" s="463" t="s">
        <v>918</v>
      </c>
      <c r="AC307" s="463" t="s">
        <v>918</v>
      </c>
      <c r="AD307" s="463" t="s">
        <v>918</v>
      </c>
      <c r="AE307" s="463" t="s">
        <v>918</v>
      </c>
      <c r="AF307" s="463" t="s">
        <v>918</v>
      </c>
      <c r="AG307" s="463" t="s">
        <v>918</v>
      </c>
      <c r="AH307" s="463" t="s">
        <v>918</v>
      </c>
      <c r="AI307" s="463" t="s">
        <v>918</v>
      </c>
      <c r="AJ307" s="463" t="s">
        <v>918</v>
      </c>
      <c r="AK307" s="463" t="s">
        <v>918</v>
      </c>
      <c r="AL307" s="726"/>
      <c r="AM307" s="726"/>
      <c r="AN307" s="726"/>
      <c r="AO307" s="726"/>
      <c r="AP307" s="726"/>
      <c r="AQ307" s="726"/>
      <c r="AR307" s="726"/>
      <c r="AS307" s="726"/>
      <c r="AT307" s="726"/>
      <c r="AU307" s="726"/>
      <c r="AV307" s="726"/>
      <c r="AW307" s="726"/>
      <c r="AX307" s="726"/>
      <c r="AY307" s="726"/>
      <c r="AZ307" s="726"/>
      <c r="BA307" s="726"/>
      <c r="BB307" s="726"/>
      <c r="BC307" s="726"/>
      <c r="BD307" s="726"/>
      <c r="BE307" s="726"/>
      <c r="BF307" s="726"/>
      <c r="BG307" s="726"/>
      <c r="BH307" s="726"/>
      <c r="BI307" s="726"/>
      <c r="BJ307" s="726"/>
      <c r="BK307" s="726"/>
      <c r="BL307" s="726"/>
    </row>
    <row r="308" spans="1:64" outlineLevel="1" x14ac:dyDescent="0.2">
      <c r="A308" s="726"/>
      <c r="B308" s="845" t="s">
        <v>946</v>
      </c>
      <c r="C308" s="974" t="s">
        <v>3060</v>
      </c>
      <c r="D308" s="463" t="s">
        <v>918</v>
      </c>
      <c r="E308" s="463" t="s">
        <v>918</v>
      </c>
      <c r="F308" s="463" t="s">
        <v>918</v>
      </c>
      <c r="G308" s="463" t="s">
        <v>918</v>
      </c>
      <c r="H308" s="463" t="s">
        <v>918</v>
      </c>
      <c r="I308" s="463" t="s">
        <v>918</v>
      </c>
      <c r="J308" s="463" t="s">
        <v>918</v>
      </c>
      <c r="K308" s="463" t="s">
        <v>918</v>
      </c>
      <c r="L308" s="463" t="s">
        <v>918</v>
      </c>
      <c r="M308" s="463" t="s">
        <v>918</v>
      </c>
      <c r="N308" s="463" t="s">
        <v>918</v>
      </c>
      <c r="O308" s="463" t="s">
        <v>918</v>
      </c>
      <c r="P308" s="463" t="s">
        <v>918</v>
      </c>
      <c r="Q308" s="463" t="s">
        <v>918</v>
      </c>
      <c r="R308" s="463" t="s">
        <v>918</v>
      </c>
      <c r="S308" s="463" t="s">
        <v>918</v>
      </c>
      <c r="T308" s="463" t="s">
        <v>918</v>
      </c>
      <c r="U308" s="463" t="s">
        <v>918</v>
      </c>
      <c r="V308" s="463" t="s">
        <v>918</v>
      </c>
      <c r="W308" s="463" t="s">
        <v>918</v>
      </c>
      <c r="X308" s="463" t="s">
        <v>918</v>
      </c>
      <c r="Y308" s="463" t="s">
        <v>918</v>
      </c>
      <c r="Z308" s="463" t="s">
        <v>918</v>
      </c>
      <c r="AA308" s="463" t="s">
        <v>918</v>
      </c>
      <c r="AB308" s="463" t="s">
        <v>918</v>
      </c>
      <c r="AC308" s="463" t="s">
        <v>918</v>
      </c>
      <c r="AD308" s="463" t="s">
        <v>918</v>
      </c>
      <c r="AE308" s="463" t="s">
        <v>918</v>
      </c>
      <c r="AF308" s="463" t="s">
        <v>918</v>
      </c>
      <c r="AG308" s="463" t="s">
        <v>918</v>
      </c>
      <c r="AH308" s="463" t="s">
        <v>918</v>
      </c>
      <c r="AI308" s="463" t="s">
        <v>918</v>
      </c>
      <c r="AJ308" s="463" t="s">
        <v>918</v>
      </c>
      <c r="AK308" s="463" t="s">
        <v>918</v>
      </c>
      <c r="AL308" s="726"/>
      <c r="AM308" s="726"/>
      <c r="AN308" s="726"/>
      <c r="AO308" s="726"/>
      <c r="AP308" s="726"/>
      <c r="AQ308" s="726"/>
      <c r="AR308" s="726"/>
      <c r="AS308" s="726"/>
      <c r="AT308" s="726"/>
      <c r="AU308" s="726"/>
      <c r="AV308" s="726"/>
      <c r="AW308" s="726"/>
      <c r="AX308" s="726"/>
      <c r="AY308" s="726"/>
      <c r="AZ308" s="726"/>
      <c r="BA308" s="726"/>
      <c r="BB308" s="726"/>
      <c r="BC308" s="726"/>
      <c r="BD308" s="726"/>
      <c r="BE308" s="726"/>
      <c r="BF308" s="726"/>
      <c r="BG308" s="726"/>
      <c r="BH308" s="726"/>
      <c r="BI308" s="726"/>
      <c r="BJ308" s="726"/>
      <c r="BK308" s="726"/>
      <c r="BL308" s="726"/>
    </row>
    <row r="309" spans="1:64" outlineLevel="1" x14ac:dyDescent="0.2">
      <c r="A309" s="726"/>
      <c r="B309" s="845" t="s">
        <v>946</v>
      </c>
      <c r="C309" s="974" t="s">
        <v>3061</v>
      </c>
      <c r="D309" s="463" t="s">
        <v>918</v>
      </c>
      <c r="E309" s="463" t="s">
        <v>918</v>
      </c>
      <c r="F309" s="463" t="s">
        <v>918</v>
      </c>
      <c r="G309" s="463" t="s">
        <v>918</v>
      </c>
      <c r="H309" s="463" t="s">
        <v>918</v>
      </c>
      <c r="I309" s="463" t="s">
        <v>918</v>
      </c>
      <c r="J309" s="463" t="s">
        <v>918</v>
      </c>
      <c r="K309" s="463" t="s">
        <v>918</v>
      </c>
      <c r="L309" s="463" t="s">
        <v>918</v>
      </c>
      <c r="M309" s="463" t="s">
        <v>918</v>
      </c>
      <c r="N309" s="463" t="s">
        <v>918</v>
      </c>
      <c r="O309" s="463" t="s">
        <v>918</v>
      </c>
      <c r="P309" s="463" t="s">
        <v>918</v>
      </c>
      <c r="Q309" s="463" t="s">
        <v>918</v>
      </c>
      <c r="R309" s="463" t="s">
        <v>918</v>
      </c>
      <c r="S309" s="463" t="s">
        <v>918</v>
      </c>
      <c r="T309" s="463" t="s">
        <v>918</v>
      </c>
      <c r="U309" s="463" t="s">
        <v>918</v>
      </c>
      <c r="V309" s="463" t="s">
        <v>918</v>
      </c>
      <c r="W309" s="463" t="s">
        <v>918</v>
      </c>
      <c r="X309" s="463" t="s">
        <v>918</v>
      </c>
      <c r="Y309" s="463" t="s">
        <v>918</v>
      </c>
      <c r="Z309" s="463" t="s">
        <v>918</v>
      </c>
      <c r="AA309" s="463" t="s">
        <v>918</v>
      </c>
      <c r="AB309" s="463" t="s">
        <v>918</v>
      </c>
      <c r="AC309" s="463" t="s">
        <v>918</v>
      </c>
      <c r="AD309" s="463" t="s">
        <v>918</v>
      </c>
      <c r="AE309" s="463" t="s">
        <v>918</v>
      </c>
      <c r="AF309" s="463" t="s">
        <v>918</v>
      </c>
      <c r="AG309" s="463" t="s">
        <v>918</v>
      </c>
      <c r="AH309" s="463" t="s">
        <v>918</v>
      </c>
      <c r="AI309" s="463" t="s">
        <v>918</v>
      </c>
      <c r="AJ309" s="463" t="s">
        <v>918</v>
      </c>
      <c r="AK309" s="463" t="s">
        <v>918</v>
      </c>
      <c r="AL309" s="726"/>
      <c r="AM309" s="726"/>
      <c r="AN309" s="726"/>
      <c r="AO309" s="726"/>
      <c r="AP309" s="726"/>
      <c r="AQ309" s="726"/>
      <c r="AR309" s="726"/>
      <c r="AS309" s="726"/>
      <c r="AT309" s="726"/>
      <c r="AU309" s="726"/>
      <c r="AV309" s="726"/>
      <c r="AW309" s="726"/>
      <c r="AX309" s="726"/>
      <c r="AY309" s="726"/>
      <c r="AZ309" s="726"/>
      <c r="BA309" s="726"/>
      <c r="BB309" s="726"/>
      <c r="BC309" s="726"/>
      <c r="BD309" s="726"/>
      <c r="BE309" s="726"/>
      <c r="BF309" s="726"/>
      <c r="BG309" s="726"/>
      <c r="BH309" s="726"/>
      <c r="BI309" s="726"/>
      <c r="BJ309" s="726"/>
      <c r="BK309" s="726"/>
      <c r="BL309" s="726"/>
    </row>
    <row r="310" spans="1:64" outlineLevel="1" x14ac:dyDescent="0.2">
      <c r="A310" s="726"/>
      <c r="B310" s="845" t="s">
        <v>946</v>
      </c>
      <c r="C310" s="974" t="s">
        <v>3062</v>
      </c>
      <c r="D310" s="463" t="s">
        <v>918</v>
      </c>
      <c r="E310" s="463" t="s">
        <v>918</v>
      </c>
      <c r="F310" s="463" t="s">
        <v>918</v>
      </c>
      <c r="G310" s="463" t="s">
        <v>918</v>
      </c>
      <c r="H310" s="463" t="s">
        <v>918</v>
      </c>
      <c r="I310" s="463" t="s">
        <v>918</v>
      </c>
      <c r="J310" s="463" t="s">
        <v>918</v>
      </c>
      <c r="K310" s="463" t="s">
        <v>918</v>
      </c>
      <c r="L310" s="463" t="s">
        <v>918</v>
      </c>
      <c r="M310" s="463" t="s">
        <v>918</v>
      </c>
      <c r="N310" s="463" t="s">
        <v>918</v>
      </c>
      <c r="O310" s="463" t="s">
        <v>918</v>
      </c>
      <c r="P310" s="463" t="s">
        <v>918</v>
      </c>
      <c r="Q310" s="463" t="s">
        <v>918</v>
      </c>
      <c r="R310" s="463" t="s">
        <v>918</v>
      </c>
      <c r="S310" s="463" t="s">
        <v>918</v>
      </c>
      <c r="T310" s="463" t="s">
        <v>918</v>
      </c>
      <c r="U310" s="463" t="s">
        <v>918</v>
      </c>
      <c r="V310" s="463" t="s">
        <v>918</v>
      </c>
      <c r="W310" s="463" t="s">
        <v>918</v>
      </c>
      <c r="X310" s="463" t="s">
        <v>918</v>
      </c>
      <c r="Y310" s="463" t="s">
        <v>918</v>
      </c>
      <c r="Z310" s="463" t="s">
        <v>918</v>
      </c>
      <c r="AA310" s="463" t="s">
        <v>918</v>
      </c>
      <c r="AB310" s="463" t="s">
        <v>918</v>
      </c>
      <c r="AC310" s="463" t="s">
        <v>918</v>
      </c>
      <c r="AD310" s="463" t="s">
        <v>918</v>
      </c>
      <c r="AE310" s="463" t="s">
        <v>918</v>
      </c>
      <c r="AF310" s="463" t="s">
        <v>918</v>
      </c>
      <c r="AG310" s="463" t="s">
        <v>918</v>
      </c>
      <c r="AH310" s="463" t="s">
        <v>918</v>
      </c>
      <c r="AI310" s="463" t="s">
        <v>918</v>
      </c>
      <c r="AJ310" s="463" t="s">
        <v>918</v>
      </c>
      <c r="AK310" s="463" t="s">
        <v>918</v>
      </c>
      <c r="AL310" s="726"/>
      <c r="AM310" s="726"/>
      <c r="AN310" s="726"/>
      <c r="AO310" s="726"/>
      <c r="AP310" s="726"/>
      <c r="AQ310" s="726"/>
      <c r="AR310" s="726"/>
      <c r="AS310" s="726"/>
      <c r="AT310" s="726"/>
      <c r="AU310" s="726"/>
      <c r="AV310" s="726"/>
      <c r="AW310" s="726"/>
      <c r="AX310" s="726"/>
      <c r="AY310" s="726"/>
      <c r="AZ310" s="726"/>
      <c r="BA310" s="726"/>
      <c r="BB310" s="726"/>
      <c r="BC310" s="726"/>
      <c r="BD310" s="726"/>
      <c r="BE310" s="726"/>
      <c r="BF310" s="726"/>
      <c r="BG310" s="726"/>
      <c r="BH310" s="726"/>
      <c r="BI310" s="726"/>
      <c r="BJ310" s="726"/>
      <c r="BK310" s="726"/>
      <c r="BL310" s="726"/>
    </row>
    <row r="311" spans="1:64" outlineLevel="1" x14ac:dyDescent="0.2">
      <c r="A311" s="726"/>
      <c r="B311" s="845" t="s">
        <v>946</v>
      </c>
      <c r="C311" s="974" t="s">
        <v>3063</v>
      </c>
      <c r="D311" s="463" t="s">
        <v>918</v>
      </c>
      <c r="E311" s="463" t="s">
        <v>918</v>
      </c>
      <c r="F311" s="463" t="s">
        <v>918</v>
      </c>
      <c r="G311" s="463" t="s">
        <v>918</v>
      </c>
      <c r="H311" s="463" t="s">
        <v>918</v>
      </c>
      <c r="I311" s="463" t="s">
        <v>918</v>
      </c>
      <c r="J311" s="463" t="s">
        <v>918</v>
      </c>
      <c r="K311" s="463" t="s">
        <v>918</v>
      </c>
      <c r="L311" s="463" t="s">
        <v>918</v>
      </c>
      <c r="M311" s="463" t="s">
        <v>918</v>
      </c>
      <c r="N311" s="463" t="s">
        <v>918</v>
      </c>
      <c r="O311" s="463" t="s">
        <v>918</v>
      </c>
      <c r="P311" s="463" t="s">
        <v>918</v>
      </c>
      <c r="Q311" s="463" t="s">
        <v>918</v>
      </c>
      <c r="R311" s="463" t="s">
        <v>918</v>
      </c>
      <c r="S311" s="463" t="s">
        <v>918</v>
      </c>
      <c r="T311" s="463" t="s">
        <v>918</v>
      </c>
      <c r="U311" s="463" t="s">
        <v>918</v>
      </c>
      <c r="V311" s="463" t="s">
        <v>918</v>
      </c>
      <c r="W311" s="463" t="s">
        <v>918</v>
      </c>
      <c r="X311" s="463" t="s">
        <v>918</v>
      </c>
      <c r="Y311" s="463" t="s">
        <v>918</v>
      </c>
      <c r="Z311" s="463" t="s">
        <v>918</v>
      </c>
      <c r="AA311" s="463" t="s">
        <v>918</v>
      </c>
      <c r="AB311" s="463" t="s">
        <v>918</v>
      </c>
      <c r="AC311" s="463" t="s">
        <v>918</v>
      </c>
      <c r="AD311" s="463" t="s">
        <v>918</v>
      </c>
      <c r="AE311" s="463" t="s">
        <v>918</v>
      </c>
      <c r="AF311" s="463" t="s">
        <v>918</v>
      </c>
      <c r="AG311" s="463" t="s">
        <v>918</v>
      </c>
      <c r="AH311" s="463" t="s">
        <v>918</v>
      </c>
      <c r="AI311" s="463" t="s">
        <v>918</v>
      </c>
      <c r="AJ311" s="463" t="s">
        <v>918</v>
      </c>
      <c r="AK311" s="463" t="s">
        <v>918</v>
      </c>
      <c r="AL311" s="726"/>
      <c r="AM311" s="726"/>
      <c r="AN311" s="726"/>
      <c r="AO311" s="726"/>
      <c r="AP311" s="726"/>
      <c r="AQ311" s="726"/>
      <c r="AR311" s="726"/>
      <c r="AS311" s="726"/>
      <c r="AT311" s="726"/>
      <c r="AU311" s="726"/>
      <c r="AV311" s="726"/>
      <c r="AW311" s="726"/>
      <c r="AX311" s="726"/>
      <c r="AY311" s="726"/>
      <c r="AZ311" s="726"/>
      <c r="BA311" s="726"/>
      <c r="BB311" s="726"/>
      <c r="BC311" s="726"/>
      <c r="BD311" s="726"/>
      <c r="BE311" s="726"/>
      <c r="BF311" s="726"/>
      <c r="BG311" s="726"/>
      <c r="BH311" s="726"/>
      <c r="BI311" s="726"/>
      <c r="BJ311" s="726"/>
      <c r="BK311" s="726"/>
      <c r="BL311" s="726"/>
    </row>
    <row r="312" spans="1:64" outlineLevel="1" x14ac:dyDescent="0.2">
      <c r="A312" s="726"/>
      <c r="B312" s="845" t="s">
        <v>946</v>
      </c>
      <c r="C312" s="974" t="s">
        <v>3064</v>
      </c>
      <c r="D312" s="463" t="s">
        <v>918</v>
      </c>
      <c r="E312" s="463" t="s">
        <v>918</v>
      </c>
      <c r="F312" s="463" t="s">
        <v>918</v>
      </c>
      <c r="G312" s="463" t="s">
        <v>918</v>
      </c>
      <c r="H312" s="463" t="s">
        <v>918</v>
      </c>
      <c r="I312" s="463" t="s">
        <v>918</v>
      </c>
      <c r="J312" s="463" t="s">
        <v>918</v>
      </c>
      <c r="K312" s="463" t="s">
        <v>918</v>
      </c>
      <c r="L312" s="463" t="s">
        <v>918</v>
      </c>
      <c r="M312" s="463" t="s">
        <v>918</v>
      </c>
      <c r="N312" s="463" t="s">
        <v>918</v>
      </c>
      <c r="O312" s="463" t="s">
        <v>918</v>
      </c>
      <c r="P312" s="463" t="s">
        <v>918</v>
      </c>
      <c r="Q312" s="463" t="s">
        <v>918</v>
      </c>
      <c r="R312" s="463" t="s">
        <v>918</v>
      </c>
      <c r="S312" s="463" t="s">
        <v>918</v>
      </c>
      <c r="T312" s="463" t="s">
        <v>918</v>
      </c>
      <c r="U312" s="463" t="s">
        <v>918</v>
      </c>
      <c r="V312" s="463" t="s">
        <v>918</v>
      </c>
      <c r="W312" s="463" t="s">
        <v>918</v>
      </c>
      <c r="X312" s="463" t="s">
        <v>918</v>
      </c>
      <c r="Y312" s="463" t="s">
        <v>918</v>
      </c>
      <c r="Z312" s="463" t="s">
        <v>918</v>
      </c>
      <c r="AA312" s="463" t="s">
        <v>918</v>
      </c>
      <c r="AB312" s="463" t="s">
        <v>918</v>
      </c>
      <c r="AC312" s="463" t="s">
        <v>918</v>
      </c>
      <c r="AD312" s="463" t="s">
        <v>918</v>
      </c>
      <c r="AE312" s="463" t="s">
        <v>918</v>
      </c>
      <c r="AF312" s="463" t="s">
        <v>918</v>
      </c>
      <c r="AG312" s="463" t="s">
        <v>918</v>
      </c>
      <c r="AH312" s="463" t="s">
        <v>918</v>
      </c>
      <c r="AI312" s="463" t="s">
        <v>918</v>
      </c>
      <c r="AJ312" s="463" t="s">
        <v>918</v>
      </c>
      <c r="AK312" s="463" t="s">
        <v>918</v>
      </c>
      <c r="AL312" s="726"/>
      <c r="AM312" s="726"/>
      <c r="AN312" s="726"/>
      <c r="AO312" s="726"/>
      <c r="AP312" s="726"/>
      <c r="AQ312" s="726"/>
      <c r="AR312" s="726"/>
      <c r="AS312" s="726"/>
      <c r="AT312" s="726"/>
      <c r="AU312" s="726"/>
      <c r="AV312" s="726"/>
      <c r="AW312" s="726"/>
      <c r="AX312" s="726"/>
      <c r="AY312" s="726"/>
      <c r="AZ312" s="726"/>
      <c r="BA312" s="726"/>
      <c r="BB312" s="726"/>
      <c r="BC312" s="726"/>
      <c r="BD312" s="726"/>
      <c r="BE312" s="726"/>
      <c r="BF312" s="726"/>
      <c r="BG312" s="726"/>
      <c r="BH312" s="726"/>
      <c r="BI312" s="726"/>
      <c r="BJ312" s="726"/>
      <c r="BK312" s="726"/>
      <c r="BL312" s="726"/>
    </row>
    <row r="313" spans="1:64" outlineLevel="1" x14ac:dyDescent="0.2">
      <c r="A313" s="726"/>
      <c r="B313" s="845" t="s">
        <v>946</v>
      </c>
      <c r="C313" s="974" t="s">
        <v>3065</v>
      </c>
      <c r="D313" s="463" t="s">
        <v>918</v>
      </c>
      <c r="E313" s="463" t="s">
        <v>918</v>
      </c>
      <c r="F313" s="463" t="s">
        <v>918</v>
      </c>
      <c r="G313" s="463" t="s">
        <v>918</v>
      </c>
      <c r="H313" s="463" t="s">
        <v>918</v>
      </c>
      <c r="I313" s="463" t="s">
        <v>918</v>
      </c>
      <c r="J313" s="463" t="s">
        <v>918</v>
      </c>
      <c r="K313" s="463" t="s">
        <v>918</v>
      </c>
      <c r="L313" s="463" t="s">
        <v>918</v>
      </c>
      <c r="M313" s="463" t="s">
        <v>918</v>
      </c>
      <c r="N313" s="463" t="s">
        <v>918</v>
      </c>
      <c r="O313" s="463" t="s">
        <v>918</v>
      </c>
      <c r="P313" s="463" t="s">
        <v>918</v>
      </c>
      <c r="Q313" s="463" t="s">
        <v>918</v>
      </c>
      <c r="R313" s="463" t="s">
        <v>918</v>
      </c>
      <c r="S313" s="463" t="s">
        <v>918</v>
      </c>
      <c r="T313" s="463" t="s">
        <v>918</v>
      </c>
      <c r="U313" s="463" t="s">
        <v>918</v>
      </c>
      <c r="V313" s="463" t="s">
        <v>918</v>
      </c>
      <c r="W313" s="463" t="s">
        <v>918</v>
      </c>
      <c r="X313" s="463" t="s">
        <v>918</v>
      </c>
      <c r="Y313" s="463" t="s">
        <v>918</v>
      </c>
      <c r="Z313" s="463" t="s">
        <v>918</v>
      </c>
      <c r="AA313" s="463" t="s">
        <v>918</v>
      </c>
      <c r="AB313" s="463" t="s">
        <v>918</v>
      </c>
      <c r="AC313" s="463" t="s">
        <v>918</v>
      </c>
      <c r="AD313" s="463" t="s">
        <v>918</v>
      </c>
      <c r="AE313" s="463" t="s">
        <v>918</v>
      </c>
      <c r="AF313" s="463" t="s">
        <v>918</v>
      </c>
      <c r="AG313" s="463" t="s">
        <v>918</v>
      </c>
      <c r="AH313" s="463" t="s">
        <v>918</v>
      </c>
      <c r="AI313" s="463" t="s">
        <v>918</v>
      </c>
      <c r="AJ313" s="463" t="s">
        <v>918</v>
      </c>
      <c r="AK313" s="463" t="s">
        <v>918</v>
      </c>
      <c r="AL313" s="726"/>
      <c r="AM313" s="726"/>
      <c r="AN313" s="726"/>
      <c r="AO313" s="726"/>
      <c r="AP313" s="726"/>
      <c r="AQ313" s="726"/>
      <c r="AR313" s="726"/>
      <c r="AS313" s="726"/>
      <c r="AT313" s="726"/>
      <c r="AU313" s="726"/>
      <c r="AV313" s="726"/>
      <c r="AW313" s="726"/>
      <c r="AX313" s="726"/>
      <c r="AY313" s="726"/>
      <c r="AZ313" s="726"/>
      <c r="BA313" s="726"/>
      <c r="BB313" s="726"/>
      <c r="BC313" s="726"/>
      <c r="BD313" s="726"/>
      <c r="BE313" s="726"/>
      <c r="BF313" s="726"/>
      <c r="BG313" s="726"/>
      <c r="BH313" s="726"/>
      <c r="BI313" s="726"/>
      <c r="BJ313" s="726"/>
      <c r="BK313" s="726"/>
      <c r="BL313" s="726"/>
    </row>
    <row r="314" spans="1:64" outlineLevel="1" x14ac:dyDescent="0.2">
      <c r="A314" s="726"/>
      <c r="B314" s="845" t="s">
        <v>946</v>
      </c>
      <c r="C314" s="974" t="s">
        <v>3066</v>
      </c>
      <c r="D314" s="463" t="s">
        <v>918</v>
      </c>
      <c r="E314" s="463" t="s">
        <v>918</v>
      </c>
      <c r="F314" s="463" t="s">
        <v>918</v>
      </c>
      <c r="G314" s="463" t="s">
        <v>918</v>
      </c>
      <c r="H314" s="463" t="s">
        <v>918</v>
      </c>
      <c r="I314" s="463" t="s">
        <v>918</v>
      </c>
      <c r="J314" s="463" t="s">
        <v>918</v>
      </c>
      <c r="K314" s="463" t="s">
        <v>918</v>
      </c>
      <c r="L314" s="463" t="s">
        <v>918</v>
      </c>
      <c r="M314" s="463" t="s">
        <v>918</v>
      </c>
      <c r="N314" s="463" t="s">
        <v>918</v>
      </c>
      <c r="O314" s="463" t="s">
        <v>918</v>
      </c>
      <c r="P314" s="463" t="s">
        <v>918</v>
      </c>
      <c r="Q314" s="463" t="s">
        <v>918</v>
      </c>
      <c r="R314" s="463" t="s">
        <v>918</v>
      </c>
      <c r="S314" s="463" t="s">
        <v>918</v>
      </c>
      <c r="T314" s="463" t="s">
        <v>918</v>
      </c>
      <c r="U314" s="463" t="s">
        <v>918</v>
      </c>
      <c r="V314" s="463" t="s">
        <v>918</v>
      </c>
      <c r="W314" s="463" t="s">
        <v>918</v>
      </c>
      <c r="X314" s="463" t="s">
        <v>918</v>
      </c>
      <c r="Y314" s="463" t="s">
        <v>918</v>
      </c>
      <c r="Z314" s="463" t="s">
        <v>918</v>
      </c>
      <c r="AA314" s="463" t="s">
        <v>918</v>
      </c>
      <c r="AB314" s="463" t="s">
        <v>918</v>
      </c>
      <c r="AC314" s="463" t="s">
        <v>918</v>
      </c>
      <c r="AD314" s="463" t="s">
        <v>918</v>
      </c>
      <c r="AE314" s="463" t="s">
        <v>918</v>
      </c>
      <c r="AF314" s="463" t="s">
        <v>918</v>
      </c>
      <c r="AG314" s="463" t="s">
        <v>918</v>
      </c>
      <c r="AH314" s="463" t="s">
        <v>918</v>
      </c>
      <c r="AI314" s="463" t="s">
        <v>918</v>
      </c>
      <c r="AJ314" s="463" t="s">
        <v>918</v>
      </c>
      <c r="AK314" s="463" t="s">
        <v>918</v>
      </c>
      <c r="AL314" s="726"/>
      <c r="AM314" s="726"/>
      <c r="AN314" s="726"/>
      <c r="AO314" s="726"/>
      <c r="AP314" s="726"/>
      <c r="AQ314" s="726"/>
      <c r="AR314" s="726"/>
      <c r="AS314" s="726"/>
      <c r="AT314" s="726"/>
      <c r="AU314" s="726"/>
      <c r="AV314" s="726"/>
      <c r="AW314" s="726"/>
      <c r="AX314" s="726"/>
      <c r="AY314" s="726"/>
      <c r="AZ314" s="726"/>
      <c r="BA314" s="726"/>
      <c r="BB314" s="726"/>
      <c r="BC314" s="726"/>
      <c r="BD314" s="726"/>
      <c r="BE314" s="726"/>
      <c r="BF314" s="726"/>
      <c r="BG314" s="726"/>
      <c r="BH314" s="726"/>
      <c r="BI314" s="726"/>
      <c r="BJ314" s="726"/>
      <c r="BK314" s="726"/>
      <c r="BL314" s="726"/>
    </row>
    <row r="315" spans="1:64" outlineLevel="1" x14ac:dyDescent="0.2">
      <c r="A315" s="726"/>
      <c r="B315" s="845" t="s">
        <v>946</v>
      </c>
      <c r="C315" s="974" t="s">
        <v>3067</v>
      </c>
      <c r="D315" s="463" t="s">
        <v>918</v>
      </c>
      <c r="E315" s="463" t="s">
        <v>918</v>
      </c>
      <c r="F315" s="463" t="s">
        <v>918</v>
      </c>
      <c r="G315" s="463" t="s">
        <v>918</v>
      </c>
      <c r="H315" s="463" t="s">
        <v>918</v>
      </c>
      <c r="I315" s="463" t="s">
        <v>918</v>
      </c>
      <c r="J315" s="463" t="s">
        <v>918</v>
      </c>
      <c r="K315" s="463" t="s">
        <v>918</v>
      </c>
      <c r="L315" s="463" t="s">
        <v>918</v>
      </c>
      <c r="M315" s="463" t="s">
        <v>918</v>
      </c>
      <c r="N315" s="463" t="s">
        <v>918</v>
      </c>
      <c r="O315" s="463" t="s">
        <v>918</v>
      </c>
      <c r="P315" s="463" t="s">
        <v>918</v>
      </c>
      <c r="Q315" s="463" t="s">
        <v>918</v>
      </c>
      <c r="R315" s="463" t="s">
        <v>918</v>
      </c>
      <c r="S315" s="463" t="s">
        <v>918</v>
      </c>
      <c r="T315" s="463" t="s">
        <v>918</v>
      </c>
      <c r="U315" s="463" t="s">
        <v>918</v>
      </c>
      <c r="V315" s="463" t="s">
        <v>918</v>
      </c>
      <c r="W315" s="463" t="s">
        <v>918</v>
      </c>
      <c r="X315" s="463" t="s">
        <v>918</v>
      </c>
      <c r="Y315" s="463" t="s">
        <v>918</v>
      </c>
      <c r="Z315" s="463" t="s">
        <v>918</v>
      </c>
      <c r="AA315" s="463" t="s">
        <v>918</v>
      </c>
      <c r="AB315" s="463" t="s">
        <v>918</v>
      </c>
      <c r="AC315" s="463" t="s">
        <v>918</v>
      </c>
      <c r="AD315" s="463" t="s">
        <v>918</v>
      </c>
      <c r="AE315" s="463" t="s">
        <v>918</v>
      </c>
      <c r="AF315" s="463" t="s">
        <v>918</v>
      </c>
      <c r="AG315" s="463" t="s">
        <v>918</v>
      </c>
      <c r="AH315" s="463" t="s">
        <v>918</v>
      </c>
      <c r="AI315" s="463" t="s">
        <v>918</v>
      </c>
      <c r="AJ315" s="463" t="s">
        <v>918</v>
      </c>
      <c r="AK315" s="463" t="s">
        <v>918</v>
      </c>
      <c r="AL315" s="726"/>
      <c r="AM315" s="726"/>
      <c r="AN315" s="726"/>
      <c r="AO315" s="726"/>
      <c r="AP315" s="726"/>
      <c r="AQ315" s="726"/>
      <c r="AR315" s="726"/>
      <c r="AS315" s="726"/>
      <c r="AT315" s="726"/>
      <c r="AU315" s="726"/>
      <c r="AV315" s="726"/>
      <c r="AW315" s="726"/>
      <c r="AX315" s="726"/>
      <c r="AY315" s="726"/>
      <c r="AZ315" s="726"/>
      <c r="BA315" s="726"/>
      <c r="BB315" s="726"/>
      <c r="BC315" s="726"/>
      <c r="BD315" s="726"/>
      <c r="BE315" s="726"/>
      <c r="BF315" s="726"/>
      <c r="BG315" s="726"/>
      <c r="BH315" s="726"/>
      <c r="BI315" s="726"/>
      <c r="BJ315" s="726"/>
      <c r="BK315" s="726"/>
      <c r="BL315" s="726"/>
    </row>
    <row r="316" spans="1:64" outlineLevel="1" x14ac:dyDescent="0.2">
      <c r="A316" s="726"/>
      <c r="B316" s="845" t="s">
        <v>946</v>
      </c>
      <c r="C316" s="974" t="s">
        <v>3068</v>
      </c>
      <c r="D316" s="463" t="s">
        <v>918</v>
      </c>
      <c r="E316" s="463" t="s">
        <v>918</v>
      </c>
      <c r="F316" s="463" t="s">
        <v>918</v>
      </c>
      <c r="G316" s="463" t="s">
        <v>918</v>
      </c>
      <c r="H316" s="463" t="s">
        <v>918</v>
      </c>
      <c r="I316" s="463" t="s">
        <v>918</v>
      </c>
      <c r="J316" s="463" t="s">
        <v>918</v>
      </c>
      <c r="K316" s="463" t="s">
        <v>918</v>
      </c>
      <c r="L316" s="463" t="s">
        <v>918</v>
      </c>
      <c r="M316" s="463" t="s">
        <v>918</v>
      </c>
      <c r="N316" s="463" t="s">
        <v>918</v>
      </c>
      <c r="O316" s="463" t="s">
        <v>918</v>
      </c>
      <c r="P316" s="463" t="s">
        <v>918</v>
      </c>
      <c r="Q316" s="463" t="s">
        <v>918</v>
      </c>
      <c r="R316" s="463" t="s">
        <v>918</v>
      </c>
      <c r="S316" s="463" t="s">
        <v>918</v>
      </c>
      <c r="T316" s="463" t="s">
        <v>918</v>
      </c>
      <c r="U316" s="463" t="s">
        <v>918</v>
      </c>
      <c r="V316" s="463" t="s">
        <v>918</v>
      </c>
      <c r="W316" s="463" t="s">
        <v>918</v>
      </c>
      <c r="X316" s="463" t="s">
        <v>918</v>
      </c>
      <c r="Y316" s="463" t="s">
        <v>918</v>
      </c>
      <c r="Z316" s="463" t="s">
        <v>918</v>
      </c>
      <c r="AA316" s="463" t="s">
        <v>918</v>
      </c>
      <c r="AB316" s="463" t="s">
        <v>918</v>
      </c>
      <c r="AC316" s="463" t="s">
        <v>918</v>
      </c>
      <c r="AD316" s="463" t="s">
        <v>918</v>
      </c>
      <c r="AE316" s="463" t="s">
        <v>918</v>
      </c>
      <c r="AF316" s="463" t="s">
        <v>918</v>
      </c>
      <c r="AG316" s="463" t="s">
        <v>918</v>
      </c>
      <c r="AH316" s="463" t="s">
        <v>918</v>
      </c>
      <c r="AI316" s="463" t="s">
        <v>918</v>
      </c>
      <c r="AJ316" s="463" t="s">
        <v>918</v>
      </c>
      <c r="AK316" s="463" t="s">
        <v>918</v>
      </c>
      <c r="AL316" s="726"/>
      <c r="AM316" s="726"/>
      <c r="AN316" s="726"/>
      <c r="AO316" s="726"/>
      <c r="AP316" s="726"/>
      <c r="AQ316" s="726"/>
      <c r="AR316" s="726"/>
      <c r="AS316" s="726"/>
      <c r="AT316" s="726"/>
      <c r="AU316" s="726"/>
      <c r="AV316" s="726"/>
      <c r="AW316" s="726"/>
      <c r="AX316" s="726"/>
      <c r="AY316" s="726"/>
      <c r="AZ316" s="726"/>
      <c r="BA316" s="726"/>
      <c r="BB316" s="726"/>
      <c r="BC316" s="726"/>
      <c r="BD316" s="726"/>
      <c r="BE316" s="726"/>
      <c r="BF316" s="726"/>
      <c r="BG316" s="726"/>
      <c r="BH316" s="726"/>
      <c r="BI316" s="726"/>
      <c r="BJ316" s="726"/>
      <c r="BK316" s="726"/>
      <c r="BL316" s="726"/>
    </row>
    <row r="317" spans="1:64" outlineLevel="1" x14ac:dyDescent="0.2">
      <c r="A317" s="726"/>
      <c r="B317" s="845" t="s">
        <v>946</v>
      </c>
      <c r="C317" s="974" t="s">
        <v>3069</v>
      </c>
      <c r="D317" s="463" t="s">
        <v>918</v>
      </c>
      <c r="E317" s="463" t="s">
        <v>918</v>
      </c>
      <c r="F317" s="463" t="s">
        <v>918</v>
      </c>
      <c r="G317" s="463" t="s">
        <v>918</v>
      </c>
      <c r="H317" s="463" t="s">
        <v>918</v>
      </c>
      <c r="I317" s="463" t="s">
        <v>918</v>
      </c>
      <c r="J317" s="463" t="s">
        <v>918</v>
      </c>
      <c r="K317" s="463" t="s">
        <v>918</v>
      </c>
      <c r="L317" s="463" t="s">
        <v>918</v>
      </c>
      <c r="M317" s="463" t="s">
        <v>918</v>
      </c>
      <c r="N317" s="463" t="s">
        <v>918</v>
      </c>
      <c r="O317" s="463" t="s">
        <v>918</v>
      </c>
      <c r="P317" s="463" t="s">
        <v>918</v>
      </c>
      <c r="Q317" s="463" t="s">
        <v>918</v>
      </c>
      <c r="R317" s="463" t="s">
        <v>918</v>
      </c>
      <c r="S317" s="463" t="s">
        <v>918</v>
      </c>
      <c r="T317" s="463" t="s">
        <v>918</v>
      </c>
      <c r="U317" s="463" t="s">
        <v>918</v>
      </c>
      <c r="V317" s="463" t="s">
        <v>918</v>
      </c>
      <c r="W317" s="463" t="s">
        <v>918</v>
      </c>
      <c r="X317" s="463" t="s">
        <v>918</v>
      </c>
      <c r="Y317" s="463" t="s">
        <v>918</v>
      </c>
      <c r="Z317" s="463" t="s">
        <v>918</v>
      </c>
      <c r="AA317" s="463" t="s">
        <v>918</v>
      </c>
      <c r="AB317" s="463" t="s">
        <v>918</v>
      </c>
      <c r="AC317" s="463" t="s">
        <v>918</v>
      </c>
      <c r="AD317" s="463" t="s">
        <v>918</v>
      </c>
      <c r="AE317" s="463" t="s">
        <v>918</v>
      </c>
      <c r="AF317" s="463" t="s">
        <v>918</v>
      </c>
      <c r="AG317" s="463" t="s">
        <v>918</v>
      </c>
      <c r="AH317" s="463" t="s">
        <v>918</v>
      </c>
      <c r="AI317" s="463" t="s">
        <v>918</v>
      </c>
      <c r="AJ317" s="463" t="s">
        <v>918</v>
      </c>
      <c r="AK317" s="463" t="s">
        <v>918</v>
      </c>
      <c r="AL317" s="726"/>
      <c r="AM317" s="726"/>
      <c r="AN317" s="726"/>
      <c r="AO317" s="726"/>
      <c r="AP317" s="726"/>
      <c r="AQ317" s="726"/>
      <c r="AR317" s="726"/>
      <c r="AS317" s="726"/>
      <c r="AT317" s="726"/>
      <c r="AU317" s="726"/>
      <c r="AV317" s="726"/>
      <c r="AW317" s="726"/>
      <c r="AX317" s="726"/>
      <c r="AY317" s="726"/>
      <c r="AZ317" s="726"/>
      <c r="BA317" s="726"/>
      <c r="BB317" s="726"/>
      <c r="BC317" s="726"/>
      <c r="BD317" s="726"/>
      <c r="BE317" s="726"/>
      <c r="BF317" s="726"/>
      <c r="BG317" s="726"/>
      <c r="BH317" s="726"/>
      <c r="BI317" s="726"/>
      <c r="BJ317" s="726"/>
      <c r="BK317" s="726"/>
      <c r="BL317" s="726"/>
    </row>
    <row r="318" spans="1:64" outlineLevel="1" x14ac:dyDescent="0.2">
      <c r="A318" s="726"/>
      <c r="B318" s="845" t="s">
        <v>946</v>
      </c>
      <c r="C318" s="974" t="s">
        <v>3070</v>
      </c>
      <c r="D318" s="463" t="s">
        <v>918</v>
      </c>
      <c r="E318" s="463" t="s">
        <v>918</v>
      </c>
      <c r="F318" s="463" t="s">
        <v>918</v>
      </c>
      <c r="G318" s="463" t="s">
        <v>918</v>
      </c>
      <c r="H318" s="463" t="s">
        <v>918</v>
      </c>
      <c r="I318" s="463" t="s">
        <v>918</v>
      </c>
      <c r="J318" s="463" t="s">
        <v>918</v>
      </c>
      <c r="K318" s="463" t="s">
        <v>918</v>
      </c>
      <c r="L318" s="463" t="s">
        <v>918</v>
      </c>
      <c r="M318" s="463" t="s">
        <v>918</v>
      </c>
      <c r="N318" s="463" t="s">
        <v>918</v>
      </c>
      <c r="O318" s="463" t="s">
        <v>918</v>
      </c>
      <c r="P318" s="463" t="s">
        <v>918</v>
      </c>
      <c r="Q318" s="463" t="s">
        <v>918</v>
      </c>
      <c r="R318" s="463" t="s">
        <v>918</v>
      </c>
      <c r="S318" s="463" t="s">
        <v>918</v>
      </c>
      <c r="T318" s="463" t="s">
        <v>918</v>
      </c>
      <c r="U318" s="463" t="s">
        <v>918</v>
      </c>
      <c r="V318" s="463" t="s">
        <v>918</v>
      </c>
      <c r="W318" s="463" t="s">
        <v>918</v>
      </c>
      <c r="X318" s="463" t="s">
        <v>918</v>
      </c>
      <c r="Y318" s="463" t="s">
        <v>918</v>
      </c>
      <c r="Z318" s="463" t="s">
        <v>918</v>
      </c>
      <c r="AA318" s="463" t="s">
        <v>918</v>
      </c>
      <c r="AB318" s="463" t="s">
        <v>918</v>
      </c>
      <c r="AC318" s="463" t="s">
        <v>918</v>
      </c>
      <c r="AD318" s="463" t="s">
        <v>918</v>
      </c>
      <c r="AE318" s="463" t="s">
        <v>918</v>
      </c>
      <c r="AF318" s="463" t="s">
        <v>918</v>
      </c>
      <c r="AG318" s="463" t="s">
        <v>918</v>
      </c>
      <c r="AH318" s="463" t="s">
        <v>918</v>
      </c>
      <c r="AI318" s="463" t="s">
        <v>918</v>
      </c>
      <c r="AJ318" s="463" t="s">
        <v>918</v>
      </c>
      <c r="AK318" s="463" t="s">
        <v>918</v>
      </c>
      <c r="AL318" s="726"/>
      <c r="AM318" s="726"/>
      <c r="AN318" s="726"/>
      <c r="AO318" s="726"/>
      <c r="AP318" s="726"/>
      <c r="AQ318" s="726"/>
      <c r="AR318" s="726"/>
      <c r="AS318" s="726"/>
      <c r="AT318" s="726"/>
      <c r="AU318" s="726"/>
      <c r="AV318" s="726"/>
      <c r="AW318" s="726"/>
      <c r="AX318" s="726"/>
      <c r="AY318" s="726"/>
      <c r="AZ318" s="726"/>
      <c r="BA318" s="726"/>
      <c r="BB318" s="726"/>
      <c r="BC318" s="726"/>
      <c r="BD318" s="726"/>
      <c r="BE318" s="726"/>
      <c r="BF318" s="726"/>
      <c r="BG318" s="726"/>
      <c r="BH318" s="726"/>
      <c r="BI318" s="726"/>
      <c r="BJ318" s="726"/>
      <c r="BK318" s="726"/>
      <c r="BL318" s="726"/>
    </row>
    <row r="319" spans="1:64" outlineLevel="1" x14ac:dyDescent="0.2">
      <c r="A319" s="726"/>
      <c r="B319" s="845" t="s">
        <v>946</v>
      </c>
      <c r="C319" s="974" t="s">
        <v>3071</v>
      </c>
      <c r="D319" s="463" t="s">
        <v>918</v>
      </c>
      <c r="E319" s="463" t="s">
        <v>918</v>
      </c>
      <c r="F319" s="463" t="s">
        <v>918</v>
      </c>
      <c r="G319" s="463" t="s">
        <v>918</v>
      </c>
      <c r="H319" s="463" t="s">
        <v>918</v>
      </c>
      <c r="I319" s="463" t="s">
        <v>918</v>
      </c>
      <c r="J319" s="463" t="s">
        <v>918</v>
      </c>
      <c r="K319" s="463" t="s">
        <v>918</v>
      </c>
      <c r="L319" s="463" t="s">
        <v>918</v>
      </c>
      <c r="M319" s="463" t="s">
        <v>918</v>
      </c>
      <c r="N319" s="463" t="s">
        <v>918</v>
      </c>
      <c r="O319" s="463" t="s">
        <v>918</v>
      </c>
      <c r="P319" s="463" t="s">
        <v>918</v>
      </c>
      <c r="Q319" s="463" t="s">
        <v>918</v>
      </c>
      <c r="R319" s="463" t="s">
        <v>918</v>
      </c>
      <c r="S319" s="463" t="s">
        <v>918</v>
      </c>
      <c r="T319" s="463" t="s">
        <v>918</v>
      </c>
      <c r="U319" s="463" t="s">
        <v>918</v>
      </c>
      <c r="V319" s="463" t="s">
        <v>918</v>
      </c>
      <c r="W319" s="463" t="s">
        <v>918</v>
      </c>
      <c r="X319" s="463" t="s">
        <v>918</v>
      </c>
      <c r="Y319" s="463" t="s">
        <v>918</v>
      </c>
      <c r="Z319" s="463" t="s">
        <v>918</v>
      </c>
      <c r="AA319" s="463" t="s">
        <v>918</v>
      </c>
      <c r="AB319" s="463" t="s">
        <v>918</v>
      </c>
      <c r="AC319" s="463" t="s">
        <v>918</v>
      </c>
      <c r="AD319" s="463" t="s">
        <v>918</v>
      </c>
      <c r="AE319" s="463" t="s">
        <v>918</v>
      </c>
      <c r="AF319" s="463" t="s">
        <v>918</v>
      </c>
      <c r="AG319" s="463" t="s">
        <v>918</v>
      </c>
      <c r="AH319" s="463" t="s">
        <v>918</v>
      </c>
      <c r="AI319" s="463" t="s">
        <v>918</v>
      </c>
      <c r="AJ319" s="463" t="s">
        <v>918</v>
      </c>
      <c r="AK319" s="463" t="s">
        <v>918</v>
      </c>
      <c r="AL319" s="726"/>
      <c r="AM319" s="726"/>
      <c r="AN319" s="726"/>
      <c r="AO319" s="726"/>
      <c r="AP319" s="726"/>
      <c r="AQ319" s="726"/>
      <c r="AR319" s="726"/>
      <c r="AS319" s="726"/>
      <c r="AT319" s="726"/>
      <c r="AU319" s="726"/>
      <c r="AV319" s="726"/>
      <c r="AW319" s="726"/>
      <c r="AX319" s="726"/>
      <c r="AY319" s="726"/>
      <c r="AZ319" s="726"/>
      <c r="BA319" s="726"/>
      <c r="BB319" s="726"/>
      <c r="BC319" s="726"/>
      <c r="BD319" s="726"/>
      <c r="BE319" s="726"/>
      <c r="BF319" s="726"/>
      <c r="BG319" s="726"/>
      <c r="BH319" s="726"/>
      <c r="BI319" s="726"/>
      <c r="BJ319" s="726"/>
      <c r="BK319" s="726"/>
      <c r="BL319" s="726"/>
    </row>
    <row r="320" spans="1:64" outlineLevel="1" x14ac:dyDescent="0.2">
      <c r="A320" s="726"/>
      <c r="B320" s="845" t="s">
        <v>946</v>
      </c>
      <c r="C320" s="974" t="s">
        <v>3072</v>
      </c>
      <c r="D320" s="463" t="s">
        <v>918</v>
      </c>
      <c r="E320" s="463" t="s">
        <v>918</v>
      </c>
      <c r="F320" s="463" t="s">
        <v>918</v>
      </c>
      <c r="G320" s="463" t="s">
        <v>918</v>
      </c>
      <c r="H320" s="463" t="s">
        <v>918</v>
      </c>
      <c r="I320" s="463" t="s">
        <v>918</v>
      </c>
      <c r="J320" s="463" t="s">
        <v>918</v>
      </c>
      <c r="K320" s="463" t="s">
        <v>918</v>
      </c>
      <c r="L320" s="463" t="s">
        <v>918</v>
      </c>
      <c r="M320" s="463" t="s">
        <v>918</v>
      </c>
      <c r="N320" s="463" t="s">
        <v>918</v>
      </c>
      <c r="O320" s="463" t="s">
        <v>918</v>
      </c>
      <c r="P320" s="463" t="s">
        <v>918</v>
      </c>
      <c r="Q320" s="463" t="s">
        <v>918</v>
      </c>
      <c r="R320" s="463" t="s">
        <v>918</v>
      </c>
      <c r="S320" s="463" t="s">
        <v>918</v>
      </c>
      <c r="T320" s="463" t="s">
        <v>918</v>
      </c>
      <c r="U320" s="463" t="s">
        <v>918</v>
      </c>
      <c r="V320" s="463" t="s">
        <v>918</v>
      </c>
      <c r="W320" s="463" t="s">
        <v>918</v>
      </c>
      <c r="X320" s="463" t="s">
        <v>918</v>
      </c>
      <c r="Y320" s="463" t="s">
        <v>918</v>
      </c>
      <c r="Z320" s="463" t="s">
        <v>918</v>
      </c>
      <c r="AA320" s="463" t="s">
        <v>918</v>
      </c>
      <c r="AB320" s="463" t="s">
        <v>918</v>
      </c>
      <c r="AC320" s="463" t="s">
        <v>918</v>
      </c>
      <c r="AD320" s="463" t="s">
        <v>918</v>
      </c>
      <c r="AE320" s="463" t="s">
        <v>918</v>
      </c>
      <c r="AF320" s="463" t="s">
        <v>918</v>
      </c>
      <c r="AG320" s="463" t="s">
        <v>918</v>
      </c>
      <c r="AH320" s="463" t="s">
        <v>918</v>
      </c>
      <c r="AI320" s="463" t="s">
        <v>918</v>
      </c>
      <c r="AJ320" s="463" t="s">
        <v>918</v>
      </c>
      <c r="AK320" s="463" t="s">
        <v>918</v>
      </c>
      <c r="AL320" s="726"/>
      <c r="AM320" s="726"/>
      <c r="AN320" s="726"/>
      <c r="AO320" s="726"/>
      <c r="AP320" s="726"/>
      <c r="AQ320" s="726"/>
      <c r="AR320" s="726"/>
      <c r="AS320" s="726"/>
      <c r="AT320" s="726"/>
      <c r="AU320" s="726"/>
      <c r="AV320" s="726"/>
      <c r="AW320" s="726"/>
      <c r="AX320" s="726"/>
      <c r="AY320" s="726"/>
      <c r="AZ320" s="726"/>
      <c r="BA320" s="726"/>
      <c r="BB320" s="726"/>
      <c r="BC320" s="726"/>
      <c r="BD320" s="726"/>
      <c r="BE320" s="726"/>
      <c r="BF320" s="726"/>
      <c r="BG320" s="726"/>
      <c r="BH320" s="726"/>
      <c r="BI320" s="726"/>
      <c r="BJ320" s="726"/>
      <c r="BK320" s="726"/>
      <c r="BL320" s="726"/>
    </row>
    <row r="321" spans="1:64" outlineLevel="1" x14ac:dyDescent="0.2">
      <c r="A321" s="726"/>
      <c r="B321" s="845"/>
      <c r="C321" s="974"/>
      <c r="D321" s="463"/>
      <c r="E321" s="463"/>
      <c r="F321" s="463"/>
      <c r="G321" s="463"/>
      <c r="H321" s="463"/>
      <c r="I321" s="463"/>
      <c r="J321" s="463"/>
      <c r="K321" s="463"/>
      <c r="L321" s="463"/>
      <c r="M321" s="463"/>
      <c r="N321" s="463"/>
      <c r="O321" s="463"/>
      <c r="P321" s="463"/>
      <c r="Q321" s="463"/>
      <c r="R321" s="463"/>
      <c r="S321" s="463"/>
      <c r="T321" s="463"/>
      <c r="U321" s="463"/>
      <c r="V321" s="463"/>
      <c r="W321" s="463"/>
      <c r="X321" s="463"/>
      <c r="Y321" s="463"/>
      <c r="Z321" s="463"/>
      <c r="AA321" s="463"/>
      <c r="AB321" s="463"/>
      <c r="AC321" s="463"/>
      <c r="AD321" s="463"/>
      <c r="AE321" s="463"/>
      <c r="AF321" s="463"/>
      <c r="AG321" s="463"/>
      <c r="AH321" s="463"/>
      <c r="AI321" s="463"/>
      <c r="AJ321" s="463"/>
      <c r="AK321" s="463"/>
      <c r="AL321" s="726"/>
      <c r="AM321" s="726"/>
      <c r="AN321" s="726"/>
      <c r="AO321" s="726"/>
      <c r="AP321" s="726"/>
      <c r="AQ321" s="726"/>
      <c r="AR321" s="726"/>
      <c r="AS321" s="726"/>
      <c r="AT321" s="726"/>
      <c r="AU321" s="726"/>
      <c r="AV321" s="726"/>
      <c r="AW321" s="726"/>
      <c r="AX321" s="726"/>
      <c r="AY321" s="726"/>
      <c r="AZ321" s="726"/>
      <c r="BA321" s="726"/>
      <c r="BB321" s="726"/>
      <c r="BC321" s="726"/>
      <c r="BD321" s="726"/>
      <c r="BE321" s="726"/>
      <c r="BF321" s="726"/>
      <c r="BG321" s="726"/>
      <c r="BH321" s="726"/>
      <c r="BI321" s="726"/>
      <c r="BJ321" s="726"/>
      <c r="BK321" s="726"/>
      <c r="BL321" s="726"/>
    </row>
    <row r="322" spans="1:64" outlineLevel="1" x14ac:dyDescent="0.2">
      <c r="A322" s="726"/>
      <c r="B322" s="845"/>
      <c r="C322" s="974"/>
      <c r="D322" s="463"/>
      <c r="E322" s="463"/>
      <c r="F322" s="463"/>
      <c r="G322" s="463"/>
      <c r="H322" s="463"/>
      <c r="I322" s="463"/>
      <c r="J322" s="463"/>
      <c r="K322" s="463"/>
      <c r="L322" s="463"/>
      <c r="M322" s="463"/>
      <c r="N322" s="463"/>
      <c r="O322" s="463"/>
      <c r="P322" s="463"/>
      <c r="Q322" s="463"/>
      <c r="R322" s="463"/>
      <c r="S322" s="463"/>
      <c r="T322" s="463"/>
      <c r="U322" s="463"/>
      <c r="V322" s="463"/>
      <c r="W322" s="463"/>
      <c r="X322" s="463"/>
      <c r="Y322" s="463"/>
      <c r="Z322" s="463"/>
      <c r="AA322" s="463"/>
      <c r="AB322" s="463"/>
      <c r="AC322" s="463"/>
      <c r="AD322" s="463"/>
      <c r="AE322" s="463"/>
      <c r="AF322" s="463"/>
      <c r="AG322" s="463"/>
      <c r="AH322" s="463"/>
      <c r="AI322" s="463"/>
      <c r="AJ322" s="463"/>
      <c r="AK322" s="463"/>
      <c r="AL322" s="726"/>
      <c r="AM322" s="726"/>
      <c r="AN322" s="726"/>
      <c r="AO322" s="726"/>
      <c r="AP322" s="726"/>
      <c r="AQ322" s="726"/>
      <c r="AR322" s="726"/>
      <c r="AS322" s="726"/>
      <c r="AT322" s="726"/>
      <c r="AU322" s="726"/>
      <c r="AV322" s="726"/>
      <c r="AW322" s="726"/>
      <c r="AX322" s="726"/>
      <c r="AY322" s="726"/>
      <c r="AZ322" s="726"/>
      <c r="BA322" s="726"/>
      <c r="BB322" s="726"/>
      <c r="BC322" s="726"/>
      <c r="BD322" s="726"/>
      <c r="BE322" s="726"/>
      <c r="BF322" s="726"/>
      <c r="BG322" s="726"/>
      <c r="BH322" s="726"/>
      <c r="BI322" s="726"/>
      <c r="BJ322" s="726"/>
      <c r="BK322" s="726"/>
      <c r="BL322" s="726"/>
    </row>
    <row r="323" spans="1:64" outlineLevel="1" x14ac:dyDescent="0.2">
      <c r="A323" s="726"/>
      <c r="B323" s="845" t="s">
        <v>946</v>
      </c>
      <c r="C323" s="974" t="s">
        <v>3073</v>
      </c>
      <c r="D323" s="463" t="s">
        <v>918</v>
      </c>
      <c r="E323" s="463" t="s">
        <v>918</v>
      </c>
      <c r="F323" s="463" t="s">
        <v>918</v>
      </c>
      <c r="G323" s="463" t="s">
        <v>918</v>
      </c>
      <c r="H323" s="463" t="s">
        <v>918</v>
      </c>
      <c r="I323" s="463" t="s">
        <v>918</v>
      </c>
      <c r="J323" s="463" t="s">
        <v>918</v>
      </c>
      <c r="K323" s="463" t="s">
        <v>918</v>
      </c>
      <c r="L323" s="463" t="s">
        <v>918</v>
      </c>
      <c r="M323" s="463" t="s">
        <v>918</v>
      </c>
      <c r="N323" s="463" t="s">
        <v>918</v>
      </c>
      <c r="O323" s="463" t="s">
        <v>918</v>
      </c>
      <c r="P323" s="463" t="s">
        <v>918</v>
      </c>
      <c r="Q323" s="463" t="s">
        <v>918</v>
      </c>
      <c r="R323" s="463" t="s">
        <v>918</v>
      </c>
      <c r="S323" s="463" t="s">
        <v>918</v>
      </c>
      <c r="T323" s="463" t="s">
        <v>918</v>
      </c>
      <c r="U323" s="463" t="s">
        <v>918</v>
      </c>
      <c r="V323" s="463" t="s">
        <v>918</v>
      </c>
      <c r="W323" s="463" t="s">
        <v>918</v>
      </c>
      <c r="X323" s="463" t="s">
        <v>918</v>
      </c>
      <c r="Y323" s="463" t="s">
        <v>918</v>
      </c>
      <c r="Z323" s="463" t="s">
        <v>918</v>
      </c>
      <c r="AA323" s="463" t="s">
        <v>918</v>
      </c>
      <c r="AB323" s="463" t="s">
        <v>918</v>
      </c>
      <c r="AC323" s="463" t="s">
        <v>918</v>
      </c>
      <c r="AD323" s="463" t="s">
        <v>918</v>
      </c>
      <c r="AE323" s="463" t="s">
        <v>918</v>
      </c>
      <c r="AF323" s="463" t="s">
        <v>918</v>
      </c>
      <c r="AG323" s="463" t="s">
        <v>918</v>
      </c>
      <c r="AH323" s="463" t="s">
        <v>918</v>
      </c>
      <c r="AI323" s="463" t="s">
        <v>918</v>
      </c>
      <c r="AJ323" s="463" t="s">
        <v>918</v>
      </c>
      <c r="AK323" s="463" t="s">
        <v>918</v>
      </c>
      <c r="AL323" s="726"/>
      <c r="AM323" s="726"/>
      <c r="AN323" s="726"/>
      <c r="AO323" s="726"/>
      <c r="AP323" s="726"/>
      <c r="AQ323" s="726"/>
      <c r="AR323" s="726"/>
      <c r="AS323" s="726"/>
      <c r="AT323" s="726"/>
      <c r="AU323" s="726"/>
      <c r="AV323" s="726"/>
      <c r="AW323" s="726"/>
      <c r="AX323" s="726"/>
      <c r="AY323" s="726"/>
      <c r="AZ323" s="726"/>
      <c r="BA323" s="726"/>
      <c r="BB323" s="726"/>
      <c r="BC323" s="726"/>
      <c r="BD323" s="726"/>
      <c r="BE323" s="726"/>
      <c r="BF323" s="726"/>
      <c r="BG323" s="726"/>
      <c r="BH323" s="726"/>
      <c r="BI323" s="726"/>
      <c r="BJ323" s="726"/>
      <c r="BK323" s="726"/>
      <c r="BL323" s="726"/>
    </row>
    <row r="324" spans="1:64" outlineLevel="1" x14ac:dyDescent="0.2">
      <c r="A324" s="726"/>
      <c r="B324" s="845" t="s">
        <v>946</v>
      </c>
      <c r="C324" s="974" t="s">
        <v>3074</v>
      </c>
      <c r="D324" s="463" t="s">
        <v>918</v>
      </c>
      <c r="E324" s="463" t="s">
        <v>918</v>
      </c>
      <c r="F324" s="463" t="s">
        <v>918</v>
      </c>
      <c r="G324" s="463" t="s">
        <v>918</v>
      </c>
      <c r="H324" s="463" t="s">
        <v>918</v>
      </c>
      <c r="I324" s="463" t="s">
        <v>918</v>
      </c>
      <c r="J324" s="463" t="s">
        <v>918</v>
      </c>
      <c r="K324" s="463" t="s">
        <v>918</v>
      </c>
      <c r="L324" s="463" t="s">
        <v>918</v>
      </c>
      <c r="M324" s="463" t="s">
        <v>918</v>
      </c>
      <c r="N324" s="463" t="s">
        <v>918</v>
      </c>
      <c r="O324" s="463" t="s">
        <v>918</v>
      </c>
      <c r="P324" s="463" t="s">
        <v>918</v>
      </c>
      <c r="Q324" s="463" t="s">
        <v>918</v>
      </c>
      <c r="R324" s="463" t="s">
        <v>918</v>
      </c>
      <c r="S324" s="463" t="s">
        <v>918</v>
      </c>
      <c r="T324" s="463" t="s">
        <v>918</v>
      </c>
      <c r="U324" s="463" t="s">
        <v>918</v>
      </c>
      <c r="V324" s="463" t="s">
        <v>918</v>
      </c>
      <c r="W324" s="463" t="s">
        <v>918</v>
      </c>
      <c r="X324" s="463" t="s">
        <v>918</v>
      </c>
      <c r="Y324" s="463" t="s">
        <v>918</v>
      </c>
      <c r="Z324" s="463" t="s">
        <v>918</v>
      </c>
      <c r="AA324" s="463" t="s">
        <v>918</v>
      </c>
      <c r="AB324" s="463" t="s">
        <v>918</v>
      </c>
      <c r="AC324" s="463" t="s">
        <v>918</v>
      </c>
      <c r="AD324" s="463" t="s">
        <v>918</v>
      </c>
      <c r="AE324" s="463" t="s">
        <v>918</v>
      </c>
      <c r="AF324" s="463" t="s">
        <v>918</v>
      </c>
      <c r="AG324" s="463" t="s">
        <v>918</v>
      </c>
      <c r="AH324" s="463" t="s">
        <v>918</v>
      </c>
      <c r="AI324" s="463" t="s">
        <v>918</v>
      </c>
      <c r="AJ324" s="463" t="s">
        <v>918</v>
      </c>
      <c r="AK324" s="463" t="s">
        <v>918</v>
      </c>
      <c r="AL324" s="726"/>
      <c r="AM324" s="726"/>
      <c r="AN324" s="726"/>
      <c r="AO324" s="726"/>
      <c r="AP324" s="726"/>
      <c r="AQ324" s="726"/>
      <c r="AR324" s="726"/>
      <c r="AS324" s="726"/>
      <c r="AT324" s="726"/>
      <c r="AU324" s="726"/>
      <c r="AV324" s="726"/>
      <c r="AW324" s="726"/>
      <c r="AX324" s="726"/>
      <c r="AY324" s="726"/>
      <c r="AZ324" s="726"/>
      <c r="BA324" s="726"/>
      <c r="BB324" s="726"/>
      <c r="BC324" s="726"/>
      <c r="BD324" s="726"/>
      <c r="BE324" s="726"/>
      <c r="BF324" s="726"/>
      <c r="BG324" s="726"/>
      <c r="BH324" s="726"/>
      <c r="BI324" s="726"/>
      <c r="BJ324" s="726"/>
      <c r="BK324" s="726"/>
      <c r="BL324" s="726"/>
    </row>
    <row r="325" spans="1:64" outlineLevel="1" x14ac:dyDescent="0.2">
      <c r="A325" s="726"/>
      <c r="B325" s="845" t="s">
        <v>946</v>
      </c>
      <c r="C325" s="974" t="s">
        <v>3075</v>
      </c>
      <c r="D325" s="463" t="s">
        <v>918</v>
      </c>
      <c r="E325" s="463" t="s">
        <v>918</v>
      </c>
      <c r="F325" s="463" t="s">
        <v>918</v>
      </c>
      <c r="G325" s="463" t="s">
        <v>918</v>
      </c>
      <c r="H325" s="463" t="s">
        <v>918</v>
      </c>
      <c r="I325" s="463" t="s">
        <v>918</v>
      </c>
      <c r="J325" s="463" t="s">
        <v>918</v>
      </c>
      <c r="K325" s="463" t="s">
        <v>918</v>
      </c>
      <c r="L325" s="463" t="s">
        <v>918</v>
      </c>
      <c r="M325" s="463" t="s">
        <v>918</v>
      </c>
      <c r="N325" s="463" t="s">
        <v>918</v>
      </c>
      <c r="O325" s="463" t="s">
        <v>918</v>
      </c>
      <c r="P325" s="463" t="s">
        <v>918</v>
      </c>
      <c r="Q325" s="463" t="s">
        <v>918</v>
      </c>
      <c r="R325" s="463" t="s">
        <v>918</v>
      </c>
      <c r="S325" s="463" t="s">
        <v>918</v>
      </c>
      <c r="T325" s="463" t="s">
        <v>918</v>
      </c>
      <c r="U325" s="463" t="s">
        <v>918</v>
      </c>
      <c r="V325" s="463" t="s">
        <v>918</v>
      </c>
      <c r="W325" s="463" t="s">
        <v>918</v>
      </c>
      <c r="X325" s="463" t="s">
        <v>918</v>
      </c>
      <c r="Y325" s="463" t="s">
        <v>918</v>
      </c>
      <c r="Z325" s="463" t="s">
        <v>918</v>
      </c>
      <c r="AA325" s="463" t="s">
        <v>918</v>
      </c>
      <c r="AB325" s="463" t="s">
        <v>918</v>
      </c>
      <c r="AC325" s="463" t="s">
        <v>918</v>
      </c>
      <c r="AD325" s="463" t="s">
        <v>918</v>
      </c>
      <c r="AE325" s="463" t="s">
        <v>918</v>
      </c>
      <c r="AF325" s="463" t="s">
        <v>918</v>
      </c>
      <c r="AG325" s="463" t="s">
        <v>918</v>
      </c>
      <c r="AH325" s="463" t="s">
        <v>918</v>
      </c>
      <c r="AI325" s="463" t="s">
        <v>918</v>
      </c>
      <c r="AJ325" s="463" t="s">
        <v>918</v>
      </c>
      <c r="AK325" s="463" t="s">
        <v>918</v>
      </c>
      <c r="AL325" s="726"/>
      <c r="AM325" s="726"/>
      <c r="AN325" s="726"/>
      <c r="AO325" s="726"/>
      <c r="AP325" s="726"/>
      <c r="AQ325" s="726"/>
      <c r="AR325" s="726"/>
      <c r="AS325" s="726"/>
      <c r="AT325" s="726"/>
      <c r="AU325" s="726"/>
      <c r="AV325" s="726"/>
      <c r="AW325" s="726"/>
      <c r="AX325" s="726"/>
      <c r="AY325" s="726"/>
      <c r="AZ325" s="726"/>
      <c r="BA325" s="726"/>
      <c r="BB325" s="726"/>
      <c r="BC325" s="726"/>
      <c r="BD325" s="726"/>
      <c r="BE325" s="726"/>
      <c r="BF325" s="726"/>
      <c r="BG325" s="726"/>
      <c r="BH325" s="726"/>
      <c r="BI325" s="726"/>
      <c r="BJ325" s="726"/>
      <c r="BK325" s="726"/>
      <c r="BL325" s="726"/>
    </row>
    <row r="326" spans="1:64" outlineLevel="1" x14ac:dyDescent="0.2">
      <c r="A326" s="726"/>
      <c r="B326" s="845" t="s">
        <v>946</v>
      </c>
      <c r="C326" s="974" t="s">
        <v>3076</v>
      </c>
      <c r="D326" s="463" t="s">
        <v>918</v>
      </c>
      <c r="E326" s="463" t="s">
        <v>918</v>
      </c>
      <c r="F326" s="463" t="s">
        <v>918</v>
      </c>
      <c r="G326" s="463" t="s">
        <v>918</v>
      </c>
      <c r="H326" s="463" t="s">
        <v>918</v>
      </c>
      <c r="I326" s="463" t="s">
        <v>918</v>
      </c>
      <c r="J326" s="463" t="s">
        <v>918</v>
      </c>
      <c r="K326" s="463" t="s">
        <v>918</v>
      </c>
      <c r="L326" s="463" t="s">
        <v>918</v>
      </c>
      <c r="M326" s="463" t="s">
        <v>918</v>
      </c>
      <c r="N326" s="463" t="s">
        <v>918</v>
      </c>
      <c r="O326" s="463" t="s">
        <v>918</v>
      </c>
      <c r="P326" s="463" t="s">
        <v>918</v>
      </c>
      <c r="Q326" s="463" t="s">
        <v>918</v>
      </c>
      <c r="R326" s="463" t="s">
        <v>918</v>
      </c>
      <c r="S326" s="463" t="s">
        <v>918</v>
      </c>
      <c r="T326" s="463" t="s">
        <v>918</v>
      </c>
      <c r="U326" s="463" t="s">
        <v>918</v>
      </c>
      <c r="V326" s="463" t="s">
        <v>918</v>
      </c>
      <c r="W326" s="463" t="s">
        <v>918</v>
      </c>
      <c r="X326" s="463" t="s">
        <v>918</v>
      </c>
      <c r="Y326" s="463" t="s">
        <v>918</v>
      </c>
      <c r="Z326" s="463" t="s">
        <v>918</v>
      </c>
      <c r="AA326" s="463" t="s">
        <v>918</v>
      </c>
      <c r="AB326" s="463" t="s">
        <v>918</v>
      </c>
      <c r="AC326" s="463" t="s">
        <v>918</v>
      </c>
      <c r="AD326" s="463" t="s">
        <v>918</v>
      </c>
      <c r="AE326" s="463" t="s">
        <v>918</v>
      </c>
      <c r="AF326" s="463" t="s">
        <v>918</v>
      </c>
      <c r="AG326" s="463" t="s">
        <v>918</v>
      </c>
      <c r="AH326" s="463" t="s">
        <v>918</v>
      </c>
      <c r="AI326" s="463" t="s">
        <v>918</v>
      </c>
      <c r="AJ326" s="463" t="s">
        <v>918</v>
      </c>
      <c r="AK326" s="463" t="s">
        <v>918</v>
      </c>
      <c r="AL326" s="726"/>
      <c r="AM326" s="726"/>
      <c r="AN326" s="726"/>
      <c r="AO326" s="726"/>
      <c r="AP326" s="726"/>
      <c r="AQ326" s="726"/>
      <c r="AR326" s="726"/>
      <c r="AS326" s="726"/>
      <c r="AT326" s="726"/>
      <c r="AU326" s="726"/>
      <c r="AV326" s="726"/>
      <c r="AW326" s="726"/>
      <c r="AX326" s="726"/>
      <c r="AY326" s="726"/>
      <c r="AZ326" s="726"/>
      <c r="BA326" s="726"/>
      <c r="BB326" s="726"/>
      <c r="BC326" s="726"/>
      <c r="BD326" s="726"/>
      <c r="BE326" s="726"/>
      <c r="BF326" s="726"/>
      <c r="BG326" s="726"/>
      <c r="BH326" s="726"/>
      <c r="BI326" s="726"/>
      <c r="BJ326" s="726"/>
      <c r="BK326" s="726"/>
      <c r="BL326" s="726"/>
    </row>
    <row r="327" spans="1:64" outlineLevel="1" x14ac:dyDescent="0.2">
      <c r="A327" s="726"/>
      <c r="B327" s="845" t="s">
        <v>946</v>
      </c>
      <c r="C327" s="974" t="s">
        <v>3077</v>
      </c>
      <c r="D327" s="463" t="s">
        <v>918</v>
      </c>
      <c r="E327" s="463" t="s">
        <v>918</v>
      </c>
      <c r="F327" s="463" t="s">
        <v>918</v>
      </c>
      <c r="G327" s="463" t="s">
        <v>918</v>
      </c>
      <c r="H327" s="463" t="s">
        <v>918</v>
      </c>
      <c r="I327" s="463" t="s">
        <v>918</v>
      </c>
      <c r="J327" s="463" t="s">
        <v>918</v>
      </c>
      <c r="K327" s="463" t="s">
        <v>918</v>
      </c>
      <c r="L327" s="463" t="s">
        <v>918</v>
      </c>
      <c r="M327" s="463" t="s">
        <v>918</v>
      </c>
      <c r="N327" s="463" t="s">
        <v>918</v>
      </c>
      <c r="O327" s="463" t="s">
        <v>918</v>
      </c>
      <c r="P327" s="463" t="s">
        <v>918</v>
      </c>
      <c r="Q327" s="463" t="s">
        <v>918</v>
      </c>
      <c r="R327" s="463" t="s">
        <v>918</v>
      </c>
      <c r="S327" s="463" t="s">
        <v>918</v>
      </c>
      <c r="T327" s="463" t="s">
        <v>918</v>
      </c>
      <c r="U327" s="463" t="s">
        <v>918</v>
      </c>
      <c r="V327" s="463" t="s">
        <v>918</v>
      </c>
      <c r="W327" s="463" t="s">
        <v>918</v>
      </c>
      <c r="X327" s="463" t="s">
        <v>918</v>
      </c>
      <c r="Y327" s="463" t="s">
        <v>918</v>
      </c>
      <c r="Z327" s="463" t="s">
        <v>918</v>
      </c>
      <c r="AA327" s="463" t="s">
        <v>918</v>
      </c>
      <c r="AB327" s="463" t="s">
        <v>918</v>
      </c>
      <c r="AC327" s="463" t="s">
        <v>918</v>
      </c>
      <c r="AD327" s="463" t="s">
        <v>918</v>
      </c>
      <c r="AE327" s="463" t="s">
        <v>918</v>
      </c>
      <c r="AF327" s="463" t="s">
        <v>918</v>
      </c>
      <c r="AG327" s="463" t="s">
        <v>918</v>
      </c>
      <c r="AH327" s="463" t="s">
        <v>918</v>
      </c>
      <c r="AI327" s="463" t="s">
        <v>918</v>
      </c>
      <c r="AJ327" s="463" t="s">
        <v>918</v>
      </c>
      <c r="AK327" s="463" t="s">
        <v>918</v>
      </c>
      <c r="AL327" s="726"/>
      <c r="AM327" s="726"/>
      <c r="AN327" s="726"/>
      <c r="AO327" s="726"/>
      <c r="AP327" s="726"/>
      <c r="AQ327" s="726"/>
      <c r="AR327" s="726"/>
      <c r="AS327" s="726"/>
      <c r="AT327" s="726"/>
      <c r="AU327" s="726"/>
      <c r="AV327" s="726"/>
      <c r="AW327" s="726"/>
      <c r="AX327" s="726"/>
      <c r="AY327" s="726"/>
      <c r="AZ327" s="726"/>
      <c r="BA327" s="726"/>
      <c r="BB327" s="726"/>
      <c r="BC327" s="726"/>
      <c r="BD327" s="726"/>
      <c r="BE327" s="726"/>
      <c r="BF327" s="726"/>
      <c r="BG327" s="726"/>
      <c r="BH327" s="726"/>
      <c r="BI327" s="726"/>
      <c r="BJ327" s="726"/>
      <c r="BK327" s="726"/>
      <c r="BL327" s="726"/>
    </row>
    <row r="328" spans="1:64" outlineLevel="1" x14ac:dyDescent="0.2">
      <c r="A328" s="726"/>
      <c r="B328" s="845" t="s">
        <v>946</v>
      </c>
      <c r="C328" s="974" t="s">
        <v>3078</v>
      </c>
      <c r="D328" s="463" t="s">
        <v>918</v>
      </c>
      <c r="E328" s="463" t="s">
        <v>918</v>
      </c>
      <c r="F328" s="463" t="s">
        <v>918</v>
      </c>
      <c r="G328" s="463" t="s">
        <v>918</v>
      </c>
      <c r="H328" s="463" t="s">
        <v>918</v>
      </c>
      <c r="I328" s="463" t="s">
        <v>918</v>
      </c>
      <c r="J328" s="463" t="s">
        <v>918</v>
      </c>
      <c r="K328" s="463" t="s">
        <v>918</v>
      </c>
      <c r="L328" s="463" t="s">
        <v>918</v>
      </c>
      <c r="M328" s="463" t="s">
        <v>918</v>
      </c>
      <c r="N328" s="463" t="s">
        <v>918</v>
      </c>
      <c r="O328" s="463" t="s">
        <v>918</v>
      </c>
      <c r="P328" s="463" t="s">
        <v>918</v>
      </c>
      <c r="Q328" s="463" t="s">
        <v>918</v>
      </c>
      <c r="R328" s="463" t="s">
        <v>918</v>
      </c>
      <c r="S328" s="463" t="s">
        <v>918</v>
      </c>
      <c r="T328" s="463" t="s">
        <v>918</v>
      </c>
      <c r="U328" s="463" t="s">
        <v>918</v>
      </c>
      <c r="V328" s="463" t="s">
        <v>918</v>
      </c>
      <c r="W328" s="463" t="s">
        <v>918</v>
      </c>
      <c r="X328" s="463" t="s">
        <v>918</v>
      </c>
      <c r="Y328" s="463" t="s">
        <v>918</v>
      </c>
      <c r="Z328" s="463" t="s">
        <v>918</v>
      </c>
      <c r="AA328" s="463" t="s">
        <v>918</v>
      </c>
      <c r="AB328" s="463" t="s">
        <v>918</v>
      </c>
      <c r="AC328" s="463" t="s">
        <v>918</v>
      </c>
      <c r="AD328" s="463" t="s">
        <v>918</v>
      </c>
      <c r="AE328" s="463" t="s">
        <v>918</v>
      </c>
      <c r="AF328" s="463" t="s">
        <v>918</v>
      </c>
      <c r="AG328" s="463" t="s">
        <v>918</v>
      </c>
      <c r="AH328" s="463" t="s">
        <v>918</v>
      </c>
      <c r="AI328" s="463" t="s">
        <v>918</v>
      </c>
      <c r="AJ328" s="463" t="s">
        <v>918</v>
      </c>
      <c r="AK328" s="463" t="s">
        <v>918</v>
      </c>
      <c r="AL328" s="726"/>
      <c r="AM328" s="726"/>
      <c r="AN328" s="726"/>
      <c r="AO328" s="726"/>
      <c r="AP328" s="726"/>
      <c r="AQ328" s="726"/>
      <c r="AR328" s="726"/>
      <c r="AS328" s="726"/>
      <c r="AT328" s="726"/>
      <c r="AU328" s="726"/>
      <c r="AV328" s="726"/>
      <c r="AW328" s="726"/>
      <c r="AX328" s="726"/>
      <c r="AY328" s="726"/>
      <c r="AZ328" s="726"/>
      <c r="BA328" s="726"/>
      <c r="BB328" s="726"/>
      <c r="BC328" s="726"/>
      <c r="BD328" s="726"/>
      <c r="BE328" s="726"/>
      <c r="BF328" s="726"/>
      <c r="BG328" s="726"/>
      <c r="BH328" s="726"/>
      <c r="BI328" s="726"/>
      <c r="BJ328" s="726"/>
      <c r="BK328" s="726"/>
      <c r="BL328" s="726"/>
    </row>
    <row r="329" spans="1:64" outlineLevel="1" x14ac:dyDescent="0.2">
      <c r="A329" s="726"/>
      <c r="B329" s="845" t="s">
        <v>946</v>
      </c>
      <c r="C329" s="974" t="s">
        <v>3079</v>
      </c>
      <c r="D329" s="463" t="s">
        <v>918</v>
      </c>
      <c r="E329" s="463" t="s">
        <v>918</v>
      </c>
      <c r="F329" s="463" t="s">
        <v>918</v>
      </c>
      <c r="G329" s="463" t="s">
        <v>918</v>
      </c>
      <c r="H329" s="463" t="s">
        <v>918</v>
      </c>
      <c r="I329" s="463" t="s">
        <v>918</v>
      </c>
      <c r="J329" s="463" t="s">
        <v>918</v>
      </c>
      <c r="K329" s="463" t="s">
        <v>918</v>
      </c>
      <c r="L329" s="463" t="s">
        <v>918</v>
      </c>
      <c r="M329" s="463" t="s">
        <v>918</v>
      </c>
      <c r="N329" s="463" t="s">
        <v>918</v>
      </c>
      <c r="O329" s="463" t="s">
        <v>918</v>
      </c>
      <c r="P329" s="463" t="s">
        <v>918</v>
      </c>
      <c r="Q329" s="463" t="s">
        <v>918</v>
      </c>
      <c r="R329" s="463" t="s">
        <v>918</v>
      </c>
      <c r="S329" s="463" t="s">
        <v>918</v>
      </c>
      <c r="T329" s="463" t="s">
        <v>918</v>
      </c>
      <c r="U329" s="463" t="s">
        <v>918</v>
      </c>
      <c r="V329" s="463" t="s">
        <v>918</v>
      </c>
      <c r="W329" s="463" t="s">
        <v>918</v>
      </c>
      <c r="X329" s="463" t="s">
        <v>918</v>
      </c>
      <c r="Y329" s="463" t="s">
        <v>918</v>
      </c>
      <c r="Z329" s="463" t="s">
        <v>918</v>
      </c>
      <c r="AA329" s="463" t="s">
        <v>918</v>
      </c>
      <c r="AB329" s="463" t="s">
        <v>918</v>
      </c>
      <c r="AC329" s="463" t="s">
        <v>918</v>
      </c>
      <c r="AD329" s="463" t="s">
        <v>918</v>
      </c>
      <c r="AE329" s="463" t="s">
        <v>918</v>
      </c>
      <c r="AF329" s="463" t="s">
        <v>918</v>
      </c>
      <c r="AG329" s="463" t="s">
        <v>918</v>
      </c>
      <c r="AH329" s="463" t="s">
        <v>918</v>
      </c>
      <c r="AI329" s="463" t="s">
        <v>918</v>
      </c>
      <c r="AJ329" s="463" t="s">
        <v>918</v>
      </c>
      <c r="AK329" s="463" t="s">
        <v>918</v>
      </c>
      <c r="AL329" s="726"/>
      <c r="AM329" s="726"/>
      <c r="AN329" s="726"/>
      <c r="AO329" s="726"/>
      <c r="AP329" s="726"/>
      <c r="AQ329" s="726"/>
      <c r="AR329" s="726"/>
      <c r="AS329" s="726"/>
      <c r="AT329" s="726"/>
      <c r="AU329" s="726"/>
      <c r="AV329" s="726"/>
      <c r="AW329" s="726"/>
      <c r="AX329" s="726"/>
      <c r="AY329" s="726"/>
      <c r="AZ329" s="726"/>
      <c r="BA329" s="726"/>
      <c r="BB329" s="726"/>
      <c r="BC329" s="726"/>
      <c r="BD329" s="726"/>
      <c r="BE329" s="726"/>
      <c r="BF329" s="726"/>
      <c r="BG329" s="726"/>
      <c r="BH329" s="726"/>
      <c r="BI329" s="726"/>
      <c r="BJ329" s="726"/>
      <c r="BK329" s="726"/>
      <c r="BL329" s="726"/>
    </row>
    <row r="330" spans="1:64" outlineLevel="1" x14ac:dyDescent="0.2">
      <c r="A330" s="726"/>
      <c r="B330" s="845" t="s">
        <v>946</v>
      </c>
      <c r="C330" s="974" t="s">
        <v>3080</v>
      </c>
      <c r="D330" s="463" t="s">
        <v>918</v>
      </c>
      <c r="E330" s="463" t="s">
        <v>918</v>
      </c>
      <c r="F330" s="463" t="s">
        <v>918</v>
      </c>
      <c r="G330" s="463" t="s">
        <v>918</v>
      </c>
      <c r="H330" s="463" t="s">
        <v>918</v>
      </c>
      <c r="I330" s="463" t="s">
        <v>918</v>
      </c>
      <c r="J330" s="463" t="s">
        <v>918</v>
      </c>
      <c r="K330" s="463" t="s">
        <v>918</v>
      </c>
      <c r="L330" s="463" t="s">
        <v>918</v>
      </c>
      <c r="M330" s="463" t="s">
        <v>918</v>
      </c>
      <c r="N330" s="463" t="s">
        <v>918</v>
      </c>
      <c r="O330" s="463" t="s">
        <v>918</v>
      </c>
      <c r="P330" s="463" t="s">
        <v>918</v>
      </c>
      <c r="Q330" s="463" t="s">
        <v>918</v>
      </c>
      <c r="R330" s="463" t="s">
        <v>918</v>
      </c>
      <c r="S330" s="463" t="s">
        <v>918</v>
      </c>
      <c r="T330" s="463" t="s">
        <v>918</v>
      </c>
      <c r="U330" s="463" t="s">
        <v>918</v>
      </c>
      <c r="V330" s="463" t="s">
        <v>918</v>
      </c>
      <c r="W330" s="463" t="s">
        <v>918</v>
      </c>
      <c r="X330" s="463" t="s">
        <v>918</v>
      </c>
      <c r="Y330" s="463" t="s">
        <v>918</v>
      </c>
      <c r="Z330" s="463" t="s">
        <v>918</v>
      </c>
      <c r="AA330" s="463" t="s">
        <v>918</v>
      </c>
      <c r="AB330" s="463" t="s">
        <v>918</v>
      </c>
      <c r="AC330" s="463" t="s">
        <v>918</v>
      </c>
      <c r="AD330" s="463" t="s">
        <v>918</v>
      </c>
      <c r="AE330" s="463" t="s">
        <v>918</v>
      </c>
      <c r="AF330" s="463" t="s">
        <v>918</v>
      </c>
      <c r="AG330" s="463" t="s">
        <v>918</v>
      </c>
      <c r="AH330" s="463" t="s">
        <v>918</v>
      </c>
      <c r="AI330" s="463" t="s">
        <v>918</v>
      </c>
      <c r="AJ330" s="463" t="s">
        <v>918</v>
      </c>
      <c r="AK330" s="463" t="s">
        <v>918</v>
      </c>
      <c r="AL330" s="726"/>
      <c r="AM330" s="726"/>
      <c r="AN330" s="726"/>
      <c r="AO330" s="726"/>
      <c r="AP330" s="726"/>
      <c r="AQ330" s="726"/>
      <c r="AR330" s="726"/>
      <c r="AS330" s="726"/>
      <c r="AT330" s="726"/>
      <c r="AU330" s="726"/>
      <c r="AV330" s="726"/>
      <c r="AW330" s="726"/>
      <c r="AX330" s="726"/>
      <c r="AY330" s="726"/>
      <c r="AZ330" s="726"/>
      <c r="BA330" s="726"/>
      <c r="BB330" s="726"/>
      <c r="BC330" s="726"/>
      <c r="BD330" s="726"/>
      <c r="BE330" s="726"/>
      <c r="BF330" s="726"/>
      <c r="BG330" s="726"/>
      <c r="BH330" s="726"/>
      <c r="BI330" s="726"/>
      <c r="BJ330" s="726"/>
      <c r="BK330" s="726"/>
      <c r="BL330" s="726"/>
    </row>
    <row r="331" spans="1:64" outlineLevel="1" x14ac:dyDescent="0.2">
      <c r="A331" s="726"/>
      <c r="B331" s="845" t="s">
        <v>946</v>
      </c>
      <c r="C331" s="974" t="s">
        <v>3081</v>
      </c>
      <c r="D331" s="463" t="s">
        <v>918</v>
      </c>
      <c r="E331" s="463" t="s">
        <v>918</v>
      </c>
      <c r="F331" s="463" t="s">
        <v>918</v>
      </c>
      <c r="G331" s="463" t="s">
        <v>918</v>
      </c>
      <c r="H331" s="463" t="s">
        <v>918</v>
      </c>
      <c r="I331" s="463" t="s">
        <v>918</v>
      </c>
      <c r="J331" s="463" t="s">
        <v>918</v>
      </c>
      <c r="K331" s="463" t="s">
        <v>918</v>
      </c>
      <c r="L331" s="463" t="s">
        <v>918</v>
      </c>
      <c r="M331" s="463" t="s">
        <v>918</v>
      </c>
      <c r="N331" s="463" t="s">
        <v>918</v>
      </c>
      <c r="O331" s="463" t="s">
        <v>918</v>
      </c>
      <c r="P331" s="463" t="s">
        <v>918</v>
      </c>
      <c r="Q331" s="463" t="s">
        <v>918</v>
      </c>
      <c r="R331" s="463" t="s">
        <v>918</v>
      </c>
      <c r="S331" s="463" t="s">
        <v>918</v>
      </c>
      <c r="T331" s="463" t="s">
        <v>918</v>
      </c>
      <c r="U331" s="463" t="s">
        <v>918</v>
      </c>
      <c r="V331" s="463" t="s">
        <v>918</v>
      </c>
      <c r="W331" s="463" t="s">
        <v>918</v>
      </c>
      <c r="X331" s="463" t="s">
        <v>918</v>
      </c>
      <c r="Y331" s="463" t="s">
        <v>918</v>
      </c>
      <c r="Z331" s="463" t="s">
        <v>918</v>
      </c>
      <c r="AA331" s="463" t="s">
        <v>918</v>
      </c>
      <c r="AB331" s="463" t="s">
        <v>918</v>
      </c>
      <c r="AC331" s="463" t="s">
        <v>918</v>
      </c>
      <c r="AD331" s="463" t="s">
        <v>918</v>
      </c>
      <c r="AE331" s="463" t="s">
        <v>918</v>
      </c>
      <c r="AF331" s="463" t="s">
        <v>918</v>
      </c>
      <c r="AG331" s="463" t="s">
        <v>918</v>
      </c>
      <c r="AH331" s="463" t="s">
        <v>918</v>
      </c>
      <c r="AI331" s="463" t="s">
        <v>918</v>
      </c>
      <c r="AJ331" s="463" t="s">
        <v>918</v>
      </c>
      <c r="AK331" s="463" t="s">
        <v>918</v>
      </c>
      <c r="AL331" s="726"/>
      <c r="AM331" s="726"/>
      <c r="AN331" s="726"/>
      <c r="AO331" s="726"/>
      <c r="AP331" s="726"/>
      <c r="AQ331" s="726"/>
      <c r="AR331" s="726"/>
      <c r="AS331" s="726"/>
      <c r="AT331" s="726"/>
      <c r="AU331" s="726"/>
      <c r="AV331" s="726"/>
      <c r="AW331" s="726"/>
      <c r="AX331" s="726"/>
      <c r="AY331" s="726"/>
      <c r="AZ331" s="726"/>
      <c r="BA331" s="726"/>
      <c r="BB331" s="726"/>
      <c r="BC331" s="726"/>
      <c r="BD331" s="726"/>
      <c r="BE331" s="726"/>
      <c r="BF331" s="726"/>
      <c r="BG331" s="726"/>
      <c r="BH331" s="726"/>
      <c r="BI331" s="726"/>
      <c r="BJ331" s="726"/>
      <c r="BK331" s="726"/>
      <c r="BL331" s="726"/>
    </row>
    <row r="332" spans="1:64" outlineLevel="1" x14ac:dyDescent="0.2">
      <c r="A332" s="726"/>
      <c r="B332" s="845" t="s">
        <v>946</v>
      </c>
      <c r="C332" s="974" t="s">
        <v>3082</v>
      </c>
      <c r="D332" s="463" t="s">
        <v>918</v>
      </c>
      <c r="E332" s="463" t="s">
        <v>918</v>
      </c>
      <c r="F332" s="463" t="s">
        <v>918</v>
      </c>
      <c r="G332" s="463" t="s">
        <v>918</v>
      </c>
      <c r="H332" s="463" t="s">
        <v>918</v>
      </c>
      <c r="I332" s="463" t="s">
        <v>918</v>
      </c>
      <c r="J332" s="463" t="s">
        <v>918</v>
      </c>
      <c r="K332" s="463" t="s">
        <v>918</v>
      </c>
      <c r="L332" s="463" t="s">
        <v>918</v>
      </c>
      <c r="M332" s="463" t="s">
        <v>918</v>
      </c>
      <c r="N332" s="463" t="s">
        <v>918</v>
      </c>
      <c r="O332" s="463" t="s">
        <v>918</v>
      </c>
      <c r="P332" s="463" t="s">
        <v>918</v>
      </c>
      <c r="Q332" s="463" t="s">
        <v>918</v>
      </c>
      <c r="R332" s="463" t="s">
        <v>918</v>
      </c>
      <c r="S332" s="463" t="s">
        <v>918</v>
      </c>
      <c r="T332" s="463" t="s">
        <v>918</v>
      </c>
      <c r="U332" s="463" t="s">
        <v>918</v>
      </c>
      <c r="V332" s="463" t="s">
        <v>918</v>
      </c>
      <c r="W332" s="463" t="s">
        <v>918</v>
      </c>
      <c r="X332" s="463" t="s">
        <v>918</v>
      </c>
      <c r="Y332" s="463" t="s">
        <v>918</v>
      </c>
      <c r="Z332" s="463" t="s">
        <v>918</v>
      </c>
      <c r="AA332" s="463" t="s">
        <v>918</v>
      </c>
      <c r="AB332" s="463" t="s">
        <v>918</v>
      </c>
      <c r="AC332" s="463" t="s">
        <v>918</v>
      </c>
      <c r="AD332" s="463" t="s">
        <v>918</v>
      </c>
      <c r="AE332" s="463" t="s">
        <v>918</v>
      </c>
      <c r="AF332" s="463" t="s">
        <v>918</v>
      </c>
      <c r="AG332" s="463" t="s">
        <v>918</v>
      </c>
      <c r="AH332" s="463" t="s">
        <v>918</v>
      </c>
      <c r="AI332" s="463" t="s">
        <v>918</v>
      </c>
      <c r="AJ332" s="463" t="s">
        <v>918</v>
      </c>
      <c r="AK332" s="463" t="s">
        <v>918</v>
      </c>
      <c r="AL332" s="726"/>
      <c r="AM332" s="726"/>
      <c r="AN332" s="726"/>
      <c r="AO332" s="726"/>
      <c r="AP332" s="726"/>
      <c r="AQ332" s="726"/>
      <c r="AR332" s="726"/>
      <c r="AS332" s="726"/>
      <c r="AT332" s="726"/>
      <c r="AU332" s="726"/>
      <c r="AV332" s="726"/>
      <c r="AW332" s="726"/>
      <c r="AX332" s="726"/>
      <c r="AY332" s="726"/>
      <c r="AZ332" s="726"/>
      <c r="BA332" s="726"/>
      <c r="BB332" s="726"/>
      <c r="BC332" s="726"/>
      <c r="BD332" s="726"/>
      <c r="BE332" s="726"/>
      <c r="BF332" s="726"/>
      <c r="BG332" s="726"/>
      <c r="BH332" s="726"/>
      <c r="BI332" s="726"/>
      <c r="BJ332" s="726"/>
      <c r="BK332" s="726"/>
      <c r="BL332" s="726"/>
    </row>
    <row r="333" spans="1:64" outlineLevel="1" x14ac:dyDescent="0.2">
      <c r="A333" s="726"/>
      <c r="B333" s="845" t="s">
        <v>946</v>
      </c>
      <c r="C333" s="974" t="s">
        <v>3083</v>
      </c>
      <c r="D333" s="463" t="s">
        <v>918</v>
      </c>
      <c r="E333" s="463" t="s">
        <v>918</v>
      </c>
      <c r="F333" s="463" t="s">
        <v>918</v>
      </c>
      <c r="G333" s="463" t="s">
        <v>918</v>
      </c>
      <c r="H333" s="463" t="s">
        <v>918</v>
      </c>
      <c r="I333" s="463" t="s">
        <v>918</v>
      </c>
      <c r="J333" s="463" t="s">
        <v>918</v>
      </c>
      <c r="K333" s="463" t="s">
        <v>918</v>
      </c>
      <c r="L333" s="463" t="s">
        <v>918</v>
      </c>
      <c r="M333" s="463" t="s">
        <v>918</v>
      </c>
      <c r="N333" s="463" t="s">
        <v>918</v>
      </c>
      <c r="O333" s="463" t="s">
        <v>918</v>
      </c>
      <c r="P333" s="463" t="s">
        <v>918</v>
      </c>
      <c r="Q333" s="463" t="s">
        <v>918</v>
      </c>
      <c r="R333" s="463" t="s">
        <v>918</v>
      </c>
      <c r="S333" s="463" t="s">
        <v>918</v>
      </c>
      <c r="T333" s="463" t="s">
        <v>918</v>
      </c>
      <c r="U333" s="463" t="s">
        <v>918</v>
      </c>
      <c r="V333" s="463" t="s">
        <v>918</v>
      </c>
      <c r="W333" s="463" t="s">
        <v>918</v>
      </c>
      <c r="X333" s="463" t="s">
        <v>918</v>
      </c>
      <c r="Y333" s="463" t="s">
        <v>918</v>
      </c>
      <c r="Z333" s="463" t="s">
        <v>918</v>
      </c>
      <c r="AA333" s="463" t="s">
        <v>918</v>
      </c>
      <c r="AB333" s="463" t="s">
        <v>918</v>
      </c>
      <c r="AC333" s="463" t="s">
        <v>918</v>
      </c>
      <c r="AD333" s="463" t="s">
        <v>918</v>
      </c>
      <c r="AE333" s="463" t="s">
        <v>918</v>
      </c>
      <c r="AF333" s="463" t="s">
        <v>918</v>
      </c>
      <c r="AG333" s="463" t="s">
        <v>918</v>
      </c>
      <c r="AH333" s="463" t="s">
        <v>918</v>
      </c>
      <c r="AI333" s="463" t="s">
        <v>918</v>
      </c>
      <c r="AJ333" s="463" t="s">
        <v>918</v>
      </c>
      <c r="AK333" s="463" t="s">
        <v>918</v>
      </c>
      <c r="AL333" s="726"/>
      <c r="AM333" s="726"/>
      <c r="AN333" s="726"/>
      <c r="AO333" s="726"/>
      <c r="AP333" s="726"/>
      <c r="AQ333" s="726"/>
      <c r="AR333" s="726"/>
      <c r="AS333" s="726"/>
      <c r="AT333" s="726"/>
      <c r="AU333" s="726"/>
      <c r="AV333" s="726"/>
      <c r="AW333" s="726"/>
      <c r="AX333" s="726"/>
      <c r="AY333" s="726"/>
      <c r="AZ333" s="726"/>
      <c r="BA333" s="726"/>
      <c r="BB333" s="726"/>
      <c r="BC333" s="726"/>
      <c r="BD333" s="726"/>
      <c r="BE333" s="726"/>
      <c r="BF333" s="726"/>
      <c r="BG333" s="726"/>
      <c r="BH333" s="726"/>
      <c r="BI333" s="726"/>
      <c r="BJ333" s="726"/>
      <c r="BK333" s="726"/>
      <c r="BL333" s="726"/>
    </row>
    <row r="334" spans="1:64" outlineLevel="1" x14ac:dyDescent="0.2">
      <c r="A334" s="726"/>
      <c r="B334" s="845" t="s">
        <v>946</v>
      </c>
      <c r="C334" s="974" t="s">
        <v>3084</v>
      </c>
      <c r="D334" s="463" t="s">
        <v>918</v>
      </c>
      <c r="E334" s="463" t="s">
        <v>918</v>
      </c>
      <c r="F334" s="463" t="s">
        <v>918</v>
      </c>
      <c r="G334" s="463" t="s">
        <v>918</v>
      </c>
      <c r="H334" s="463" t="s">
        <v>918</v>
      </c>
      <c r="I334" s="463" t="s">
        <v>918</v>
      </c>
      <c r="J334" s="463" t="s">
        <v>918</v>
      </c>
      <c r="K334" s="463" t="s">
        <v>918</v>
      </c>
      <c r="L334" s="463" t="s">
        <v>918</v>
      </c>
      <c r="M334" s="463" t="s">
        <v>918</v>
      </c>
      <c r="N334" s="463" t="s">
        <v>918</v>
      </c>
      <c r="O334" s="463" t="s">
        <v>918</v>
      </c>
      <c r="P334" s="463" t="s">
        <v>918</v>
      </c>
      <c r="Q334" s="463" t="s">
        <v>918</v>
      </c>
      <c r="R334" s="463" t="s">
        <v>918</v>
      </c>
      <c r="S334" s="463" t="s">
        <v>918</v>
      </c>
      <c r="T334" s="463" t="s">
        <v>918</v>
      </c>
      <c r="U334" s="463" t="s">
        <v>918</v>
      </c>
      <c r="V334" s="463" t="s">
        <v>918</v>
      </c>
      <c r="W334" s="463" t="s">
        <v>918</v>
      </c>
      <c r="X334" s="463" t="s">
        <v>918</v>
      </c>
      <c r="Y334" s="463" t="s">
        <v>918</v>
      </c>
      <c r="Z334" s="463" t="s">
        <v>918</v>
      </c>
      <c r="AA334" s="463" t="s">
        <v>918</v>
      </c>
      <c r="AB334" s="463" t="s">
        <v>918</v>
      </c>
      <c r="AC334" s="463" t="s">
        <v>918</v>
      </c>
      <c r="AD334" s="463" t="s">
        <v>918</v>
      </c>
      <c r="AE334" s="463" t="s">
        <v>918</v>
      </c>
      <c r="AF334" s="463" t="s">
        <v>918</v>
      </c>
      <c r="AG334" s="463" t="s">
        <v>918</v>
      </c>
      <c r="AH334" s="463" t="s">
        <v>918</v>
      </c>
      <c r="AI334" s="463" t="s">
        <v>918</v>
      </c>
      <c r="AJ334" s="463" t="s">
        <v>918</v>
      </c>
      <c r="AK334" s="463" t="s">
        <v>918</v>
      </c>
      <c r="AL334" s="726"/>
      <c r="AM334" s="726"/>
      <c r="AN334" s="726"/>
      <c r="AO334" s="726"/>
      <c r="AP334" s="726"/>
      <c r="AQ334" s="726"/>
      <c r="AR334" s="726"/>
      <c r="AS334" s="726"/>
      <c r="AT334" s="726"/>
      <c r="AU334" s="726"/>
      <c r="AV334" s="726"/>
      <c r="AW334" s="726"/>
      <c r="AX334" s="726"/>
      <c r="AY334" s="726"/>
      <c r="AZ334" s="726"/>
      <c r="BA334" s="726"/>
      <c r="BB334" s="726"/>
      <c r="BC334" s="726"/>
      <c r="BD334" s="726"/>
      <c r="BE334" s="726"/>
      <c r="BF334" s="726"/>
      <c r="BG334" s="726"/>
      <c r="BH334" s="726"/>
      <c r="BI334" s="726"/>
      <c r="BJ334" s="726"/>
      <c r="BK334" s="726"/>
      <c r="BL334" s="726"/>
    </row>
    <row r="335" spans="1:64" outlineLevel="1" x14ac:dyDescent="0.2">
      <c r="A335" s="726"/>
      <c r="B335" s="845" t="s">
        <v>946</v>
      </c>
      <c r="C335" s="974" t="s">
        <v>3085</v>
      </c>
      <c r="D335" s="463" t="s">
        <v>918</v>
      </c>
      <c r="E335" s="463" t="s">
        <v>918</v>
      </c>
      <c r="F335" s="463" t="s">
        <v>918</v>
      </c>
      <c r="G335" s="463" t="s">
        <v>918</v>
      </c>
      <c r="H335" s="463" t="s">
        <v>918</v>
      </c>
      <c r="I335" s="463" t="s">
        <v>918</v>
      </c>
      <c r="J335" s="463" t="s">
        <v>918</v>
      </c>
      <c r="K335" s="463" t="s">
        <v>918</v>
      </c>
      <c r="L335" s="463" t="s">
        <v>918</v>
      </c>
      <c r="M335" s="463" t="s">
        <v>918</v>
      </c>
      <c r="N335" s="463" t="s">
        <v>918</v>
      </c>
      <c r="O335" s="463" t="s">
        <v>918</v>
      </c>
      <c r="P335" s="463" t="s">
        <v>918</v>
      </c>
      <c r="Q335" s="463" t="s">
        <v>918</v>
      </c>
      <c r="R335" s="463" t="s">
        <v>918</v>
      </c>
      <c r="S335" s="463" t="s">
        <v>918</v>
      </c>
      <c r="T335" s="463" t="s">
        <v>918</v>
      </c>
      <c r="U335" s="463" t="s">
        <v>918</v>
      </c>
      <c r="V335" s="463" t="s">
        <v>918</v>
      </c>
      <c r="W335" s="463" t="s">
        <v>918</v>
      </c>
      <c r="X335" s="463" t="s">
        <v>918</v>
      </c>
      <c r="Y335" s="463" t="s">
        <v>918</v>
      </c>
      <c r="Z335" s="463" t="s">
        <v>918</v>
      </c>
      <c r="AA335" s="463" t="s">
        <v>918</v>
      </c>
      <c r="AB335" s="463" t="s">
        <v>918</v>
      </c>
      <c r="AC335" s="463" t="s">
        <v>918</v>
      </c>
      <c r="AD335" s="463" t="s">
        <v>918</v>
      </c>
      <c r="AE335" s="463" t="s">
        <v>918</v>
      </c>
      <c r="AF335" s="463" t="s">
        <v>918</v>
      </c>
      <c r="AG335" s="463" t="s">
        <v>918</v>
      </c>
      <c r="AH335" s="463" t="s">
        <v>918</v>
      </c>
      <c r="AI335" s="463" t="s">
        <v>918</v>
      </c>
      <c r="AJ335" s="463" t="s">
        <v>918</v>
      </c>
      <c r="AK335" s="463" t="s">
        <v>918</v>
      </c>
      <c r="AL335" s="726"/>
      <c r="AM335" s="726"/>
      <c r="AN335" s="726"/>
      <c r="AO335" s="726"/>
      <c r="AP335" s="726"/>
      <c r="AQ335" s="726"/>
      <c r="AR335" s="726"/>
      <c r="AS335" s="726"/>
      <c r="AT335" s="726"/>
      <c r="AU335" s="726"/>
      <c r="AV335" s="726"/>
      <c r="AW335" s="726"/>
      <c r="AX335" s="726"/>
      <c r="AY335" s="726"/>
      <c r="AZ335" s="726"/>
      <c r="BA335" s="726"/>
      <c r="BB335" s="726"/>
      <c r="BC335" s="726"/>
      <c r="BD335" s="726"/>
      <c r="BE335" s="726"/>
      <c r="BF335" s="726"/>
      <c r="BG335" s="726"/>
      <c r="BH335" s="726"/>
      <c r="BI335" s="726"/>
      <c r="BJ335" s="726"/>
      <c r="BK335" s="726"/>
      <c r="BL335" s="726"/>
    </row>
    <row r="336" spans="1:64" outlineLevel="1" x14ac:dyDescent="0.2">
      <c r="A336" s="726"/>
      <c r="B336" s="845" t="s">
        <v>946</v>
      </c>
      <c r="C336" s="974" t="s">
        <v>3086</v>
      </c>
      <c r="D336" s="463" t="s">
        <v>918</v>
      </c>
      <c r="E336" s="463" t="s">
        <v>918</v>
      </c>
      <c r="F336" s="463" t="s">
        <v>918</v>
      </c>
      <c r="G336" s="463" t="s">
        <v>918</v>
      </c>
      <c r="H336" s="463" t="s">
        <v>918</v>
      </c>
      <c r="I336" s="463" t="s">
        <v>918</v>
      </c>
      <c r="J336" s="463" t="s">
        <v>918</v>
      </c>
      <c r="K336" s="463" t="s">
        <v>918</v>
      </c>
      <c r="L336" s="463" t="s">
        <v>918</v>
      </c>
      <c r="M336" s="463" t="s">
        <v>918</v>
      </c>
      <c r="N336" s="463" t="s">
        <v>918</v>
      </c>
      <c r="O336" s="463" t="s">
        <v>918</v>
      </c>
      <c r="P336" s="463" t="s">
        <v>918</v>
      </c>
      <c r="Q336" s="463" t="s">
        <v>918</v>
      </c>
      <c r="R336" s="463" t="s">
        <v>918</v>
      </c>
      <c r="S336" s="463" t="s">
        <v>918</v>
      </c>
      <c r="T336" s="463" t="s">
        <v>918</v>
      </c>
      <c r="U336" s="463" t="s">
        <v>918</v>
      </c>
      <c r="V336" s="463" t="s">
        <v>918</v>
      </c>
      <c r="W336" s="463" t="s">
        <v>918</v>
      </c>
      <c r="X336" s="463" t="s">
        <v>918</v>
      </c>
      <c r="Y336" s="463" t="s">
        <v>918</v>
      </c>
      <c r="Z336" s="463" t="s">
        <v>918</v>
      </c>
      <c r="AA336" s="463" t="s">
        <v>918</v>
      </c>
      <c r="AB336" s="463" t="s">
        <v>918</v>
      </c>
      <c r="AC336" s="463" t="s">
        <v>918</v>
      </c>
      <c r="AD336" s="463" t="s">
        <v>918</v>
      </c>
      <c r="AE336" s="463" t="s">
        <v>918</v>
      </c>
      <c r="AF336" s="463" t="s">
        <v>918</v>
      </c>
      <c r="AG336" s="463" t="s">
        <v>918</v>
      </c>
      <c r="AH336" s="463" t="s">
        <v>918</v>
      </c>
      <c r="AI336" s="463" t="s">
        <v>918</v>
      </c>
      <c r="AJ336" s="463" t="s">
        <v>918</v>
      </c>
      <c r="AK336" s="463" t="s">
        <v>918</v>
      </c>
      <c r="AL336" s="726"/>
      <c r="AM336" s="726"/>
      <c r="AN336" s="726"/>
      <c r="AO336" s="726"/>
      <c r="AP336" s="726"/>
      <c r="AQ336" s="726"/>
      <c r="AR336" s="726"/>
      <c r="AS336" s="726"/>
      <c r="AT336" s="726"/>
      <c r="AU336" s="726"/>
      <c r="AV336" s="726"/>
      <c r="AW336" s="726"/>
      <c r="AX336" s="726"/>
      <c r="AY336" s="726"/>
      <c r="AZ336" s="726"/>
      <c r="BA336" s="726"/>
      <c r="BB336" s="726"/>
      <c r="BC336" s="726"/>
      <c r="BD336" s="726"/>
      <c r="BE336" s="726"/>
      <c r="BF336" s="726"/>
      <c r="BG336" s="726"/>
      <c r="BH336" s="726"/>
      <c r="BI336" s="726"/>
      <c r="BJ336" s="726"/>
      <c r="BK336" s="726"/>
      <c r="BL336" s="726"/>
    </row>
    <row r="337" spans="1:64" outlineLevel="1" x14ac:dyDescent="0.2">
      <c r="A337" s="726"/>
      <c r="B337" s="845" t="s">
        <v>946</v>
      </c>
      <c r="C337" s="974" t="s">
        <v>3087</v>
      </c>
      <c r="D337" s="463" t="s">
        <v>918</v>
      </c>
      <c r="E337" s="463" t="s">
        <v>918</v>
      </c>
      <c r="F337" s="463" t="s">
        <v>918</v>
      </c>
      <c r="G337" s="463" t="s">
        <v>918</v>
      </c>
      <c r="H337" s="463" t="s">
        <v>918</v>
      </c>
      <c r="I337" s="463" t="s">
        <v>918</v>
      </c>
      <c r="J337" s="463" t="s">
        <v>918</v>
      </c>
      <c r="K337" s="463" t="s">
        <v>918</v>
      </c>
      <c r="L337" s="463" t="s">
        <v>918</v>
      </c>
      <c r="M337" s="463" t="s">
        <v>918</v>
      </c>
      <c r="N337" s="463" t="s">
        <v>918</v>
      </c>
      <c r="O337" s="463" t="s">
        <v>918</v>
      </c>
      <c r="P337" s="463" t="s">
        <v>918</v>
      </c>
      <c r="Q337" s="463" t="s">
        <v>918</v>
      </c>
      <c r="R337" s="463" t="s">
        <v>918</v>
      </c>
      <c r="S337" s="463" t="s">
        <v>918</v>
      </c>
      <c r="T337" s="463" t="s">
        <v>918</v>
      </c>
      <c r="U337" s="463" t="s">
        <v>918</v>
      </c>
      <c r="V337" s="463" t="s">
        <v>918</v>
      </c>
      <c r="W337" s="463" t="s">
        <v>918</v>
      </c>
      <c r="X337" s="463" t="s">
        <v>918</v>
      </c>
      <c r="Y337" s="463" t="s">
        <v>918</v>
      </c>
      <c r="Z337" s="463" t="s">
        <v>918</v>
      </c>
      <c r="AA337" s="463" t="s">
        <v>918</v>
      </c>
      <c r="AB337" s="463" t="s">
        <v>918</v>
      </c>
      <c r="AC337" s="463" t="s">
        <v>918</v>
      </c>
      <c r="AD337" s="463" t="s">
        <v>918</v>
      </c>
      <c r="AE337" s="463" t="s">
        <v>918</v>
      </c>
      <c r="AF337" s="463" t="s">
        <v>918</v>
      </c>
      <c r="AG337" s="463" t="s">
        <v>918</v>
      </c>
      <c r="AH337" s="463" t="s">
        <v>918</v>
      </c>
      <c r="AI337" s="463" t="s">
        <v>918</v>
      </c>
      <c r="AJ337" s="463" t="s">
        <v>918</v>
      </c>
      <c r="AK337" s="463" t="s">
        <v>918</v>
      </c>
      <c r="AL337" s="726"/>
      <c r="AM337" s="726"/>
      <c r="AN337" s="726"/>
      <c r="AO337" s="726"/>
      <c r="AP337" s="726"/>
      <c r="AQ337" s="726"/>
      <c r="AR337" s="726"/>
      <c r="AS337" s="726"/>
      <c r="AT337" s="726"/>
      <c r="AU337" s="726"/>
      <c r="AV337" s="726"/>
      <c r="AW337" s="726"/>
      <c r="AX337" s="726"/>
      <c r="AY337" s="726"/>
      <c r="AZ337" s="726"/>
      <c r="BA337" s="726"/>
      <c r="BB337" s="726"/>
      <c r="BC337" s="726"/>
      <c r="BD337" s="726"/>
      <c r="BE337" s="726"/>
      <c r="BF337" s="726"/>
      <c r="BG337" s="726"/>
      <c r="BH337" s="726"/>
      <c r="BI337" s="726"/>
      <c r="BJ337" s="726"/>
      <c r="BK337" s="726"/>
      <c r="BL337" s="726"/>
    </row>
    <row r="338" spans="1:64" outlineLevel="1" x14ac:dyDescent="0.2">
      <c r="A338" s="726"/>
      <c r="B338" s="845" t="s">
        <v>946</v>
      </c>
      <c r="C338" s="974" t="s">
        <v>3088</v>
      </c>
      <c r="D338" s="463" t="s">
        <v>918</v>
      </c>
      <c r="E338" s="463" t="s">
        <v>918</v>
      </c>
      <c r="F338" s="463" t="s">
        <v>918</v>
      </c>
      <c r="G338" s="463" t="s">
        <v>918</v>
      </c>
      <c r="H338" s="463" t="s">
        <v>918</v>
      </c>
      <c r="I338" s="463" t="s">
        <v>918</v>
      </c>
      <c r="J338" s="463" t="s">
        <v>918</v>
      </c>
      <c r="K338" s="463" t="s">
        <v>918</v>
      </c>
      <c r="L338" s="463" t="s">
        <v>918</v>
      </c>
      <c r="M338" s="463" t="s">
        <v>918</v>
      </c>
      <c r="N338" s="463" t="s">
        <v>918</v>
      </c>
      <c r="O338" s="463" t="s">
        <v>918</v>
      </c>
      <c r="P338" s="463" t="s">
        <v>918</v>
      </c>
      <c r="Q338" s="463" t="s">
        <v>918</v>
      </c>
      <c r="R338" s="463" t="s">
        <v>918</v>
      </c>
      <c r="S338" s="463" t="s">
        <v>918</v>
      </c>
      <c r="T338" s="463" t="s">
        <v>918</v>
      </c>
      <c r="U338" s="463" t="s">
        <v>918</v>
      </c>
      <c r="V338" s="463" t="s">
        <v>918</v>
      </c>
      <c r="W338" s="463" t="s">
        <v>918</v>
      </c>
      <c r="X338" s="463" t="s">
        <v>918</v>
      </c>
      <c r="Y338" s="463" t="s">
        <v>918</v>
      </c>
      <c r="Z338" s="463" t="s">
        <v>918</v>
      </c>
      <c r="AA338" s="463" t="s">
        <v>918</v>
      </c>
      <c r="AB338" s="463" t="s">
        <v>918</v>
      </c>
      <c r="AC338" s="463" t="s">
        <v>918</v>
      </c>
      <c r="AD338" s="463" t="s">
        <v>918</v>
      </c>
      <c r="AE338" s="463" t="s">
        <v>918</v>
      </c>
      <c r="AF338" s="463" t="s">
        <v>918</v>
      </c>
      <c r="AG338" s="463" t="s">
        <v>918</v>
      </c>
      <c r="AH338" s="463" t="s">
        <v>918</v>
      </c>
      <c r="AI338" s="463" t="s">
        <v>918</v>
      </c>
      <c r="AJ338" s="463" t="s">
        <v>918</v>
      </c>
      <c r="AK338" s="463" t="s">
        <v>918</v>
      </c>
      <c r="AL338" s="726"/>
      <c r="AM338" s="726"/>
      <c r="AN338" s="726"/>
      <c r="AO338" s="726"/>
      <c r="AP338" s="726"/>
      <c r="AQ338" s="726"/>
      <c r="AR338" s="726"/>
      <c r="AS338" s="726"/>
      <c r="AT338" s="726"/>
      <c r="AU338" s="726"/>
      <c r="AV338" s="726"/>
      <c r="AW338" s="726"/>
      <c r="AX338" s="726"/>
      <c r="AY338" s="726"/>
      <c r="AZ338" s="726"/>
      <c r="BA338" s="726"/>
      <c r="BB338" s="726"/>
      <c r="BC338" s="726"/>
      <c r="BD338" s="726"/>
      <c r="BE338" s="726"/>
      <c r="BF338" s="726"/>
      <c r="BG338" s="726"/>
      <c r="BH338" s="726"/>
      <c r="BI338" s="726"/>
      <c r="BJ338" s="726"/>
      <c r="BK338" s="726"/>
      <c r="BL338" s="726"/>
    </row>
    <row r="339" spans="1:64" outlineLevel="1" x14ac:dyDescent="0.2">
      <c r="A339" s="726"/>
      <c r="B339" s="845" t="s">
        <v>946</v>
      </c>
      <c r="C339" s="974" t="s">
        <v>3089</v>
      </c>
      <c r="D339" s="463" t="s">
        <v>918</v>
      </c>
      <c r="E339" s="463" t="s">
        <v>918</v>
      </c>
      <c r="F339" s="463" t="s">
        <v>918</v>
      </c>
      <c r="G339" s="463" t="s">
        <v>918</v>
      </c>
      <c r="H339" s="463" t="s">
        <v>918</v>
      </c>
      <c r="I339" s="463" t="s">
        <v>918</v>
      </c>
      <c r="J339" s="463" t="s">
        <v>918</v>
      </c>
      <c r="K339" s="463" t="s">
        <v>918</v>
      </c>
      <c r="L339" s="463" t="s">
        <v>918</v>
      </c>
      <c r="M339" s="463" t="s">
        <v>918</v>
      </c>
      <c r="N339" s="463" t="s">
        <v>918</v>
      </c>
      <c r="O339" s="463" t="s">
        <v>918</v>
      </c>
      <c r="P339" s="463" t="s">
        <v>918</v>
      </c>
      <c r="Q339" s="463" t="s">
        <v>918</v>
      </c>
      <c r="R339" s="463" t="s">
        <v>918</v>
      </c>
      <c r="S339" s="463" t="s">
        <v>918</v>
      </c>
      <c r="T339" s="463" t="s">
        <v>918</v>
      </c>
      <c r="U339" s="463" t="s">
        <v>918</v>
      </c>
      <c r="V339" s="463" t="s">
        <v>918</v>
      </c>
      <c r="W339" s="463" t="s">
        <v>918</v>
      </c>
      <c r="X339" s="463" t="s">
        <v>918</v>
      </c>
      <c r="Y339" s="463" t="s">
        <v>918</v>
      </c>
      <c r="Z339" s="463" t="s">
        <v>918</v>
      </c>
      <c r="AA339" s="463" t="s">
        <v>918</v>
      </c>
      <c r="AB339" s="463" t="s">
        <v>918</v>
      </c>
      <c r="AC339" s="463" t="s">
        <v>918</v>
      </c>
      <c r="AD339" s="463" t="s">
        <v>918</v>
      </c>
      <c r="AE339" s="463" t="s">
        <v>918</v>
      </c>
      <c r="AF339" s="463" t="s">
        <v>918</v>
      </c>
      <c r="AG339" s="463" t="s">
        <v>918</v>
      </c>
      <c r="AH339" s="463" t="s">
        <v>918</v>
      </c>
      <c r="AI339" s="463" t="s">
        <v>918</v>
      </c>
      <c r="AJ339" s="463" t="s">
        <v>918</v>
      </c>
      <c r="AK339" s="463" t="s">
        <v>918</v>
      </c>
      <c r="AL339" s="726"/>
      <c r="AM339" s="726"/>
      <c r="AN339" s="726"/>
      <c r="AO339" s="726"/>
      <c r="AP339" s="726"/>
      <c r="AQ339" s="726"/>
      <c r="AR339" s="726"/>
      <c r="AS339" s="726"/>
      <c r="AT339" s="726"/>
      <c r="AU339" s="726"/>
      <c r="AV339" s="726"/>
      <c r="AW339" s="726"/>
      <c r="AX339" s="726"/>
      <c r="AY339" s="726"/>
      <c r="AZ339" s="726"/>
      <c r="BA339" s="726"/>
      <c r="BB339" s="726"/>
      <c r="BC339" s="726"/>
      <c r="BD339" s="726"/>
      <c r="BE339" s="726"/>
      <c r="BF339" s="726"/>
      <c r="BG339" s="726"/>
      <c r="BH339" s="726"/>
      <c r="BI339" s="726"/>
      <c r="BJ339" s="726"/>
      <c r="BK339" s="726"/>
      <c r="BL339" s="726"/>
    </row>
    <row r="340" spans="1:64" outlineLevel="1" x14ac:dyDescent="0.2">
      <c r="A340" s="726"/>
      <c r="B340" s="845" t="s">
        <v>946</v>
      </c>
      <c r="C340" s="974" t="s">
        <v>3090</v>
      </c>
      <c r="D340" s="463" t="s">
        <v>918</v>
      </c>
      <c r="E340" s="463" t="s">
        <v>918</v>
      </c>
      <c r="F340" s="463" t="s">
        <v>918</v>
      </c>
      <c r="G340" s="463" t="s">
        <v>918</v>
      </c>
      <c r="H340" s="463" t="s">
        <v>918</v>
      </c>
      <c r="I340" s="463" t="s">
        <v>918</v>
      </c>
      <c r="J340" s="463" t="s">
        <v>918</v>
      </c>
      <c r="K340" s="463" t="s">
        <v>918</v>
      </c>
      <c r="L340" s="463" t="s">
        <v>918</v>
      </c>
      <c r="M340" s="463" t="s">
        <v>918</v>
      </c>
      <c r="N340" s="463" t="s">
        <v>918</v>
      </c>
      <c r="O340" s="463" t="s">
        <v>918</v>
      </c>
      <c r="P340" s="463" t="s">
        <v>918</v>
      </c>
      <c r="Q340" s="463" t="s">
        <v>918</v>
      </c>
      <c r="R340" s="463" t="s">
        <v>918</v>
      </c>
      <c r="S340" s="463" t="s">
        <v>918</v>
      </c>
      <c r="T340" s="463" t="s">
        <v>918</v>
      </c>
      <c r="U340" s="463" t="s">
        <v>918</v>
      </c>
      <c r="V340" s="463" t="s">
        <v>918</v>
      </c>
      <c r="W340" s="463" t="s">
        <v>918</v>
      </c>
      <c r="X340" s="463" t="s">
        <v>918</v>
      </c>
      <c r="Y340" s="463" t="s">
        <v>918</v>
      </c>
      <c r="Z340" s="463" t="s">
        <v>918</v>
      </c>
      <c r="AA340" s="463" t="s">
        <v>918</v>
      </c>
      <c r="AB340" s="463" t="s">
        <v>918</v>
      </c>
      <c r="AC340" s="463" t="s">
        <v>918</v>
      </c>
      <c r="AD340" s="463" t="s">
        <v>918</v>
      </c>
      <c r="AE340" s="463" t="s">
        <v>918</v>
      </c>
      <c r="AF340" s="463" t="s">
        <v>918</v>
      </c>
      <c r="AG340" s="463" t="s">
        <v>918</v>
      </c>
      <c r="AH340" s="463" t="s">
        <v>918</v>
      </c>
      <c r="AI340" s="463" t="s">
        <v>918</v>
      </c>
      <c r="AJ340" s="463" t="s">
        <v>918</v>
      </c>
      <c r="AK340" s="463" t="s">
        <v>918</v>
      </c>
      <c r="AL340" s="726"/>
      <c r="AM340" s="726"/>
      <c r="AN340" s="726"/>
      <c r="AO340" s="726"/>
      <c r="AP340" s="726"/>
      <c r="AQ340" s="726"/>
      <c r="AR340" s="726"/>
      <c r="AS340" s="726"/>
      <c r="AT340" s="726"/>
      <c r="AU340" s="726"/>
      <c r="AV340" s="726"/>
      <c r="AW340" s="726"/>
      <c r="AX340" s="726"/>
      <c r="AY340" s="726"/>
      <c r="AZ340" s="726"/>
      <c r="BA340" s="726"/>
      <c r="BB340" s="726"/>
      <c r="BC340" s="726"/>
      <c r="BD340" s="726"/>
      <c r="BE340" s="726"/>
      <c r="BF340" s="726"/>
      <c r="BG340" s="726"/>
      <c r="BH340" s="726"/>
      <c r="BI340" s="726"/>
      <c r="BJ340" s="726"/>
      <c r="BK340" s="726"/>
      <c r="BL340" s="726"/>
    </row>
    <row r="341" spans="1:64" outlineLevel="1" x14ac:dyDescent="0.2">
      <c r="A341" s="726"/>
      <c r="B341" s="845" t="s">
        <v>946</v>
      </c>
      <c r="C341" s="974" t="s">
        <v>3091</v>
      </c>
      <c r="D341" s="463" t="s">
        <v>918</v>
      </c>
      <c r="E341" s="463" t="s">
        <v>918</v>
      </c>
      <c r="F341" s="463" t="s">
        <v>918</v>
      </c>
      <c r="G341" s="463" t="s">
        <v>918</v>
      </c>
      <c r="H341" s="463" t="s">
        <v>918</v>
      </c>
      <c r="I341" s="463" t="s">
        <v>918</v>
      </c>
      <c r="J341" s="463" t="s">
        <v>918</v>
      </c>
      <c r="K341" s="463" t="s">
        <v>918</v>
      </c>
      <c r="L341" s="463" t="s">
        <v>918</v>
      </c>
      <c r="M341" s="463" t="s">
        <v>918</v>
      </c>
      <c r="N341" s="463" t="s">
        <v>918</v>
      </c>
      <c r="O341" s="463" t="s">
        <v>918</v>
      </c>
      <c r="P341" s="463" t="s">
        <v>918</v>
      </c>
      <c r="Q341" s="463" t="s">
        <v>918</v>
      </c>
      <c r="R341" s="463" t="s">
        <v>918</v>
      </c>
      <c r="S341" s="463" t="s">
        <v>918</v>
      </c>
      <c r="T341" s="463" t="s">
        <v>918</v>
      </c>
      <c r="U341" s="463" t="s">
        <v>918</v>
      </c>
      <c r="V341" s="463" t="s">
        <v>918</v>
      </c>
      <c r="W341" s="463" t="s">
        <v>918</v>
      </c>
      <c r="X341" s="463" t="s">
        <v>918</v>
      </c>
      <c r="Y341" s="463" t="s">
        <v>918</v>
      </c>
      <c r="Z341" s="463" t="s">
        <v>918</v>
      </c>
      <c r="AA341" s="463" t="s">
        <v>918</v>
      </c>
      <c r="AB341" s="463" t="s">
        <v>918</v>
      </c>
      <c r="AC341" s="463" t="s">
        <v>918</v>
      </c>
      <c r="AD341" s="463" t="s">
        <v>918</v>
      </c>
      <c r="AE341" s="463" t="s">
        <v>918</v>
      </c>
      <c r="AF341" s="463" t="s">
        <v>918</v>
      </c>
      <c r="AG341" s="463" t="s">
        <v>918</v>
      </c>
      <c r="AH341" s="463" t="s">
        <v>918</v>
      </c>
      <c r="AI341" s="463" t="s">
        <v>918</v>
      </c>
      <c r="AJ341" s="463" t="s">
        <v>918</v>
      </c>
      <c r="AK341" s="463" t="s">
        <v>918</v>
      </c>
      <c r="AL341" s="726"/>
      <c r="AM341" s="726"/>
      <c r="AN341" s="726"/>
      <c r="AO341" s="726"/>
      <c r="AP341" s="726"/>
      <c r="AQ341" s="726"/>
      <c r="AR341" s="726"/>
      <c r="AS341" s="726"/>
      <c r="AT341" s="726"/>
      <c r="AU341" s="726"/>
      <c r="AV341" s="726"/>
      <c r="AW341" s="726"/>
      <c r="AX341" s="726"/>
      <c r="AY341" s="726"/>
      <c r="AZ341" s="726"/>
      <c r="BA341" s="726"/>
      <c r="BB341" s="726"/>
      <c r="BC341" s="726"/>
      <c r="BD341" s="726"/>
      <c r="BE341" s="726"/>
      <c r="BF341" s="726"/>
      <c r="BG341" s="726"/>
      <c r="BH341" s="726"/>
      <c r="BI341" s="726"/>
      <c r="BJ341" s="726"/>
      <c r="BK341" s="726"/>
      <c r="BL341" s="726"/>
    </row>
    <row r="342" spans="1:64" outlineLevel="1" x14ac:dyDescent="0.2">
      <c r="A342" s="726"/>
      <c r="B342" s="845" t="s">
        <v>946</v>
      </c>
      <c r="C342" s="974" t="s">
        <v>3092</v>
      </c>
      <c r="D342" s="463" t="s">
        <v>918</v>
      </c>
      <c r="E342" s="463" t="s">
        <v>918</v>
      </c>
      <c r="F342" s="463" t="s">
        <v>918</v>
      </c>
      <c r="G342" s="463" t="s">
        <v>918</v>
      </c>
      <c r="H342" s="463" t="s">
        <v>918</v>
      </c>
      <c r="I342" s="463" t="s">
        <v>918</v>
      </c>
      <c r="J342" s="463" t="s">
        <v>918</v>
      </c>
      <c r="K342" s="463" t="s">
        <v>918</v>
      </c>
      <c r="L342" s="463" t="s">
        <v>918</v>
      </c>
      <c r="M342" s="463" t="s">
        <v>918</v>
      </c>
      <c r="N342" s="463" t="s">
        <v>918</v>
      </c>
      <c r="O342" s="463" t="s">
        <v>918</v>
      </c>
      <c r="P342" s="463" t="s">
        <v>918</v>
      </c>
      <c r="Q342" s="463" t="s">
        <v>918</v>
      </c>
      <c r="R342" s="463" t="s">
        <v>918</v>
      </c>
      <c r="S342" s="463" t="s">
        <v>918</v>
      </c>
      <c r="T342" s="463" t="s">
        <v>918</v>
      </c>
      <c r="U342" s="463" t="s">
        <v>918</v>
      </c>
      <c r="V342" s="463" t="s">
        <v>918</v>
      </c>
      <c r="W342" s="463" t="s">
        <v>918</v>
      </c>
      <c r="X342" s="463" t="s">
        <v>918</v>
      </c>
      <c r="Y342" s="463" t="s">
        <v>918</v>
      </c>
      <c r="Z342" s="463" t="s">
        <v>918</v>
      </c>
      <c r="AA342" s="463" t="s">
        <v>918</v>
      </c>
      <c r="AB342" s="463" t="s">
        <v>918</v>
      </c>
      <c r="AC342" s="463" t="s">
        <v>918</v>
      </c>
      <c r="AD342" s="463" t="s">
        <v>918</v>
      </c>
      <c r="AE342" s="463" t="s">
        <v>918</v>
      </c>
      <c r="AF342" s="463" t="s">
        <v>918</v>
      </c>
      <c r="AG342" s="463" t="s">
        <v>918</v>
      </c>
      <c r="AH342" s="463" t="s">
        <v>918</v>
      </c>
      <c r="AI342" s="463" t="s">
        <v>918</v>
      </c>
      <c r="AJ342" s="463" t="s">
        <v>918</v>
      </c>
      <c r="AK342" s="463" t="s">
        <v>918</v>
      </c>
      <c r="AL342" s="726"/>
      <c r="AM342" s="726"/>
      <c r="AN342" s="726"/>
      <c r="AO342" s="726"/>
      <c r="AP342" s="726"/>
      <c r="AQ342" s="726"/>
      <c r="AR342" s="726"/>
      <c r="AS342" s="726"/>
      <c r="AT342" s="726"/>
      <c r="AU342" s="726"/>
      <c r="AV342" s="726"/>
      <c r="AW342" s="726"/>
      <c r="AX342" s="726"/>
      <c r="AY342" s="726"/>
      <c r="AZ342" s="726"/>
      <c r="BA342" s="726"/>
      <c r="BB342" s="726"/>
      <c r="BC342" s="726"/>
      <c r="BD342" s="726"/>
      <c r="BE342" s="726"/>
      <c r="BF342" s="726"/>
      <c r="BG342" s="726"/>
      <c r="BH342" s="726"/>
      <c r="BI342" s="726"/>
      <c r="BJ342" s="726"/>
      <c r="BK342" s="726"/>
      <c r="BL342" s="726"/>
    </row>
    <row r="343" spans="1:64" outlineLevel="1" x14ac:dyDescent="0.2">
      <c r="A343" s="726"/>
      <c r="B343" s="845" t="s">
        <v>946</v>
      </c>
      <c r="C343" s="974" t="s">
        <v>3093</v>
      </c>
      <c r="D343" s="463" t="s">
        <v>918</v>
      </c>
      <c r="E343" s="463" t="s">
        <v>918</v>
      </c>
      <c r="F343" s="463" t="s">
        <v>918</v>
      </c>
      <c r="G343" s="463" t="s">
        <v>918</v>
      </c>
      <c r="H343" s="463" t="s">
        <v>918</v>
      </c>
      <c r="I343" s="463" t="s">
        <v>918</v>
      </c>
      <c r="J343" s="463" t="s">
        <v>918</v>
      </c>
      <c r="K343" s="463" t="s">
        <v>918</v>
      </c>
      <c r="L343" s="463" t="s">
        <v>918</v>
      </c>
      <c r="M343" s="463" t="s">
        <v>918</v>
      </c>
      <c r="N343" s="463" t="s">
        <v>918</v>
      </c>
      <c r="O343" s="463" t="s">
        <v>918</v>
      </c>
      <c r="P343" s="463" t="s">
        <v>918</v>
      </c>
      <c r="Q343" s="463" t="s">
        <v>918</v>
      </c>
      <c r="R343" s="463" t="s">
        <v>918</v>
      </c>
      <c r="S343" s="463" t="s">
        <v>918</v>
      </c>
      <c r="T343" s="463" t="s">
        <v>918</v>
      </c>
      <c r="U343" s="463" t="s">
        <v>918</v>
      </c>
      <c r="V343" s="463" t="s">
        <v>918</v>
      </c>
      <c r="W343" s="463" t="s">
        <v>918</v>
      </c>
      <c r="X343" s="463" t="s">
        <v>918</v>
      </c>
      <c r="Y343" s="463" t="s">
        <v>918</v>
      </c>
      <c r="Z343" s="463" t="s">
        <v>918</v>
      </c>
      <c r="AA343" s="463" t="s">
        <v>918</v>
      </c>
      <c r="AB343" s="463" t="s">
        <v>918</v>
      </c>
      <c r="AC343" s="463" t="s">
        <v>918</v>
      </c>
      <c r="AD343" s="463" t="s">
        <v>918</v>
      </c>
      <c r="AE343" s="463" t="s">
        <v>918</v>
      </c>
      <c r="AF343" s="463" t="s">
        <v>918</v>
      </c>
      <c r="AG343" s="463" t="s">
        <v>918</v>
      </c>
      <c r="AH343" s="463" t="s">
        <v>918</v>
      </c>
      <c r="AI343" s="463" t="s">
        <v>918</v>
      </c>
      <c r="AJ343" s="463" t="s">
        <v>918</v>
      </c>
      <c r="AK343" s="463" t="s">
        <v>918</v>
      </c>
      <c r="AL343" s="726"/>
      <c r="AM343" s="726"/>
      <c r="AN343" s="726"/>
      <c r="AO343" s="726"/>
      <c r="AP343" s="726"/>
      <c r="AQ343" s="726"/>
      <c r="AR343" s="726"/>
      <c r="AS343" s="726"/>
      <c r="AT343" s="726"/>
      <c r="AU343" s="726"/>
      <c r="AV343" s="726"/>
      <c r="AW343" s="726"/>
      <c r="AX343" s="726"/>
      <c r="AY343" s="726"/>
      <c r="AZ343" s="726"/>
      <c r="BA343" s="726"/>
      <c r="BB343" s="726"/>
      <c r="BC343" s="726"/>
      <c r="BD343" s="726"/>
      <c r="BE343" s="726"/>
      <c r="BF343" s="726"/>
      <c r="BG343" s="726"/>
      <c r="BH343" s="726"/>
      <c r="BI343" s="726"/>
      <c r="BJ343" s="726"/>
      <c r="BK343" s="726"/>
      <c r="BL343" s="726"/>
    </row>
    <row r="344" spans="1:64" outlineLevel="1" x14ac:dyDescent="0.2">
      <c r="A344" s="726"/>
      <c r="B344" s="845" t="s">
        <v>946</v>
      </c>
      <c r="C344" s="974" t="s">
        <v>3094</v>
      </c>
      <c r="D344" s="463" t="s">
        <v>918</v>
      </c>
      <c r="E344" s="463" t="s">
        <v>918</v>
      </c>
      <c r="F344" s="463" t="s">
        <v>918</v>
      </c>
      <c r="G344" s="463" t="s">
        <v>918</v>
      </c>
      <c r="H344" s="463" t="s">
        <v>918</v>
      </c>
      <c r="I344" s="463" t="s">
        <v>918</v>
      </c>
      <c r="J344" s="463" t="s">
        <v>918</v>
      </c>
      <c r="K344" s="463" t="s">
        <v>918</v>
      </c>
      <c r="L344" s="463" t="s">
        <v>918</v>
      </c>
      <c r="M344" s="463" t="s">
        <v>918</v>
      </c>
      <c r="N344" s="463" t="s">
        <v>918</v>
      </c>
      <c r="O344" s="463" t="s">
        <v>918</v>
      </c>
      <c r="P344" s="463" t="s">
        <v>918</v>
      </c>
      <c r="Q344" s="463" t="s">
        <v>918</v>
      </c>
      <c r="R344" s="463" t="s">
        <v>918</v>
      </c>
      <c r="S344" s="463" t="s">
        <v>918</v>
      </c>
      <c r="T344" s="463" t="s">
        <v>918</v>
      </c>
      <c r="U344" s="463" t="s">
        <v>918</v>
      </c>
      <c r="V344" s="463" t="s">
        <v>918</v>
      </c>
      <c r="W344" s="463" t="s">
        <v>918</v>
      </c>
      <c r="X344" s="463" t="s">
        <v>918</v>
      </c>
      <c r="Y344" s="463" t="s">
        <v>918</v>
      </c>
      <c r="Z344" s="463" t="s">
        <v>918</v>
      </c>
      <c r="AA344" s="463" t="s">
        <v>918</v>
      </c>
      <c r="AB344" s="463" t="s">
        <v>918</v>
      </c>
      <c r="AC344" s="463" t="s">
        <v>918</v>
      </c>
      <c r="AD344" s="463" t="s">
        <v>918</v>
      </c>
      <c r="AE344" s="463" t="s">
        <v>918</v>
      </c>
      <c r="AF344" s="463" t="s">
        <v>918</v>
      </c>
      <c r="AG344" s="463" t="s">
        <v>918</v>
      </c>
      <c r="AH344" s="463" t="s">
        <v>918</v>
      </c>
      <c r="AI344" s="463" t="s">
        <v>918</v>
      </c>
      <c r="AJ344" s="463" t="s">
        <v>918</v>
      </c>
      <c r="AK344" s="463" t="s">
        <v>918</v>
      </c>
      <c r="AL344" s="726"/>
      <c r="AM344" s="726"/>
      <c r="AN344" s="726"/>
      <c r="AO344" s="726"/>
      <c r="AP344" s="726"/>
      <c r="AQ344" s="726"/>
      <c r="AR344" s="726"/>
      <c r="AS344" s="726"/>
      <c r="AT344" s="726"/>
      <c r="AU344" s="726"/>
      <c r="AV344" s="726"/>
      <c r="AW344" s="726"/>
      <c r="AX344" s="726"/>
      <c r="AY344" s="726"/>
      <c r="AZ344" s="726"/>
      <c r="BA344" s="726"/>
      <c r="BB344" s="726"/>
      <c r="BC344" s="726"/>
      <c r="BD344" s="726"/>
      <c r="BE344" s="726"/>
      <c r="BF344" s="726"/>
      <c r="BG344" s="726"/>
      <c r="BH344" s="726"/>
      <c r="BI344" s="726"/>
      <c r="BJ344" s="726"/>
      <c r="BK344" s="726"/>
      <c r="BL344" s="726"/>
    </row>
    <row r="345" spans="1:64" outlineLevel="1" x14ac:dyDescent="0.2">
      <c r="A345" s="726"/>
      <c r="B345" s="845" t="s">
        <v>946</v>
      </c>
      <c r="C345" s="974" t="s">
        <v>3095</v>
      </c>
      <c r="D345" s="463" t="s">
        <v>918</v>
      </c>
      <c r="E345" s="463" t="s">
        <v>918</v>
      </c>
      <c r="F345" s="463" t="s">
        <v>918</v>
      </c>
      <c r="G345" s="463" t="s">
        <v>918</v>
      </c>
      <c r="H345" s="463" t="s">
        <v>918</v>
      </c>
      <c r="I345" s="463" t="s">
        <v>918</v>
      </c>
      <c r="J345" s="463" t="s">
        <v>918</v>
      </c>
      <c r="K345" s="463" t="s">
        <v>918</v>
      </c>
      <c r="L345" s="463" t="s">
        <v>918</v>
      </c>
      <c r="M345" s="463" t="s">
        <v>918</v>
      </c>
      <c r="N345" s="463" t="s">
        <v>918</v>
      </c>
      <c r="O345" s="463" t="s">
        <v>918</v>
      </c>
      <c r="P345" s="463" t="s">
        <v>918</v>
      </c>
      <c r="Q345" s="463" t="s">
        <v>918</v>
      </c>
      <c r="R345" s="463" t="s">
        <v>918</v>
      </c>
      <c r="S345" s="463" t="s">
        <v>918</v>
      </c>
      <c r="T345" s="463" t="s">
        <v>918</v>
      </c>
      <c r="U345" s="463" t="s">
        <v>918</v>
      </c>
      <c r="V345" s="463" t="s">
        <v>918</v>
      </c>
      <c r="W345" s="463" t="s">
        <v>918</v>
      </c>
      <c r="X345" s="463" t="s">
        <v>918</v>
      </c>
      <c r="Y345" s="463" t="s">
        <v>918</v>
      </c>
      <c r="Z345" s="463" t="s">
        <v>918</v>
      </c>
      <c r="AA345" s="463" t="s">
        <v>918</v>
      </c>
      <c r="AB345" s="463" t="s">
        <v>918</v>
      </c>
      <c r="AC345" s="463" t="s">
        <v>918</v>
      </c>
      <c r="AD345" s="463" t="s">
        <v>918</v>
      </c>
      <c r="AE345" s="463" t="s">
        <v>918</v>
      </c>
      <c r="AF345" s="463" t="s">
        <v>918</v>
      </c>
      <c r="AG345" s="463" t="s">
        <v>918</v>
      </c>
      <c r="AH345" s="463" t="s">
        <v>918</v>
      </c>
      <c r="AI345" s="463" t="s">
        <v>918</v>
      </c>
      <c r="AJ345" s="463" t="s">
        <v>918</v>
      </c>
      <c r="AK345" s="463" t="s">
        <v>918</v>
      </c>
      <c r="AL345" s="726"/>
      <c r="AM345" s="726"/>
      <c r="AN345" s="726"/>
      <c r="AO345" s="726"/>
      <c r="AP345" s="726"/>
      <c r="AQ345" s="726"/>
      <c r="AR345" s="726"/>
      <c r="AS345" s="726"/>
      <c r="AT345" s="726"/>
      <c r="AU345" s="726"/>
      <c r="AV345" s="726"/>
      <c r="AW345" s="726"/>
      <c r="AX345" s="726"/>
      <c r="AY345" s="726"/>
      <c r="AZ345" s="726"/>
      <c r="BA345" s="726"/>
      <c r="BB345" s="726"/>
      <c r="BC345" s="726"/>
      <c r="BD345" s="726"/>
      <c r="BE345" s="726"/>
      <c r="BF345" s="726"/>
      <c r="BG345" s="726"/>
      <c r="BH345" s="726"/>
      <c r="BI345" s="726"/>
      <c r="BJ345" s="726"/>
      <c r="BK345" s="726"/>
      <c r="BL345" s="726"/>
    </row>
    <row r="346" spans="1:64" outlineLevel="1" x14ac:dyDescent="0.2">
      <c r="A346" s="726"/>
      <c r="B346" s="845" t="s">
        <v>946</v>
      </c>
      <c r="C346" s="974" t="s">
        <v>3096</v>
      </c>
      <c r="D346" s="463" t="s">
        <v>918</v>
      </c>
      <c r="E346" s="463" t="s">
        <v>918</v>
      </c>
      <c r="F346" s="463" t="s">
        <v>918</v>
      </c>
      <c r="G346" s="463" t="s">
        <v>918</v>
      </c>
      <c r="H346" s="463" t="s">
        <v>918</v>
      </c>
      <c r="I346" s="463" t="s">
        <v>918</v>
      </c>
      <c r="J346" s="463" t="s">
        <v>918</v>
      </c>
      <c r="K346" s="463" t="s">
        <v>918</v>
      </c>
      <c r="L346" s="463" t="s">
        <v>918</v>
      </c>
      <c r="M346" s="463" t="s">
        <v>918</v>
      </c>
      <c r="N346" s="463" t="s">
        <v>918</v>
      </c>
      <c r="O346" s="463" t="s">
        <v>918</v>
      </c>
      <c r="P346" s="463" t="s">
        <v>918</v>
      </c>
      <c r="Q346" s="463" t="s">
        <v>918</v>
      </c>
      <c r="R346" s="463" t="s">
        <v>918</v>
      </c>
      <c r="S346" s="463" t="s">
        <v>918</v>
      </c>
      <c r="T346" s="463" t="s">
        <v>918</v>
      </c>
      <c r="U346" s="463" t="s">
        <v>918</v>
      </c>
      <c r="V346" s="463" t="s">
        <v>918</v>
      </c>
      <c r="W346" s="463" t="s">
        <v>918</v>
      </c>
      <c r="X346" s="463" t="s">
        <v>918</v>
      </c>
      <c r="Y346" s="463" t="s">
        <v>918</v>
      </c>
      <c r="Z346" s="463" t="s">
        <v>918</v>
      </c>
      <c r="AA346" s="463" t="s">
        <v>918</v>
      </c>
      <c r="AB346" s="463" t="s">
        <v>918</v>
      </c>
      <c r="AC346" s="463" t="s">
        <v>918</v>
      </c>
      <c r="AD346" s="463" t="s">
        <v>918</v>
      </c>
      <c r="AE346" s="463" t="s">
        <v>918</v>
      </c>
      <c r="AF346" s="463" t="s">
        <v>918</v>
      </c>
      <c r="AG346" s="463" t="s">
        <v>918</v>
      </c>
      <c r="AH346" s="463" t="s">
        <v>918</v>
      </c>
      <c r="AI346" s="463" t="s">
        <v>918</v>
      </c>
      <c r="AJ346" s="463" t="s">
        <v>918</v>
      </c>
      <c r="AK346" s="463" t="s">
        <v>918</v>
      </c>
      <c r="AL346" s="726"/>
      <c r="AM346" s="726"/>
      <c r="AN346" s="726"/>
      <c r="AO346" s="726"/>
      <c r="AP346" s="726"/>
      <c r="AQ346" s="726"/>
      <c r="AR346" s="726"/>
      <c r="AS346" s="726"/>
      <c r="AT346" s="726"/>
      <c r="AU346" s="726"/>
      <c r="AV346" s="726"/>
      <c r="AW346" s="726"/>
      <c r="AX346" s="726"/>
      <c r="AY346" s="726"/>
      <c r="AZ346" s="726"/>
      <c r="BA346" s="726"/>
      <c r="BB346" s="726"/>
      <c r="BC346" s="726"/>
      <c r="BD346" s="726"/>
      <c r="BE346" s="726"/>
      <c r="BF346" s="726"/>
      <c r="BG346" s="726"/>
      <c r="BH346" s="726"/>
      <c r="BI346" s="726"/>
      <c r="BJ346" s="726"/>
      <c r="BK346" s="726"/>
      <c r="BL346" s="726"/>
    </row>
    <row r="347" spans="1:64" outlineLevel="1" x14ac:dyDescent="0.2">
      <c r="A347" s="726"/>
      <c r="B347" s="845" t="s">
        <v>946</v>
      </c>
      <c r="C347" s="974" t="s">
        <v>3097</v>
      </c>
      <c r="D347" s="463" t="s">
        <v>918</v>
      </c>
      <c r="E347" s="463" t="s">
        <v>918</v>
      </c>
      <c r="F347" s="463" t="s">
        <v>918</v>
      </c>
      <c r="G347" s="463" t="s">
        <v>918</v>
      </c>
      <c r="H347" s="463" t="s">
        <v>918</v>
      </c>
      <c r="I347" s="463" t="s">
        <v>918</v>
      </c>
      <c r="J347" s="463" t="s">
        <v>918</v>
      </c>
      <c r="K347" s="463" t="s">
        <v>918</v>
      </c>
      <c r="L347" s="463" t="s">
        <v>918</v>
      </c>
      <c r="M347" s="463" t="s">
        <v>918</v>
      </c>
      <c r="N347" s="463" t="s">
        <v>918</v>
      </c>
      <c r="O347" s="463" t="s">
        <v>918</v>
      </c>
      <c r="P347" s="463" t="s">
        <v>918</v>
      </c>
      <c r="Q347" s="463" t="s">
        <v>918</v>
      </c>
      <c r="R347" s="463" t="s">
        <v>918</v>
      </c>
      <c r="S347" s="463" t="s">
        <v>918</v>
      </c>
      <c r="T347" s="463" t="s">
        <v>918</v>
      </c>
      <c r="U347" s="463" t="s">
        <v>918</v>
      </c>
      <c r="V347" s="463" t="s">
        <v>918</v>
      </c>
      <c r="W347" s="463" t="s">
        <v>918</v>
      </c>
      <c r="X347" s="463" t="s">
        <v>918</v>
      </c>
      <c r="Y347" s="463" t="s">
        <v>918</v>
      </c>
      <c r="Z347" s="463" t="s">
        <v>918</v>
      </c>
      <c r="AA347" s="463" t="s">
        <v>918</v>
      </c>
      <c r="AB347" s="463" t="s">
        <v>918</v>
      </c>
      <c r="AC347" s="463" t="s">
        <v>918</v>
      </c>
      <c r="AD347" s="463" t="s">
        <v>918</v>
      </c>
      <c r="AE347" s="463" t="s">
        <v>918</v>
      </c>
      <c r="AF347" s="463" t="s">
        <v>918</v>
      </c>
      <c r="AG347" s="463" t="s">
        <v>918</v>
      </c>
      <c r="AH347" s="463" t="s">
        <v>918</v>
      </c>
      <c r="AI347" s="463" t="s">
        <v>918</v>
      </c>
      <c r="AJ347" s="463" t="s">
        <v>918</v>
      </c>
      <c r="AK347" s="463" t="s">
        <v>918</v>
      </c>
      <c r="AL347" s="726"/>
      <c r="AM347" s="726"/>
      <c r="AN347" s="726"/>
      <c r="AO347" s="726"/>
      <c r="AP347" s="726"/>
      <c r="AQ347" s="726"/>
      <c r="AR347" s="726"/>
      <c r="AS347" s="726"/>
      <c r="AT347" s="726"/>
      <c r="AU347" s="726"/>
      <c r="AV347" s="726"/>
      <c r="AW347" s="726"/>
      <c r="AX347" s="726"/>
      <c r="AY347" s="726"/>
      <c r="AZ347" s="726"/>
      <c r="BA347" s="726"/>
      <c r="BB347" s="726"/>
      <c r="BC347" s="726"/>
      <c r="BD347" s="726"/>
      <c r="BE347" s="726"/>
      <c r="BF347" s="726"/>
      <c r="BG347" s="726"/>
      <c r="BH347" s="726"/>
      <c r="BI347" s="726"/>
      <c r="BJ347" s="726"/>
      <c r="BK347" s="726"/>
      <c r="BL347" s="726"/>
    </row>
    <row r="348" spans="1:64" outlineLevel="1" x14ac:dyDescent="0.2">
      <c r="A348" s="726"/>
      <c r="B348" s="845" t="s">
        <v>946</v>
      </c>
      <c r="C348" s="974" t="s">
        <v>3098</v>
      </c>
      <c r="D348" s="463" t="s">
        <v>918</v>
      </c>
      <c r="E348" s="463" t="s">
        <v>918</v>
      </c>
      <c r="F348" s="463" t="s">
        <v>918</v>
      </c>
      <c r="G348" s="463" t="s">
        <v>918</v>
      </c>
      <c r="H348" s="463" t="s">
        <v>918</v>
      </c>
      <c r="I348" s="463" t="s">
        <v>918</v>
      </c>
      <c r="J348" s="463" t="s">
        <v>918</v>
      </c>
      <c r="K348" s="463" t="s">
        <v>918</v>
      </c>
      <c r="L348" s="463" t="s">
        <v>918</v>
      </c>
      <c r="M348" s="463" t="s">
        <v>918</v>
      </c>
      <c r="N348" s="463" t="s">
        <v>918</v>
      </c>
      <c r="O348" s="463" t="s">
        <v>918</v>
      </c>
      <c r="P348" s="463" t="s">
        <v>918</v>
      </c>
      <c r="Q348" s="463" t="s">
        <v>918</v>
      </c>
      <c r="R348" s="463" t="s">
        <v>918</v>
      </c>
      <c r="S348" s="463" t="s">
        <v>918</v>
      </c>
      <c r="T348" s="463" t="s">
        <v>918</v>
      </c>
      <c r="U348" s="463" t="s">
        <v>918</v>
      </c>
      <c r="V348" s="463" t="s">
        <v>918</v>
      </c>
      <c r="W348" s="463" t="s">
        <v>918</v>
      </c>
      <c r="X348" s="463" t="s">
        <v>918</v>
      </c>
      <c r="Y348" s="463" t="s">
        <v>918</v>
      </c>
      <c r="Z348" s="463" t="s">
        <v>918</v>
      </c>
      <c r="AA348" s="463" t="s">
        <v>918</v>
      </c>
      <c r="AB348" s="463" t="s">
        <v>918</v>
      </c>
      <c r="AC348" s="463" t="s">
        <v>918</v>
      </c>
      <c r="AD348" s="463" t="s">
        <v>918</v>
      </c>
      <c r="AE348" s="463" t="s">
        <v>918</v>
      </c>
      <c r="AF348" s="463" t="s">
        <v>918</v>
      </c>
      <c r="AG348" s="463" t="s">
        <v>918</v>
      </c>
      <c r="AH348" s="463" t="s">
        <v>918</v>
      </c>
      <c r="AI348" s="463" t="s">
        <v>918</v>
      </c>
      <c r="AJ348" s="463" t="s">
        <v>918</v>
      </c>
      <c r="AK348" s="463" t="s">
        <v>918</v>
      </c>
      <c r="AL348" s="726"/>
      <c r="AM348" s="726"/>
      <c r="AN348" s="726"/>
      <c r="AO348" s="726"/>
      <c r="AP348" s="726"/>
      <c r="AQ348" s="726"/>
      <c r="AR348" s="726"/>
      <c r="AS348" s="726"/>
      <c r="AT348" s="726"/>
      <c r="AU348" s="726"/>
      <c r="AV348" s="726"/>
      <c r="AW348" s="726"/>
      <c r="AX348" s="726"/>
      <c r="AY348" s="726"/>
      <c r="AZ348" s="726"/>
      <c r="BA348" s="726"/>
      <c r="BB348" s="726"/>
      <c r="BC348" s="726"/>
      <c r="BD348" s="726"/>
      <c r="BE348" s="726"/>
      <c r="BF348" s="726"/>
      <c r="BG348" s="726"/>
      <c r="BH348" s="726"/>
      <c r="BI348" s="726"/>
      <c r="BJ348" s="726"/>
      <c r="BK348" s="726"/>
      <c r="BL348" s="726"/>
    </row>
    <row r="349" spans="1:64" outlineLevel="1" x14ac:dyDescent="0.2">
      <c r="A349" s="726"/>
      <c r="B349" s="845" t="s">
        <v>946</v>
      </c>
      <c r="C349" s="974" t="s">
        <v>3099</v>
      </c>
      <c r="D349" s="463" t="s">
        <v>918</v>
      </c>
      <c r="E349" s="463" t="s">
        <v>918</v>
      </c>
      <c r="F349" s="463" t="s">
        <v>918</v>
      </c>
      <c r="G349" s="463" t="s">
        <v>918</v>
      </c>
      <c r="H349" s="463" t="s">
        <v>918</v>
      </c>
      <c r="I349" s="463" t="s">
        <v>918</v>
      </c>
      <c r="J349" s="463" t="s">
        <v>918</v>
      </c>
      <c r="K349" s="463" t="s">
        <v>918</v>
      </c>
      <c r="L349" s="463" t="s">
        <v>918</v>
      </c>
      <c r="M349" s="463" t="s">
        <v>918</v>
      </c>
      <c r="N349" s="463" t="s">
        <v>918</v>
      </c>
      <c r="O349" s="463" t="s">
        <v>918</v>
      </c>
      <c r="P349" s="463" t="s">
        <v>918</v>
      </c>
      <c r="Q349" s="463" t="s">
        <v>918</v>
      </c>
      <c r="R349" s="463" t="s">
        <v>918</v>
      </c>
      <c r="S349" s="463" t="s">
        <v>918</v>
      </c>
      <c r="T349" s="463" t="s">
        <v>918</v>
      </c>
      <c r="U349" s="463" t="s">
        <v>918</v>
      </c>
      <c r="V349" s="463" t="s">
        <v>918</v>
      </c>
      <c r="W349" s="463" t="s">
        <v>918</v>
      </c>
      <c r="X349" s="463" t="s">
        <v>918</v>
      </c>
      <c r="Y349" s="463" t="s">
        <v>918</v>
      </c>
      <c r="Z349" s="463" t="s">
        <v>918</v>
      </c>
      <c r="AA349" s="463" t="s">
        <v>918</v>
      </c>
      <c r="AB349" s="463" t="s">
        <v>918</v>
      </c>
      <c r="AC349" s="463" t="s">
        <v>918</v>
      </c>
      <c r="AD349" s="463" t="s">
        <v>918</v>
      </c>
      <c r="AE349" s="463" t="s">
        <v>918</v>
      </c>
      <c r="AF349" s="463" t="s">
        <v>918</v>
      </c>
      <c r="AG349" s="463" t="s">
        <v>918</v>
      </c>
      <c r="AH349" s="463" t="s">
        <v>918</v>
      </c>
      <c r="AI349" s="463" t="s">
        <v>918</v>
      </c>
      <c r="AJ349" s="463" t="s">
        <v>918</v>
      </c>
      <c r="AK349" s="463" t="s">
        <v>918</v>
      </c>
      <c r="AL349" s="726"/>
      <c r="AM349" s="726"/>
      <c r="AN349" s="726"/>
      <c r="AO349" s="726"/>
      <c r="AP349" s="726"/>
      <c r="AQ349" s="726"/>
      <c r="AR349" s="726"/>
      <c r="AS349" s="726"/>
      <c r="AT349" s="726"/>
      <c r="AU349" s="726"/>
      <c r="AV349" s="726"/>
      <c r="AW349" s="726"/>
      <c r="AX349" s="726"/>
      <c r="AY349" s="726"/>
      <c r="AZ349" s="726"/>
      <c r="BA349" s="726"/>
      <c r="BB349" s="726"/>
      <c r="BC349" s="726"/>
      <c r="BD349" s="726"/>
      <c r="BE349" s="726"/>
      <c r="BF349" s="726"/>
      <c r="BG349" s="726"/>
      <c r="BH349" s="726"/>
      <c r="BI349" s="726"/>
      <c r="BJ349" s="726"/>
      <c r="BK349" s="726"/>
      <c r="BL349" s="726"/>
    </row>
    <row r="350" spans="1:64" outlineLevel="1" x14ac:dyDescent="0.2">
      <c r="A350" s="726"/>
      <c r="B350" s="845" t="s">
        <v>946</v>
      </c>
      <c r="C350" s="974" t="s">
        <v>3100</v>
      </c>
      <c r="D350" s="463" t="s">
        <v>918</v>
      </c>
      <c r="E350" s="463" t="s">
        <v>918</v>
      </c>
      <c r="F350" s="463" t="s">
        <v>918</v>
      </c>
      <c r="G350" s="463" t="s">
        <v>918</v>
      </c>
      <c r="H350" s="463" t="s">
        <v>918</v>
      </c>
      <c r="I350" s="463" t="s">
        <v>918</v>
      </c>
      <c r="J350" s="463" t="s">
        <v>918</v>
      </c>
      <c r="K350" s="463" t="s">
        <v>918</v>
      </c>
      <c r="L350" s="463" t="s">
        <v>918</v>
      </c>
      <c r="M350" s="463" t="s">
        <v>918</v>
      </c>
      <c r="N350" s="463" t="s">
        <v>918</v>
      </c>
      <c r="O350" s="463" t="s">
        <v>918</v>
      </c>
      <c r="P350" s="463" t="s">
        <v>918</v>
      </c>
      <c r="Q350" s="463" t="s">
        <v>918</v>
      </c>
      <c r="R350" s="463" t="s">
        <v>918</v>
      </c>
      <c r="S350" s="463" t="s">
        <v>918</v>
      </c>
      <c r="T350" s="463" t="s">
        <v>918</v>
      </c>
      <c r="U350" s="463" t="s">
        <v>918</v>
      </c>
      <c r="V350" s="463" t="s">
        <v>918</v>
      </c>
      <c r="W350" s="463" t="s">
        <v>918</v>
      </c>
      <c r="X350" s="463" t="s">
        <v>918</v>
      </c>
      <c r="Y350" s="463" t="s">
        <v>918</v>
      </c>
      <c r="Z350" s="463" t="s">
        <v>918</v>
      </c>
      <c r="AA350" s="463" t="s">
        <v>918</v>
      </c>
      <c r="AB350" s="463" t="s">
        <v>918</v>
      </c>
      <c r="AC350" s="463" t="s">
        <v>918</v>
      </c>
      <c r="AD350" s="463" t="s">
        <v>918</v>
      </c>
      <c r="AE350" s="463" t="s">
        <v>918</v>
      </c>
      <c r="AF350" s="463" t="s">
        <v>918</v>
      </c>
      <c r="AG350" s="463" t="s">
        <v>918</v>
      </c>
      <c r="AH350" s="463" t="s">
        <v>918</v>
      </c>
      <c r="AI350" s="463" t="s">
        <v>918</v>
      </c>
      <c r="AJ350" s="463" t="s">
        <v>918</v>
      </c>
      <c r="AK350" s="463" t="s">
        <v>918</v>
      </c>
      <c r="AL350" s="726"/>
      <c r="AM350" s="726"/>
      <c r="AN350" s="726"/>
      <c r="AO350" s="726"/>
      <c r="AP350" s="726"/>
      <c r="AQ350" s="726"/>
      <c r="AR350" s="726"/>
      <c r="AS350" s="726"/>
      <c r="AT350" s="726"/>
      <c r="AU350" s="726"/>
      <c r="AV350" s="726"/>
      <c r="AW350" s="726"/>
      <c r="AX350" s="726"/>
      <c r="AY350" s="726"/>
      <c r="AZ350" s="726"/>
      <c r="BA350" s="726"/>
      <c r="BB350" s="726"/>
      <c r="BC350" s="726"/>
      <c r="BD350" s="726"/>
      <c r="BE350" s="726"/>
      <c r="BF350" s="726"/>
      <c r="BG350" s="726"/>
      <c r="BH350" s="726"/>
      <c r="BI350" s="726"/>
      <c r="BJ350" s="726"/>
      <c r="BK350" s="726"/>
      <c r="BL350" s="726"/>
    </row>
    <row r="351" spans="1:64" outlineLevel="1" x14ac:dyDescent="0.2">
      <c r="A351" s="726"/>
      <c r="B351" s="845" t="s">
        <v>946</v>
      </c>
      <c r="C351" s="974" t="s">
        <v>3101</v>
      </c>
      <c r="D351" s="463" t="s">
        <v>918</v>
      </c>
      <c r="E351" s="463" t="s">
        <v>918</v>
      </c>
      <c r="F351" s="463" t="s">
        <v>918</v>
      </c>
      <c r="G351" s="463" t="s">
        <v>918</v>
      </c>
      <c r="H351" s="463" t="s">
        <v>918</v>
      </c>
      <c r="I351" s="463" t="s">
        <v>918</v>
      </c>
      <c r="J351" s="463" t="s">
        <v>918</v>
      </c>
      <c r="K351" s="463" t="s">
        <v>918</v>
      </c>
      <c r="L351" s="463" t="s">
        <v>918</v>
      </c>
      <c r="M351" s="463" t="s">
        <v>918</v>
      </c>
      <c r="N351" s="463" t="s">
        <v>918</v>
      </c>
      <c r="O351" s="463" t="s">
        <v>918</v>
      </c>
      <c r="P351" s="463" t="s">
        <v>918</v>
      </c>
      <c r="Q351" s="463" t="s">
        <v>918</v>
      </c>
      <c r="R351" s="463" t="s">
        <v>918</v>
      </c>
      <c r="S351" s="463" t="s">
        <v>918</v>
      </c>
      <c r="T351" s="463" t="s">
        <v>918</v>
      </c>
      <c r="U351" s="463" t="s">
        <v>918</v>
      </c>
      <c r="V351" s="463" t="s">
        <v>918</v>
      </c>
      <c r="W351" s="463" t="s">
        <v>918</v>
      </c>
      <c r="X351" s="463" t="s">
        <v>918</v>
      </c>
      <c r="Y351" s="463" t="s">
        <v>918</v>
      </c>
      <c r="Z351" s="463" t="s">
        <v>918</v>
      </c>
      <c r="AA351" s="463" t="s">
        <v>918</v>
      </c>
      <c r="AB351" s="463" t="s">
        <v>918</v>
      </c>
      <c r="AC351" s="463" t="s">
        <v>918</v>
      </c>
      <c r="AD351" s="463" t="s">
        <v>918</v>
      </c>
      <c r="AE351" s="463" t="s">
        <v>918</v>
      </c>
      <c r="AF351" s="463" t="s">
        <v>918</v>
      </c>
      <c r="AG351" s="463" t="s">
        <v>918</v>
      </c>
      <c r="AH351" s="463" t="s">
        <v>918</v>
      </c>
      <c r="AI351" s="463" t="s">
        <v>918</v>
      </c>
      <c r="AJ351" s="463" t="s">
        <v>918</v>
      </c>
      <c r="AK351" s="463" t="s">
        <v>918</v>
      </c>
      <c r="AL351" s="726"/>
      <c r="AM351" s="726"/>
      <c r="AN351" s="726"/>
      <c r="AO351" s="726"/>
      <c r="AP351" s="726"/>
      <c r="AQ351" s="726"/>
      <c r="AR351" s="726"/>
      <c r="AS351" s="726"/>
      <c r="AT351" s="726"/>
      <c r="AU351" s="726"/>
      <c r="AV351" s="726"/>
      <c r="AW351" s="726"/>
      <c r="AX351" s="726"/>
      <c r="AY351" s="726"/>
      <c r="AZ351" s="726"/>
      <c r="BA351" s="726"/>
      <c r="BB351" s="726"/>
      <c r="BC351" s="726"/>
      <c r="BD351" s="726"/>
      <c r="BE351" s="726"/>
      <c r="BF351" s="726"/>
      <c r="BG351" s="726"/>
      <c r="BH351" s="726"/>
      <c r="BI351" s="726"/>
      <c r="BJ351" s="726"/>
      <c r="BK351" s="726"/>
      <c r="BL351" s="726"/>
    </row>
    <row r="352" spans="1:64" outlineLevel="1" x14ac:dyDescent="0.2">
      <c r="A352" s="726"/>
      <c r="B352" s="845" t="s">
        <v>946</v>
      </c>
      <c r="C352" s="974" t="s">
        <v>3102</v>
      </c>
      <c r="D352" s="463" t="s">
        <v>918</v>
      </c>
      <c r="E352" s="463" t="s">
        <v>918</v>
      </c>
      <c r="F352" s="463" t="s">
        <v>918</v>
      </c>
      <c r="G352" s="463" t="s">
        <v>918</v>
      </c>
      <c r="H352" s="463" t="s">
        <v>918</v>
      </c>
      <c r="I352" s="463" t="s">
        <v>918</v>
      </c>
      <c r="J352" s="463" t="s">
        <v>918</v>
      </c>
      <c r="K352" s="463" t="s">
        <v>918</v>
      </c>
      <c r="L352" s="463" t="s">
        <v>918</v>
      </c>
      <c r="M352" s="463" t="s">
        <v>918</v>
      </c>
      <c r="N352" s="463" t="s">
        <v>918</v>
      </c>
      <c r="O352" s="463" t="s">
        <v>918</v>
      </c>
      <c r="P352" s="463" t="s">
        <v>918</v>
      </c>
      <c r="Q352" s="463" t="s">
        <v>918</v>
      </c>
      <c r="R352" s="463" t="s">
        <v>918</v>
      </c>
      <c r="S352" s="463" t="s">
        <v>918</v>
      </c>
      <c r="T352" s="463" t="s">
        <v>918</v>
      </c>
      <c r="U352" s="463" t="s">
        <v>918</v>
      </c>
      <c r="V352" s="463" t="s">
        <v>918</v>
      </c>
      <c r="W352" s="463" t="s">
        <v>918</v>
      </c>
      <c r="X352" s="463" t="s">
        <v>918</v>
      </c>
      <c r="Y352" s="463" t="s">
        <v>918</v>
      </c>
      <c r="Z352" s="463" t="s">
        <v>918</v>
      </c>
      <c r="AA352" s="463" t="s">
        <v>918</v>
      </c>
      <c r="AB352" s="463" t="s">
        <v>918</v>
      </c>
      <c r="AC352" s="463" t="s">
        <v>918</v>
      </c>
      <c r="AD352" s="463" t="s">
        <v>918</v>
      </c>
      <c r="AE352" s="463" t="s">
        <v>918</v>
      </c>
      <c r="AF352" s="463" t="s">
        <v>918</v>
      </c>
      <c r="AG352" s="463" t="s">
        <v>918</v>
      </c>
      <c r="AH352" s="463" t="s">
        <v>918</v>
      </c>
      <c r="AI352" s="463" t="s">
        <v>918</v>
      </c>
      <c r="AJ352" s="463" t="s">
        <v>918</v>
      </c>
      <c r="AK352" s="463" t="s">
        <v>918</v>
      </c>
      <c r="AL352" s="726"/>
      <c r="AM352" s="726"/>
      <c r="AN352" s="726"/>
      <c r="AO352" s="726"/>
      <c r="AP352" s="726"/>
      <c r="AQ352" s="726"/>
      <c r="AR352" s="726"/>
      <c r="AS352" s="726"/>
      <c r="AT352" s="726"/>
      <c r="AU352" s="726"/>
      <c r="AV352" s="726"/>
      <c r="AW352" s="726"/>
      <c r="AX352" s="726"/>
      <c r="AY352" s="726"/>
      <c r="AZ352" s="726"/>
      <c r="BA352" s="726"/>
      <c r="BB352" s="726"/>
      <c r="BC352" s="726"/>
      <c r="BD352" s="726"/>
      <c r="BE352" s="726"/>
      <c r="BF352" s="726"/>
      <c r="BG352" s="726"/>
      <c r="BH352" s="726"/>
      <c r="BI352" s="726"/>
      <c r="BJ352" s="726"/>
      <c r="BK352" s="726"/>
      <c r="BL352" s="726"/>
    </row>
    <row r="353" spans="1:64" outlineLevel="1" x14ac:dyDescent="0.2">
      <c r="A353" s="726"/>
      <c r="B353" s="845" t="s">
        <v>946</v>
      </c>
      <c r="C353" s="974" t="s">
        <v>3103</v>
      </c>
      <c r="D353" s="463" t="s">
        <v>918</v>
      </c>
      <c r="E353" s="463" t="s">
        <v>918</v>
      </c>
      <c r="F353" s="463" t="s">
        <v>918</v>
      </c>
      <c r="G353" s="463" t="s">
        <v>918</v>
      </c>
      <c r="H353" s="463" t="s">
        <v>918</v>
      </c>
      <c r="I353" s="463" t="s">
        <v>918</v>
      </c>
      <c r="J353" s="463" t="s">
        <v>918</v>
      </c>
      <c r="K353" s="463" t="s">
        <v>918</v>
      </c>
      <c r="L353" s="463" t="s">
        <v>918</v>
      </c>
      <c r="M353" s="463" t="s">
        <v>918</v>
      </c>
      <c r="N353" s="463" t="s">
        <v>918</v>
      </c>
      <c r="O353" s="463" t="s">
        <v>918</v>
      </c>
      <c r="P353" s="463" t="s">
        <v>918</v>
      </c>
      <c r="Q353" s="463" t="s">
        <v>918</v>
      </c>
      <c r="R353" s="463" t="s">
        <v>918</v>
      </c>
      <c r="S353" s="463" t="s">
        <v>918</v>
      </c>
      <c r="T353" s="463" t="s">
        <v>918</v>
      </c>
      <c r="U353" s="463" t="s">
        <v>918</v>
      </c>
      <c r="V353" s="463" t="s">
        <v>918</v>
      </c>
      <c r="W353" s="463" t="s">
        <v>918</v>
      </c>
      <c r="X353" s="463" t="s">
        <v>918</v>
      </c>
      <c r="Y353" s="463" t="s">
        <v>918</v>
      </c>
      <c r="Z353" s="463" t="s">
        <v>918</v>
      </c>
      <c r="AA353" s="463" t="s">
        <v>918</v>
      </c>
      <c r="AB353" s="463" t="s">
        <v>918</v>
      </c>
      <c r="AC353" s="463" t="s">
        <v>918</v>
      </c>
      <c r="AD353" s="463" t="s">
        <v>918</v>
      </c>
      <c r="AE353" s="463" t="s">
        <v>918</v>
      </c>
      <c r="AF353" s="463" t="s">
        <v>918</v>
      </c>
      <c r="AG353" s="463" t="s">
        <v>918</v>
      </c>
      <c r="AH353" s="463" t="s">
        <v>918</v>
      </c>
      <c r="AI353" s="463" t="s">
        <v>918</v>
      </c>
      <c r="AJ353" s="463" t="s">
        <v>918</v>
      </c>
      <c r="AK353" s="463" t="s">
        <v>918</v>
      </c>
      <c r="AL353" s="726"/>
      <c r="AM353" s="726"/>
      <c r="AN353" s="726"/>
      <c r="AO353" s="726"/>
      <c r="AP353" s="726"/>
      <c r="AQ353" s="726"/>
      <c r="AR353" s="726"/>
      <c r="AS353" s="726"/>
      <c r="AT353" s="726"/>
      <c r="AU353" s="726"/>
      <c r="AV353" s="726"/>
      <c r="AW353" s="726"/>
      <c r="AX353" s="726"/>
      <c r="AY353" s="726"/>
      <c r="AZ353" s="726"/>
      <c r="BA353" s="726"/>
      <c r="BB353" s="726"/>
      <c r="BC353" s="726"/>
      <c r="BD353" s="726"/>
      <c r="BE353" s="726"/>
      <c r="BF353" s="726"/>
      <c r="BG353" s="726"/>
      <c r="BH353" s="726"/>
      <c r="BI353" s="726"/>
      <c r="BJ353" s="726"/>
      <c r="BK353" s="726"/>
      <c r="BL353" s="726"/>
    </row>
    <row r="354" spans="1:64" outlineLevel="1" x14ac:dyDescent="0.2">
      <c r="A354" s="726"/>
      <c r="B354" s="845" t="s">
        <v>946</v>
      </c>
      <c r="C354" s="974" t="s">
        <v>3104</v>
      </c>
      <c r="D354" s="463" t="s">
        <v>918</v>
      </c>
      <c r="E354" s="463" t="s">
        <v>918</v>
      </c>
      <c r="F354" s="463" t="s">
        <v>918</v>
      </c>
      <c r="G354" s="463" t="s">
        <v>918</v>
      </c>
      <c r="H354" s="463" t="s">
        <v>918</v>
      </c>
      <c r="I354" s="463" t="s">
        <v>918</v>
      </c>
      <c r="J354" s="463" t="s">
        <v>918</v>
      </c>
      <c r="K354" s="463" t="s">
        <v>918</v>
      </c>
      <c r="L354" s="463" t="s">
        <v>918</v>
      </c>
      <c r="M354" s="463" t="s">
        <v>918</v>
      </c>
      <c r="N354" s="463" t="s">
        <v>918</v>
      </c>
      <c r="O354" s="463" t="s">
        <v>918</v>
      </c>
      <c r="P354" s="463" t="s">
        <v>918</v>
      </c>
      <c r="Q354" s="463" t="s">
        <v>918</v>
      </c>
      <c r="R354" s="463" t="s">
        <v>918</v>
      </c>
      <c r="S354" s="463" t="s">
        <v>918</v>
      </c>
      <c r="T354" s="463" t="s">
        <v>918</v>
      </c>
      <c r="U354" s="463" t="s">
        <v>918</v>
      </c>
      <c r="V354" s="463" t="s">
        <v>918</v>
      </c>
      <c r="W354" s="463" t="s">
        <v>918</v>
      </c>
      <c r="X354" s="463" t="s">
        <v>918</v>
      </c>
      <c r="Y354" s="463" t="s">
        <v>918</v>
      </c>
      <c r="Z354" s="463" t="s">
        <v>918</v>
      </c>
      <c r="AA354" s="463" t="s">
        <v>918</v>
      </c>
      <c r="AB354" s="463" t="s">
        <v>918</v>
      </c>
      <c r="AC354" s="463" t="s">
        <v>918</v>
      </c>
      <c r="AD354" s="463" t="s">
        <v>918</v>
      </c>
      <c r="AE354" s="463" t="s">
        <v>918</v>
      </c>
      <c r="AF354" s="463" t="s">
        <v>918</v>
      </c>
      <c r="AG354" s="463" t="s">
        <v>918</v>
      </c>
      <c r="AH354" s="463" t="s">
        <v>918</v>
      </c>
      <c r="AI354" s="463" t="s">
        <v>918</v>
      </c>
      <c r="AJ354" s="463" t="s">
        <v>918</v>
      </c>
      <c r="AK354" s="463" t="s">
        <v>918</v>
      </c>
      <c r="AL354" s="726"/>
      <c r="AM354" s="726"/>
      <c r="AN354" s="726"/>
      <c r="AO354" s="726"/>
      <c r="AP354" s="726"/>
      <c r="AQ354" s="726"/>
      <c r="AR354" s="726"/>
      <c r="AS354" s="726"/>
      <c r="AT354" s="726"/>
      <c r="AU354" s="726"/>
      <c r="AV354" s="726"/>
      <c r="AW354" s="726"/>
      <c r="AX354" s="726"/>
      <c r="AY354" s="726"/>
      <c r="AZ354" s="726"/>
      <c r="BA354" s="726"/>
      <c r="BB354" s="726"/>
      <c r="BC354" s="726"/>
      <c r="BD354" s="726"/>
      <c r="BE354" s="726"/>
      <c r="BF354" s="726"/>
      <c r="BG354" s="726"/>
      <c r="BH354" s="726"/>
      <c r="BI354" s="726"/>
      <c r="BJ354" s="726"/>
      <c r="BK354" s="726"/>
      <c r="BL354" s="726"/>
    </row>
    <row r="355" spans="1:64" outlineLevel="1" x14ac:dyDescent="0.2">
      <c r="A355" s="726"/>
      <c r="B355" s="845" t="s">
        <v>946</v>
      </c>
      <c r="C355" s="974" t="s">
        <v>3105</v>
      </c>
      <c r="D355" s="463" t="s">
        <v>918</v>
      </c>
      <c r="E355" s="463" t="s">
        <v>918</v>
      </c>
      <c r="F355" s="463" t="s">
        <v>918</v>
      </c>
      <c r="G355" s="463" t="s">
        <v>918</v>
      </c>
      <c r="H355" s="463" t="s">
        <v>918</v>
      </c>
      <c r="I355" s="463" t="s">
        <v>918</v>
      </c>
      <c r="J355" s="463" t="s">
        <v>918</v>
      </c>
      <c r="K355" s="463" t="s">
        <v>918</v>
      </c>
      <c r="L355" s="463" t="s">
        <v>918</v>
      </c>
      <c r="M355" s="463" t="s">
        <v>918</v>
      </c>
      <c r="N355" s="463" t="s">
        <v>918</v>
      </c>
      <c r="O355" s="463" t="s">
        <v>918</v>
      </c>
      <c r="P355" s="463" t="s">
        <v>918</v>
      </c>
      <c r="Q355" s="463" t="s">
        <v>918</v>
      </c>
      <c r="R355" s="463" t="s">
        <v>918</v>
      </c>
      <c r="S355" s="463" t="s">
        <v>918</v>
      </c>
      <c r="T355" s="463" t="s">
        <v>918</v>
      </c>
      <c r="U355" s="463" t="s">
        <v>918</v>
      </c>
      <c r="V355" s="463" t="s">
        <v>918</v>
      </c>
      <c r="W355" s="463" t="s">
        <v>918</v>
      </c>
      <c r="X355" s="463" t="s">
        <v>918</v>
      </c>
      <c r="Y355" s="463" t="s">
        <v>918</v>
      </c>
      <c r="Z355" s="463" t="s">
        <v>918</v>
      </c>
      <c r="AA355" s="463" t="s">
        <v>918</v>
      </c>
      <c r="AB355" s="463" t="s">
        <v>918</v>
      </c>
      <c r="AC355" s="463" t="s">
        <v>918</v>
      </c>
      <c r="AD355" s="463" t="s">
        <v>918</v>
      </c>
      <c r="AE355" s="463" t="s">
        <v>918</v>
      </c>
      <c r="AF355" s="463" t="s">
        <v>918</v>
      </c>
      <c r="AG355" s="463" t="s">
        <v>918</v>
      </c>
      <c r="AH355" s="463" t="s">
        <v>918</v>
      </c>
      <c r="AI355" s="463" t="s">
        <v>918</v>
      </c>
      <c r="AJ355" s="463" t="s">
        <v>918</v>
      </c>
      <c r="AK355" s="463" t="s">
        <v>918</v>
      </c>
      <c r="AL355" s="726"/>
      <c r="AM355" s="726"/>
      <c r="AN355" s="726"/>
      <c r="AO355" s="726"/>
      <c r="AP355" s="726"/>
      <c r="AQ355" s="726"/>
      <c r="AR355" s="726"/>
      <c r="AS355" s="726"/>
      <c r="AT355" s="726"/>
      <c r="AU355" s="726"/>
      <c r="AV355" s="726"/>
      <c r="AW355" s="726"/>
      <c r="AX355" s="726"/>
      <c r="AY355" s="726"/>
      <c r="AZ355" s="726"/>
      <c r="BA355" s="726"/>
      <c r="BB355" s="726"/>
      <c r="BC355" s="726"/>
      <c r="BD355" s="726"/>
      <c r="BE355" s="726"/>
      <c r="BF355" s="726"/>
      <c r="BG355" s="726"/>
      <c r="BH355" s="726"/>
      <c r="BI355" s="726"/>
      <c r="BJ355" s="726"/>
      <c r="BK355" s="726"/>
      <c r="BL355" s="726"/>
    </row>
    <row r="356" spans="1:64" outlineLevel="1" x14ac:dyDescent="0.2">
      <c r="A356" s="726"/>
      <c r="B356" s="845" t="s">
        <v>946</v>
      </c>
      <c r="C356" s="974" t="s">
        <v>3106</v>
      </c>
      <c r="D356" s="463" t="s">
        <v>918</v>
      </c>
      <c r="E356" s="463" t="s">
        <v>918</v>
      </c>
      <c r="F356" s="463" t="s">
        <v>918</v>
      </c>
      <c r="G356" s="463" t="s">
        <v>918</v>
      </c>
      <c r="H356" s="463" t="s">
        <v>918</v>
      </c>
      <c r="I356" s="463" t="s">
        <v>918</v>
      </c>
      <c r="J356" s="463" t="s">
        <v>918</v>
      </c>
      <c r="K356" s="463" t="s">
        <v>918</v>
      </c>
      <c r="L356" s="463" t="s">
        <v>918</v>
      </c>
      <c r="M356" s="463" t="s">
        <v>918</v>
      </c>
      <c r="N356" s="463" t="s">
        <v>918</v>
      </c>
      <c r="O356" s="463" t="s">
        <v>918</v>
      </c>
      <c r="P356" s="463" t="s">
        <v>918</v>
      </c>
      <c r="Q356" s="463" t="s">
        <v>918</v>
      </c>
      <c r="R356" s="463" t="s">
        <v>918</v>
      </c>
      <c r="S356" s="463" t="s">
        <v>918</v>
      </c>
      <c r="T356" s="463" t="s">
        <v>918</v>
      </c>
      <c r="U356" s="463" t="s">
        <v>918</v>
      </c>
      <c r="V356" s="463" t="s">
        <v>918</v>
      </c>
      <c r="W356" s="463" t="s">
        <v>918</v>
      </c>
      <c r="X356" s="463" t="s">
        <v>918</v>
      </c>
      <c r="Y356" s="463" t="s">
        <v>918</v>
      </c>
      <c r="Z356" s="463" t="s">
        <v>918</v>
      </c>
      <c r="AA356" s="463" t="s">
        <v>918</v>
      </c>
      <c r="AB356" s="463" t="s">
        <v>918</v>
      </c>
      <c r="AC356" s="463" t="s">
        <v>918</v>
      </c>
      <c r="AD356" s="463" t="s">
        <v>918</v>
      </c>
      <c r="AE356" s="463" t="s">
        <v>918</v>
      </c>
      <c r="AF356" s="463" t="s">
        <v>918</v>
      </c>
      <c r="AG356" s="463" t="s">
        <v>918</v>
      </c>
      <c r="AH356" s="463" t="s">
        <v>918</v>
      </c>
      <c r="AI356" s="463" t="s">
        <v>918</v>
      </c>
      <c r="AJ356" s="463" t="s">
        <v>918</v>
      </c>
      <c r="AK356" s="463" t="s">
        <v>918</v>
      </c>
      <c r="AL356" s="726"/>
      <c r="AM356" s="726"/>
      <c r="AN356" s="726"/>
      <c r="AO356" s="726"/>
      <c r="AP356" s="726"/>
      <c r="AQ356" s="726"/>
      <c r="AR356" s="726"/>
      <c r="AS356" s="726"/>
      <c r="AT356" s="726"/>
      <c r="AU356" s="726"/>
      <c r="AV356" s="726"/>
      <c r="AW356" s="726"/>
      <c r="AX356" s="726"/>
      <c r="AY356" s="726"/>
      <c r="AZ356" s="726"/>
      <c r="BA356" s="726"/>
      <c r="BB356" s="726"/>
      <c r="BC356" s="726"/>
      <c r="BD356" s="726"/>
      <c r="BE356" s="726"/>
      <c r="BF356" s="726"/>
      <c r="BG356" s="726"/>
      <c r="BH356" s="726"/>
      <c r="BI356" s="726"/>
      <c r="BJ356" s="726"/>
      <c r="BK356" s="726"/>
      <c r="BL356" s="726"/>
    </row>
    <row r="357" spans="1:64" outlineLevel="1" x14ac:dyDescent="0.2">
      <c r="A357" s="726"/>
      <c r="B357" s="845" t="s">
        <v>946</v>
      </c>
      <c r="C357" s="974" t="s">
        <v>3107</v>
      </c>
      <c r="D357" s="463" t="s">
        <v>918</v>
      </c>
      <c r="E357" s="463" t="s">
        <v>918</v>
      </c>
      <c r="F357" s="463" t="s">
        <v>918</v>
      </c>
      <c r="G357" s="463" t="s">
        <v>918</v>
      </c>
      <c r="H357" s="463" t="s">
        <v>918</v>
      </c>
      <c r="I357" s="463" t="s">
        <v>918</v>
      </c>
      <c r="J357" s="463" t="s">
        <v>918</v>
      </c>
      <c r="K357" s="463" t="s">
        <v>918</v>
      </c>
      <c r="L357" s="463" t="s">
        <v>918</v>
      </c>
      <c r="M357" s="463" t="s">
        <v>918</v>
      </c>
      <c r="N357" s="463" t="s">
        <v>918</v>
      </c>
      <c r="O357" s="463" t="s">
        <v>918</v>
      </c>
      <c r="P357" s="463" t="s">
        <v>918</v>
      </c>
      <c r="Q357" s="463" t="s">
        <v>918</v>
      </c>
      <c r="R357" s="463" t="s">
        <v>918</v>
      </c>
      <c r="S357" s="463" t="s">
        <v>918</v>
      </c>
      <c r="T357" s="463" t="s">
        <v>918</v>
      </c>
      <c r="U357" s="463" t="s">
        <v>918</v>
      </c>
      <c r="V357" s="463" t="s">
        <v>918</v>
      </c>
      <c r="W357" s="463" t="s">
        <v>918</v>
      </c>
      <c r="X357" s="463" t="s">
        <v>918</v>
      </c>
      <c r="Y357" s="463" t="s">
        <v>918</v>
      </c>
      <c r="Z357" s="463" t="s">
        <v>918</v>
      </c>
      <c r="AA357" s="463" t="s">
        <v>918</v>
      </c>
      <c r="AB357" s="463" t="s">
        <v>918</v>
      </c>
      <c r="AC357" s="463" t="s">
        <v>918</v>
      </c>
      <c r="AD357" s="463" t="s">
        <v>918</v>
      </c>
      <c r="AE357" s="463" t="s">
        <v>918</v>
      </c>
      <c r="AF357" s="463" t="s">
        <v>918</v>
      </c>
      <c r="AG357" s="463" t="s">
        <v>918</v>
      </c>
      <c r="AH357" s="463" t="s">
        <v>918</v>
      </c>
      <c r="AI357" s="463" t="s">
        <v>918</v>
      </c>
      <c r="AJ357" s="463" t="s">
        <v>918</v>
      </c>
      <c r="AK357" s="463" t="s">
        <v>918</v>
      </c>
      <c r="AL357" s="726"/>
      <c r="AM357" s="726"/>
      <c r="AN357" s="726"/>
      <c r="AO357" s="726"/>
      <c r="AP357" s="726"/>
      <c r="AQ357" s="726"/>
      <c r="AR357" s="726"/>
      <c r="AS357" s="726"/>
      <c r="AT357" s="726"/>
      <c r="AU357" s="726"/>
      <c r="AV357" s="726"/>
      <c r="AW357" s="726"/>
      <c r="AX357" s="726"/>
      <c r="AY357" s="726"/>
      <c r="AZ357" s="726"/>
      <c r="BA357" s="726"/>
      <c r="BB357" s="726"/>
      <c r="BC357" s="726"/>
      <c r="BD357" s="726"/>
      <c r="BE357" s="726"/>
      <c r="BF357" s="726"/>
      <c r="BG357" s="726"/>
      <c r="BH357" s="726"/>
      <c r="BI357" s="726"/>
      <c r="BJ357" s="726"/>
      <c r="BK357" s="726"/>
      <c r="BL357" s="726"/>
    </row>
    <row r="358" spans="1:64" outlineLevel="1" x14ac:dyDescent="0.2">
      <c r="A358" s="726"/>
      <c r="B358" s="845" t="s">
        <v>946</v>
      </c>
      <c r="C358" s="974" t="s">
        <v>3108</v>
      </c>
      <c r="D358" s="463" t="s">
        <v>918</v>
      </c>
      <c r="E358" s="463" t="s">
        <v>918</v>
      </c>
      <c r="F358" s="463" t="s">
        <v>918</v>
      </c>
      <c r="G358" s="463" t="s">
        <v>918</v>
      </c>
      <c r="H358" s="463" t="s">
        <v>918</v>
      </c>
      <c r="I358" s="463" t="s">
        <v>918</v>
      </c>
      <c r="J358" s="463" t="s">
        <v>918</v>
      </c>
      <c r="K358" s="463" t="s">
        <v>918</v>
      </c>
      <c r="L358" s="463" t="s">
        <v>918</v>
      </c>
      <c r="M358" s="463" t="s">
        <v>918</v>
      </c>
      <c r="N358" s="463" t="s">
        <v>918</v>
      </c>
      <c r="O358" s="463" t="s">
        <v>918</v>
      </c>
      <c r="P358" s="463" t="s">
        <v>918</v>
      </c>
      <c r="Q358" s="463" t="s">
        <v>918</v>
      </c>
      <c r="R358" s="463" t="s">
        <v>918</v>
      </c>
      <c r="S358" s="463" t="s">
        <v>918</v>
      </c>
      <c r="T358" s="463" t="s">
        <v>918</v>
      </c>
      <c r="U358" s="463" t="s">
        <v>918</v>
      </c>
      <c r="V358" s="463" t="s">
        <v>918</v>
      </c>
      <c r="W358" s="463" t="s">
        <v>918</v>
      </c>
      <c r="X358" s="463" t="s">
        <v>918</v>
      </c>
      <c r="Y358" s="463" t="s">
        <v>918</v>
      </c>
      <c r="Z358" s="463" t="s">
        <v>918</v>
      </c>
      <c r="AA358" s="463" t="s">
        <v>918</v>
      </c>
      <c r="AB358" s="463" t="s">
        <v>918</v>
      </c>
      <c r="AC358" s="463" t="s">
        <v>918</v>
      </c>
      <c r="AD358" s="463" t="s">
        <v>918</v>
      </c>
      <c r="AE358" s="463" t="s">
        <v>918</v>
      </c>
      <c r="AF358" s="463" t="s">
        <v>918</v>
      </c>
      <c r="AG358" s="463" t="s">
        <v>918</v>
      </c>
      <c r="AH358" s="463" t="s">
        <v>918</v>
      </c>
      <c r="AI358" s="463" t="s">
        <v>918</v>
      </c>
      <c r="AJ358" s="463" t="s">
        <v>918</v>
      </c>
      <c r="AK358" s="463" t="s">
        <v>918</v>
      </c>
      <c r="AL358" s="726"/>
      <c r="AM358" s="726"/>
      <c r="AN358" s="726"/>
      <c r="AO358" s="726"/>
      <c r="AP358" s="726"/>
      <c r="AQ358" s="726"/>
      <c r="AR358" s="726"/>
      <c r="AS358" s="726"/>
      <c r="AT358" s="726"/>
      <c r="AU358" s="726"/>
      <c r="AV358" s="726"/>
      <c r="AW358" s="726"/>
      <c r="AX358" s="726"/>
      <c r="AY358" s="726"/>
      <c r="AZ358" s="726"/>
      <c r="BA358" s="726"/>
      <c r="BB358" s="726"/>
      <c r="BC358" s="726"/>
      <c r="BD358" s="726"/>
      <c r="BE358" s="726"/>
      <c r="BF358" s="726"/>
      <c r="BG358" s="726"/>
      <c r="BH358" s="726"/>
      <c r="BI358" s="726"/>
      <c r="BJ358" s="726"/>
      <c r="BK358" s="726"/>
      <c r="BL358" s="726"/>
    </row>
    <row r="359" spans="1:64" outlineLevel="1" x14ac:dyDescent="0.2">
      <c r="A359" s="726"/>
      <c r="B359" s="845" t="s">
        <v>946</v>
      </c>
      <c r="C359" s="974" t="s">
        <v>3109</v>
      </c>
      <c r="D359" s="463" t="s">
        <v>918</v>
      </c>
      <c r="E359" s="463" t="s">
        <v>918</v>
      </c>
      <c r="F359" s="463" t="s">
        <v>918</v>
      </c>
      <c r="G359" s="463" t="s">
        <v>918</v>
      </c>
      <c r="H359" s="463" t="s">
        <v>918</v>
      </c>
      <c r="I359" s="463" t="s">
        <v>918</v>
      </c>
      <c r="J359" s="463" t="s">
        <v>918</v>
      </c>
      <c r="K359" s="463" t="s">
        <v>918</v>
      </c>
      <c r="L359" s="463" t="s">
        <v>918</v>
      </c>
      <c r="M359" s="463" t="s">
        <v>918</v>
      </c>
      <c r="N359" s="463" t="s">
        <v>918</v>
      </c>
      <c r="O359" s="463" t="s">
        <v>918</v>
      </c>
      <c r="P359" s="463" t="s">
        <v>918</v>
      </c>
      <c r="Q359" s="463" t="s">
        <v>918</v>
      </c>
      <c r="R359" s="463" t="s">
        <v>918</v>
      </c>
      <c r="S359" s="463" t="s">
        <v>918</v>
      </c>
      <c r="T359" s="463" t="s">
        <v>918</v>
      </c>
      <c r="U359" s="463" t="s">
        <v>918</v>
      </c>
      <c r="V359" s="463" t="s">
        <v>918</v>
      </c>
      <c r="W359" s="463" t="s">
        <v>918</v>
      </c>
      <c r="X359" s="463" t="s">
        <v>918</v>
      </c>
      <c r="Y359" s="463" t="s">
        <v>918</v>
      </c>
      <c r="Z359" s="463" t="s">
        <v>918</v>
      </c>
      <c r="AA359" s="463" t="s">
        <v>918</v>
      </c>
      <c r="AB359" s="463" t="s">
        <v>918</v>
      </c>
      <c r="AC359" s="463" t="s">
        <v>918</v>
      </c>
      <c r="AD359" s="463" t="s">
        <v>918</v>
      </c>
      <c r="AE359" s="463" t="s">
        <v>918</v>
      </c>
      <c r="AF359" s="463" t="s">
        <v>918</v>
      </c>
      <c r="AG359" s="463" t="s">
        <v>918</v>
      </c>
      <c r="AH359" s="463" t="s">
        <v>918</v>
      </c>
      <c r="AI359" s="463" t="s">
        <v>918</v>
      </c>
      <c r="AJ359" s="463" t="s">
        <v>918</v>
      </c>
      <c r="AK359" s="463" t="s">
        <v>918</v>
      </c>
      <c r="AL359" s="726"/>
      <c r="AM359" s="726"/>
      <c r="AN359" s="726"/>
      <c r="AO359" s="726"/>
      <c r="AP359" s="726"/>
      <c r="AQ359" s="726"/>
      <c r="AR359" s="726"/>
      <c r="AS359" s="726"/>
      <c r="AT359" s="726"/>
      <c r="AU359" s="726"/>
      <c r="AV359" s="726"/>
      <c r="AW359" s="726"/>
      <c r="AX359" s="726"/>
      <c r="AY359" s="726"/>
      <c r="AZ359" s="726"/>
      <c r="BA359" s="726"/>
      <c r="BB359" s="726"/>
      <c r="BC359" s="726"/>
      <c r="BD359" s="726"/>
      <c r="BE359" s="726"/>
      <c r="BF359" s="726"/>
      <c r="BG359" s="726"/>
      <c r="BH359" s="726"/>
      <c r="BI359" s="726"/>
      <c r="BJ359" s="726"/>
      <c r="BK359" s="726"/>
      <c r="BL359" s="726"/>
    </row>
    <row r="360" spans="1:64" outlineLevel="1" x14ac:dyDescent="0.2">
      <c r="A360" s="726"/>
      <c r="B360" s="845" t="s">
        <v>946</v>
      </c>
      <c r="C360" s="974" t="s">
        <v>3110</v>
      </c>
      <c r="D360" s="463" t="s">
        <v>918</v>
      </c>
      <c r="E360" s="463" t="s">
        <v>918</v>
      </c>
      <c r="F360" s="463" t="s">
        <v>918</v>
      </c>
      <c r="G360" s="463" t="s">
        <v>918</v>
      </c>
      <c r="H360" s="463" t="s">
        <v>918</v>
      </c>
      <c r="I360" s="463" t="s">
        <v>918</v>
      </c>
      <c r="J360" s="463" t="s">
        <v>918</v>
      </c>
      <c r="K360" s="463" t="s">
        <v>918</v>
      </c>
      <c r="L360" s="463" t="s">
        <v>918</v>
      </c>
      <c r="M360" s="463" t="s">
        <v>918</v>
      </c>
      <c r="N360" s="463" t="s">
        <v>918</v>
      </c>
      <c r="O360" s="463" t="s">
        <v>918</v>
      </c>
      <c r="P360" s="463" t="s">
        <v>918</v>
      </c>
      <c r="Q360" s="463" t="s">
        <v>918</v>
      </c>
      <c r="R360" s="463" t="s">
        <v>918</v>
      </c>
      <c r="S360" s="463" t="s">
        <v>918</v>
      </c>
      <c r="T360" s="463" t="s">
        <v>918</v>
      </c>
      <c r="U360" s="463" t="s">
        <v>918</v>
      </c>
      <c r="V360" s="463" t="s">
        <v>918</v>
      </c>
      <c r="W360" s="463" t="s">
        <v>918</v>
      </c>
      <c r="X360" s="463" t="s">
        <v>918</v>
      </c>
      <c r="Y360" s="463" t="s">
        <v>918</v>
      </c>
      <c r="Z360" s="463" t="s">
        <v>918</v>
      </c>
      <c r="AA360" s="463" t="s">
        <v>918</v>
      </c>
      <c r="AB360" s="463" t="s">
        <v>918</v>
      </c>
      <c r="AC360" s="463" t="s">
        <v>918</v>
      </c>
      <c r="AD360" s="463" t="s">
        <v>918</v>
      </c>
      <c r="AE360" s="463" t="s">
        <v>918</v>
      </c>
      <c r="AF360" s="463" t="s">
        <v>918</v>
      </c>
      <c r="AG360" s="463" t="s">
        <v>918</v>
      </c>
      <c r="AH360" s="463" t="s">
        <v>918</v>
      </c>
      <c r="AI360" s="463" t="s">
        <v>918</v>
      </c>
      <c r="AJ360" s="463" t="s">
        <v>918</v>
      </c>
      <c r="AK360" s="463" t="s">
        <v>918</v>
      </c>
      <c r="AL360" s="726"/>
      <c r="AM360" s="726"/>
      <c r="AN360" s="726"/>
      <c r="AO360" s="726"/>
      <c r="AP360" s="726"/>
      <c r="AQ360" s="726"/>
      <c r="AR360" s="726"/>
      <c r="AS360" s="726"/>
      <c r="AT360" s="726"/>
      <c r="AU360" s="726"/>
      <c r="AV360" s="726"/>
      <c r="AW360" s="726"/>
      <c r="AX360" s="726"/>
      <c r="AY360" s="726"/>
      <c r="AZ360" s="726"/>
      <c r="BA360" s="726"/>
      <c r="BB360" s="726"/>
      <c r="BC360" s="726"/>
      <c r="BD360" s="726"/>
      <c r="BE360" s="726"/>
      <c r="BF360" s="726"/>
      <c r="BG360" s="726"/>
      <c r="BH360" s="726"/>
      <c r="BI360" s="726"/>
      <c r="BJ360" s="726"/>
      <c r="BK360" s="726"/>
      <c r="BL360" s="726"/>
    </row>
    <row r="361" spans="1:64" outlineLevel="1" x14ac:dyDescent="0.2">
      <c r="A361" s="726"/>
      <c r="B361" s="845" t="s">
        <v>946</v>
      </c>
      <c r="C361" s="974" t="s">
        <v>3111</v>
      </c>
      <c r="D361" s="463" t="s">
        <v>918</v>
      </c>
      <c r="E361" s="463" t="s">
        <v>918</v>
      </c>
      <c r="F361" s="463" t="s">
        <v>918</v>
      </c>
      <c r="G361" s="463" t="s">
        <v>918</v>
      </c>
      <c r="H361" s="463" t="s">
        <v>918</v>
      </c>
      <c r="I361" s="463" t="s">
        <v>918</v>
      </c>
      <c r="J361" s="463" t="s">
        <v>918</v>
      </c>
      <c r="K361" s="463" t="s">
        <v>918</v>
      </c>
      <c r="L361" s="463" t="s">
        <v>918</v>
      </c>
      <c r="M361" s="463" t="s">
        <v>918</v>
      </c>
      <c r="N361" s="463" t="s">
        <v>918</v>
      </c>
      <c r="O361" s="463" t="s">
        <v>918</v>
      </c>
      <c r="P361" s="463" t="s">
        <v>918</v>
      </c>
      <c r="Q361" s="463" t="s">
        <v>918</v>
      </c>
      <c r="R361" s="463" t="s">
        <v>918</v>
      </c>
      <c r="S361" s="463" t="s">
        <v>918</v>
      </c>
      <c r="T361" s="463" t="s">
        <v>918</v>
      </c>
      <c r="U361" s="463" t="s">
        <v>918</v>
      </c>
      <c r="V361" s="463" t="s">
        <v>918</v>
      </c>
      <c r="W361" s="463" t="s">
        <v>918</v>
      </c>
      <c r="X361" s="463" t="s">
        <v>918</v>
      </c>
      <c r="Y361" s="463" t="s">
        <v>918</v>
      </c>
      <c r="Z361" s="463" t="s">
        <v>918</v>
      </c>
      <c r="AA361" s="463" t="s">
        <v>918</v>
      </c>
      <c r="AB361" s="463" t="s">
        <v>918</v>
      </c>
      <c r="AC361" s="463" t="s">
        <v>918</v>
      </c>
      <c r="AD361" s="463" t="s">
        <v>918</v>
      </c>
      <c r="AE361" s="463" t="s">
        <v>918</v>
      </c>
      <c r="AF361" s="463" t="s">
        <v>918</v>
      </c>
      <c r="AG361" s="463" t="s">
        <v>918</v>
      </c>
      <c r="AH361" s="463" t="s">
        <v>918</v>
      </c>
      <c r="AI361" s="463" t="s">
        <v>918</v>
      </c>
      <c r="AJ361" s="463" t="s">
        <v>918</v>
      </c>
      <c r="AK361" s="463" t="s">
        <v>918</v>
      </c>
      <c r="AL361" s="726"/>
      <c r="AM361" s="726"/>
      <c r="AN361" s="726"/>
      <c r="AO361" s="726"/>
      <c r="AP361" s="726"/>
      <c r="AQ361" s="726"/>
      <c r="AR361" s="726"/>
      <c r="AS361" s="726"/>
      <c r="AT361" s="726"/>
      <c r="AU361" s="726"/>
      <c r="AV361" s="726"/>
      <c r="AW361" s="726"/>
      <c r="AX361" s="726"/>
      <c r="AY361" s="726"/>
      <c r="AZ361" s="726"/>
      <c r="BA361" s="726"/>
      <c r="BB361" s="726"/>
      <c r="BC361" s="726"/>
      <c r="BD361" s="726"/>
      <c r="BE361" s="726"/>
      <c r="BF361" s="726"/>
      <c r="BG361" s="726"/>
      <c r="BH361" s="726"/>
      <c r="BI361" s="726"/>
      <c r="BJ361" s="726"/>
      <c r="BK361" s="726"/>
      <c r="BL361" s="726"/>
    </row>
    <row r="362" spans="1:64" outlineLevel="1" x14ac:dyDescent="0.2">
      <c r="A362" s="726"/>
      <c r="B362" s="845" t="s">
        <v>946</v>
      </c>
      <c r="C362" s="974" t="s">
        <v>3112</v>
      </c>
      <c r="D362" s="463" t="s">
        <v>918</v>
      </c>
      <c r="E362" s="463" t="s">
        <v>918</v>
      </c>
      <c r="F362" s="463" t="s">
        <v>918</v>
      </c>
      <c r="G362" s="463" t="s">
        <v>918</v>
      </c>
      <c r="H362" s="463" t="s">
        <v>918</v>
      </c>
      <c r="I362" s="463" t="s">
        <v>918</v>
      </c>
      <c r="J362" s="463" t="s">
        <v>918</v>
      </c>
      <c r="K362" s="463" t="s">
        <v>918</v>
      </c>
      <c r="L362" s="463" t="s">
        <v>918</v>
      </c>
      <c r="M362" s="463" t="s">
        <v>918</v>
      </c>
      <c r="N362" s="463" t="s">
        <v>918</v>
      </c>
      <c r="O362" s="463" t="s">
        <v>918</v>
      </c>
      <c r="P362" s="463" t="s">
        <v>918</v>
      </c>
      <c r="Q362" s="463" t="s">
        <v>918</v>
      </c>
      <c r="R362" s="463" t="s">
        <v>918</v>
      </c>
      <c r="S362" s="463" t="s">
        <v>918</v>
      </c>
      <c r="T362" s="463" t="s">
        <v>918</v>
      </c>
      <c r="U362" s="463" t="s">
        <v>918</v>
      </c>
      <c r="V362" s="463" t="s">
        <v>918</v>
      </c>
      <c r="W362" s="463" t="s">
        <v>918</v>
      </c>
      <c r="X362" s="463" t="s">
        <v>918</v>
      </c>
      <c r="Y362" s="463" t="s">
        <v>918</v>
      </c>
      <c r="Z362" s="463" t="s">
        <v>918</v>
      </c>
      <c r="AA362" s="463" t="s">
        <v>918</v>
      </c>
      <c r="AB362" s="463" t="s">
        <v>918</v>
      </c>
      <c r="AC362" s="463" t="s">
        <v>918</v>
      </c>
      <c r="AD362" s="463" t="s">
        <v>918</v>
      </c>
      <c r="AE362" s="463" t="s">
        <v>918</v>
      </c>
      <c r="AF362" s="463" t="s">
        <v>918</v>
      </c>
      <c r="AG362" s="463" t="s">
        <v>918</v>
      </c>
      <c r="AH362" s="463" t="s">
        <v>918</v>
      </c>
      <c r="AI362" s="463" t="s">
        <v>918</v>
      </c>
      <c r="AJ362" s="463" t="s">
        <v>918</v>
      </c>
      <c r="AK362" s="463" t="s">
        <v>918</v>
      </c>
      <c r="AL362" s="726"/>
      <c r="AM362" s="726"/>
      <c r="AN362" s="726"/>
      <c r="AO362" s="726"/>
      <c r="AP362" s="726"/>
      <c r="AQ362" s="726"/>
      <c r="AR362" s="726"/>
      <c r="AS362" s="726"/>
      <c r="AT362" s="726"/>
      <c r="AU362" s="726"/>
      <c r="AV362" s="726"/>
      <c r="AW362" s="726"/>
      <c r="AX362" s="726"/>
      <c r="AY362" s="726"/>
      <c r="AZ362" s="726"/>
      <c r="BA362" s="726"/>
      <c r="BB362" s="726"/>
      <c r="BC362" s="726"/>
      <c r="BD362" s="726"/>
      <c r="BE362" s="726"/>
      <c r="BF362" s="726"/>
      <c r="BG362" s="726"/>
      <c r="BH362" s="726"/>
      <c r="BI362" s="726"/>
      <c r="BJ362" s="726"/>
      <c r="BK362" s="726"/>
      <c r="BL362" s="726"/>
    </row>
    <row r="363" spans="1:64" outlineLevel="1" x14ac:dyDescent="0.2">
      <c r="A363" s="726"/>
      <c r="B363" s="845" t="s">
        <v>946</v>
      </c>
      <c r="C363" s="974" t="s">
        <v>3113</v>
      </c>
      <c r="D363" s="463" t="s">
        <v>918</v>
      </c>
      <c r="E363" s="463" t="s">
        <v>918</v>
      </c>
      <c r="F363" s="463" t="s">
        <v>918</v>
      </c>
      <c r="G363" s="463" t="s">
        <v>918</v>
      </c>
      <c r="H363" s="463" t="s">
        <v>918</v>
      </c>
      <c r="I363" s="463" t="s">
        <v>918</v>
      </c>
      <c r="J363" s="463" t="s">
        <v>918</v>
      </c>
      <c r="K363" s="463" t="s">
        <v>918</v>
      </c>
      <c r="L363" s="463" t="s">
        <v>918</v>
      </c>
      <c r="M363" s="463" t="s">
        <v>918</v>
      </c>
      <c r="N363" s="463" t="s">
        <v>918</v>
      </c>
      <c r="O363" s="463" t="s">
        <v>918</v>
      </c>
      <c r="P363" s="463" t="s">
        <v>918</v>
      </c>
      <c r="Q363" s="463" t="s">
        <v>918</v>
      </c>
      <c r="R363" s="463" t="s">
        <v>918</v>
      </c>
      <c r="S363" s="463" t="s">
        <v>918</v>
      </c>
      <c r="T363" s="463" t="s">
        <v>918</v>
      </c>
      <c r="U363" s="463" t="s">
        <v>918</v>
      </c>
      <c r="V363" s="463" t="s">
        <v>918</v>
      </c>
      <c r="W363" s="463" t="s">
        <v>918</v>
      </c>
      <c r="X363" s="463" t="s">
        <v>918</v>
      </c>
      <c r="Y363" s="463" t="s">
        <v>918</v>
      </c>
      <c r="Z363" s="463" t="s">
        <v>918</v>
      </c>
      <c r="AA363" s="463" t="s">
        <v>918</v>
      </c>
      <c r="AB363" s="463" t="s">
        <v>918</v>
      </c>
      <c r="AC363" s="463" t="s">
        <v>918</v>
      </c>
      <c r="AD363" s="463" t="s">
        <v>918</v>
      </c>
      <c r="AE363" s="463" t="s">
        <v>918</v>
      </c>
      <c r="AF363" s="463" t="s">
        <v>918</v>
      </c>
      <c r="AG363" s="463" t="s">
        <v>918</v>
      </c>
      <c r="AH363" s="463" t="s">
        <v>918</v>
      </c>
      <c r="AI363" s="463" t="s">
        <v>918</v>
      </c>
      <c r="AJ363" s="463" t="s">
        <v>918</v>
      </c>
      <c r="AK363" s="463" t="s">
        <v>918</v>
      </c>
      <c r="AL363" s="726"/>
      <c r="AM363" s="726"/>
      <c r="AN363" s="726"/>
      <c r="AO363" s="726"/>
      <c r="AP363" s="726"/>
      <c r="AQ363" s="726"/>
      <c r="AR363" s="726"/>
      <c r="AS363" s="726"/>
      <c r="AT363" s="726"/>
      <c r="AU363" s="726"/>
      <c r="AV363" s="726"/>
      <c r="AW363" s="726"/>
      <c r="AX363" s="726"/>
      <c r="AY363" s="726"/>
      <c r="AZ363" s="726"/>
      <c r="BA363" s="726"/>
      <c r="BB363" s="726"/>
      <c r="BC363" s="726"/>
      <c r="BD363" s="726"/>
      <c r="BE363" s="726"/>
      <c r="BF363" s="726"/>
      <c r="BG363" s="726"/>
      <c r="BH363" s="726"/>
      <c r="BI363" s="726"/>
      <c r="BJ363" s="726"/>
      <c r="BK363" s="726"/>
      <c r="BL363" s="726"/>
    </row>
    <row r="364" spans="1:64" outlineLevel="1" x14ac:dyDescent="0.2">
      <c r="A364" s="726"/>
      <c r="B364" s="845" t="s">
        <v>946</v>
      </c>
      <c r="C364" s="974" t="s">
        <v>3114</v>
      </c>
      <c r="D364" s="463" t="s">
        <v>918</v>
      </c>
      <c r="E364" s="463" t="s">
        <v>918</v>
      </c>
      <c r="F364" s="463" t="s">
        <v>918</v>
      </c>
      <c r="G364" s="463" t="s">
        <v>918</v>
      </c>
      <c r="H364" s="463" t="s">
        <v>918</v>
      </c>
      <c r="I364" s="463" t="s">
        <v>918</v>
      </c>
      <c r="J364" s="463" t="s">
        <v>918</v>
      </c>
      <c r="K364" s="463" t="s">
        <v>918</v>
      </c>
      <c r="L364" s="463" t="s">
        <v>918</v>
      </c>
      <c r="M364" s="463" t="s">
        <v>918</v>
      </c>
      <c r="N364" s="463" t="s">
        <v>918</v>
      </c>
      <c r="O364" s="463" t="s">
        <v>918</v>
      </c>
      <c r="P364" s="463" t="s">
        <v>918</v>
      </c>
      <c r="Q364" s="463" t="s">
        <v>918</v>
      </c>
      <c r="R364" s="463" t="s">
        <v>918</v>
      </c>
      <c r="S364" s="463" t="s">
        <v>918</v>
      </c>
      <c r="T364" s="463" t="s">
        <v>918</v>
      </c>
      <c r="U364" s="463" t="s">
        <v>918</v>
      </c>
      <c r="V364" s="463" t="s">
        <v>918</v>
      </c>
      <c r="W364" s="463" t="s">
        <v>918</v>
      </c>
      <c r="X364" s="463" t="s">
        <v>918</v>
      </c>
      <c r="Y364" s="463" t="s">
        <v>918</v>
      </c>
      <c r="Z364" s="463" t="s">
        <v>918</v>
      </c>
      <c r="AA364" s="463" t="s">
        <v>918</v>
      </c>
      <c r="AB364" s="463" t="s">
        <v>918</v>
      </c>
      <c r="AC364" s="463" t="s">
        <v>918</v>
      </c>
      <c r="AD364" s="463" t="s">
        <v>918</v>
      </c>
      <c r="AE364" s="463" t="s">
        <v>918</v>
      </c>
      <c r="AF364" s="463" t="s">
        <v>918</v>
      </c>
      <c r="AG364" s="463" t="s">
        <v>918</v>
      </c>
      <c r="AH364" s="463" t="s">
        <v>918</v>
      </c>
      <c r="AI364" s="463" t="s">
        <v>918</v>
      </c>
      <c r="AJ364" s="463" t="s">
        <v>918</v>
      </c>
      <c r="AK364" s="463" t="s">
        <v>918</v>
      </c>
      <c r="AL364" s="726"/>
      <c r="AM364" s="726"/>
      <c r="AN364" s="726"/>
      <c r="AO364" s="726"/>
      <c r="AP364" s="726"/>
      <c r="AQ364" s="726"/>
      <c r="AR364" s="726"/>
      <c r="AS364" s="726"/>
      <c r="AT364" s="726"/>
      <c r="AU364" s="726"/>
      <c r="AV364" s="726"/>
      <c r="AW364" s="726"/>
      <c r="AX364" s="726"/>
      <c r="AY364" s="726"/>
      <c r="AZ364" s="726"/>
      <c r="BA364" s="726"/>
      <c r="BB364" s="726"/>
      <c r="BC364" s="726"/>
      <c r="BD364" s="726"/>
      <c r="BE364" s="726"/>
      <c r="BF364" s="726"/>
      <c r="BG364" s="726"/>
      <c r="BH364" s="726"/>
      <c r="BI364" s="726"/>
      <c r="BJ364" s="726"/>
      <c r="BK364" s="726"/>
      <c r="BL364" s="726"/>
    </row>
    <row r="365" spans="1:64" outlineLevel="1" x14ac:dyDescent="0.2">
      <c r="A365" s="726"/>
      <c r="B365" s="845" t="s">
        <v>946</v>
      </c>
      <c r="C365" s="974" t="s">
        <v>3115</v>
      </c>
      <c r="D365" s="463" t="s">
        <v>918</v>
      </c>
      <c r="E365" s="463" t="s">
        <v>918</v>
      </c>
      <c r="F365" s="463" t="s">
        <v>918</v>
      </c>
      <c r="G365" s="463" t="s">
        <v>918</v>
      </c>
      <c r="H365" s="463" t="s">
        <v>918</v>
      </c>
      <c r="I365" s="463" t="s">
        <v>918</v>
      </c>
      <c r="J365" s="463" t="s">
        <v>918</v>
      </c>
      <c r="K365" s="463" t="s">
        <v>918</v>
      </c>
      <c r="L365" s="463" t="s">
        <v>918</v>
      </c>
      <c r="M365" s="463" t="s">
        <v>918</v>
      </c>
      <c r="N365" s="463" t="s">
        <v>918</v>
      </c>
      <c r="O365" s="463" t="s">
        <v>918</v>
      </c>
      <c r="P365" s="463" t="s">
        <v>918</v>
      </c>
      <c r="Q365" s="463" t="s">
        <v>918</v>
      </c>
      <c r="R365" s="463" t="s">
        <v>918</v>
      </c>
      <c r="S365" s="463" t="s">
        <v>918</v>
      </c>
      <c r="T365" s="463" t="s">
        <v>918</v>
      </c>
      <c r="U365" s="463" t="s">
        <v>918</v>
      </c>
      <c r="V365" s="463" t="s">
        <v>918</v>
      </c>
      <c r="W365" s="463" t="s">
        <v>918</v>
      </c>
      <c r="X365" s="463" t="s">
        <v>918</v>
      </c>
      <c r="Y365" s="463" t="s">
        <v>918</v>
      </c>
      <c r="Z365" s="463" t="s">
        <v>918</v>
      </c>
      <c r="AA365" s="463" t="s">
        <v>918</v>
      </c>
      <c r="AB365" s="463" t="s">
        <v>918</v>
      </c>
      <c r="AC365" s="463" t="s">
        <v>918</v>
      </c>
      <c r="AD365" s="463" t="s">
        <v>918</v>
      </c>
      <c r="AE365" s="463" t="s">
        <v>918</v>
      </c>
      <c r="AF365" s="463" t="s">
        <v>918</v>
      </c>
      <c r="AG365" s="463" t="s">
        <v>918</v>
      </c>
      <c r="AH365" s="463" t="s">
        <v>918</v>
      </c>
      <c r="AI365" s="463" t="s">
        <v>918</v>
      </c>
      <c r="AJ365" s="463" t="s">
        <v>918</v>
      </c>
      <c r="AK365" s="463" t="s">
        <v>918</v>
      </c>
      <c r="AL365" s="726"/>
      <c r="AM365" s="726"/>
      <c r="AN365" s="726"/>
      <c r="AO365" s="726"/>
      <c r="AP365" s="726"/>
      <c r="AQ365" s="726"/>
      <c r="AR365" s="726"/>
      <c r="AS365" s="726"/>
      <c r="AT365" s="726"/>
      <c r="AU365" s="726"/>
      <c r="AV365" s="726"/>
      <c r="AW365" s="726"/>
      <c r="AX365" s="726"/>
      <c r="AY365" s="726"/>
      <c r="AZ365" s="726"/>
      <c r="BA365" s="726"/>
      <c r="BB365" s="726"/>
      <c r="BC365" s="726"/>
      <c r="BD365" s="726"/>
      <c r="BE365" s="726"/>
      <c r="BF365" s="726"/>
      <c r="BG365" s="726"/>
      <c r="BH365" s="726"/>
      <c r="BI365" s="726"/>
      <c r="BJ365" s="726"/>
      <c r="BK365" s="726"/>
      <c r="BL365" s="726"/>
    </row>
    <row r="366" spans="1:64" outlineLevel="1" x14ac:dyDescent="0.2">
      <c r="A366" s="726"/>
      <c r="B366" s="845" t="s">
        <v>946</v>
      </c>
      <c r="C366" s="974" t="s">
        <v>3116</v>
      </c>
      <c r="D366" s="463" t="s">
        <v>918</v>
      </c>
      <c r="E366" s="463" t="s">
        <v>918</v>
      </c>
      <c r="F366" s="463" t="s">
        <v>918</v>
      </c>
      <c r="G366" s="463" t="s">
        <v>918</v>
      </c>
      <c r="H366" s="463" t="s">
        <v>918</v>
      </c>
      <c r="I366" s="463" t="s">
        <v>918</v>
      </c>
      <c r="J366" s="463" t="s">
        <v>918</v>
      </c>
      <c r="K366" s="463" t="s">
        <v>918</v>
      </c>
      <c r="L366" s="463" t="s">
        <v>918</v>
      </c>
      <c r="M366" s="463" t="s">
        <v>918</v>
      </c>
      <c r="N366" s="463" t="s">
        <v>918</v>
      </c>
      <c r="O366" s="463" t="s">
        <v>918</v>
      </c>
      <c r="P366" s="463" t="s">
        <v>918</v>
      </c>
      <c r="Q366" s="463" t="s">
        <v>918</v>
      </c>
      <c r="R366" s="463" t="s">
        <v>918</v>
      </c>
      <c r="S366" s="463" t="s">
        <v>918</v>
      </c>
      <c r="T366" s="463" t="s">
        <v>918</v>
      </c>
      <c r="U366" s="463" t="s">
        <v>918</v>
      </c>
      <c r="V366" s="463" t="s">
        <v>918</v>
      </c>
      <c r="W366" s="463" t="s">
        <v>918</v>
      </c>
      <c r="X366" s="463" t="s">
        <v>918</v>
      </c>
      <c r="Y366" s="463" t="s">
        <v>918</v>
      </c>
      <c r="Z366" s="463" t="s">
        <v>918</v>
      </c>
      <c r="AA366" s="463" t="s">
        <v>918</v>
      </c>
      <c r="AB366" s="463" t="s">
        <v>918</v>
      </c>
      <c r="AC366" s="463" t="s">
        <v>918</v>
      </c>
      <c r="AD366" s="463" t="s">
        <v>918</v>
      </c>
      <c r="AE366" s="463" t="s">
        <v>918</v>
      </c>
      <c r="AF366" s="463" t="s">
        <v>918</v>
      </c>
      <c r="AG366" s="463" t="s">
        <v>918</v>
      </c>
      <c r="AH366" s="463" t="s">
        <v>918</v>
      </c>
      <c r="AI366" s="463" t="s">
        <v>918</v>
      </c>
      <c r="AJ366" s="463" t="s">
        <v>918</v>
      </c>
      <c r="AK366" s="463" t="s">
        <v>918</v>
      </c>
      <c r="AL366" s="726"/>
      <c r="AM366" s="726"/>
      <c r="AN366" s="726"/>
      <c r="AO366" s="726"/>
      <c r="AP366" s="726"/>
      <c r="AQ366" s="726"/>
      <c r="AR366" s="726"/>
      <c r="AS366" s="726"/>
      <c r="AT366" s="726"/>
      <c r="AU366" s="726"/>
      <c r="AV366" s="726"/>
      <c r="AW366" s="726"/>
      <c r="AX366" s="726"/>
      <c r="AY366" s="726"/>
      <c r="AZ366" s="726"/>
      <c r="BA366" s="726"/>
      <c r="BB366" s="726"/>
      <c r="BC366" s="726"/>
      <c r="BD366" s="726"/>
      <c r="BE366" s="726"/>
      <c r="BF366" s="726"/>
      <c r="BG366" s="726"/>
      <c r="BH366" s="726"/>
      <c r="BI366" s="726"/>
      <c r="BJ366" s="726"/>
      <c r="BK366" s="726"/>
      <c r="BL366" s="726"/>
    </row>
    <row r="367" spans="1:64" outlineLevel="1" x14ac:dyDescent="0.2">
      <c r="A367" s="726"/>
      <c r="B367" s="845" t="s">
        <v>946</v>
      </c>
      <c r="C367" s="974" t="s">
        <v>3117</v>
      </c>
      <c r="D367" s="463" t="s">
        <v>918</v>
      </c>
      <c r="E367" s="463" t="s">
        <v>918</v>
      </c>
      <c r="F367" s="463" t="s">
        <v>918</v>
      </c>
      <c r="G367" s="463" t="s">
        <v>918</v>
      </c>
      <c r="H367" s="463" t="s">
        <v>918</v>
      </c>
      <c r="I367" s="463" t="s">
        <v>918</v>
      </c>
      <c r="J367" s="463" t="s">
        <v>918</v>
      </c>
      <c r="K367" s="463" t="s">
        <v>918</v>
      </c>
      <c r="L367" s="463" t="s">
        <v>918</v>
      </c>
      <c r="M367" s="463" t="s">
        <v>918</v>
      </c>
      <c r="N367" s="463" t="s">
        <v>918</v>
      </c>
      <c r="O367" s="463" t="s">
        <v>918</v>
      </c>
      <c r="P367" s="463" t="s">
        <v>918</v>
      </c>
      <c r="Q367" s="463" t="s">
        <v>918</v>
      </c>
      <c r="R367" s="463" t="s">
        <v>918</v>
      </c>
      <c r="S367" s="463" t="s">
        <v>918</v>
      </c>
      <c r="T367" s="463" t="s">
        <v>918</v>
      </c>
      <c r="U367" s="463" t="s">
        <v>918</v>
      </c>
      <c r="V367" s="463" t="s">
        <v>918</v>
      </c>
      <c r="W367" s="463" t="s">
        <v>918</v>
      </c>
      <c r="X367" s="463" t="s">
        <v>918</v>
      </c>
      <c r="Y367" s="463" t="s">
        <v>918</v>
      </c>
      <c r="Z367" s="463" t="s">
        <v>918</v>
      </c>
      <c r="AA367" s="463" t="s">
        <v>918</v>
      </c>
      <c r="AB367" s="463" t="s">
        <v>918</v>
      </c>
      <c r="AC367" s="463" t="s">
        <v>918</v>
      </c>
      <c r="AD367" s="463" t="s">
        <v>918</v>
      </c>
      <c r="AE367" s="463" t="s">
        <v>918</v>
      </c>
      <c r="AF367" s="463" t="s">
        <v>918</v>
      </c>
      <c r="AG367" s="463" t="s">
        <v>918</v>
      </c>
      <c r="AH367" s="463" t="s">
        <v>918</v>
      </c>
      <c r="AI367" s="463" t="s">
        <v>918</v>
      </c>
      <c r="AJ367" s="463" t="s">
        <v>918</v>
      </c>
      <c r="AK367" s="463" t="s">
        <v>918</v>
      </c>
      <c r="AL367" s="726"/>
      <c r="AM367" s="726"/>
      <c r="AN367" s="726"/>
      <c r="AO367" s="726"/>
      <c r="AP367" s="726"/>
      <c r="AQ367" s="726"/>
      <c r="AR367" s="726"/>
      <c r="AS367" s="726"/>
      <c r="AT367" s="726"/>
      <c r="AU367" s="726"/>
      <c r="AV367" s="726"/>
      <c r="AW367" s="726"/>
      <c r="AX367" s="726"/>
      <c r="AY367" s="726"/>
      <c r="AZ367" s="726"/>
      <c r="BA367" s="726"/>
      <c r="BB367" s="726"/>
      <c r="BC367" s="726"/>
      <c r="BD367" s="726"/>
      <c r="BE367" s="726"/>
      <c r="BF367" s="726"/>
      <c r="BG367" s="726"/>
      <c r="BH367" s="726"/>
      <c r="BI367" s="726"/>
      <c r="BJ367" s="726"/>
      <c r="BK367" s="726"/>
      <c r="BL367" s="726"/>
    </row>
    <row r="368" spans="1:64" outlineLevel="1" x14ac:dyDescent="0.2">
      <c r="A368" s="726"/>
      <c r="B368" s="845" t="s">
        <v>946</v>
      </c>
      <c r="C368" s="974" t="s">
        <v>3118</v>
      </c>
      <c r="D368" s="463" t="s">
        <v>918</v>
      </c>
      <c r="E368" s="463" t="s">
        <v>918</v>
      </c>
      <c r="F368" s="463" t="s">
        <v>918</v>
      </c>
      <c r="G368" s="463" t="s">
        <v>918</v>
      </c>
      <c r="H368" s="463" t="s">
        <v>918</v>
      </c>
      <c r="I368" s="463" t="s">
        <v>918</v>
      </c>
      <c r="J368" s="463" t="s">
        <v>918</v>
      </c>
      <c r="K368" s="463" t="s">
        <v>918</v>
      </c>
      <c r="L368" s="463" t="s">
        <v>918</v>
      </c>
      <c r="M368" s="463" t="s">
        <v>918</v>
      </c>
      <c r="N368" s="463" t="s">
        <v>918</v>
      </c>
      <c r="O368" s="463" t="s">
        <v>918</v>
      </c>
      <c r="P368" s="463" t="s">
        <v>918</v>
      </c>
      <c r="Q368" s="463" t="s">
        <v>918</v>
      </c>
      <c r="R368" s="463" t="s">
        <v>918</v>
      </c>
      <c r="S368" s="463" t="s">
        <v>918</v>
      </c>
      <c r="T368" s="463" t="s">
        <v>918</v>
      </c>
      <c r="U368" s="463" t="s">
        <v>918</v>
      </c>
      <c r="V368" s="463" t="s">
        <v>918</v>
      </c>
      <c r="W368" s="463" t="s">
        <v>918</v>
      </c>
      <c r="X368" s="463" t="s">
        <v>918</v>
      </c>
      <c r="Y368" s="463" t="s">
        <v>918</v>
      </c>
      <c r="Z368" s="463" t="s">
        <v>918</v>
      </c>
      <c r="AA368" s="463" t="s">
        <v>918</v>
      </c>
      <c r="AB368" s="463" t="s">
        <v>918</v>
      </c>
      <c r="AC368" s="463" t="s">
        <v>918</v>
      </c>
      <c r="AD368" s="463" t="s">
        <v>918</v>
      </c>
      <c r="AE368" s="463" t="s">
        <v>918</v>
      </c>
      <c r="AF368" s="463" t="s">
        <v>918</v>
      </c>
      <c r="AG368" s="463" t="s">
        <v>918</v>
      </c>
      <c r="AH368" s="463" t="s">
        <v>918</v>
      </c>
      <c r="AI368" s="463" t="s">
        <v>918</v>
      </c>
      <c r="AJ368" s="463" t="s">
        <v>918</v>
      </c>
      <c r="AK368" s="463" t="s">
        <v>918</v>
      </c>
      <c r="AL368" s="726"/>
      <c r="AM368" s="726"/>
      <c r="AN368" s="726"/>
      <c r="AO368" s="726"/>
      <c r="AP368" s="726"/>
      <c r="AQ368" s="726"/>
      <c r="AR368" s="726"/>
      <c r="AS368" s="726"/>
      <c r="AT368" s="726"/>
      <c r="AU368" s="726"/>
      <c r="AV368" s="726"/>
      <c r="AW368" s="726"/>
      <c r="AX368" s="726"/>
      <c r="AY368" s="726"/>
      <c r="AZ368" s="726"/>
      <c r="BA368" s="726"/>
      <c r="BB368" s="726"/>
      <c r="BC368" s="726"/>
      <c r="BD368" s="726"/>
      <c r="BE368" s="726"/>
      <c r="BF368" s="726"/>
      <c r="BG368" s="726"/>
      <c r="BH368" s="726"/>
      <c r="BI368" s="726"/>
      <c r="BJ368" s="726"/>
      <c r="BK368" s="726"/>
      <c r="BL368" s="726"/>
    </row>
    <row r="369" spans="1:64" outlineLevel="1" x14ac:dyDescent="0.2">
      <c r="A369" s="726"/>
      <c r="B369" s="845" t="s">
        <v>946</v>
      </c>
      <c r="C369" s="974" t="s">
        <v>3119</v>
      </c>
      <c r="D369" s="463" t="s">
        <v>918</v>
      </c>
      <c r="E369" s="463" t="s">
        <v>918</v>
      </c>
      <c r="F369" s="463" t="s">
        <v>918</v>
      </c>
      <c r="G369" s="463" t="s">
        <v>918</v>
      </c>
      <c r="H369" s="463" t="s">
        <v>918</v>
      </c>
      <c r="I369" s="463" t="s">
        <v>918</v>
      </c>
      <c r="J369" s="463" t="s">
        <v>918</v>
      </c>
      <c r="K369" s="463" t="s">
        <v>918</v>
      </c>
      <c r="L369" s="463" t="s">
        <v>918</v>
      </c>
      <c r="M369" s="463" t="s">
        <v>918</v>
      </c>
      <c r="N369" s="463" t="s">
        <v>918</v>
      </c>
      <c r="O369" s="463" t="s">
        <v>918</v>
      </c>
      <c r="P369" s="463" t="s">
        <v>918</v>
      </c>
      <c r="Q369" s="463" t="s">
        <v>918</v>
      </c>
      <c r="R369" s="463" t="s">
        <v>918</v>
      </c>
      <c r="S369" s="463" t="s">
        <v>918</v>
      </c>
      <c r="T369" s="463" t="s">
        <v>918</v>
      </c>
      <c r="U369" s="463" t="s">
        <v>918</v>
      </c>
      <c r="V369" s="463" t="s">
        <v>918</v>
      </c>
      <c r="W369" s="463" t="s">
        <v>918</v>
      </c>
      <c r="X369" s="463" t="s">
        <v>918</v>
      </c>
      <c r="Y369" s="463" t="s">
        <v>918</v>
      </c>
      <c r="Z369" s="463" t="s">
        <v>918</v>
      </c>
      <c r="AA369" s="463" t="s">
        <v>918</v>
      </c>
      <c r="AB369" s="463" t="s">
        <v>918</v>
      </c>
      <c r="AC369" s="463" t="s">
        <v>918</v>
      </c>
      <c r="AD369" s="463" t="s">
        <v>918</v>
      </c>
      <c r="AE369" s="463" t="s">
        <v>918</v>
      </c>
      <c r="AF369" s="463" t="s">
        <v>918</v>
      </c>
      <c r="AG369" s="463" t="s">
        <v>918</v>
      </c>
      <c r="AH369" s="463" t="s">
        <v>918</v>
      </c>
      <c r="AI369" s="463" t="s">
        <v>918</v>
      </c>
      <c r="AJ369" s="463" t="s">
        <v>918</v>
      </c>
      <c r="AK369" s="463" t="s">
        <v>918</v>
      </c>
      <c r="AL369" s="726"/>
      <c r="AM369" s="726"/>
      <c r="AN369" s="726"/>
      <c r="AO369" s="726"/>
      <c r="AP369" s="726"/>
      <c r="AQ369" s="726"/>
      <c r="AR369" s="726"/>
      <c r="AS369" s="726"/>
      <c r="AT369" s="726"/>
      <c r="AU369" s="726"/>
      <c r="AV369" s="726"/>
      <c r="AW369" s="726"/>
      <c r="AX369" s="726"/>
      <c r="AY369" s="726"/>
      <c r="AZ369" s="726"/>
      <c r="BA369" s="726"/>
      <c r="BB369" s="726"/>
      <c r="BC369" s="726"/>
      <c r="BD369" s="726"/>
      <c r="BE369" s="726"/>
      <c r="BF369" s="726"/>
      <c r="BG369" s="726"/>
      <c r="BH369" s="726"/>
      <c r="BI369" s="726"/>
      <c r="BJ369" s="726"/>
      <c r="BK369" s="726"/>
      <c r="BL369" s="726"/>
    </row>
    <row r="370" spans="1:64" outlineLevel="1" x14ac:dyDescent="0.2">
      <c r="A370" s="726"/>
      <c r="B370" s="845" t="s">
        <v>946</v>
      </c>
      <c r="C370" s="974" t="s">
        <v>3120</v>
      </c>
      <c r="D370" s="463" t="s">
        <v>918</v>
      </c>
      <c r="E370" s="463" t="s">
        <v>918</v>
      </c>
      <c r="F370" s="463" t="s">
        <v>918</v>
      </c>
      <c r="G370" s="463" t="s">
        <v>918</v>
      </c>
      <c r="H370" s="463" t="s">
        <v>918</v>
      </c>
      <c r="I370" s="463" t="s">
        <v>918</v>
      </c>
      <c r="J370" s="463" t="s">
        <v>918</v>
      </c>
      <c r="K370" s="463" t="s">
        <v>918</v>
      </c>
      <c r="L370" s="463" t="s">
        <v>918</v>
      </c>
      <c r="M370" s="463" t="s">
        <v>918</v>
      </c>
      <c r="N370" s="463" t="s">
        <v>918</v>
      </c>
      <c r="O370" s="463" t="s">
        <v>918</v>
      </c>
      <c r="P370" s="463" t="s">
        <v>918</v>
      </c>
      <c r="Q370" s="463" t="s">
        <v>918</v>
      </c>
      <c r="R370" s="463" t="s">
        <v>918</v>
      </c>
      <c r="S370" s="463" t="s">
        <v>918</v>
      </c>
      <c r="T370" s="463" t="s">
        <v>918</v>
      </c>
      <c r="U370" s="463" t="s">
        <v>918</v>
      </c>
      <c r="V370" s="463" t="s">
        <v>918</v>
      </c>
      <c r="W370" s="463" t="s">
        <v>918</v>
      </c>
      <c r="X370" s="463" t="s">
        <v>918</v>
      </c>
      <c r="Y370" s="463" t="s">
        <v>918</v>
      </c>
      <c r="Z370" s="463" t="s">
        <v>918</v>
      </c>
      <c r="AA370" s="463" t="s">
        <v>918</v>
      </c>
      <c r="AB370" s="463" t="s">
        <v>918</v>
      </c>
      <c r="AC370" s="463" t="s">
        <v>918</v>
      </c>
      <c r="AD370" s="463" t="s">
        <v>918</v>
      </c>
      <c r="AE370" s="463" t="s">
        <v>918</v>
      </c>
      <c r="AF370" s="463" t="s">
        <v>918</v>
      </c>
      <c r="AG370" s="463" t="s">
        <v>918</v>
      </c>
      <c r="AH370" s="463" t="s">
        <v>918</v>
      </c>
      <c r="AI370" s="463" t="s">
        <v>918</v>
      </c>
      <c r="AJ370" s="463" t="s">
        <v>918</v>
      </c>
      <c r="AK370" s="463" t="s">
        <v>918</v>
      </c>
      <c r="AL370" s="726"/>
      <c r="AM370" s="726"/>
      <c r="AN370" s="726"/>
      <c r="AO370" s="726"/>
      <c r="AP370" s="726"/>
      <c r="AQ370" s="726"/>
      <c r="AR370" s="726"/>
      <c r="AS370" s="726"/>
      <c r="AT370" s="726"/>
      <c r="AU370" s="726"/>
      <c r="AV370" s="726"/>
      <c r="AW370" s="726"/>
      <c r="AX370" s="726"/>
      <c r="AY370" s="726"/>
      <c r="AZ370" s="726"/>
      <c r="BA370" s="726"/>
      <c r="BB370" s="726"/>
      <c r="BC370" s="726"/>
      <c r="BD370" s="726"/>
      <c r="BE370" s="726"/>
      <c r="BF370" s="726"/>
      <c r="BG370" s="726"/>
      <c r="BH370" s="726"/>
      <c r="BI370" s="726"/>
      <c r="BJ370" s="726"/>
      <c r="BK370" s="726"/>
      <c r="BL370" s="726"/>
    </row>
    <row r="371" spans="1:64" outlineLevel="1" x14ac:dyDescent="0.2">
      <c r="A371" s="726"/>
      <c r="B371" s="845" t="s">
        <v>946</v>
      </c>
      <c r="C371" s="974" t="s">
        <v>3121</v>
      </c>
      <c r="D371" s="463" t="s">
        <v>918</v>
      </c>
      <c r="E371" s="463" t="s">
        <v>918</v>
      </c>
      <c r="F371" s="463" t="s">
        <v>918</v>
      </c>
      <c r="G371" s="463" t="s">
        <v>918</v>
      </c>
      <c r="H371" s="463" t="s">
        <v>918</v>
      </c>
      <c r="I371" s="463" t="s">
        <v>918</v>
      </c>
      <c r="J371" s="463" t="s">
        <v>918</v>
      </c>
      <c r="K371" s="463" t="s">
        <v>918</v>
      </c>
      <c r="L371" s="463" t="s">
        <v>918</v>
      </c>
      <c r="M371" s="463" t="s">
        <v>918</v>
      </c>
      <c r="N371" s="463" t="s">
        <v>918</v>
      </c>
      <c r="O371" s="463" t="s">
        <v>918</v>
      </c>
      <c r="P371" s="463" t="s">
        <v>918</v>
      </c>
      <c r="Q371" s="463" t="s">
        <v>918</v>
      </c>
      <c r="R371" s="463" t="s">
        <v>918</v>
      </c>
      <c r="S371" s="463" t="s">
        <v>918</v>
      </c>
      <c r="T371" s="463" t="s">
        <v>918</v>
      </c>
      <c r="U371" s="463" t="s">
        <v>918</v>
      </c>
      <c r="V371" s="463" t="s">
        <v>918</v>
      </c>
      <c r="W371" s="463" t="s">
        <v>918</v>
      </c>
      <c r="X371" s="463" t="s">
        <v>918</v>
      </c>
      <c r="Y371" s="463" t="s">
        <v>918</v>
      </c>
      <c r="Z371" s="463" t="s">
        <v>918</v>
      </c>
      <c r="AA371" s="463" t="s">
        <v>918</v>
      </c>
      <c r="AB371" s="463" t="s">
        <v>918</v>
      </c>
      <c r="AC371" s="463" t="s">
        <v>918</v>
      </c>
      <c r="AD371" s="463" t="s">
        <v>918</v>
      </c>
      <c r="AE371" s="463" t="s">
        <v>918</v>
      </c>
      <c r="AF371" s="463" t="s">
        <v>918</v>
      </c>
      <c r="AG371" s="463" t="s">
        <v>918</v>
      </c>
      <c r="AH371" s="463" t="s">
        <v>918</v>
      </c>
      <c r="AI371" s="463" t="s">
        <v>918</v>
      </c>
      <c r="AJ371" s="463" t="s">
        <v>918</v>
      </c>
      <c r="AK371" s="463" t="s">
        <v>918</v>
      </c>
      <c r="AL371" s="726"/>
      <c r="AM371" s="726"/>
      <c r="AN371" s="726"/>
      <c r="AO371" s="726"/>
      <c r="AP371" s="726"/>
      <c r="AQ371" s="726"/>
      <c r="AR371" s="726"/>
      <c r="AS371" s="726"/>
      <c r="AT371" s="726"/>
      <c r="AU371" s="726"/>
      <c r="AV371" s="726"/>
      <c r="AW371" s="726"/>
      <c r="AX371" s="726"/>
      <c r="AY371" s="726"/>
      <c r="AZ371" s="726"/>
      <c r="BA371" s="726"/>
      <c r="BB371" s="726"/>
      <c r="BC371" s="726"/>
      <c r="BD371" s="726"/>
      <c r="BE371" s="726"/>
      <c r="BF371" s="726"/>
      <c r="BG371" s="726"/>
      <c r="BH371" s="726"/>
      <c r="BI371" s="726"/>
      <c r="BJ371" s="726"/>
      <c r="BK371" s="726"/>
      <c r="BL371" s="726"/>
    </row>
    <row r="372" spans="1:64" outlineLevel="1" x14ac:dyDescent="0.2">
      <c r="A372" s="726"/>
      <c r="B372" s="845" t="s">
        <v>946</v>
      </c>
      <c r="C372" s="974" t="s">
        <v>3122</v>
      </c>
      <c r="D372" s="463" t="s">
        <v>918</v>
      </c>
      <c r="E372" s="463" t="s">
        <v>918</v>
      </c>
      <c r="F372" s="463" t="s">
        <v>918</v>
      </c>
      <c r="G372" s="463" t="s">
        <v>918</v>
      </c>
      <c r="H372" s="463" t="s">
        <v>918</v>
      </c>
      <c r="I372" s="463" t="s">
        <v>918</v>
      </c>
      <c r="J372" s="463" t="s">
        <v>918</v>
      </c>
      <c r="K372" s="463" t="s">
        <v>918</v>
      </c>
      <c r="L372" s="463" t="s">
        <v>918</v>
      </c>
      <c r="M372" s="463" t="s">
        <v>918</v>
      </c>
      <c r="N372" s="463" t="s">
        <v>918</v>
      </c>
      <c r="O372" s="463" t="s">
        <v>918</v>
      </c>
      <c r="P372" s="463" t="s">
        <v>918</v>
      </c>
      <c r="Q372" s="463" t="s">
        <v>918</v>
      </c>
      <c r="R372" s="463" t="s">
        <v>918</v>
      </c>
      <c r="S372" s="463" t="s">
        <v>918</v>
      </c>
      <c r="T372" s="463" t="s">
        <v>918</v>
      </c>
      <c r="U372" s="463" t="s">
        <v>918</v>
      </c>
      <c r="V372" s="463" t="s">
        <v>918</v>
      </c>
      <c r="W372" s="463" t="s">
        <v>918</v>
      </c>
      <c r="X372" s="463" t="s">
        <v>918</v>
      </c>
      <c r="Y372" s="463" t="s">
        <v>918</v>
      </c>
      <c r="Z372" s="463" t="s">
        <v>918</v>
      </c>
      <c r="AA372" s="463" t="s">
        <v>918</v>
      </c>
      <c r="AB372" s="463" t="s">
        <v>918</v>
      </c>
      <c r="AC372" s="463" t="s">
        <v>918</v>
      </c>
      <c r="AD372" s="463" t="s">
        <v>918</v>
      </c>
      <c r="AE372" s="463" t="s">
        <v>918</v>
      </c>
      <c r="AF372" s="463" t="s">
        <v>918</v>
      </c>
      <c r="AG372" s="463" t="s">
        <v>918</v>
      </c>
      <c r="AH372" s="463" t="s">
        <v>918</v>
      </c>
      <c r="AI372" s="463" t="s">
        <v>918</v>
      </c>
      <c r="AJ372" s="463" t="s">
        <v>918</v>
      </c>
      <c r="AK372" s="463" t="s">
        <v>918</v>
      </c>
      <c r="AL372" s="726"/>
      <c r="AM372" s="726"/>
      <c r="AN372" s="726"/>
      <c r="AO372" s="726"/>
      <c r="AP372" s="726"/>
      <c r="AQ372" s="726"/>
      <c r="AR372" s="726"/>
      <c r="AS372" s="726"/>
      <c r="AT372" s="726"/>
      <c r="AU372" s="726"/>
      <c r="AV372" s="726"/>
      <c r="AW372" s="726"/>
      <c r="AX372" s="726"/>
      <c r="AY372" s="726"/>
      <c r="AZ372" s="726"/>
      <c r="BA372" s="726"/>
      <c r="BB372" s="726"/>
      <c r="BC372" s="726"/>
      <c r="BD372" s="726"/>
      <c r="BE372" s="726"/>
      <c r="BF372" s="726"/>
      <c r="BG372" s="726"/>
      <c r="BH372" s="726"/>
      <c r="BI372" s="726"/>
      <c r="BJ372" s="726"/>
      <c r="BK372" s="726"/>
      <c r="BL372" s="726"/>
    </row>
    <row r="373" spans="1:64" outlineLevel="1" x14ac:dyDescent="0.2">
      <c r="A373" s="726"/>
      <c r="B373" s="845" t="s">
        <v>946</v>
      </c>
      <c r="C373" s="974" t="s">
        <v>3123</v>
      </c>
      <c r="D373" s="463" t="s">
        <v>918</v>
      </c>
      <c r="E373" s="463" t="s">
        <v>918</v>
      </c>
      <c r="F373" s="463" t="s">
        <v>918</v>
      </c>
      <c r="G373" s="463" t="s">
        <v>918</v>
      </c>
      <c r="H373" s="463" t="s">
        <v>918</v>
      </c>
      <c r="I373" s="463" t="s">
        <v>918</v>
      </c>
      <c r="J373" s="463" t="s">
        <v>918</v>
      </c>
      <c r="K373" s="463" t="s">
        <v>918</v>
      </c>
      <c r="L373" s="463" t="s">
        <v>918</v>
      </c>
      <c r="M373" s="463" t="s">
        <v>918</v>
      </c>
      <c r="N373" s="463" t="s">
        <v>918</v>
      </c>
      <c r="O373" s="463" t="s">
        <v>918</v>
      </c>
      <c r="P373" s="463" t="s">
        <v>918</v>
      </c>
      <c r="Q373" s="463" t="s">
        <v>918</v>
      </c>
      <c r="R373" s="463" t="s">
        <v>918</v>
      </c>
      <c r="S373" s="463" t="s">
        <v>918</v>
      </c>
      <c r="T373" s="463" t="s">
        <v>918</v>
      </c>
      <c r="U373" s="463" t="s">
        <v>918</v>
      </c>
      <c r="V373" s="463" t="s">
        <v>918</v>
      </c>
      <c r="W373" s="463" t="s">
        <v>918</v>
      </c>
      <c r="X373" s="463" t="s">
        <v>918</v>
      </c>
      <c r="Y373" s="463" t="s">
        <v>918</v>
      </c>
      <c r="Z373" s="463" t="s">
        <v>918</v>
      </c>
      <c r="AA373" s="463" t="s">
        <v>918</v>
      </c>
      <c r="AB373" s="463" t="s">
        <v>918</v>
      </c>
      <c r="AC373" s="463" t="s">
        <v>918</v>
      </c>
      <c r="AD373" s="463" t="s">
        <v>918</v>
      </c>
      <c r="AE373" s="463" t="s">
        <v>918</v>
      </c>
      <c r="AF373" s="463" t="s">
        <v>918</v>
      </c>
      <c r="AG373" s="463" t="s">
        <v>918</v>
      </c>
      <c r="AH373" s="463" t="s">
        <v>918</v>
      </c>
      <c r="AI373" s="463" t="s">
        <v>918</v>
      </c>
      <c r="AJ373" s="463" t="s">
        <v>918</v>
      </c>
      <c r="AK373" s="463" t="s">
        <v>918</v>
      </c>
      <c r="AL373" s="726"/>
      <c r="AM373" s="726"/>
      <c r="AN373" s="726"/>
      <c r="AO373" s="726"/>
      <c r="AP373" s="726"/>
      <c r="AQ373" s="726"/>
      <c r="AR373" s="726"/>
      <c r="AS373" s="726"/>
      <c r="AT373" s="726"/>
      <c r="AU373" s="726"/>
      <c r="AV373" s="726"/>
      <c r="AW373" s="726"/>
      <c r="AX373" s="726"/>
      <c r="AY373" s="726"/>
      <c r="AZ373" s="726"/>
      <c r="BA373" s="726"/>
      <c r="BB373" s="726"/>
      <c r="BC373" s="726"/>
      <c r="BD373" s="726"/>
      <c r="BE373" s="726"/>
      <c r="BF373" s="726"/>
      <c r="BG373" s="726"/>
      <c r="BH373" s="726"/>
      <c r="BI373" s="726"/>
      <c r="BJ373" s="726"/>
      <c r="BK373" s="726"/>
      <c r="BL373" s="726"/>
    </row>
    <row r="374" spans="1:64" outlineLevel="1" x14ac:dyDescent="0.2">
      <c r="A374" s="726"/>
      <c r="B374" s="845" t="s">
        <v>946</v>
      </c>
      <c r="C374" s="974" t="s">
        <v>3124</v>
      </c>
      <c r="D374" s="463" t="s">
        <v>918</v>
      </c>
      <c r="E374" s="463" t="s">
        <v>918</v>
      </c>
      <c r="F374" s="463" t="s">
        <v>918</v>
      </c>
      <c r="G374" s="463" t="s">
        <v>918</v>
      </c>
      <c r="H374" s="463" t="s">
        <v>918</v>
      </c>
      <c r="I374" s="463" t="s">
        <v>918</v>
      </c>
      <c r="J374" s="463" t="s">
        <v>918</v>
      </c>
      <c r="K374" s="463" t="s">
        <v>918</v>
      </c>
      <c r="L374" s="463" t="s">
        <v>918</v>
      </c>
      <c r="M374" s="463" t="s">
        <v>918</v>
      </c>
      <c r="N374" s="463" t="s">
        <v>918</v>
      </c>
      <c r="O374" s="463" t="s">
        <v>918</v>
      </c>
      <c r="P374" s="463" t="s">
        <v>918</v>
      </c>
      <c r="Q374" s="463" t="s">
        <v>918</v>
      </c>
      <c r="R374" s="463" t="s">
        <v>918</v>
      </c>
      <c r="S374" s="463" t="s">
        <v>918</v>
      </c>
      <c r="T374" s="463" t="s">
        <v>918</v>
      </c>
      <c r="U374" s="463" t="s">
        <v>918</v>
      </c>
      <c r="V374" s="463" t="s">
        <v>918</v>
      </c>
      <c r="W374" s="463" t="s">
        <v>918</v>
      </c>
      <c r="X374" s="463" t="s">
        <v>918</v>
      </c>
      <c r="Y374" s="463" t="s">
        <v>918</v>
      </c>
      <c r="Z374" s="463" t="s">
        <v>918</v>
      </c>
      <c r="AA374" s="463" t="s">
        <v>918</v>
      </c>
      <c r="AB374" s="463" t="s">
        <v>918</v>
      </c>
      <c r="AC374" s="463" t="s">
        <v>918</v>
      </c>
      <c r="AD374" s="463" t="s">
        <v>918</v>
      </c>
      <c r="AE374" s="463" t="s">
        <v>918</v>
      </c>
      <c r="AF374" s="463" t="s">
        <v>918</v>
      </c>
      <c r="AG374" s="463" t="s">
        <v>918</v>
      </c>
      <c r="AH374" s="463" t="s">
        <v>918</v>
      </c>
      <c r="AI374" s="463" t="s">
        <v>918</v>
      </c>
      <c r="AJ374" s="463" t="s">
        <v>918</v>
      </c>
      <c r="AK374" s="463" t="s">
        <v>918</v>
      </c>
      <c r="AL374" s="726"/>
      <c r="AM374" s="726"/>
      <c r="AN374" s="726"/>
      <c r="AO374" s="726"/>
      <c r="AP374" s="726"/>
      <c r="AQ374" s="726"/>
      <c r="AR374" s="726"/>
      <c r="AS374" s="726"/>
      <c r="AT374" s="726"/>
      <c r="AU374" s="726"/>
      <c r="AV374" s="726"/>
      <c r="AW374" s="726"/>
      <c r="AX374" s="726"/>
      <c r="AY374" s="726"/>
      <c r="AZ374" s="726"/>
      <c r="BA374" s="726"/>
      <c r="BB374" s="726"/>
      <c r="BC374" s="726"/>
      <c r="BD374" s="726"/>
      <c r="BE374" s="726"/>
      <c r="BF374" s="726"/>
      <c r="BG374" s="726"/>
      <c r="BH374" s="726"/>
      <c r="BI374" s="726"/>
      <c r="BJ374" s="726"/>
      <c r="BK374" s="726"/>
      <c r="BL374" s="726"/>
    </row>
    <row r="375" spans="1:64" outlineLevel="1" x14ac:dyDescent="0.2">
      <c r="A375" s="726"/>
      <c r="B375" s="845" t="s">
        <v>946</v>
      </c>
      <c r="C375" s="974" t="s">
        <v>3125</v>
      </c>
      <c r="D375" s="463" t="s">
        <v>918</v>
      </c>
      <c r="E375" s="463" t="s">
        <v>918</v>
      </c>
      <c r="F375" s="463" t="s">
        <v>918</v>
      </c>
      <c r="G375" s="463" t="s">
        <v>918</v>
      </c>
      <c r="H375" s="463" t="s">
        <v>918</v>
      </c>
      <c r="I375" s="463" t="s">
        <v>918</v>
      </c>
      <c r="J375" s="463" t="s">
        <v>918</v>
      </c>
      <c r="K375" s="463" t="s">
        <v>918</v>
      </c>
      <c r="L375" s="463" t="s">
        <v>918</v>
      </c>
      <c r="M375" s="463" t="s">
        <v>918</v>
      </c>
      <c r="N375" s="463" t="s">
        <v>918</v>
      </c>
      <c r="O375" s="463" t="s">
        <v>918</v>
      </c>
      <c r="P375" s="463" t="s">
        <v>918</v>
      </c>
      <c r="Q375" s="463" t="s">
        <v>918</v>
      </c>
      <c r="R375" s="463" t="s">
        <v>918</v>
      </c>
      <c r="S375" s="463" t="s">
        <v>918</v>
      </c>
      <c r="T375" s="463" t="s">
        <v>918</v>
      </c>
      <c r="U375" s="463" t="s">
        <v>918</v>
      </c>
      <c r="V375" s="463" t="s">
        <v>918</v>
      </c>
      <c r="W375" s="463" t="s">
        <v>918</v>
      </c>
      <c r="X375" s="463" t="s">
        <v>918</v>
      </c>
      <c r="Y375" s="463" t="s">
        <v>918</v>
      </c>
      <c r="Z375" s="463" t="s">
        <v>918</v>
      </c>
      <c r="AA375" s="463" t="s">
        <v>918</v>
      </c>
      <c r="AB375" s="463" t="s">
        <v>918</v>
      </c>
      <c r="AC375" s="463" t="s">
        <v>918</v>
      </c>
      <c r="AD375" s="463" t="s">
        <v>918</v>
      </c>
      <c r="AE375" s="463" t="s">
        <v>918</v>
      </c>
      <c r="AF375" s="463" t="s">
        <v>918</v>
      </c>
      <c r="AG375" s="463" t="s">
        <v>918</v>
      </c>
      <c r="AH375" s="463" t="s">
        <v>918</v>
      </c>
      <c r="AI375" s="463" t="s">
        <v>918</v>
      </c>
      <c r="AJ375" s="463" t="s">
        <v>918</v>
      </c>
      <c r="AK375" s="463" t="s">
        <v>918</v>
      </c>
      <c r="AL375" s="726"/>
      <c r="AM375" s="726"/>
      <c r="AN375" s="726"/>
      <c r="AO375" s="726"/>
      <c r="AP375" s="726"/>
      <c r="AQ375" s="726"/>
      <c r="AR375" s="726"/>
      <c r="AS375" s="726"/>
      <c r="AT375" s="726"/>
      <c r="AU375" s="726"/>
      <c r="AV375" s="726"/>
      <c r="AW375" s="726"/>
      <c r="AX375" s="726"/>
      <c r="AY375" s="726"/>
      <c r="AZ375" s="726"/>
      <c r="BA375" s="726"/>
      <c r="BB375" s="726"/>
      <c r="BC375" s="726"/>
      <c r="BD375" s="726"/>
      <c r="BE375" s="726"/>
      <c r="BF375" s="726"/>
      <c r="BG375" s="726"/>
      <c r="BH375" s="726"/>
      <c r="BI375" s="726"/>
      <c r="BJ375" s="726"/>
      <c r="BK375" s="726"/>
      <c r="BL375" s="726"/>
    </row>
    <row r="376" spans="1:64" outlineLevel="1" x14ac:dyDescent="0.2">
      <c r="A376" s="726"/>
      <c r="B376" s="845" t="s">
        <v>946</v>
      </c>
      <c r="C376" s="974" t="s">
        <v>3126</v>
      </c>
      <c r="D376" s="463" t="s">
        <v>918</v>
      </c>
      <c r="E376" s="463" t="s">
        <v>918</v>
      </c>
      <c r="F376" s="463" t="s">
        <v>918</v>
      </c>
      <c r="G376" s="463" t="s">
        <v>918</v>
      </c>
      <c r="H376" s="463" t="s">
        <v>918</v>
      </c>
      <c r="I376" s="463" t="s">
        <v>918</v>
      </c>
      <c r="J376" s="463" t="s">
        <v>918</v>
      </c>
      <c r="K376" s="463" t="s">
        <v>918</v>
      </c>
      <c r="L376" s="463" t="s">
        <v>918</v>
      </c>
      <c r="M376" s="463" t="s">
        <v>918</v>
      </c>
      <c r="N376" s="463" t="s">
        <v>918</v>
      </c>
      <c r="O376" s="463" t="s">
        <v>918</v>
      </c>
      <c r="P376" s="463" t="s">
        <v>918</v>
      </c>
      <c r="Q376" s="463" t="s">
        <v>918</v>
      </c>
      <c r="R376" s="463" t="s">
        <v>918</v>
      </c>
      <c r="S376" s="463" t="s">
        <v>918</v>
      </c>
      <c r="T376" s="463" t="s">
        <v>918</v>
      </c>
      <c r="U376" s="463" t="s">
        <v>918</v>
      </c>
      <c r="V376" s="463" t="s">
        <v>918</v>
      </c>
      <c r="W376" s="463" t="s">
        <v>918</v>
      </c>
      <c r="X376" s="463" t="s">
        <v>918</v>
      </c>
      <c r="Y376" s="463" t="s">
        <v>918</v>
      </c>
      <c r="Z376" s="463" t="s">
        <v>918</v>
      </c>
      <c r="AA376" s="463" t="s">
        <v>918</v>
      </c>
      <c r="AB376" s="463" t="s">
        <v>918</v>
      </c>
      <c r="AC376" s="463" t="s">
        <v>918</v>
      </c>
      <c r="AD376" s="463" t="s">
        <v>918</v>
      </c>
      <c r="AE376" s="463" t="s">
        <v>918</v>
      </c>
      <c r="AF376" s="463" t="s">
        <v>918</v>
      </c>
      <c r="AG376" s="463" t="s">
        <v>918</v>
      </c>
      <c r="AH376" s="463" t="s">
        <v>918</v>
      </c>
      <c r="AI376" s="463" t="s">
        <v>918</v>
      </c>
      <c r="AJ376" s="463" t="s">
        <v>918</v>
      </c>
      <c r="AK376" s="463" t="s">
        <v>918</v>
      </c>
      <c r="AL376" s="726"/>
      <c r="AM376" s="726"/>
      <c r="AN376" s="726"/>
      <c r="AO376" s="726"/>
      <c r="AP376" s="726"/>
      <c r="AQ376" s="726"/>
      <c r="AR376" s="726"/>
      <c r="AS376" s="726"/>
      <c r="AT376" s="726"/>
      <c r="AU376" s="726"/>
      <c r="AV376" s="726"/>
      <c r="AW376" s="726"/>
      <c r="AX376" s="726"/>
      <c r="AY376" s="726"/>
      <c r="AZ376" s="726"/>
      <c r="BA376" s="726"/>
      <c r="BB376" s="726"/>
      <c r="BC376" s="726"/>
      <c r="BD376" s="726"/>
      <c r="BE376" s="726"/>
      <c r="BF376" s="726"/>
      <c r="BG376" s="726"/>
      <c r="BH376" s="726"/>
      <c r="BI376" s="726"/>
      <c r="BJ376" s="726"/>
      <c r="BK376" s="726"/>
      <c r="BL376" s="726"/>
    </row>
    <row r="377" spans="1:64" outlineLevel="1" x14ac:dyDescent="0.2">
      <c r="A377" s="726"/>
      <c r="B377" s="845" t="s">
        <v>946</v>
      </c>
      <c r="C377" s="974" t="s">
        <v>3127</v>
      </c>
      <c r="D377" s="463" t="s">
        <v>918</v>
      </c>
      <c r="E377" s="463" t="s">
        <v>918</v>
      </c>
      <c r="F377" s="463" t="s">
        <v>918</v>
      </c>
      <c r="G377" s="463" t="s">
        <v>918</v>
      </c>
      <c r="H377" s="463" t="s">
        <v>918</v>
      </c>
      <c r="I377" s="463" t="s">
        <v>918</v>
      </c>
      <c r="J377" s="463" t="s">
        <v>918</v>
      </c>
      <c r="K377" s="463" t="s">
        <v>918</v>
      </c>
      <c r="L377" s="463" t="s">
        <v>918</v>
      </c>
      <c r="M377" s="463" t="s">
        <v>918</v>
      </c>
      <c r="N377" s="463" t="s">
        <v>918</v>
      </c>
      <c r="O377" s="463" t="s">
        <v>918</v>
      </c>
      <c r="P377" s="463" t="s">
        <v>918</v>
      </c>
      <c r="Q377" s="463" t="s">
        <v>918</v>
      </c>
      <c r="R377" s="463" t="s">
        <v>918</v>
      </c>
      <c r="S377" s="463" t="s">
        <v>918</v>
      </c>
      <c r="T377" s="463" t="s">
        <v>918</v>
      </c>
      <c r="U377" s="463" t="s">
        <v>918</v>
      </c>
      <c r="V377" s="463" t="s">
        <v>918</v>
      </c>
      <c r="W377" s="463" t="s">
        <v>918</v>
      </c>
      <c r="X377" s="463" t="s">
        <v>918</v>
      </c>
      <c r="Y377" s="463" t="s">
        <v>918</v>
      </c>
      <c r="Z377" s="463" t="s">
        <v>918</v>
      </c>
      <c r="AA377" s="463" t="s">
        <v>918</v>
      </c>
      <c r="AB377" s="463" t="s">
        <v>918</v>
      </c>
      <c r="AC377" s="463" t="s">
        <v>918</v>
      </c>
      <c r="AD377" s="463" t="s">
        <v>918</v>
      </c>
      <c r="AE377" s="463" t="s">
        <v>918</v>
      </c>
      <c r="AF377" s="463" t="s">
        <v>918</v>
      </c>
      <c r="AG377" s="463" t="s">
        <v>918</v>
      </c>
      <c r="AH377" s="463" t="s">
        <v>918</v>
      </c>
      <c r="AI377" s="463" t="s">
        <v>918</v>
      </c>
      <c r="AJ377" s="463" t="s">
        <v>918</v>
      </c>
      <c r="AK377" s="463" t="s">
        <v>918</v>
      </c>
      <c r="AL377" s="726"/>
      <c r="AM377" s="726"/>
      <c r="AN377" s="726"/>
      <c r="AO377" s="726"/>
      <c r="AP377" s="726"/>
      <c r="AQ377" s="726"/>
      <c r="AR377" s="726"/>
      <c r="AS377" s="726"/>
      <c r="AT377" s="726"/>
      <c r="AU377" s="726"/>
      <c r="AV377" s="726"/>
      <c r="AW377" s="726"/>
      <c r="AX377" s="726"/>
      <c r="AY377" s="726"/>
      <c r="AZ377" s="726"/>
      <c r="BA377" s="726"/>
      <c r="BB377" s="726"/>
      <c r="BC377" s="726"/>
      <c r="BD377" s="726"/>
      <c r="BE377" s="726"/>
      <c r="BF377" s="726"/>
      <c r="BG377" s="726"/>
      <c r="BH377" s="726"/>
      <c r="BI377" s="726"/>
      <c r="BJ377" s="726"/>
      <c r="BK377" s="726"/>
      <c r="BL377" s="726"/>
    </row>
    <row r="378" spans="1:64" outlineLevel="1" x14ac:dyDescent="0.2">
      <c r="A378" s="726"/>
      <c r="B378" s="845" t="s">
        <v>946</v>
      </c>
      <c r="C378" s="974" t="s">
        <v>3128</v>
      </c>
      <c r="D378" s="463" t="s">
        <v>918</v>
      </c>
      <c r="E378" s="463" t="s">
        <v>918</v>
      </c>
      <c r="F378" s="463" t="s">
        <v>918</v>
      </c>
      <c r="G378" s="463" t="s">
        <v>918</v>
      </c>
      <c r="H378" s="463" t="s">
        <v>918</v>
      </c>
      <c r="I378" s="463" t="s">
        <v>918</v>
      </c>
      <c r="J378" s="463" t="s">
        <v>918</v>
      </c>
      <c r="K378" s="463" t="s">
        <v>918</v>
      </c>
      <c r="L378" s="463" t="s">
        <v>918</v>
      </c>
      <c r="M378" s="463" t="s">
        <v>918</v>
      </c>
      <c r="N378" s="463" t="s">
        <v>918</v>
      </c>
      <c r="O378" s="463" t="s">
        <v>918</v>
      </c>
      <c r="P378" s="463" t="s">
        <v>918</v>
      </c>
      <c r="Q378" s="463" t="s">
        <v>918</v>
      </c>
      <c r="R378" s="463" t="s">
        <v>918</v>
      </c>
      <c r="S378" s="463" t="s">
        <v>918</v>
      </c>
      <c r="T378" s="463" t="s">
        <v>918</v>
      </c>
      <c r="U378" s="463" t="s">
        <v>918</v>
      </c>
      <c r="V378" s="463" t="s">
        <v>918</v>
      </c>
      <c r="W378" s="463" t="s">
        <v>918</v>
      </c>
      <c r="X378" s="463" t="s">
        <v>918</v>
      </c>
      <c r="Y378" s="463" t="s">
        <v>918</v>
      </c>
      <c r="Z378" s="463" t="s">
        <v>918</v>
      </c>
      <c r="AA378" s="463" t="s">
        <v>918</v>
      </c>
      <c r="AB378" s="463" t="s">
        <v>918</v>
      </c>
      <c r="AC378" s="463" t="s">
        <v>918</v>
      </c>
      <c r="AD378" s="463" t="s">
        <v>918</v>
      </c>
      <c r="AE378" s="463" t="s">
        <v>918</v>
      </c>
      <c r="AF378" s="463" t="s">
        <v>918</v>
      </c>
      <c r="AG378" s="463" t="s">
        <v>918</v>
      </c>
      <c r="AH378" s="463" t="s">
        <v>918</v>
      </c>
      <c r="AI378" s="463" t="s">
        <v>918</v>
      </c>
      <c r="AJ378" s="463" t="s">
        <v>918</v>
      </c>
      <c r="AK378" s="463" t="s">
        <v>918</v>
      </c>
      <c r="AL378" s="726"/>
      <c r="AM378" s="726"/>
      <c r="AN378" s="726"/>
      <c r="AO378" s="726"/>
      <c r="AP378" s="726"/>
      <c r="AQ378" s="726"/>
      <c r="AR378" s="726"/>
      <c r="AS378" s="726"/>
      <c r="AT378" s="726"/>
      <c r="AU378" s="726"/>
      <c r="AV378" s="726"/>
      <c r="AW378" s="726"/>
      <c r="AX378" s="726"/>
      <c r="AY378" s="726"/>
      <c r="AZ378" s="726"/>
      <c r="BA378" s="726"/>
      <c r="BB378" s="726"/>
      <c r="BC378" s="726"/>
      <c r="BD378" s="726"/>
      <c r="BE378" s="726"/>
      <c r="BF378" s="726"/>
      <c r="BG378" s="726"/>
      <c r="BH378" s="726"/>
      <c r="BI378" s="726"/>
      <c r="BJ378" s="726"/>
      <c r="BK378" s="726"/>
      <c r="BL378" s="726"/>
    </row>
    <row r="379" spans="1:64" outlineLevel="1" x14ac:dyDescent="0.2">
      <c r="A379" s="726"/>
      <c r="B379" s="845" t="s">
        <v>946</v>
      </c>
      <c r="C379" s="974" t="s">
        <v>3129</v>
      </c>
      <c r="D379" s="463" t="s">
        <v>918</v>
      </c>
      <c r="E379" s="463" t="s">
        <v>918</v>
      </c>
      <c r="F379" s="463" t="s">
        <v>918</v>
      </c>
      <c r="G379" s="463" t="s">
        <v>918</v>
      </c>
      <c r="H379" s="463" t="s">
        <v>918</v>
      </c>
      <c r="I379" s="463" t="s">
        <v>918</v>
      </c>
      <c r="J379" s="463" t="s">
        <v>918</v>
      </c>
      <c r="K379" s="463" t="s">
        <v>918</v>
      </c>
      <c r="L379" s="463" t="s">
        <v>918</v>
      </c>
      <c r="M379" s="463" t="s">
        <v>918</v>
      </c>
      <c r="N379" s="463" t="s">
        <v>918</v>
      </c>
      <c r="O379" s="463" t="s">
        <v>918</v>
      </c>
      <c r="P379" s="463" t="s">
        <v>918</v>
      </c>
      <c r="Q379" s="463" t="s">
        <v>918</v>
      </c>
      <c r="R379" s="463" t="s">
        <v>918</v>
      </c>
      <c r="S379" s="463" t="s">
        <v>918</v>
      </c>
      <c r="T379" s="463" t="s">
        <v>918</v>
      </c>
      <c r="U379" s="463" t="s">
        <v>918</v>
      </c>
      <c r="V379" s="463" t="s">
        <v>918</v>
      </c>
      <c r="W379" s="463" t="s">
        <v>918</v>
      </c>
      <c r="X379" s="463" t="s">
        <v>918</v>
      </c>
      <c r="Y379" s="463" t="s">
        <v>918</v>
      </c>
      <c r="Z379" s="463" t="s">
        <v>918</v>
      </c>
      <c r="AA379" s="463" t="s">
        <v>918</v>
      </c>
      <c r="AB379" s="463" t="s">
        <v>918</v>
      </c>
      <c r="AC379" s="463" t="s">
        <v>918</v>
      </c>
      <c r="AD379" s="463" t="s">
        <v>918</v>
      </c>
      <c r="AE379" s="463" t="s">
        <v>918</v>
      </c>
      <c r="AF379" s="463" t="s">
        <v>918</v>
      </c>
      <c r="AG379" s="463" t="s">
        <v>918</v>
      </c>
      <c r="AH379" s="463" t="s">
        <v>918</v>
      </c>
      <c r="AI379" s="463" t="s">
        <v>918</v>
      </c>
      <c r="AJ379" s="463" t="s">
        <v>918</v>
      </c>
      <c r="AK379" s="463" t="s">
        <v>918</v>
      </c>
      <c r="AL379" s="726"/>
      <c r="AM379" s="726"/>
      <c r="AN379" s="726"/>
      <c r="AO379" s="726"/>
      <c r="AP379" s="726"/>
      <c r="AQ379" s="726"/>
      <c r="AR379" s="726"/>
      <c r="AS379" s="726"/>
      <c r="AT379" s="726"/>
      <c r="AU379" s="726"/>
      <c r="AV379" s="726"/>
      <c r="AW379" s="726"/>
      <c r="AX379" s="726"/>
      <c r="AY379" s="726"/>
      <c r="AZ379" s="726"/>
      <c r="BA379" s="726"/>
      <c r="BB379" s="726"/>
      <c r="BC379" s="726"/>
      <c r="BD379" s="726"/>
      <c r="BE379" s="726"/>
      <c r="BF379" s="726"/>
      <c r="BG379" s="726"/>
      <c r="BH379" s="726"/>
      <c r="BI379" s="726"/>
      <c r="BJ379" s="726"/>
      <c r="BK379" s="726"/>
      <c r="BL379" s="726"/>
    </row>
    <row r="380" spans="1:64" outlineLevel="1" x14ac:dyDescent="0.2">
      <c r="A380" s="726"/>
      <c r="B380" s="845" t="s">
        <v>946</v>
      </c>
      <c r="C380" s="974" t="s">
        <v>3130</v>
      </c>
      <c r="D380" s="463" t="s">
        <v>918</v>
      </c>
      <c r="E380" s="463" t="s">
        <v>918</v>
      </c>
      <c r="F380" s="463" t="s">
        <v>918</v>
      </c>
      <c r="G380" s="463" t="s">
        <v>918</v>
      </c>
      <c r="H380" s="463" t="s">
        <v>918</v>
      </c>
      <c r="I380" s="463" t="s">
        <v>918</v>
      </c>
      <c r="J380" s="463" t="s">
        <v>918</v>
      </c>
      <c r="K380" s="463" t="s">
        <v>918</v>
      </c>
      <c r="L380" s="463" t="s">
        <v>918</v>
      </c>
      <c r="M380" s="463" t="s">
        <v>918</v>
      </c>
      <c r="N380" s="463" t="s">
        <v>918</v>
      </c>
      <c r="O380" s="463" t="s">
        <v>918</v>
      </c>
      <c r="P380" s="463" t="s">
        <v>918</v>
      </c>
      <c r="Q380" s="463" t="s">
        <v>918</v>
      </c>
      <c r="R380" s="463" t="s">
        <v>918</v>
      </c>
      <c r="S380" s="463" t="s">
        <v>918</v>
      </c>
      <c r="T380" s="463" t="s">
        <v>918</v>
      </c>
      <c r="U380" s="463" t="s">
        <v>918</v>
      </c>
      <c r="V380" s="463" t="s">
        <v>918</v>
      </c>
      <c r="W380" s="463" t="s">
        <v>918</v>
      </c>
      <c r="X380" s="463" t="s">
        <v>918</v>
      </c>
      <c r="Y380" s="463" t="s">
        <v>918</v>
      </c>
      <c r="Z380" s="463" t="s">
        <v>918</v>
      </c>
      <c r="AA380" s="463" t="s">
        <v>918</v>
      </c>
      <c r="AB380" s="463" t="s">
        <v>918</v>
      </c>
      <c r="AC380" s="463" t="s">
        <v>918</v>
      </c>
      <c r="AD380" s="463" t="s">
        <v>918</v>
      </c>
      <c r="AE380" s="463" t="s">
        <v>918</v>
      </c>
      <c r="AF380" s="463" t="s">
        <v>918</v>
      </c>
      <c r="AG380" s="463" t="s">
        <v>918</v>
      </c>
      <c r="AH380" s="463" t="s">
        <v>918</v>
      </c>
      <c r="AI380" s="463" t="s">
        <v>918</v>
      </c>
      <c r="AJ380" s="463" t="s">
        <v>918</v>
      </c>
      <c r="AK380" s="463" t="s">
        <v>918</v>
      </c>
      <c r="AL380" s="726"/>
      <c r="AM380" s="726"/>
      <c r="AN380" s="726"/>
      <c r="AO380" s="726"/>
      <c r="AP380" s="726"/>
      <c r="AQ380" s="726"/>
      <c r="AR380" s="726"/>
      <c r="AS380" s="726"/>
      <c r="AT380" s="726"/>
      <c r="AU380" s="726"/>
      <c r="AV380" s="726"/>
      <c r="AW380" s="726"/>
      <c r="AX380" s="726"/>
      <c r="AY380" s="726"/>
      <c r="AZ380" s="726"/>
      <c r="BA380" s="726"/>
      <c r="BB380" s="726"/>
      <c r="BC380" s="726"/>
      <c r="BD380" s="726"/>
      <c r="BE380" s="726"/>
      <c r="BF380" s="726"/>
      <c r="BG380" s="726"/>
      <c r="BH380" s="726"/>
      <c r="BI380" s="726"/>
      <c r="BJ380" s="726"/>
      <c r="BK380" s="726"/>
      <c r="BL380" s="726"/>
    </row>
    <row r="381" spans="1:64" outlineLevel="1" x14ac:dyDescent="0.2">
      <c r="A381" s="726"/>
      <c r="B381" s="845" t="s">
        <v>946</v>
      </c>
      <c r="C381" s="974" t="s">
        <v>3131</v>
      </c>
      <c r="D381" s="463" t="s">
        <v>918</v>
      </c>
      <c r="E381" s="463" t="s">
        <v>918</v>
      </c>
      <c r="F381" s="463" t="s">
        <v>918</v>
      </c>
      <c r="G381" s="463" t="s">
        <v>918</v>
      </c>
      <c r="H381" s="463" t="s">
        <v>918</v>
      </c>
      <c r="I381" s="463" t="s">
        <v>918</v>
      </c>
      <c r="J381" s="463" t="s">
        <v>918</v>
      </c>
      <c r="K381" s="463" t="s">
        <v>918</v>
      </c>
      <c r="L381" s="463" t="s">
        <v>918</v>
      </c>
      <c r="M381" s="463" t="s">
        <v>918</v>
      </c>
      <c r="N381" s="463" t="s">
        <v>918</v>
      </c>
      <c r="O381" s="463" t="s">
        <v>918</v>
      </c>
      <c r="P381" s="463" t="s">
        <v>918</v>
      </c>
      <c r="Q381" s="463" t="s">
        <v>918</v>
      </c>
      <c r="R381" s="463" t="s">
        <v>918</v>
      </c>
      <c r="S381" s="463" t="s">
        <v>918</v>
      </c>
      <c r="T381" s="463" t="s">
        <v>918</v>
      </c>
      <c r="U381" s="463" t="s">
        <v>918</v>
      </c>
      <c r="V381" s="463" t="s">
        <v>918</v>
      </c>
      <c r="W381" s="463" t="s">
        <v>918</v>
      </c>
      <c r="X381" s="463" t="s">
        <v>918</v>
      </c>
      <c r="Y381" s="463" t="s">
        <v>918</v>
      </c>
      <c r="Z381" s="463" t="s">
        <v>918</v>
      </c>
      <c r="AA381" s="463" t="s">
        <v>918</v>
      </c>
      <c r="AB381" s="463" t="s">
        <v>918</v>
      </c>
      <c r="AC381" s="463" t="s">
        <v>918</v>
      </c>
      <c r="AD381" s="463" t="s">
        <v>918</v>
      </c>
      <c r="AE381" s="463" t="s">
        <v>918</v>
      </c>
      <c r="AF381" s="463" t="s">
        <v>918</v>
      </c>
      <c r="AG381" s="463" t="s">
        <v>918</v>
      </c>
      <c r="AH381" s="463" t="s">
        <v>918</v>
      </c>
      <c r="AI381" s="463" t="s">
        <v>918</v>
      </c>
      <c r="AJ381" s="463" t="s">
        <v>918</v>
      </c>
      <c r="AK381" s="463" t="s">
        <v>918</v>
      </c>
      <c r="AL381" s="726"/>
      <c r="AM381" s="726"/>
      <c r="AN381" s="726"/>
      <c r="AO381" s="726"/>
      <c r="AP381" s="726"/>
      <c r="AQ381" s="726"/>
      <c r="AR381" s="726"/>
      <c r="AS381" s="726"/>
      <c r="AT381" s="726"/>
      <c r="AU381" s="726"/>
      <c r="AV381" s="726"/>
      <c r="AW381" s="726"/>
      <c r="AX381" s="726"/>
      <c r="AY381" s="726"/>
      <c r="AZ381" s="726"/>
      <c r="BA381" s="726"/>
      <c r="BB381" s="726"/>
      <c r="BC381" s="726"/>
      <c r="BD381" s="726"/>
      <c r="BE381" s="726"/>
      <c r="BF381" s="726"/>
      <c r="BG381" s="726"/>
      <c r="BH381" s="726"/>
      <c r="BI381" s="726"/>
      <c r="BJ381" s="726"/>
      <c r="BK381" s="726"/>
      <c r="BL381" s="726"/>
    </row>
    <row r="382" spans="1:64" outlineLevel="1" x14ac:dyDescent="0.2">
      <c r="A382" s="726"/>
      <c r="B382" s="845" t="s">
        <v>946</v>
      </c>
      <c r="C382" s="974" t="s">
        <v>3132</v>
      </c>
      <c r="D382" s="463" t="s">
        <v>918</v>
      </c>
      <c r="E382" s="463" t="s">
        <v>918</v>
      </c>
      <c r="F382" s="463" t="s">
        <v>918</v>
      </c>
      <c r="G382" s="463" t="s">
        <v>918</v>
      </c>
      <c r="H382" s="463" t="s">
        <v>918</v>
      </c>
      <c r="I382" s="463" t="s">
        <v>918</v>
      </c>
      <c r="J382" s="463" t="s">
        <v>918</v>
      </c>
      <c r="K382" s="463" t="s">
        <v>918</v>
      </c>
      <c r="L382" s="463" t="s">
        <v>918</v>
      </c>
      <c r="M382" s="463" t="s">
        <v>918</v>
      </c>
      <c r="N382" s="463" t="s">
        <v>918</v>
      </c>
      <c r="O382" s="463" t="s">
        <v>918</v>
      </c>
      <c r="P382" s="463" t="s">
        <v>918</v>
      </c>
      <c r="Q382" s="463" t="s">
        <v>918</v>
      </c>
      <c r="R382" s="463" t="s">
        <v>918</v>
      </c>
      <c r="S382" s="463" t="s">
        <v>918</v>
      </c>
      <c r="T382" s="463" t="s">
        <v>918</v>
      </c>
      <c r="U382" s="463" t="s">
        <v>918</v>
      </c>
      <c r="V382" s="463" t="s">
        <v>918</v>
      </c>
      <c r="W382" s="463" t="s">
        <v>918</v>
      </c>
      <c r="X382" s="463" t="s">
        <v>918</v>
      </c>
      <c r="Y382" s="463" t="s">
        <v>918</v>
      </c>
      <c r="Z382" s="463" t="s">
        <v>918</v>
      </c>
      <c r="AA382" s="463" t="s">
        <v>918</v>
      </c>
      <c r="AB382" s="463" t="s">
        <v>918</v>
      </c>
      <c r="AC382" s="463" t="s">
        <v>918</v>
      </c>
      <c r="AD382" s="463" t="s">
        <v>918</v>
      </c>
      <c r="AE382" s="463" t="s">
        <v>918</v>
      </c>
      <c r="AF382" s="463" t="s">
        <v>918</v>
      </c>
      <c r="AG382" s="463" t="s">
        <v>918</v>
      </c>
      <c r="AH382" s="463" t="s">
        <v>918</v>
      </c>
      <c r="AI382" s="463" t="s">
        <v>918</v>
      </c>
      <c r="AJ382" s="463" t="s">
        <v>918</v>
      </c>
      <c r="AK382" s="463" t="s">
        <v>918</v>
      </c>
      <c r="AL382" s="726"/>
      <c r="AM382" s="726"/>
      <c r="AN382" s="726"/>
      <c r="AO382" s="726"/>
      <c r="AP382" s="726"/>
      <c r="AQ382" s="726"/>
      <c r="AR382" s="726"/>
      <c r="AS382" s="726"/>
      <c r="AT382" s="726"/>
      <c r="AU382" s="726"/>
      <c r="AV382" s="726"/>
      <c r="AW382" s="726"/>
      <c r="AX382" s="726"/>
      <c r="AY382" s="726"/>
      <c r="AZ382" s="726"/>
      <c r="BA382" s="726"/>
      <c r="BB382" s="726"/>
      <c r="BC382" s="726"/>
      <c r="BD382" s="726"/>
      <c r="BE382" s="726"/>
      <c r="BF382" s="726"/>
      <c r="BG382" s="726"/>
      <c r="BH382" s="726"/>
      <c r="BI382" s="726"/>
      <c r="BJ382" s="726"/>
      <c r="BK382" s="726"/>
      <c r="BL382" s="726"/>
    </row>
    <row r="383" spans="1:64" outlineLevel="1" x14ac:dyDescent="0.2">
      <c r="A383" s="726"/>
      <c r="B383" s="845" t="s">
        <v>946</v>
      </c>
      <c r="C383" s="974" t="s">
        <v>3133</v>
      </c>
      <c r="D383" s="463" t="s">
        <v>918</v>
      </c>
      <c r="E383" s="463" t="s">
        <v>918</v>
      </c>
      <c r="F383" s="463" t="s">
        <v>918</v>
      </c>
      <c r="G383" s="463" t="s">
        <v>918</v>
      </c>
      <c r="H383" s="463" t="s">
        <v>918</v>
      </c>
      <c r="I383" s="463" t="s">
        <v>918</v>
      </c>
      <c r="J383" s="463" t="s">
        <v>918</v>
      </c>
      <c r="K383" s="463" t="s">
        <v>918</v>
      </c>
      <c r="L383" s="463" t="s">
        <v>918</v>
      </c>
      <c r="M383" s="463" t="s">
        <v>918</v>
      </c>
      <c r="N383" s="463" t="s">
        <v>918</v>
      </c>
      <c r="O383" s="463" t="s">
        <v>918</v>
      </c>
      <c r="P383" s="463" t="s">
        <v>918</v>
      </c>
      <c r="Q383" s="463" t="s">
        <v>918</v>
      </c>
      <c r="R383" s="463" t="s">
        <v>918</v>
      </c>
      <c r="S383" s="463" t="s">
        <v>918</v>
      </c>
      <c r="T383" s="463" t="s">
        <v>918</v>
      </c>
      <c r="U383" s="463" t="s">
        <v>918</v>
      </c>
      <c r="V383" s="463" t="s">
        <v>918</v>
      </c>
      <c r="W383" s="463" t="s">
        <v>918</v>
      </c>
      <c r="X383" s="463" t="s">
        <v>918</v>
      </c>
      <c r="Y383" s="463" t="s">
        <v>918</v>
      </c>
      <c r="Z383" s="463" t="s">
        <v>918</v>
      </c>
      <c r="AA383" s="463" t="s">
        <v>918</v>
      </c>
      <c r="AB383" s="463" t="s">
        <v>918</v>
      </c>
      <c r="AC383" s="463" t="s">
        <v>918</v>
      </c>
      <c r="AD383" s="463" t="s">
        <v>918</v>
      </c>
      <c r="AE383" s="463" t="s">
        <v>918</v>
      </c>
      <c r="AF383" s="463" t="s">
        <v>918</v>
      </c>
      <c r="AG383" s="463" t="s">
        <v>918</v>
      </c>
      <c r="AH383" s="463" t="s">
        <v>918</v>
      </c>
      <c r="AI383" s="463" t="s">
        <v>918</v>
      </c>
      <c r="AJ383" s="463" t="s">
        <v>918</v>
      </c>
      <c r="AK383" s="463" t="s">
        <v>918</v>
      </c>
      <c r="AL383" s="726"/>
      <c r="AM383" s="726"/>
      <c r="AN383" s="726"/>
      <c r="AO383" s="726"/>
      <c r="AP383" s="726"/>
      <c r="AQ383" s="726"/>
      <c r="AR383" s="726"/>
      <c r="AS383" s="726"/>
      <c r="AT383" s="726"/>
      <c r="AU383" s="726"/>
      <c r="AV383" s="726"/>
      <c r="AW383" s="726"/>
      <c r="AX383" s="726"/>
      <c r="AY383" s="726"/>
      <c r="AZ383" s="726"/>
      <c r="BA383" s="726"/>
      <c r="BB383" s="726"/>
      <c r="BC383" s="726"/>
      <c r="BD383" s="726"/>
      <c r="BE383" s="726"/>
      <c r="BF383" s="726"/>
      <c r="BG383" s="726"/>
      <c r="BH383" s="726"/>
      <c r="BI383" s="726"/>
      <c r="BJ383" s="726"/>
      <c r="BK383" s="726"/>
      <c r="BL383" s="726"/>
    </row>
    <row r="384" spans="1:64" outlineLevel="1" x14ac:dyDescent="0.2">
      <c r="A384" s="726"/>
      <c r="B384" s="845" t="s">
        <v>946</v>
      </c>
      <c r="C384" s="974" t="s">
        <v>3134</v>
      </c>
      <c r="D384" s="463" t="s">
        <v>918</v>
      </c>
      <c r="E384" s="463" t="s">
        <v>918</v>
      </c>
      <c r="F384" s="463" t="s">
        <v>918</v>
      </c>
      <c r="G384" s="463" t="s">
        <v>918</v>
      </c>
      <c r="H384" s="463" t="s">
        <v>918</v>
      </c>
      <c r="I384" s="463" t="s">
        <v>918</v>
      </c>
      <c r="J384" s="463" t="s">
        <v>918</v>
      </c>
      <c r="K384" s="463" t="s">
        <v>918</v>
      </c>
      <c r="L384" s="463" t="s">
        <v>918</v>
      </c>
      <c r="M384" s="463" t="s">
        <v>918</v>
      </c>
      <c r="N384" s="463" t="s">
        <v>918</v>
      </c>
      <c r="O384" s="463" t="s">
        <v>918</v>
      </c>
      <c r="P384" s="463" t="s">
        <v>918</v>
      </c>
      <c r="Q384" s="463" t="s">
        <v>918</v>
      </c>
      <c r="R384" s="463" t="s">
        <v>918</v>
      </c>
      <c r="S384" s="463" t="s">
        <v>918</v>
      </c>
      <c r="T384" s="463" t="s">
        <v>918</v>
      </c>
      <c r="U384" s="463" t="s">
        <v>918</v>
      </c>
      <c r="V384" s="463" t="s">
        <v>918</v>
      </c>
      <c r="W384" s="463" t="s">
        <v>918</v>
      </c>
      <c r="X384" s="463" t="s">
        <v>918</v>
      </c>
      <c r="Y384" s="463" t="s">
        <v>918</v>
      </c>
      <c r="Z384" s="463" t="s">
        <v>918</v>
      </c>
      <c r="AA384" s="463" t="s">
        <v>918</v>
      </c>
      <c r="AB384" s="463" t="s">
        <v>918</v>
      </c>
      <c r="AC384" s="463" t="s">
        <v>918</v>
      </c>
      <c r="AD384" s="463" t="s">
        <v>918</v>
      </c>
      <c r="AE384" s="463" t="s">
        <v>918</v>
      </c>
      <c r="AF384" s="463" t="s">
        <v>918</v>
      </c>
      <c r="AG384" s="463" t="s">
        <v>918</v>
      </c>
      <c r="AH384" s="463" t="s">
        <v>918</v>
      </c>
      <c r="AI384" s="463" t="s">
        <v>918</v>
      </c>
      <c r="AJ384" s="463" t="s">
        <v>918</v>
      </c>
      <c r="AK384" s="463" t="s">
        <v>918</v>
      </c>
      <c r="AL384" s="726"/>
      <c r="AM384" s="726"/>
      <c r="AN384" s="726"/>
      <c r="AO384" s="726"/>
      <c r="AP384" s="726"/>
      <c r="AQ384" s="726"/>
      <c r="AR384" s="726"/>
      <c r="AS384" s="726"/>
      <c r="AT384" s="726"/>
      <c r="AU384" s="726"/>
      <c r="AV384" s="726"/>
      <c r="AW384" s="726"/>
      <c r="AX384" s="726"/>
      <c r="AY384" s="726"/>
      <c r="AZ384" s="726"/>
      <c r="BA384" s="726"/>
      <c r="BB384" s="726"/>
      <c r="BC384" s="726"/>
      <c r="BD384" s="726"/>
      <c r="BE384" s="726"/>
      <c r="BF384" s="726"/>
      <c r="BG384" s="726"/>
      <c r="BH384" s="726"/>
      <c r="BI384" s="726"/>
      <c r="BJ384" s="726"/>
      <c r="BK384" s="726"/>
      <c r="BL384" s="726"/>
    </row>
    <row r="385" spans="1:64" outlineLevel="1" x14ac:dyDescent="0.2">
      <c r="A385" s="726"/>
      <c r="B385" s="845" t="s">
        <v>946</v>
      </c>
      <c r="C385" s="974" t="s">
        <v>3135</v>
      </c>
      <c r="D385" s="463" t="s">
        <v>918</v>
      </c>
      <c r="E385" s="463" t="s">
        <v>918</v>
      </c>
      <c r="F385" s="463" t="s">
        <v>918</v>
      </c>
      <c r="G385" s="463" t="s">
        <v>918</v>
      </c>
      <c r="H385" s="463" t="s">
        <v>918</v>
      </c>
      <c r="I385" s="463" t="s">
        <v>918</v>
      </c>
      <c r="J385" s="463" t="s">
        <v>918</v>
      </c>
      <c r="K385" s="463" t="s">
        <v>918</v>
      </c>
      <c r="L385" s="463" t="s">
        <v>918</v>
      </c>
      <c r="M385" s="463" t="s">
        <v>918</v>
      </c>
      <c r="N385" s="463" t="s">
        <v>918</v>
      </c>
      <c r="O385" s="463" t="s">
        <v>918</v>
      </c>
      <c r="P385" s="463" t="s">
        <v>918</v>
      </c>
      <c r="Q385" s="463" t="s">
        <v>918</v>
      </c>
      <c r="R385" s="463" t="s">
        <v>918</v>
      </c>
      <c r="S385" s="463" t="s">
        <v>918</v>
      </c>
      <c r="T385" s="463" t="s">
        <v>918</v>
      </c>
      <c r="U385" s="463" t="s">
        <v>918</v>
      </c>
      <c r="V385" s="463" t="s">
        <v>918</v>
      </c>
      <c r="W385" s="463" t="s">
        <v>918</v>
      </c>
      <c r="X385" s="463" t="s">
        <v>918</v>
      </c>
      <c r="Y385" s="463" t="s">
        <v>918</v>
      </c>
      <c r="Z385" s="463" t="s">
        <v>918</v>
      </c>
      <c r="AA385" s="463" t="s">
        <v>918</v>
      </c>
      <c r="AB385" s="463" t="s">
        <v>918</v>
      </c>
      <c r="AC385" s="463" t="s">
        <v>918</v>
      </c>
      <c r="AD385" s="463" t="s">
        <v>918</v>
      </c>
      <c r="AE385" s="463" t="s">
        <v>918</v>
      </c>
      <c r="AF385" s="463" t="s">
        <v>918</v>
      </c>
      <c r="AG385" s="463" t="s">
        <v>918</v>
      </c>
      <c r="AH385" s="463" t="s">
        <v>918</v>
      </c>
      <c r="AI385" s="463" t="s">
        <v>918</v>
      </c>
      <c r="AJ385" s="463" t="s">
        <v>918</v>
      </c>
      <c r="AK385" s="463" t="s">
        <v>918</v>
      </c>
      <c r="AL385" s="726"/>
      <c r="AM385" s="726"/>
      <c r="AN385" s="726"/>
      <c r="AO385" s="726"/>
      <c r="AP385" s="726"/>
      <c r="AQ385" s="726"/>
      <c r="AR385" s="726"/>
      <c r="AS385" s="726"/>
      <c r="AT385" s="726"/>
      <c r="AU385" s="726"/>
      <c r="AV385" s="726"/>
      <c r="AW385" s="726"/>
      <c r="AX385" s="726"/>
      <c r="AY385" s="726"/>
      <c r="AZ385" s="726"/>
      <c r="BA385" s="726"/>
      <c r="BB385" s="726"/>
      <c r="BC385" s="726"/>
      <c r="BD385" s="726"/>
      <c r="BE385" s="726"/>
      <c r="BF385" s="726"/>
      <c r="BG385" s="726"/>
      <c r="BH385" s="726"/>
      <c r="BI385" s="726"/>
      <c r="BJ385" s="726"/>
      <c r="BK385" s="726"/>
      <c r="BL385" s="726"/>
    </row>
    <row r="386" spans="1:64" outlineLevel="1" x14ac:dyDescent="0.2">
      <c r="A386" s="726"/>
      <c r="B386" s="845" t="s">
        <v>946</v>
      </c>
      <c r="C386" s="974" t="s">
        <v>3136</v>
      </c>
      <c r="D386" s="463" t="s">
        <v>918</v>
      </c>
      <c r="E386" s="463" t="s">
        <v>918</v>
      </c>
      <c r="F386" s="463" t="s">
        <v>918</v>
      </c>
      <c r="G386" s="463" t="s">
        <v>918</v>
      </c>
      <c r="H386" s="463" t="s">
        <v>918</v>
      </c>
      <c r="I386" s="463" t="s">
        <v>918</v>
      </c>
      <c r="J386" s="463" t="s">
        <v>918</v>
      </c>
      <c r="K386" s="463" t="s">
        <v>918</v>
      </c>
      <c r="L386" s="463" t="s">
        <v>918</v>
      </c>
      <c r="M386" s="463" t="s">
        <v>918</v>
      </c>
      <c r="N386" s="463" t="s">
        <v>918</v>
      </c>
      <c r="O386" s="463" t="s">
        <v>918</v>
      </c>
      <c r="P386" s="463" t="s">
        <v>918</v>
      </c>
      <c r="Q386" s="463" t="s">
        <v>918</v>
      </c>
      <c r="R386" s="463" t="s">
        <v>918</v>
      </c>
      <c r="S386" s="463" t="s">
        <v>918</v>
      </c>
      <c r="T386" s="463" t="s">
        <v>918</v>
      </c>
      <c r="U386" s="463" t="s">
        <v>918</v>
      </c>
      <c r="V386" s="463" t="s">
        <v>918</v>
      </c>
      <c r="W386" s="463" t="s">
        <v>918</v>
      </c>
      <c r="X386" s="463" t="s">
        <v>918</v>
      </c>
      <c r="Y386" s="463" t="s">
        <v>918</v>
      </c>
      <c r="Z386" s="463" t="s">
        <v>918</v>
      </c>
      <c r="AA386" s="463" t="s">
        <v>918</v>
      </c>
      <c r="AB386" s="463" t="s">
        <v>918</v>
      </c>
      <c r="AC386" s="463" t="s">
        <v>918</v>
      </c>
      <c r="AD386" s="463" t="s">
        <v>918</v>
      </c>
      <c r="AE386" s="463" t="s">
        <v>918</v>
      </c>
      <c r="AF386" s="463" t="s">
        <v>918</v>
      </c>
      <c r="AG386" s="463" t="s">
        <v>918</v>
      </c>
      <c r="AH386" s="463" t="s">
        <v>918</v>
      </c>
      <c r="AI386" s="463" t="s">
        <v>918</v>
      </c>
      <c r="AJ386" s="463" t="s">
        <v>918</v>
      </c>
      <c r="AK386" s="463" t="s">
        <v>918</v>
      </c>
      <c r="AL386" s="726"/>
      <c r="AM386" s="726"/>
      <c r="AN386" s="726"/>
      <c r="AO386" s="726"/>
      <c r="AP386" s="726"/>
      <c r="AQ386" s="726"/>
      <c r="AR386" s="726"/>
      <c r="AS386" s="726"/>
      <c r="AT386" s="726"/>
      <c r="AU386" s="726"/>
      <c r="AV386" s="726"/>
      <c r="AW386" s="726"/>
      <c r="AX386" s="726"/>
      <c r="AY386" s="726"/>
      <c r="AZ386" s="726"/>
      <c r="BA386" s="726"/>
      <c r="BB386" s="726"/>
      <c r="BC386" s="726"/>
      <c r="BD386" s="726"/>
      <c r="BE386" s="726"/>
      <c r="BF386" s="726"/>
      <c r="BG386" s="726"/>
      <c r="BH386" s="726"/>
      <c r="BI386" s="726"/>
      <c r="BJ386" s="726"/>
      <c r="BK386" s="726"/>
      <c r="BL386" s="726"/>
    </row>
    <row r="387" spans="1:64" outlineLevel="1" x14ac:dyDescent="0.2">
      <c r="A387" s="726"/>
      <c r="B387" s="845" t="s">
        <v>946</v>
      </c>
      <c r="C387" s="974" t="s">
        <v>3137</v>
      </c>
      <c r="D387" s="463" t="s">
        <v>918</v>
      </c>
      <c r="E387" s="463" t="s">
        <v>918</v>
      </c>
      <c r="F387" s="463" t="s">
        <v>918</v>
      </c>
      <c r="G387" s="463" t="s">
        <v>918</v>
      </c>
      <c r="H387" s="463" t="s">
        <v>918</v>
      </c>
      <c r="I387" s="463" t="s">
        <v>918</v>
      </c>
      <c r="J387" s="463" t="s">
        <v>918</v>
      </c>
      <c r="K387" s="463" t="s">
        <v>918</v>
      </c>
      <c r="L387" s="463" t="s">
        <v>918</v>
      </c>
      <c r="M387" s="463" t="s">
        <v>918</v>
      </c>
      <c r="N387" s="463" t="s">
        <v>918</v>
      </c>
      <c r="O387" s="463" t="s">
        <v>918</v>
      </c>
      <c r="P387" s="463" t="s">
        <v>918</v>
      </c>
      <c r="Q387" s="463" t="s">
        <v>918</v>
      </c>
      <c r="R387" s="463" t="s">
        <v>918</v>
      </c>
      <c r="S387" s="463" t="s">
        <v>918</v>
      </c>
      <c r="T387" s="463" t="s">
        <v>918</v>
      </c>
      <c r="U387" s="463" t="s">
        <v>918</v>
      </c>
      <c r="V387" s="463" t="s">
        <v>918</v>
      </c>
      <c r="W387" s="463" t="s">
        <v>918</v>
      </c>
      <c r="X387" s="463" t="s">
        <v>918</v>
      </c>
      <c r="Y387" s="463" t="s">
        <v>918</v>
      </c>
      <c r="Z387" s="463" t="s">
        <v>918</v>
      </c>
      <c r="AA387" s="463" t="s">
        <v>918</v>
      </c>
      <c r="AB387" s="463" t="s">
        <v>918</v>
      </c>
      <c r="AC387" s="463" t="s">
        <v>918</v>
      </c>
      <c r="AD387" s="463" t="s">
        <v>918</v>
      </c>
      <c r="AE387" s="463" t="s">
        <v>918</v>
      </c>
      <c r="AF387" s="463" t="s">
        <v>918</v>
      </c>
      <c r="AG387" s="463" t="s">
        <v>918</v>
      </c>
      <c r="AH387" s="463" t="s">
        <v>918</v>
      </c>
      <c r="AI387" s="463" t="s">
        <v>918</v>
      </c>
      <c r="AJ387" s="463" t="s">
        <v>918</v>
      </c>
      <c r="AK387" s="463" t="s">
        <v>918</v>
      </c>
      <c r="AL387" s="726"/>
      <c r="AM387" s="726"/>
      <c r="AN387" s="726"/>
      <c r="AO387" s="726"/>
      <c r="AP387" s="726"/>
      <c r="AQ387" s="726"/>
      <c r="AR387" s="726"/>
      <c r="AS387" s="726"/>
      <c r="AT387" s="726"/>
      <c r="AU387" s="726"/>
      <c r="AV387" s="726"/>
      <c r="AW387" s="726"/>
      <c r="AX387" s="726"/>
      <c r="AY387" s="726"/>
      <c r="AZ387" s="726"/>
      <c r="BA387" s="726"/>
      <c r="BB387" s="726"/>
      <c r="BC387" s="726"/>
      <c r="BD387" s="726"/>
      <c r="BE387" s="726"/>
      <c r="BF387" s="726"/>
      <c r="BG387" s="726"/>
      <c r="BH387" s="726"/>
      <c r="BI387" s="726"/>
      <c r="BJ387" s="726"/>
      <c r="BK387" s="726"/>
      <c r="BL387" s="726"/>
    </row>
    <row r="388" spans="1:64" outlineLevel="1" x14ac:dyDescent="0.2">
      <c r="A388" s="726"/>
      <c r="B388" s="845" t="s">
        <v>946</v>
      </c>
      <c r="C388" s="974" t="s">
        <v>3138</v>
      </c>
      <c r="D388" s="463" t="s">
        <v>918</v>
      </c>
      <c r="E388" s="463" t="s">
        <v>918</v>
      </c>
      <c r="F388" s="463" t="s">
        <v>918</v>
      </c>
      <c r="G388" s="463" t="s">
        <v>918</v>
      </c>
      <c r="H388" s="463" t="s">
        <v>918</v>
      </c>
      <c r="I388" s="463" t="s">
        <v>918</v>
      </c>
      <c r="J388" s="463" t="s">
        <v>918</v>
      </c>
      <c r="K388" s="463" t="s">
        <v>918</v>
      </c>
      <c r="L388" s="463" t="s">
        <v>918</v>
      </c>
      <c r="M388" s="463" t="s">
        <v>918</v>
      </c>
      <c r="N388" s="463" t="s">
        <v>918</v>
      </c>
      <c r="O388" s="463" t="s">
        <v>918</v>
      </c>
      <c r="P388" s="463" t="s">
        <v>918</v>
      </c>
      <c r="Q388" s="463" t="s">
        <v>918</v>
      </c>
      <c r="R388" s="463" t="s">
        <v>918</v>
      </c>
      <c r="S388" s="463" t="s">
        <v>918</v>
      </c>
      <c r="T388" s="463" t="s">
        <v>918</v>
      </c>
      <c r="U388" s="463" t="s">
        <v>918</v>
      </c>
      <c r="V388" s="463" t="s">
        <v>918</v>
      </c>
      <c r="W388" s="463" t="s">
        <v>918</v>
      </c>
      <c r="X388" s="463" t="s">
        <v>918</v>
      </c>
      <c r="Y388" s="463" t="s">
        <v>918</v>
      </c>
      <c r="Z388" s="463" t="s">
        <v>918</v>
      </c>
      <c r="AA388" s="463" t="s">
        <v>918</v>
      </c>
      <c r="AB388" s="463" t="s">
        <v>918</v>
      </c>
      <c r="AC388" s="463" t="s">
        <v>918</v>
      </c>
      <c r="AD388" s="463" t="s">
        <v>918</v>
      </c>
      <c r="AE388" s="463" t="s">
        <v>918</v>
      </c>
      <c r="AF388" s="463" t="s">
        <v>918</v>
      </c>
      <c r="AG388" s="463" t="s">
        <v>918</v>
      </c>
      <c r="AH388" s="463" t="s">
        <v>918</v>
      </c>
      <c r="AI388" s="463" t="s">
        <v>918</v>
      </c>
      <c r="AJ388" s="463" t="s">
        <v>918</v>
      </c>
      <c r="AK388" s="463" t="s">
        <v>918</v>
      </c>
      <c r="AL388" s="726"/>
      <c r="AM388" s="726"/>
      <c r="AN388" s="726"/>
      <c r="AO388" s="726"/>
      <c r="AP388" s="726"/>
      <c r="AQ388" s="726"/>
      <c r="AR388" s="726"/>
      <c r="AS388" s="726"/>
      <c r="AT388" s="726"/>
      <c r="AU388" s="726"/>
      <c r="AV388" s="726"/>
      <c r="AW388" s="726"/>
      <c r="AX388" s="726"/>
      <c r="AY388" s="726"/>
      <c r="AZ388" s="726"/>
      <c r="BA388" s="726"/>
      <c r="BB388" s="726"/>
      <c r="BC388" s="726"/>
      <c r="BD388" s="726"/>
      <c r="BE388" s="726"/>
      <c r="BF388" s="726"/>
      <c r="BG388" s="726"/>
      <c r="BH388" s="726"/>
      <c r="BI388" s="726"/>
      <c r="BJ388" s="726"/>
      <c r="BK388" s="726"/>
      <c r="BL388" s="726"/>
    </row>
    <row r="389" spans="1:64" outlineLevel="1" x14ac:dyDescent="0.2">
      <c r="A389" s="726"/>
      <c r="B389" s="845" t="s">
        <v>946</v>
      </c>
      <c r="C389" s="974" t="s">
        <v>3139</v>
      </c>
      <c r="D389" s="463" t="s">
        <v>918</v>
      </c>
      <c r="E389" s="463" t="s">
        <v>918</v>
      </c>
      <c r="F389" s="463" t="s">
        <v>918</v>
      </c>
      <c r="G389" s="463" t="s">
        <v>918</v>
      </c>
      <c r="H389" s="463" t="s">
        <v>918</v>
      </c>
      <c r="I389" s="463" t="s">
        <v>918</v>
      </c>
      <c r="J389" s="463" t="s">
        <v>918</v>
      </c>
      <c r="K389" s="463" t="s">
        <v>918</v>
      </c>
      <c r="L389" s="463" t="s">
        <v>918</v>
      </c>
      <c r="M389" s="463" t="s">
        <v>918</v>
      </c>
      <c r="N389" s="463" t="s">
        <v>918</v>
      </c>
      <c r="O389" s="463" t="s">
        <v>918</v>
      </c>
      <c r="P389" s="463" t="s">
        <v>918</v>
      </c>
      <c r="Q389" s="463" t="s">
        <v>918</v>
      </c>
      <c r="R389" s="463" t="s">
        <v>918</v>
      </c>
      <c r="S389" s="463" t="s">
        <v>918</v>
      </c>
      <c r="T389" s="463" t="s">
        <v>918</v>
      </c>
      <c r="U389" s="463" t="s">
        <v>918</v>
      </c>
      <c r="V389" s="463" t="s">
        <v>918</v>
      </c>
      <c r="W389" s="463" t="s">
        <v>918</v>
      </c>
      <c r="X389" s="463" t="s">
        <v>918</v>
      </c>
      <c r="Y389" s="463" t="s">
        <v>918</v>
      </c>
      <c r="Z389" s="463" t="s">
        <v>918</v>
      </c>
      <c r="AA389" s="463" t="s">
        <v>918</v>
      </c>
      <c r="AB389" s="463" t="s">
        <v>918</v>
      </c>
      <c r="AC389" s="463" t="s">
        <v>918</v>
      </c>
      <c r="AD389" s="463" t="s">
        <v>918</v>
      </c>
      <c r="AE389" s="463" t="s">
        <v>918</v>
      </c>
      <c r="AF389" s="463" t="s">
        <v>918</v>
      </c>
      <c r="AG389" s="463" t="s">
        <v>918</v>
      </c>
      <c r="AH389" s="463" t="s">
        <v>918</v>
      </c>
      <c r="AI389" s="463" t="s">
        <v>918</v>
      </c>
      <c r="AJ389" s="463" t="s">
        <v>918</v>
      </c>
      <c r="AK389" s="463" t="s">
        <v>918</v>
      </c>
      <c r="AL389" s="726"/>
      <c r="AM389" s="726"/>
      <c r="AN389" s="726"/>
      <c r="AO389" s="726"/>
      <c r="AP389" s="726"/>
      <c r="AQ389" s="726"/>
      <c r="AR389" s="726"/>
      <c r="AS389" s="726"/>
      <c r="AT389" s="726"/>
      <c r="AU389" s="726"/>
      <c r="AV389" s="726"/>
      <c r="AW389" s="726"/>
      <c r="AX389" s="726"/>
      <c r="AY389" s="726"/>
      <c r="AZ389" s="726"/>
      <c r="BA389" s="726"/>
      <c r="BB389" s="726"/>
      <c r="BC389" s="726"/>
      <c r="BD389" s="726"/>
      <c r="BE389" s="726"/>
      <c r="BF389" s="726"/>
      <c r="BG389" s="726"/>
      <c r="BH389" s="726"/>
      <c r="BI389" s="726"/>
      <c r="BJ389" s="726"/>
      <c r="BK389" s="726"/>
      <c r="BL389" s="726"/>
    </row>
    <row r="390" spans="1:64" outlineLevel="1" x14ac:dyDescent="0.2">
      <c r="A390" s="726"/>
      <c r="B390" s="845" t="s">
        <v>946</v>
      </c>
      <c r="C390" s="974" t="s">
        <v>3140</v>
      </c>
      <c r="D390" s="463" t="s">
        <v>918</v>
      </c>
      <c r="E390" s="463" t="s">
        <v>918</v>
      </c>
      <c r="F390" s="463" t="s">
        <v>918</v>
      </c>
      <c r="G390" s="463" t="s">
        <v>918</v>
      </c>
      <c r="H390" s="463" t="s">
        <v>918</v>
      </c>
      <c r="I390" s="463" t="s">
        <v>918</v>
      </c>
      <c r="J390" s="463" t="s">
        <v>918</v>
      </c>
      <c r="K390" s="463" t="s">
        <v>918</v>
      </c>
      <c r="L390" s="463" t="s">
        <v>918</v>
      </c>
      <c r="M390" s="463" t="s">
        <v>918</v>
      </c>
      <c r="N390" s="463" t="s">
        <v>918</v>
      </c>
      <c r="O390" s="463" t="s">
        <v>918</v>
      </c>
      <c r="P390" s="463" t="s">
        <v>918</v>
      </c>
      <c r="Q390" s="463" t="s">
        <v>918</v>
      </c>
      <c r="R390" s="463" t="s">
        <v>918</v>
      </c>
      <c r="S390" s="463" t="s">
        <v>918</v>
      </c>
      <c r="T390" s="463" t="s">
        <v>918</v>
      </c>
      <c r="U390" s="463" t="s">
        <v>918</v>
      </c>
      <c r="V390" s="463" t="s">
        <v>918</v>
      </c>
      <c r="W390" s="463" t="s">
        <v>918</v>
      </c>
      <c r="X390" s="463" t="s">
        <v>918</v>
      </c>
      <c r="Y390" s="463" t="s">
        <v>918</v>
      </c>
      <c r="Z390" s="463" t="s">
        <v>918</v>
      </c>
      <c r="AA390" s="463" t="s">
        <v>918</v>
      </c>
      <c r="AB390" s="463" t="s">
        <v>918</v>
      </c>
      <c r="AC390" s="463" t="s">
        <v>918</v>
      </c>
      <c r="AD390" s="463" t="s">
        <v>918</v>
      </c>
      <c r="AE390" s="463" t="s">
        <v>918</v>
      </c>
      <c r="AF390" s="463" t="s">
        <v>918</v>
      </c>
      <c r="AG390" s="463" t="s">
        <v>918</v>
      </c>
      <c r="AH390" s="463" t="s">
        <v>918</v>
      </c>
      <c r="AI390" s="463" t="s">
        <v>918</v>
      </c>
      <c r="AJ390" s="463" t="s">
        <v>918</v>
      </c>
      <c r="AK390" s="463" t="s">
        <v>918</v>
      </c>
      <c r="AL390" s="726"/>
      <c r="AM390" s="726"/>
      <c r="AN390" s="726"/>
      <c r="AO390" s="726"/>
      <c r="AP390" s="726"/>
      <c r="AQ390" s="726"/>
      <c r="AR390" s="726"/>
      <c r="AS390" s="726"/>
      <c r="AT390" s="726"/>
      <c r="AU390" s="726"/>
      <c r="AV390" s="726"/>
      <c r="AW390" s="726"/>
      <c r="AX390" s="726"/>
      <c r="AY390" s="726"/>
      <c r="AZ390" s="726"/>
      <c r="BA390" s="726"/>
      <c r="BB390" s="726"/>
      <c r="BC390" s="726"/>
      <c r="BD390" s="726"/>
      <c r="BE390" s="726"/>
      <c r="BF390" s="726"/>
      <c r="BG390" s="726"/>
      <c r="BH390" s="726"/>
      <c r="BI390" s="726"/>
      <c r="BJ390" s="726"/>
      <c r="BK390" s="726"/>
      <c r="BL390" s="726"/>
    </row>
    <row r="391" spans="1:64" outlineLevel="1" x14ac:dyDescent="0.2">
      <c r="A391" s="726"/>
      <c r="B391" s="845" t="s">
        <v>946</v>
      </c>
      <c r="C391" s="974" t="s">
        <v>3141</v>
      </c>
      <c r="D391" s="463" t="s">
        <v>918</v>
      </c>
      <c r="E391" s="463" t="s">
        <v>918</v>
      </c>
      <c r="F391" s="463" t="s">
        <v>918</v>
      </c>
      <c r="G391" s="463" t="s">
        <v>918</v>
      </c>
      <c r="H391" s="463" t="s">
        <v>918</v>
      </c>
      <c r="I391" s="463" t="s">
        <v>918</v>
      </c>
      <c r="J391" s="463" t="s">
        <v>918</v>
      </c>
      <c r="K391" s="463" t="s">
        <v>918</v>
      </c>
      <c r="L391" s="463" t="s">
        <v>918</v>
      </c>
      <c r="M391" s="463" t="s">
        <v>918</v>
      </c>
      <c r="N391" s="463" t="s">
        <v>918</v>
      </c>
      <c r="O391" s="463" t="s">
        <v>918</v>
      </c>
      <c r="P391" s="463" t="s">
        <v>918</v>
      </c>
      <c r="Q391" s="463" t="s">
        <v>918</v>
      </c>
      <c r="R391" s="463" t="s">
        <v>918</v>
      </c>
      <c r="S391" s="463" t="s">
        <v>918</v>
      </c>
      <c r="T391" s="463" t="s">
        <v>918</v>
      </c>
      <c r="U391" s="463" t="s">
        <v>918</v>
      </c>
      <c r="V391" s="463" t="s">
        <v>918</v>
      </c>
      <c r="W391" s="463" t="s">
        <v>918</v>
      </c>
      <c r="X391" s="463" t="s">
        <v>918</v>
      </c>
      <c r="Y391" s="463" t="s">
        <v>918</v>
      </c>
      <c r="Z391" s="463" t="s">
        <v>918</v>
      </c>
      <c r="AA391" s="463" t="s">
        <v>918</v>
      </c>
      <c r="AB391" s="463" t="s">
        <v>918</v>
      </c>
      <c r="AC391" s="463" t="s">
        <v>918</v>
      </c>
      <c r="AD391" s="463" t="s">
        <v>918</v>
      </c>
      <c r="AE391" s="463" t="s">
        <v>918</v>
      </c>
      <c r="AF391" s="463" t="s">
        <v>918</v>
      </c>
      <c r="AG391" s="463" t="s">
        <v>918</v>
      </c>
      <c r="AH391" s="463" t="s">
        <v>918</v>
      </c>
      <c r="AI391" s="463" t="s">
        <v>918</v>
      </c>
      <c r="AJ391" s="463" t="s">
        <v>918</v>
      </c>
      <c r="AK391" s="463" t="s">
        <v>918</v>
      </c>
      <c r="AL391" s="726"/>
      <c r="AM391" s="726"/>
      <c r="AN391" s="726"/>
      <c r="AO391" s="726"/>
      <c r="AP391" s="726"/>
      <c r="AQ391" s="726"/>
      <c r="AR391" s="726"/>
      <c r="AS391" s="726"/>
      <c r="AT391" s="726"/>
      <c r="AU391" s="726"/>
      <c r="AV391" s="726"/>
      <c r="AW391" s="726"/>
      <c r="AX391" s="726"/>
      <c r="AY391" s="726"/>
      <c r="AZ391" s="726"/>
      <c r="BA391" s="726"/>
      <c r="BB391" s="726"/>
      <c r="BC391" s="726"/>
      <c r="BD391" s="726"/>
      <c r="BE391" s="726"/>
      <c r="BF391" s="726"/>
      <c r="BG391" s="726"/>
      <c r="BH391" s="726"/>
      <c r="BI391" s="726"/>
      <c r="BJ391" s="726"/>
      <c r="BK391" s="726"/>
      <c r="BL391" s="726"/>
    </row>
    <row r="392" spans="1:64" outlineLevel="1" x14ac:dyDescent="0.2">
      <c r="A392" s="726"/>
      <c r="B392" s="845" t="s">
        <v>946</v>
      </c>
      <c r="C392" s="974" t="s">
        <v>3142</v>
      </c>
      <c r="D392" s="463" t="s">
        <v>918</v>
      </c>
      <c r="E392" s="463" t="s">
        <v>918</v>
      </c>
      <c r="F392" s="463" t="s">
        <v>918</v>
      </c>
      <c r="G392" s="463" t="s">
        <v>918</v>
      </c>
      <c r="H392" s="463" t="s">
        <v>918</v>
      </c>
      <c r="I392" s="463" t="s">
        <v>918</v>
      </c>
      <c r="J392" s="463" t="s">
        <v>918</v>
      </c>
      <c r="K392" s="463" t="s">
        <v>918</v>
      </c>
      <c r="L392" s="463" t="s">
        <v>918</v>
      </c>
      <c r="M392" s="463" t="s">
        <v>918</v>
      </c>
      <c r="N392" s="463" t="s">
        <v>918</v>
      </c>
      <c r="O392" s="463" t="s">
        <v>918</v>
      </c>
      <c r="P392" s="463" t="s">
        <v>918</v>
      </c>
      <c r="Q392" s="463" t="s">
        <v>918</v>
      </c>
      <c r="R392" s="463" t="s">
        <v>918</v>
      </c>
      <c r="S392" s="463" t="s">
        <v>918</v>
      </c>
      <c r="T392" s="463" t="s">
        <v>918</v>
      </c>
      <c r="U392" s="463" t="s">
        <v>918</v>
      </c>
      <c r="V392" s="463" t="s">
        <v>918</v>
      </c>
      <c r="W392" s="463" t="s">
        <v>918</v>
      </c>
      <c r="X392" s="463" t="s">
        <v>918</v>
      </c>
      <c r="Y392" s="463" t="s">
        <v>918</v>
      </c>
      <c r="Z392" s="463" t="s">
        <v>918</v>
      </c>
      <c r="AA392" s="463" t="s">
        <v>918</v>
      </c>
      <c r="AB392" s="463" t="s">
        <v>918</v>
      </c>
      <c r="AC392" s="463" t="s">
        <v>918</v>
      </c>
      <c r="AD392" s="463" t="s">
        <v>918</v>
      </c>
      <c r="AE392" s="463" t="s">
        <v>918</v>
      </c>
      <c r="AF392" s="463" t="s">
        <v>918</v>
      </c>
      <c r="AG392" s="463" t="s">
        <v>918</v>
      </c>
      <c r="AH392" s="463" t="s">
        <v>918</v>
      </c>
      <c r="AI392" s="463" t="s">
        <v>918</v>
      </c>
      <c r="AJ392" s="463" t="s">
        <v>918</v>
      </c>
      <c r="AK392" s="463" t="s">
        <v>918</v>
      </c>
      <c r="AL392" s="726"/>
      <c r="AM392" s="726"/>
      <c r="AN392" s="726"/>
      <c r="AO392" s="726"/>
      <c r="AP392" s="726"/>
      <c r="AQ392" s="726"/>
      <c r="AR392" s="726"/>
      <c r="AS392" s="726"/>
      <c r="AT392" s="726"/>
      <c r="AU392" s="726"/>
      <c r="AV392" s="726"/>
      <c r="AW392" s="726"/>
      <c r="AX392" s="726"/>
      <c r="AY392" s="726"/>
      <c r="AZ392" s="726"/>
      <c r="BA392" s="726"/>
      <c r="BB392" s="726"/>
      <c r="BC392" s="726"/>
      <c r="BD392" s="726"/>
      <c r="BE392" s="726"/>
      <c r="BF392" s="726"/>
      <c r="BG392" s="726"/>
      <c r="BH392" s="726"/>
      <c r="BI392" s="726"/>
      <c r="BJ392" s="726"/>
      <c r="BK392" s="726"/>
      <c r="BL392" s="726"/>
    </row>
    <row r="393" spans="1:64" outlineLevel="1" x14ac:dyDescent="0.2">
      <c r="A393" s="726"/>
      <c r="B393" s="845" t="s">
        <v>946</v>
      </c>
      <c r="C393" s="974" t="s">
        <v>3143</v>
      </c>
      <c r="D393" s="463" t="s">
        <v>918</v>
      </c>
      <c r="E393" s="463" t="s">
        <v>918</v>
      </c>
      <c r="F393" s="463" t="s">
        <v>918</v>
      </c>
      <c r="G393" s="463" t="s">
        <v>918</v>
      </c>
      <c r="H393" s="463" t="s">
        <v>918</v>
      </c>
      <c r="I393" s="463" t="s">
        <v>918</v>
      </c>
      <c r="J393" s="463" t="s">
        <v>918</v>
      </c>
      <c r="K393" s="463" t="s">
        <v>918</v>
      </c>
      <c r="L393" s="463" t="s">
        <v>918</v>
      </c>
      <c r="M393" s="463" t="s">
        <v>918</v>
      </c>
      <c r="N393" s="463" t="s">
        <v>918</v>
      </c>
      <c r="O393" s="463" t="s">
        <v>918</v>
      </c>
      <c r="P393" s="463" t="s">
        <v>918</v>
      </c>
      <c r="Q393" s="463" t="s">
        <v>918</v>
      </c>
      <c r="R393" s="463" t="s">
        <v>918</v>
      </c>
      <c r="S393" s="463" t="s">
        <v>918</v>
      </c>
      <c r="T393" s="463" t="s">
        <v>918</v>
      </c>
      <c r="U393" s="463" t="s">
        <v>918</v>
      </c>
      <c r="V393" s="463" t="s">
        <v>918</v>
      </c>
      <c r="W393" s="463" t="s">
        <v>918</v>
      </c>
      <c r="X393" s="463" t="s">
        <v>918</v>
      </c>
      <c r="Y393" s="463" t="s">
        <v>918</v>
      </c>
      <c r="Z393" s="463" t="s">
        <v>918</v>
      </c>
      <c r="AA393" s="463" t="s">
        <v>918</v>
      </c>
      <c r="AB393" s="463" t="s">
        <v>918</v>
      </c>
      <c r="AC393" s="463" t="s">
        <v>918</v>
      </c>
      <c r="AD393" s="463" t="s">
        <v>918</v>
      </c>
      <c r="AE393" s="463" t="s">
        <v>918</v>
      </c>
      <c r="AF393" s="463" t="s">
        <v>918</v>
      </c>
      <c r="AG393" s="463" t="s">
        <v>918</v>
      </c>
      <c r="AH393" s="463" t="s">
        <v>918</v>
      </c>
      <c r="AI393" s="463" t="s">
        <v>918</v>
      </c>
      <c r="AJ393" s="463" t="s">
        <v>918</v>
      </c>
      <c r="AK393" s="463" t="s">
        <v>918</v>
      </c>
      <c r="AL393" s="726"/>
      <c r="AM393" s="726"/>
      <c r="AN393" s="726"/>
      <c r="AO393" s="726"/>
      <c r="AP393" s="726"/>
      <c r="AQ393" s="726"/>
      <c r="AR393" s="726"/>
      <c r="AS393" s="726"/>
      <c r="AT393" s="726"/>
      <c r="AU393" s="726"/>
      <c r="AV393" s="726"/>
      <c r="AW393" s="726"/>
      <c r="AX393" s="726"/>
      <c r="AY393" s="726"/>
      <c r="AZ393" s="726"/>
      <c r="BA393" s="726"/>
      <c r="BB393" s="726"/>
      <c r="BC393" s="726"/>
      <c r="BD393" s="726"/>
      <c r="BE393" s="726"/>
      <c r="BF393" s="726"/>
      <c r="BG393" s="726"/>
      <c r="BH393" s="726"/>
      <c r="BI393" s="726"/>
      <c r="BJ393" s="726"/>
      <c r="BK393" s="726"/>
      <c r="BL393" s="726"/>
    </row>
    <row r="394" spans="1:64" outlineLevel="1" x14ac:dyDescent="0.2">
      <c r="A394" s="726"/>
      <c r="B394" s="845" t="s">
        <v>946</v>
      </c>
      <c r="C394" s="974" t="s">
        <v>3144</v>
      </c>
      <c r="D394" s="463" t="s">
        <v>918</v>
      </c>
      <c r="E394" s="463" t="s">
        <v>918</v>
      </c>
      <c r="F394" s="463" t="s">
        <v>918</v>
      </c>
      <c r="G394" s="463" t="s">
        <v>918</v>
      </c>
      <c r="H394" s="463" t="s">
        <v>918</v>
      </c>
      <c r="I394" s="463" t="s">
        <v>918</v>
      </c>
      <c r="J394" s="463" t="s">
        <v>918</v>
      </c>
      <c r="K394" s="463" t="s">
        <v>918</v>
      </c>
      <c r="L394" s="463" t="s">
        <v>918</v>
      </c>
      <c r="M394" s="463" t="s">
        <v>918</v>
      </c>
      <c r="N394" s="463" t="s">
        <v>918</v>
      </c>
      <c r="O394" s="463" t="s">
        <v>918</v>
      </c>
      <c r="P394" s="463" t="s">
        <v>918</v>
      </c>
      <c r="Q394" s="463" t="s">
        <v>918</v>
      </c>
      <c r="R394" s="463" t="s">
        <v>918</v>
      </c>
      <c r="S394" s="463" t="s">
        <v>918</v>
      </c>
      <c r="T394" s="463" t="s">
        <v>918</v>
      </c>
      <c r="U394" s="463" t="s">
        <v>918</v>
      </c>
      <c r="V394" s="463" t="s">
        <v>918</v>
      </c>
      <c r="W394" s="463" t="s">
        <v>918</v>
      </c>
      <c r="X394" s="463" t="s">
        <v>918</v>
      </c>
      <c r="Y394" s="463" t="s">
        <v>918</v>
      </c>
      <c r="Z394" s="463" t="s">
        <v>918</v>
      </c>
      <c r="AA394" s="463" t="s">
        <v>918</v>
      </c>
      <c r="AB394" s="463" t="s">
        <v>918</v>
      </c>
      <c r="AC394" s="463" t="s">
        <v>918</v>
      </c>
      <c r="AD394" s="463" t="s">
        <v>918</v>
      </c>
      <c r="AE394" s="463" t="s">
        <v>918</v>
      </c>
      <c r="AF394" s="463" t="s">
        <v>918</v>
      </c>
      <c r="AG394" s="463" t="s">
        <v>918</v>
      </c>
      <c r="AH394" s="463" t="s">
        <v>918</v>
      </c>
      <c r="AI394" s="463" t="s">
        <v>918</v>
      </c>
      <c r="AJ394" s="463" t="s">
        <v>918</v>
      </c>
      <c r="AK394" s="463" t="s">
        <v>918</v>
      </c>
      <c r="AL394" s="726"/>
      <c r="AM394" s="726"/>
      <c r="AN394" s="726"/>
      <c r="AO394" s="726"/>
      <c r="AP394" s="726"/>
      <c r="AQ394" s="726"/>
      <c r="AR394" s="726"/>
      <c r="AS394" s="726"/>
      <c r="AT394" s="726"/>
      <c r="AU394" s="726"/>
      <c r="AV394" s="726"/>
      <c r="AW394" s="726"/>
      <c r="AX394" s="726"/>
      <c r="AY394" s="726"/>
      <c r="AZ394" s="726"/>
      <c r="BA394" s="726"/>
      <c r="BB394" s="726"/>
      <c r="BC394" s="726"/>
      <c r="BD394" s="726"/>
      <c r="BE394" s="726"/>
      <c r="BF394" s="726"/>
      <c r="BG394" s="726"/>
      <c r="BH394" s="726"/>
      <c r="BI394" s="726"/>
      <c r="BJ394" s="726"/>
      <c r="BK394" s="726"/>
      <c r="BL394" s="726"/>
    </row>
    <row r="395" spans="1:64" outlineLevel="1" x14ac:dyDescent="0.2">
      <c r="A395" s="726"/>
      <c r="B395" s="845" t="s">
        <v>946</v>
      </c>
      <c r="C395" s="974" t="s">
        <v>3145</v>
      </c>
      <c r="D395" s="463" t="s">
        <v>918</v>
      </c>
      <c r="E395" s="463" t="s">
        <v>918</v>
      </c>
      <c r="F395" s="463" t="s">
        <v>918</v>
      </c>
      <c r="G395" s="463" t="s">
        <v>918</v>
      </c>
      <c r="H395" s="463" t="s">
        <v>918</v>
      </c>
      <c r="I395" s="463" t="s">
        <v>918</v>
      </c>
      <c r="J395" s="463" t="s">
        <v>918</v>
      </c>
      <c r="K395" s="463" t="s">
        <v>918</v>
      </c>
      <c r="L395" s="463" t="s">
        <v>918</v>
      </c>
      <c r="M395" s="463" t="s">
        <v>918</v>
      </c>
      <c r="N395" s="463" t="s">
        <v>918</v>
      </c>
      <c r="O395" s="463" t="s">
        <v>918</v>
      </c>
      <c r="P395" s="463" t="s">
        <v>918</v>
      </c>
      <c r="Q395" s="463" t="s">
        <v>918</v>
      </c>
      <c r="R395" s="463" t="s">
        <v>918</v>
      </c>
      <c r="S395" s="463" t="s">
        <v>918</v>
      </c>
      <c r="T395" s="463" t="s">
        <v>918</v>
      </c>
      <c r="U395" s="463" t="s">
        <v>918</v>
      </c>
      <c r="V395" s="463" t="s">
        <v>918</v>
      </c>
      <c r="W395" s="463" t="s">
        <v>918</v>
      </c>
      <c r="X395" s="463" t="s">
        <v>918</v>
      </c>
      <c r="Y395" s="463" t="s">
        <v>918</v>
      </c>
      <c r="Z395" s="463" t="s">
        <v>918</v>
      </c>
      <c r="AA395" s="463" t="s">
        <v>918</v>
      </c>
      <c r="AB395" s="463" t="s">
        <v>918</v>
      </c>
      <c r="AC395" s="463" t="s">
        <v>918</v>
      </c>
      <c r="AD395" s="463" t="s">
        <v>918</v>
      </c>
      <c r="AE395" s="463" t="s">
        <v>918</v>
      </c>
      <c r="AF395" s="463" t="s">
        <v>918</v>
      </c>
      <c r="AG395" s="463" t="s">
        <v>918</v>
      </c>
      <c r="AH395" s="463" t="s">
        <v>918</v>
      </c>
      <c r="AI395" s="463" t="s">
        <v>918</v>
      </c>
      <c r="AJ395" s="463" t="s">
        <v>918</v>
      </c>
      <c r="AK395" s="463" t="s">
        <v>918</v>
      </c>
      <c r="AL395" s="726"/>
      <c r="AM395" s="726"/>
      <c r="AN395" s="726"/>
      <c r="AO395" s="726"/>
      <c r="AP395" s="726"/>
      <c r="AQ395" s="726"/>
      <c r="AR395" s="726"/>
      <c r="AS395" s="726"/>
      <c r="AT395" s="726"/>
      <c r="AU395" s="726"/>
      <c r="AV395" s="726"/>
      <c r="AW395" s="726"/>
      <c r="AX395" s="726"/>
      <c r="AY395" s="726"/>
      <c r="AZ395" s="726"/>
      <c r="BA395" s="726"/>
      <c r="BB395" s="726"/>
      <c r="BC395" s="726"/>
      <c r="BD395" s="726"/>
      <c r="BE395" s="726"/>
      <c r="BF395" s="726"/>
      <c r="BG395" s="726"/>
      <c r="BH395" s="726"/>
      <c r="BI395" s="726"/>
      <c r="BJ395" s="726"/>
      <c r="BK395" s="726"/>
      <c r="BL395" s="726"/>
    </row>
    <row r="396" spans="1:64" outlineLevel="1" x14ac:dyDescent="0.2">
      <c r="A396" s="726"/>
      <c r="B396" s="845" t="s">
        <v>946</v>
      </c>
      <c r="C396" s="974" t="s">
        <v>3146</v>
      </c>
      <c r="D396" s="463" t="s">
        <v>918</v>
      </c>
      <c r="E396" s="463" t="s">
        <v>918</v>
      </c>
      <c r="F396" s="463" t="s">
        <v>918</v>
      </c>
      <c r="G396" s="463" t="s">
        <v>918</v>
      </c>
      <c r="H396" s="463" t="s">
        <v>918</v>
      </c>
      <c r="I396" s="463" t="s">
        <v>918</v>
      </c>
      <c r="J396" s="463" t="s">
        <v>918</v>
      </c>
      <c r="K396" s="463" t="s">
        <v>918</v>
      </c>
      <c r="L396" s="463" t="s">
        <v>918</v>
      </c>
      <c r="M396" s="463" t="s">
        <v>918</v>
      </c>
      <c r="N396" s="463" t="s">
        <v>918</v>
      </c>
      <c r="O396" s="463" t="s">
        <v>918</v>
      </c>
      <c r="P396" s="463" t="s">
        <v>918</v>
      </c>
      <c r="Q396" s="463" t="s">
        <v>918</v>
      </c>
      <c r="R396" s="463" t="s">
        <v>918</v>
      </c>
      <c r="S396" s="463" t="s">
        <v>918</v>
      </c>
      <c r="T396" s="463" t="s">
        <v>918</v>
      </c>
      <c r="U396" s="463" t="s">
        <v>918</v>
      </c>
      <c r="V396" s="463" t="s">
        <v>918</v>
      </c>
      <c r="W396" s="463" t="s">
        <v>918</v>
      </c>
      <c r="X396" s="463" t="s">
        <v>918</v>
      </c>
      <c r="Y396" s="463" t="s">
        <v>918</v>
      </c>
      <c r="Z396" s="463" t="s">
        <v>918</v>
      </c>
      <c r="AA396" s="463" t="s">
        <v>918</v>
      </c>
      <c r="AB396" s="463" t="s">
        <v>918</v>
      </c>
      <c r="AC396" s="463" t="s">
        <v>918</v>
      </c>
      <c r="AD396" s="463" t="s">
        <v>918</v>
      </c>
      <c r="AE396" s="463" t="s">
        <v>918</v>
      </c>
      <c r="AF396" s="463" t="s">
        <v>918</v>
      </c>
      <c r="AG396" s="463" t="s">
        <v>918</v>
      </c>
      <c r="AH396" s="463" t="s">
        <v>918</v>
      </c>
      <c r="AI396" s="463" t="s">
        <v>918</v>
      </c>
      <c r="AJ396" s="463" t="s">
        <v>918</v>
      </c>
      <c r="AK396" s="463" t="s">
        <v>918</v>
      </c>
      <c r="AL396" s="726"/>
      <c r="AM396" s="726"/>
      <c r="AN396" s="726"/>
      <c r="AO396" s="726"/>
      <c r="AP396" s="726"/>
      <c r="AQ396" s="726"/>
      <c r="AR396" s="726"/>
      <c r="AS396" s="726"/>
      <c r="AT396" s="726"/>
      <c r="AU396" s="726"/>
      <c r="AV396" s="726"/>
      <c r="AW396" s="726"/>
      <c r="AX396" s="726"/>
      <c r="AY396" s="726"/>
      <c r="AZ396" s="726"/>
      <c r="BA396" s="726"/>
      <c r="BB396" s="726"/>
      <c r="BC396" s="726"/>
      <c r="BD396" s="726"/>
      <c r="BE396" s="726"/>
      <c r="BF396" s="726"/>
      <c r="BG396" s="726"/>
      <c r="BH396" s="726"/>
      <c r="BI396" s="726"/>
      <c r="BJ396" s="726"/>
      <c r="BK396" s="726"/>
      <c r="BL396" s="726"/>
    </row>
    <row r="397" spans="1:64" outlineLevel="1" x14ac:dyDescent="0.2">
      <c r="A397" s="726"/>
      <c r="B397" s="845" t="s">
        <v>946</v>
      </c>
      <c r="C397" s="974" t="s">
        <v>3147</v>
      </c>
      <c r="D397" s="463" t="s">
        <v>918</v>
      </c>
      <c r="E397" s="463" t="s">
        <v>918</v>
      </c>
      <c r="F397" s="463" t="s">
        <v>918</v>
      </c>
      <c r="G397" s="463" t="s">
        <v>918</v>
      </c>
      <c r="H397" s="463" t="s">
        <v>918</v>
      </c>
      <c r="I397" s="463" t="s">
        <v>918</v>
      </c>
      <c r="J397" s="463" t="s">
        <v>918</v>
      </c>
      <c r="K397" s="463" t="s">
        <v>918</v>
      </c>
      <c r="L397" s="463" t="s">
        <v>918</v>
      </c>
      <c r="M397" s="463" t="s">
        <v>918</v>
      </c>
      <c r="N397" s="463" t="s">
        <v>918</v>
      </c>
      <c r="O397" s="463" t="s">
        <v>918</v>
      </c>
      <c r="P397" s="463" t="s">
        <v>918</v>
      </c>
      <c r="Q397" s="463" t="s">
        <v>918</v>
      </c>
      <c r="R397" s="463" t="s">
        <v>918</v>
      </c>
      <c r="S397" s="463" t="s">
        <v>918</v>
      </c>
      <c r="T397" s="463" t="s">
        <v>918</v>
      </c>
      <c r="U397" s="463" t="s">
        <v>918</v>
      </c>
      <c r="V397" s="463" t="s">
        <v>918</v>
      </c>
      <c r="W397" s="463" t="s">
        <v>918</v>
      </c>
      <c r="X397" s="463" t="s">
        <v>918</v>
      </c>
      <c r="Y397" s="463" t="s">
        <v>918</v>
      </c>
      <c r="Z397" s="463" t="s">
        <v>918</v>
      </c>
      <c r="AA397" s="463" t="s">
        <v>918</v>
      </c>
      <c r="AB397" s="463" t="s">
        <v>918</v>
      </c>
      <c r="AC397" s="463" t="s">
        <v>918</v>
      </c>
      <c r="AD397" s="463" t="s">
        <v>918</v>
      </c>
      <c r="AE397" s="463" t="s">
        <v>918</v>
      </c>
      <c r="AF397" s="463" t="s">
        <v>918</v>
      </c>
      <c r="AG397" s="463" t="s">
        <v>918</v>
      </c>
      <c r="AH397" s="463" t="s">
        <v>918</v>
      </c>
      <c r="AI397" s="463" t="s">
        <v>918</v>
      </c>
      <c r="AJ397" s="463" t="s">
        <v>918</v>
      </c>
      <c r="AK397" s="463" t="s">
        <v>918</v>
      </c>
      <c r="AL397" s="726"/>
      <c r="AM397" s="726"/>
      <c r="AN397" s="726"/>
      <c r="AO397" s="726"/>
      <c r="AP397" s="726"/>
      <c r="AQ397" s="726"/>
      <c r="AR397" s="726"/>
      <c r="AS397" s="726"/>
      <c r="AT397" s="726"/>
      <c r="AU397" s="726"/>
      <c r="AV397" s="726"/>
      <c r="AW397" s="726"/>
      <c r="AX397" s="726"/>
      <c r="AY397" s="726"/>
      <c r="AZ397" s="726"/>
      <c r="BA397" s="726"/>
      <c r="BB397" s="726"/>
      <c r="BC397" s="726"/>
      <c r="BD397" s="726"/>
      <c r="BE397" s="726"/>
      <c r="BF397" s="726"/>
      <c r="BG397" s="726"/>
      <c r="BH397" s="726"/>
      <c r="BI397" s="726"/>
      <c r="BJ397" s="726"/>
      <c r="BK397" s="726"/>
      <c r="BL397" s="726"/>
    </row>
    <row r="398" spans="1:64" outlineLevel="1" x14ac:dyDescent="0.2">
      <c r="A398" s="726"/>
      <c r="B398" s="845" t="s">
        <v>946</v>
      </c>
      <c r="C398" s="974" t="s">
        <v>3148</v>
      </c>
      <c r="D398" s="463" t="s">
        <v>918</v>
      </c>
      <c r="E398" s="463" t="s">
        <v>918</v>
      </c>
      <c r="F398" s="463" t="s">
        <v>918</v>
      </c>
      <c r="G398" s="463" t="s">
        <v>918</v>
      </c>
      <c r="H398" s="463" t="s">
        <v>918</v>
      </c>
      <c r="I398" s="463" t="s">
        <v>918</v>
      </c>
      <c r="J398" s="463" t="s">
        <v>918</v>
      </c>
      <c r="K398" s="463" t="s">
        <v>918</v>
      </c>
      <c r="L398" s="463" t="s">
        <v>918</v>
      </c>
      <c r="M398" s="463" t="s">
        <v>918</v>
      </c>
      <c r="N398" s="463" t="s">
        <v>918</v>
      </c>
      <c r="O398" s="463" t="s">
        <v>918</v>
      </c>
      <c r="P398" s="463" t="s">
        <v>918</v>
      </c>
      <c r="Q398" s="463" t="s">
        <v>918</v>
      </c>
      <c r="R398" s="463" t="s">
        <v>918</v>
      </c>
      <c r="S398" s="463" t="s">
        <v>918</v>
      </c>
      <c r="T398" s="463" t="s">
        <v>918</v>
      </c>
      <c r="U398" s="463" t="s">
        <v>918</v>
      </c>
      <c r="V398" s="463" t="s">
        <v>918</v>
      </c>
      <c r="W398" s="463" t="s">
        <v>918</v>
      </c>
      <c r="X398" s="463" t="s">
        <v>918</v>
      </c>
      <c r="Y398" s="463" t="s">
        <v>918</v>
      </c>
      <c r="Z398" s="463" t="s">
        <v>918</v>
      </c>
      <c r="AA398" s="463" t="s">
        <v>918</v>
      </c>
      <c r="AB398" s="463" t="s">
        <v>918</v>
      </c>
      <c r="AC398" s="463" t="s">
        <v>918</v>
      </c>
      <c r="AD398" s="463" t="s">
        <v>918</v>
      </c>
      <c r="AE398" s="463" t="s">
        <v>918</v>
      </c>
      <c r="AF398" s="463" t="s">
        <v>918</v>
      </c>
      <c r="AG398" s="463" t="s">
        <v>918</v>
      </c>
      <c r="AH398" s="463" t="s">
        <v>918</v>
      </c>
      <c r="AI398" s="463" t="s">
        <v>918</v>
      </c>
      <c r="AJ398" s="463" t="s">
        <v>918</v>
      </c>
      <c r="AK398" s="463" t="s">
        <v>918</v>
      </c>
      <c r="AL398" s="726"/>
      <c r="AM398" s="726"/>
      <c r="AN398" s="726"/>
      <c r="AO398" s="726"/>
      <c r="AP398" s="726"/>
      <c r="AQ398" s="726"/>
      <c r="AR398" s="726"/>
      <c r="AS398" s="726"/>
      <c r="AT398" s="726"/>
      <c r="AU398" s="726"/>
      <c r="AV398" s="726"/>
      <c r="AW398" s="726"/>
      <c r="AX398" s="726"/>
      <c r="AY398" s="726"/>
      <c r="AZ398" s="726"/>
      <c r="BA398" s="726"/>
      <c r="BB398" s="726"/>
      <c r="BC398" s="726"/>
      <c r="BD398" s="726"/>
      <c r="BE398" s="726"/>
      <c r="BF398" s="726"/>
      <c r="BG398" s="726"/>
      <c r="BH398" s="726"/>
      <c r="BI398" s="726"/>
      <c r="BJ398" s="726"/>
      <c r="BK398" s="726"/>
      <c r="BL398" s="726"/>
    </row>
    <row r="399" spans="1:64" outlineLevel="1" x14ac:dyDescent="0.2">
      <c r="A399" s="726"/>
      <c r="B399" s="845" t="s">
        <v>946</v>
      </c>
      <c r="C399" s="974" t="s">
        <v>3149</v>
      </c>
      <c r="D399" s="463" t="s">
        <v>918</v>
      </c>
      <c r="E399" s="463" t="s">
        <v>918</v>
      </c>
      <c r="F399" s="463" t="s">
        <v>918</v>
      </c>
      <c r="G399" s="463" t="s">
        <v>918</v>
      </c>
      <c r="H399" s="463" t="s">
        <v>918</v>
      </c>
      <c r="I399" s="463" t="s">
        <v>918</v>
      </c>
      <c r="J399" s="463" t="s">
        <v>918</v>
      </c>
      <c r="K399" s="463" t="s">
        <v>918</v>
      </c>
      <c r="L399" s="463" t="s">
        <v>918</v>
      </c>
      <c r="M399" s="463" t="s">
        <v>918</v>
      </c>
      <c r="N399" s="463" t="s">
        <v>918</v>
      </c>
      <c r="O399" s="463" t="s">
        <v>918</v>
      </c>
      <c r="P399" s="463" t="s">
        <v>918</v>
      </c>
      <c r="Q399" s="463" t="s">
        <v>918</v>
      </c>
      <c r="R399" s="463" t="s">
        <v>918</v>
      </c>
      <c r="S399" s="463" t="s">
        <v>918</v>
      </c>
      <c r="T399" s="463" t="s">
        <v>918</v>
      </c>
      <c r="U399" s="463" t="s">
        <v>918</v>
      </c>
      <c r="V399" s="463" t="s">
        <v>918</v>
      </c>
      <c r="W399" s="463" t="s">
        <v>918</v>
      </c>
      <c r="X399" s="463" t="s">
        <v>918</v>
      </c>
      <c r="Y399" s="463" t="s">
        <v>918</v>
      </c>
      <c r="Z399" s="463" t="s">
        <v>918</v>
      </c>
      <c r="AA399" s="463" t="s">
        <v>918</v>
      </c>
      <c r="AB399" s="463" t="s">
        <v>918</v>
      </c>
      <c r="AC399" s="463" t="s">
        <v>918</v>
      </c>
      <c r="AD399" s="463" t="s">
        <v>918</v>
      </c>
      <c r="AE399" s="463" t="s">
        <v>918</v>
      </c>
      <c r="AF399" s="463" t="s">
        <v>918</v>
      </c>
      <c r="AG399" s="463" t="s">
        <v>918</v>
      </c>
      <c r="AH399" s="463" t="s">
        <v>918</v>
      </c>
      <c r="AI399" s="463" t="s">
        <v>918</v>
      </c>
      <c r="AJ399" s="463" t="s">
        <v>918</v>
      </c>
      <c r="AK399" s="463" t="s">
        <v>918</v>
      </c>
      <c r="AL399" s="726"/>
      <c r="AM399" s="726"/>
      <c r="AN399" s="726"/>
      <c r="AO399" s="726"/>
      <c r="AP399" s="726"/>
      <c r="AQ399" s="726"/>
      <c r="AR399" s="726"/>
      <c r="AS399" s="726"/>
      <c r="AT399" s="726"/>
      <c r="AU399" s="726"/>
      <c r="AV399" s="726"/>
      <c r="AW399" s="726"/>
      <c r="AX399" s="726"/>
      <c r="AY399" s="726"/>
      <c r="AZ399" s="726"/>
      <c r="BA399" s="726"/>
      <c r="BB399" s="726"/>
      <c r="BC399" s="726"/>
      <c r="BD399" s="726"/>
      <c r="BE399" s="726"/>
      <c r="BF399" s="726"/>
      <c r="BG399" s="726"/>
      <c r="BH399" s="726"/>
      <c r="BI399" s="726"/>
      <c r="BJ399" s="726"/>
      <c r="BK399" s="726"/>
      <c r="BL399" s="726"/>
    </row>
    <row r="400" spans="1:64" outlineLevel="1" x14ac:dyDescent="0.2">
      <c r="A400" s="726"/>
      <c r="B400" s="845" t="s">
        <v>946</v>
      </c>
      <c r="C400" s="974" t="s">
        <v>3150</v>
      </c>
      <c r="D400" s="463" t="s">
        <v>918</v>
      </c>
      <c r="E400" s="463" t="s">
        <v>918</v>
      </c>
      <c r="F400" s="463" t="s">
        <v>918</v>
      </c>
      <c r="G400" s="463" t="s">
        <v>918</v>
      </c>
      <c r="H400" s="463" t="s">
        <v>918</v>
      </c>
      <c r="I400" s="463" t="s">
        <v>918</v>
      </c>
      <c r="J400" s="463" t="s">
        <v>918</v>
      </c>
      <c r="K400" s="463" t="s">
        <v>918</v>
      </c>
      <c r="L400" s="463" t="s">
        <v>918</v>
      </c>
      <c r="M400" s="463" t="s">
        <v>918</v>
      </c>
      <c r="N400" s="463" t="s">
        <v>918</v>
      </c>
      <c r="O400" s="463" t="s">
        <v>918</v>
      </c>
      <c r="P400" s="463" t="s">
        <v>918</v>
      </c>
      <c r="Q400" s="463" t="s">
        <v>918</v>
      </c>
      <c r="R400" s="463" t="s">
        <v>918</v>
      </c>
      <c r="S400" s="463" t="s">
        <v>918</v>
      </c>
      <c r="T400" s="463" t="s">
        <v>918</v>
      </c>
      <c r="U400" s="463" t="s">
        <v>918</v>
      </c>
      <c r="V400" s="463" t="s">
        <v>918</v>
      </c>
      <c r="W400" s="463" t="s">
        <v>918</v>
      </c>
      <c r="X400" s="463" t="s">
        <v>918</v>
      </c>
      <c r="Y400" s="463" t="s">
        <v>918</v>
      </c>
      <c r="Z400" s="463" t="s">
        <v>918</v>
      </c>
      <c r="AA400" s="463" t="s">
        <v>918</v>
      </c>
      <c r="AB400" s="463" t="s">
        <v>918</v>
      </c>
      <c r="AC400" s="463" t="s">
        <v>918</v>
      </c>
      <c r="AD400" s="463" t="s">
        <v>918</v>
      </c>
      <c r="AE400" s="463" t="s">
        <v>918</v>
      </c>
      <c r="AF400" s="463" t="s">
        <v>918</v>
      </c>
      <c r="AG400" s="463" t="s">
        <v>918</v>
      </c>
      <c r="AH400" s="463" t="s">
        <v>918</v>
      </c>
      <c r="AI400" s="463" t="s">
        <v>918</v>
      </c>
      <c r="AJ400" s="463" t="s">
        <v>918</v>
      </c>
      <c r="AK400" s="463" t="s">
        <v>918</v>
      </c>
      <c r="AL400" s="726"/>
      <c r="AM400" s="726"/>
      <c r="AN400" s="726"/>
      <c r="AO400" s="726"/>
      <c r="AP400" s="726"/>
      <c r="AQ400" s="726"/>
      <c r="AR400" s="726"/>
      <c r="AS400" s="726"/>
      <c r="AT400" s="726"/>
      <c r="AU400" s="726"/>
      <c r="AV400" s="726"/>
      <c r="AW400" s="726"/>
      <c r="AX400" s="726"/>
      <c r="AY400" s="726"/>
      <c r="AZ400" s="726"/>
      <c r="BA400" s="726"/>
      <c r="BB400" s="726"/>
      <c r="BC400" s="726"/>
      <c r="BD400" s="726"/>
      <c r="BE400" s="726"/>
      <c r="BF400" s="726"/>
      <c r="BG400" s="726"/>
      <c r="BH400" s="726"/>
      <c r="BI400" s="726"/>
      <c r="BJ400" s="726"/>
      <c r="BK400" s="726"/>
      <c r="BL400" s="726"/>
    </row>
    <row r="401" spans="1:64" outlineLevel="1" x14ac:dyDescent="0.2">
      <c r="A401" s="726"/>
      <c r="B401" s="845" t="s">
        <v>946</v>
      </c>
      <c r="C401" s="974" t="s">
        <v>3151</v>
      </c>
      <c r="D401" s="463" t="s">
        <v>918</v>
      </c>
      <c r="E401" s="463" t="s">
        <v>918</v>
      </c>
      <c r="F401" s="463" t="s">
        <v>918</v>
      </c>
      <c r="G401" s="463" t="s">
        <v>918</v>
      </c>
      <c r="H401" s="463" t="s">
        <v>918</v>
      </c>
      <c r="I401" s="463" t="s">
        <v>918</v>
      </c>
      <c r="J401" s="463" t="s">
        <v>918</v>
      </c>
      <c r="K401" s="463" t="s">
        <v>918</v>
      </c>
      <c r="L401" s="463" t="s">
        <v>918</v>
      </c>
      <c r="M401" s="463" t="s">
        <v>918</v>
      </c>
      <c r="N401" s="463" t="s">
        <v>918</v>
      </c>
      <c r="O401" s="463" t="s">
        <v>918</v>
      </c>
      <c r="P401" s="463" t="s">
        <v>918</v>
      </c>
      <c r="Q401" s="463" t="s">
        <v>918</v>
      </c>
      <c r="R401" s="463" t="s">
        <v>918</v>
      </c>
      <c r="S401" s="463" t="s">
        <v>918</v>
      </c>
      <c r="T401" s="463" t="s">
        <v>918</v>
      </c>
      <c r="U401" s="463" t="s">
        <v>918</v>
      </c>
      <c r="V401" s="463" t="s">
        <v>918</v>
      </c>
      <c r="W401" s="463" t="s">
        <v>918</v>
      </c>
      <c r="X401" s="463" t="s">
        <v>918</v>
      </c>
      <c r="Y401" s="463" t="s">
        <v>918</v>
      </c>
      <c r="Z401" s="463" t="s">
        <v>918</v>
      </c>
      <c r="AA401" s="463" t="s">
        <v>918</v>
      </c>
      <c r="AB401" s="463" t="s">
        <v>918</v>
      </c>
      <c r="AC401" s="463" t="s">
        <v>918</v>
      </c>
      <c r="AD401" s="463" t="s">
        <v>918</v>
      </c>
      <c r="AE401" s="463" t="s">
        <v>918</v>
      </c>
      <c r="AF401" s="463" t="s">
        <v>918</v>
      </c>
      <c r="AG401" s="463" t="s">
        <v>918</v>
      </c>
      <c r="AH401" s="463" t="s">
        <v>918</v>
      </c>
      <c r="AI401" s="463" t="s">
        <v>918</v>
      </c>
      <c r="AJ401" s="463" t="s">
        <v>918</v>
      </c>
      <c r="AK401" s="463" t="s">
        <v>918</v>
      </c>
      <c r="AL401" s="726"/>
      <c r="AM401" s="726"/>
      <c r="AN401" s="726"/>
      <c r="AO401" s="726"/>
      <c r="AP401" s="726"/>
      <c r="AQ401" s="726"/>
      <c r="AR401" s="726"/>
      <c r="AS401" s="726"/>
      <c r="AT401" s="726"/>
      <c r="AU401" s="726"/>
      <c r="AV401" s="726"/>
      <c r="AW401" s="726"/>
      <c r="AX401" s="726"/>
      <c r="AY401" s="726"/>
      <c r="AZ401" s="726"/>
      <c r="BA401" s="726"/>
      <c r="BB401" s="726"/>
      <c r="BC401" s="726"/>
      <c r="BD401" s="726"/>
      <c r="BE401" s="726"/>
      <c r="BF401" s="726"/>
      <c r="BG401" s="726"/>
      <c r="BH401" s="726"/>
      <c r="BI401" s="726"/>
      <c r="BJ401" s="726"/>
      <c r="BK401" s="726"/>
      <c r="BL401" s="726"/>
    </row>
    <row r="402" spans="1:64" outlineLevel="1" x14ac:dyDescent="0.2">
      <c r="A402" s="726"/>
      <c r="B402" s="845" t="s">
        <v>946</v>
      </c>
      <c r="C402" s="974" t="s">
        <v>3152</v>
      </c>
      <c r="D402" s="463" t="s">
        <v>918</v>
      </c>
      <c r="E402" s="463" t="s">
        <v>918</v>
      </c>
      <c r="F402" s="463" t="s">
        <v>918</v>
      </c>
      <c r="G402" s="463" t="s">
        <v>918</v>
      </c>
      <c r="H402" s="463" t="s">
        <v>918</v>
      </c>
      <c r="I402" s="463" t="s">
        <v>918</v>
      </c>
      <c r="J402" s="463" t="s">
        <v>918</v>
      </c>
      <c r="K402" s="463" t="s">
        <v>918</v>
      </c>
      <c r="L402" s="463" t="s">
        <v>918</v>
      </c>
      <c r="M402" s="463" t="s">
        <v>918</v>
      </c>
      <c r="N402" s="463" t="s">
        <v>918</v>
      </c>
      <c r="O402" s="463" t="s">
        <v>918</v>
      </c>
      <c r="P402" s="463" t="s">
        <v>918</v>
      </c>
      <c r="Q402" s="463" t="s">
        <v>918</v>
      </c>
      <c r="R402" s="463" t="s">
        <v>918</v>
      </c>
      <c r="S402" s="463" t="s">
        <v>918</v>
      </c>
      <c r="T402" s="463" t="s">
        <v>918</v>
      </c>
      <c r="U402" s="463" t="s">
        <v>918</v>
      </c>
      <c r="V402" s="463" t="s">
        <v>918</v>
      </c>
      <c r="W402" s="463" t="s">
        <v>918</v>
      </c>
      <c r="X402" s="463" t="s">
        <v>918</v>
      </c>
      <c r="Y402" s="463" t="s">
        <v>918</v>
      </c>
      <c r="Z402" s="463" t="s">
        <v>918</v>
      </c>
      <c r="AA402" s="463" t="s">
        <v>918</v>
      </c>
      <c r="AB402" s="463" t="s">
        <v>918</v>
      </c>
      <c r="AC402" s="463" t="s">
        <v>918</v>
      </c>
      <c r="AD402" s="463" t="s">
        <v>918</v>
      </c>
      <c r="AE402" s="463" t="s">
        <v>918</v>
      </c>
      <c r="AF402" s="463" t="s">
        <v>918</v>
      </c>
      <c r="AG402" s="463" t="s">
        <v>918</v>
      </c>
      <c r="AH402" s="463" t="s">
        <v>918</v>
      </c>
      <c r="AI402" s="463" t="s">
        <v>918</v>
      </c>
      <c r="AJ402" s="463" t="s">
        <v>918</v>
      </c>
      <c r="AK402" s="463" t="s">
        <v>918</v>
      </c>
      <c r="AL402" s="726"/>
      <c r="AM402" s="726"/>
      <c r="AN402" s="726"/>
      <c r="AO402" s="726"/>
      <c r="AP402" s="726"/>
      <c r="AQ402" s="726"/>
      <c r="AR402" s="726"/>
      <c r="AS402" s="726"/>
      <c r="AT402" s="726"/>
      <c r="AU402" s="726"/>
      <c r="AV402" s="726"/>
      <c r="AW402" s="726"/>
      <c r="AX402" s="726"/>
      <c r="AY402" s="726"/>
      <c r="AZ402" s="726"/>
      <c r="BA402" s="726"/>
      <c r="BB402" s="726"/>
      <c r="BC402" s="726"/>
      <c r="BD402" s="726"/>
      <c r="BE402" s="726"/>
      <c r="BF402" s="726"/>
      <c r="BG402" s="726"/>
      <c r="BH402" s="726"/>
      <c r="BI402" s="726"/>
      <c r="BJ402" s="726"/>
      <c r="BK402" s="726"/>
      <c r="BL402" s="726"/>
    </row>
    <row r="403" spans="1:64" outlineLevel="1" x14ac:dyDescent="0.2">
      <c r="A403" s="726"/>
      <c r="B403" s="845" t="s">
        <v>946</v>
      </c>
      <c r="C403" s="974" t="s">
        <v>3153</v>
      </c>
      <c r="D403" s="463" t="s">
        <v>918</v>
      </c>
      <c r="E403" s="463" t="s">
        <v>918</v>
      </c>
      <c r="F403" s="463" t="s">
        <v>918</v>
      </c>
      <c r="G403" s="463" t="s">
        <v>918</v>
      </c>
      <c r="H403" s="463" t="s">
        <v>918</v>
      </c>
      <c r="I403" s="463" t="s">
        <v>918</v>
      </c>
      <c r="J403" s="463" t="s">
        <v>918</v>
      </c>
      <c r="K403" s="463" t="s">
        <v>918</v>
      </c>
      <c r="L403" s="463" t="s">
        <v>918</v>
      </c>
      <c r="M403" s="463" t="s">
        <v>918</v>
      </c>
      <c r="N403" s="463" t="s">
        <v>918</v>
      </c>
      <c r="O403" s="463" t="s">
        <v>918</v>
      </c>
      <c r="P403" s="463" t="s">
        <v>918</v>
      </c>
      <c r="Q403" s="463" t="s">
        <v>918</v>
      </c>
      <c r="R403" s="463" t="s">
        <v>918</v>
      </c>
      <c r="S403" s="463" t="s">
        <v>918</v>
      </c>
      <c r="T403" s="463" t="s">
        <v>918</v>
      </c>
      <c r="U403" s="463" t="s">
        <v>918</v>
      </c>
      <c r="V403" s="463" t="s">
        <v>918</v>
      </c>
      <c r="W403" s="463" t="s">
        <v>918</v>
      </c>
      <c r="X403" s="463" t="s">
        <v>918</v>
      </c>
      <c r="Y403" s="463" t="s">
        <v>918</v>
      </c>
      <c r="Z403" s="463" t="s">
        <v>918</v>
      </c>
      <c r="AA403" s="463" t="s">
        <v>918</v>
      </c>
      <c r="AB403" s="463" t="s">
        <v>918</v>
      </c>
      <c r="AC403" s="463" t="s">
        <v>918</v>
      </c>
      <c r="AD403" s="463" t="s">
        <v>918</v>
      </c>
      <c r="AE403" s="463" t="s">
        <v>918</v>
      </c>
      <c r="AF403" s="463" t="s">
        <v>918</v>
      </c>
      <c r="AG403" s="463" t="s">
        <v>918</v>
      </c>
      <c r="AH403" s="463" t="s">
        <v>918</v>
      </c>
      <c r="AI403" s="463" t="s">
        <v>918</v>
      </c>
      <c r="AJ403" s="463" t="s">
        <v>918</v>
      </c>
      <c r="AK403" s="463" t="s">
        <v>918</v>
      </c>
      <c r="AL403" s="726"/>
      <c r="AM403" s="726"/>
      <c r="AN403" s="726"/>
      <c r="AO403" s="726"/>
      <c r="AP403" s="726"/>
      <c r="AQ403" s="726"/>
      <c r="AR403" s="726"/>
      <c r="AS403" s="726"/>
      <c r="AT403" s="726"/>
      <c r="AU403" s="726"/>
      <c r="AV403" s="726"/>
      <c r="AW403" s="726"/>
      <c r="AX403" s="726"/>
      <c r="AY403" s="726"/>
      <c r="AZ403" s="726"/>
      <c r="BA403" s="726"/>
      <c r="BB403" s="726"/>
      <c r="BC403" s="726"/>
      <c r="BD403" s="726"/>
      <c r="BE403" s="726"/>
      <c r="BF403" s="726"/>
      <c r="BG403" s="726"/>
      <c r="BH403" s="726"/>
      <c r="BI403" s="726"/>
      <c r="BJ403" s="726"/>
      <c r="BK403" s="726"/>
      <c r="BL403" s="726"/>
    </row>
    <row r="404" spans="1:64" outlineLevel="1" x14ac:dyDescent="0.2">
      <c r="A404" s="726"/>
      <c r="B404" s="845" t="s">
        <v>946</v>
      </c>
      <c r="C404" s="974" t="s">
        <v>3154</v>
      </c>
      <c r="D404" s="463" t="s">
        <v>918</v>
      </c>
      <c r="E404" s="463" t="s">
        <v>918</v>
      </c>
      <c r="F404" s="463" t="s">
        <v>918</v>
      </c>
      <c r="G404" s="463" t="s">
        <v>918</v>
      </c>
      <c r="H404" s="463" t="s">
        <v>918</v>
      </c>
      <c r="I404" s="463" t="s">
        <v>918</v>
      </c>
      <c r="J404" s="463" t="s">
        <v>918</v>
      </c>
      <c r="K404" s="463" t="s">
        <v>918</v>
      </c>
      <c r="L404" s="463" t="s">
        <v>918</v>
      </c>
      <c r="M404" s="463" t="s">
        <v>918</v>
      </c>
      <c r="N404" s="463" t="s">
        <v>918</v>
      </c>
      <c r="O404" s="463" t="s">
        <v>918</v>
      </c>
      <c r="P404" s="463" t="s">
        <v>918</v>
      </c>
      <c r="Q404" s="463" t="s">
        <v>918</v>
      </c>
      <c r="R404" s="463" t="s">
        <v>918</v>
      </c>
      <c r="S404" s="463" t="s">
        <v>918</v>
      </c>
      <c r="T404" s="463" t="s">
        <v>918</v>
      </c>
      <c r="U404" s="463" t="s">
        <v>918</v>
      </c>
      <c r="V404" s="463" t="s">
        <v>918</v>
      </c>
      <c r="W404" s="463" t="s">
        <v>918</v>
      </c>
      <c r="X404" s="463" t="s">
        <v>918</v>
      </c>
      <c r="Y404" s="463" t="s">
        <v>918</v>
      </c>
      <c r="Z404" s="463" t="s">
        <v>918</v>
      </c>
      <c r="AA404" s="463" t="s">
        <v>918</v>
      </c>
      <c r="AB404" s="463" t="s">
        <v>918</v>
      </c>
      <c r="AC404" s="463" t="s">
        <v>918</v>
      </c>
      <c r="AD404" s="463" t="s">
        <v>918</v>
      </c>
      <c r="AE404" s="463" t="s">
        <v>918</v>
      </c>
      <c r="AF404" s="463" t="s">
        <v>918</v>
      </c>
      <c r="AG404" s="463" t="s">
        <v>918</v>
      </c>
      <c r="AH404" s="463" t="s">
        <v>918</v>
      </c>
      <c r="AI404" s="463" t="s">
        <v>918</v>
      </c>
      <c r="AJ404" s="463" t="s">
        <v>918</v>
      </c>
      <c r="AK404" s="463" t="s">
        <v>918</v>
      </c>
      <c r="AL404" s="726"/>
      <c r="AM404" s="726"/>
      <c r="AN404" s="726"/>
      <c r="AO404" s="726"/>
      <c r="AP404" s="726"/>
      <c r="AQ404" s="726"/>
      <c r="AR404" s="726"/>
      <c r="AS404" s="726"/>
      <c r="AT404" s="726"/>
      <c r="AU404" s="726"/>
      <c r="AV404" s="726"/>
      <c r="AW404" s="726"/>
      <c r="AX404" s="726"/>
      <c r="AY404" s="726"/>
      <c r="AZ404" s="726"/>
      <c r="BA404" s="726"/>
      <c r="BB404" s="726"/>
      <c r="BC404" s="726"/>
      <c r="BD404" s="726"/>
      <c r="BE404" s="726"/>
      <c r="BF404" s="726"/>
      <c r="BG404" s="726"/>
      <c r="BH404" s="726"/>
      <c r="BI404" s="726"/>
      <c r="BJ404" s="726"/>
      <c r="BK404" s="726"/>
      <c r="BL404" s="726"/>
    </row>
    <row r="405" spans="1:64" outlineLevel="1" x14ac:dyDescent="0.2">
      <c r="A405" s="726"/>
      <c r="B405" s="845" t="s">
        <v>946</v>
      </c>
      <c r="C405" s="974" t="s">
        <v>3155</v>
      </c>
      <c r="D405" s="463" t="s">
        <v>918</v>
      </c>
      <c r="E405" s="463" t="s">
        <v>918</v>
      </c>
      <c r="F405" s="463" t="s">
        <v>918</v>
      </c>
      <c r="G405" s="463" t="s">
        <v>918</v>
      </c>
      <c r="H405" s="463" t="s">
        <v>918</v>
      </c>
      <c r="I405" s="463" t="s">
        <v>918</v>
      </c>
      <c r="J405" s="463" t="s">
        <v>918</v>
      </c>
      <c r="K405" s="463" t="s">
        <v>918</v>
      </c>
      <c r="L405" s="463" t="s">
        <v>918</v>
      </c>
      <c r="M405" s="463" t="s">
        <v>918</v>
      </c>
      <c r="N405" s="463" t="s">
        <v>918</v>
      </c>
      <c r="O405" s="463" t="s">
        <v>918</v>
      </c>
      <c r="P405" s="463" t="s">
        <v>918</v>
      </c>
      <c r="Q405" s="463" t="s">
        <v>918</v>
      </c>
      <c r="R405" s="463" t="s">
        <v>918</v>
      </c>
      <c r="S405" s="463" t="s">
        <v>918</v>
      </c>
      <c r="T405" s="463" t="s">
        <v>918</v>
      </c>
      <c r="U405" s="463" t="s">
        <v>918</v>
      </c>
      <c r="V405" s="463" t="s">
        <v>918</v>
      </c>
      <c r="W405" s="463" t="s">
        <v>918</v>
      </c>
      <c r="X405" s="463" t="s">
        <v>918</v>
      </c>
      <c r="Y405" s="463" t="s">
        <v>918</v>
      </c>
      <c r="Z405" s="463" t="s">
        <v>918</v>
      </c>
      <c r="AA405" s="463" t="s">
        <v>918</v>
      </c>
      <c r="AB405" s="463" t="s">
        <v>918</v>
      </c>
      <c r="AC405" s="463" t="s">
        <v>918</v>
      </c>
      <c r="AD405" s="463" t="s">
        <v>918</v>
      </c>
      <c r="AE405" s="463" t="s">
        <v>918</v>
      </c>
      <c r="AF405" s="463" t="s">
        <v>918</v>
      </c>
      <c r="AG405" s="463" t="s">
        <v>918</v>
      </c>
      <c r="AH405" s="463" t="s">
        <v>918</v>
      </c>
      <c r="AI405" s="463" t="s">
        <v>918</v>
      </c>
      <c r="AJ405" s="463" t="s">
        <v>918</v>
      </c>
      <c r="AK405" s="463" t="s">
        <v>918</v>
      </c>
      <c r="AL405" s="726"/>
      <c r="AM405" s="726"/>
      <c r="AN405" s="726"/>
      <c r="AO405" s="726"/>
      <c r="AP405" s="726"/>
      <c r="AQ405" s="726"/>
      <c r="AR405" s="726"/>
      <c r="AS405" s="726"/>
      <c r="AT405" s="726"/>
      <c r="AU405" s="726"/>
      <c r="AV405" s="726"/>
      <c r="AW405" s="726"/>
      <c r="AX405" s="726"/>
      <c r="AY405" s="726"/>
      <c r="AZ405" s="726"/>
      <c r="BA405" s="726"/>
      <c r="BB405" s="726"/>
      <c r="BC405" s="726"/>
      <c r="BD405" s="726"/>
      <c r="BE405" s="726"/>
      <c r="BF405" s="726"/>
      <c r="BG405" s="726"/>
      <c r="BH405" s="726"/>
      <c r="BI405" s="726"/>
      <c r="BJ405" s="726"/>
      <c r="BK405" s="726"/>
      <c r="BL405" s="726"/>
    </row>
    <row r="406" spans="1:64" outlineLevel="1" x14ac:dyDescent="0.2">
      <c r="A406" s="726"/>
      <c r="B406" s="845" t="s">
        <v>946</v>
      </c>
      <c r="C406" s="974" t="s">
        <v>3156</v>
      </c>
      <c r="D406" s="463" t="s">
        <v>918</v>
      </c>
      <c r="E406" s="463" t="s">
        <v>918</v>
      </c>
      <c r="F406" s="463" t="s">
        <v>918</v>
      </c>
      <c r="G406" s="463" t="s">
        <v>918</v>
      </c>
      <c r="H406" s="463" t="s">
        <v>918</v>
      </c>
      <c r="I406" s="463" t="s">
        <v>918</v>
      </c>
      <c r="J406" s="463" t="s">
        <v>918</v>
      </c>
      <c r="K406" s="463" t="s">
        <v>918</v>
      </c>
      <c r="L406" s="463" t="s">
        <v>918</v>
      </c>
      <c r="M406" s="463" t="s">
        <v>918</v>
      </c>
      <c r="N406" s="463" t="s">
        <v>918</v>
      </c>
      <c r="O406" s="463" t="s">
        <v>918</v>
      </c>
      <c r="P406" s="463" t="s">
        <v>918</v>
      </c>
      <c r="Q406" s="463" t="s">
        <v>918</v>
      </c>
      <c r="R406" s="463" t="s">
        <v>918</v>
      </c>
      <c r="S406" s="463" t="s">
        <v>918</v>
      </c>
      <c r="T406" s="463" t="s">
        <v>918</v>
      </c>
      <c r="U406" s="463" t="s">
        <v>918</v>
      </c>
      <c r="V406" s="463" t="s">
        <v>918</v>
      </c>
      <c r="W406" s="463" t="s">
        <v>918</v>
      </c>
      <c r="X406" s="463" t="s">
        <v>918</v>
      </c>
      <c r="Y406" s="463" t="s">
        <v>918</v>
      </c>
      <c r="Z406" s="463" t="s">
        <v>918</v>
      </c>
      <c r="AA406" s="463" t="s">
        <v>918</v>
      </c>
      <c r="AB406" s="463" t="s">
        <v>918</v>
      </c>
      <c r="AC406" s="463" t="s">
        <v>918</v>
      </c>
      <c r="AD406" s="463" t="s">
        <v>918</v>
      </c>
      <c r="AE406" s="463" t="s">
        <v>918</v>
      </c>
      <c r="AF406" s="463" t="s">
        <v>918</v>
      </c>
      <c r="AG406" s="463" t="s">
        <v>918</v>
      </c>
      <c r="AH406" s="463" t="s">
        <v>918</v>
      </c>
      <c r="AI406" s="463" t="s">
        <v>918</v>
      </c>
      <c r="AJ406" s="463" t="s">
        <v>918</v>
      </c>
      <c r="AK406" s="463" t="s">
        <v>918</v>
      </c>
      <c r="AL406" s="726"/>
      <c r="AM406" s="726"/>
      <c r="AN406" s="726"/>
      <c r="AO406" s="726"/>
      <c r="AP406" s="726"/>
      <c r="AQ406" s="726"/>
      <c r="AR406" s="726"/>
      <c r="AS406" s="726"/>
      <c r="AT406" s="726"/>
      <c r="AU406" s="726"/>
      <c r="AV406" s="726"/>
      <c r="AW406" s="726"/>
      <c r="AX406" s="726"/>
      <c r="AY406" s="726"/>
      <c r="AZ406" s="726"/>
      <c r="BA406" s="726"/>
      <c r="BB406" s="726"/>
      <c r="BC406" s="726"/>
      <c r="BD406" s="726"/>
      <c r="BE406" s="726"/>
      <c r="BF406" s="726"/>
      <c r="BG406" s="726"/>
      <c r="BH406" s="726"/>
      <c r="BI406" s="726"/>
      <c r="BJ406" s="726"/>
      <c r="BK406" s="726"/>
      <c r="BL406" s="726"/>
    </row>
    <row r="407" spans="1:64" outlineLevel="1" x14ac:dyDescent="0.2">
      <c r="A407" s="726"/>
      <c r="B407" s="845" t="s">
        <v>946</v>
      </c>
      <c r="C407" s="974" t="s">
        <v>3157</v>
      </c>
      <c r="D407" s="463" t="s">
        <v>918</v>
      </c>
      <c r="E407" s="463" t="s">
        <v>918</v>
      </c>
      <c r="F407" s="463" t="s">
        <v>918</v>
      </c>
      <c r="G407" s="463" t="s">
        <v>918</v>
      </c>
      <c r="H407" s="463" t="s">
        <v>918</v>
      </c>
      <c r="I407" s="463" t="s">
        <v>918</v>
      </c>
      <c r="J407" s="463" t="s">
        <v>918</v>
      </c>
      <c r="K407" s="463" t="s">
        <v>918</v>
      </c>
      <c r="L407" s="463" t="s">
        <v>918</v>
      </c>
      <c r="M407" s="463" t="s">
        <v>918</v>
      </c>
      <c r="N407" s="463" t="s">
        <v>918</v>
      </c>
      <c r="O407" s="463" t="s">
        <v>918</v>
      </c>
      <c r="P407" s="463" t="s">
        <v>918</v>
      </c>
      <c r="Q407" s="463" t="s">
        <v>918</v>
      </c>
      <c r="R407" s="463" t="s">
        <v>918</v>
      </c>
      <c r="S407" s="463" t="s">
        <v>918</v>
      </c>
      <c r="T407" s="463" t="s">
        <v>918</v>
      </c>
      <c r="U407" s="463" t="s">
        <v>918</v>
      </c>
      <c r="V407" s="463" t="s">
        <v>918</v>
      </c>
      <c r="W407" s="463" t="s">
        <v>918</v>
      </c>
      <c r="X407" s="463" t="s">
        <v>918</v>
      </c>
      <c r="Y407" s="463" t="s">
        <v>918</v>
      </c>
      <c r="Z407" s="463" t="s">
        <v>918</v>
      </c>
      <c r="AA407" s="463" t="s">
        <v>918</v>
      </c>
      <c r="AB407" s="463" t="s">
        <v>918</v>
      </c>
      <c r="AC407" s="463" t="s">
        <v>918</v>
      </c>
      <c r="AD407" s="463" t="s">
        <v>918</v>
      </c>
      <c r="AE407" s="463" t="s">
        <v>918</v>
      </c>
      <c r="AF407" s="463" t="s">
        <v>918</v>
      </c>
      <c r="AG407" s="463" t="s">
        <v>918</v>
      </c>
      <c r="AH407" s="463" t="s">
        <v>918</v>
      </c>
      <c r="AI407" s="463" t="s">
        <v>918</v>
      </c>
      <c r="AJ407" s="463" t="s">
        <v>918</v>
      </c>
      <c r="AK407" s="463" t="s">
        <v>918</v>
      </c>
      <c r="AL407" s="726"/>
      <c r="AM407" s="726"/>
      <c r="AN407" s="726"/>
      <c r="AO407" s="726"/>
      <c r="AP407" s="726"/>
      <c r="AQ407" s="726"/>
      <c r="AR407" s="726"/>
      <c r="AS407" s="726"/>
      <c r="AT407" s="726"/>
      <c r="AU407" s="726"/>
      <c r="AV407" s="726"/>
      <c r="AW407" s="726"/>
      <c r="AX407" s="726"/>
      <c r="AY407" s="726"/>
      <c r="AZ407" s="726"/>
      <c r="BA407" s="726"/>
      <c r="BB407" s="726"/>
      <c r="BC407" s="726"/>
      <c r="BD407" s="726"/>
      <c r="BE407" s="726"/>
      <c r="BF407" s="726"/>
      <c r="BG407" s="726"/>
      <c r="BH407" s="726"/>
      <c r="BI407" s="726"/>
      <c r="BJ407" s="726"/>
      <c r="BK407" s="726"/>
      <c r="BL407" s="726"/>
    </row>
    <row r="408" spans="1:64" outlineLevel="1" x14ac:dyDescent="0.2">
      <c r="A408" s="726"/>
      <c r="B408" s="845" t="s">
        <v>946</v>
      </c>
      <c r="C408" s="974" t="s">
        <v>3158</v>
      </c>
      <c r="D408" s="463" t="s">
        <v>918</v>
      </c>
      <c r="E408" s="463" t="s">
        <v>918</v>
      </c>
      <c r="F408" s="463" t="s">
        <v>918</v>
      </c>
      <c r="G408" s="463" t="s">
        <v>918</v>
      </c>
      <c r="H408" s="463" t="s">
        <v>918</v>
      </c>
      <c r="I408" s="463" t="s">
        <v>918</v>
      </c>
      <c r="J408" s="463" t="s">
        <v>918</v>
      </c>
      <c r="K408" s="463" t="s">
        <v>918</v>
      </c>
      <c r="L408" s="463" t="s">
        <v>918</v>
      </c>
      <c r="M408" s="463" t="s">
        <v>918</v>
      </c>
      <c r="N408" s="463" t="s">
        <v>918</v>
      </c>
      <c r="O408" s="463" t="s">
        <v>918</v>
      </c>
      <c r="P408" s="463" t="s">
        <v>918</v>
      </c>
      <c r="Q408" s="463" t="s">
        <v>918</v>
      </c>
      <c r="R408" s="463" t="s">
        <v>918</v>
      </c>
      <c r="S408" s="463" t="s">
        <v>918</v>
      </c>
      <c r="T408" s="463" t="s">
        <v>918</v>
      </c>
      <c r="U408" s="463" t="s">
        <v>918</v>
      </c>
      <c r="V408" s="463" t="s">
        <v>918</v>
      </c>
      <c r="W408" s="463" t="s">
        <v>918</v>
      </c>
      <c r="X408" s="463" t="s">
        <v>918</v>
      </c>
      <c r="Y408" s="463" t="s">
        <v>918</v>
      </c>
      <c r="Z408" s="463" t="s">
        <v>918</v>
      </c>
      <c r="AA408" s="463" t="s">
        <v>918</v>
      </c>
      <c r="AB408" s="463" t="s">
        <v>918</v>
      </c>
      <c r="AC408" s="463" t="s">
        <v>918</v>
      </c>
      <c r="AD408" s="463" t="s">
        <v>918</v>
      </c>
      <c r="AE408" s="463" t="s">
        <v>918</v>
      </c>
      <c r="AF408" s="463" t="s">
        <v>918</v>
      </c>
      <c r="AG408" s="463" t="s">
        <v>918</v>
      </c>
      <c r="AH408" s="463" t="s">
        <v>918</v>
      </c>
      <c r="AI408" s="463" t="s">
        <v>918</v>
      </c>
      <c r="AJ408" s="463" t="s">
        <v>918</v>
      </c>
      <c r="AK408" s="463" t="s">
        <v>918</v>
      </c>
      <c r="AL408" s="726"/>
      <c r="AM408" s="726"/>
      <c r="AN408" s="726"/>
      <c r="AO408" s="726"/>
      <c r="AP408" s="726"/>
      <c r="AQ408" s="726"/>
      <c r="AR408" s="726"/>
      <c r="AS408" s="726"/>
      <c r="AT408" s="726"/>
      <c r="AU408" s="726"/>
      <c r="AV408" s="726"/>
      <c r="AW408" s="726"/>
      <c r="AX408" s="726"/>
      <c r="AY408" s="726"/>
      <c r="AZ408" s="726"/>
      <c r="BA408" s="726"/>
      <c r="BB408" s="726"/>
      <c r="BC408" s="726"/>
      <c r="BD408" s="726"/>
      <c r="BE408" s="726"/>
      <c r="BF408" s="726"/>
      <c r="BG408" s="726"/>
      <c r="BH408" s="726"/>
      <c r="BI408" s="726"/>
      <c r="BJ408" s="726"/>
      <c r="BK408" s="726"/>
      <c r="BL408" s="726"/>
    </row>
    <row r="409" spans="1:64" outlineLevel="1" x14ac:dyDescent="0.2">
      <c r="A409" s="726"/>
      <c r="B409" s="845" t="s">
        <v>946</v>
      </c>
      <c r="C409" s="974" t="s">
        <v>3159</v>
      </c>
      <c r="D409" s="463" t="s">
        <v>918</v>
      </c>
      <c r="E409" s="463" t="s">
        <v>918</v>
      </c>
      <c r="F409" s="463" t="s">
        <v>918</v>
      </c>
      <c r="G409" s="463" t="s">
        <v>918</v>
      </c>
      <c r="H409" s="463" t="s">
        <v>918</v>
      </c>
      <c r="I409" s="463" t="s">
        <v>918</v>
      </c>
      <c r="J409" s="463" t="s">
        <v>918</v>
      </c>
      <c r="K409" s="463" t="s">
        <v>918</v>
      </c>
      <c r="L409" s="463" t="s">
        <v>918</v>
      </c>
      <c r="M409" s="463" t="s">
        <v>918</v>
      </c>
      <c r="N409" s="463" t="s">
        <v>918</v>
      </c>
      <c r="O409" s="463" t="s">
        <v>918</v>
      </c>
      <c r="P409" s="463" t="s">
        <v>918</v>
      </c>
      <c r="Q409" s="463" t="s">
        <v>918</v>
      </c>
      <c r="R409" s="463" t="s">
        <v>918</v>
      </c>
      <c r="S409" s="463" t="s">
        <v>918</v>
      </c>
      <c r="T409" s="463" t="s">
        <v>918</v>
      </c>
      <c r="U409" s="463" t="s">
        <v>918</v>
      </c>
      <c r="V409" s="463" t="s">
        <v>918</v>
      </c>
      <c r="W409" s="463" t="s">
        <v>918</v>
      </c>
      <c r="X409" s="463" t="s">
        <v>918</v>
      </c>
      <c r="Y409" s="463" t="s">
        <v>918</v>
      </c>
      <c r="Z409" s="463" t="s">
        <v>918</v>
      </c>
      <c r="AA409" s="463" t="s">
        <v>918</v>
      </c>
      <c r="AB409" s="463" t="s">
        <v>918</v>
      </c>
      <c r="AC409" s="463" t="s">
        <v>918</v>
      </c>
      <c r="AD409" s="463" t="s">
        <v>918</v>
      </c>
      <c r="AE409" s="463" t="s">
        <v>918</v>
      </c>
      <c r="AF409" s="463" t="s">
        <v>918</v>
      </c>
      <c r="AG409" s="463" t="s">
        <v>918</v>
      </c>
      <c r="AH409" s="463" t="s">
        <v>918</v>
      </c>
      <c r="AI409" s="463" t="s">
        <v>918</v>
      </c>
      <c r="AJ409" s="463" t="s">
        <v>918</v>
      </c>
      <c r="AK409" s="463" t="s">
        <v>918</v>
      </c>
      <c r="AL409" s="726"/>
      <c r="AM409" s="726"/>
      <c r="AN409" s="726"/>
      <c r="AO409" s="726"/>
      <c r="AP409" s="726"/>
      <c r="AQ409" s="726"/>
      <c r="AR409" s="726"/>
      <c r="AS409" s="726"/>
      <c r="AT409" s="726"/>
      <c r="AU409" s="726"/>
      <c r="AV409" s="726"/>
      <c r="AW409" s="726"/>
      <c r="AX409" s="726"/>
      <c r="AY409" s="726"/>
      <c r="AZ409" s="726"/>
      <c r="BA409" s="726"/>
      <c r="BB409" s="726"/>
      <c r="BC409" s="726"/>
      <c r="BD409" s="726"/>
      <c r="BE409" s="726"/>
      <c r="BF409" s="726"/>
      <c r="BG409" s="726"/>
      <c r="BH409" s="726"/>
      <c r="BI409" s="726"/>
      <c r="BJ409" s="726"/>
      <c r="BK409" s="726"/>
      <c r="BL409" s="726"/>
    </row>
    <row r="410" spans="1:64" outlineLevel="1" x14ac:dyDescent="0.2">
      <c r="A410" s="726"/>
      <c r="B410" s="845" t="s">
        <v>946</v>
      </c>
      <c r="C410" s="974" t="s">
        <v>3160</v>
      </c>
      <c r="D410" s="463" t="s">
        <v>918</v>
      </c>
      <c r="E410" s="463" t="s">
        <v>918</v>
      </c>
      <c r="F410" s="463" t="s">
        <v>918</v>
      </c>
      <c r="G410" s="463" t="s">
        <v>918</v>
      </c>
      <c r="H410" s="463" t="s">
        <v>918</v>
      </c>
      <c r="I410" s="463" t="s">
        <v>918</v>
      </c>
      <c r="J410" s="463" t="s">
        <v>918</v>
      </c>
      <c r="K410" s="463" t="s">
        <v>918</v>
      </c>
      <c r="L410" s="463" t="s">
        <v>918</v>
      </c>
      <c r="M410" s="463" t="s">
        <v>918</v>
      </c>
      <c r="N410" s="463" t="s">
        <v>918</v>
      </c>
      <c r="O410" s="463" t="s">
        <v>918</v>
      </c>
      <c r="P410" s="463" t="s">
        <v>918</v>
      </c>
      <c r="Q410" s="463" t="s">
        <v>918</v>
      </c>
      <c r="R410" s="463" t="s">
        <v>918</v>
      </c>
      <c r="S410" s="463" t="s">
        <v>918</v>
      </c>
      <c r="T410" s="463" t="s">
        <v>918</v>
      </c>
      <c r="U410" s="463" t="s">
        <v>918</v>
      </c>
      <c r="V410" s="463" t="s">
        <v>918</v>
      </c>
      <c r="W410" s="463" t="s">
        <v>918</v>
      </c>
      <c r="X410" s="463" t="s">
        <v>918</v>
      </c>
      <c r="Y410" s="463" t="s">
        <v>918</v>
      </c>
      <c r="Z410" s="463" t="s">
        <v>918</v>
      </c>
      <c r="AA410" s="463" t="s">
        <v>918</v>
      </c>
      <c r="AB410" s="463" t="s">
        <v>918</v>
      </c>
      <c r="AC410" s="463" t="s">
        <v>918</v>
      </c>
      <c r="AD410" s="463" t="s">
        <v>918</v>
      </c>
      <c r="AE410" s="463" t="s">
        <v>918</v>
      </c>
      <c r="AF410" s="463" t="s">
        <v>918</v>
      </c>
      <c r="AG410" s="463" t="s">
        <v>918</v>
      </c>
      <c r="AH410" s="463" t="s">
        <v>918</v>
      </c>
      <c r="AI410" s="463" t="s">
        <v>918</v>
      </c>
      <c r="AJ410" s="463" t="s">
        <v>918</v>
      </c>
      <c r="AK410" s="463" t="s">
        <v>918</v>
      </c>
      <c r="AL410" s="726"/>
      <c r="AM410" s="726"/>
      <c r="AN410" s="726"/>
      <c r="AO410" s="726"/>
      <c r="AP410" s="726"/>
      <c r="AQ410" s="726"/>
      <c r="AR410" s="726"/>
      <c r="AS410" s="726"/>
      <c r="AT410" s="726"/>
      <c r="AU410" s="726"/>
      <c r="AV410" s="726"/>
      <c r="AW410" s="726"/>
      <c r="AX410" s="726"/>
      <c r="AY410" s="726"/>
      <c r="AZ410" s="726"/>
      <c r="BA410" s="726"/>
      <c r="BB410" s="726"/>
      <c r="BC410" s="726"/>
      <c r="BD410" s="726"/>
      <c r="BE410" s="726"/>
      <c r="BF410" s="726"/>
      <c r="BG410" s="726"/>
      <c r="BH410" s="726"/>
      <c r="BI410" s="726"/>
      <c r="BJ410" s="726"/>
      <c r="BK410" s="726"/>
      <c r="BL410" s="726"/>
    </row>
    <row r="411" spans="1:64" outlineLevel="1" x14ac:dyDescent="0.2">
      <c r="A411" s="726"/>
      <c r="B411" s="845" t="s">
        <v>946</v>
      </c>
      <c r="C411" s="974" t="s">
        <v>3161</v>
      </c>
      <c r="D411" s="463" t="s">
        <v>918</v>
      </c>
      <c r="E411" s="463" t="s">
        <v>918</v>
      </c>
      <c r="F411" s="463" t="s">
        <v>918</v>
      </c>
      <c r="G411" s="463" t="s">
        <v>918</v>
      </c>
      <c r="H411" s="463" t="s">
        <v>918</v>
      </c>
      <c r="I411" s="463" t="s">
        <v>918</v>
      </c>
      <c r="J411" s="463" t="s">
        <v>918</v>
      </c>
      <c r="K411" s="463" t="s">
        <v>918</v>
      </c>
      <c r="L411" s="463" t="s">
        <v>918</v>
      </c>
      <c r="M411" s="463" t="s">
        <v>918</v>
      </c>
      <c r="N411" s="463" t="s">
        <v>918</v>
      </c>
      <c r="O411" s="463" t="s">
        <v>918</v>
      </c>
      <c r="P411" s="463" t="s">
        <v>918</v>
      </c>
      <c r="Q411" s="463" t="s">
        <v>918</v>
      </c>
      <c r="R411" s="463" t="s">
        <v>918</v>
      </c>
      <c r="S411" s="463" t="s">
        <v>918</v>
      </c>
      <c r="T411" s="463" t="s">
        <v>918</v>
      </c>
      <c r="U411" s="463" t="s">
        <v>918</v>
      </c>
      <c r="V411" s="463" t="s">
        <v>918</v>
      </c>
      <c r="W411" s="463" t="s">
        <v>918</v>
      </c>
      <c r="X411" s="463" t="s">
        <v>918</v>
      </c>
      <c r="Y411" s="463" t="s">
        <v>918</v>
      </c>
      <c r="Z411" s="463" t="s">
        <v>918</v>
      </c>
      <c r="AA411" s="463" t="s">
        <v>918</v>
      </c>
      <c r="AB411" s="463" t="s">
        <v>918</v>
      </c>
      <c r="AC411" s="463" t="s">
        <v>918</v>
      </c>
      <c r="AD411" s="463" t="s">
        <v>918</v>
      </c>
      <c r="AE411" s="463" t="s">
        <v>918</v>
      </c>
      <c r="AF411" s="463" t="s">
        <v>918</v>
      </c>
      <c r="AG411" s="463" t="s">
        <v>918</v>
      </c>
      <c r="AH411" s="463" t="s">
        <v>918</v>
      </c>
      <c r="AI411" s="463" t="s">
        <v>918</v>
      </c>
      <c r="AJ411" s="463" t="s">
        <v>918</v>
      </c>
      <c r="AK411" s="463" t="s">
        <v>918</v>
      </c>
      <c r="AL411" s="726"/>
      <c r="AM411" s="726"/>
      <c r="AN411" s="726"/>
      <c r="AO411" s="726"/>
      <c r="AP411" s="726"/>
      <c r="AQ411" s="726"/>
      <c r="AR411" s="726"/>
      <c r="AS411" s="726"/>
      <c r="AT411" s="726"/>
      <c r="AU411" s="726"/>
      <c r="AV411" s="726"/>
      <c r="AW411" s="726"/>
      <c r="AX411" s="726"/>
      <c r="AY411" s="726"/>
      <c r="AZ411" s="726"/>
      <c r="BA411" s="726"/>
      <c r="BB411" s="726"/>
      <c r="BC411" s="726"/>
      <c r="BD411" s="726"/>
      <c r="BE411" s="726"/>
      <c r="BF411" s="726"/>
      <c r="BG411" s="726"/>
      <c r="BH411" s="726"/>
      <c r="BI411" s="726"/>
      <c r="BJ411" s="726"/>
      <c r="BK411" s="726"/>
      <c r="BL411" s="726"/>
    </row>
    <row r="412" spans="1:64" outlineLevel="1" x14ac:dyDescent="0.2">
      <c r="A412" s="726"/>
      <c r="B412" s="845" t="s">
        <v>946</v>
      </c>
      <c r="C412" s="974" t="s">
        <v>3162</v>
      </c>
      <c r="D412" s="463" t="s">
        <v>918</v>
      </c>
      <c r="E412" s="463" t="s">
        <v>918</v>
      </c>
      <c r="F412" s="463" t="s">
        <v>918</v>
      </c>
      <c r="G412" s="463" t="s">
        <v>918</v>
      </c>
      <c r="H412" s="463" t="s">
        <v>918</v>
      </c>
      <c r="I412" s="463" t="s">
        <v>918</v>
      </c>
      <c r="J412" s="463" t="s">
        <v>918</v>
      </c>
      <c r="K412" s="463" t="s">
        <v>918</v>
      </c>
      <c r="L412" s="463" t="s">
        <v>918</v>
      </c>
      <c r="M412" s="463" t="s">
        <v>918</v>
      </c>
      <c r="N412" s="463" t="s">
        <v>918</v>
      </c>
      <c r="O412" s="463" t="s">
        <v>918</v>
      </c>
      <c r="P412" s="463" t="s">
        <v>918</v>
      </c>
      <c r="Q412" s="463" t="s">
        <v>918</v>
      </c>
      <c r="R412" s="463" t="s">
        <v>918</v>
      </c>
      <c r="S412" s="463" t="s">
        <v>918</v>
      </c>
      <c r="T412" s="463" t="s">
        <v>918</v>
      </c>
      <c r="U412" s="463" t="s">
        <v>918</v>
      </c>
      <c r="V412" s="463" t="s">
        <v>918</v>
      </c>
      <c r="W412" s="463" t="s">
        <v>918</v>
      </c>
      <c r="X412" s="463" t="s">
        <v>918</v>
      </c>
      <c r="Y412" s="463" t="s">
        <v>918</v>
      </c>
      <c r="Z412" s="463" t="s">
        <v>918</v>
      </c>
      <c r="AA412" s="463" t="s">
        <v>918</v>
      </c>
      <c r="AB412" s="463" t="s">
        <v>918</v>
      </c>
      <c r="AC412" s="463" t="s">
        <v>918</v>
      </c>
      <c r="AD412" s="463" t="s">
        <v>918</v>
      </c>
      <c r="AE412" s="463" t="s">
        <v>918</v>
      </c>
      <c r="AF412" s="463" t="s">
        <v>918</v>
      </c>
      <c r="AG412" s="463" t="s">
        <v>918</v>
      </c>
      <c r="AH412" s="463" t="s">
        <v>918</v>
      </c>
      <c r="AI412" s="463" t="s">
        <v>918</v>
      </c>
      <c r="AJ412" s="463" t="s">
        <v>918</v>
      </c>
      <c r="AK412" s="463" t="s">
        <v>918</v>
      </c>
      <c r="AL412" s="726"/>
      <c r="AM412" s="726"/>
      <c r="AN412" s="726"/>
      <c r="AO412" s="726"/>
      <c r="AP412" s="726"/>
      <c r="AQ412" s="726"/>
      <c r="AR412" s="726"/>
      <c r="AS412" s="726"/>
      <c r="AT412" s="726"/>
      <c r="AU412" s="726"/>
      <c r="AV412" s="726"/>
      <c r="AW412" s="726"/>
      <c r="AX412" s="726"/>
      <c r="AY412" s="726"/>
      <c r="AZ412" s="726"/>
      <c r="BA412" s="726"/>
      <c r="BB412" s="726"/>
      <c r="BC412" s="726"/>
      <c r="BD412" s="726"/>
      <c r="BE412" s="726"/>
      <c r="BF412" s="726"/>
      <c r="BG412" s="726"/>
      <c r="BH412" s="726"/>
      <c r="BI412" s="726"/>
      <c r="BJ412" s="726"/>
      <c r="BK412" s="726"/>
      <c r="BL412" s="726"/>
    </row>
    <row r="413" spans="1:64" outlineLevel="1" x14ac:dyDescent="0.2">
      <c r="A413" s="726"/>
      <c r="B413" s="845" t="s">
        <v>946</v>
      </c>
      <c r="C413" s="974" t="s">
        <v>3163</v>
      </c>
      <c r="D413" s="463" t="s">
        <v>918</v>
      </c>
      <c r="E413" s="463" t="s">
        <v>918</v>
      </c>
      <c r="F413" s="463" t="s">
        <v>918</v>
      </c>
      <c r="G413" s="463" t="s">
        <v>918</v>
      </c>
      <c r="H413" s="463" t="s">
        <v>918</v>
      </c>
      <c r="I413" s="463" t="s">
        <v>918</v>
      </c>
      <c r="J413" s="463" t="s">
        <v>918</v>
      </c>
      <c r="K413" s="463" t="s">
        <v>918</v>
      </c>
      <c r="L413" s="463" t="s">
        <v>918</v>
      </c>
      <c r="M413" s="463" t="s">
        <v>918</v>
      </c>
      <c r="N413" s="463" t="s">
        <v>918</v>
      </c>
      <c r="O413" s="463" t="s">
        <v>918</v>
      </c>
      <c r="P413" s="463" t="s">
        <v>918</v>
      </c>
      <c r="Q413" s="463" t="s">
        <v>918</v>
      </c>
      <c r="R413" s="463" t="s">
        <v>918</v>
      </c>
      <c r="S413" s="463" t="s">
        <v>918</v>
      </c>
      <c r="T413" s="463" t="s">
        <v>918</v>
      </c>
      <c r="U413" s="463" t="s">
        <v>918</v>
      </c>
      <c r="V413" s="463" t="s">
        <v>918</v>
      </c>
      <c r="W413" s="463" t="s">
        <v>918</v>
      </c>
      <c r="X413" s="463" t="s">
        <v>918</v>
      </c>
      <c r="Y413" s="463" t="s">
        <v>918</v>
      </c>
      <c r="Z413" s="463" t="s">
        <v>918</v>
      </c>
      <c r="AA413" s="463" t="s">
        <v>918</v>
      </c>
      <c r="AB413" s="463" t="s">
        <v>918</v>
      </c>
      <c r="AC413" s="463" t="s">
        <v>918</v>
      </c>
      <c r="AD413" s="463" t="s">
        <v>918</v>
      </c>
      <c r="AE413" s="463" t="s">
        <v>918</v>
      </c>
      <c r="AF413" s="463" t="s">
        <v>918</v>
      </c>
      <c r="AG413" s="463" t="s">
        <v>918</v>
      </c>
      <c r="AH413" s="463" t="s">
        <v>918</v>
      </c>
      <c r="AI413" s="463" t="s">
        <v>918</v>
      </c>
      <c r="AJ413" s="463" t="s">
        <v>918</v>
      </c>
      <c r="AK413" s="463" t="s">
        <v>918</v>
      </c>
      <c r="AL413" s="726"/>
      <c r="AM413" s="726"/>
      <c r="AN413" s="726"/>
      <c r="AO413" s="726"/>
      <c r="AP413" s="726"/>
      <c r="AQ413" s="726"/>
      <c r="AR413" s="726"/>
      <c r="AS413" s="726"/>
      <c r="AT413" s="726"/>
      <c r="AU413" s="726"/>
      <c r="AV413" s="726"/>
      <c r="AW413" s="726"/>
      <c r="AX413" s="726"/>
      <c r="AY413" s="726"/>
      <c r="AZ413" s="726"/>
      <c r="BA413" s="726"/>
      <c r="BB413" s="726"/>
      <c r="BC413" s="726"/>
      <c r="BD413" s="726"/>
      <c r="BE413" s="726"/>
      <c r="BF413" s="726"/>
      <c r="BG413" s="726"/>
      <c r="BH413" s="726"/>
      <c r="BI413" s="726"/>
      <c r="BJ413" s="726"/>
      <c r="BK413" s="726"/>
      <c r="BL413" s="726"/>
    </row>
    <row r="414" spans="1:64" outlineLevel="1" x14ac:dyDescent="0.2">
      <c r="A414" s="726"/>
      <c r="B414" s="845" t="s">
        <v>946</v>
      </c>
      <c r="C414" s="974" t="s">
        <v>3164</v>
      </c>
      <c r="D414" s="463" t="s">
        <v>918</v>
      </c>
      <c r="E414" s="463" t="s">
        <v>918</v>
      </c>
      <c r="F414" s="463" t="s">
        <v>918</v>
      </c>
      <c r="G414" s="463" t="s">
        <v>918</v>
      </c>
      <c r="H414" s="463" t="s">
        <v>918</v>
      </c>
      <c r="I414" s="463" t="s">
        <v>918</v>
      </c>
      <c r="J414" s="463" t="s">
        <v>918</v>
      </c>
      <c r="K414" s="463" t="s">
        <v>918</v>
      </c>
      <c r="L414" s="463" t="s">
        <v>918</v>
      </c>
      <c r="M414" s="463" t="s">
        <v>918</v>
      </c>
      <c r="N414" s="463" t="s">
        <v>918</v>
      </c>
      <c r="O414" s="463" t="s">
        <v>918</v>
      </c>
      <c r="P414" s="463" t="s">
        <v>918</v>
      </c>
      <c r="Q414" s="463" t="s">
        <v>918</v>
      </c>
      <c r="R414" s="463" t="s">
        <v>918</v>
      </c>
      <c r="S414" s="463" t="s">
        <v>918</v>
      </c>
      <c r="T414" s="463" t="s">
        <v>918</v>
      </c>
      <c r="U414" s="463" t="s">
        <v>918</v>
      </c>
      <c r="V414" s="463" t="s">
        <v>918</v>
      </c>
      <c r="W414" s="463" t="s">
        <v>918</v>
      </c>
      <c r="X414" s="463" t="s">
        <v>918</v>
      </c>
      <c r="Y414" s="463" t="s">
        <v>918</v>
      </c>
      <c r="Z414" s="463" t="s">
        <v>918</v>
      </c>
      <c r="AA414" s="463" t="s">
        <v>918</v>
      </c>
      <c r="AB414" s="463" t="s">
        <v>918</v>
      </c>
      <c r="AC414" s="463" t="s">
        <v>918</v>
      </c>
      <c r="AD414" s="463" t="s">
        <v>918</v>
      </c>
      <c r="AE414" s="463" t="s">
        <v>918</v>
      </c>
      <c r="AF414" s="463" t="s">
        <v>918</v>
      </c>
      <c r="AG414" s="463" t="s">
        <v>918</v>
      </c>
      <c r="AH414" s="463" t="s">
        <v>918</v>
      </c>
      <c r="AI414" s="463" t="s">
        <v>918</v>
      </c>
      <c r="AJ414" s="463" t="s">
        <v>918</v>
      </c>
      <c r="AK414" s="463" t="s">
        <v>918</v>
      </c>
      <c r="AL414" s="726"/>
      <c r="AM414" s="726"/>
      <c r="AN414" s="726"/>
      <c r="AO414" s="726"/>
      <c r="AP414" s="726"/>
      <c r="AQ414" s="726"/>
      <c r="AR414" s="726"/>
      <c r="AS414" s="726"/>
      <c r="AT414" s="726"/>
      <c r="AU414" s="726"/>
      <c r="AV414" s="726"/>
      <c r="AW414" s="726"/>
      <c r="AX414" s="726"/>
      <c r="AY414" s="726"/>
      <c r="AZ414" s="726"/>
      <c r="BA414" s="726"/>
      <c r="BB414" s="726"/>
      <c r="BC414" s="726"/>
      <c r="BD414" s="726"/>
      <c r="BE414" s="726"/>
      <c r="BF414" s="726"/>
      <c r="BG414" s="726"/>
      <c r="BH414" s="726"/>
      <c r="BI414" s="726"/>
      <c r="BJ414" s="726"/>
      <c r="BK414" s="726"/>
      <c r="BL414" s="726"/>
    </row>
    <row r="415" spans="1:64" outlineLevel="1" x14ac:dyDescent="0.2">
      <c r="A415" s="726"/>
      <c r="B415" s="845" t="s">
        <v>946</v>
      </c>
      <c r="C415" s="974" t="s">
        <v>3165</v>
      </c>
      <c r="D415" s="463" t="s">
        <v>918</v>
      </c>
      <c r="E415" s="463" t="s">
        <v>918</v>
      </c>
      <c r="F415" s="463" t="s">
        <v>918</v>
      </c>
      <c r="G415" s="463" t="s">
        <v>918</v>
      </c>
      <c r="H415" s="463" t="s">
        <v>918</v>
      </c>
      <c r="I415" s="463" t="s">
        <v>918</v>
      </c>
      <c r="J415" s="463" t="s">
        <v>918</v>
      </c>
      <c r="K415" s="463" t="s">
        <v>918</v>
      </c>
      <c r="L415" s="463" t="s">
        <v>918</v>
      </c>
      <c r="M415" s="463" t="s">
        <v>918</v>
      </c>
      <c r="N415" s="463" t="s">
        <v>918</v>
      </c>
      <c r="O415" s="463" t="s">
        <v>918</v>
      </c>
      <c r="P415" s="463" t="s">
        <v>918</v>
      </c>
      <c r="Q415" s="463" t="s">
        <v>918</v>
      </c>
      <c r="R415" s="463" t="s">
        <v>918</v>
      </c>
      <c r="S415" s="463" t="s">
        <v>918</v>
      </c>
      <c r="T415" s="463" t="s">
        <v>918</v>
      </c>
      <c r="U415" s="463" t="s">
        <v>918</v>
      </c>
      <c r="V415" s="463" t="s">
        <v>918</v>
      </c>
      <c r="W415" s="463" t="s">
        <v>918</v>
      </c>
      <c r="X415" s="463" t="s">
        <v>918</v>
      </c>
      <c r="Y415" s="463" t="s">
        <v>918</v>
      </c>
      <c r="Z415" s="463" t="s">
        <v>918</v>
      </c>
      <c r="AA415" s="463" t="s">
        <v>918</v>
      </c>
      <c r="AB415" s="463" t="s">
        <v>918</v>
      </c>
      <c r="AC415" s="463" t="s">
        <v>918</v>
      </c>
      <c r="AD415" s="463" t="s">
        <v>918</v>
      </c>
      <c r="AE415" s="463" t="s">
        <v>918</v>
      </c>
      <c r="AF415" s="463" t="s">
        <v>918</v>
      </c>
      <c r="AG415" s="463" t="s">
        <v>918</v>
      </c>
      <c r="AH415" s="463" t="s">
        <v>918</v>
      </c>
      <c r="AI415" s="463" t="s">
        <v>918</v>
      </c>
      <c r="AJ415" s="463" t="s">
        <v>918</v>
      </c>
      <c r="AK415" s="463" t="s">
        <v>918</v>
      </c>
      <c r="AL415" s="726"/>
      <c r="AM415" s="726"/>
      <c r="AN415" s="726"/>
      <c r="AO415" s="726"/>
      <c r="AP415" s="726"/>
      <c r="AQ415" s="726"/>
      <c r="AR415" s="726"/>
      <c r="AS415" s="726"/>
      <c r="AT415" s="726"/>
      <c r="AU415" s="726"/>
      <c r="AV415" s="726"/>
      <c r="AW415" s="726"/>
      <c r="AX415" s="726"/>
      <c r="AY415" s="726"/>
      <c r="AZ415" s="726"/>
      <c r="BA415" s="726"/>
      <c r="BB415" s="726"/>
      <c r="BC415" s="726"/>
      <c r="BD415" s="726"/>
      <c r="BE415" s="726"/>
      <c r="BF415" s="726"/>
      <c r="BG415" s="726"/>
      <c r="BH415" s="726"/>
      <c r="BI415" s="726"/>
      <c r="BJ415" s="726"/>
      <c r="BK415" s="726"/>
      <c r="BL415" s="726"/>
    </row>
    <row r="416" spans="1:64" outlineLevel="1" x14ac:dyDescent="0.2">
      <c r="A416" s="726"/>
      <c r="B416" s="845" t="s">
        <v>946</v>
      </c>
      <c r="C416" s="974" t="s">
        <v>3166</v>
      </c>
      <c r="D416" s="463" t="s">
        <v>918</v>
      </c>
      <c r="E416" s="463" t="s">
        <v>918</v>
      </c>
      <c r="F416" s="463" t="s">
        <v>918</v>
      </c>
      <c r="G416" s="463" t="s">
        <v>918</v>
      </c>
      <c r="H416" s="463" t="s">
        <v>918</v>
      </c>
      <c r="I416" s="463" t="s">
        <v>918</v>
      </c>
      <c r="J416" s="463" t="s">
        <v>918</v>
      </c>
      <c r="K416" s="463" t="s">
        <v>918</v>
      </c>
      <c r="L416" s="463" t="s">
        <v>918</v>
      </c>
      <c r="M416" s="463" t="s">
        <v>918</v>
      </c>
      <c r="N416" s="463" t="s">
        <v>918</v>
      </c>
      <c r="O416" s="463" t="s">
        <v>918</v>
      </c>
      <c r="P416" s="463" t="s">
        <v>918</v>
      </c>
      <c r="Q416" s="463" t="s">
        <v>918</v>
      </c>
      <c r="R416" s="463" t="s">
        <v>918</v>
      </c>
      <c r="S416" s="463" t="s">
        <v>918</v>
      </c>
      <c r="T416" s="463" t="s">
        <v>918</v>
      </c>
      <c r="U416" s="463" t="s">
        <v>918</v>
      </c>
      <c r="V416" s="463" t="s">
        <v>918</v>
      </c>
      <c r="W416" s="463" t="s">
        <v>918</v>
      </c>
      <c r="X416" s="463" t="s">
        <v>918</v>
      </c>
      <c r="Y416" s="463" t="s">
        <v>918</v>
      </c>
      <c r="Z416" s="463" t="s">
        <v>918</v>
      </c>
      <c r="AA416" s="463" t="s">
        <v>918</v>
      </c>
      <c r="AB416" s="463" t="s">
        <v>918</v>
      </c>
      <c r="AC416" s="463" t="s">
        <v>918</v>
      </c>
      <c r="AD416" s="463" t="s">
        <v>918</v>
      </c>
      <c r="AE416" s="463" t="s">
        <v>918</v>
      </c>
      <c r="AF416" s="463" t="s">
        <v>918</v>
      </c>
      <c r="AG416" s="463" t="s">
        <v>918</v>
      </c>
      <c r="AH416" s="463" t="s">
        <v>918</v>
      </c>
      <c r="AI416" s="463" t="s">
        <v>918</v>
      </c>
      <c r="AJ416" s="463" t="s">
        <v>918</v>
      </c>
      <c r="AK416" s="463" t="s">
        <v>918</v>
      </c>
      <c r="AL416" s="726"/>
      <c r="AM416" s="726"/>
      <c r="AN416" s="726"/>
      <c r="AO416" s="726"/>
      <c r="AP416" s="726"/>
      <c r="AQ416" s="726"/>
      <c r="AR416" s="726"/>
      <c r="AS416" s="726"/>
      <c r="AT416" s="726"/>
      <c r="AU416" s="726"/>
      <c r="AV416" s="726"/>
      <c r="AW416" s="726"/>
      <c r="AX416" s="726"/>
      <c r="AY416" s="726"/>
      <c r="AZ416" s="726"/>
      <c r="BA416" s="726"/>
      <c r="BB416" s="726"/>
      <c r="BC416" s="726"/>
      <c r="BD416" s="726"/>
      <c r="BE416" s="726"/>
      <c r="BF416" s="726"/>
      <c r="BG416" s="726"/>
      <c r="BH416" s="726"/>
      <c r="BI416" s="726"/>
      <c r="BJ416" s="726"/>
      <c r="BK416" s="726"/>
      <c r="BL416" s="726"/>
    </row>
    <row r="417" spans="1:64" outlineLevel="1" x14ac:dyDescent="0.2">
      <c r="A417" s="726"/>
      <c r="B417" s="845" t="s">
        <v>946</v>
      </c>
      <c r="C417" s="974" t="s">
        <v>3167</v>
      </c>
      <c r="D417" s="463" t="s">
        <v>918</v>
      </c>
      <c r="E417" s="463" t="s">
        <v>918</v>
      </c>
      <c r="F417" s="463" t="s">
        <v>918</v>
      </c>
      <c r="G417" s="463" t="s">
        <v>918</v>
      </c>
      <c r="H417" s="463" t="s">
        <v>918</v>
      </c>
      <c r="I417" s="463" t="s">
        <v>918</v>
      </c>
      <c r="J417" s="463" t="s">
        <v>918</v>
      </c>
      <c r="K417" s="463" t="s">
        <v>918</v>
      </c>
      <c r="L417" s="463" t="s">
        <v>918</v>
      </c>
      <c r="M417" s="463" t="s">
        <v>918</v>
      </c>
      <c r="N417" s="463" t="s">
        <v>918</v>
      </c>
      <c r="O417" s="463" t="s">
        <v>918</v>
      </c>
      <c r="P417" s="463" t="s">
        <v>918</v>
      </c>
      <c r="Q417" s="463" t="s">
        <v>918</v>
      </c>
      <c r="R417" s="463" t="s">
        <v>918</v>
      </c>
      <c r="S417" s="463" t="s">
        <v>918</v>
      </c>
      <c r="T417" s="463" t="s">
        <v>918</v>
      </c>
      <c r="U417" s="463" t="s">
        <v>918</v>
      </c>
      <c r="V417" s="463" t="s">
        <v>918</v>
      </c>
      <c r="W417" s="463" t="s">
        <v>918</v>
      </c>
      <c r="X417" s="463" t="s">
        <v>918</v>
      </c>
      <c r="Y417" s="463" t="s">
        <v>918</v>
      </c>
      <c r="Z417" s="463" t="s">
        <v>918</v>
      </c>
      <c r="AA417" s="463" t="s">
        <v>918</v>
      </c>
      <c r="AB417" s="463" t="s">
        <v>918</v>
      </c>
      <c r="AC417" s="463" t="s">
        <v>918</v>
      </c>
      <c r="AD417" s="463" t="s">
        <v>918</v>
      </c>
      <c r="AE417" s="463" t="s">
        <v>918</v>
      </c>
      <c r="AF417" s="463" t="s">
        <v>918</v>
      </c>
      <c r="AG417" s="463" t="s">
        <v>918</v>
      </c>
      <c r="AH417" s="463" t="s">
        <v>918</v>
      </c>
      <c r="AI417" s="463" t="s">
        <v>918</v>
      </c>
      <c r="AJ417" s="463" t="s">
        <v>918</v>
      </c>
      <c r="AK417" s="463" t="s">
        <v>918</v>
      </c>
      <c r="AL417" s="726"/>
      <c r="AM417" s="726"/>
      <c r="AN417" s="726"/>
      <c r="AO417" s="726"/>
      <c r="AP417" s="726"/>
      <c r="AQ417" s="726"/>
      <c r="AR417" s="726"/>
      <c r="AS417" s="726"/>
      <c r="AT417" s="726"/>
      <c r="AU417" s="726"/>
      <c r="AV417" s="726"/>
      <c r="AW417" s="726"/>
      <c r="AX417" s="726"/>
      <c r="AY417" s="726"/>
      <c r="AZ417" s="726"/>
      <c r="BA417" s="726"/>
      <c r="BB417" s="726"/>
      <c r="BC417" s="726"/>
      <c r="BD417" s="726"/>
      <c r="BE417" s="726"/>
      <c r="BF417" s="726"/>
      <c r="BG417" s="726"/>
      <c r="BH417" s="726"/>
      <c r="BI417" s="726"/>
      <c r="BJ417" s="726"/>
      <c r="BK417" s="726"/>
      <c r="BL417" s="726"/>
    </row>
    <row r="418" spans="1:64" outlineLevel="1" x14ac:dyDescent="0.2">
      <c r="A418" s="726"/>
      <c r="B418" s="845" t="s">
        <v>946</v>
      </c>
      <c r="C418" s="974" t="s">
        <v>3168</v>
      </c>
      <c r="D418" s="463" t="s">
        <v>918</v>
      </c>
      <c r="E418" s="463" t="s">
        <v>918</v>
      </c>
      <c r="F418" s="463" t="s">
        <v>918</v>
      </c>
      <c r="G418" s="463" t="s">
        <v>918</v>
      </c>
      <c r="H418" s="463" t="s">
        <v>918</v>
      </c>
      <c r="I418" s="463" t="s">
        <v>918</v>
      </c>
      <c r="J418" s="463" t="s">
        <v>918</v>
      </c>
      <c r="K418" s="463" t="s">
        <v>918</v>
      </c>
      <c r="L418" s="463" t="s">
        <v>918</v>
      </c>
      <c r="M418" s="463" t="s">
        <v>918</v>
      </c>
      <c r="N418" s="463" t="s">
        <v>918</v>
      </c>
      <c r="O418" s="463" t="s">
        <v>918</v>
      </c>
      <c r="P418" s="463" t="s">
        <v>918</v>
      </c>
      <c r="Q418" s="463" t="s">
        <v>918</v>
      </c>
      <c r="R418" s="463" t="s">
        <v>918</v>
      </c>
      <c r="S418" s="463" t="s">
        <v>918</v>
      </c>
      <c r="T418" s="463" t="s">
        <v>918</v>
      </c>
      <c r="U418" s="463" t="s">
        <v>918</v>
      </c>
      <c r="V418" s="463" t="s">
        <v>918</v>
      </c>
      <c r="W418" s="463" t="s">
        <v>918</v>
      </c>
      <c r="X418" s="463" t="s">
        <v>918</v>
      </c>
      <c r="Y418" s="463" t="s">
        <v>918</v>
      </c>
      <c r="Z418" s="463" t="s">
        <v>918</v>
      </c>
      <c r="AA418" s="463" t="s">
        <v>918</v>
      </c>
      <c r="AB418" s="463" t="s">
        <v>918</v>
      </c>
      <c r="AC418" s="463" t="s">
        <v>918</v>
      </c>
      <c r="AD418" s="463" t="s">
        <v>918</v>
      </c>
      <c r="AE418" s="463" t="s">
        <v>918</v>
      </c>
      <c r="AF418" s="463" t="s">
        <v>918</v>
      </c>
      <c r="AG418" s="463" t="s">
        <v>918</v>
      </c>
      <c r="AH418" s="463" t="s">
        <v>918</v>
      </c>
      <c r="AI418" s="463" t="s">
        <v>918</v>
      </c>
      <c r="AJ418" s="463" t="s">
        <v>918</v>
      </c>
      <c r="AK418" s="463" t="s">
        <v>918</v>
      </c>
      <c r="AL418" s="726"/>
      <c r="AM418" s="726"/>
      <c r="AN418" s="726"/>
      <c r="AO418" s="726"/>
      <c r="AP418" s="726"/>
      <c r="AQ418" s="726"/>
      <c r="AR418" s="726"/>
      <c r="AS418" s="726"/>
      <c r="AT418" s="726"/>
      <c r="AU418" s="726"/>
      <c r="AV418" s="726"/>
      <c r="AW418" s="726"/>
      <c r="AX418" s="726"/>
      <c r="AY418" s="726"/>
      <c r="AZ418" s="726"/>
      <c r="BA418" s="726"/>
      <c r="BB418" s="726"/>
      <c r="BC418" s="726"/>
      <c r="BD418" s="726"/>
      <c r="BE418" s="726"/>
      <c r="BF418" s="726"/>
      <c r="BG418" s="726"/>
      <c r="BH418" s="726"/>
      <c r="BI418" s="726"/>
      <c r="BJ418" s="726"/>
      <c r="BK418" s="726"/>
      <c r="BL418" s="726"/>
    </row>
    <row r="419" spans="1:64" outlineLevel="1" x14ac:dyDescent="0.2">
      <c r="A419" s="726"/>
      <c r="B419" s="845" t="s">
        <v>946</v>
      </c>
      <c r="C419" s="974" t="s">
        <v>3169</v>
      </c>
      <c r="D419" s="463" t="s">
        <v>918</v>
      </c>
      <c r="E419" s="463" t="s">
        <v>918</v>
      </c>
      <c r="F419" s="463" t="s">
        <v>918</v>
      </c>
      <c r="G419" s="463" t="s">
        <v>918</v>
      </c>
      <c r="H419" s="463" t="s">
        <v>918</v>
      </c>
      <c r="I419" s="463" t="s">
        <v>918</v>
      </c>
      <c r="J419" s="463" t="s">
        <v>918</v>
      </c>
      <c r="K419" s="463" t="s">
        <v>918</v>
      </c>
      <c r="L419" s="463" t="s">
        <v>918</v>
      </c>
      <c r="M419" s="463" t="s">
        <v>918</v>
      </c>
      <c r="N419" s="463" t="s">
        <v>918</v>
      </c>
      <c r="O419" s="463" t="s">
        <v>918</v>
      </c>
      <c r="P419" s="463" t="s">
        <v>918</v>
      </c>
      <c r="Q419" s="463" t="s">
        <v>918</v>
      </c>
      <c r="R419" s="463" t="s">
        <v>918</v>
      </c>
      <c r="S419" s="463" t="s">
        <v>918</v>
      </c>
      <c r="T419" s="463" t="s">
        <v>918</v>
      </c>
      <c r="U419" s="463" t="s">
        <v>918</v>
      </c>
      <c r="V419" s="463" t="s">
        <v>918</v>
      </c>
      <c r="W419" s="463" t="s">
        <v>918</v>
      </c>
      <c r="X419" s="463" t="s">
        <v>918</v>
      </c>
      <c r="Y419" s="463" t="s">
        <v>918</v>
      </c>
      <c r="Z419" s="463" t="s">
        <v>918</v>
      </c>
      <c r="AA419" s="463" t="s">
        <v>918</v>
      </c>
      <c r="AB419" s="463" t="s">
        <v>918</v>
      </c>
      <c r="AC419" s="463" t="s">
        <v>918</v>
      </c>
      <c r="AD419" s="463" t="s">
        <v>918</v>
      </c>
      <c r="AE419" s="463" t="s">
        <v>918</v>
      </c>
      <c r="AF419" s="463" t="s">
        <v>918</v>
      </c>
      <c r="AG419" s="463" t="s">
        <v>918</v>
      </c>
      <c r="AH419" s="463" t="s">
        <v>918</v>
      </c>
      <c r="AI419" s="463" t="s">
        <v>918</v>
      </c>
      <c r="AJ419" s="463" t="s">
        <v>918</v>
      </c>
      <c r="AK419" s="463" t="s">
        <v>918</v>
      </c>
      <c r="AL419" s="726"/>
      <c r="AM419" s="726"/>
      <c r="AN419" s="726"/>
      <c r="AO419" s="726"/>
      <c r="AP419" s="726"/>
      <c r="AQ419" s="726"/>
      <c r="AR419" s="726"/>
      <c r="AS419" s="726"/>
      <c r="AT419" s="726"/>
      <c r="AU419" s="726"/>
      <c r="AV419" s="726"/>
      <c r="AW419" s="726"/>
      <c r="AX419" s="726"/>
      <c r="AY419" s="726"/>
      <c r="AZ419" s="726"/>
      <c r="BA419" s="726"/>
      <c r="BB419" s="726"/>
      <c r="BC419" s="726"/>
      <c r="BD419" s="726"/>
      <c r="BE419" s="726"/>
      <c r="BF419" s="726"/>
      <c r="BG419" s="726"/>
      <c r="BH419" s="726"/>
      <c r="BI419" s="726"/>
      <c r="BJ419" s="726"/>
      <c r="BK419" s="726"/>
      <c r="BL419" s="726"/>
    </row>
    <row r="420" spans="1:64" outlineLevel="1" x14ac:dyDescent="0.2">
      <c r="A420" s="726"/>
      <c r="B420" s="845" t="s">
        <v>946</v>
      </c>
      <c r="C420" s="974" t="s">
        <v>3170</v>
      </c>
      <c r="D420" s="463" t="s">
        <v>918</v>
      </c>
      <c r="E420" s="463" t="s">
        <v>918</v>
      </c>
      <c r="F420" s="463" t="s">
        <v>918</v>
      </c>
      <c r="G420" s="463" t="s">
        <v>918</v>
      </c>
      <c r="H420" s="463" t="s">
        <v>918</v>
      </c>
      <c r="I420" s="463" t="s">
        <v>918</v>
      </c>
      <c r="J420" s="463" t="s">
        <v>918</v>
      </c>
      <c r="K420" s="463" t="s">
        <v>918</v>
      </c>
      <c r="L420" s="463" t="s">
        <v>918</v>
      </c>
      <c r="M420" s="463" t="s">
        <v>918</v>
      </c>
      <c r="N420" s="463" t="s">
        <v>918</v>
      </c>
      <c r="O420" s="463" t="s">
        <v>918</v>
      </c>
      <c r="P420" s="463" t="s">
        <v>918</v>
      </c>
      <c r="Q420" s="463" t="s">
        <v>918</v>
      </c>
      <c r="R420" s="463" t="s">
        <v>918</v>
      </c>
      <c r="S420" s="463" t="s">
        <v>918</v>
      </c>
      <c r="T420" s="463" t="s">
        <v>918</v>
      </c>
      <c r="U420" s="463" t="s">
        <v>918</v>
      </c>
      <c r="V420" s="463" t="s">
        <v>918</v>
      </c>
      <c r="W420" s="463" t="s">
        <v>918</v>
      </c>
      <c r="X420" s="463" t="s">
        <v>918</v>
      </c>
      <c r="Y420" s="463" t="s">
        <v>918</v>
      </c>
      <c r="Z420" s="463" t="s">
        <v>918</v>
      </c>
      <c r="AA420" s="463" t="s">
        <v>918</v>
      </c>
      <c r="AB420" s="463" t="s">
        <v>918</v>
      </c>
      <c r="AC420" s="463" t="s">
        <v>918</v>
      </c>
      <c r="AD420" s="463" t="s">
        <v>918</v>
      </c>
      <c r="AE420" s="463" t="s">
        <v>918</v>
      </c>
      <c r="AF420" s="463" t="s">
        <v>918</v>
      </c>
      <c r="AG420" s="463" t="s">
        <v>918</v>
      </c>
      <c r="AH420" s="463" t="s">
        <v>918</v>
      </c>
      <c r="AI420" s="463" t="s">
        <v>918</v>
      </c>
      <c r="AJ420" s="463" t="s">
        <v>918</v>
      </c>
      <c r="AK420" s="463" t="s">
        <v>918</v>
      </c>
      <c r="AL420" s="726"/>
      <c r="AM420" s="726"/>
      <c r="AN420" s="726"/>
      <c r="AO420" s="726"/>
      <c r="AP420" s="726"/>
      <c r="AQ420" s="726"/>
      <c r="AR420" s="726"/>
      <c r="AS420" s="726"/>
      <c r="AT420" s="726"/>
      <c r="AU420" s="726"/>
      <c r="AV420" s="726"/>
      <c r="AW420" s="726"/>
      <c r="AX420" s="726"/>
      <c r="AY420" s="726"/>
      <c r="AZ420" s="726"/>
      <c r="BA420" s="726"/>
      <c r="BB420" s="726"/>
      <c r="BC420" s="726"/>
      <c r="BD420" s="726"/>
      <c r="BE420" s="726"/>
      <c r="BF420" s="726"/>
      <c r="BG420" s="726"/>
      <c r="BH420" s="726"/>
      <c r="BI420" s="726"/>
      <c r="BJ420" s="726"/>
      <c r="BK420" s="726"/>
      <c r="BL420" s="726"/>
    </row>
    <row r="421" spans="1:64" outlineLevel="1" x14ac:dyDescent="0.2">
      <c r="A421" s="726"/>
      <c r="B421" s="845" t="s">
        <v>946</v>
      </c>
      <c r="C421" s="974" t="s">
        <v>3171</v>
      </c>
      <c r="D421" s="463" t="s">
        <v>918</v>
      </c>
      <c r="E421" s="463" t="s">
        <v>918</v>
      </c>
      <c r="F421" s="463" t="s">
        <v>918</v>
      </c>
      <c r="G421" s="463" t="s">
        <v>918</v>
      </c>
      <c r="H421" s="463" t="s">
        <v>918</v>
      </c>
      <c r="I421" s="463" t="s">
        <v>918</v>
      </c>
      <c r="J421" s="463" t="s">
        <v>918</v>
      </c>
      <c r="K421" s="463" t="s">
        <v>918</v>
      </c>
      <c r="L421" s="463" t="s">
        <v>918</v>
      </c>
      <c r="M421" s="463" t="s">
        <v>918</v>
      </c>
      <c r="N421" s="463" t="s">
        <v>918</v>
      </c>
      <c r="O421" s="463" t="s">
        <v>918</v>
      </c>
      <c r="P421" s="463" t="s">
        <v>918</v>
      </c>
      <c r="Q421" s="463" t="s">
        <v>918</v>
      </c>
      <c r="R421" s="463" t="s">
        <v>918</v>
      </c>
      <c r="S421" s="463" t="s">
        <v>918</v>
      </c>
      <c r="T421" s="463" t="s">
        <v>918</v>
      </c>
      <c r="U421" s="463" t="s">
        <v>918</v>
      </c>
      <c r="V421" s="463" t="s">
        <v>918</v>
      </c>
      <c r="W421" s="463" t="s">
        <v>918</v>
      </c>
      <c r="X421" s="463" t="s">
        <v>918</v>
      </c>
      <c r="Y421" s="463" t="s">
        <v>918</v>
      </c>
      <c r="Z421" s="463" t="s">
        <v>918</v>
      </c>
      <c r="AA421" s="463" t="s">
        <v>918</v>
      </c>
      <c r="AB421" s="463" t="s">
        <v>918</v>
      </c>
      <c r="AC421" s="463" t="s">
        <v>918</v>
      </c>
      <c r="AD421" s="463" t="s">
        <v>918</v>
      </c>
      <c r="AE421" s="463" t="s">
        <v>918</v>
      </c>
      <c r="AF421" s="463" t="s">
        <v>918</v>
      </c>
      <c r="AG421" s="463" t="s">
        <v>918</v>
      </c>
      <c r="AH421" s="463" t="s">
        <v>918</v>
      </c>
      <c r="AI421" s="463" t="s">
        <v>918</v>
      </c>
      <c r="AJ421" s="463" t="s">
        <v>918</v>
      </c>
      <c r="AK421" s="463" t="s">
        <v>918</v>
      </c>
      <c r="AL421" s="726"/>
      <c r="AM421" s="726"/>
      <c r="AN421" s="726"/>
      <c r="AO421" s="726"/>
      <c r="AP421" s="726"/>
      <c r="AQ421" s="726"/>
      <c r="AR421" s="726"/>
      <c r="AS421" s="726"/>
      <c r="AT421" s="726"/>
      <c r="AU421" s="726"/>
      <c r="AV421" s="726"/>
      <c r="AW421" s="726"/>
      <c r="AX421" s="726"/>
      <c r="AY421" s="726"/>
      <c r="AZ421" s="726"/>
      <c r="BA421" s="726"/>
      <c r="BB421" s="726"/>
      <c r="BC421" s="726"/>
      <c r="BD421" s="726"/>
      <c r="BE421" s="726"/>
      <c r="BF421" s="726"/>
      <c r="BG421" s="726"/>
      <c r="BH421" s="726"/>
      <c r="BI421" s="726"/>
      <c r="BJ421" s="726"/>
      <c r="BK421" s="726"/>
      <c r="BL421" s="726"/>
    </row>
    <row r="422" spans="1:64" outlineLevel="1" x14ac:dyDescent="0.2">
      <c r="A422" s="726"/>
      <c r="B422" s="845" t="s">
        <v>946</v>
      </c>
      <c r="C422" s="974" t="s">
        <v>3172</v>
      </c>
      <c r="D422" s="463" t="s">
        <v>918</v>
      </c>
      <c r="E422" s="463" t="s">
        <v>918</v>
      </c>
      <c r="F422" s="463" t="s">
        <v>918</v>
      </c>
      <c r="G422" s="463" t="s">
        <v>918</v>
      </c>
      <c r="H422" s="463" t="s">
        <v>918</v>
      </c>
      <c r="I422" s="463" t="s">
        <v>918</v>
      </c>
      <c r="J422" s="463" t="s">
        <v>918</v>
      </c>
      <c r="K422" s="463" t="s">
        <v>918</v>
      </c>
      <c r="L422" s="463" t="s">
        <v>918</v>
      </c>
      <c r="M422" s="463" t="s">
        <v>918</v>
      </c>
      <c r="N422" s="463" t="s">
        <v>918</v>
      </c>
      <c r="O422" s="463" t="s">
        <v>918</v>
      </c>
      <c r="P422" s="463" t="s">
        <v>918</v>
      </c>
      <c r="Q422" s="463" t="s">
        <v>918</v>
      </c>
      <c r="R422" s="463" t="s">
        <v>918</v>
      </c>
      <c r="S422" s="463" t="s">
        <v>918</v>
      </c>
      <c r="T422" s="463" t="s">
        <v>918</v>
      </c>
      <c r="U422" s="463" t="s">
        <v>918</v>
      </c>
      <c r="V422" s="463" t="s">
        <v>918</v>
      </c>
      <c r="W422" s="463" t="s">
        <v>918</v>
      </c>
      <c r="X422" s="463" t="s">
        <v>918</v>
      </c>
      <c r="Y422" s="463" t="s">
        <v>918</v>
      </c>
      <c r="Z422" s="463" t="s">
        <v>918</v>
      </c>
      <c r="AA422" s="463" t="s">
        <v>918</v>
      </c>
      <c r="AB422" s="463" t="s">
        <v>918</v>
      </c>
      <c r="AC422" s="463" t="s">
        <v>918</v>
      </c>
      <c r="AD422" s="463" t="s">
        <v>918</v>
      </c>
      <c r="AE422" s="463" t="s">
        <v>918</v>
      </c>
      <c r="AF422" s="463" t="s">
        <v>918</v>
      </c>
      <c r="AG422" s="463" t="s">
        <v>918</v>
      </c>
      <c r="AH422" s="463" t="s">
        <v>918</v>
      </c>
      <c r="AI422" s="463" t="s">
        <v>918</v>
      </c>
      <c r="AJ422" s="463" t="s">
        <v>918</v>
      </c>
      <c r="AK422" s="463" t="s">
        <v>918</v>
      </c>
      <c r="AL422" s="726"/>
      <c r="AM422" s="726"/>
      <c r="AN422" s="726"/>
      <c r="AO422" s="726"/>
      <c r="AP422" s="726"/>
      <c r="AQ422" s="726"/>
      <c r="AR422" s="726"/>
      <c r="AS422" s="726"/>
      <c r="AT422" s="726"/>
      <c r="AU422" s="726"/>
      <c r="AV422" s="726"/>
      <c r="AW422" s="726"/>
      <c r="AX422" s="726"/>
      <c r="AY422" s="726"/>
      <c r="AZ422" s="726"/>
      <c r="BA422" s="726"/>
      <c r="BB422" s="726"/>
      <c r="BC422" s="726"/>
      <c r="BD422" s="726"/>
      <c r="BE422" s="726"/>
      <c r="BF422" s="726"/>
      <c r="BG422" s="726"/>
      <c r="BH422" s="726"/>
      <c r="BI422" s="726"/>
      <c r="BJ422" s="726"/>
      <c r="BK422" s="726"/>
      <c r="BL422" s="726"/>
    </row>
    <row r="423" spans="1:64" outlineLevel="1" x14ac:dyDescent="0.2">
      <c r="A423" s="726"/>
      <c r="B423" s="845" t="s">
        <v>946</v>
      </c>
      <c r="C423" s="974" t="s">
        <v>3173</v>
      </c>
      <c r="D423" s="463" t="s">
        <v>918</v>
      </c>
      <c r="E423" s="463" t="s">
        <v>918</v>
      </c>
      <c r="F423" s="463" t="s">
        <v>918</v>
      </c>
      <c r="G423" s="463" t="s">
        <v>918</v>
      </c>
      <c r="H423" s="463" t="s">
        <v>918</v>
      </c>
      <c r="I423" s="463" t="s">
        <v>918</v>
      </c>
      <c r="J423" s="463" t="s">
        <v>918</v>
      </c>
      <c r="K423" s="463" t="s">
        <v>918</v>
      </c>
      <c r="L423" s="463" t="s">
        <v>918</v>
      </c>
      <c r="M423" s="463" t="s">
        <v>918</v>
      </c>
      <c r="N423" s="463" t="s">
        <v>918</v>
      </c>
      <c r="O423" s="463" t="s">
        <v>918</v>
      </c>
      <c r="P423" s="463" t="s">
        <v>918</v>
      </c>
      <c r="Q423" s="463" t="s">
        <v>918</v>
      </c>
      <c r="R423" s="463" t="s">
        <v>918</v>
      </c>
      <c r="S423" s="463" t="s">
        <v>918</v>
      </c>
      <c r="T423" s="463" t="s">
        <v>918</v>
      </c>
      <c r="U423" s="463" t="s">
        <v>918</v>
      </c>
      <c r="V423" s="463" t="s">
        <v>918</v>
      </c>
      <c r="W423" s="463" t="s">
        <v>918</v>
      </c>
      <c r="X423" s="463" t="s">
        <v>918</v>
      </c>
      <c r="Y423" s="463" t="s">
        <v>918</v>
      </c>
      <c r="Z423" s="463" t="s">
        <v>918</v>
      </c>
      <c r="AA423" s="463" t="s">
        <v>918</v>
      </c>
      <c r="AB423" s="463" t="s">
        <v>918</v>
      </c>
      <c r="AC423" s="463" t="s">
        <v>918</v>
      </c>
      <c r="AD423" s="463" t="s">
        <v>918</v>
      </c>
      <c r="AE423" s="463" t="s">
        <v>918</v>
      </c>
      <c r="AF423" s="463" t="s">
        <v>918</v>
      </c>
      <c r="AG423" s="463" t="s">
        <v>918</v>
      </c>
      <c r="AH423" s="463" t="s">
        <v>918</v>
      </c>
      <c r="AI423" s="463" t="s">
        <v>918</v>
      </c>
      <c r="AJ423" s="463" t="s">
        <v>918</v>
      </c>
      <c r="AK423" s="463" t="s">
        <v>918</v>
      </c>
      <c r="AL423" s="726"/>
      <c r="AM423" s="726"/>
      <c r="AN423" s="726"/>
      <c r="AO423" s="726"/>
      <c r="AP423" s="726"/>
      <c r="AQ423" s="726"/>
      <c r="AR423" s="726"/>
      <c r="AS423" s="726"/>
      <c r="AT423" s="726"/>
      <c r="AU423" s="726"/>
      <c r="AV423" s="726"/>
      <c r="AW423" s="726"/>
      <c r="AX423" s="726"/>
      <c r="AY423" s="726"/>
      <c r="AZ423" s="726"/>
      <c r="BA423" s="726"/>
      <c r="BB423" s="726"/>
      <c r="BC423" s="726"/>
      <c r="BD423" s="726"/>
      <c r="BE423" s="726"/>
      <c r="BF423" s="726"/>
      <c r="BG423" s="726"/>
      <c r="BH423" s="726"/>
      <c r="BI423" s="726"/>
      <c r="BJ423" s="726"/>
      <c r="BK423" s="726"/>
      <c r="BL423" s="726"/>
    </row>
    <row r="424" spans="1:64" outlineLevel="1" x14ac:dyDescent="0.2">
      <c r="A424" s="726"/>
      <c r="B424" s="845" t="s">
        <v>946</v>
      </c>
      <c r="C424" s="974" t="s">
        <v>3174</v>
      </c>
      <c r="D424" s="463" t="s">
        <v>918</v>
      </c>
      <c r="E424" s="463" t="s">
        <v>918</v>
      </c>
      <c r="F424" s="463" t="s">
        <v>918</v>
      </c>
      <c r="G424" s="463" t="s">
        <v>918</v>
      </c>
      <c r="H424" s="463" t="s">
        <v>918</v>
      </c>
      <c r="I424" s="463" t="s">
        <v>918</v>
      </c>
      <c r="J424" s="463" t="s">
        <v>918</v>
      </c>
      <c r="K424" s="463" t="s">
        <v>918</v>
      </c>
      <c r="L424" s="463" t="s">
        <v>918</v>
      </c>
      <c r="M424" s="463" t="s">
        <v>918</v>
      </c>
      <c r="N424" s="463" t="s">
        <v>918</v>
      </c>
      <c r="O424" s="463" t="s">
        <v>918</v>
      </c>
      <c r="P424" s="463" t="s">
        <v>918</v>
      </c>
      <c r="Q424" s="463" t="s">
        <v>918</v>
      </c>
      <c r="R424" s="463" t="s">
        <v>918</v>
      </c>
      <c r="S424" s="463" t="s">
        <v>918</v>
      </c>
      <c r="T424" s="463" t="s">
        <v>918</v>
      </c>
      <c r="U424" s="463" t="s">
        <v>918</v>
      </c>
      <c r="V424" s="463" t="s">
        <v>918</v>
      </c>
      <c r="W424" s="463" t="s">
        <v>918</v>
      </c>
      <c r="X424" s="463" t="s">
        <v>918</v>
      </c>
      <c r="Y424" s="463" t="s">
        <v>918</v>
      </c>
      <c r="Z424" s="463" t="s">
        <v>918</v>
      </c>
      <c r="AA424" s="463" t="s">
        <v>918</v>
      </c>
      <c r="AB424" s="463" t="s">
        <v>918</v>
      </c>
      <c r="AC424" s="463" t="s">
        <v>918</v>
      </c>
      <c r="AD424" s="463" t="s">
        <v>918</v>
      </c>
      <c r="AE424" s="463" t="s">
        <v>918</v>
      </c>
      <c r="AF424" s="463" t="s">
        <v>918</v>
      </c>
      <c r="AG424" s="463" t="s">
        <v>918</v>
      </c>
      <c r="AH424" s="463" t="s">
        <v>918</v>
      </c>
      <c r="AI424" s="463" t="s">
        <v>918</v>
      </c>
      <c r="AJ424" s="463" t="s">
        <v>918</v>
      </c>
      <c r="AK424" s="463" t="s">
        <v>918</v>
      </c>
      <c r="AL424" s="726"/>
      <c r="AM424" s="726"/>
      <c r="AN424" s="726"/>
      <c r="AO424" s="726"/>
      <c r="AP424" s="726"/>
      <c r="AQ424" s="726"/>
      <c r="AR424" s="726"/>
      <c r="AS424" s="726"/>
      <c r="AT424" s="726"/>
      <c r="AU424" s="726"/>
      <c r="AV424" s="726"/>
      <c r="AW424" s="726"/>
      <c r="AX424" s="726"/>
      <c r="AY424" s="726"/>
      <c r="AZ424" s="726"/>
      <c r="BA424" s="726"/>
      <c r="BB424" s="726"/>
      <c r="BC424" s="726"/>
      <c r="BD424" s="726"/>
      <c r="BE424" s="726"/>
      <c r="BF424" s="726"/>
      <c r="BG424" s="726"/>
      <c r="BH424" s="726"/>
      <c r="BI424" s="726"/>
      <c r="BJ424" s="726"/>
      <c r="BK424" s="726"/>
      <c r="BL424" s="726"/>
    </row>
    <row r="425" spans="1:64" outlineLevel="1" x14ac:dyDescent="0.2">
      <c r="A425" s="726"/>
      <c r="B425" s="845" t="s">
        <v>946</v>
      </c>
      <c r="C425" s="974" t="s">
        <v>3175</v>
      </c>
      <c r="D425" s="463" t="s">
        <v>918</v>
      </c>
      <c r="E425" s="463" t="s">
        <v>918</v>
      </c>
      <c r="F425" s="463" t="s">
        <v>918</v>
      </c>
      <c r="G425" s="463" t="s">
        <v>918</v>
      </c>
      <c r="H425" s="463" t="s">
        <v>918</v>
      </c>
      <c r="I425" s="463" t="s">
        <v>918</v>
      </c>
      <c r="J425" s="463" t="s">
        <v>918</v>
      </c>
      <c r="K425" s="463" t="s">
        <v>918</v>
      </c>
      <c r="L425" s="463" t="s">
        <v>918</v>
      </c>
      <c r="M425" s="463" t="s">
        <v>918</v>
      </c>
      <c r="N425" s="463" t="s">
        <v>918</v>
      </c>
      <c r="O425" s="463" t="s">
        <v>918</v>
      </c>
      <c r="P425" s="463" t="s">
        <v>918</v>
      </c>
      <c r="Q425" s="463" t="s">
        <v>918</v>
      </c>
      <c r="R425" s="463" t="s">
        <v>918</v>
      </c>
      <c r="S425" s="463" t="s">
        <v>918</v>
      </c>
      <c r="T425" s="463" t="s">
        <v>918</v>
      </c>
      <c r="U425" s="463" t="s">
        <v>918</v>
      </c>
      <c r="V425" s="463" t="s">
        <v>918</v>
      </c>
      <c r="W425" s="463" t="s">
        <v>918</v>
      </c>
      <c r="X425" s="463" t="s">
        <v>918</v>
      </c>
      <c r="Y425" s="463" t="s">
        <v>918</v>
      </c>
      <c r="Z425" s="463" t="s">
        <v>918</v>
      </c>
      <c r="AA425" s="463" t="s">
        <v>918</v>
      </c>
      <c r="AB425" s="463" t="s">
        <v>918</v>
      </c>
      <c r="AC425" s="463" t="s">
        <v>918</v>
      </c>
      <c r="AD425" s="463" t="s">
        <v>918</v>
      </c>
      <c r="AE425" s="463" t="s">
        <v>918</v>
      </c>
      <c r="AF425" s="463" t="s">
        <v>918</v>
      </c>
      <c r="AG425" s="463" t="s">
        <v>918</v>
      </c>
      <c r="AH425" s="463" t="s">
        <v>918</v>
      </c>
      <c r="AI425" s="463" t="s">
        <v>918</v>
      </c>
      <c r="AJ425" s="463" t="s">
        <v>918</v>
      </c>
      <c r="AK425" s="463" t="s">
        <v>918</v>
      </c>
      <c r="AL425" s="726"/>
      <c r="AM425" s="726"/>
      <c r="AN425" s="726"/>
      <c r="AO425" s="726"/>
      <c r="AP425" s="726"/>
      <c r="AQ425" s="726"/>
      <c r="AR425" s="726"/>
      <c r="AS425" s="726"/>
      <c r="AT425" s="726"/>
      <c r="AU425" s="726"/>
      <c r="AV425" s="726"/>
      <c r="AW425" s="726"/>
      <c r="AX425" s="726"/>
      <c r="AY425" s="726"/>
      <c r="AZ425" s="726"/>
      <c r="BA425" s="726"/>
      <c r="BB425" s="726"/>
      <c r="BC425" s="726"/>
      <c r="BD425" s="726"/>
      <c r="BE425" s="726"/>
      <c r="BF425" s="726"/>
      <c r="BG425" s="726"/>
      <c r="BH425" s="726"/>
      <c r="BI425" s="726"/>
      <c r="BJ425" s="726"/>
      <c r="BK425" s="726"/>
      <c r="BL425" s="726"/>
    </row>
    <row r="426" spans="1:64" outlineLevel="1" x14ac:dyDescent="0.2">
      <c r="A426" s="726"/>
      <c r="B426" s="845" t="s">
        <v>946</v>
      </c>
      <c r="C426" s="974" t="s">
        <v>3176</v>
      </c>
      <c r="D426" s="463" t="s">
        <v>918</v>
      </c>
      <c r="E426" s="463" t="s">
        <v>918</v>
      </c>
      <c r="F426" s="463" t="s">
        <v>918</v>
      </c>
      <c r="G426" s="463" t="s">
        <v>918</v>
      </c>
      <c r="H426" s="463" t="s">
        <v>918</v>
      </c>
      <c r="I426" s="463" t="s">
        <v>918</v>
      </c>
      <c r="J426" s="463" t="s">
        <v>918</v>
      </c>
      <c r="K426" s="463" t="s">
        <v>918</v>
      </c>
      <c r="L426" s="463" t="s">
        <v>918</v>
      </c>
      <c r="M426" s="463" t="s">
        <v>918</v>
      </c>
      <c r="N426" s="463" t="s">
        <v>918</v>
      </c>
      <c r="O426" s="463" t="s">
        <v>918</v>
      </c>
      <c r="P426" s="463" t="s">
        <v>918</v>
      </c>
      <c r="Q426" s="463" t="s">
        <v>918</v>
      </c>
      <c r="R426" s="463" t="s">
        <v>918</v>
      </c>
      <c r="S426" s="463" t="s">
        <v>918</v>
      </c>
      <c r="T426" s="463" t="s">
        <v>918</v>
      </c>
      <c r="U426" s="463" t="s">
        <v>918</v>
      </c>
      <c r="V426" s="463" t="s">
        <v>918</v>
      </c>
      <c r="W426" s="463" t="s">
        <v>918</v>
      </c>
      <c r="X426" s="463" t="s">
        <v>918</v>
      </c>
      <c r="Y426" s="463" t="s">
        <v>918</v>
      </c>
      <c r="Z426" s="463" t="s">
        <v>918</v>
      </c>
      <c r="AA426" s="463" t="s">
        <v>918</v>
      </c>
      <c r="AB426" s="463" t="s">
        <v>918</v>
      </c>
      <c r="AC426" s="463" t="s">
        <v>918</v>
      </c>
      <c r="AD426" s="463" t="s">
        <v>918</v>
      </c>
      <c r="AE426" s="463" t="s">
        <v>918</v>
      </c>
      <c r="AF426" s="463" t="s">
        <v>918</v>
      </c>
      <c r="AG426" s="463" t="s">
        <v>918</v>
      </c>
      <c r="AH426" s="463" t="s">
        <v>918</v>
      </c>
      <c r="AI426" s="463" t="s">
        <v>918</v>
      </c>
      <c r="AJ426" s="463" t="s">
        <v>918</v>
      </c>
      <c r="AK426" s="463" t="s">
        <v>918</v>
      </c>
      <c r="AL426" s="726"/>
      <c r="AM426" s="726"/>
      <c r="AN426" s="726"/>
      <c r="AO426" s="726"/>
      <c r="AP426" s="726"/>
      <c r="AQ426" s="726"/>
      <c r="AR426" s="726"/>
      <c r="AS426" s="726"/>
      <c r="AT426" s="726"/>
      <c r="AU426" s="726"/>
      <c r="AV426" s="726"/>
      <c r="AW426" s="726"/>
      <c r="AX426" s="726"/>
      <c r="AY426" s="726"/>
      <c r="AZ426" s="726"/>
      <c r="BA426" s="726"/>
      <c r="BB426" s="726"/>
      <c r="BC426" s="726"/>
      <c r="BD426" s="726"/>
      <c r="BE426" s="726"/>
      <c r="BF426" s="726"/>
      <c r="BG426" s="726"/>
      <c r="BH426" s="726"/>
      <c r="BI426" s="726"/>
      <c r="BJ426" s="726"/>
      <c r="BK426" s="726"/>
      <c r="BL426" s="726"/>
    </row>
    <row r="427" spans="1:64" outlineLevel="1" x14ac:dyDescent="0.2">
      <c r="A427" s="726"/>
      <c r="B427" s="845" t="s">
        <v>946</v>
      </c>
      <c r="C427" s="974" t="s">
        <v>3177</v>
      </c>
      <c r="D427" s="463" t="s">
        <v>918</v>
      </c>
      <c r="E427" s="463" t="s">
        <v>918</v>
      </c>
      <c r="F427" s="463" t="s">
        <v>918</v>
      </c>
      <c r="G427" s="463" t="s">
        <v>918</v>
      </c>
      <c r="H427" s="463" t="s">
        <v>918</v>
      </c>
      <c r="I427" s="463" t="s">
        <v>918</v>
      </c>
      <c r="J427" s="463" t="s">
        <v>918</v>
      </c>
      <c r="K427" s="463" t="s">
        <v>918</v>
      </c>
      <c r="L427" s="463" t="s">
        <v>918</v>
      </c>
      <c r="M427" s="463" t="s">
        <v>918</v>
      </c>
      <c r="N427" s="463" t="s">
        <v>918</v>
      </c>
      <c r="O427" s="463" t="s">
        <v>918</v>
      </c>
      <c r="P427" s="463" t="s">
        <v>918</v>
      </c>
      <c r="Q427" s="463" t="s">
        <v>918</v>
      </c>
      <c r="R427" s="463" t="s">
        <v>918</v>
      </c>
      <c r="S427" s="463" t="s">
        <v>918</v>
      </c>
      <c r="T427" s="463" t="s">
        <v>918</v>
      </c>
      <c r="U427" s="463" t="s">
        <v>918</v>
      </c>
      <c r="V427" s="463" t="s">
        <v>918</v>
      </c>
      <c r="W427" s="463" t="s">
        <v>918</v>
      </c>
      <c r="X427" s="463" t="s">
        <v>918</v>
      </c>
      <c r="Y427" s="463" t="s">
        <v>918</v>
      </c>
      <c r="Z427" s="463" t="s">
        <v>918</v>
      </c>
      <c r="AA427" s="463" t="s">
        <v>918</v>
      </c>
      <c r="AB427" s="463" t="s">
        <v>918</v>
      </c>
      <c r="AC427" s="463" t="s">
        <v>918</v>
      </c>
      <c r="AD427" s="463" t="s">
        <v>918</v>
      </c>
      <c r="AE427" s="463" t="s">
        <v>918</v>
      </c>
      <c r="AF427" s="463" t="s">
        <v>918</v>
      </c>
      <c r="AG427" s="463" t="s">
        <v>918</v>
      </c>
      <c r="AH427" s="463" t="s">
        <v>918</v>
      </c>
      <c r="AI427" s="463" t="s">
        <v>918</v>
      </c>
      <c r="AJ427" s="463" t="s">
        <v>918</v>
      </c>
      <c r="AK427" s="463" t="s">
        <v>918</v>
      </c>
      <c r="AL427" s="726"/>
      <c r="AM427" s="726"/>
      <c r="AN427" s="726"/>
      <c r="AO427" s="726"/>
      <c r="AP427" s="726"/>
      <c r="AQ427" s="726"/>
      <c r="AR427" s="726"/>
      <c r="AS427" s="726"/>
      <c r="AT427" s="726"/>
      <c r="AU427" s="726"/>
      <c r="AV427" s="726"/>
      <c r="AW427" s="726"/>
      <c r="AX427" s="726"/>
      <c r="AY427" s="726"/>
      <c r="AZ427" s="726"/>
      <c r="BA427" s="726"/>
      <c r="BB427" s="726"/>
      <c r="BC427" s="726"/>
      <c r="BD427" s="726"/>
      <c r="BE427" s="726"/>
      <c r="BF427" s="726"/>
      <c r="BG427" s="726"/>
      <c r="BH427" s="726"/>
      <c r="BI427" s="726"/>
      <c r="BJ427" s="726"/>
      <c r="BK427" s="726"/>
      <c r="BL427" s="726"/>
    </row>
    <row r="428" spans="1:64" outlineLevel="1" x14ac:dyDescent="0.2">
      <c r="A428" s="726"/>
      <c r="B428" s="845" t="s">
        <v>946</v>
      </c>
      <c r="C428" s="974" t="s">
        <v>3178</v>
      </c>
      <c r="D428" s="463" t="s">
        <v>918</v>
      </c>
      <c r="E428" s="463" t="s">
        <v>918</v>
      </c>
      <c r="F428" s="463" t="s">
        <v>918</v>
      </c>
      <c r="G428" s="463" t="s">
        <v>918</v>
      </c>
      <c r="H428" s="463" t="s">
        <v>918</v>
      </c>
      <c r="I428" s="463" t="s">
        <v>918</v>
      </c>
      <c r="J428" s="463" t="s">
        <v>918</v>
      </c>
      <c r="K428" s="463" t="s">
        <v>918</v>
      </c>
      <c r="L428" s="463" t="s">
        <v>918</v>
      </c>
      <c r="M428" s="463" t="s">
        <v>918</v>
      </c>
      <c r="N428" s="463" t="s">
        <v>918</v>
      </c>
      <c r="O428" s="463" t="s">
        <v>918</v>
      </c>
      <c r="P428" s="463" t="s">
        <v>918</v>
      </c>
      <c r="Q428" s="463" t="s">
        <v>918</v>
      </c>
      <c r="R428" s="463" t="s">
        <v>918</v>
      </c>
      <c r="S428" s="463" t="s">
        <v>918</v>
      </c>
      <c r="T428" s="463" t="s">
        <v>918</v>
      </c>
      <c r="U428" s="463" t="s">
        <v>918</v>
      </c>
      <c r="V428" s="463" t="s">
        <v>918</v>
      </c>
      <c r="W428" s="463" t="s">
        <v>918</v>
      </c>
      <c r="X428" s="463" t="s">
        <v>918</v>
      </c>
      <c r="Y428" s="463" t="s">
        <v>918</v>
      </c>
      <c r="Z428" s="463" t="s">
        <v>918</v>
      </c>
      <c r="AA428" s="463" t="s">
        <v>918</v>
      </c>
      <c r="AB428" s="463" t="s">
        <v>918</v>
      </c>
      <c r="AC428" s="463" t="s">
        <v>918</v>
      </c>
      <c r="AD428" s="463" t="s">
        <v>918</v>
      </c>
      <c r="AE428" s="463" t="s">
        <v>918</v>
      </c>
      <c r="AF428" s="463" t="s">
        <v>918</v>
      </c>
      <c r="AG428" s="463" t="s">
        <v>918</v>
      </c>
      <c r="AH428" s="463" t="s">
        <v>918</v>
      </c>
      <c r="AI428" s="463" t="s">
        <v>918</v>
      </c>
      <c r="AJ428" s="463" t="s">
        <v>918</v>
      </c>
      <c r="AK428" s="463" t="s">
        <v>918</v>
      </c>
      <c r="AL428" s="726"/>
      <c r="AM428" s="726"/>
      <c r="AN428" s="726"/>
      <c r="AO428" s="726"/>
      <c r="AP428" s="726"/>
      <c r="AQ428" s="726"/>
      <c r="AR428" s="726"/>
      <c r="AS428" s="726"/>
      <c r="AT428" s="726"/>
      <c r="AU428" s="726"/>
      <c r="AV428" s="726"/>
      <c r="AW428" s="726"/>
      <c r="AX428" s="726"/>
      <c r="AY428" s="726"/>
      <c r="AZ428" s="726"/>
      <c r="BA428" s="726"/>
      <c r="BB428" s="726"/>
      <c r="BC428" s="726"/>
      <c r="BD428" s="726"/>
      <c r="BE428" s="726"/>
      <c r="BF428" s="726"/>
      <c r="BG428" s="726"/>
      <c r="BH428" s="726"/>
      <c r="BI428" s="726"/>
      <c r="BJ428" s="726"/>
      <c r="BK428" s="726"/>
      <c r="BL428" s="726"/>
    </row>
    <row r="429" spans="1:64" outlineLevel="1" x14ac:dyDescent="0.2">
      <c r="A429" s="726"/>
      <c r="B429" s="845" t="s">
        <v>946</v>
      </c>
      <c r="C429" s="974" t="s">
        <v>3179</v>
      </c>
      <c r="D429" s="463" t="s">
        <v>918</v>
      </c>
      <c r="E429" s="463" t="s">
        <v>918</v>
      </c>
      <c r="F429" s="463" t="s">
        <v>918</v>
      </c>
      <c r="G429" s="463" t="s">
        <v>918</v>
      </c>
      <c r="H429" s="463" t="s">
        <v>918</v>
      </c>
      <c r="I429" s="463" t="s">
        <v>918</v>
      </c>
      <c r="J429" s="463" t="s">
        <v>918</v>
      </c>
      <c r="K429" s="463" t="s">
        <v>918</v>
      </c>
      <c r="L429" s="463" t="s">
        <v>918</v>
      </c>
      <c r="M429" s="463" t="s">
        <v>918</v>
      </c>
      <c r="N429" s="463" t="s">
        <v>918</v>
      </c>
      <c r="O429" s="463" t="s">
        <v>918</v>
      </c>
      <c r="P429" s="463" t="s">
        <v>918</v>
      </c>
      <c r="Q429" s="463" t="s">
        <v>918</v>
      </c>
      <c r="R429" s="463" t="s">
        <v>918</v>
      </c>
      <c r="S429" s="463" t="s">
        <v>918</v>
      </c>
      <c r="T429" s="463" t="s">
        <v>918</v>
      </c>
      <c r="U429" s="463" t="s">
        <v>918</v>
      </c>
      <c r="V429" s="463" t="s">
        <v>918</v>
      </c>
      <c r="W429" s="463" t="s">
        <v>918</v>
      </c>
      <c r="X429" s="463" t="s">
        <v>918</v>
      </c>
      <c r="Y429" s="463" t="s">
        <v>918</v>
      </c>
      <c r="Z429" s="463" t="s">
        <v>918</v>
      </c>
      <c r="AA429" s="463" t="s">
        <v>918</v>
      </c>
      <c r="AB429" s="463" t="s">
        <v>918</v>
      </c>
      <c r="AC429" s="463" t="s">
        <v>918</v>
      </c>
      <c r="AD429" s="463" t="s">
        <v>918</v>
      </c>
      <c r="AE429" s="463" t="s">
        <v>918</v>
      </c>
      <c r="AF429" s="463" t="s">
        <v>918</v>
      </c>
      <c r="AG429" s="463" t="s">
        <v>918</v>
      </c>
      <c r="AH429" s="463" t="s">
        <v>918</v>
      </c>
      <c r="AI429" s="463" t="s">
        <v>918</v>
      </c>
      <c r="AJ429" s="463" t="s">
        <v>918</v>
      </c>
      <c r="AK429" s="463" t="s">
        <v>918</v>
      </c>
      <c r="AL429" s="726"/>
      <c r="AM429" s="726"/>
      <c r="AN429" s="726"/>
      <c r="AO429" s="726"/>
      <c r="AP429" s="726"/>
      <c r="AQ429" s="726"/>
      <c r="AR429" s="726"/>
      <c r="AS429" s="726"/>
      <c r="AT429" s="726"/>
      <c r="AU429" s="726"/>
      <c r="AV429" s="726"/>
      <c r="AW429" s="726"/>
      <c r="AX429" s="726"/>
      <c r="AY429" s="726"/>
      <c r="AZ429" s="726"/>
      <c r="BA429" s="726"/>
      <c r="BB429" s="726"/>
      <c r="BC429" s="726"/>
      <c r="BD429" s="726"/>
      <c r="BE429" s="726"/>
      <c r="BF429" s="726"/>
      <c r="BG429" s="726"/>
      <c r="BH429" s="726"/>
      <c r="BI429" s="726"/>
      <c r="BJ429" s="726"/>
      <c r="BK429" s="726"/>
      <c r="BL429" s="726"/>
    </row>
    <row r="430" spans="1:64" outlineLevel="1" x14ac:dyDescent="0.2">
      <c r="A430" s="726"/>
      <c r="B430" s="845" t="s">
        <v>946</v>
      </c>
      <c r="C430" s="974" t="s">
        <v>3180</v>
      </c>
      <c r="D430" s="463" t="s">
        <v>918</v>
      </c>
      <c r="E430" s="463" t="s">
        <v>918</v>
      </c>
      <c r="F430" s="463" t="s">
        <v>918</v>
      </c>
      <c r="G430" s="463" t="s">
        <v>918</v>
      </c>
      <c r="H430" s="463" t="s">
        <v>918</v>
      </c>
      <c r="I430" s="463" t="s">
        <v>918</v>
      </c>
      <c r="J430" s="463" t="s">
        <v>918</v>
      </c>
      <c r="K430" s="463" t="s">
        <v>918</v>
      </c>
      <c r="L430" s="463" t="s">
        <v>918</v>
      </c>
      <c r="M430" s="463" t="s">
        <v>918</v>
      </c>
      <c r="N430" s="463" t="s">
        <v>918</v>
      </c>
      <c r="O430" s="463" t="s">
        <v>918</v>
      </c>
      <c r="P430" s="463" t="s">
        <v>918</v>
      </c>
      <c r="Q430" s="463" t="s">
        <v>918</v>
      </c>
      <c r="R430" s="463" t="s">
        <v>918</v>
      </c>
      <c r="S430" s="463" t="s">
        <v>918</v>
      </c>
      <c r="T430" s="463" t="s">
        <v>918</v>
      </c>
      <c r="U430" s="463" t="s">
        <v>918</v>
      </c>
      <c r="V430" s="463" t="s">
        <v>918</v>
      </c>
      <c r="W430" s="463" t="s">
        <v>918</v>
      </c>
      <c r="X430" s="463" t="s">
        <v>918</v>
      </c>
      <c r="Y430" s="463" t="s">
        <v>918</v>
      </c>
      <c r="Z430" s="463" t="s">
        <v>918</v>
      </c>
      <c r="AA430" s="463" t="s">
        <v>918</v>
      </c>
      <c r="AB430" s="463" t="s">
        <v>918</v>
      </c>
      <c r="AC430" s="463" t="s">
        <v>918</v>
      </c>
      <c r="AD430" s="463" t="s">
        <v>918</v>
      </c>
      <c r="AE430" s="463" t="s">
        <v>918</v>
      </c>
      <c r="AF430" s="463" t="s">
        <v>918</v>
      </c>
      <c r="AG430" s="463" t="s">
        <v>918</v>
      </c>
      <c r="AH430" s="463" t="s">
        <v>918</v>
      </c>
      <c r="AI430" s="463" t="s">
        <v>918</v>
      </c>
      <c r="AJ430" s="463" t="s">
        <v>918</v>
      </c>
      <c r="AK430" s="463" t="s">
        <v>918</v>
      </c>
      <c r="AL430" s="726"/>
      <c r="AM430" s="726"/>
      <c r="AN430" s="726"/>
      <c r="AO430" s="726"/>
      <c r="AP430" s="726"/>
      <c r="AQ430" s="726"/>
      <c r="AR430" s="726"/>
      <c r="AS430" s="726"/>
      <c r="AT430" s="726"/>
      <c r="AU430" s="726"/>
      <c r="AV430" s="726"/>
      <c r="AW430" s="726"/>
      <c r="AX430" s="726"/>
      <c r="AY430" s="726"/>
      <c r="AZ430" s="726"/>
      <c r="BA430" s="726"/>
      <c r="BB430" s="726"/>
      <c r="BC430" s="726"/>
      <c r="BD430" s="726"/>
      <c r="BE430" s="726"/>
      <c r="BF430" s="726"/>
      <c r="BG430" s="726"/>
      <c r="BH430" s="726"/>
      <c r="BI430" s="726"/>
      <c r="BJ430" s="726"/>
      <c r="BK430" s="726"/>
      <c r="BL430" s="726"/>
    </row>
    <row r="431" spans="1:64" outlineLevel="1" x14ac:dyDescent="0.2">
      <c r="A431" s="726"/>
      <c r="B431" s="845" t="s">
        <v>946</v>
      </c>
      <c r="C431" s="974" t="s">
        <v>3181</v>
      </c>
      <c r="D431" s="463" t="s">
        <v>918</v>
      </c>
      <c r="E431" s="463" t="s">
        <v>918</v>
      </c>
      <c r="F431" s="463" t="s">
        <v>918</v>
      </c>
      <c r="G431" s="463" t="s">
        <v>918</v>
      </c>
      <c r="H431" s="463" t="s">
        <v>918</v>
      </c>
      <c r="I431" s="463" t="s">
        <v>918</v>
      </c>
      <c r="J431" s="463" t="s">
        <v>918</v>
      </c>
      <c r="K431" s="463" t="s">
        <v>918</v>
      </c>
      <c r="L431" s="463" t="s">
        <v>918</v>
      </c>
      <c r="M431" s="463" t="s">
        <v>918</v>
      </c>
      <c r="N431" s="463" t="s">
        <v>918</v>
      </c>
      <c r="O431" s="463" t="s">
        <v>918</v>
      </c>
      <c r="P431" s="463" t="s">
        <v>918</v>
      </c>
      <c r="Q431" s="463" t="s">
        <v>918</v>
      </c>
      <c r="R431" s="463" t="s">
        <v>918</v>
      </c>
      <c r="S431" s="463" t="s">
        <v>918</v>
      </c>
      <c r="T431" s="463" t="s">
        <v>918</v>
      </c>
      <c r="U431" s="463" t="s">
        <v>918</v>
      </c>
      <c r="V431" s="463" t="s">
        <v>918</v>
      </c>
      <c r="W431" s="463" t="s">
        <v>918</v>
      </c>
      <c r="X431" s="463" t="s">
        <v>918</v>
      </c>
      <c r="Y431" s="463" t="s">
        <v>918</v>
      </c>
      <c r="Z431" s="463" t="s">
        <v>918</v>
      </c>
      <c r="AA431" s="463" t="s">
        <v>918</v>
      </c>
      <c r="AB431" s="463" t="s">
        <v>918</v>
      </c>
      <c r="AC431" s="463" t="s">
        <v>918</v>
      </c>
      <c r="AD431" s="463" t="s">
        <v>918</v>
      </c>
      <c r="AE431" s="463" t="s">
        <v>918</v>
      </c>
      <c r="AF431" s="463" t="s">
        <v>918</v>
      </c>
      <c r="AG431" s="463" t="s">
        <v>918</v>
      </c>
      <c r="AH431" s="463" t="s">
        <v>918</v>
      </c>
      <c r="AI431" s="463" t="s">
        <v>918</v>
      </c>
      <c r="AJ431" s="463" t="s">
        <v>918</v>
      </c>
      <c r="AK431" s="463" t="s">
        <v>918</v>
      </c>
      <c r="AL431" s="726"/>
      <c r="AM431" s="726"/>
      <c r="AN431" s="726"/>
      <c r="AO431" s="726"/>
      <c r="AP431" s="726"/>
      <c r="AQ431" s="726"/>
      <c r="AR431" s="726"/>
      <c r="AS431" s="726"/>
      <c r="AT431" s="726"/>
      <c r="AU431" s="726"/>
      <c r="AV431" s="726"/>
      <c r="AW431" s="726"/>
      <c r="AX431" s="726"/>
      <c r="AY431" s="726"/>
      <c r="AZ431" s="726"/>
      <c r="BA431" s="726"/>
      <c r="BB431" s="726"/>
      <c r="BC431" s="726"/>
      <c r="BD431" s="726"/>
      <c r="BE431" s="726"/>
      <c r="BF431" s="726"/>
      <c r="BG431" s="726"/>
      <c r="BH431" s="726"/>
      <c r="BI431" s="726"/>
      <c r="BJ431" s="726"/>
      <c r="BK431" s="726"/>
      <c r="BL431" s="726"/>
    </row>
    <row r="432" spans="1:64" outlineLevel="1" x14ac:dyDescent="0.2">
      <c r="A432" s="726"/>
      <c r="B432" s="845" t="s">
        <v>946</v>
      </c>
      <c r="C432" s="974" t="s">
        <v>3182</v>
      </c>
      <c r="D432" s="463" t="s">
        <v>918</v>
      </c>
      <c r="E432" s="463" t="s">
        <v>918</v>
      </c>
      <c r="F432" s="463" t="s">
        <v>918</v>
      </c>
      <c r="G432" s="463" t="s">
        <v>918</v>
      </c>
      <c r="H432" s="463" t="s">
        <v>918</v>
      </c>
      <c r="I432" s="463" t="s">
        <v>918</v>
      </c>
      <c r="J432" s="463" t="s">
        <v>918</v>
      </c>
      <c r="K432" s="463" t="s">
        <v>918</v>
      </c>
      <c r="L432" s="463" t="s">
        <v>918</v>
      </c>
      <c r="M432" s="463" t="s">
        <v>918</v>
      </c>
      <c r="N432" s="463" t="s">
        <v>918</v>
      </c>
      <c r="O432" s="463" t="s">
        <v>918</v>
      </c>
      <c r="P432" s="463" t="s">
        <v>918</v>
      </c>
      <c r="Q432" s="463" t="s">
        <v>918</v>
      </c>
      <c r="R432" s="463" t="s">
        <v>918</v>
      </c>
      <c r="S432" s="463" t="s">
        <v>918</v>
      </c>
      <c r="T432" s="463" t="s">
        <v>918</v>
      </c>
      <c r="U432" s="463" t="s">
        <v>918</v>
      </c>
      <c r="V432" s="463" t="s">
        <v>918</v>
      </c>
      <c r="W432" s="463" t="s">
        <v>918</v>
      </c>
      <c r="X432" s="463" t="s">
        <v>918</v>
      </c>
      <c r="Y432" s="463" t="s">
        <v>918</v>
      </c>
      <c r="Z432" s="463" t="s">
        <v>918</v>
      </c>
      <c r="AA432" s="463" t="s">
        <v>918</v>
      </c>
      <c r="AB432" s="463" t="s">
        <v>918</v>
      </c>
      <c r="AC432" s="463" t="s">
        <v>918</v>
      </c>
      <c r="AD432" s="463" t="s">
        <v>918</v>
      </c>
      <c r="AE432" s="463" t="s">
        <v>918</v>
      </c>
      <c r="AF432" s="463" t="s">
        <v>918</v>
      </c>
      <c r="AG432" s="463" t="s">
        <v>918</v>
      </c>
      <c r="AH432" s="463" t="s">
        <v>918</v>
      </c>
      <c r="AI432" s="463" t="s">
        <v>918</v>
      </c>
      <c r="AJ432" s="463" t="s">
        <v>918</v>
      </c>
      <c r="AK432" s="463" t="s">
        <v>918</v>
      </c>
      <c r="AL432" s="726"/>
      <c r="AM432" s="726"/>
      <c r="AN432" s="726"/>
      <c r="AO432" s="726"/>
      <c r="AP432" s="726"/>
      <c r="AQ432" s="726"/>
      <c r="AR432" s="726"/>
      <c r="AS432" s="726"/>
      <c r="AT432" s="726"/>
      <c r="AU432" s="726"/>
      <c r="AV432" s="726"/>
      <c r="AW432" s="726"/>
      <c r="AX432" s="726"/>
      <c r="AY432" s="726"/>
      <c r="AZ432" s="726"/>
      <c r="BA432" s="726"/>
      <c r="BB432" s="726"/>
      <c r="BC432" s="726"/>
      <c r="BD432" s="726"/>
      <c r="BE432" s="726"/>
      <c r="BF432" s="726"/>
      <c r="BG432" s="726"/>
      <c r="BH432" s="726"/>
      <c r="BI432" s="726"/>
      <c r="BJ432" s="726"/>
      <c r="BK432" s="726"/>
      <c r="BL432" s="726"/>
    </row>
    <row r="433" spans="1:64" outlineLevel="1" x14ac:dyDescent="0.2">
      <c r="A433" s="726"/>
      <c r="B433" s="845" t="s">
        <v>946</v>
      </c>
      <c r="C433" s="974" t="s">
        <v>3183</v>
      </c>
      <c r="D433" s="463" t="s">
        <v>918</v>
      </c>
      <c r="E433" s="463" t="s">
        <v>918</v>
      </c>
      <c r="F433" s="463" t="s">
        <v>918</v>
      </c>
      <c r="G433" s="463" t="s">
        <v>918</v>
      </c>
      <c r="H433" s="463" t="s">
        <v>918</v>
      </c>
      <c r="I433" s="463" t="s">
        <v>918</v>
      </c>
      <c r="J433" s="463" t="s">
        <v>918</v>
      </c>
      <c r="K433" s="463" t="s">
        <v>918</v>
      </c>
      <c r="L433" s="463" t="s">
        <v>918</v>
      </c>
      <c r="M433" s="463" t="s">
        <v>918</v>
      </c>
      <c r="N433" s="463" t="s">
        <v>918</v>
      </c>
      <c r="O433" s="463" t="s">
        <v>918</v>
      </c>
      <c r="P433" s="463" t="s">
        <v>918</v>
      </c>
      <c r="Q433" s="463" t="s">
        <v>918</v>
      </c>
      <c r="R433" s="463" t="s">
        <v>918</v>
      </c>
      <c r="S433" s="463" t="s">
        <v>918</v>
      </c>
      <c r="T433" s="463" t="s">
        <v>918</v>
      </c>
      <c r="U433" s="463" t="s">
        <v>918</v>
      </c>
      <c r="V433" s="463" t="s">
        <v>918</v>
      </c>
      <c r="W433" s="463" t="s">
        <v>918</v>
      </c>
      <c r="X433" s="463" t="s">
        <v>918</v>
      </c>
      <c r="Y433" s="463" t="s">
        <v>918</v>
      </c>
      <c r="Z433" s="463" t="s">
        <v>918</v>
      </c>
      <c r="AA433" s="463" t="s">
        <v>918</v>
      </c>
      <c r="AB433" s="463" t="s">
        <v>918</v>
      </c>
      <c r="AC433" s="463" t="s">
        <v>918</v>
      </c>
      <c r="AD433" s="463" t="s">
        <v>918</v>
      </c>
      <c r="AE433" s="463" t="s">
        <v>918</v>
      </c>
      <c r="AF433" s="463" t="s">
        <v>918</v>
      </c>
      <c r="AG433" s="463" t="s">
        <v>918</v>
      </c>
      <c r="AH433" s="463" t="s">
        <v>918</v>
      </c>
      <c r="AI433" s="463" t="s">
        <v>918</v>
      </c>
      <c r="AJ433" s="463" t="s">
        <v>918</v>
      </c>
      <c r="AK433" s="463" t="s">
        <v>918</v>
      </c>
      <c r="AL433" s="726"/>
      <c r="AM433" s="726"/>
      <c r="AN433" s="726"/>
      <c r="AO433" s="726"/>
      <c r="AP433" s="726"/>
      <c r="AQ433" s="726"/>
      <c r="AR433" s="726"/>
      <c r="AS433" s="726"/>
      <c r="AT433" s="726"/>
      <c r="AU433" s="726"/>
      <c r="AV433" s="726"/>
      <c r="AW433" s="726"/>
      <c r="AX433" s="726"/>
      <c r="AY433" s="726"/>
      <c r="AZ433" s="726"/>
      <c r="BA433" s="726"/>
      <c r="BB433" s="726"/>
      <c r="BC433" s="726"/>
      <c r="BD433" s="726"/>
      <c r="BE433" s="726"/>
      <c r="BF433" s="726"/>
      <c r="BG433" s="726"/>
      <c r="BH433" s="726"/>
      <c r="BI433" s="726"/>
      <c r="BJ433" s="726"/>
      <c r="BK433" s="726"/>
      <c r="BL433" s="726"/>
    </row>
    <row r="434" spans="1:64" outlineLevel="1" x14ac:dyDescent="0.2">
      <c r="A434" s="726"/>
      <c r="B434" s="845" t="s">
        <v>946</v>
      </c>
      <c r="C434" s="974" t="s">
        <v>3184</v>
      </c>
      <c r="D434" s="463" t="s">
        <v>918</v>
      </c>
      <c r="E434" s="463" t="s">
        <v>918</v>
      </c>
      <c r="F434" s="463" t="s">
        <v>918</v>
      </c>
      <c r="G434" s="463" t="s">
        <v>918</v>
      </c>
      <c r="H434" s="463" t="s">
        <v>918</v>
      </c>
      <c r="I434" s="463" t="s">
        <v>918</v>
      </c>
      <c r="J434" s="463" t="s">
        <v>918</v>
      </c>
      <c r="K434" s="463" t="s">
        <v>918</v>
      </c>
      <c r="L434" s="463" t="s">
        <v>918</v>
      </c>
      <c r="M434" s="463" t="s">
        <v>918</v>
      </c>
      <c r="N434" s="463" t="s">
        <v>918</v>
      </c>
      <c r="O434" s="463" t="s">
        <v>918</v>
      </c>
      <c r="P434" s="463" t="s">
        <v>918</v>
      </c>
      <c r="Q434" s="463" t="s">
        <v>918</v>
      </c>
      <c r="R434" s="463" t="s">
        <v>918</v>
      </c>
      <c r="S434" s="463" t="s">
        <v>918</v>
      </c>
      <c r="T434" s="463" t="s">
        <v>918</v>
      </c>
      <c r="U434" s="463" t="s">
        <v>918</v>
      </c>
      <c r="V434" s="463" t="s">
        <v>918</v>
      </c>
      <c r="W434" s="463" t="s">
        <v>918</v>
      </c>
      <c r="X434" s="463" t="s">
        <v>918</v>
      </c>
      <c r="Y434" s="463" t="s">
        <v>918</v>
      </c>
      <c r="Z434" s="463" t="s">
        <v>918</v>
      </c>
      <c r="AA434" s="463" t="s">
        <v>918</v>
      </c>
      <c r="AB434" s="463" t="s">
        <v>918</v>
      </c>
      <c r="AC434" s="463" t="s">
        <v>918</v>
      </c>
      <c r="AD434" s="463" t="s">
        <v>918</v>
      </c>
      <c r="AE434" s="463" t="s">
        <v>918</v>
      </c>
      <c r="AF434" s="463" t="s">
        <v>918</v>
      </c>
      <c r="AG434" s="463" t="s">
        <v>918</v>
      </c>
      <c r="AH434" s="463" t="s">
        <v>918</v>
      </c>
      <c r="AI434" s="463" t="s">
        <v>918</v>
      </c>
      <c r="AJ434" s="463" t="s">
        <v>918</v>
      </c>
      <c r="AK434" s="463" t="s">
        <v>918</v>
      </c>
      <c r="AL434" s="726"/>
      <c r="AM434" s="726"/>
      <c r="AN434" s="726"/>
      <c r="AO434" s="726"/>
      <c r="AP434" s="726"/>
      <c r="AQ434" s="726"/>
      <c r="AR434" s="726"/>
      <c r="AS434" s="726"/>
      <c r="AT434" s="726"/>
      <c r="AU434" s="726"/>
      <c r="AV434" s="726"/>
      <c r="AW434" s="726"/>
      <c r="AX434" s="726"/>
      <c r="AY434" s="726"/>
      <c r="AZ434" s="726"/>
      <c r="BA434" s="726"/>
      <c r="BB434" s="726"/>
      <c r="BC434" s="726"/>
      <c r="BD434" s="726"/>
      <c r="BE434" s="726"/>
      <c r="BF434" s="726"/>
      <c r="BG434" s="726"/>
      <c r="BH434" s="726"/>
      <c r="BI434" s="726"/>
      <c r="BJ434" s="726"/>
      <c r="BK434" s="726"/>
      <c r="BL434" s="726"/>
    </row>
    <row r="435" spans="1:64" outlineLevel="1" x14ac:dyDescent="0.2">
      <c r="A435" s="726"/>
      <c r="B435" s="845" t="s">
        <v>946</v>
      </c>
      <c r="C435" s="974" t="s">
        <v>3185</v>
      </c>
      <c r="D435" s="463" t="s">
        <v>918</v>
      </c>
      <c r="E435" s="463" t="s">
        <v>918</v>
      </c>
      <c r="F435" s="463" t="s">
        <v>918</v>
      </c>
      <c r="G435" s="463" t="s">
        <v>918</v>
      </c>
      <c r="H435" s="463" t="s">
        <v>918</v>
      </c>
      <c r="I435" s="463" t="s">
        <v>918</v>
      </c>
      <c r="J435" s="463" t="s">
        <v>918</v>
      </c>
      <c r="K435" s="463" t="s">
        <v>918</v>
      </c>
      <c r="L435" s="463" t="s">
        <v>918</v>
      </c>
      <c r="M435" s="463" t="s">
        <v>918</v>
      </c>
      <c r="N435" s="463" t="s">
        <v>918</v>
      </c>
      <c r="O435" s="463" t="s">
        <v>918</v>
      </c>
      <c r="P435" s="463" t="s">
        <v>918</v>
      </c>
      <c r="Q435" s="463" t="s">
        <v>918</v>
      </c>
      <c r="R435" s="463" t="s">
        <v>918</v>
      </c>
      <c r="S435" s="463" t="s">
        <v>918</v>
      </c>
      <c r="T435" s="463" t="s">
        <v>918</v>
      </c>
      <c r="U435" s="463" t="s">
        <v>918</v>
      </c>
      <c r="V435" s="463" t="s">
        <v>918</v>
      </c>
      <c r="W435" s="463" t="s">
        <v>918</v>
      </c>
      <c r="X435" s="463" t="s">
        <v>918</v>
      </c>
      <c r="Y435" s="463" t="s">
        <v>918</v>
      </c>
      <c r="Z435" s="463" t="s">
        <v>918</v>
      </c>
      <c r="AA435" s="463" t="s">
        <v>918</v>
      </c>
      <c r="AB435" s="463" t="s">
        <v>918</v>
      </c>
      <c r="AC435" s="463" t="s">
        <v>918</v>
      </c>
      <c r="AD435" s="463" t="s">
        <v>918</v>
      </c>
      <c r="AE435" s="463" t="s">
        <v>918</v>
      </c>
      <c r="AF435" s="463" t="s">
        <v>918</v>
      </c>
      <c r="AG435" s="463" t="s">
        <v>918</v>
      </c>
      <c r="AH435" s="463" t="s">
        <v>918</v>
      </c>
      <c r="AI435" s="463" t="s">
        <v>918</v>
      </c>
      <c r="AJ435" s="463" t="s">
        <v>918</v>
      </c>
      <c r="AK435" s="463" t="s">
        <v>918</v>
      </c>
      <c r="AL435" s="726"/>
      <c r="AM435" s="726"/>
      <c r="AN435" s="726"/>
      <c r="AO435" s="726"/>
      <c r="AP435" s="726"/>
      <c r="AQ435" s="726"/>
      <c r="AR435" s="726"/>
      <c r="AS435" s="726"/>
      <c r="AT435" s="726"/>
      <c r="AU435" s="726"/>
      <c r="AV435" s="726"/>
      <c r="AW435" s="726"/>
      <c r="AX435" s="726"/>
      <c r="AY435" s="726"/>
      <c r="AZ435" s="726"/>
      <c r="BA435" s="726"/>
      <c r="BB435" s="726"/>
      <c r="BC435" s="726"/>
      <c r="BD435" s="726"/>
      <c r="BE435" s="726"/>
      <c r="BF435" s="726"/>
      <c r="BG435" s="726"/>
      <c r="BH435" s="726"/>
      <c r="BI435" s="726"/>
      <c r="BJ435" s="726"/>
      <c r="BK435" s="726"/>
      <c r="BL435" s="726"/>
    </row>
    <row r="436" spans="1:64" outlineLevel="1" x14ac:dyDescent="0.2">
      <c r="A436" s="726"/>
      <c r="B436" s="845" t="s">
        <v>946</v>
      </c>
      <c r="C436" s="974" t="s">
        <v>3186</v>
      </c>
      <c r="D436" s="463" t="s">
        <v>918</v>
      </c>
      <c r="E436" s="463" t="s">
        <v>918</v>
      </c>
      <c r="F436" s="463" t="s">
        <v>918</v>
      </c>
      <c r="G436" s="463" t="s">
        <v>918</v>
      </c>
      <c r="H436" s="463" t="s">
        <v>918</v>
      </c>
      <c r="I436" s="463" t="s">
        <v>918</v>
      </c>
      <c r="J436" s="463" t="s">
        <v>918</v>
      </c>
      <c r="K436" s="463" t="s">
        <v>918</v>
      </c>
      <c r="L436" s="463" t="s">
        <v>918</v>
      </c>
      <c r="M436" s="463" t="s">
        <v>918</v>
      </c>
      <c r="N436" s="463" t="s">
        <v>918</v>
      </c>
      <c r="O436" s="463" t="s">
        <v>918</v>
      </c>
      <c r="P436" s="463" t="s">
        <v>918</v>
      </c>
      <c r="Q436" s="463" t="s">
        <v>918</v>
      </c>
      <c r="R436" s="463" t="s">
        <v>918</v>
      </c>
      <c r="S436" s="463" t="s">
        <v>918</v>
      </c>
      <c r="T436" s="463" t="s">
        <v>918</v>
      </c>
      <c r="U436" s="463" t="s">
        <v>918</v>
      </c>
      <c r="V436" s="463" t="s">
        <v>918</v>
      </c>
      <c r="W436" s="463" t="s">
        <v>918</v>
      </c>
      <c r="X436" s="463" t="s">
        <v>918</v>
      </c>
      <c r="Y436" s="463" t="s">
        <v>918</v>
      </c>
      <c r="Z436" s="463" t="s">
        <v>918</v>
      </c>
      <c r="AA436" s="463" t="s">
        <v>918</v>
      </c>
      <c r="AB436" s="463" t="s">
        <v>918</v>
      </c>
      <c r="AC436" s="463" t="s">
        <v>918</v>
      </c>
      <c r="AD436" s="463" t="s">
        <v>918</v>
      </c>
      <c r="AE436" s="463" t="s">
        <v>918</v>
      </c>
      <c r="AF436" s="463" t="s">
        <v>918</v>
      </c>
      <c r="AG436" s="463" t="s">
        <v>918</v>
      </c>
      <c r="AH436" s="463" t="s">
        <v>918</v>
      </c>
      <c r="AI436" s="463" t="s">
        <v>918</v>
      </c>
      <c r="AJ436" s="463" t="s">
        <v>918</v>
      </c>
      <c r="AK436" s="463" t="s">
        <v>918</v>
      </c>
      <c r="AL436" s="726"/>
      <c r="AM436" s="726"/>
      <c r="AN436" s="726"/>
      <c r="AO436" s="726"/>
      <c r="AP436" s="726"/>
      <c r="AQ436" s="726"/>
      <c r="AR436" s="726"/>
      <c r="AS436" s="726"/>
      <c r="AT436" s="726"/>
      <c r="AU436" s="726"/>
      <c r="AV436" s="726"/>
      <c r="AW436" s="726"/>
      <c r="AX436" s="726"/>
      <c r="AY436" s="726"/>
      <c r="AZ436" s="726"/>
      <c r="BA436" s="726"/>
      <c r="BB436" s="726"/>
      <c r="BC436" s="726"/>
      <c r="BD436" s="726"/>
      <c r="BE436" s="726"/>
      <c r="BF436" s="726"/>
      <c r="BG436" s="726"/>
      <c r="BH436" s="726"/>
      <c r="BI436" s="726"/>
      <c r="BJ436" s="726"/>
      <c r="BK436" s="726"/>
      <c r="BL436" s="726"/>
    </row>
    <row r="437" spans="1:64" outlineLevel="1" x14ac:dyDescent="0.2">
      <c r="A437" s="726"/>
      <c r="B437" s="845" t="s">
        <v>946</v>
      </c>
      <c r="C437" s="974" t="s">
        <v>3187</v>
      </c>
      <c r="D437" s="463" t="s">
        <v>918</v>
      </c>
      <c r="E437" s="463" t="s">
        <v>918</v>
      </c>
      <c r="F437" s="463" t="s">
        <v>918</v>
      </c>
      <c r="G437" s="463" t="s">
        <v>918</v>
      </c>
      <c r="H437" s="463" t="s">
        <v>918</v>
      </c>
      <c r="I437" s="463" t="s">
        <v>918</v>
      </c>
      <c r="J437" s="463" t="s">
        <v>918</v>
      </c>
      <c r="K437" s="463" t="s">
        <v>918</v>
      </c>
      <c r="L437" s="463" t="s">
        <v>918</v>
      </c>
      <c r="M437" s="463" t="s">
        <v>918</v>
      </c>
      <c r="N437" s="463" t="s">
        <v>918</v>
      </c>
      <c r="O437" s="463" t="s">
        <v>918</v>
      </c>
      <c r="P437" s="463" t="s">
        <v>918</v>
      </c>
      <c r="Q437" s="463" t="s">
        <v>918</v>
      </c>
      <c r="R437" s="463" t="s">
        <v>918</v>
      </c>
      <c r="S437" s="463" t="s">
        <v>918</v>
      </c>
      <c r="T437" s="463" t="s">
        <v>918</v>
      </c>
      <c r="U437" s="463" t="s">
        <v>918</v>
      </c>
      <c r="V437" s="463" t="s">
        <v>918</v>
      </c>
      <c r="W437" s="463" t="s">
        <v>918</v>
      </c>
      <c r="X437" s="463" t="s">
        <v>918</v>
      </c>
      <c r="Y437" s="463" t="s">
        <v>918</v>
      </c>
      <c r="Z437" s="463" t="s">
        <v>918</v>
      </c>
      <c r="AA437" s="463" t="s">
        <v>918</v>
      </c>
      <c r="AB437" s="463" t="s">
        <v>918</v>
      </c>
      <c r="AC437" s="463" t="s">
        <v>918</v>
      </c>
      <c r="AD437" s="463" t="s">
        <v>918</v>
      </c>
      <c r="AE437" s="463" t="s">
        <v>918</v>
      </c>
      <c r="AF437" s="463" t="s">
        <v>918</v>
      </c>
      <c r="AG437" s="463" t="s">
        <v>918</v>
      </c>
      <c r="AH437" s="463" t="s">
        <v>918</v>
      </c>
      <c r="AI437" s="463" t="s">
        <v>918</v>
      </c>
      <c r="AJ437" s="463" t="s">
        <v>918</v>
      </c>
      <c r="AK437" s="463" t="s">
        <v>918</v>
      </c>
      <c r="AL437" s="726"/>
      <c r="AM437" s="726"/>
      <c r="AN437" s="726"/>
      <c r="AO437" s="726"/>
      <c r="AP437" s="726"/>
      <c r="AQ437" s="726"/>
      <c r="AR437" s="726"/>
      <c r="AS437" s="726"/>
      <c r="AT437" s="726"/>
      <c r="AU437" s="726"/>
      <c r="AV437" s="726"/>
      <c r="AW437" s="726"/>
      <c r="AX437" s="726"/>
      <c r="AY437" s="726"/>
      <c r="AZ437" s="726"/>
      <c r="BA437" s="726"/>
      <c r="BB437" s="726"/>
      <c r="BC437" s="726"/>
      <c r="BD437" s="726"/>
      <c r="BE437" s="726"/>
      <c r="BF437" s="726"/>
      <c r="BG437" s="726"/>
      <c r="BH437" s="726"/>
      <c r="BI437" s="726"/>
      <c r="BJ437" s="726"/>
      <c r="BK437" s="726"/>
      <c r="BL437" s="726"/>
    </row>
    <row r="438" spans="1:64" ht="12.75" customHeight="1" outlineLevel="1" x14ac:dyDescent="0.2">
      <c r="A438" s="726"/>
      <c r="B438" s="845" t="s">
        <v>946</v>
      </c>
      <c r="C438" s="974" t="s">
        <v>3188</v>
      </c>
      <c r="D438" s="463" t="s">
        <v>918</v>
      </c>
      <c r="E438" s="463" t="s">
        <v>918</v>
      </c>
      <c r="F438" s="463" t="s">
        <v>918</v>
      </c>
      <c r="G438" s="463" t="s">
        <v>918</v>
      </c>
      <c r="H438" s="463" t="s">
        <v>918</v>
      </c>
      <c r="I438" s="463" t="s">
        <v>918</v>
      </c>
      <c r="J438" s="463" t="s">
        <v>918</v>
      </c>
      <c r="K438" s="463" t="s">
        <v>918</v>
      </c>
      <c r="L438" s="463" t="s">
        <v>918</v>
      </c>
      <c r="M438" s="463" t="s">
        <v>918</v>
      </c>
      <c r="N438" s="463" t="s">
        <v>918</v>
      </c>
      <c r="O438" s="463" t="s">
        <v>918</v>
      </c>
      <c r="P438" s="463" t="s">
        <v>918</v>
      </c>
      <c r="Q438" s="463" t="s">
        <v>918</v>
      </c>
      <c r="R438" s="463" t="s">
        <v>918</v>
      </c>
      <c r="S438" s="463" t="s">
        <v>918</v>
      </c>
      <c r="T438" s="463" t="s">
        <v>918</v>
      </c>
      <c r="U438" s="463" t="s">
        <v>918</v>
      </c>
      <c r="V438" s="463" t="s">
        <v>918</v>
      </c>
      <c r="W438" s="463" t="s">
        <v>918</v>
      </c>
      <c r="X438" s="463" t="s">
        <v>918</v>
      </c>
      <c r="Y438" s="463" t="s">
        <v>918</v>
      </c>
      <c r="Z438" s="463" t="s">
        <v>918</v>
      </c>
      <c r="AA438" s="463" t="s">
        <v>918</v>
      </c>
      <c r="AB438" s="463" t="s">
        <v>918</v>
      </c>
      <c r="AC438" s="463" t="s">
        <v>918</v>
      </c>
      <c r="AD438" s="463" t="s">
        <v>918</v>
      </c>
      <c r="AE438" s="463" t="s">
        <v>918</v>
      </c>
      <c r="AF438" s="463" t="s">
        <v>918</v>
      </c>
      <c r="AG438" s="463" t="s">
        <v>918</v>
      </c>
      <c r="AH438" s="463" t="s">
        <v>918</v>
      </c>
      <c r="AI438" s="463" t="s">
        <v>918</v>
      </c>
      <c r="AJ438" s="463" t="s">
        <v>918</v>
      </c>
      <c r="AK438" s="463" t="s">
        <v>918</v>
      </c>
      <c r="AL438" s="726"/>
      <c r="AM438" s="726"/>
      <c r="AN438" s="726"/>
      <c r="AO438" s="726"/>
      <c r="AP438" s="726"/>
      <c r="AQ438" s="726"/>
      <c r="AR438" s="726"/>
      <c r="AS438" s="726"/>
      <c r="AT438" s="726"/>
      <c r="AU438" s="726"/>
      <c r="AV438" s="726"/>
      <c r="AW438" s="726"/>
      <c r="AX438" s="726"/>
      <c r="AY438" s="726"/>
      <c r="AZ438" s="726"/>
      <c r="BA438" s="726"/>
      <c r="BB438" s="726"/>
      <c r="BC438" s="726"/>
      <c r="BD438" s="726"/>
      <c r="BE438" s="726"/>
      <c r="BF438" s="726"/>
      <c r="BG438" s="726"/>
      <c r="BH438" s="726"/>
      <c r="BI438" s="726"/>
      <c r="BJ438" s="726"/>
      <c r="BK438" s="726"/>
      <c r="BL438" s="726"/>
    </row>
    <row r="439" spans="1:64" ht="12.75" customHeight="1" outlineLevel="1" x14ac:dyDescent="0.2">
      <c r="A439" s="726"/>
      <c r="B439" s="845" t="s">
        <v>946</v>
      </c>
      <c r="C439" s="974" t="s">
        <v>3189</v>
      </c>
      <c r="D439" s="463" t="s">
        <v>918</v>
      </c>
      <c r="E439" s="463" t="s">
        <v>918</v>
      </c>
      <c r="F439" s="463" t="s">
        <v>918</v>
      </c>
      <c r="G439" s="463" t="s">
        <v>918</v>
      </c>
      <c r="H439" s="463" t="s">
        <v>918</v>
      </c>
      <c r="I439" s="463" t="s">
        <v>918</v>
      </c>
      <c r="J439" s="463" t="s">
        <v>918</v>
      </c>
      <c r="K439" s="463" t="s">
        <v>918</v>
      </c>
      <c r="L439" s="463" t="s">
        <v>918</v>
      </c>
      <c r="M439" s="463" t="s">
        <v>918</v>
      </c>
      <c r="N439" s="463" t="s">
        <v>918</v>
      </c>
      <c r="O439" s="463" t="s">
        <v>918</v>
      </c>
      <c r="P439" s="463" t="s">
        <v>918</v>
      </c>
      <c r="Q439" s="463" t="s">
        <v>918</v>
      </c>
      <c r="R439" s="463" t="s">
        <v>918</v>
      </c>
      <c r="S439" s="463" t="s">
        <v>918</v>
      </c>
      <c r="T439" s="463" t="s">
        <v>918</v>
      </c>
      <c r="U439" s="463" t="s">
        <v>918</v>
      </c>
      <c r="V439" s="463" t="s">
        <v>918</v>
      </c>
      <c r="W439" s="463" t="s">
        <v>918</v>
      </c>
      <c r="X439" s="463" t="s">
        <v>918</v>
      </c>
      <c r="Y439" s="463" t="s">
        <v>918</v>
      </c>
      <c r="Z439" s="463" t="s">
        <v>918</v>
      </c>
      <c r="AA439" s="463" t="s">
        <v>918</v>
      </c>
      <c r="AB439" s="463" t="s">
        <v>918</v>
      </c>
      <c r="AC439" s="463" t="s">
        <v>918</v>
      </c>
      <c r="AD439" s="463" t="s">
        <v>918</v>
      </c>
      <c r="AE439" s="463" t="s">
        <v>918</v>
      </c>
      <c r="AF439" s="463" t="s">
        <v>918</v>
      </c>
      <c r="AG439" s="463" t="s">
        <v>918</v>
      </c>
      <c r="AH439" s="463" t="s">
        <v>918</v>
      </c>
      <c r="AI439" s="463" t="s">
        <v>918</v>
      </c>
      <c r="AJ439" s="463" t="s">
        <v>918</v>
      </c>
      <c r="AK439" s="463" t="s">
        <v>918</v>
      </c>
      <c r="AL439" s="726"/>
      <c r="AM439" s="726"/>
      <c r="AN439" s="726"/>
      <c r="AO439" s="726"/>
      <c r="AP439" s="726"/>
      <c r="AQ439" s="726"/>
      <c r="AR439" s="726"/>
      <c r="AS439" s="726"/>
      <c r="AT439" s="726"/>
      <c r="AU439" s="726"/>
      <c r="AV439" s="726"/>
      <c r="AW439" s="726"/>
      <c r="AX439" s="726"/>
      <c r="AY439" s="726"/>
      <c r="AZ439" s="726"/>
      <c r="BA439" s="726"/>
      <c r="BB439" s="726"/>
      <c r="BC439" s="726"/>
      <c r="BD439" s="726"/>
      <c r="BE439" s="726"/>
      <c r="BF439" s="726"/>
      <c r="BG439" s="726"/>
      <c r="BH439" s="726"/>
      <c r="BI439" s="726"/>
      <c r="BJ439" s="726"/>
      <c r="BK439" s="726"/>
      <c r="BL439" s="726"/>
    </row>
    <row r="440" spans="1:64" ht="12.75" customHeight="1" outlineLevel="1" x14ac:dyDescent="0.2">
      <c r="A440" s="726"/>
      <c r="B440" s="845" t="s">
        <v>946</v>
      </c>
      <c r="C440" s="974" t="s">
        <v>3190</v>
      </c>
      <c r="D440" s="463" t="s">
        <v>918</v>
      </c>
      <c r="E440" s="463" t="s">
        <v>918</v>
      </c>
      <c r="F440" s="463" t="s">
        <v>918</v>
      </c>
      <c r="G440" s="463" t="s">
        <v>918</v>
      </c>
      <c r="H440" s="463" t="s">
        <v>918</v>
      </c>
      <c r="I440" s="463" t="s">
        <v>918</v>
      </c>
      <c r="J440" s="463" t="s">
        <v>918</v>
      </c>
      <c r="K440" s="463" t="s">
        <v>918</v>
      </c>
      <c r="L440" s="463" t="s">
        <v>918</v>
      </c>
      <c r="M440" s="463" t="s">
        <v>918</v>
      </c>
      <c r="N440" s="463" t="s">
        <v>918</v>
      </c>
      <c r="O440" s="463" t="s">
        <v>918</v>
      </c>
      <c r="P440" s="463" t="s">
        <v>918</v>
      </c>
      <c r="Q440" s="463" t="s">
        <v>918</v>
      </c>
      <c r="R440" s="463" t="s">
        <v>918</v>
      </c>
      <c r="S440" s="463" t="s">
        <v>918</v>
      </c>
      <c r="T440" s="463" t="s">
        <v>918</v>
      </c>
      <c r="U440" s="463" t="s">
        <v>918</v>
      </c>
      <c r="V440" s="463" t="s">
        <v>918</v>
      </c>
      <c r="W440" s="463" t="s">
        <v>918</v>
      </c>
      <c r="X440" s="463" t="s">
        <v>918</v>
      </c>
      <c r="Y440" s="463" t="s">
        <v>918</v>
      </c>
      <c r="Z440" s="463" t="s">
        <v>918</v>
      </c>
      <c r="AA440" s="463" t="s">
        <v>918</v>
      </c>
      <c r="AB440" s="463" t="s">
        <v>918</v>
      </c>
      <c r="AC440" s="463" t="s">
        <v>918</v>
      </c>
      <c r="AD440" s="463" t="s">
        <v>918</v>
      </c>
      <c r="AE440" s="463" t="s">
        <v>918</v>
      </c>
      <c r="AF440" s="463" t="s">
        <v>918</v>
      </c>
      <c r="AG440" s="463" t="s">
        <v>918</v>
      </c>
      <c r="AH440" s="463" t="s">
        <v>918</v>
      </c>
      <c r="AI440" s="463" t="s">
        <v>918</v>
      </c>
      <c r="AJ440" s="463" t="s">
        <v>918</v>
      </c>
      <c r="AK440" s="463" t="s">
        <v>918</v>
      </c>
      <c r="AL440" s="726"/>
      <c r="AM440" s="726"/>
      <c r="AN440" s="726"/>
      <c r="AO440" s="726"/>
      <c r="AP440" s="726"/>
      <c r="AQ440" s="726"/>
      <c r="AR440" s="726"/>
      <c r="AS440" s="726"/>
      <c r="AT440" s="726"/>
      <c r="AU440" s="726"/>
      <c r="AV440" s="726"/>
      <c r="AW440" s="726"/>
      <c r="AX440" s="726"/>
      <c r="AY440" s="726"/>
      <c r="AZ440" s="726"/>
      <c r="BA440" s="726"/>
      <c r="BB440" s="726"/>
      <c r="BC440" s="726"/>
      <c r="BD440" s="726"/>
      <c r="BE440" s="726"/>
      <c r="BF440" s="726"/>
      <c r="BG440" s="726"/>
      <c r="BH440" s="726"/>
      <c r="BI440" s="726"/>
      <c r="BJ440" s="726"/>
      <c r="BK440" s="726"/>
      <c r="BL440" s="726"/>
    </row>
    <row r="441" spans="1:64" ht="12.75" customHeight="1" outlineLevel="1" x14ac:dyDescent="0.2">
      <c r="A441" s="726"/>
      <c r="B441" s="845" t="s">
        <v>946</v>
      </c>
      <c r="C441" s="974" t="s">
        <v>3191</v>
      </c>
      <c r="D441" s="463" t="s">
        <v>918</v>
      </c>
      <c r="E441" s="463" t="s">
        <v>918</v>
      </c>
      <c r="F441" s="463" t="s">
        <v>918</v>
      </c>
      <c r="G441" s="463" t="s">
        <v>918</v>
      </c>
      <c r="H441" s="463" t="s">
        <v>918</v>
      </c>
      <c r="I441" s="463" t="s">
        <v>918</v>
      </c>
      <c r="J441" s="463" t="s">
        <v>918</v>
      </c>
      <c r="K441" s="463" t="s">
        <v>918</v>
      </c>
      <c r="L441" s="463" t="s">
        <v>918</v>
      </c>
      <c r="M441" s="463" t="s">
        <v>918</v>
      </c>
      <c r="N441" s="463" t="s">
        <v>918</v>
      </c>
      <c r="O441" s="463" t="s">
        <v>918</v>
      </c>
      <c r="P441" s="463" t="s">
        <v>918</v>
      </c>
      <c r="Q441" s="463" t="s">
        <v>918</v>
      </c>
      <c r="R441" s="463" t="s">
        <v>918</v>
      </c>
      <c r="S441" s="463" t="s">
        <v>918</v>
      </c>
      <c r="T441" s="463" t="s">
        <v>918</v>
      </c>
      <c r="U441" s="463" t="s">
        <v>918</v>
      </c>
      <c r="V441" s="463" t="s">
        <v>918</v>
      </c>
      <c r="W441" s="463" t="s">
        <v>918</v>
      </c>
      <c r="X441" s="463" t="s">
        <v>918</v>
      </c>
      <c r="Y441" s="463" t="s">
        <v>918</v>
      </c>
      <c r="Z441" s="463" t="s">
        <v>918</v>
      </c>
      <c r="AA441" s="463" t="s">
        <v>918</v>
      </c>
      <c r="AB441" s="463" t="s">
        <v>918</v>
      </c>
      <c r="AC441" s="463" t="s">
        <v>918</v>
      </c>
      <c r="AD441" s="463" t="s">
        <v>918</v>
      </c>
      <c r="AE441" s="463" t="s">
        <v>918</v>
      </c>
      <c r="AF441" s="463" t="s">
        <v>918</v>
      </c>
      <c r="AG441" s="463" t="s">
        <v>918</v>
      </c>
      <c r="AH441" s="463" t="s">
        <v>918</v>
      </c>
      <c r="AI441" s="463" t="s">
        <v>918</v>
      </c>
      <c r="AJ441" s="463" t="s">
        <v>918</v>
      </c>
      <c r="AK441" s="463" t="s">
        <v>918</v>
      </c>
      <c r="AL441" s="726"/>
      <c r="AM441" s="726"/>
      <c r="AN441" s="726"/>
      <c r="AO441" s="726"/>
      <c r="AP441" s="726"/>
      <c r="AQ441" s="726"/>
      <c r="AR441" s="726"/>
      <c r="AS441" s="726"/>
      <c r="AT441" s="726"/>
      <c r="AU441" s="726"/>
      <c r="AV441" s="726"/>
      <c r="AW441" s="726"/>
      <c r="AX441" s="726"/>
      <c r="AY441" s="726"/>
      <c r="AZ441" s="726"/>
      <c r="BA441" s="726"/>
      <c r="BB441" s="726"/>
      <c r="BC441" s="726"/>
      <c r="BD441" s="726"/>
      <c r="BE441" s="726"/>
      <c r="BF441" s="726"/>
      <c r="BG441" s="726"/>
      <c r="BH441" s="726"/>
      <c r="BI441" s="726"/>
      <c r="BJ441" s="726"/>
      <c r="BK441" s="726"/>
      <c r="BL441" s="726"/>
    </row>
    <row r="442" spans="1:64" ht="12.75" customHeight="1" outlineLevel="1" x14ac:dyDescent="0.2">
      <c r="A442" s="726"/>
      <c r="B442" s="845" t="s">
        <v>946</v>
      </c>
      <c r="C442" s="974" t="s">
        <v>3192</v>
      </c>
      <c r="D442" s="463" t="s">
        <v>918</v>
      </c>
      <c r="E442" s="463" t="s">
        <v>918</v>
      </c>
      <c r="F442" s="463" t="s">
        <v>918</v>
      </c>
      <c r="G442" s="463" t="s">
        <v>918</v>
      </c>
      <c r="H442" s="463" t="s">
        <v>918</v>
      </c>
      <c r="I442" s="463" t="s">
        <v>918</v>
      </c>
      <c r="J442" s="463" t="s">
        <v>918</v>
      </c>
      <c r="K442" s="463" t="s">
        <v>918</v>
      </c>
      <c r="L442" s="463" t="s">
        <v>918</v>
      </c>
      <c r="M442" s="463" t="s">
        <v>918</v>
      </c>
      <c r="N442" s="463" t="s">
        <v>918</v>
      </c>
      <c r="O442" s="463" t="s">
        <v>918</v>
      </c>
      <c r="P442" s="463" t="s">
        <v>918</v>
      </c>
      <c r="Q442" s="463" t="s">
        <v>918</v>
      </c>
      <c r="R442" s="463" t="s">
        <v>918</v>
      </c>
      <c r="S442" s="463" t="s">
        <v>918</v>
      </c>
      <c r="T442" s="463" t="s">
        <v>918</v>
      </c>
      <c r="U442" s="463" t="s">
        <v>918</v>
      </c>
      <c r="V442" s="463" t="s">
        <v>918</v>
      </c>
      <c r="W442" s="463" t="s">
        <v>918</v>
      </c>
      <c r="X442" s="463" t="s">
        <v>918</v>
      </c>
      <c r="Y442" s="463" t="s">
        <v>918</v>
      </c>
      <c r="Z442" s="463" t="s">
        <v>918</v>
      </c>
      <c r="AA442" s="463" t="s">
        <v>918</v>
      </c>
      <c r="AB442" s="463" t="s">
        <v>918</v>
      </c>
      <c r="AC442" s="463" t="s">
        <v>918</v>
      </c>
      <c r="AD442" s="463" t="s">
        <v>918</v>
      </c>
      <c r="AE442" s="463" t="s">
        <v>918</v>
      </c>
      <c r="AF442" s="463" t="s">
        <v>918</v>
      </c>
      <c r="AG442" s="463" t="s">
        <v>918</v>
      </c>
      <c r="AH442" s="463" t="s">
        <v>918</v>
      </c>
      <c r="AI442" s="463" t="s">
        <v>918</v>
      </c>
      <c r="AJ442" s="463" t="s">
        <v>918</v>
      </c>
      <c r="AK442" s="463" t="s">
        <v>918</v>
      </c>
      <c r="AL442" s="726"/>
      <c r="AM442" s="726"/>
      <c r="AN442" s="726"/>
      <c r="AO442" s="726"/>
      <c r="AP442" s="726"/>
      <c r="AQ442" s="726"/>
      <c r="AR442" s="726"/>
      <c r="AS442" s="726"/>
      <c r="AT442" s="726"/>
      <c r="AU442" s="726"/>
      <c r="AV442" s="726"/>
      <c r="AW442" s="726"/>
      <c r="AX442" s="726"/>
      <c r="AY442" s="726"/>
      <c r="AZ442" s="726"/>
      <c r="BA442" s="726"/>
      <c r="BB442" s="726"/>
      <c r="BC442" s="726"/>
      <c r="BD442" s="726"/>
      <c r="BE442" s="726"/>
      <c r="BF442" s="726"/>
      <c r="BG442" s="726"/>
      <c r="BH442" s="726"/>
      <c r="BI442" s="726"/>
      <c r="BJ442" s="726"/>
      <c r="BK442" s="726"/>
      <c r="BL442" s="726"/>
    </row>
    <row r="443" spans="1:64" ht="12.75" customHeight="1" outlineLevel="1" x14ac:dyDescent="0.2">
      <c r="A443" s="726"/>
      <c r="B443" s="845" t="s">
        <v>946</v>
      </c>
      <c r="C443" s="974" t="s">
        <v>3193</v>
      </c>
      <c r="D443" s="463" t="s">
        <v>918</v>
      </c>
      <c r="E443" s="463" t="s">
        <v>918</v>
      </c>
      <c r="F443" s="463" t="s">
        <v>918</v>
      </c>
      <c r="G443" s="463" t="s">
        <v>918</v>
      </c>
      <c r="H443" s="463" t="s">
        <v>918</v>
      </c>
      <c r="I443" s="463" t="s">
        <v>918</v>
      </c>
      <c r="J443" s="463" t="s">
        <v>918</v>
      </c>
      <c r="K443" s="463" t="s">
        <v>918</v>
      </c>
      <c r="L443" s="463" t="s">
        <v>918</v>
      </c>
      <c r="M443" s="463" t="s">
        <v>918</v>
      </c>
      <c r="N443" s="463" t="s">
        <v>918</v>
      </c>
      <c r="O443" s="463" t="s">
        <v>918</v>
      </c>
      <c r="P443" s="463" t="s">
        <v>918</v>
      </c>
      <c r="Q443" s="463" t="s">
        <v>918</v>
      </c>
      <c r="R443" s="463" t="s">
        <v>918</v>
      </c>
      <c r="S443" s="463" t="s">
        <v>918</v>
      </c>
      <c r="T443" s="463" t="s">
        <v>918</v>
      </c>
      <c r="U443" s="463" t="s">
        <v>918</v>
      </c>
      <c r="V443" s="463" t="s">
        <v>918</v>
      </c>
      <c r="W443" s="463" t="s">
        <v>918</v>
      </c>
      <c r="X443" s="463" t="s">
        <v>918</v>
      </c>
      <c r="Y443" s="463" t="s">
        <v>918</v>
      </c>
      <c r="Z443" s="463" t="s">
        <v>918</v>
      </c>
      <c r="AA443" s="463" t="s">
        <v>918</v>
      </c>
      <c r="AB443" s="463" t="s">
        <v>918</v>
      </c>
      <c r="AC443" s="463" t="s">
        <v>918</v>
      </c>
      <c r="AD443" s="463" t="s">
        <v>918</v>
      </c>
      <c r="AE443" s="463" t="s">
        <v>918</v>
      </c>
      <c r="AF443" s="463" t="s">
        <v>918</v>
      </c>
      <c r="AG443" s="463" t="s">
        <v>918</v>
      </c>
      <c r="AH443" s="463" t="s">
        <v>918</v>
      </c>
      <c r="AI443" s="463" t="s">
        <v>918</v>
      </c>
      <c r="AJ443" s="463" t="s">
        <v>918</v>
      </c>
      <c r="AK443" s="463" t="s">
        <v>918</v>
      </c>
      <c r="AL443" s="726"/>
      <c r="AM443" s="726"/>
      <c r="AN443" s="726"/>
      <c r="AO443" s="726"/>
      <c r="AP443" s="726"/>
      <c r="AQ443" s="726"/>
      <c r="AR443" s="726"/>
      <c r="AS443" s="726"/>
      <c r="AT443" s="726"/>
      <c r="AU443" s="726"/>
      <c r="AV443" s="726"/>
      <c r="AW443" s="726"/>
      <c r="AX443" s="726"/>
      <c r="AY443" s="726"/>
      <c r="AZ443" s="726"/>
      <c r="BA443" s="726"/>
      <c r="BB443" s="726"/>
      <c r="BC443" s="726"/>
      <c r="BD443" s="726"/>
      <c r="BE443" s="726"/>
      <c r="BF443" s="726"/>
      <c r="BG443" s="726"/>
      <c r="BH443" s="726"/>
      <c r="BI443" s="726"/>
      <c r="BJ443" s="726"/>
      <c r="BK443" s="726"/>
      <c r="BL443" s="726"/>
    </row>
    <row r="444" spans="1:64" ht="12.75" customHeight="1" outlineLevel="1" x14ac:dyDescent="0.2">
      <c r="A444" s="726"/>
      <c r="B444" s="845" t="s">
        <v>946</v>
      </c>
      <c r="C444" s="974" t="s">
        <v>3194</v>
      </c>
      <c r="D444" s="463" t="s">
        <v>918</v>
      </c>
      <c r="E444" s="463" t="s">
        <v>918</v>
      </c>
      <c r="F444" s="463" t="s">
        <v>918</v>
      </c>
      <c r="G444" s="463" t="s">
        <v>918</v>
      </c>
      <c r="H444" s="463" t="s">
        <v>918</v>
      </c>
      <c r="I444" s="463" t="s">
        <v>918</v>
      </c>
      <c r="J444" s="463" t="s">
        <v>918</v>
      </c>
      <c r="K444" s="463" t="s">
        <v>918</v>
      </c>
      <c r="L444" s="463" t="s">
        <v>918</v>
      </c>
      <c r="M444" s="463" t="s">
        <v>918</v>
      </c>
      <c r="N444" s="463" t="s">
        <v>918</v>
      </c>
      <c r="O444" s="463" t="s">
        <v>918</v>
      </c>
      <c r="P444" s="463" t="s">
        <v>918</v>
      </c>
      <c r="Q444" s="463" t="s">
        <v>918</v>
      </c>
      <c r="R444" s="463" t="s">
        <v>918</v>
      </c>
      <c r="S444" s="463" t="s">
        <v>918</v>
      </c>
      <c r="T444" s="463" t="s">
        <v>918</v>
      </c>
      <c r="U444" s="463" t="s">
        <v>918</v>
      </c>
      <c r="V444" s="463" t="s">
        <v>918</v>
      </c>
      <c r="W444" s="463" t="s">
        <v>918</v>
      </c>
      <c r="X444" s="463" t="s">
        <v>918</v>
      </c>
      <c r="Y444" s="463" t="s">
        <v>918</v>
      </c>
      <c r="Z444" s="463" t="s">
        <v>918</v>
      </c>
      <c r="AA444" s="463" t="s">
        <v>918</v>
      </c>
      <c r="AB444" s="463" t="s">
        <v>918</v>
      </c>
      <c r="AC444" s="463" t="s">
        <v>918</v>
      </c>
      <c r="AD444" s="463" t="s">
        <v>918</v>
      </c>
      <c r="AE444" s="463" t="s">
        <v>918</v>
      </c>
      <c r="AF444" s="463" t="s">
        <v>918</v>
      </c>
      <c r="AG444" s="463" t="s">
        <v>918</v>
      </c>
      <c r="AH444" s="463" t="s">
        <v>918</v>
      </c>
      <c r="AI444" s="463" t="s">
        <v>918</v>
      </c>
      <c r="AJ444" s="463" t="s">
        <v>918</v>
      </c>
      <c r="AK444" s="463" t="s">
        <v>918</v>
      </c>
      <c r="AL444" s="726"/>
      <c r="AM444" s="726"/>
      <c r="AN444" s="726"/>
      <c r="AO444" s="726"/>
      <c r="AP444" s="726"/>
      <c r="AQ444" s="726"/>
      <c r="AR444" s="726"/>
      <c r="AS444" s="726"/>
      <c r="AT444" s="726"/>
      <c r="AU444" s="726"/>
      <c r="AV444" s="726"/>
      <c r="AW444" s="726"/>
      <c r="AX444" s="726"/>
      <c r="AY444" s="726"/>
      <c r="AZ444" s="726"/>
      <c r="BA444" s="726"/>
      <c r="BB444" s="726"/>
      <c r="BC444" s="726"/>
      <c r="BD444" s="726"/>
      <c r="BE444" s="726"/>
      <c r="BF444" s="726"/>
      <c r="BG444" s="726"/>
      <c r="BH444" s="726"/>
      <c r="BI444" s="726"/>
      <c r="BJ444" s="726"/>
      <c r="BK444" s="726"/>
      <c r="BL444" s="726"/>
    </row>
    <row r="445" spans="1:64" ht="12.75" customHeight="1" outlineLevel="1" x14ac:dyDescent="0.2">
      <c r="A445" s="726"/>
      <c r="B445" s="845" t="s">
        <v>946</v>
      </c>
      <c r="C445" s="974" t="s">
        <v>3195</v>
      </c>
      <c r="D445" s="463" t="s">
        <v>918</v>
      </c>
      <c r="E445" s="463" t="s">
        <v>918</v>
      </c>
      <c r="F445" s="463" t="s">
        <v>918</v>
      </c>
      <c r="G445" s="463" t="s">
        <v>918</v>
      </c>
      <c r="H445" s="463" t="s">
        <v>918</v>
      </c>
      <c r="I445" s="463" t="s">
        <v>918</v>
      </c>
      <c r="J445" s="463" t="s">
        <v>918</v>
      </c>
      <c r="K445" s="463" t="s">
        <v>918</v>
      </c>
      <c r="L445" s="463" t="s">
        <v>918</v>
      </c>
      <c r="M445" s="463" t="s">
        <v>918</v>
      </c>
      <c r="N445" s="463" t="s">
        <v>918</v>
      </c>
      <c r="O445" s="463" t="s">
        <v>918</v>
      </c>
      <c r="P445" s="463" t="s">
        <v>918</v>
      </c>
      <c r="Q445" s="463" t="s">
        <v>918</v>
      </c>
      <c r="R445" s="463" t="s">
        <v>918</v>
      </c>
      <c r="S445" s="463" t="s">
        <v>918</v>
      </c>
      <c r="T445" s="463" t="s">
        <v>918</v>
      </c>
      <c r="U445" s="463" t="s">
        <v>918</v>
      </c>
      <c r="V445" s="463" t="s">
        <v>918</v>
      </c>
      <c r="W445" s="463" t="s">
        <v>918</v>
      </c>
      <c r="X445" s="463" t="s">
        <v>918</v>
      </c>
      <c r="Y445" s="463" t="s">
        <v>918</v>
      </c>
      <c r="Z445" s="463" t="s">
        <v>918</v>
      </c>
      <c r="AA445" s="463" t="s">
        <v>918</v>
      </c>
      <c r="AB445" s="463" t="s">
        <v>918</v>
      </c>
      <c r="AC445" s="463" t="s">
        <v>918</v>
      </c>
      <c r="AD445" s="463" t="s">
        <v>918</v>
      </c>
      <c r="AE445" s="463" t="s">
        <v>918</v>
      </c>
      <c r="AF445" s="463" t="s">
        <v>918</v>
      </c>
      <c r="AG445" s="463" t="s">
        <v>918</v>
      </c>
      <c r="AH445" s="463" t="s">
        <v>918</v>
      </c>
      <c r="AI445" s="463" t="s">
        <v>918</v>
      </c>
      <c r="AJ445" s="463" t="s">
        <v>918</v>
      </c>
      <c r="AK445" s="463" t="s">
        <v>918</v>
      </c>
      <c r="AL445" s="726"/>
      <c r="AM445" s="726"/>
      <c r="AN445" s="726"/>
      <c r="AO445" s="726"/>
      <c r="AP445" s="726"/>
      <c r="AQ445" s="726"/>
      <c r="AR445" s="726"/>
      <c r="AS445" s="726"/>
      <c r="AT445" s="726"/>
      <c r="AU445" s="726"/>
      <c r="AV445" s="726"/>
      <c r="AW445" s="726"/>
      <c r="AX445" s="726"/>
      <c r="AY445" s="726"/>
      <c r="AZ445" s="726"/>
      <c r="BA445" s="726"/>
      <c r="BB445" s="726"/>
      <c r="BC445" s="726"/>
      <c r="BD445" s="726"/>
      <c r="BE445" s="726"/>
      <c r="BF445" s="726"/>
      <c r="BG445" s="726"/>
      <c r="BH445" s="726"/>
      <c r="BI445" s="726"/>
      <c r="BJ445" s="726"/>
      <c r="BK445" s="726"/>
      <c r="BL445" s="726"/>
    </row>
    <row r="446" spans="1:64" ht="12.75" customHeight="1" outlineLevel="1" x14ac:dyDescent="0.2">
      <c r="A446" s="726"/>
      <c r="B446" s="845" t="s">
        <v>946</v>
      </c>
      <c r="C446" s="974" t="s">
        <v>3196</v>
      </c>
      <c r="D446" s="463" t="s">
        <v>918</v>
      </c>
      <c r="E446" s="463" t="s">
        <v>918</v>
      </c>
      <c r="F446" s="463" t="s">
        <v>918</v>
      </c>
      <c r="G446" s="463" t="s">
        <v>918</v>
      </c>
      <c r="H446" s="463" t="s">
        <v>918</v>
      </c>
      <c r="I446" s="463" t="s">
        <v>918</v>
      </c>
      <c r="J446" s="463" t="s">
        <v>918</v>
      </c>
      <c r="K446" s="463" t="s">
        <v>918</v>
      </c>
      <c r="L446" s="463" t="s">
        <v>918</v>
      </c>
      <c r="M446" s="463" t="s">
        <v>918</v>
      </c>
      <c r="N446" s="463" t="s">
        <v>918</v>
      </c>
      <c r="O446" s="463" t="s">
        <v>918</v>
      </c>
      <c r="P446" s="463" t="s">
        <v>918</v>
      </c>
      <c r="Q446" s="463" t="s">
        <v>918</v>
      </c>
      <c r="R446" s="463" t="s">
        <v>918</v>
      </c>
      <c r="S446" s="463" t="s">
        <v>918</v>
      </c>
      <c r="T446" s="463" t="s">
        <v>918</v>
      </c>
      <c r="U446" s="463" t="s">
        <v>918</v>
      </c>
      <c r="V446" s="463" t="s">
        <v>918</v>
      </c>
      <c r="W446" s="463" t="s">
        <v>918</v>
      </c>
      <c r="X446" s="463" t="s">
        <v>918</v>
      </c>
      <c r="Y446" s="463" t="s">
        <v>918</v>
      </c>
      <c r="Z446" s="463" t="s">
        <v>918</v>
      </c>
      <c r="AA446" s="463" t="s">
        <v>918</v>
      </c>
      <c r="AB446" s="463" t="s">
        <v>918</v>
      </c>
      <c r="AC446" s="463" t="s">
        <v>918</v>
      </c>
      <c r="AD446" s="463" t="s">
        <v>918</v>
      </c>
      <c r="AE446" s="463" t="s">
        <v>918</v>
      </c>
      <c r="AF446" s="463" t="s">
        <v>918</v>
      </c>
      <c r="AG446" s="463" t="s">
        <v>918</v>
      </c>
      <c r="AH446" s="463" t="s">
        <v>918</v>
      </c>
      <c r="AI446" s="463" t="s">
        <v>918</v>
      </c>
      <c r="AJ446" s="463" t="s">
        <v>918</v>
      </c>
      <c r="AK446" s="463" t="s">
        <v>918</v>
      </c>
      <c r="AL446" s="726"/>
      <c r="AM446" s="726"/>
      <c r="AN446" s="726"/>
      <c r="AO446" s="726"/>
      <c r="AP446" s="726"/>
      <c r="AQ446" s="726"/>
      <c r="AR446" s="726"/>
      <c r="AS446" s="726"/>
      <c r="AT446" s="726"/>
      <c r="AU446" s="726"/>
      <c r="AV446" s="726"/>
      <c r="AW446" s="726"/>
      <c r="AX446" s="726"/>
      <c r="AY446" s="726"/>
      <c r="AZ446" s="726"/>
      <c r="BA446" s="726"/>
      <c r="BB446" s="726"/>
      <c r="BC446" s="726"/>
      <c r="BD446" s="726"/>
      <c r="BE446" s="726"/>
      <c r="BF446" s="726"/>
      <c r="BG446" s="726"/>
      <c r="BH446" s="726"/>
      <c r="BI446" s="726"/>
      <c r="BJ446" s="726"/>
      <c r="BK446" s="726"/>
      <c r="BL446" s="726"/>
    </row>
    <row r="447" spans="1:64" ht="12.75" customHeight="1" outlineLevel="1" x14ac:dyDescent="0.2">
      <c r="A447" s="726"/>
      <c r="B447" s="845" t="s">
        <v>946</v>
      </c>
      <c r="C447" s="974" t="s">
        <v>3197</v>
      </c>
      <c r="D447" s="463" t="s">
        <v>918</v>
      </c>
      <c r="E447" s="463" t="s">
        <v>918</v>
      </c>
      <c r="F447" s="463" t="s">
        <v>918</v>
      </c>
      <c r="G447" s="463" t="s">
        <v>918</v>
      </c>
      <c r="H447" s="463" t="s">
        <v>918</v>
      </c>
      <c r="I447" s="463" t="s">
        <v>918</v>
      </c>
      <c r="J447" s="463" t="s">
        <v>918</v>
      </c>
      <c r="K447" s="463" t="s">
        <v>918</v>
      </c>
      <c r="L447" s="463" t="s">
        <v>918</v>
      </c>
      <c r="M447" s="463" t="s">
        <v>918</v>
      </c>
      <c r="N447" s="463" t="s">
        <v>918</v>
      </c>
      <c r="O447" s="463" t="s">
        <v>918</v>
      </c>
      <c r="P447" s="463" t="s">
        <v>918</v>
      </c>
      <c r="Q447" s="463" t="s">
        <v>918</v>
      </c>
      <c r="R447" s="463" t="s">
        <v>918</v>
      </c>
      <c r="S447" s="463" t="s">
        <v>918</v>
      </c>
      <c r="T447" s="463" t="s">
        <v>918</v>
      </c>
      <c r="U447" s="463" t="s">
        <v>918</v>
      </c>
      <c r="V447" s="463" t="s">
        <v>918</v>
      </c>
      <c r="W447" s="463" t="s">
        <v>918</v>
      </c>
      <c r="X447" s="463" t="s">
        <v>918</v>
      </c>
      <c r="Y447" s="463" t="s">
        <v>918</v>
      </c>
      <c r="Z447" s="463" t="s">
        <v>918</v>
      </c>
      <c r="AA447" s="463" t="s">
        <v>918</v>
      </c>
      <c r="AB447" s="463" t="s">
        <v>918</v>
      </c>
      <c r="AC447" s="463" t="s">
        <v>918</v>
      </c>
      <c r="AD447" s="463" t="s">
        <v>918</v>
      </c>
      <c r="AE447" s="463" t="s">
        <v>918</v>
      </c>
      <c r="AF447" s="463" t="s">
        <v>918</v>
      </c>
      <c r="AG447" s="463" t="s">
        <v>918</v>
      </c>
      <c r="AH447" s="463" t="s">
        <v>918</v>
      </c>
      <c r="AI447" s="463" t="s">
        <v>918</v>
      </c>
      <c r="AJ447" s="463" t="s">
        <v>918</v>
      </c>
      <c r="AK447" s="463" t="s">
        <v>918</v>
      </c>
      <c r="AL447" s="726"/>
      <c r="AM447" s="726"/>
      <c r="AN447" s="726"/>
      <c r="AO447" s="726"/>
      <c r="AP447" s="726"/>
      <c r="AQ447" s="726"/>
      <c r="AR447" s="726"/>
      <c r="AS447" s="726"/>
      <c r="AT447" s="726"/>
      <c r="AU447" s="726"/>
      <c r="AV447" s="726"/>
      <c r="AW447" s="726"/>
      <c r="AX447" s="726"/>
      <c r="AY447" s="726"/>
      <c r="AZ447" s="726"/>
      <c r="BA447" s="726"/>
      <c r="BB447" s="726"/>
      <c r="BC447" s="726"/>
      <c r="BD447" s="726"/>
      <c r="BE447" s="726"/>
      <c r="BF447" s="726"/>
      <c r="BG447" s="726"/>
      <c r="BH447" s="726"/>
      <c r="BI447" s="726"/>
      <c r="BJ447" s="726"/>
      <c r="BK447" s="726"/>
      <c r="BL447" s="726"/>
    </row>
    <row r="448" spans="1:64" ht="12.75" customHeight="1" outlineLevel="1" x14ac:dyDescent="0.2">
      <c r="A448" s="726"/>
      <c r="B448" s="845" t="s">
        <v>946</v>
      </c>
      <c r="C448" s="974" t="s">
        <v>3198</v>
      </c>
      <c r="D448" s="463" t="s">
        <v>918</v>
      </c>
      <c r="E448" s="463" t="s">
        <v>918</v>
      </c>
      <c r="F448" s="463" t="s">
        <v>918</v>
      </c>
      <c r="G448" s="463" t="s">
        <v>918</v>
      </c>
      <c r="H448" s="463" t="s">
        <v>918</v>
      </c>
      <c r="I448" s="463" t="s">
        <v>918</v>
      </c>
      <c r="J448" s="463" t="s">
        <v>918</v>
      </c>
      <c r="K448" s="463" t="s">
        <v>918</v>
      </c>
      <c r="L448" s="463" t="s">
        <v>918</v>
      </c>
      <c r="M448" s="463" t="s">
        <v>918</v>
      </c>
      <c r="N448" s="463" t="s">
        <v>918</v>
      </c>
      <c r="O448" s="463" t="s">
        <v>918</v>
      </c>
      <c r="P448" s="463" t="s">
        <v>918</v>
      </c>
      <c r="Q448" s="463" t="s">
        <v>918</v>
      </c>
      <c r="R448" s="463" t="s">
        <v>918</v>
      </c>
      <c r="S448" s="463" t="s">
        <v>918</v>
      </c>
      <c r="T448" s="463" t="s">
        <v>918</v>
      </c>
      <c r="U448" s="463" t="s">
        <v>918</v>
      </c>
      <c r="V448" s="463" t="s">
        <v>918</v>
      </c>
      <c r="W448" s="463" t="s">
        <v>918</v>
      </c>
      <c r="X448" s="463" t="s">
        <v>918</v>
      </c>
      <c r="Y448" s="463" t="s">
        <v>918</v>
      </c>
      <c r="Z448" s="463" t="s">
        <v>918</v>
      </c>
      <c r="AA448" s="463" t="s">
        <v>918</v>
      </c>
      <c r="AB448" s="463" t="s">
        <v>918</v>
      </c>
      <c r="AC448" s="463" t="s">
        <v>918</v>
      </c>
      <c r="AD448" s="463" t="s">
        <v>918</v>
      </c>
      <c r="AE448" s="463" t="s">
        <v>918</v>
      </c>
      <c r="AF448" s="463" t="s">
        <v>918</v>
      </c>
      <c r="AG448" s="463" t="s">
        <v>918</v>
      </c>
      <c r="AH448" s="463" t="s">
        <v>918</v>
      </c>
      <c r="AI448" s="463" t="s">
        <v>918</v>
      </c>
      <c r="AJ448" s="463" t="s">
        <v>918</v>
      </c>
      <c r="AK448" s="463" t="s">
        <v>918</v>
      </c>
      <c r="AL448" s="726"/>
      <c r="AM448" s="726"/>
      <c r="AN448" s="726"/>
      <c r="AO448" s="726"/>
      <c r="AP448" s="726"/>
      <c r="AQ448" s="726"/>
      <c r="AR448" s="726"/>
      <c r="AS448" s="726"/>
      <c r="AT448" s="726"/>
      <c r="AU448" s="726"/>
      <c r="AV448" s="726"/>
      <c r="AW448" s="726"/>
      <c r="AX448" s="726"/>
      <c r="AY448" s="726"/>
      <c r="AZ448" s="726"/>
      <c r="BA448" s="726"/>
      <c r="BB448" s="726"/>
      <c r="BC448" s="726"/>
      <c r="BD448" s="726"/>
      <c r="BE448" s="726"/>
      <c r="BF448" s="726"/>
      <c r="BG448" s="726"/>
      <c r="BH448" s="726"/>
      <c r="BI448" s="726"/>
      <c r="BJ448" s="726"/>
      <c r="BK448" s="726"/>
      <c r="BL448" s="726"/>
    </row>
    <row r="449" spans="1:64" ht="12.75" customHeight="1" outlineLevel="1" x14ac:dyDescent="0.2">
      <c r="A449" s="726"/>
      <c r="B449" s="845" t="s">
        <v>946</v>
      </c>
      <c r="C449" s="974" t="s">
        <v>3199</v>
      </c>
      <c r="D449" s="463" t="s">
        <v>918</v>
      </c>
      <c r="E449" s="463" t="s">
        <v>918</v>
      </c>
      <c r="F449" s="463" t="s">
        <v>918</v>
      </c>
      <c r="G449" s="463" t="s">
        <v>918</v>
      </c>
      <c r="H449" s="463" t="s">
        <v>918</v>
      </c>
      <c r="I449" s="463" t="s">
        <v>918</v>
      </c>
      <c r="J449" s="463" t="s">
        <v>918</v>
      </c>
      <c r="K449" s="463" t="s">
        <v>918</v>
      </c>
      <c r="L449" s="463" t="s">
        <v>918</v>
      </c>
      <c r="M449" s="463" t="s">
        <v>918</v>
      </c>
      <c r="N449" s="463" t="s">
        <v>918</v>
      </c>
      <c r="O449" s="463" t="s">
        <v>918</v>
      </c>
      <c r="P449" s="463" t="s">
        <v>918</v>
      </c>
      <c r="Q449" s="463" t="s">
        <v>918</v>
      </c>
      <c r="R449" s="463" t="s">
        <v>918</v>
      </c>
      <c r="S449" s="463" t="s">
        <v>918</v>
      </c>
      <c r="T449" s="463" t="s">
        <v>918</v>
      </c>
      <c r="U449" s="463" t="s">
        <v>918</v>
      </c>
      <c r="V449" s="463" t="s">
        <v>918</v>
      </c>
      <c r="W449" s="463" t="s">
        <v>918</v>
      </c>
      <c r="X449" s="463" t="s">
        <v>918</v>
      </c>
      <c r="Y449" s="463" t="s">
        <v>918</v>
      </c>
      <c r="Z449" s="463" t="s">
        <v>918</v>
      </c>
      <c r="AA449" s="463" t="s">
        <v>918</v>
      </c>
      <c r="AB449" s="463" t="s">
        <v>918</v>
      </c>
      <c r="AC449" s="463" t="s">
        <v>918</v>
      </c>
      <c r="AD449" s="463" t="s">
        <v>918</v>
      </c>
      <c r="AE449" s="463" t="s">
        <v>918</v>
      </c>
      <c r="AF449" s="463" t="s">
        <v>918</v>
      </c>
      <c r="AG449" s="463" t="s">
        <v>918</v>
      </c>
      <c r="AH449" s="463" t="s">
        <v>918</v>
      </c>
      <c r="AI449" s="463" t="s">
        <v>918</v>
      </c>
      <c r="AJ449" s="463" t="s">
        <v>918</v>
      </c>
      <c r="AK449" s="463" t="s">
        <v>918</v>
      </c>
      <c r="AL449" s="726"/>
      <c r="AM449" s="726"/>
      <c r="AN449" s="726"/>
      <c r="AO449" s="726"/>
      <c r="AP449" s="726"/>
      <c r="AQ449" s="726"/>
      <c r="AR449" s="726"/>
      <c r="AS449" s="726"/>
      <c r="AT449" s="726"/>
      <c r="AU449" s="726"/>
      <c r="AV449" s="726"/>
      <c r="AW449" s="726"/>
      <c r="AX449" s="726"/>
      <c r="AY449" s="726"/>
      <c r="AZ449" s="726"/>
      <c r="BA449" s="726"/>
      <c r="BB449" s="726"/>
      <c r="BC449" s="726"/>
      <c r="BD449" s="726"/>
      <c r="BE449" s="726"/>
      <c r="BF449" s="726"/>
      <c r="BG449" s="726"/>
      <c r="BH449" s="726"/>
      <c r="BI449" s="726"/>
      <c r="BJ449" s="726"/>
      <c r="BK449" s="726"/>
      <c r="BL449" s="726"/>
    </row>
    <row r="450" spans="1:64" ht="12.75" customHeight="1" outlineLevel="1" x14ac:dyDescent="0.2">
      <c r="A450" s="726"/>
      <c r="B450" s="845" t="s">
        <v>946</v>
      </c>
      <c r="C450" s="974" t="s">
        <v>3200</v>
      </c>
      <c r="D450" s="463" t="s">
        <v>918</v>
      </c>
      <c r="E450" s="463" t="s">
        <v>918</v>
      </c>
      <c r="F450" s="463" t="s">
        <v>918</v>
      </c>
      <c r="G450" s="463" t="s">
        <v>918</v>
      </c>
      <c r="H450" s="463" t="s">
        <v>918</v>
      </c>
      <c r="I450" s="463" t="s">
        <v>918</v>
      </c>
      <c r="J450" s="463" t="s">
        <v>918</v>
      </c>
      <c r="K450" s="463" t="s">
        <v>918</v>
      </c>
      <c r="L450" s="463" t="s">
        <v>918</v>
      </c>
      <c r="M450" s="463" t="s">
        <v>918</v>
      </c>
      <c r="N450" s="463" t="s">
        <v>918</v>
      </c>
      <c r="O450" s="463" t="s">
        <v>918</v>
      </c>
      <c r="P450" s="463" t="s">
        <v>918</v>
      </c>
      <c r="Q450" s="463" t="s">
        <v>918</v>
      </c>
      <c r="R450" s="463" t="s">
        <v>918</v>
      </c>
      <c r="S450" s="463" t="s">
        <v>918</v>
      </c>
      <c r="T450" s="463" t="s">
        <v>918</v>
      </c>
      <c r="U450" s="463" t="s">
        <v>918</v>
      </c>
      <c r="V450" s="463" t="s">
        <v>918</v>
      </c>
      <c r="W450" s="463" t="s">
        <v>918</v>
      </c>
      <c r="X450" s="463" t="s">
        <v>918</v>
      </c>
      <c r="Y450" s="463" t="s">
        <v>918</v>
      </c>
      <c r="Z450" s="463" t="s">
        <v>918</v>
      </c>
      <c r="AA450" s="463" t="s">
        <v>918</v>
      </c>
      <c r="AB450" s="463" t="s">
        <v>918</v>
      </c>
      <c r="AC450" s="463" t="s">
        <v>918</v>
      </c>
      <c r="AD450" s="463" t="s">
        <v>918</v>
      </c>
      <c r="AE450" s="463" t="s">
        <v>918</v>
      </c>
      <c r="AF450" s="463" t="s">
        <v>918</v>
      </c>
      <c r="AG450" s="463" t="s">
        <v>918</v>
      </c>
      <c r="AH450" s="463" t="s">
        <v>918</v>
      </c>
      <c r="AI450" s="463" t="s">
        <v>918</v>
      </c>
      <c r="AJ450" s="463" t="s">
        <v>918</v>
      </c>
      <c r="AK450" s="463" t="s">
        <v>918</v>
      </c>
      <c r="AL450" s="726"/>
      <c r="AM450" s="726"/>
      <c r="AN450" s="726"/>
      <c r="AO450" s="726"/>
      <c r="AP450" s="726"/>
      <c r="AQ450" s="726"/>
      <c r="AR450" s="726"/>
      <c r="AS450" s="726"/>
      <c r="AT450" s="726"/>
      <c r="AU450" s="726"/>
      <c r="AV450" s="726"/>
      <c r="AW450" s="726"/>
      <c r="AX450" s="726"/>
      <c r="AY450" s="726"/>
      <c r="AZ450" s="726"/>
      <c r="BA450" s="726"/>
      <c r="BB450" s="726"/>
      <c r="BC450" s="726"/>
      <c r="BD450" s="726"/>
      <c r="BE450" s="726"/>
      <c r="BF450" s="726"/>
      <c r="BG450" s="726"/>
      <c r="BH450" s="726"/>
      <c r="BI450" s="726"/>
      <c r="BJ450" s="726"/>
      <c r="BK450" s="726"/>
      <c r="BL450" s="726"/>
    </row>
    <row r="451" spans="1:64" ht="12.75" customHeight="1" outlineLevel="1" x14ac:dyDescent="0.2">
      <c r="A451" s="726"/>
      <c r="B451" s="845" t="s">
        <v>946</v>
      </c>
      <c r="C451" s="974" t="s">
        <v>3201</v>
      </c>
      <c r="D451" s="463" t="s">
        <v>918</v>
      </c>
      <c r="E451" s="463" t="s">
        <v>918</v>
      </c>
      <c r="F451" s="463" t="s">
        <v>918</v>
      </c>
      <c r="G451" s="463" t="s">
        <v>918</v>
      </c>
      <c r="H451" s="463" t="s">
        <v>918</v>
      </c>
      <c r="I451" s="463" t="s">
        <v>918</v>
      </c>
      <c r="J451" s="463" t="s">
        <v>918</v>
      </c>
      <c r="K451" s="463" t="s">
        <v>918</v>
      </c>
      <c r="L451" s="463" t="s">
        <v>918</v>
      </c>
      <c r="M451" s="463" t="s">
        <v>918</v>
      </c>
      <c r="N451" s="463" t="s">
        <v>918</v>
      </c>
      <c r="O451" s="463" t="s">
        <v>918</v>
      </c>
      <c r="P451" s="463" t="s">
        <v>918</v>
      </c>
      <c r="Q451" s="463" t="s">
        <v>918</v>
      </c>
      <c r="R451" s="463" t="s">
        <v>918</v>
      </c>
      <c r="S451" s="463" t="s">
        <v>918</v>
      </c>
      <c r="T451" s="463" t="s">
        <v>918</v>
      </c>
      <c r="U451" s="463" t="s">
        <v>918</v>
      </c>
      <c r="V451" s="463" t="s">
        <v>918</v>
      </c>
      <c r="W451" s="463" t="s">
        <v>918</v>
      </c>
      <c r="X451" s="463" t="s">
        <v>918</v>
      </c>
      <c r="Y451" s="463" t="s">
        <v>918</v>
      </c>
      <c r="Z451" s="463" t="s">
        <v>918</v>
      </c>
      <c r="AA451" s="463" t="s">
        <v>918</v>
      </c>
      <c r="AB451" s="463" t="s">
        <v>918</v>
      </c>
      <c r="AC451" s="463" t="s">
        <v>918</v>
      </c>
      <c r="AD451" s="463" t="s">
        <v>918</v>
      </c>
      <c r="AE451" s="463" t="s">
        <v>918</v>
      </c>
      <c r="AF451" s="463" t="s">
        <v>918</v>
      </c>
      <c r="AG451" s="463" t="s">
        <v>918</v>
      </c>
      <c r="AH451" s="463" t="s">
        <v>918</v>
      </c>
      <c r="AI451" s="463" t="s">
        <v>918</v>
      </c>
      <c r="AJ451" s="463" t="s">
        <v>918</v>
      </c>
      <c r="AK451" s="463" t="s">
        <v>918</v>
      </c>
      <c r="AL451" s="726"/>
      <c r="AM451" s="726"/>
      <c r="AN451" s="726"/>
      <c r="AO451" s="726"/>
      <c r="AP451" s="726"/>
      <c r="AQ451" s="726"/>
      <c r="AR451" s="726"/>
      <c r="AS451" s="726"/>
      <c r="AT451" s="726"/>
      <c r="AU451" s="726"/>
      <c r="AV451" s="726"/>
      <c r="AW451" s="726"/>
      <c r="AX451" s="726"/>
      <c r="AY451" s="726"/>
      <c r="AZ451" s="726"/>
      <c r="BA451" s="726"/>
      <c r="BB451" s="726"/>
      <c r="BC451" s="726"/>
      <c r="BD451" s="726"/>
      <c r="BE451" s="726"/>
      <c r="BF451" s="726"/>
      <c r="BG451" s="726"/>
      <c r="BH451" s="726"/>
      <c r="BI451" s="726"/>
      <c r="BJ451" s="726"/>
      <c r="BK451" s="726"/>
      <c r="BL451" s="726"/>
    </row>
    <row r="452" spans="1:64" ht="12.75" customHeight="1" outlineLevel="1" x14ac:dyDescent="0.2">
      <c r="A452" s="726"/>
      <c r="B452" s="845" t="s">
        <v>946</v>
      </c>
      <c r="C452" s="974" t="s">
        <v>3202</v>
      </c>
      <c r="D452" s="463" t="s">
        <v>918</v>
      </c>
      <c r="E452" s="463" t="s">
        <v>918</v>
      </c>
      <c r="F452" s="463" t="s">
        <v>918</v>
      </c>
      <c r="G452" s="463" t="s">
        <v>918</v>
      </c>
      <c r="H452" s="463" t="s">
        <v>918</v>
      </c>
      <c r="I452" s="463" t="s">
        <v>918</v>
      </c>
      <c r="J452" s="463" t="s">
        <v>918</v>
      </c>
      <c r="K452" s="463" t="s">
        <v>918</v>
      </c>
      <c r="L452" s="463" t="s">
        <v>918</v>
      </c>
      <c r="M452" s="463" t="s">
        <v>918</v>
      </c>
      <c r="N452" s="463" t="s">
        <v>918</v>
      </c>
      <c r="O452" s="463" t="s">
        <v>918</v>
      </c>
      <c r="P452" s="463" t="s">
        <v>918</v>
      </c>
      <c r="Q452" s="463" t="s">
        <v>918</v>
      </c>
      <c r="R452" s="463" t="s">
        <v>918</v>
      </c>
      <c r="S452" s="463" t="s">
        <v>918</v>
      </c>
      <c r="T452" s="463" t="s">
        <v>918</v>
      </c>
      <c r="U452" s="463" t="s">
        <v>918</v>
      </c>
      <c r="V452" s="463" t="s">
        <v>918</v>
      </c>
      <c r="W452" s="463" t="s">
        <v>918</v>
      </c>
      <c r="X452" s="463" t="s">
        <v>918</v>
      </c>
      <c r="Y452" s="463" t="s">
        <v>918</v>
      </c>
      <c r="Z452" s="463" t="s">
        <v>918</v>
      </c>
      <c r="AA452" s="463" t="s">
        <v>918</v>
      </c>
      <c r="AB452" s="463" t="s">
        <v>918</v>
      </c>
      <c r="AC452" s="463" t="s">
        <v>918</v>
      </c>
      <c r="AD452" s="463" t="s">
        <v>918</v>
      </c>
      <c r="AE452" s="463" t="s">
        <v>918</v>
      </c>
      <c r="AF452" s="463" t="s">
        <v>918</v>
      </c>
      <c r="AG452" s="463" t="s">
        <v>918</v>
      </c>
      <c r="AH452" s="463" t="s">
        <v>918</v>
      </c>
      <c r="AI452" s="463" t="s">
        <v>918</v>
      </c>
      <c r="AJ452" s="463" t="s">
        <v>918</v>
      </c>
      <c r="AK452" s="463" t="s">
        <v>918</v>
      </c>
      <c r="AL452" s="726"/>
      <c r="AM452" s="726"/>
      <c r="AN452" s="726"/>
      <c r="AO452" s="726"/>
      <c r="AP452" s="726"/>
      <c r="AQ452" s="726"/>
      <c r="AR452" s="726"/>
      <c r="AS452" s="726"/>
      <c r="AT452" s="726"/>
      <c r="AU452" s="726"/>
      <c r="AV452" s="726"/>
      <c r="AW452" s="726"/>
      <c r="AX452" s="726"/>
      <c r="AY452" s="726"/>
      <c r="AZ452" s="726"/>
      <c r="BA452" s="726"/>
      <c r="BB452" s="726"/>
      <c r="BC452" s="726"/>
      <c r="BD452" s="726"/>
      <c r="BE452" s="726"/>
      <c r="BF452" s="726"/>
      <c r="BG452" s="726"/>
      <c r="BH452" s="726"/>
      <c r="BI452" s="726"/>
      <c r="BJ452" s="726"/>
      <c r="BK452" s="726"/>
      <c r="BL452" s="726"/>
    </row>
    <row r="453" spans="1:64" ht="12.75" customHeight="1" outlineLevel="1" x14ac:dyDescent="0.2">
      <c r="A453" s="726"/>
      <c r="B453" s="845" t="s">
        <v>946</v>
      </c>
      <c r="C453" s="974" t="s">
        <v>3203</v>
      </c>
      <c r="D453" s="463" t="s">
        <v>918</v>
      </c>
      <c r="E453" s="463" t="s">
        <v>918</v>
      </c>
      <c r="F453" s="463" t="s">
        <v>918</v>
      </c>
      <c r="G453" s="463" t="s">
        <v>918</v>
      </c>
      <c r="H453" s="463" t="s">
        <v>918</v>
      </c>
      <c r="I453" s="463" t="s">
        <v>918</v>
      </c>
      <c r="J453" s="463" t="s">
        <v>918</v>
      </c>
      <c r="K453" s="463" t="s">
        <v>918</v>
      </c>
      <c r="L453" s="463" t="s">
        <v>918</v>
      </c>
      <c r="M453" s="463" t="s">
        <v>918</v>
      </c>
      <c r="N453" s="463" t="s">
        <v>918</v>
      </c>
      <c r="O453" s="463" t="s">
        <v>918</v>
      </c>
      <c r="P453" s="463" t="s">
        <v>918</v>
      </c>
      <c r="Q453" s="463" t="s">
        <v>918</v>
      </c>
      <c r="R453" s="463" t="s">
        <v>918</v>
      </c>
      <c r="S453" s="463" t="s">
        <v>918</v>
      </c>
      <c r="T453" s="463" t="s">
        <v>918</v>
      </c>
      <c r="U453" s="463" t="s">
        <v>918</v>
      </c>
      <c r="V453" s="463" t="s">
        <v>918</v>
      </c>
      <c r="W453" s="463" t="s">
        <v>918</v>
      </c>
      <c r="X453" s="463" t="s">
        <v>918</v>
      </c>
      <c r="Y453" s="463" t="s">
        <v>918</v>
      </c>
      <c r="Z453" s="463" t="s">
        <v>918</v>
      </c>
      <c r="AA453" s="463" t="s">
        <v>918</v>
      </c>
      <c r="AB453" s="463" t="s">
        <v>918</v>
      </c>
      <c r="AC453" s="463" t="s">
        <v>918</v>
      </c>
      <c r="AD453" s="463" t="s">
        <v>918</v>
      </c>
      <c r="AE453" s="463" t="s">
        <v>918</v>
      </c>
      <c r="AF453" s="463" t="s">
        <v>918</v>
      </c>
      <c r="AG453" s="463" t="s">
        <v>918</v>
      </c>
      <c r="AH453" s="463" t="s">
        <v>918</v>
      </c>
      <c r="AI453" s="463" t="s">
        <v>918</v>
      </c>
      <c r="AJ453" s="463" t="s">
        <v>918</v>
      </c>
      <c r="AK453" s="463" t="s">
        <v>918</v>
      </c>
      <c r="AL453" s="726"/>
      <c r="AM453" s="726"/>
      <c r="AN453" s="726"/>
      <c r="AO453" s="726"/>
      <c r="AP453" s="726"/>
      <c r="AQ453" s="726"/>
      <c r="AR453" s="726"/>
      <c r="AS453" s="726"/>
      <c r="AT453" s="726"/>
      <c r="AU453" s="726"/>
      <c r="AV453" s="726"/>
      <c r="AW453" s="726"/>
      <c r="AX453" s="726"/>
      <c r="AY453" s="726"/>
      <c r="AZ453" s="726"/>
      <c r="BA453" s="726"/>
      <c r="BB453" s="726"/>
      <c r="BC453" s="726"/>
      <c r="BD453" s="726"/>
      <c r="BE453" s="726"/>
      <c r="BF453" s="726"/>
      <c r="BG453" s="726"/>
      <c r="BH453" s="726"/>
      <c r="BI453" s="726"/>
      <c r="BJ453" s="726"/>
      <c r="BK453" s="726"/>
      <c r="BL453" s="726"/>
    </row>
    <row r="454" spans="1:64" ht="12.75" customHeight="1" outlineLevel="1" x14ac:dyDescent="0.2">
      <c r="A454" s="726"/>
      <c r="B454" s="845" t="s">
        <v>946</v>
      </c>
      <c r="C454" s="974" t="s">
        <v>3204</v>
      </c>
      <c r="D454" s="463" t="s">
        <v>918</v>
      </c>
      <c r="E454" s="463" t="s">
        <v>918</v>
      </c>
      <c r="F454" s="463" t="s">
        <v>918</v>
      </c>
      <c r="G454" s="463" t="s">
        <v>918</v>
      </c>
      <c r="H454" s="463" t="s">
        <v>918</v>
      </c>
      <c r="I454" s="463" t="s">
        <v>918</v>
      </c>
      <c r="J454" s="463" t="s">
        <v>918</v>
      </c>
      <c r="K454" s="463" t="s">
        <v>918</v>
      </c>
      <c r="L454" s="463" t="s">
        <v>918</v>
      </c>
      <c r="M454" s="463" t="s">
        <v>918</v>
      </c>
      <c r="N454" s="463" t="s">
        <v>918</v>
      </c>
      <c r="O454" s="463" t="s">
        <v>918</v>
      </c>
      <c r="P454" s="463" t="s">
        <v>918</v>
      </c>
      <c r="Q454" s="463" t="s">
        <v>918</v>
      </c>
      <c r="R454" s="463" t="s">
        <v>918</v>
      </c>
      <c r="S454" s="463" t="s">
        <v>918</v>
      </c>
      <c r="T454" s="463" t="s">
        <v>918</v>
      </c>
      <c r="U454" s="463" t="s">
        <v>918</v>
      </c>
      <c r="V454" s="463" t="s">
        <v>918</v>
      </c>
      <c r="W454" s="463" t="s">
        <v>918</v>
      </c>
      <c r="X454" s="463" t="s">
        <v>918</v>
      </c>
      <c r="Y454" s="463" t="s">
        <v>918</v>
      </c>
      <c r="Z454" s="463" t="s">
        <v>918</v>
      </c>
      <c r="AA454" s="463" t="s">
        <v>918</v>
      </c>
      <c r="AB454" s="463" t="s">
        <v>918</v>
      </c>
      <c r="AC454" s="463" t="s">
        <v>918</v>
      </c>
      <c r="AD454" s="463" t="s">
        <v>918</v>
      </c>
      <c r="AE454" s="463" t="s">
        <v>918</v>
      </c>
      <c r="AF454" s="463" t="s">
        <v>918</v>
      </c>
      <c r="AG454" s="463" t="s">
        <v>918</v>
      </c>
      <c r="AH454" s="463" t="s">
        <v>918</v>
      </c>
      <c r="AI454" s="463" t="s">
        <v>918</v>
      </c>
      <c r="AJ454" s="463" t="s">
        <v>918</v>
      </c>
      <c r="AK454" s="463" t="s">
        <v>918</v>
      </c>
      <c r="AL454" s="726"/>
      <c r="AM454" s="726"/>
      <c r="AN454" s="726"/>
      <c r="AO454" s="726"/>
      <c r="AP454" s="726"/>
      <c r="AQ454" s="726"/>
      <c r="AR454" s="726"/>
      <c r="AS454" s="726"/>
      <c r="AT454" s="726"/>
      <c r="AU454" s="726"/>
      <c r="AV454" s="726"/>
      <c r="AW454" s="726"/>
      <c r="AX454" s="726"/>
      <c r="AY454" s="726"/>
      <c r="AZ454" s="726"/>
      <c r="BA454" s="726"/>
      <c r="BB454" s="726"/>
      <c r="BC454" s="726"/>
      <c r="BD454" s="726"/>
      <c r="BE454" s="726"/>
      <c r="BF454" s="726"/>
      <c r="BG454" s="726"/>
      <c r="BH454" s="726"/>
      <c r="BI454" s="726"/>
      <c r="BJ454" s="726"/>
      <c r="BK454" s="726"/>
      <c r="BL454" s="726"/>
    </row>
    <row r="455" spans="1:64" ht="12.75" customHeight="1" outlineLevel="1" x14ac:dyDescent="0.2">
      <c r="A455" s="726"/>
      <c r="B455" s="845" t="s">
        <v>946</v>
      </c>
      <c r="C455" s="974" t="s">
        <v>3205</v>
      </c>
      <c r="D455" s="463" t="s">
        <v>918</v>
      </c>
      <c r="E455" s="463" t="s">
        <v>918</v>
      </c>
      <c r="F455" s="463" t="s">
        <v>918</v>
      </c>
      <c r="G455" s="463" t="s">
        <v>918</v>
      </c>
      <c r="H455" s="463" t="s">
        <v>918</v>
      </c>
      <c r="I455" s="463" t="s">
        <v>918</v>
      </c>
      <c r="J455" s="463" t="s">
        <v>918</v>
      </c>
      <c r="K455" s="463" t="s">
        <v>918</v>
      </c>
      <c r="L455" s="463" t="s">
        <v>918</v>
      </c>
      <c r="M455" s="463" t="s">
        <v>918</v>
      </c>
      <c r="N455" s="463" t="s">
        <v>918</v>
      </c>
      <c r="O455" s="463" t="s">
        <v>918</v>
      </c>
      <c r="P455" s="463" t="s">
        <v>918</v>
      </c>
      <c r="Q455" s="463" t="s">
        <v>918</v>
      </c>
      <c r="R455" s="463" t="s">
        <v>918</v>
      </c>
      <c r="S455" s="463" t="s">
        <v>918</v>
      </c>
      <c r="T455" s="463" t="s">
        <v>918</v>
      </c>
      <c r="U455" s="463" t="s">
        <v>918</v>
      </c>
      <c r="V455" s="463" t="s">
        <v>918</v>
      </c>
      <c r="W455" s="463" t="s">
        <v>918</v>
      </c>
      <c r="X455" s="463" t="s">
        <v>918</v>
      </c>
      <c r="Y455" s="463" t="s">
        <v>918</v>
      </c>
      <c r="Z455" s="463" t="s">
        <v>918</v>
      </c>
      <c r="AA455" s="463" t="s">
        <v>918</v>
      </c>
      <c r="AB455" s="463" t="s">
        <v>918</v>
      </c>
      <c r="AC455" s="463" t="s">
        <v>918</v>
      </c>
      <c r="AD455" s="463" t="s">
        <v>918</v>
      </c>
      <c r="AE455" s="463" t="s">
        <v>918</v>
      </c>
      <c r="AF455" s="463" t="s">
        <v>918</v>
      </c>
      <c r="AG455" s="463" t="s">
        <v>918</v>
      </c>
      <c r="AH455" s="463" t="s">
        <v>918</v>
      </c>
      <c r="AI455" s="463" t="s">
        <v>918</v>
      </c>
      <c r="AJ455" s="463" t="s">
        <v>918</v>
      </c>
      <c r="AK455" s="463" t="s">
        <v>918</v>
      </c>
      <c r="AL455" s="726"/>
      <c r="AM455" s="726"/>
      <c r="AN455" s="726"/>
      <c r="AO455" s="726"/>
      <c r="AP455" s="726"/>
      <c r="AQ455" s="726"/>
      <c r="AR455" s="726"/>
      <c r="AS455" s="726"/>
      <c r="AT455" s="726"/>
      <c r="AU455" s="726"/>
      <c r="AV455" s="726"/>
      <c r="AW455" s="726"/>
      <c r="AX455" s="726"/>
      <c r="AY455" s="726"/>
      <c r="AZ455" s="726"/>
      <c r="BA455" s="726"/>
      <c r="BB455" s="726"/>
      <c r="BC455" s="726"/>
      <c r="BD455" s="726"/>
      <c r="BE455" s="726"/>
      <c r="BF455" s="726"/>
      <c r="BG455" s="726"/>
      <c r="BH455" s="726"/>
      <c r="BI455" s="726"/>
      <c r="BJ455" s="726"/>
      <c r="BK455" s="726"/>
      <c r="BL455" s="726"/>
    </row>
    <row r="456" spans="1:64" ht="12.75" customHeight="1" outlineLevel="1" x14ac:dyDescent="0.2">
      <c r="A456" s="726"/>
      <c r="B456" s="845" t="s">
        <v>946</v>
      </c>
      <c r="C456" s="974" t="s">
        <v>3206</v>
      </c>
      <c r="D456" s="463" t="s">
        <v>918</v>
      </c>
      <c r="E456" s="463" t="s">
        <v>918</v>
      </c>
      <c r="F456" s="463" t="s">
        <v>918</v>
      </c>
      <c r="G456" s="463" t="s">
        <v>918</v>
      </c>
      <c r="H456" s="463" t="s">
        <v>918</v>
      </c>
      <c r="I456" s="463" t="s">
        <v>918</v>
      </c>
      <c r="J456" s="463" t="s">
        <v>918</v>
      </c>
      <c r="K456" s="463" t="s">
        <v>918</v>
      </c>
      <c r="L456" s="463" t="s">
        <v>918</v>
      </c>
      <c r="M456" s="463" t="s">
        <v>918</v>
      </c>
      <c r="N456" s="463" t="s">
        <v>918</v>
      </c>
      <c r="O456" s="463" t="s">
        <v>918</v>
      </c>
      <c r="P456" s="463" t="s">
        <v>918</v>
      </c>
      <c r="Q456" s="463" t="s">
        <v>918</v>
      </c>
      <c r="R456" s="463" t="s">
        <v>918</v>
      </c>
      <c r="S456" s="463" t="s">
        <v>918</v>
      </c>
      <c r="T456" s="463" t="s">
        <v>918</v>
      </c>
      <c r="U456" s="463" t="s">
        <v>918</v>
      </c>
      <c r="V456" s="463" t="s">
        <v>918</v>
      </c>
      <c r="W456" s="463" t="s">
        <v>918</v>
      </c>
      <c r="X456" s="463" t="s">
        <v>918</v>
      </c>
      <c r="Y456" s="463" t="s">
        <v>918</v>
      </c>
      <c r="Z456" s="463" t="s">
        <v>918</v>
      </c>
      <c r="AA456" s="463" t="s">
        <v>918</v>
      </c>
      <c r="AB456" s="463" t="s">
        <v>918</v>
      </c>
      <c r="AC456" s="463" t="s">
        <v>918</v>
      </c>
      <c r="AD456" s="463" t="s">
        <v>918</v>
      </c>
      <c r="AE456" s="463" t="s">
        <v>918</v>
      </c>
      <c r="AF456" s="463" t="s">
        <v>918</v>
      </c>
      <c r="AG456" s="463" t="s">
        <v>918</v>
      </c>
      <c r="AH456" s="463" t="s">
        <v>918</v>
      </c>
      <c r="AI456" s="463" t="s">
        <v>918</v>
      </c>
      <c r="AJ456" s="463" t="s">
        <v>918</v>
      </c>
      <c r="AK456" s="463" t="s">
        <v>918</v>
      </c>
      <c r="AL456" s="726"/>
      <c r="AM456" s="726"/>
      <c r="AN456" s="726"/>
      <c r="AO456" s="726"/>
      <c r="AP456" s="726"/>
      <c r="AQ456" s="726"/>
      <c r="AR456" s="726"/>
      <c r="AS456" s="726"/>
      <c r="AT456" s="726"/>
      <c r="AU456" s="726"/>
      <c r="AV456" s="726"/>
      <c r="AW456" s="726"/>
      <c r="AX456" s="726"/>
      <c r="AY456" s="726"/>
      <c r="AZ456" s="726"/>
      <c r="BA456" s="726"/>
      <c r="BB456" s="726"/>
      <c r="BC456" s="726"/>
      <c r="BD456" s="726"/>
      <c r="BE456" s="726"/>
      <c r="BF456" s="726"/>
      <c r="BG456" s="726"/>
      <c r="BH456" s="726"/>
      <c r="BI456" s="726"/>
      <c r="BJ456" s="726"/>
      <c r="BK456" s="726"/>
      <c r="BL456" s="726"/>
    </row>
    <row r="457" spans="1:64" ht="12.75" customHeight="1" outlineLevel="1" x14ac:dyDescent="0.2">
      <c r="A457" s="726"/>
      <c r="B457" s="845" t="s">
        <v>946</v>
      </c>
      <c r="C457" s="974" t="s">
        <v>3207</v>
      </c>
      <c r="D457" s="463" t="s">
        <v>918</v>
      </c>
      <c r="E457" s="463" t="s">
        <v>918</v>
      </c>
      <c r="F457" s="463" t="s">
        <v>918</v>
      </c>
      <c r="G457" s="463" t="s">
        <v>918</v>
      </c>
      <c r="H457" s="463" t="s">
        <v>918</v>
      </c>
      <c r="I457" s="463" t="s">
        <v>918</v>
      </c>
      <c r="J457" s="463" t="s">
        <v>918</v>
      </c>
      <c r="K457" s="463" t="s">
        <v>918</v>
      </c>
      <c r="L457" s="463" t="s">
        <v>918</v>
      </c>
      <c r="M457" s="463" t="s">
        <v>918</v>
      </c>
      <c r="N457" s="463" t="s">
        <v>918</v>
      </c>
      <c r="O457" s="463" t="s">
        <v>918</v>
      </c>
      <c r="P457" s="463" t="s">
        <v>918</v>
      </c>
      <c r="Q457" s="463" t="s">
        <v>918</v>
      </c>
      <c r="R457" s="463" t="s">
        <v>918</v>
      </c>
      <c r="S457" s="463" t="s">
        <v>918</v>
      </c>
      <c r="T457" s="463" t="s">
        <v>918</v>
      </c>
      <c r="U457" s="463" t="s">
        <v>918</v>
      </c>
      <c r="V457" s="463" t="s">
        <v>918</v>
      </c>
      <c r="W457" s="463" t="s">
        <v>918</v>
      </c>
      <c r="X457" s="463" t="s">
        <v>918</v>
      </c>
      <c r="Y457" s="463" t="s">
        <v>918</v>
      </c>
      <c r="Z457" s="463" t="s">
        <v>918</v>
      </c>
      <c r="AA457" s="463" t="s">
        <v>918</v>
      </c>
      <c r="AB457" s="463" t="s">
        <v>918</v>
      </c>
      <c r="AC457" s="463" t="s">
        <v>918</v>
      </c>
      <c r="AD457" s="463" t="s">
        <v>918</v>
      </c>
      <c r="AE457" s="463" t="s">
        <v>918</v>
      </c>
      <c r="AF457" s="463" t="s">
        <v>918</v>
      </c>
      <c r="AG457" s="463" t="s">
        <v>918</v>
      </c>
      <c r="AH457" s="463" t="s">
        <v>918</v>
      </c>
      <c r="AI457" s="463" t="s">
        <v>918</v>
      </c>
      <c r="AJ457" s="463" t="s">
        <v>918</v>
      </c>
      <c r="AK457" s="463" t="s">
        <v>918</v>
      </c>
      <c r="AL457" s="726"/>
      <c r="AM457" s="726"/>
      <c r="AN457" s="726"/>
      <c r="AO457" s="726"/>
      <c r="AP457" s="726"/>
      <c r="AQ457" s="726"/>
      <c r="AR457" s="726"/>
      <c r="AS457" s="726"/>
      <c r="AT457" s="726"/>
      <c r="AU457" s="726"/>
      <c r="AV457" s="726"/>
      <c r="AW457" s="726"/>
      <c r="AX457" s="726"/>
      <c r="AY457" s="726"/>
      <c r="AZ457" s="726"/>
      <c r="BA457" s="726"/>
      <c r="BB457" s="726"/>
      <c r="BC457" s="726"/>
      <c r="BD457" s="726"/>
      <c r="BE457" s="726"/>
      <c r="BF457" s="726"/>
      <c r="BG457" s="726"/>
      <c r="BH457" s="726"/>
      <c r="BI457" s="726"/>
      <c r="BJ457" s="726"/>
      <c r="BK457" s="726"/>
      <c r="BL457" s="726"/>
    </row>
    <row r="458" spans="1:64" ht="12.75" customHeight="1" outlineLevel="1" x14ac:dyDescent="0.2">
      <c r="A458" s="726"/>
      <c r="B458" s="845" t="s">
        <v>946</v>
      </c>
      <c r="C458" s="974" t="s">
        <v>3208</v>
      </c>
      <c r="D458" s="463" t="s">
        <v>918</v>
      </c>
      <c r="E458" s="463" t="s">
        <v>918</v>
      </c>
      <c r="F458" s="463" t="s">
        <v>918</v>
      </c>
      <c r="G458" s="463" t="s">
        <v>918</v>
      </c>
      <c r="H458" s="463" t="s">
        <v>918</v>
      </c>
      <c r="I458" s="463" t="s">
        <v>918</v>
      </c>
      <c r="J458" s="463" t="s">
        <v>918</v>
      </c>
      <c r="K458" s="463" t="s">
        <v>918</v>
      </c>
      <c r="L458" s="463" t="s">
        <v>918</v>
      </c>
      <c r="M458" s="463" t="s">
        <v>918</v>
      </c>
      <c r="N458" s="463" t="s">
        <v>918</v>
      </c>
      <c r="O458" s="463" t="s">
        <v>918</v>
      </c>
      <c r="P458" s="463" t="s">
        <v>918</v>
      </c>
      <c r="Q458" s="463" t="s">
        <v>918</v>
      </c>
      <c r="R458" s="463" t="s">
        <v>918</v>
      </c>
      <c r="S458" s="463" t="s">
        <v>918</v>
      </c>
      <c r="T458" s="463" t="s">
        <v>918</v>
      </c>
      <c r="U458" s="463" t="s">
        <v>918</v>
      </c>
      <c r="V458" s="463" t="s">
        <v>918</v>
      </c>
      <c r="W458" s="463" t="s">
        <v>918</v>
      </c>
      <c r="X458" s="463" t="s">
        <v>918</v>
      </c>
      <c r="Y458" s="463" t="s">
        <v>918</v>
      </c>
      <c r="Z458" s="463" t="s">
        <v>918</v>
      </c>
      <c r="AA458" s="463" t="s">
        <v>918</v>
      </c>
      <c r="AB458" s="463" t="s">
        <v>918</v>
      </c>
      <c r="AC458" s="463" t="s">
        <v>918</v>
      </c>
      <c r="AD458" s="463" t="s">
        <v>918</v>
      </c>
      <c r="AE458" s="463" t="s">
        <v>918</v>
      </c>
      <c r="AF458" s="463" t="s">
        <v>918</v>
      </c>
      <c r="AG458" s="463" t="s">
        <v>918</v>
      </c>
      <c r="AH458" s="463" t="s">
        <v>918</v>
      </c>
      <c r="AI458" s="463" t="s">
        <v>918</v>
      </c>
      <c r="AJ458" s="463" t="s">
        <v>918</v>
      </c>
      <c r="AK458" s="463" t="s">
        <v>918</v>
      </c>
      <c r="AL458" s="726"/>
      <c r="AM458" s="726"/>
      <c r="AN458" s="726"/>
      <c r="AO458" s="726"/>
      <c r="AP458" s="726"/>
      <c r="AQ458" s="726"/>
      <c r="AR458" s="726"/>
      <c r="AS458" s="726"/>
      <c r="AT458" s="726"/>
      <c r="AU458" s="726"/>
      <c r="AV458" s="726"/>
      <c r="AW458" s="726"/>
      <c r="AX458" s="726"/>
      <c r="AY458" s="726"/>
      <c r="AZ458" s="726"/>
      <c r="BA458" s="726"/>
      <c r="BB458" s="726"/>
      <c r="BC458" s="726"/>
      <c r="BD458" s="726"/>
      <c r="BE458" s="726"/>
      <c r="BF458" s="726"/>
      <c r="BG458" s="726"/>
      <c r="BH458" s="726"/>
      <c r="BI458" s="726"/>
      <c r="BJ458" s="726"/>
      <c r="BK458" s="726"/>
      <c r="BL458" s="726"/>
    </row>
    <row r="459" spans="1:64" ht="12.75" customHeight="1" outlineLevel="1" x14ac:dyDescent="0.2">
      <c r="A459" s="726"/>
      <c r="B459" s="845" t="s">
        <v>946</v>
      </c>
      <c r="C459" s="974" t="s">
        <v>3209</v>
      </c>
      <c r="D459" s="463" t="s">
        <v>918</v>
      </c>
      <c r="E459" s="463" t="s">
        <v>918</v>
      </c>
      <c r="F459" s="463" t="s">
        <v>918</v>
      </c>
      <c r="G459" s="463" t="s">
        <v>918</v>
      </c>
      <c r="H459" s="463" t="s">
        <v>918</v>
      </c>
      <c r="I459" s="463" t="s">
        <v>918</v>
      </c>
      <c r="J459" s="463" t="s">
        <v>918</v>
      </c>
      <c r="K459" s="463" t="s">
        <v>918</v>
      </c>
      <c r="L459" s="463" t="s">
        <v>918</v>
      </c>
      <c r="M459" s="463" t="s">
        <v>918</v>
      </c>
      <c r="N459" s="463" t="s">
        <v>918</v>
      </c>
      <c r="O459" s="463" t="s">
        <v>918</v>
      </c>
      <c r="P459" s="463" t="s">
        <v>918</v>
      </c>
      <c r="Q459" s="463" t="s">
        <v>918</v>
      </c>
      <c r="R459" s="463" t="s">
        <v>918</v>
      </c>
      <c r="S459" s="463" t="s">
        <v>918</v>
      </c>
      <c r="T459" s="463" t="s">
        <v>918</v>
      </c>
      <c r="U459" s="463" t="s">
        <v>918</v>
      </c>
      <c r="V459" s="463" t="s">
        <v>918</v>
      </c>
      <c r="W459" s="463" t="s">
        <v>918</v>
      </c>
      <c r="X459" s="463" t="s">
        <v>918</v>
      </c>
      <c r="Y459" s="463" t="s">
        <v>918</v>
      </c>
      <c r="Z459" s="463" t="s">
        <v>918</v>
      </c>
      <c r="AA459" s="463" t="s">
        <v>918</v>
      </c>
      <c r="AB459" s="463" t="s">
        <v>918</v>
      </c>
      <c r="AC459" s="463" t="s">
        <v>918</v>
      </c>
      <c r="AD459" s="463" t="s">
        <v>918</v>
      </c>
      <c r="AE459" s="463" t="s">
        <v>918</v>
      </c>
      <c r="AF459" s="463" t="s">
        <v>918</v>
      </c>
      <c r="AG459" s="463" t="s">
        <v>918</v>
      </c>
      <c r="AH459" s="463" t="s">
        <v>918</v>
      </c>
      <c r="AI459" s="463" t="s">
        <v>918</v>
      </c>
      <c r="AJ459" s="463" t="s">
        <v>918</v>
      </c>
      <c r="AK459" s="463" t="s">
        <v>918</v>
      </c>
      <c r="AL459" s="726"/>
      <c r="AM459" s="726"/>
      <c r="AN459" s="726"/>
      <c r="AO459" s="726"/>
      <c r="AP459" s="726"/>
      <c r="AQ459" s="726"/>
      <c r="AR459" s="726"/>
      <c r="AS459" s="726"/>
      <c r="AT459" s="726"/>
      <c r="AU459" s="726"/>
      <c r="AV459" s="726"/>
      <c r="AW459" s="726"/>
      <c r="AX459" s="726"/>
      <c r="AY459" s="726"/>
      <c r="AZ459" s="726"/>
      <c r="BA459" s="726"/>
      <c r="BB459" s="726"/>
      <c r="BC459" s="726"/>
      <c r="BD459" s="726"/>
      <c r="BE459" s="726"/>
      <c r="BF459" s="726"/>
      <c r="BG459" s="726"/>
      <c r="BH459" s="726"/>
      <c r="BI459" s="726"/>
      <c r="BJ459" s="726"/>
      <c r="BK459" s="726"/>
      <c r="BL459" s="726"/>
    </row>
    <row r="460" spans="1:64" ht="12.75" customHeight="1" outlineLevel="1" x14ac:dyDescent="0.2">
      <c r="A460" s="726"/>
      <c r="B460" s="845" t="s">
        <v>946</v>
      </c>
      <c r="C460" s="974" t="s">
        <v>3210</v>
      </c>
      <c r="D460" s="463" t="s">
        <v>918</v>
      </c>
      <c r="E460" s="463" t="s">
        <v>918</v>
      </c>
      <c r="F460" s="463" t="s">
        <v>918</v>
      </c>
      <c r="G460" s="463" t="s">
        <v>918</v>
      </c>
      <c r="H460" s="463" t="s">
        <v>918</v>
      </c>
      <c r="I460" s="463" t="s">
        <v>918</v>
      </c>
      <c r="J460" s="463" t="s">
        <v>918</v>
      </c>
      <c r="K460" s="463" t="s">
        <v>918</v>
      </c>
      <c r="L460" s="463" t="s">
        <v>918</v>
      </c>
      <c r="M460" s="463" t="s">
        <v>918</v>
      </c>
      <c r="N460" s="463" t="s">
        <v>918</v>
      </c>
      <c r="O460" s="463" t="s">
        <v>918</v>
      </c>
      <c r="P460" s="463" t="s">
        <v>918</v>
      </c>
      <c r="Q460" s="463" t="s">
        <v>918</v>
      </c>
      <c r="R460" s="463" t="s">
        <v>918</v>
      </c>
      <c r="S460" s="463" t="s">
        <v>918</v>
      </c>
      <c r="T460" s="463" t="s">
        <v>918</v>
      </c>
      <c r="U460" s="463" t="s">
        <v>918</v>
      </c>
      <c r="V460" s="463" t="s">
        <v>918</v>
      </c>
      <c r="W460" s="463" t="s">
        <v>918</v>
      </c>
      <c r="X460" s="463" t="s">
        <v>918</v>
      </c>
      <c r="Y460" s="463" t="s">
        <v>918</v>
      </c>
      <c r="Z460" s="463" t="s">
        <v>918</v>
      </c>
      <c r="AA460" s="463" t="s">
        <v>918</v>
      </c>
      <c r="AB460" s="463" t="s">
        <v>918</v>
      </c>
      <c r="AC460" s="463" t="s">
        <v>918</v>
      </c>
      <c r="AD460" s="463" t="s">
        <v>918</v>
      </c>
      <c r="AE460" s="463" t="s">
        <v>918</v>
      </c>
      <c r="AF460" s="463" t="s">
        <v>918</v>
      </c>
      <c r="AG460" s="463" t="s">
        <v>918</v>
      </c>
      <c r="AH460" s="463" t="s">
        <v>918</v>
      </c>
      <c r="AI460" s="463" t="s">
        <v>918</v>
      </c>
      <c r="AJ460" s="463" t="s">
        <v>918</v>
      </c>
      <c r="AK460" s="463" t="s">
        <v>918</v>
      </c>
      <c r="AL460" s="726"/>
      <c r="AM460" s="726"/>
      <c r="AN460" s="726"/>
      <c r="AO460" s="726"/>
      <c r="AP460" s="726"/>
      <c r="AQ460" s="726"/>
      <c r="AR460" s="726"/>
      <c r="AS460" s="726"/>
      <c r="AT460" s="726"/>
      <c r="AU460" s="726"/>
      <c r="AV460" s="726"/>
      <c r="AW460" s="726"/>
      <c r="AX460" s="726"/>
      <c r="AY460" s="726"/>
      <c r="AZ460" s="726"/>
      <c r="BA460" s="726"/>
      <c r="BB460" s="726"/>
      <c r="BC460" s="726"/>
      <c r="BD460" s="726"/>
      <c r="BE460" s="726"/>
      <c r="BF460" s="726"/>
      <c r="BG460" s="726"/>
      <c r="BH460" s="726"/>
      <c r="BI460" s="726"/>
      <c r="BJ460" s="726"/>
      <c r="BK460" s="726"/>
      <c r="BL460" s="726"/>
    </row>
    <row r="461" spans="1:64" ht="12.75" customHeight="1" outlineLevel="1" x14ac:dyDescent="0.2">
      <c r="A461" s="726"/>
      <c r="B461" s="845" t="s">
        <v>946</v>
      </c>
      <c r="C461" s="974" t="s">
        <v>3211</v>
      </c>
      <c r="D461" s="463" t="s">
        <v>918</v>
      </c>
      <c r="E461" s="463" t="s">
        <v>918</v>
      </c>
      <c r="F461" s="463" t="s">
        <v>918</v>
      </c>
      <c r="G461" s="463" t="s">
        <v>918</v>
      </c>
      <c r="H461" s="463" t="s">
        <v>918</v>
      </c>
      <c r="I461" s="463" t="s">
        <v>918</v>
      </c>
      <c r="J461" s="463" t="s">
        <v>918</v>
      </c>
      <c r="K461" s="463" t="s">
        <v>918</v>
      </c>
      <c r="L461" s="463" t="s">
        <v>918</v>
      </c>
      <c r="M461" s="463" t="s">
        <v>918</v>
      </c>
      <c r="N461" s="463" t="s">
        <v>918</v>
      </c>
      <c r="O461" s="463" t="s">
        <v>918</v>
      </c>
      <c r="P461" s="463" t="s">
        <v>918</v>
      </c>
      <c r="Q461" s="463" t="s">
        <v>918</v>
      </c>
      <c r="R461" s="463" t="s">
        <v>918</v>
      </c>
      <c r="S461" s="463" t="s">
        <v>918</v>
      </c>
      <c r="T461" s="463" t="s">
        <v>918</v>
      </c>
      <c r="U461" s="463" t="s">
        <v>918</v>
      </c>
      <c r="V461" s="463" t="s">
        <v>918</v>
      </c>
      <c r="W461" s="463" t="s">
        <v>918</v>
      </c>
      <c r="X461" s="463" t="s">
        <v>918</v>
      </c>
      <c r="Y461" s="463" t="s">
        <v>918</v>
      </c>
      <c r="Z461" s="463" t="s">
        <v>918</v>
      </c>
      <c r="AA461" s="463" t="s">
        <v>918</v>
      </c>
      <c r="AB461" s="463" t="s">
        <v>918</v>
      </c>
      <c r="AC461" s="463" t="s">
        <v>918</v>
      </c>
      <c r="AD461" s="463" t="s">
        <v>918</v>
      </c>
      <c r="AE461" s="463" t="s">
        <v>918</v>
      </c>
      <c r="AF461" s="463" t="s">
        <v>918</v>
      </c>
      <c r="AG461" s="463" t="s">
        <v>918</v>
      </c>
      <c r="AH461" s="463" t="s">
        <v>918</v>
      </c>
      <c r="AI461" s="463" t="s">
        <v>918</v>
      </c>
      <c r="AJ461" s="463" t="s">
        <v>918</v>
      </c>
      <c r="AK461" s="463" t="s">
        <v>918</v>
      </c>
      <c r="AL461" s="726"/>
      <c r="AM461" s="726"/>
      <c r="AN461" s="726"/>
      <c r="AO461" s="726"/>
      <c r="AP461" s="726"/>
      <c r="AQ461" s="726"/>
      <c r="AR461" s="726"/>
      <c r="AS461" s="726"/>
      <c r="AT461" s="726"/>
      <c r="AU461" s="726"/>
      <c r="AV461" s="726"/>
      <c r="AW461" s="726"/>
      <c r="AX461" s="726"/>
      <c r="AY461" s="726"/>
      <c r="AZ461" s="726"/>
      <c r="BA461" s="726"/>
      <c r="BB461" s="726"/>
      <c r="BC461" s="726"/>
      <c r="BD461" s="726"/>
      <c r="BE461" s="726"/>
      <c r="BF461" s="726"/>
      <c r="BG461" s="726"/>
      <c r="BH461" s="726"/>
      <c r="BI461" s="726"/>
      <c r="BJ461" s="726"/>
      <c r="BK461" s="726"/>
      <c r="BL461" s="726"/>
    </row>
    <row r="462" spans="1:64" ht="12.75" customHeight="1" outlineLevel="1" x14ac:dyDescent="0.2">
      <c r="A462" s="726"/>
      <c r="B462" s="845" t="s">
        <v>946</v>
      </c>
      <c r="C462" s="974" t="s">
        <v>3212</v>
      </c>
      <c r="D462" s="463" t="s">
        <v>918</v>
      </c>
      <c r="E462" s="463" t="s">
        <v>918</v>
      </c>
      <c r="F462" s="463" t="s">
        <v>918</v>
      </c>
      <c r="G462" s="463" t="s">
        <v>918</v>
      </c>
      <c r="H462" s="463" t="s">
        <v>918</v>
      </c>
      <c r="I462" s="463" t="s">
        <v>918</v>
      </c>
      <c r="J462" s="463" t="s">
        <v>918</v>
      </c>
      <c r="K462" s="463" t="s">
        <v>918</v>
      </c>
      <c r="L462" s="463" t="s">
        <v>918</v>
      </c>
      <c r="M462" s="463" t="s">
        <v>918</v>
      </c>
      <c r="N462" s="463" t="s">
        <v>918</v>
      </c>
      <c r="O462" s="463" t="s">
        <v>918</v>
      </c>
      <c r="P462" s="463" t="s">
        <v>918</v>
      </c>
      <c r="Q462" s="463" t="s">
        <v>918</v>
      </c>
      <c r="R462" s="463" t="s">
        <v>918</v>
      </c>
      <c r="S462" s="463" t="s">
        <v>918</v>
      </c>
      <c r="T462" s="463" t="s">
        <v>918</v>
      </c>
      <c r="U462" s="463" t="s">
        <v>918</v>
      </c>
      <c r="V462" s="463" t="s">
        <v>918</v>
      </c>
      <c r="W462" s="463" t="s">
        <v>918</v>
      </c>
      <c r="X462" s="463" t="s">
        <v>918</v>
      </c>
      <c r="Y462" s="463" t="s">
        <v>918</v>
      </c>
      <c r="Z462" s="463" t="s">
        <v>918</v>
      </c>
      <c r="AA462" s="463" t="s">
        <v>918</v>
      </c>
      <c r="AB462" s="463" t="s">
        <v>918</v>
      </c>
      <c r="AC462" s="463" t="s">
        <v>918</v>
      </c>
      <c r="AD462" s="463" t="s">
        <v>918</v>
      </c>
      <c r="AE462" s="463" t="s">
        <v>918</v>
      </c>
      <c r="AF462" s="463" t="s">
        <v>918</v>
      </c>
      <c r="AG462" s="463" t="s">
        <v>918</v>
      </c>
      <c r="AH462" s="463" t="s">
        <v>918</v>
      </c>
      <c r="AI462" s="463" t="s">
        <v>918</v>
      </c>
      <c r="AJ462" s="463" t="s">
        <v>918</v>
      </c>
      <c r="AK462" s="463" t="s">
        <v>918</v>
      </c>
      <c r="AL462" s="726"/>
      <c r="AM462" s="726"/>
      <c r="AN462" s="726"/>
      <c r="AO462" s="726"/>
      <c r="AP462" s="726"/>
      <c r="AQ462" s="726"/>
      <c r="AR462" s="726"/>
      <c r="AS462" s="726"/>
      <c r="AT462" s="726"/>
      <c r="AU462" s="726"/>
      <c r="AV462" s="726"/>
      <c r="AW462" s="726"/>
      <c r="AX462" s="726"/>
      <c r="AY462" s="726"/>
      <c r="AZ462" s="726"/>
      <c r="BA462" s="726"/>
      <c r="BB462" s="726"/>
      <c r="BC462" s="726"/>
      <c r="BD462" s="726"/>
      <c r="BE462" s="726"/>
      <c r="BF462" s="726"/>
      <c r="BG462" s="726"/>
      <c r="BH462" s="726"/>
      <c r="BI462" s="726"/>
      <c r="BJ462" s="726"/>
      <c r="BK462" s="726"/>
      <c r="BL462" s="726"/>
    </row>
    <row r="463" spans="1:64" ht="12.75" customHeight="1" outlineLevel="1" x14ac:dyDescent="0.2">
      <c r="A463" s="726"/>
      <c r="B463" s="845" t="s">
        <v>946</v>
      </c>
      <c r="C463" s="974" t="s">
        <v>3213</v>
      </c>
      <c r="D463" s="463" t="s">
        <v>918</v>
      </c>
      <c r="E463" s="463" t="s">
        <v>918</v>
      </c>
      <c r="F463" s="463" t="s">
        <v>918</v>
      </c>
      <c r="G463" s="463" t="s">
        <v>918</v>
      </c>
      <c r="H463" s="463" t="s">
        <v>918</v>
      </c>
      <c r="I463" s="463" t="s">
        <v>918</v>
      </c>
      <c r="J463" s="463" t="s">
        <v>918</v>
      </c>
      <c r="K463" s="463" t="s">
        <v>918</v>
      </c>
      <c r="L463" s="463" t="s">
        <v>918</v>
      </c>
      <c r="M463" s="463" t="s">
        <v>918</v>
      </c>
      <c r="N463" s="463" t="s">
        <v>918</v>
      </c>
      <c r="O463" s="463" t="s">
        <v>918</v>
      </c>
      <c r="P463" s="463" t="s">
        <v>918</v>
      </c>
      <c r="Q463" s="463" t="s">
        <v>918</v>
      </c>
      <c r="R463" s="463" t="s">
        <v>918</v>
      </c>
      <c r="S463" s="463" t="s">
        <v>918</v>
      </c>
      <c r="T463" s="463" t="s">
        <v>918</v>
      </c>
      <c r="U463" s="463" t="s">
        <v>918</v>
      </c>
      <c r="V463" s="463" t="s">
        <v>918</v>
      </c>
      <c r="W463" s="463" t="s">
        <v>918</v>
      </c>
      <c r="X463" s="463" t="s">
        <v>918</v>
      </c>
      <c r="Y463" s="463" t="s">
        <v>918</v>
      </c>
      <c r="Z463" s="463" t="s">
        <v>918</v>
      </c>
      <c r="AA463" s="463" t="s">
        <v>918</v>
      </c>
      <c r="AB463" s="463" t="s">
        <v>918</v>
      </c>
      <c r="AC463" s="463" t="s">
        <v>918</v>
      </c>
      <c r="AD463" s="463" t="s">
        <v>918</v>
      </c>
      <c r="AE463" s="463" t="s">
        <v>918</v>
      </c>
      <c r="AF463" s="463" t="s">
        <v>918</v>
      </c>
      <c r="AG463" s="463" t="s">
        <v>918</v>
      </c>
      <c r="AH463" s="463" t="s">
        <v>918</v>
      </c>
      <c r="AI463" s="463" t="s">
        <v>918</v>
      </c>
      <c r="AJ463" s="463" t="s">
        <v>918</v>
      </c>
      <c r="AK463" s="463" t="s">
        <v>918</v>
      </c>
      <c r="AL463" s="726"/>
      <c r="AM463" s="726"/>
      <c r="AN463" s="726"/>
      <c r="AO463" s="726"/>
      <c r="AP463" s="726"/>
      <c r="AQ463" s="726"/>
      <c r="AR463" s="726"/>
      <c r="AS463" s="726"/>
      <c r="AT463" s="726"/>
      <c r="AU463" s="726"/>
      <c r="AV463" s="726"/>
      <c r="AW463" s="726"/>
      <c r="AX463" s="726"/>
      <c r="AY463" s="726"/>
      <c r="AZ463" s="726"/>
      <c r="BA463" s="726"/>
      <c r="BB463" s="726"/>
      <c r="BC463" s="726"/>
      <c r="BD463" s="726"/>
      <c r="BE463" s="726"/>
      <c r="BF463" s="726"/>
      <c r="BG463" s="726"/>
      <c r="BH463" s="726"/>
      <c r="BI463" s="726"/>
      <c r="BJ463" s="726"/>
      <c r="BK463" s="726"/>
      <c r="BL463" s="726"/>
    </row>
    <row r="464" spans="1:64" ht="12.75" customHeight="1" outlineLevel="1" x14ac:dyDescent="0.2">
      <c r="A464" s="726"/>
      <c r="B464" s="845" t="s">
        <v>946</v>
      </c>
      <c r="C464" s="974" t="s">
        <v>3214</v>
      </c>
      <c r="D464" s="463" t="s">
        <v>918</v>
      </c>
      <c r="E464" s="463" t="s">
        <v>918</v>
      </c>
      <c r="F464" s="463" t="s">
        <v>918</v>
      </c>
      <c r="G464" s="463" t="s">
        <v>918</v>
      </c>
      <c r="H464" s="463" t="s">
        <v>918</v>
      </c>
      <c r="I464" s="463" t="s">
        <v>918</v>
      </c>
      <c r="J464" s="463" t="s">
        <v>918</v>
      </c>
      <c r="K464" s="463" t="s">
        <v>918</v>
      </c>
      <c r="L464" s="463" t="s">
        <v>918</v>
      </c>
      <c r="M464" s="463" t="s">
        <v>918</v>
      </c>
      <c r="N464" s="463" t="s">
        <v>918</v>
      </c>
      <c r="O464" s="463" t="s">
        <v>918</v>
      </c>
      <c r="P464" s="463" t="s">
        <v>918</v>
      </c>
      <c r="Q464" s="463" t="s">
        <v>918</v>
      </c>
      <c r="R464" s="463" t="s">
        <v>918</v>
      </c>
      <c r="S464" s="463" t="s">
        <v>918</v>
      </c>
      <c r="T464" s="463" t="s">
        <v>918</v>
      </c>
      <c r="U464" s="463" t="s">
        <v>918</v>
      </c>
      <c r="V464" s="463" t="s">
        <v>918</v>
      </c>
      <c r="W464" s="463" t="s">
        <v>918</v>
      </c>
      <c r="X464" s="463" t="s">
        <v>918</v>
      </c>
      <c r="Y464" s="463" t="s">
        <v>918</v>
      </c>
      <c r="Z464" s="463" t="s">
        <v>918</v>
      </c>
      <c r="AA464" s="463" t="s">
        <v>918</v>
      </c>
      <c r="AB464" s="463" t="s">
        <v>918</v>
      </c>
      <c r="AC464" s="463" t="s">
        <v>918</v>
      </c>
      <c r="AD464" s="463" t="s">
        <v>918</v>
      </c>
      <c r="AE464" s="463" t="s">
        <v>918</v>
      </c>
      <c r="AF464" s="463" t="s">
        <v>918</v>
      </c>
      <c r="AG464" s="463" t="s">
        <v>918</v>
      </c>
      <c r="AH464" s="463" t="s">
        <v>918</v>
      </c>
      <c r="AI464" s="463" t="s">
        <v>918</v>
      </c>
      <c r="AJ464" s="463" t="s">
        <v>918</v>
      </c>
      <c r="AK464" s="463" t="s">
        <v>918</v>
      </c>
      <c r="AL464" s="726"/>
      <c r="AM464" s="726"/>
      <c r="AN464" s="726"/>
      <c r="AO464" s="726"/>
      <c r="AP464" s="726"/>
      <c r="AQ464" s="726"/>
      <c r="AR464" s="726"/>
      <c r="AS464" s="726"/>
      <c r="AT464" s="726"/>
      <c r="AU464" s="726"/>
      <c r="AV464" s="726"/>
      <c r="AW464" s="726"/>
      <c r="AX464" s="726"/>
      <c r="AY464" s="726"/>
      <c r="AZ464" s="726"/>
      <c r="BA464" s="726"/>
      <c r="BB464" s="726"/>
      <c r="BC464" s="726"/>
      <c r="BD464" s="726"/>
      <c r="BE464" s="726"/>
      <c r="BF464" s="726"/>
      <c r="BG464" s="726"/>
      <c r="BH464" s="726"/>
      <c r="BI464" s="726"/>
      <c r="BJ464" s="726"/>
      <c r="BK464" s="726"/>
      <c r="BL464" s="726"/>
    </row>
    <row r="465" spans="1:64" ht="12.75" customHeight="1" outlineLevel="1" x14ac:dyDescent="0.2">
      <c r="A465" s="726"/>
      <c r="B465" s="845" t="s">
        <v>946</v>
      </c>
      <c r="C465" s="974" t="s">
        <v>3215</v>
      </c>
      <c r="D465" s="463" t="s">
        <v>918</v>
      </c>
      <c r="E465" s="463" t="s">
        <v>918</v>
      </c>
      <c r="F465" s="463" t="s">
        <v>918</v>
      </c>
      <c r="G465" s="463" t="s">
        <v>918</v>
      </c>
      <c r="H465" s="463" t="s">
        <v>918</v>
      </c>
      <c r="I465" s="463" t="s">
        <v>918</v>
      </c>
      <c r="J465" s="463" t="s">
        <v>918</v>
      </c>
      <c r="K465" s="463" t="s">
        <v>918</v>
      </c>
      <c r="L465" s="463" t="s">
        <v>918</v>
      </c>
      <c r="M465" s="463" t="s">
        <v>918</v>
      </c>
      <c r="N465" s="463" t="s">
        <v>918</v>
      </c>
      <c r="O465" s="463" t="s">
        <v>918</v>
      </c>
      <c r="P465" s="463" t="s">
        <v>918</v>
      </c>
      <c r="Q465" s="463" t="s">
        <v>918</v>
      </c>
      <c r="R465" s="463" t="s">
        <v>918</v>
      </c>
      <c r="S465" s="463" t="s">
        <v>918</v>
      </c>
      <c r="T465" s="463" t="s">
        <v>918</v>
      </c>
      <c r="U465" s="463" t="s">
        <v>918</v>
      </c>
      <c r="V465" s="463" t="s">
        <v>918</v>
      </c>
      <c r="W465" s="463" t="s">
        <v>918</v>
      </c>
      <c r="X465" s="463" t="s">
        <v>918</v>
      </c>
      <c r="Y465" s="463" t="s">
        <v>918</v>
      </c>
      <c r="Z465" s="463" t="s">
        <v>918</v>
      </c>
      <c r="AA465" s="463" t="s">
        <v>918</v>
      </c>
      <c r="AB465" s="463" t="s">
        <v>918</v>
      </c>
      <c r="AC465" s="463" t="s">
        <v>918</v>
      </c>
      <c r="AD465" s="463" t="s">
        <v>918</v>
      </c>
      <c r="AE465" s="463" t="s">
        <v>918</v>
      </c>
      <c r="AF465" s="463" t="s">
        <v>918</v>
      </c>
      <c r="AG465" s="463" t="s">
        <v>918</v>
      </c>
      <c r="AH465" s="463" t="s">
        <v>918</v>
      </c>
      <c r="AI465" s="463" t="s">
        <v>918</v>
      </c>
      <c r="AJ465" s="463" t="s">
        <v>918</v>
      </c>
      <c r="AK465" s="463" t="s">
        <v>918</v>
      </c>
      <c r="AL465" s="726"/>
      <c r="AM465" s="726"/>
      <c r="AN465" s="726"/>
      <c r="AO465" s="726"/>
      <c r="AP465" s="726"/>
      <c r="AQ465" s="726"/>
      <c r="AR465" s="726"/>
      <c r="AS465" s="726"/>
      <c r="AT465" s="726"/>
      <c r="AU465" s="726"/>
      <c r="AV465" s="726"/>
      <c r="AW465" s="726"/>
      <c r="AX465" s="726"/>
      <c r="AY465" s="726"/>
      <c r="AZ465" s="726"/>
      <c r="BA465" s="726"/>
      <c r="BB465" s="726"/>
      <c r="BC465" s="726"/>
      <c r="BD465" s="726"/>
      <c r="BE465" s="726"/>
      <c r="BF465" s="726"/>
      <c r="BG465" s="726"/>
      <c r="BH465" s="726"/>
      <c r="BI465" s="726"/>
      <c r="BJ465" s="726"/>
      <c r="BK465" s="726"/>
      <c r="BL465" s="726"/>
    </row>
    <row r="466" spans="1:64" ht="12.75" customHeight="1" outlineLevel="1" x14ac:dyDescent="0.2">
      <c r="A466" s="726"/>
      <c r="B466" s="845" t="s">
        <v>946</v>
      </c>
      <c r="C466" s="974" t="s">
        <v>3216</v>
      </c>
      <c r="D466" s="463" t="s">
        <v>918</v>
      </c>
      <c r="E466" s="463" t="s">
        <v>918</v>
      </c>
      <c r="F466" s="463" t="s">
        <v>918</v>
      </c>
      <c r="G466" s="463" t="s">
        <v>918</v>
      </c>
      <c r="H466" s="463" t="s">
        <v>918</v>
      </c>
      <c r="I466" s="463" t="s">
        <v>918</v>
      </c>
      <c r="J466" s="463" t="s">
        <v>918</v>
      </c>
      <c r="K466" s="463" t="s">
        <v>918</v>
      </c>
      <c r="L466" s="463" t="s">
        <v>918</v>
      </c>
      <c r="M466" s="463" t="s">
        <v>918</v>
      </c>
      <c r="N466" s="463" t="s">
        <v>918</v>
      </c>
      <c r="O466" s="463" t="s">
        <v>918</v>
      </c>
      <c r="P466" s="463" t="s">
        <v>918</v>
      </c>
      <c r="Q466" s="463" t="s">
        <v>918</v>
      </c>
      <c r="R466" s="463" t="s">
        <v>918</v>
      </c>
      <c r="S466" s="463" t="s">
        <v>918</v>
      </c>
      <c r="T466" s="463" t="s">
        <v>918</v>
      </c>
      <c r="U466" s="463" t="s">
        <v>918</v>
      </c>
      <c r="V466" s="463" t="s">
        <v>918</v>
      </c>
      <c r="W466" s="463" t="s">
        <v>918</v>
      </c>
      <c r="X466" s="463" t="s">
        <v>918</v>
      </c>
      <c r="Y466" s="463" t="s">
        <v>918</v>
      </c>
      <c r="Z466" s="463" t="s">
        <v>918</v>
      </c>
      <c r="AA466" s="463" t="s">
        <v>918</v>
      </c>
      <c r="AB466" s="463" t="s">
        <v>918</v>
      </c>
      <c r="AC466" s="463" t="s">
        <v>918</v>
      </c>
      <c r="AD466" s="463" t="s">
        <v>918</v>
      </c>
      <c r="AE466" s="463" t="s">
        <v>918</v>
      </c>
      <c r="AF466" s="463" t="s">
        <v>918</v>
      </c>
      <c r="AG466" s="463" t="s">
        <v>918</v>
      </c>
      <c r="AH466" s="463" t="s">
        <v>918</v>
      </c>
      <c r="AI466" s="463" t="s">
        <v>918</v>
      </c>
      <c r="AJ466" s="463" t="s">
        <v>918</v>
      </c>
      <c r="AK466" s="463" t="s">
        <v>918</v>
      </c>
      <c r="AL466" s="726"/>
      <c r="AM466" s="726"/>
      <c r="AN466" s="726"/>
      <c r="AO466" s="726"/>
      <c r="AP466" s="726"/>
      <c r="AQ466" s="726"/>
      <c r="AR466" s="726"/>
      <c r="AS466" s="726"/>
      <c r="AT466" s="726"/>
      <c r="AU466" s="726"/>
      <c r="AV466" s="726"/>
      <c r="AW466" s="726"/>
      <c r="AX466" s="726"/>
      <c r="AY466" s="726"/>
      <c r="AZ466" s="726"/>
      <c r="BA466" s="726"/>
      <c r="BB466" s="726"/>
      <c r="BC466" s="726"/>
      <c r="BD466" s="726"/>
      <c r="BE466" s="726"/>
      <c r="BF466" s="726"/>
      <c r="BG466" s="726"/>
      <c r="BH466" s="726"/>
      <c r="BI466" s="726"/>
      <c r="BJ466" s="726"/>
      <c r="BK466" s="726"/>
      <c r="BL466" s="726"/>
    </row>
    <row r="467" spans="1:64" ht="12.75" customHeight="1" outlineLevel="1" x14ac:dyDescent="0.2">
      <c r="A467" s="726"/>
      <c r="B467" s="845" t="s">
        <v>946</v>
      </c>
      <c r="C467" s="974" t="s">
        <v>3217</v>
      </c>
      <c r="D467" s="463" t="s">
        <v>918</v>
      </c>
      <c r="E467" s="463" t="s">
        <v>918</v>
      </c>
      <c r="F467" s="463" t="s">
        <v>918</v>
      </c>
      <c r="G467" s="463" t="s">
        <v>918</v>
      </c>
      <c r="H467" s="463" t="s">
        <v>918</v>
      </c>
      <c r="I467" s="463" t="s">
        <v>918</v>
      </c>
      <c r="J467" s="463" t="s">
        <v>918</v>
      </c>
      <c r="K467" s="463" t="s">
        <v>918</v>
      </c>
      <c r="L467" s="463" t="s">
        <v>918</v>
      </c>
      <c r="M467" s="463" t="s">
        <v>918</v>
      </c>
      <c r="N467" s="463" t="s">
        <v>918</v>
      </c>
      <c r="O467" s="463" t="s">
        <v>918</v>
      </c>
      <c r="P467" s="463" t="s">
        <v>918</v>
      </c>
      <c r="Q467" s="463" t="s">
        <v>918</v>
      </c>
      <c r="R467" s="463" t="s">
        <v>918</v>
      </c>
      <c r="S467" s="463" t="s">
        <v>918</v>
      </c>
      <c r="T467" s="463" t="s">
        <v>918</v>
      </c>
      <c r="U467" s="463" t="s">
        <v>918</v>
      </c>
      <c r="V467" s="463" t="s">
        <v>918</v>
      </c>
      <c r="W467" s="463" t="s">
        <v>918</v>
      </c>
      <c r="X467" s="463" t="s">
        <v>918</v>
      </c>
      <c r="Y467" s="463" t="s">
        <v>918</v>
      </c>
      <c r="Z467" s="463" t="s">
        <v>918</v>
      </c>
      <c r="AA467" s="463" t="s">
        <v>918</v>
      </c>
      <c r="AB467" s="463" t="s">
        <v>918</v>
      </c>
      <c r="AC467" s="463" t="s">
        <v>918</v>
      </c>
      <c r="AD467" s="463" t="s">
        <v>918</v>
      </c>
      <c r="AE467" s="463" t="s">
        <v>918</v>
      </c>
      <c r="AF467" s="463" t="s">
        <v>918</v>
      </c>
      <c r="AG467" s="463" t="s">
        <v>918</v>
      </c>
      <c r="AH467" s="463" t="s">
        <v>918</v>
      </c>
      <c r="AI467" s="463" t="s">
        <v>918</v>
      </c>
      <c r="AJ467" s="463" t="s">
        <v>918</v>
      </c>
      <c r="AK467" s="463" t="s">
        <v>918</v>
      </c>
      <c r="AL467" s="726"/>
      <c r="AM467" s="726"/>
      <c r="AN467" s="726"/>
      <c r="AO467" s="726"/>
      <c r="AP467" s="726"/>
      <c r="AQ467" s="726"/>
      <c r="AR467" s="726"/>
      <c r="AS467" s="726"/>
      <c r="AT467" s="726"/>
      <c r="AU467" s="726"/>
      <c r="AV467" s="726"/>
      <c r="AW467" s="726"/>
      <c r="AX467" s="726"/>
      <c r="AY467" s="726"/>
      <c r="AZ467" s="726"/>
      <c r="BA467" s="726"/>
      <c r="BB467" s="726"/>
      <c r="BC467" s="726"/>
      <c r="BD467" s="726"/>
      <c r="BE467" s="726"/>
      <c r="BF467" s="726"/>
      <c r="BG467" s="726"/>
      <c r="BH467" s="726"/>
      <c r="BI467" s="726"/>
      <c r="BJ467" s="726"/>
      <c r="BK467" s="726"/>
      <c r="BL467" s="726"/>
    </row>
    <row r="468" spans="1:64" ht="12.75" customHeight="1" outlineLevel="1" x14ac:dyDescent="0.2">
      <c r="A468" s="726"/>
      <c r="B468" s="845" t="s">
        <v>946</v>
      </c>
      <c r="C468" s="974" t="s">
        <v>3218</v>
      </c>
      <c r="D468" s="463" t="s">
        <v>918</v>
      </c>
      <c r="E468" s="463" t="s">
        <v>918</v>
      </c>
      <c r="F468" s="463" t="s">
        <v>918</v>
      </c>
      <c r="G468" s="463" t="s">
        <v>918</v>
      </c>
      <c r="H468" s="463" t="s">
        <v>918</v>
      </c>
      <c r="I468" s="463" t="s">
        <v>918</v>
      </c>
      <c r="J468" s="463" t="s">
        <v>918</v>
      </c>
      <c r="K468" s="463" t="s">
        <v>918</v>
      </c>
      <c r="L468" s="463" t="s">
        <v>918</v>
      </c>
      <c r="M468" s="463" t="s">
        <v>918</v>
      </c>
      <c r="N468" s="463" t="s">
        <v>918</v>
      </c>
      <c r="O468" s="463" t="s">
        <v>918</v>
      </c>
      <c r="P468" s="463" t="s">
        <v>918</v>
      </c>
      <c r="Q468" s="463" t="s">
        <v>918</v>
      </c>
      <c r="R468" s="463" t="s">
        <v>918</v>
      </c>
      <c r="S468" s="463" t="s">
        <v>918</v>
      </c>
      <c r="T468" s="463" t="s">
        <v>918</v>
      </c>
      <c r="U468" s="463" t="s">
        <v>918</v>
      </c>
      <c r="V468" s="463" t="s">
        <v>918</v>
      </c>
      <c r="W468" s="463" t="s">
        <v>918</v>
      </c>
      <c r="X468" s="463" t="s">
        <v>918</v>
      </c>
      <c r="Y468" s="463" t="s">
        <v>918</v>
      </c>
      <c r="Z468" s="463" t="s">
        <v>918</v>
      </c>
      <c r="AA468" s="463" t="s">
        <v>918</v>
      </c>
      <c r="AB468" s="463" t="s">
        <v>918</v>
      </c>
      <c r="AC468" s="463" t="s">
        <v>918</v>
      </c>
      <c r="AD468" s="463" t="s">
        <v>918</v>
      </c>
      <c r="AE468" s="463" t="s">
        <v>918</v>
      </c>
      <c r="AF468" s="463" t="s">
        <v>918</v>
      </c>
      <c r="AG468" s="463" t="s">
        <v>918</v>
      </c>
      <c r="AH468" s="463" t="s">
        <v>918</v>
      </c>
      <c r="AI468" s="463" t="s">
        <v>918</v>
      </c>
      <c r="AJ468" s="463" t="s">
        <v>918</v>
      </c>
      <c r="AK468" s="463" t="s">
        <v>918</v>
      </c>
      <c r="AL468" s="726"/>
      <c r="AM468" s="726"/>
      <c r="AN468" s="726"/>
      <c r="AO468" s="726"/>
      <c r="AP468" s="726"/>
      <c r="AQ468" s="726"/>
      <c r="AR468" s="726"/>
      <c r="AS468" s="726"/>
      <c r="AT468" s="726"/>
      <c r="AU468" s="726"/>
      <c r="AV468" s="726"/>
      <c r="AW468" s="726"/>
      <c r="AX468" s="726"/>
      <c r="AY468" s="726"/>
      <c r="AZ468" s="726"/>
      <c r="BA468" s="726"/>
      <c r="BB468" s="726"/>
      <c r="BC468" s="726"/>
      <c r="BD468" s="726"/>
      <c r="BE468" s="726"/>
      <c r="BF468" s="726"/>
      <c r="BG468" s="726"/>
      <c r="BH468" s="726"/>
      <c r="BI468" s="726"/>
      <c r="BJ468" s="726"/>
      <c r="BK468" s="726"/>
      <c r="BL468" s="726"/>
    </row>
    <row r="469" spans="1:64" ht="12.75" customHeight="1" outlineLevel="1" x14ac:dyDescent="0.2">
      <c r="A469" s="726"/>
      <c r="B469" s="845" t="s">
        <v>946</v>
      </c>
      <c r="C469" s="974" t="s">
        <v>3219</v>
      </c>
      <c r="D469" s="463" t="s">
        <v>918</v>
      </c>
      <c r="E469" s="463" t="s">
        <v>918</v>
      </c>
      <c r="F469" s="463" t="s">
        <v>918</v>
      </c>
      <c r="G469" s="463" t="s">
        <v>918</v>
      </c>
      <c r="H469" s="463" t="s">
        <v>918</v>
      </c>
      <c r="I469" s="463" t="s">
        <v>918</v>
      </c>
      <c r="J469" s="463" t="s">
        <v>918</v>
      </c>
      <c r="K469" s="463" t="s">
        <v>918</v>
      </c>
      <c r="L469" s="463" t="s">
        <v>918</v>
      </c>
      <c r="M469" s="463" t="s">
        <v>918</v>
      </c>
      <c r="N469" s="463" t="s">
        <v>918</v>
      </c>
      <c r="O469" s="463" t="s">
        <v>918</v>
      </c>
      <c r="P469" s="463" t="s">
        <v>918</v>
      </c>
      <c r="Q469" s="463" t="s">
        <v>918</v>
      </c>
      <c r="R469" s="463" t="s">
        <v>918</v>
      </c>
      <c r="S469" s="463" t="s">
        <v>918</v>
      </c>
      <c r="T469" s="463" t="s">
        <v>918</v>
      </c>
      <c r="U469" s="463" t="s">
        <v>918</v>
      </c>
      <c r="V469" s="463" t="s">
        <v>918</v>
      </c>
      <c r="W469" s="463" t="s">
        <v>918</v>
      </c>
      <c r="X469" s="463" t="s">
        <v>918</v>
      </c>
      <c r="Y469" s="463" t="s">
        <v>918</v>
      </c>
      <c r="Z469" s="463" t="s">
        <v>918</v>
      </c>
      <c r="AA469" s="463" t="s">
        <v>918</v>
      </c>
      <c r="AB469" s="463" t="s">
        <v>918</v>
      </c>
      <c r="AC469" s="463" t="s">
        <v>918</v>
      </c>
      <c r="AD469" s="463" t="s">
        <v>918</v>
      </c>
      <c r="AE469" s="463" t="s">
        <v>918</v>
      </c>
      <c r="AF469" s="463" t="s">
        <v>918</v>
      </c>
      <c r="AG469" s="463" t="s">
        <v>918</v>
      </c>
      <c r="AH469" s="463" t="s">
        <v>918</v>
      </c>
      <c r="AI469" s="463" t="s">
        <v>918</v>
      </c>
      <c r="AJ469" s="463" t="s">
        <v>918</v>
      </c>
      <c r="AK469" s="463" t="s">
        <v>918</v>
      </c>
      <c r="AL469" s="726"/>
      <c r="AM469" s="726"/>
      <c r="AN469" s="726"/>
      <c r="AO469" s="726"/>
      <c r="AP469" s="726"/>
      <c r="AQ469" s="726"/>
      <c r="AR469" s="726"/>
      <c r="AS469" s="726"/>
      <c r="AT469" s="726"/>
      <c r="AU469" s="726"/>
      <c r="AV469" s="726"/>
      <c r="AW469" s="726"/>
      <c r="AX469" s="726"/>
      <c r="AY469" s="726"/>
      <c r="AZ469" s="726"/>
      <c r="BA469" s="726"/>
      <c r="BB469" s="726"/>
      <c r="BC469" s="726"/>
      <c r="BD469" s="726"/>
      <c r="BE469" s="726"/>
      <c r="BF469" s="726"/>
      <c r="BG469" s="726"/>
      <c r="BH469" s="726"/>
      <c r="BI469" s="726"/>
      <c r="BJ469" s="726"/>
      <c r="BK469" s="726"/>
      <c r="BL469" s="726"/>
    </row>
    <row r="470" spans="1:64" ht="12.75" customHeight="1" outlineLevel="1" x14ac:dyDescent="0.2">
      <c r="A470" s="726"/>
      <c r="B470" s="845" t="s">
        <v>946</v>
      </c>
      <c r="C470" s="974" t="s">
        <v>3220</v>
      </c>
      <c r="D470" s="463" t="s">
        <v>918</v>
      </c>
      <c r="E470" s="463" t="s">
        <v>918</v>
      </c>
      <c r="F470" s="463" t="s">
        <v>918</v>
      </c>
      <c r="G470" s="463" t="s">
        <v>918</v>
      </c>
      <c r="H470" s="463" t="s">
        <v>918</v>
      </c>
      <c r="I470" s="463" t="s">
        <v>918</v>
      </c>
      <c r="J470" s="463" t="s">
        <v>918</v>
      </c>
      <c r="K470" s="463" t="s">
        <v>918</v>
      </c>
      <c r="L470" s="463" t="s">
        <v>918</v>
      </c>
      <c r="M470" s="463" t="s">
        <v>918</v>
      </c>
      <c r="N470" s="463" t="s">
        <v>918</v>
      </c>
      <c r="O470" s="463" t="s">
        <v>918</v>
      </c>
      <c r="P470" s="463" t="s">
        <v>918</v>
      </c>
      <c r="Q470" s="463" t="s">
        <v>918</v>
      </c>
      <c r="R470" s="463" t="s">
        <v>918</v>
      </c>
      <c r="S470" s="463" t="s">
        <v>918</v>
      </c>
      <c r="T470" s="463" t="s">
        <v>918</v>
      </c>
      <c r="U470" s="463" t="s">
        <v>918</v>
      </c>
      <c r="V470" s="463" t="s">
        <v>918</v>
      </c>
      <c r="W470" s="463" t="s">
        <v>918</v>
      </c>
      <c r="X470" s="463" t="s">
        <v>918</v>
      </c>
      <c r="Y470" s="463" t="s">
        <v>918</v>
      </c>
      <c r="Z470" s="463" t="s">
        <v>918</v>
      </c>
      <c r="AA470" s="463" t="s">
        <v>918</v>
      </c>
      <c r="AB470" s="463" t="s">
        <v>918</v>
      </c>
      <c r="AC470" s="463" t="s">
        <v>918</v>
      </c>
      <c r="AD470" s="463" t="s">
        <v>918</v>
      </c>
      <c r="AE470" s="463" t="s">
        <v>918</v>
      </c>
      <c r="AF470" s="463" t="s">
        <v>918</v>
      </c>
      <c r="AG470" s="463" t="s">
        <v>918</v>
      </c>
      <c r="AH470" s="463" t="s">
        <v>918</v>
      </c>
      <c r="AI470" s="463" t="s">
        <v>918</v>
      </c>
      <c r="AJ470" s="463" t="s">
        <v>918</v>
      </c>
      <c r="AK470" s="463" t="s">
        <v>918</v>
      </c>
      <c r="AL470" s="726"/>
      <c r="AM470" s="726"/>
      <c r="AN470" s="726"/>
      <c r="AO470" s="726"/>
      <c r="AP470" s="726"/>
      <c r="AQ470" s="726"/>
      <c r="AR470" s="726"/>
      <c r="AS470" s="726"/>
      <c r="AT470" s="726"/>
      <c r="AU470" s="726"/>
      <c r="AV470" s="726"/>
      <c r="AW470" s="726"/>
      <c r="AX470" s="726"/>
      <c r="AY470" s="726"/>
      <c r="AZ470" s="726"/>
      <c r="BA470" s="726"/>
      <c r="BB470" s="726"/>
      <c r="BC470" s="726"/>
      <c r="BD470" s="726"/>
      <c r="BE470" s="726"/>
      <c r="BF470" s="726"/>
      <c r="BG470" s="726"/>
      <c r="BH470" s="726"/>
      <c r="BI470" s="726"/>
      <c r="BJ470" s="726"/>
      <c r="BK470" s="726"/>
      <c r="BL470" s="726"/>
    </row>
    <row r="471" spans="1:64" ht="12.75" customHeight="1" outlineLevel="1" x14ac:dyDescent="0.2">
      <c r="A471" s="726"/>
      <c r="B471" s="845" t="s">
        <v>946</v>
      </c>
      <c r="C471" s="974" t="s">
        <v>3221</v>
      </c>
      <c r="D471" s="463" t="s">
        <v>918</v>
      </c>
      <c r="E471" s="463" t="s">
        <v>918</v>
      </c>
      <c r="F471" s="463" t="s">
        <v>918</v>
      </c>
      <c r="G471" s="463" t="s">
        <v>918</v>
      </c>
      <c r="H471" s="463" t="s">
        <v>918</v>
      </c>
      <c r="I471" s="463" t="s">
        <v>918</v>
      </c>
      <c r="J471" s="463" t="s">
        <v>918</v>
      </c>
      <c r="K471" s="463" t="s">
        <v>918</v>
      </c>
      <c r="L471" s="463" t="s">
        <v>918</v>
      </c>
      <c r="M471" s="463" t="s">
        <v>918</v>
      </c>
      <c r="N471" s="463" t="s">
        <v>918</v>
      </c>
      <c r="O471" s="463" t="s">
        <v>918</v>
      </c>
      <c r="P471" s="463" t="s">
        <v>918</v>
      </c>
      <c r="Q471" s="463" t="s">
        <v>918</v>
      </c>
      <c r="R471" s="463" t="s">
        <v>918</v>
      </c>
      <c r="S471" s="463" t="s">
        <v>918</v>
      </c>
      <c r="T471" s="463" t="s">
        <v>918</v>
      </c>
      <c r="U471" s="463" t="s">
        <v>918</v>
      </c>
      <c r="V471" s="463" t="s">
        <v>918</v>
      </c>
      <c r="W471" s="463" t="s">
        <v>918</v>
      </c>
      <c r="X471" s="463" t="s">
        <v>918</v>
      </c>
      <c r="Y471" s="463" t="s">
        <v>918</v>
      </c>
      <c r="Z471" s="463" t="s">
        <v>918</v>
      </c>
      <c r="AA471" s="463" t="s">
        <v>918</v>
      </c>
      <c r="AB471" s="463" t="s">
        <v>918</v>
      </c>
      <c r="AC471" s="463" t="s">
        <v>918</v>
      </c>
      <c r="AD471" s="463" t="s">
        <v>918</v>
      </c>
      <c r="AE471" s="463" t="s">
        <v>918</v>
      </c>
      <c r="AF471" s="463" t="s">
        <v>918</v>
      </c>
      <c r="AG471" s="463" t="s">
        <v>918</v>
      </c>
      <c r="AH471" s="463" t="s">
        <v>918</v>
      </c>
      <c r="AI471" s="463" t="s">
        <v>918</v>
      </c>
      <c r="AJ471" s="463" t="s">
        <v>918</v>
      </c>
      <c r="AK471" s="463" t="s">
        <v>918</v>
      </c>
      <c r="AL471" s="726"/>
      <c r="AM471" s="726"/>
      <c r="AN471" s="726"/>
      <c r="AO471" s="726"/>
      <c r="AP471" s="726"/>
      <c r="AQ471" s="726"/>
      <c r="AR471" s="726"/>
      <c r="AS471" s="726"/>
      <c r="AT471" s="726"/>
      <c r="AU471" s="726"/>
      <c r="AV471" s="726"/>
      <c r="AW471" s="726"/>
      <c r="AX471" s="726"/>
      <c r="AY471" s="726"/>
      <c r="AZ471" s="726"/>
      <c r="BA471" s="726"/>
      <c r="BB471" s="726"/>
      <c r="BC471" s="726"/>
      <c r="BD471" s="726"/>
      <c r="BE471" s="726"/>
      <c r="BF471" s="726"/>
      <c r="BG471" s="726"/>
      <c r="BH471" s="726"/>
      <c r="BI471" s="726"/>
      <c r="BJ471" s="726"/>
      <c r="BK471" s="726"/>
      <c r="BL471" s="726"/>
    </row>
    <row r="472" spans="1:64" ht="12.75" customHeight="1" outlineLevel="1" x14ac:dyDescent="0.2">
      <c r="A472" s="726"/>
      <c r="B472" s="845" t="s">
        <v>946</v>
      </c>
      <c r="C472" s="974" t="s">
        <v>3222</v>
      </c>
      <c r="D472" s="463" t="s">
        <v>918</v>
      </c>
      <c r="E472" s="463" t="s">
        <v>918</v>
      </c>
      <c r="F472" s="463" t="s">
        <v>918</v>
      </c>
      <c r="G472" s="463" t="s">
        <v>918</v>
      </c>
      <c r="H472" s="463" t="s">
        <v>918</v>
      </c>
      <c r="I472" s="463" t="s">
        <v>918</v>
      </c>
      <c r="J472" s="463" t="s">
        <v>918</v>
      </c>
      <c r="K472" s="463" t="s">
        <v>918</v>
      </c>
      <c r="L472" s="463" t="s">
        <v>918</v>
      </c>
      <c r="M472" s="463" t="s">
        <v>918</v>
      </c>
      <c r="N472" s="463" t="s">
        <v>918</v>
      </c>
      <c r="O472" s="463" t="s">
        <v>918</v>
      </c>
      <c r="P472" s="463" t="s">
        <v>918</v>
      </c>
      <c r="Q472" s="463" t="s">
        <v>918</v>
      </c>
      <c r="R472" s="463" t="s">
        <v>918</v>
      </c>
      <c r="S472" s="463" t="s">
        <v>918</v>
      </c>
      <c r="T472" s="463" t="s">
        <v>918</v>
      </c>
      <c r="U472" s="463" t="s">
        <v>918</v>
      </c>
      <c r="V472" s="463" t="s">
        <v>918</v>
      </c>
      <c r="W472" s="463" t="s">
        <v>918</v>
      </c>
      <c r="X472" s="463" t="s">
        <v>918</v>
      </c>
      <c r="Y472" s="463" t="s">
        <v>918</v>
      </c>
      <c r="Z472" s="463" t="s">
        <v>918</v>
      </c>
      <c r="AA472" s="463" t="s">
        <v>918</v>
      </c>
      <c r="AB472" s="463" t="s">
        <v>918</v>
      </c>
      <c r="AC472" s="463" t="s">
        <v>918</v>
      </c>
      <c r="AD472" s="463" t="s">
        <v>918</v>
      </c>
      <c r="AE472" s="463" t="s">
        <v>918</v>
      </c>
      <c r="AF472" s="463" t="s">
        <v>918</v>
      </c>
      <c r="AG472" s="463" t="s">
        <v>918</v>
      </c>
      <c r="AH472" s="463" t="s">
        <v>918</v>
      </c>
      <c r="AI472" s="463" t="s">
        <v>918</v>
      </c>
      <c r="AJ472" s="463" t="s">
        <v>918</v>
      </c>
      <c r="AK472" s="463" t="s">
        <v>918</v>
      </c>
      <c r="AL472" s="726"/>
      <c r="AM472" s="726"/>
      <c r="AN472" s="726"/>
      <c r="AO472" s="726"/>
      <c r="AP472" s="726"/>
      <c r="AQ472" s="726"/>
      <c r="AR472" s="726"/>
      <c r="AS472" s="726"/>
      <c r="AT472" s="726"/>
      <c r="AU472" s="726"/>
      <c r="AV472" s="726"/>
      <c r="AW472" s="726"/>
      <c r="AX472" s="726"/>
      <c r="AY472" s="726"/>
      <c r="AZ472" s="726"/>
      <c r="BA472" s="726"/>
      <c r="BB472" s="726"/>
      <c r="BC472" s="726"/>
      <c r="BD472" s="726"/>
      <c r="BE472" s="726"/>
      <c r="BF472" s="726"/>
      <c r="BG472" s="726"/>
      <c r="BH472" s="726"/>
      <c r="BI472" s="726"/>
      <c r="BJ472" s="726"/>
      <c r="BK472" s="726"/>
      <c r="BL472" s="726"/>
    </row>
    <row r="473" spans="1:64" ht="12.75" customHeight="1" outlineLevel="1" x14ac:dyDescent="0.2">
      <c r="A473" s="726"/>
      <c r="B473" s="845" t="s">
        <v>946</v>
      </c>
      <c r="C473" s="974" t="s">
        <v>3223</v>
      </c>
      <c r="D473" s="463" t="s">
        <v>918</v>
      </c>
      <c r="E473" s="463" t="s">
        <v>918</v>
      </c>
      <c r="F473" s="463" t="s">
        <v>918</v>
      </c>
      <c r="G473" s="463" t="s">
        <v>918</v>
      </c>
      <c r="H473" s="463" t="s">
        <v>918</v>
      </c>
      <c r="I473" s="463" t="s">
        <v>918</v>
      </c>
      <c r="J473" s="463" t="s">
        <v>918</v>
      </c>
      <c r="K473" s="463" t="s">
        <v>918</v>
      </c>
      <c r="L473" s="463" t="s">
        <v>918</v>
      </c>
      <c r="M473" s="463" t="s">
        <v>918</v>
      </c>
      <c r="N473" s="463" t="s">
        <v>918</v>
      </c>
      <c r="O473" s="463" t="s">
        <v>918</v>
      </c>
      <c r="P473" s="463" t="s">
        <v>918</v>
      </c>
      <c r="Q473" s="463" t="s">
        <v>918</v>
      </c>
      <c r="R473" s="463" t="s">
        <v>918</v>
      </c>
      <c r="S473" s="463" t="s">
        <v>918</v>
      </c>
      <c r="T473" s="463" t="s">
        <v>918</v>
      </c>
      <c r="U473" s="463" t="s">
        <v>918</v>
      </c>
      <c r="V473" s="463" t="s">
        <v>918</v>
      </c>
      <c r="W473" s="463" t="s">
        <v>918</v>
      </c>
      <c r="X473" s="463" t="s">
        <v>918</v>
      </c>
      <c r="Y473" s="463" t="s">
        <v>918</v>
      </c>
      <c r="Z473" s="463" t="s">
        <v>918</v>
      </c>
      <c r="AA473" s="463" t="s">
        <v>918</v>
      </c>
      <c r="AB473" s="463" t="s">
        <v>918</v>
      </c>
      <c r="AC473" s="463" t="s">
        <v>918</v>
      </c>
      <c r="AD473" s="463" t="s">
        <v>918</v>
      </c>
      <c r="AE473" s="463" t="s">
        <v>918</v>
      </c>
      <c r="AF473" s="463" t="s">
        <v>918</v>
      </c>
      <c r="AG473" s="463" t="s">
        <v>918</v>
      </c>
      <c r="AH473" s="463" t="s">
        <v>918</v>
      </c>
      <c r="AI473" s="463" t="s">
        <v>918</v>
      </c>
      <c r="AJ473" s="463" t="s">
        <v>918</v>
      </c>
      <c r="AK473" s="463" t="s">
        <v>918</v>
      </c>
      <c r="AL473" s="726"/>
      <c r="AM473" s="726"/>
      <c r="AN473" s="726"/>
      <c r="AO473" s="726"/>
      <c r="AP473" s="726"/>
      <c r="AQ473" s="726"/>
      <c r="AR473" s="726"/>
      <c r="AS473" s="726"/>
      <c r="AT473" s="726"/>
      <c r="AU473" s="726"/>
      <c r="AV473" s="726"/>
      <c r="AW473" s="726"/>
      <c r="AX473" s="726"/>
      <c r="AY473" s="726"/>
      <c r="AZ473" s="726"/>
      <c r="BA473" s="726"/>
      <c r="BB473" s="726"/>
      <c r="BC473" s="726"/>
      <c r="BD473" s="726"/>
      <c r="BE473" s="726"/>
      <c r="BF473" s="726"/>
      <c r="BG473" s="726"/>
      <c r="BH473" s="726"/>
      <c r="BI473" s="726"/>
      <c r="BJ473" s="726"/>
      <c r="BK473" s="726"/>
      <c r="BL473" s="726"/>
    </row>
    <row r="474" spans="1:64" ht="12.75" customHeight="1" outlineLevel="1" x14ac:dyDescent="0.2">
      <c r="A474" s="726"/>
      <c r="B474" s="845" t="s">
        <v>946</v>
      </c>
      <c r="C474" s="974" t="s">
        <v>3224</v>
      </c>
      <c r="D474" s="463" t="s">
        <v>918</v>
      </c>
      <c r="E474" s="463" t="s">
        <v>918</v>
      </c>
      <c r="F474" s="463" t="s">
        <v>918</v>
      </c>
      <c r="G474" s="463" t="s">
        <v>918</v>
      </c>
      <c r="H474" s="463" t="s">
        <v>918</v>
      </c>
      <c r="I474" s="463" t="s">
        <v>918</v>
      </c>
      <c r="J474" s="463" t="s">
        <v>918</v>
      </c>
      <c r="K474" s="463" t="s">
        <v>918</v>
      </c>
      <c r="L474" s="463" t="s">
        <v>918</v>
      </c>
      <c r="M474" s="463" t="s">
        <v>918</v>
      </c>
      <c r="N474" s="463" t="s">
        <v>918</v>
      </c>
      <c r="O474" s="463" t="s">
        <v>918</v>
      </c>
      <c r="P474" s="463" t="s">
        <v>918</v>
      </c>
      <c r="Q474" s="463" t="s">
        <v>918</v>
      </c>
      <c r="R474" s="463" t="s">
        <v>918</v>
      </c>
      <c r="S474" s="463" t="s">
        <v>918</v>
      </c>
      <c r="T474" s="463" t="s">
        <v>918</v>
      </c>
      <c r="U474" s="463" t="s">
        <v>918</v>
      </c>
      <c r="V474" s="463" t="s">
        <v>918</v>
      </c>
      <c r="W474" s="463" t="s">
        <v>918</v>
      </c>
      <c r="X474" s="463" t="s">
        <v>918</v>
      </c>
      <c r="Y474" s="463" t="s">
        <v>918</v>
      </c>
      <c r="Z474" s="463" t="s">
        <v>918</v>
      </c>
      <c r="AA474" s="463" t="s">
        <v>918</v>
      </c>
      <c r="AB474" s="463" t="s">
        <v>918</v>
      </c>
      <c r="AC474" s="463" t="s">
        <v>918</v>
      </c>
      <c r="AD474" s="463" t="s">
        <v>918</v>
      </c>
      <c r="AE474" s="463" t="s">
        <v>918</v>
      </c>
      <c r="AF474" s="463" t="s">
        <v>918</v>
      </c>
      <c r="AG474" s="463" t="s">
        <v>918</v>
      </c>
      <c r="AH474" s="463" t="s">
        <v>918</v>
      </c>
      <c r="AI474" s="463" t="s">
        <v>918</v>
      </c>
      <c r="AJ474" s="463" t="s">
        <v>918</v>
      </c>
      <c r="AK474" s="463" t="s">
        <v>918</v>
      </c>
      <c r="AL474" s="726"/>
      <c r="AM474" s="726"/>
      <c r="AN474" s="726"/>
      <c r="AO474" s="726"/>
      <c r="AP474" s="726"/>
      <c r="AQ474" s="726"/>
      <c r="AR474" s="726"/>
      <c r="AS474" s="726"/>
      <c r="AT474" s="726"/>
      <c r="AU474" s="726"/>
      <c r="AV474" s="726"/>
      <c r="AW474" s="726"/>
      <c r="AX474" s="726"/>
      <c r="AY474" s="726"/>
      <c r="AZ474" s="726"/>
      <c r="BA474" s="726"/>
      <c r="BB474" s="726"/>
      <c r="BC474" s="726"/>
      <c r="BD474" s="726"/>
      <c r="BE474" s="726"/>
      <c r="BF474" s="726"/>
      <c r="BG474" s="726"/>
      <c r="BH474" s="726"/>
      <c r="BI474" s="726"/>
      <c r="BJ474" s="726"/>
      <c r="BK474" s="726"/>
      <c r="BL474" s="726"/>
    </row>
    <row r="475" spans="1:64" ht="12.75" customHeight="1" outlineLevel="1" x14ac:dyDescent="0.2">
      <c r="A475" s="726"/>
      <c r="B475" s="845" t="s">
        <v>946</v>
      </c>
      <c r="C475" s="974" t="s">
        <v>3225</v>
      </c>
      <c r="D475" s="463" t="s">
        <v>918</v>
      </c>
      <c r="E475" s="463" t="s">
        <v>918</v>
      </c>
      <c r="F475" s="463" t="s">
        <v>918</v>
      </c>
      <c r="G475" s="463" t="s">
        <v>918</v>
      </c>
      <c r="H475" s="463" t="s">
        <v>918</v>
      </c>
      <c r="I475" s="463" t="s">
        <v>918</v>
      </c>
      <c r="J475" s="463" t="s">
        <v>918</v>
      </c>
      <c r="K475" s="463" t="s">
        <v>918</v>
      </c>
      <c r="L475" s="463" t="s">
        <v>918</v>
      </c>
      <c r="M475" s="463" t="s">
        <v>918</v>
      </c>
      <c r="N475" s="463" t="s">
        <v>918</v>
      </c>
      <c r="O475" s="463" t="s">
        <v>918</v>
      </c>
      <c r="P475" s="463" t="s">
        <v>918</v>
      </c>
      <c r="Q475" s="463" t="s">
        <v>918</v>
      </c>
      <c r="R475" s="463" t="s">
        <v>918</v>
      </c>
      <c r="S475" s="463" t="s">
        <v>918</v>
      </c>
      <c r="T475" s="463" t="s">
        <v>918</v>
      </c>
      <c r="U475" s="463" t="s">
        <v>918</v>
      </c>
      <c r="V475" s="463" t="s">
        <v>918</v>
      </c>
      <c r="W475" s="463" t="s">
        <v>918</v>
      </c>
      <c r="X475" s="463" t="s">
        <v>918</v>
      </c>
      <c r="Y475" s="463" t="s">
        <v>918</v>
      </c>
      <c r="Z475" s="463" t="s">
        <v>918</v>
      </c>
      <c r="AA475" s="463" t="s">
        <v>918</v>
      </c>
      <c r="AB475" s="463" t="s">
        <v>918</v>
      </c>
      <c r="AC475" s="463" t="s">
        <v>918</v>
      </c>
      <c r="AD475" s="463" t="s">
        <v>918</v>
      </c>
      <c r="AE475" s="463" t="s">
        <v>918</v>
      </c>
      <c r="AF475" s="463" t="s">
        <v>918</v>
      </c>
      <c r="AG475" s="463" t="s">
        <v>918</v>
      </c>
      <c r="AH475" s="463" t="s">
        <v>918</v>
      </c>
      <c r="AI475" s="463" t="s">
        <v>918</v>
      </c>
      <c r="AJ475" s="463" t="s">
        <v>918</v>
      </c>
      <c r="AK475" s="463" t="s">
        <v>918</v>
      </c>
      <c r="AL475" s="726"/>
      <c r="AM475" s="726"/>
      <c r="AN475" s="726"/>
      <c r="AO475" s="726"/>
      <c r="AP475" s="726"/>
      <c r="AQ475" s="726"/>
      <c r="AR475" s="726"/>
      <c r="AS475" s="726"/>
      <c r="AT475" s="726"/>
      <c r="AU475" s="726"/>
      <c r="AV475" s="726"/>
      <c r="AW475" s="726"/>
      <c r="AX475" s="726"/>
      <c r="AY475" s="726"/>
      <c r="AZ475" s="726"/>
      <c r="BA475" s="726"/>
      <c r="BB475" s="726"/>
      <c r="BC475" s="726"/>
      <c r="BD475" s="726"/>
      <c r="BE475" s="726"/>
      <c r="BF475" s="726"/>
      <c r="BG475" s="726"/>
      <c r="BH475" s="726"/>
      <c r="BI475" s="726"/>
      <c r="BJ475" s="726"/>
      <c r="BK475" s="726"/>
      <c r="BL475" s="726"/>
    </row>
    <row r="476" spans="1:64" ht="12.75" customHeight="1" outlineLevel="1" x14ac:dyDescent="0.2">
      <c r="A476" s="726"/>
      <c r="B476" s="845" t="s">
        <v>946</v>
      </c>
      <c r="C476" s="974" t="s">
        <v>3226</v>
      </c>
      <c r="D476" s="463" t="s">
        <v>918</v>
      </c>
      <c r="E476" s="463" t="s">
        <v>918</v>
      </c>
      <c r="F476" s="463" t="s">
        <v>918</v>
      </c>
      <c r="G476" s="463" t="s">
        <v>918</v>
      </c>
      <c r="H476" s="463" t="s">
        <v>918</v>
      </c>
      <c r="I476" s="463" t="s">
        <v>918</v>
      </c>
      <c r="J476" s="463" t="s">
        <v>918</v>
      </c>
      <c r="K476" s="463" t="s">
        <v>918</v>
      </c>
      <c r="L476" s="463" t="s">
        <v>918</v>
      </c>
      <c r="M476" s="463" t="s">
        <v>918</v>
      </c>
      <c r="N476" s="463" t="s">
        <v>918</v>
      </c>
      <c r="O476" s="463" t="s">
        <v>918</v>
      </c>
      <c r="P476" s="463" t="s">
        <v>918</v>
      </c>
      <c r="Q476" s="463" t="s">
        <v>918</v>
      </c>
      <c r="R476" s="463" t="s">
        <v>918</v>
      </c>
      <c r="S476" s="463" t="s">
        <v>918</v>
      </c>
      <c r="T476" s="463" t="s">
        <v>918</v>
      </c>
      <c r="U476" s="463" t="s">
        <v>918</v>
      </c>
      <c r="V476" s="463" t="s">
        <v>918</v>
      </c>
      <c r="W476" s="463" t="s">
        <v>918</v>
      </c>
      <c r="X476" s="463" t="s">
        <v>918</v>
      </c>
      <c r="Y476" s="463" t="s">
        <v>918</v>
      </c>
      <c r="Z476" s="463" t="s">
        <v>918</v>
      </c>
      <c r="AA476" s="463" t="s">
        <v>918</v>
      </c>
      <c r="AB476" s="463" t="s">
        <v>918</v>
      </c>
      <c r="AC476" s="463" t="s">
        <v>918</v>
      </c>
      <c r="AD476" s="463" t="s">
        <v>918</v>
      </c>
      <c r="AE476" s="463" t="s">
        <v>918</v>
      </c>
      <c r="AF476" s="463" t="s">
        <v>918</v>
      </c>
      <c r="AG476" s="463" t="s">
        <v>918</v>
      </c>
      <c r="AH476" s="463" t="s">
        <v>918</v>
      </c>
      <c r="AI476" s="463" t="s">
        <v>918</v>
      </c>
      <c r="AJ476" s="463" t="s">
        <v>918</v>
      </c>
      <c r="AK476" s="463" t="s">
        <v>918</v>
      </c>
      <c r="AL476" s="726"/>
      <c r="AM476" s="726"/>
      <c r="AN476" s="726"/>
      <c r="AO476" s="726"/>
      <c r="AP476" s="726"/>
      <c r="AQ476" s="726"/>
      <c r="AR476" s="726"/>
      <c r="AS476" s="726"/>
      <c r="AT476" s="726"/>
      <c r="AU476" s="726"/>
      <c r="AV476" s="726"/>
      <c r="AW476" s="726"/>
      <c r="AX476" s="726"/>
      <c r="AY476" s="726"/>
      <c r="AZ476" s="726"/>
      <c r="BA476" s="726"/>
      <c r="BB476" s="726"/>
      <c r="BC476" s="726"/>
      <c r="BD476" s="726"/>
      <c r="BE476" s="726"/>
      <c r="BF476" s="726"/>
      <c r="BG476" s="726"/>
      <c r="BH476" s="726"/>
      <c r="BI476" s="726"/>
      <c r="BJ476" s="726"/>
      <c r="BK476" s="726"/>
      <c r="BL476" s="726"/>
    </row>
    <row r="477" spans="1:64" ht="12.75" customHeight="1" outlineLevel="1" x14ac:dyDescent="0.2">
      <c r="A477" s="726"/>
      <c r="B477" s="845" t="s">
        <v>946</v>
      </c>
      <c r="C477" s="974" t="s">
        <v>3227</v>
      </c>
      <c r="D477" s="463" t="s">
        <v>918</v>
      </c>
      <c r="E477" s="463" t="s">
        <v>918</v>
      </c>
      <c r="F477" s="463" t="s">
        <v>918</v>
      </c>
      <c r="G477" s="463" t="s">
        <v>918</v>
      </c>
      <c r="H477" s="463" t="s">
        <v>918</v>
      </c>
      <c r="I477" s="463" t="s">
        <v>918</v>
      </c>
      <c r="J477" s="463" t="s">
        <v>918</v>
      </c>
      <c r="K477" s="463" t="s">
        <v>918</v>
      </c>
      <c r="L477" s="463" t="s">
        <v>918</v>
      </c>
      <c r="M477" s="463" t="s">
        <v>918</v>
      </c>
      <c r="N477" s="463" t="s">
        <v>918</v>
      </c>
      <c r="O477" s="463" t="s">
        <v>918</v>
      </c>
      <c r="P477" s="463" t="s">
        <v>918</v>
      </c>
      <c r="Q477" s="463" t="s">
        <v>918</v>
      </c>
      <c r="R477" s="463" t="s">
        <v>918</v>
      </c>
      <c r="S477" s="463" t="s">
        <v>918</v>
      </c>
      <c r="T477" s="463" t="s">
        <v>918</v>
      </c>
      <c r="U477" s="463" t="s">
        <v>918</v>
      </c>
      <c r="V477" s="463" t="s">
        <v>918</v>
      </c>
      <c r="W477" s="463" t="s">
        <v>918</v>
      </c>
      <c r="X477" s="463" t="s">
        <v>918</v>
      </c>
      <c r="Y477" s="463" t="s">
        <v>918</v>
      </c>
      <c r="Z477" s="463" t="s">
        <v>918</v>
      </c>
      <c r="AA477" s="463" t="s">
        <v>918</v>
      </c>
      <c r="AB477" s="463" t="s">
        <v>918</v>
      </c>
      <c r="AC477" s="463" t="s">
        <v>918</v>
      </c>
      <c r="AD477" s="463" t="s">
        <v>918</v>
      </c>
      <c r="AE477" s="463" t="s">
        <v>918</v>
      </c>
      <c r="AF477" s="463" t="s">
        <v>918</v>
      </c>
      <c r="AG477" s="463" t="s">
        <v>918</v>
      </c>
      <c r="AH477" s="463" t="s">
        <v>918</v>
      </c>
      <c r="AI477" s="463" t="s">
        <v>918</v>
      </c>
      <c r="AJ477" s="463" t="s">
        <v>918</v>
      </c>
      <c r="AK477" s="463" t="s">
        <v>918</v>
      </c>
      <c r="AL477" s="726"/>
      <c r="AM477" s="726"/>
      <c r="AN477" s="726"/>
      <c r="AO477" s="726"/>
      <c r="AP477" s="726"/>
      <c r="AQ477" s="726"/>
      <c r="AR477" s="726"/>
      <c r="AS477" s="726"/>
      <c r="AT477" s="726"/>
      <c r="AU477" s="726"/>
      <c r="AV477" s="726"/>
      <c r="AW477" s="726"/>
      <c r="AX477" s="726"/>
      <c r="AY477" s="726"/>
      <c r="AZ477" s="726"/>
      <c r="BA477" s="726"/>
      <c r="BB477" s="726"/>
      <c r="BC477" s="726"/>
      <c r="BD477" s="726"/>
      <c r="BE477" s="726"/>
      <c r="BF477" s="726"/>
      <c r="BG477" s="726"/>
      <c r="BH477" s="726"/>
      <c r="BI477" s="726"/>
      <c r="BJ477" s="726"/>
      <c r="BK477" s="726"/>
      <c r="BL477" s="726"/>
    </row>
    <row r="478" spans="1:64" ht="12.75" customHeight="1" outlineLevel="1" x14ac:dyDescent="0.2">
      <c r="A478" s="726"/>
      <c r="B478" s="845" t="s">
        <v>946</v>
      </c>
      <c r="C478" s="974" t="s">
        <v>3228</v>
      </c>
      <c r="D478" s="463" t="s">
        <v>918</v>
      </c>
      <c r="E478" s="463" t="s">
        <v>918</v>
      </c>
      <c r="F478" s="463" t="s">
        <v>918</v>
      </c>
      <c r="G478" s="463" t="s">
        <v>918</v>
      </c>
      <c r="H478" s="463" t="s">
        <v>918</v>
      </c>
      <c r="I478" s="463" t="s">
        <v>918</v>
      </c>
      <c r="J478" s="463" t="s">
        <v>918</v>
      </c>
      <c r="K478" s="463" t="s">
        <v>918</v>
      </c>
      <c r="L478" s="463" t="s">
        <v>918</v>
      </c>
      <c r="M478" s="463" t="s">
        <v>918</v>
      </c>
      <c r="N478" s="463" t="s">
        <v>918</v>
      </c>
      <c r="O478" s="463" t="s">
        <v>918</v>
      </c>
      <c r="P478" s="463" t="s">
        <v>918</v>
      </c>
      <c r="Q478" s="463" t="s">
        <v>918</v>
      </c>
      <c r="R478" s="463" t="s">
        <v>918</v>
      </c>
      <c r="S478" s="463" t="s">
        <v>918</v>
      </c>
      <c r="T478" s="463" t="s">
        <v>918</v>
      </c>
      <c r="U478" s="463" t="s">
        <v>918</v>
      </c>
      <c r="V478" s="463" t="s">
        <v>918</v>
      </c>
      <c r="W478" s="463" t="s">
        <v>918</v>
      </c>
      <c r="X478" s="463" t="s">
        <v>918</v>
      </c>
      <c r="Y478" s="463" t="s">
        <v>918</v>
      </c>
      <c r="Z478" s="463" t="s">
        <v>918</v>
      </c>
      <c r="AA478" s="463" t="s">
        <v>918</v>
      </c>
      <c r="AB478" s="463" t="s">
        <v>918</v>
      </c>
      <c r="AC478" s="463" t="s">
        <v>918</v>
      </c>
      <c r="AD478" s="463" t="s">
        <v>918</v>
      </c>
      <c r="AE478" s="463" t="s">
        <v>918</v>
      </c>
      <c r="AF478" s="463" t="s">
        <v>918</v>
      </c>
      <c r="AG478" s="463" t="s">
        <v>918</v>
      </c>
      <c r="AH478" s="463" t="s">
        <v>918</v>
      </c>
      <c r="AI478" s="463" t="s">
        <v>918</v>
      </c>
      <c r="AJ478" s="463" t="s">
        <v>918</v>
      </c>
      <c r="AK478" s="463" t="s">
        <v>918</v>
      </c>
      <c r="AL478" s="726"/>
      <c r="AM478" s="726"/>
      <c r="AN478" s="726"/>
      <c r="AO478" s="726"/>
      <c r="AP478" s="726"/>
      <c r="AQ478" s="726"/>
      <c r="AR478" s="726"/>
      <c r="AS478" s="726"/>
      <c r="AT478" s="726"/>
      <c r="AU478" s="726"/>
      <c r="AV478" s="726"/>
      <c r="AW478" s="726"/>
      <c r="AX478" s="726"/>
      <c r="AY478" s="726"/>
      <c r="AZ478" s="726"/>
      <c r="BA478" s="726"/>
      <c r="BB478" s="726"/>
      <c r="BC478" s="726"/>
      <c r="BD478" s="726"/>
      <c r="BE478" s="726"/>
      <c r="BF478" s="726"/>
      <c r="BG478" s="726"/>
      <c r="BH478" s="726"/>
      <c r="BI478" s="726"/>
      <c r="BJ478" s="726"/>
      <c r="BK478" s="726"/>
      <c r="BL478" s="726"/>
    </row>
    <row r="479" spans="1:64" ht="12.75" customHeight="1" outlineLevel="1" x14ac:dyDescent="0.2">
      <c r="A479" s="726"/>
      <c r="B479" s="845" t="s">
        <v>946</v>
      </c>
      <c r="C479" s="974" t="s">
        <v>3229</v>
      </c>
      <c r="D479" s="463" t="s">
        <v>918</v>
      </c>
      <c r="E479" s="463" t="s">
        <v>918</v>
      </c>
      <c r="F479" s="463" t="s">
        <v>918</v>
      </c>
      <c r="G479" s="463" t="s">
        <v>918</v>
      </c>
      <c r="H479" s="463" t="s">
        <v>918</v>
      </c>
      <c r="I479" s="463" t="s">
        <v>918</v>
      </c>
      <c r="J479" s="463" t="s">
        <v>918</v>
      </c>
      <c r="K479" s="463" t="s">
        <v>918</v>
      </c>
      <c r="L479" s="463" t="s">
        <v>918</v>
      </c>
      <c r="M479" s="463" t="s">
        <v>918</v>
      </c>
      <c r="N479" s="463" t="s">
        <v>918</v>
      </c>
      <c r="O479" s="463" t="s">
        <v>918</v>
      </c>
      <c r="P479" s="463" t="s">
        <v>918</v>
      </c>
      <c r="Q479" s="463" t="s">
        <v>918</v>
      </c>
      <c r="R479" s="463" t="s">
        <v>918</v>
      </c>
      <c r="S479" s="463" t="s">
        <v>918</v>
      </c>
      <c r="T479" s="463" t="s">
        <v>918</v>
      </c>
      <c r="U479" s="463" t="s">
        <v>918</v>
      </c>
      <c r="V479" s="463" t="s">
        <v>918</v>
      </c>
      <c r="W479" s="463" t="s">
        <v>918</v>
      </c>
      <c r="X479" s="463" t="s">
        <v>918</v>
      </c>
      <c r="Y479" s="463" t="s">
        <v>918</v>
      </c>
      <c r="Z479" s="463" t="s">
        <v>918</v>
      </c>
      <c r="AA479" s="463" t="s">
        <v>918</v>
      </c>
      <c r="AB479" s="463" t="s">
        <v>918</v>
      </c>
      <c r="AC479" s="463" t="s">
        <v>918</v>
      </c>
      <c r="AD479" s="463" t="s">
        <v>918</v>
      </c>
      <c r="AE479" s="463" t="s">
        <v>918</v>
      </c>
      <c r="AF479" s="463" t="s">
        <v>918</v>
      </c>
      <c r="AG479" s="463" t="s">
        <v>918</v>
      </c>
      <c r="AH479" s="463" t="s">
        <v>918</v>
      </c>
      <c r="AI479" s="463" t="s">
        <v>918</v>
      </c>
      <c r="AJ479" s="463" t="s">
        <v>918</v>
      </c>
      <c r="AK479" s="463" t="s">
        <v>918</v>
      </c>
      <c r="AL479" s="726"/>
      <c r="AM479" s="726"/>
      <c r="AN479" s="726"/>
      <c r="AO479" s="726"/>
      <c r="AP479" s="726"/>
      <c r="AQ479" s="726"/>
      <c r="AR479" s="726"/>
      <c r="AS479" s="726"/>
      <c r="AT479" s="726"/>
      <c r="AU479" s="726"/>
      <c r="AV479" s="726"/>
      <c r="AW479" s="726"/>
      <c r="AX479" s="726"/>
      <c r="AY479" s="726"/>
      <c r="AZ479" s="726"/>
      <c r="BA479" s="726"/>
      <c r="BB479" s="726"/>
      <c r="BC479" s="726"/>
      <c r="BD479" s="726"/>
      <c r="BE479" s="726"/>
      <c r="BF479" s="726"/>
      <c r="BG479" s="726"/>
      <c r="BH479" s="726"/>
      <c r="BI479" s="726"/>
      <c r="BJ479" s="726"/>
      <c r="BK479" s="726"/>
      <c r="BL479" s="726"/>
    </row>
    <row r="480" spans="1:64" ht="12.75" customHeight="1" outlineLevel="1" x14ac:dyDescent="0.2">
      <c r="A480" s="726"/>
      <c r="B480" s="845" t="s">
        <v>946</v>
      </c>
      <c r="C480" s="974" t="s">
        <v>3230</v>
      </c>
      <c r="D480" s="463" t="s">
        <v>918</v>
      </c>
      <c r="E480" s="463" t="s">
        <v>918</v>
      </c>
      <c r="F480" s="463" t="s">
        <v>918</v>
      </c>
      <c r="G480" s="463" t="s">
        <v>918</v>
      </c>
      <c r="H480" s="463" t="s">
        <v>918</v>
      </c>
      <c r="I480" s="463" t="s">
        <v>918</v>
      </c>
      <c r="J480" s="463" t="s">
        <v>918</v>
      </c>
      <c r="K480" s="463" t="s">
        <v>918</v>
      </c>
      <c r="L480" s="463" t="s">
        <v>918</v>
      </c>
      <c r="M480" s="463" t="s">
        <v>918</v>
      </c>
      <c r="N480" s="463" t="s">
        <v>918</v>
      </c>
      <c r="O480" s="463" t="s">
        <v>918</v>
      </c>
      <c r="P480" s="463" t="s">
        <v>918</v>
      </c>
      <c r="Q480" s="463" t="s">
        <v>918</v>
      </c>
      <c r="R480" s="463" t="s">
        <v>918</v>
      </c>
      <c r="S480" s="463" t="s">
        <v>918</v>
      </c>
      <c r="T480" s="463" t="s">
        <v>918</v>
      </c>
      <c r="U480" s="463" t="s">
        <v>918</v>
      </c>
      <c r="V480" s="463" t="s">
        <v>918</v>
      </c>
      <c r="W480" s="463" t="s">
        <v>918</v>
      </c>
      <c r="X480" s="463" t="s">
        <v>918</v>
      </c>
      <c r="Y480" s="463" t="s">
        <v>918</v>
      </c>
      <c r="Z480" s="463" t="s">
        <v>918</v>
      </c>
      <c r="AA480" s="463" t="s">
        <v>918</v>
      </c>
      <c r="AB480" s="463" t="s">
        <v>918</v>
      </c>
      <c r="AC480" s="463" t="s">
        <v>918</v>
      </c>
      <c r="AD480" s="463" t="s">
        <v>918</v>
      </c>
      <c r="AE480" s="463" t="s">
        <v>918</v>
      </c>
      <c r="AF480" s="463" t="s">
        <v>918</v>
      </c>
      <c r="AG480" s="463" t="s">
        <v>918</v>
      </c>
      <c r="AH480" s="463" t="s">
        <v>918</v>
      </c>
      <c r="AI480" s="463" t="s">
        <v>918</v>
      </c>
      <c r="AJ480" s="463" t="s">
        <v>918</v>
      </c>
      <c r="AK480" s="463" t="s">
        <v>918</v>
      </c>
      <c r="AL480" s="726"/>
      <c r="AM480" s="726"/>
      <c r="AN480" s="726"/>
      <c r="AO480" s="726"/>
      <c r="AP480" s="726"/>
      <c r="AQ480" s="726"/>
      <c r="AR480" s="726"/>
      <c r="AS480" s="726"/>
      <c r="AT480" s="726"/>
      <c r="AU480" s="726"/>
      <c r="AV480" s="726"/>
      <c r="AW480" s="726"/>
      <c r="AX480" s="726"/>
      <c r="AY480" s="726"/>
      <c r="AZ480" s="726"/>
      <c r="BA480" s="726"/>
      <c r="BB480" s="726"/>
      <c r="BC480" s="726"/>
      <c r="BD480" s="726"/>
      <c r="BE480" s="726"/>
      <c r="BF480" s="726"/>
      <c r="BG480" s="726"/>
      <c r="BH480" s="726"/>
      <c r="BI480" s="726"/>
      <c r="BJ480" s="726"/>
      <c r="BK480" s="726"/>
      <c r="BL480" s="726"/>
    </row>
    <row r="481" spans="1:64" ht="12.75" customHeight="1" outlineLevel="1" x14ac:dyDescent="0.2">
      <c r="A481" s="726"/>
      <c r="B481" s="845" t="s">
        <v>946</v>
      </c>
      <c r="C481" s="974" t="s">
        <v>3231</v>
      </c>
      <c r="D481" s="463" t="s">
        <v>918</v>
      </c>
      <c r="E481" s="463" t="s">
        <v>918</v>
      </c>
      <c r="F481" s="463" t="s">
        <v>918</v>
      </c>
      <c r="G481" s="463" t="s">
        <v>918</v>
      </c>
      <c r="H481" s="463" t="s">
        <v>918</v>
      </c>
      <c r="I481" s="463" t="s">
        <v>918</v>
      </c>
      <c r="J481" s="463" t="s">
        <v>918</v>
      </c>
      <c r="K481" s="463" t="s">
        <v>918</v>
      </c>
      <c r="L481" s="463" t="s">
        <v>918</v>
      </c>
      <c r="M481" s="463" t="s">
        <v>918</v>
      </c>
      <c r="N481" s="463" t="s">
        <v>918</v>
      </c>
      <c r="O481" s="463" t="s">
        <v>918</v>
      </c>
      <c r="P481" s="463" t="s">
        <v>918</v>
      </c>
      <c r="Q481" s="463" t="s">
        <v>918</v>
      </c>
      <c r="R481" s="463" t="s">
        <v>918</v>
      </c>
      <c r="S481" s="463" t="s">
        <v>918</v>
      </c>
      <c r="T481" s="463" t="s">
        <v>918</v>
      </c>
      <c r="U481" s="463" t="s">
        <v>918</v>
      </c>
      <c r="V481" s="463" t="s">
        <v>918</v>
      </c>
      <c r="W481" s="463" t="s">
        <v>918</v>
      </c>
      <c r="X481" s="463" t="s">
        <v>918</v>
      </c>
      <c r="Y481" s="463" t="s">
        <v>918</v>
      </c>
      <c r="Z481" s="463" t="s">
        <v>918</v>
      </c>
      <c r="AA481" s="463" t="s">
        <v>918</v>
      </c>
      <c r="AB481" s="463" t="s">
        <v>918</v>
      </c>
      <c r="AC481" s="463" t="s">
        <v>918</v>
      </c>
      <c r="AD481" s="463" t="s">
        <v>918</v>
      </c>
      <c r="AE481" s="463" t="s">
        <v>918</v>
      </c>
      <c r="AF481" s="463" t="s">
        <v>918</v>
      </c>
      <c r="AG481" s="463" t="s">
        <v>918</v>
      </c>
      <c r="AH481" s="463" t="s">
        <v>918</v>
      </c>
      <c r="AI481" s="463" t="s">
        <v>918</v>
      </c>
      <c r="AJ481" s="463" t="s">
        <v>918</v>
      </c>
      <c r="AK481" s="463" t="s">
        <v>918</v>
      </c>
      <c r="AL481" s="726"/>
      <c r="AM481" s="726"/>
      <c r="AN481" s="726"/>
      <c r="AO481" s="726"/>
      <c r="AP481" s="726"/>
      <c r="AQ481" s="726"/>
      <c r="AR481" s="726"/>
      <c r="AS481" s="726"/>
      <c r="AT481" s="726"/>
      <c r="AU481" s="726"/>
      <c r="AV481" s="726"/>
      <c r="AW481" s="726"/>
      <c r="AX481" s="726"/>
      <c r="AY481" s="726"/>
      <c r="AZ481" s="726"/>
      <c r="BA481" s="726"/>
      <c r="BB481" s="726"/>
      <c r="BC481" s="726"/>
      <c r="BD481" s="726"/>
      <c r="BE481" s="726"/>
      <c r="BF481" s="726"/>
      <c r="BG481" s="726"/>
      <c r="BH481" s="726"/>
      <c r="BI481" s="726"/>
      <c r="BJ481" s="726"/>
      <c r="BK481" s="726"/>
      <c r="BL481" s="726"/>
    </row>
    <row r="482" spans="1:64" ht="12.75" customHeight="1" outlineLevel="1" x14ac:dyDescent="0.2">
      <c r="A482" s="726"/>
      <c r="B482" s="845" t="s">
        <v>946</v>
      </c>
      <c r="C482" s="974" t="s">
        <v>3232</v>
      </c>
      <c r="D482" s="463" t="s">
        <v>918</v>
      </c>
      <c r="E482" s="463" t="s">
        <v>918</v>
      </c>
      <c r="F482" s="463" t="s">
        <v>918</v>
      </c>
      <c r="G482" s="463" t="s">
        <v>918</v>
      </c>
      <c r="H482" s="463" t="s">
        <v>918</v>
      </c>
      <c r="I482" s="463" t="s">
        <v>918</v>
      </c>
      <c r="J482" s="463" t="s">
        <v>918</v>
      </c>
      <c r="K482" s="463" t="s">
        <v>918</v>
      </c>
      <c r="L482" s="463" t="s">
        <v>918</v>
      </c>
      <c r="M482" s="463" t="s">
        <v>918</v>
      </c>
      <c r="N482" s="463" t="s">
        <v>918</v>
      </c>
      <c r="O482" s="463" t="s">
        <v>918</v>
      </c>
      <c r="P482" s="463" t="s">
        <v>918</v>
      </c>
      <c r="Q482" s="463" t="s">
        <v>918</v>
      </c>
      <c r="R482" s="463" t="s">
        <v>918</v>
      </c>
      <c r="S482" s="463" t="s">
        <v>918</v>
      </c>
      <c r="T482" s="463" t="s">
        <v>918</v>
      </c>
      <c r="U482" s="463" t="s">
        <v>918</v>
      </c>
      <c r="V482" s="463" t="s">
        <v>918</v>
      </c>
      <c r="W482" s="463" t="s">
        <v>918</v>
      </c>
      <c r="X482" s="463" t="s">
        <v>918</v>
      </c>
      <c r="Y482" s="463" t="s">
        <v>918</v>
      </c>
      <c r="Z482" s="463" t="s">
        <v>918</v>
      </c>
      <c r="AA482" s="463" t="s">
        <v>918</v>
      </c>
      <c r="AB482" s="463" t="s">
        <v>918</v>
      </c>
      <c r="AC482" s="463" t="s">
        <v>918</v>
      </c>
      <c r="AD482" s="463" t="s">
        <v>918</v>
      </c>
      <c r="AE482" s="463" t="s">
        <v>918</v>
      </c>
      <c r="AF482" s="463" t="s">
        <v>918</v>
      </c>
      <c r="AG482" s="463" t="s">
        <v>918</v>
      </c>
      <c r="AH482" s="463" t="s">
        <v>918</v>
      </c>
      <c r="AI482" s="463" t="s">
        <v>918</v>
      </c>
      <c r="AJ482" s="463" t="s">
        <v>918</v>
      </c>
      <c r="AK482" s="463" t="s">
        <v>918</v>
      </c>
      <c r="AL482" s="726"/>
      <c r="AM482" s="726"/>
      <c r="AN482" s="726"/>
      <c r="AO482" s="726"/>
      <c r="AP482" s="726"/>
      <c r="AQ482" s="726"/>
      <c r="AR482" s="726"/>
      <c r="AS482" s="726"/>
      <c r="AT482" s="726"/>
      <c r="AU482" s="726"/>
      <c r="AV482" s="726"/>
      <c r="AW482" s="726"/>
      <c r="AX482" s="726"/>
      <c r="AY482" s="726"/>
      <c r="AZ482" s="726"/>
      <c r="BA482" s="726"/>
      <c r="BB482" s="726"/>
      <c r="BC482" s="726"/>
      <c r="BD482" s="726"/>
      <c r="BE482" s="726"/>
      <c r="BF482" s="726"/>
      <c r="BG482" s="726"/>
      <c r="BH482" s="726"/>
      <c r="BI482" s="726"/>
      <c r="BJ482" s="726"/>
      <c r="BK482" s="726"/>
      <c r="BL482" s="726"/>
    </row>
    <row r="483" spans="1:64" ht="12.75" customHeight="1" outlineLevel="1" x14ac:dyDescent="0.2">
      <c r="A483" s="726"/>
      <c r="B483" s="845" t="s">
        <v>946</v>
      </c>
      <c r="C483" s="974" t="s">
        <v>3233</v>
      </c>
      <c r="D483" s="463" t="s">
        <v>918</v>
      </c>
      <c r="E483" s="463" t="s">
        <v>918</v>
      </c>
      <c r="F483" s="463" t="s">
        <v>918</v>
      </c>
      <c r="G483" s="463" t="s">
        <v>918</v>
      </c>
      <c r="H483" s="463" t="s">
        <v>918</v>
      </c>
      <c r="I483" s="463" t="s">
        <v>918</v>
      </c>
      <c r="J483" s="463" t="s">
        <v>918</v>
      </c>
      <c r="K483" s="463" t="s">
        <v>918</v>
      </c>
      <c r="L483" s="463" t="s">
        <v>918</v>
      </c>
      <c r="M483" s="463" t="s">
        <v>918</v>
      </c>
      <c r="N483" s="463" t="s">
        <v>918</v>
      </c>
      <c r="O483" s="463" t="s">
        <v>918</v>
      </c>
      <c r="P483" s="463" t="s">
        <v>918</v>
      </c>
      <c r="Q483" s="463" t="s">
        <v>918</v>
      </c>
      <c r="R483" s="463" t="s">
        <v>918</v>
      </c>
      <c r="S483" s="463" t="s">
        <v>918</v>
      </c>
      <c r="T483" s="463" t="s">
        <v>918</v>
      </c>
      <c r="U483" s="463" t="s">
        <v>918</v>
      </c>
      <c r="V483" s="463" t="s">
        <v>918</v>
      </c>
      <c r="W483" s="463" t="s">
        <v>918</v>
      </c>
      <c r="X483" s="463" t="s">
        <v>918</v>
      </c>
      <c r="Y483" s="463" t="s">
        <v>918</v>
      </c>
      <c r="Z483" s="463" t="s">
        <v>918</v>
      </c>
      <c r="AA483" s="463" t="s">
        <v>918</v>
      </c>
      <c r="AB483" s="463" t="s">
        <v>918</v>
      </c>
      <c r="AC483" s="463" t="s">
        <v>918</v>
      </c>
      <c r="AD483" s="463" t="s">
        <v>918</v>
      </c>
      <c r="AE483" s="463" t="s">
        <v>918</v>
      </c>
      <c r="AF483" s="463" t="s">
        <v>918</v>
      </c>
      <c r="AG483" s="463" t="s">
        <v>918</v>
      </c>
      <c r="AH483" s="463" t="s">
        <v>918</v>
      </c>
      <c r="AI483" s="463" t="s">
        <v>918</v>
      </c>
      <c r="AJ483" s="463" t="s">
        <v>918</v>
      </c>
      <c r="AK483" s="463" t="s">
        <v>918</v>
      </c>
      <c r="AL483" s="726"/>
      <c r="AM483" s="726"/>
      <c r="AN483" s="726"/>
      <c r="AO483" s="726"/>
      <c r="AP483" s="726"/>
      <c r="AQ483" s="726"/>
      <c r="AR483" s="726"/>
      <c r="AS483" s="726"/>
      <c r="AT483" s="726"/>
      <c r="AU483" s="726"/>
      <c r="AV483" s="726"/>
      <c r="AW483" s="726"/>
      <c r="AX483" s="726"/>
      <c r="AY483" s="726"/>
      <c r="AZ483" s="726"/>
      <c r="BA483" s="726"/>
      <c r="BB483" s="726"/>
      <c r="BC483" s="726"/>
      <c r="BD483" s="726"/>
      <c r="BE483" s="726"/>
      <c r="BF483" s="726"/>
      <c r="BG483" s="726"/>
      <c r="BH483" s="726"/>
      <c r="BI483" s="726"/>
      <c r="BJ483" s="726"/>
      <c r="BK483" s="726"/>
      <c r="BL483" s="726"/>
    </row>
    <row r="484" spans="1:64" ht="12.75" customHeight="1" outlineLevel="1" x14ac:dyDescent="0.2">
      <c r="A484" s="726"/>
      <c r="B484" s="845" t="s">
        <v>946</v>
      </c>
      <c r="C484" s="974" t="s">
        <v>3234</v>
      </c>
      <c r="D484" s="463" t="s">
        <v>918</v>
      </c>
      <c r="E484" s="463" t="s">
        <v>918</v>
      </c>
      <c r="F484" s="463" t="s">
        <v>918</v>
      </c>
      <c r="G484" s="463" t="s">
        <v>918</v>
      </c>
      <c r="H484" s="463" t="s">
        <v>918</v>
      </c>
      <c r="I484" s="463" t="s">
        <v>918</v>
      </c>
      <c r="J484" s="463" t="s">
        <v>918</v>
      </c>
      <c r="K484" s="463" t="s">
        <v>918</v>
      </c>
      <c r="L484" s="463" t="s">
        <v>918</v>
      </c>
      <c r="M484" s="463" t="s">
        <v>918</v>
      </c>
      <c r="N484" s="463" t="s">
        <v>918</v>
      </c>
      <c r="O484" s="463" t="s">
        <v>918</v>
      </c>
      <c r="P484" s="463" t="s">
        <v>918</v>
      </c>
      <c r="Q484" s="463" t="s">
        <v>918</v>
      </c>
      <c r="R484" s="463" t="s">
        <v>918</v>
      </c>
      <c r="S484" s="463" t="s">
        <v>918</v>
      </c>
      <c r="T484" s="463" t="s">
        <v>918</v>
      </c>
      <c r="U484" s="463" t="s">
        <v>918</v>
      </c>
      <c r="V484" s="463" t="s">
        <v>918</v>
      </c>
      <c r="W484" s="463" t="s">
        <v>918</v>
      </c>
      <c r="X484" s="463" t="s">
        <v>918</v>
      </c>
      <c r="Y484" s="463" t="s">
        <v>918</v>
      </c>
      <c r="Z484" s="463" t="s">
        <v>918</v>
      </c>
      <c r="AA484" s="463" t="s">
        <v>918</v>
      </c>
      <c r="AB484" s="463" t="s">
        <v>918</v>
      </c>
      <c r="AC484" s="463" t="s">
        <v>918</v>
      </c>
      <c r="AD484" s="463" t="s">
        <v>918</v>
      </c>
      <c r="AE484" s="463" t="s">
        <v>918</v>
      </c>
      <c r="AF484" s="463" t="s">
        <v>918</v>
      </c>
      <c r="AG484" s="463" t="s">
        <v>918</v>
      </c>
      <c r="AH484" s="463" t="s">
        <v>918</v>
      </c>
      <c r="AI484" s="463" t="s">
        <v>918</v>
      </c>
      <c r="AJ484" s="463" t="s">
        <v>918</v>
      </c>
      <c r="AK484" s="463" t="s">
        <v>918</v>
      </c>
      <c r="AL484" s="726"/>
      <c r="AM484" s="726"/>
      <c r="AN484" s="726"/>
      <c r="AO484" s="726"/>
      <c r="AP484" s="726"/>
      <c r="AQ484" s="726"/>
      <c r="AR484" s="726"/>
      <c r="AS484" s="726"/>
      <c r="AT484" s="726"/>
      <c r="AU484" s="726"/>
      <c r="AV484" s="726"/>
      <c r="AW484" s="726"/>
      <c r="AX484" s="726"/>
      <c r="AY484" s="726"/>
      <c r="AZ484" s="726"/>
      <c r="BA484" s="726"/>
      <c r="BB484" s="726"/>
      <c r="BC484" s="726"/>
      <c r="BD484" s="726"/>
      <c r="BE484" s="726"/>
      <c r="BF484" s="726"/>
      <c r="BG484" s="726"/>
      <c r="BH484" s="726"/>
      <c r="BI484" s="726"/>
      <c r="BJ484" s="726"/>
      <c r="BK484" s="726"/>
      <c r="BL484" s="726"/>
    </row>
    <row r="485" spans="1:64" ht="12.75" customHeight="1" outlineLevel="1" x14ac:dyDescent="0.2">
      <c r="A485" s="726"/>
      <c r="B485" s="845" t="s">
        <v>946</v>
      </c>
      <c r="C485" s="974" t="s">
        <v>3235</v>
      </c>
      <c r="D485" s="463" t="s">
        <v>918</v>
      </c>
      <c r="E485" s="463" t="s">
        <v>918</v>
      </c>
      <c r="F485" s="463" t="s">
        <v>918</v>
      </c>
      <c r="G485" s="463" t="s">
        <v>918</v>
      </c>
      <c r="H485" s="463" t="s">
        <v>918</v>
      </c>
      <c r="I485" s="463" t="s">
        <v>918</v>
      </c>
      <c r="J485" s="463" t="s">
        <v>918</v>
      </c>
      <c r="K485" s="463" t="s">
        <v>918</v>
      </c>
      <c r="L485" s="463" t="s">
        <v>918</v>
      </c>
      <c r="M485" s="463" t="s">
        <v>918</v>
      </c>
      <c r="N485" s="463" t="s">
        <v>918</v>
      </c>
      <c r="O485" s="463" t="s">
        <v>918</v>
      </c>
      <c r="P485" s="463" t="s">
        <v>918</v>
      </c>
      <c r="Q485" s="463" t="s">
        <v>918</v>
      </c>
      <c r="R485" s="463" t="s">
        <v>918</v>
      </c>
      <c r="S485" s="463" t="s">
        <v>918</v>
      </c>
      <c r="T485" s="463" t="s">
        <v>918</v>
      </c>
      <c r="U485" s="463" t="s">
        <v>918</v>
      </c>
      <c r="V485" s="463" t="s">
        <v>918</v>
      </c>
      <c r="W485" s="463" t="s">
        <v>918</v>
      </c>
      <c r="X485" s="463" t="s">
        <v>918</v>
      </c>
      <c r="Y485" s="463" t="s">
        <v>918</v>
      </c>
      <c r="Z485" s="463" t="s">
        <v>918</v>
      </c>
      <c r="AA485" s="463" t="s">
        <v>918</v>
      </c>
      <c r="AB485" s="463" t="s">
        <v>918</v>
      </c>
      <c r="AC485" s="463" t="s">
        <v>918</v>
      </c>
      <c r="AD485" s="463" t="s">
        <v>918</v>
      </c>
      <c r="AE485" s="463" t="s">
        <v>918</v>
      </c>
      <c r="AF485" s="463" t="s">
        <v>918</v>
      </c>
      <c r="AG485" s="463" t="s">
        <v>918</v>
      </c>
      <c r="AH485" s="463" t="s">
        <v>918</v>
      </c>
      <c r="AI485" s="463" t="s">
        <v>918</v>
      </c>
      <c r="AJ485" s="463" t="s">
        <v>918</v>
      </c>
      <c r="AK485" s="463" t="s">
        <v>918</v>
      </c>
      <c r="AL485" s="726"/>
      <c r="AM485" s="726"/>
      <c r="AN485" s="726"/>
      <c r="AO485" s="726"/>
      <c r="AP485" s="726"/>
      <c r="AQ485" s="726"/>
      <c r="AR485" s="726"/>
      <c r="AS485" s="726"/>
      <c r="AT485" s="726"/>
      <c r="AU485" s="726"/>
      <c r="AV485" s="726"/>
      <c r="AW485" s="726"/>
      <c r="AX485" s="726"/>
      <c r="AY485" s="726"/>
      <c r="AZ485" s="726"/>
      <c r="BA485" s="726"/>
      <c r="BB485" s="726"/>
      <c r="BC485" s="726"/>
      <c r="BD485" s="726"/>
      <c r="BE485" s="726"/>
      <c r="BF485" s="726"/>
      <c r="BG485" s="726"/>
      <c r="BH485" s="726"/>
      <c r="BI485" s="726"/>
      <c r="BJ485" s="726"/>
      <c r="BK485" s="726"/>
      <c r="BL485" s="726"/>
    </row>
    <row r="486" spans="1:64" ht="12.75" customHeight="1" outlineLevel="1" x14ac:dyDescent="0.2">
      <c r="A486" s="726"/>
      <c r="B486" s="845" t="s">
        <v>946</v>
      </c>
      <c r="C486" s="974" t="s">
        <v>3236</v>
      </c>
      <c r="D486" s="463" t="s">
        <v>918</v>
      </c>
      <c r="E486" s="463" t="s">
        <v>918</v>
      </c>
      <c r="F486" s="463" t="s">
        <v>918</v>
      </c>
      <c r="G486" s="463" t="s">
        <v>918</v>
      </c>
      <c r="H486" s="463" t="s">
        <v>918</v>
      </c>
      <c r="I486" s="463" t="s">
        <v>918</v>
      </c>
      <c r="J486" s="463" t="s">
        <v>918</v>
      </c>
      <c r="K486" s="463" t="s">
        <v>918</v>
      </c>
      <c r="L486" s="463" t="s">
        <v>918</v>
      </c>
      <c r="M486" s="463" t="s">
        <v>918</v>
      </c>
      <c r="N486" s="463" t="s">
        <v>918</v>
      </c>
      <c r="O486" s="463" t="s">
        <v>918</v>
      </c>
      <c r="P486" s="463" t="s">
        <v>918</v>
      </c>
      <c r="Q486" s="463" t="s">
        <v>918</v>
      </c>
      <c r="R486" s="463" t="s">
        <v>918</v>
      </c>
      <c r="S486" s="463" t="s">
        <v>918</v>
      </c>
      <c r="T486" s="463" t="s">
        <v>918</v>
      </c>
      <c r="U486" s="463" t="s">
        <v>918</v>
      </c>
      <c r="V486" s="463" t="s">
        <v>918</v>
      </c>
      <c r="W486" s="463" t="s">
        <v>918</v>
      </c>
      <c r="X486" s="463" t="s">
        <v>918</v>
      </c>
      <c r="Y486" s="463" t="s">
        <v>918</v>
      </c>
      <c r="Z486" s="463" t="s">
        <v>918</v>
      </c>
      <c r="AA486" s="463" t="s">
        <v>918</v>
      </c>
      <c r="AB486" s="463" t="s">
        <v>918</v>
      </c>
      <c r="AC486" s="463" t="s">
        <v>918</v>
      </c>
      <c r="AD486" s="463" t="s">
        <v>918</v>
      </c>
      <c r="AE486" s="463" t="s">
        <v>918</v>
      </c>
      <c r="AF486" s="463" t="s">
        <v>918</v>
      </c>
      <c r="AG486" s="463" t="s">
        <v>918</v>
      </c>
      <c r="AH486" s="463" t="s">
        <v>918</v>
      </c>
      <c r="AI486" s="463" t="s">
        <v>918</v>
      </c>
      <c r="AJ486" s="463" t="s">
        <v>918</v>
      </c>
      <c r="AK486" s="463" t="s">
        <v>918</v>
      </c>
      <c r="AL486" s="726"/>
      <c r="AM486" s="726"/>
      <c r="AN486" s="726"/>
      <c r="AO486" s="726"/>
      <c r="AP486" s="726"/>
      <c r="AQ486" s="726"/>
      <c r="AR486" s="726"/>
      <c r="AS486" s="726"/>
      <c r="AT486" s="726"/>
      <c r="AU486" s="726"/>
      <c r="AV486" s="726"/>
      <c r="AW486" s="726"/>
      <c r="AX486" s="726"/>
      <c r="AY486" s="726"/>
      <c r="AZ486" s="726"/>
      <c r="BA486" s="726"/>
      <c r="BB486" s="726"/>
      <c r="BC486" s="726"/>
      <c r="BD486" s="726"/>
      <c r="BE486" s="726"/>
      <c r="BF486" s="726"/>
      <c r="BG486" s="726"/>
      <c r="BH486" s="726"/>
      <c r="BI486" s="726"/>
      <c r="BJ486" s="726"/>
      <c r="BK486" s="726"/>
      <c r="BL486" s="726"/>
    </row>
    <row r="487" spans="1:64" ht="12.75" customHeight="1" outlineLevel="1" x14ac:dyDescent="0.2">
      <c r="A487" s="726"/>
      <c r="B487" s="845" t="s">
        <v>946</v>
      </c>
      <c r="C487" s="974" t="s">
        <v>3237</v>
      </c>
      <c r="D487" s="463" t="s">
        <v>918</v>
      </c>
      <c r="E487" s="463" t="s">
        <v>918</v>
      </c>
      <c r="F487" s="463" t="s">
        <v>918</v>
      </c>
      <c r="G487" s="463" t="s">
        <v>918</v>
      </c>
      <c r="H487" s="463" t="s">
        <v>918</v>
      </c>
      <c r="I487" s="463" t="s">
        <v>918</v>
      </c>
      <c r="J487" s="463" t="s">
        <v>918</v>
      </c>
      <c r="K487" s="463" t="s">
        <v>918</v>
      </c>
      <c r="L487" s="463" t="s">
        <v>918</v>
      </c>
      <c r="M487" s="463" t="s">
        <v>918</v>
      </c>
      <c r="N487" s="463" t="s">
        <v>918</v>
      </c>
      <c r="O487" s="463" t="s">
        <v>918</v>
      </c>
      <c r="P487" s="463" t="s">
        <v>918</v>
      </c>
      <c r="Q487" s="463" t="s">
        <v>918</v>
      </c>
      <c r="R487" s="463" t="s">
        <v>918</v>
      </c>
      <c r="S487" s="463" t="s">
        <v>918</v>
      </c>
      <c r="T487" s="463" t="s">
        <v>918</v>
      </c>
      <c r="U487" s="463" t="s">
        <v>918</v>
      </c>
      <c r="V487" s="463" t="s">
        <v>918</v>
      </c>
      <c r="W487" s="463" t="s">
        <v>918</v>
      </c>
      <c r="X487" s="463" t="s">
        <v>918</v>
      </c>
      <c r="Y487" s="463" t="s">
        <v>918</v>
      </c>
      <c r="Z487" s="463" t="s">
        <v>918</v>
      </c>
      <c r="AA487" s="463" t="s">
        <v>918</v>
      </c>
      <c r="AB487" s="463" t="s">
        <v>918</v>
      </c>
      <c r="AC487" s="463" t="s">
        <v>918</v>
      </c>
      <c r="AD487" s="463" t="s">
        <v>918</v>
      </c>
      <c r="AE487" s="463" t="s">
        <v>918</v>
      </c>
      <c r="AF487" s="463" t="s">
        <v>918</v>
      </c>
      <c r="AG487" s="463" t="s">
        <v>918</v>
      </c>
      <c r="AH487" s="463" t="s">
        <v>918</v>
      </c>
      <c r="AI487" s="463" t="s">
        <v>918</v>
      </c>
      <c r="AJ487" s="463" t="s">
        <v>918</v>
      </c>
      <c r="AK487" s="463" t="s">
        <v>918</v>
      </c>
      <c r="AL487" s="726"/>
      <c r="AM487" s="726"/>
      <c r="AN487" s="726"/>
      <c r="AO487" s="726"/>
      <c r="AP487" s="726"/>
      <c r="AQ487" s="726"/>
      <c r="AR487" s="726"/>
      <c r="AS487" s="726"/>
      <c r="AT487" s="726"/>
      <c r="AU487" s="726"/>
      <c r="AV487" s="726"/>
      <c r="AW487" s="726"/>
      <c r="AX487" s="726"/>
      <c r="AY487" s="726"/>
      <c r="AZ487" s="726"/>
      <c r="BA487" s="726"/>
      <c r="BB487" s="726"/>
      <c r="BC487" s="726"/>
      <c r="BD487" s="726"/>
      <c r="BE487" s="726"/>
      <c r="BF487" s="726"/>
      <c r="BG487" s="726"/>
      <c r="BH487" s="726"/>
      <c r="BI487" s="726"/>
      <c r="BJ487" s="726"/>
      <c r="BK487" s="726"/>
      <c r="BL487" s="726"/>
    </row>
    <row r="488" spans="1:64" ht="12.75" customHeight="1" outlineLevel="1" x14ac:dyDescent="0.2">
      <c r="A488" s="726"/>
      <c r="B488" s="845" t="s">
        <v>946</v>
      </c>
      <c r="C488" s="974" t="s">
        <v>3238</v>
      </c>
      <c r="D488" s="463" t="s">
        <v>918</v>
      </c>
      <c r="E488" s="463" t="s">
        <v>918</v>
      </c>
      <c r="F488" s="463" t="s">
        <v>918</v>
      </c>
      <c r="G488" s="463" t="s">
        <v>918</v>
      </c>
      <c r="H488" s="463" t="s">
        <v>918</v>
      </c>
      <c r="I488" s="463" t="s">
        <v>918</v>
      </c>
      <c r="J488" s="463" t="s">
        <v>918</v>
      </c>
      <c r="K488" s="463" t="s">
        <v>918</v>
      </c>
      <c r="L488" s="463" t="s">
        <v>918</v>
      </c>
      <c r="M488" s="463" t="s">
        <v>918</v>
      </c>
      <c r="N488" s="463" t="s">
        <v>918</v>
      </c>
      <c r="O488" s="463" t="s">
        <v>918</v>
      </c>
      <c r="P488" s="463" t="s">
        <v>918</v>
      </c>
      <c r="Q488" s="463" t="s">
        <v>918</v>
      </c>
      <c r="R488" s="463" t="s">
        <v>918</v>
      </c>
      <c r="S488" s="463" t="s">
        <v>918</v>
      </c>
      <c r="T488" s="463" t="s">
        <v>918</v>
      </c>
      <c r="U488" s="463" t="s">
        <v>918</v>
      </c>
      <c r="V488" s="463" t="s">
        <v>918</v>
      </c>
      <c r="W488" s="463" t="s">
        <v>918</v>
      </c>
      <c r="X488" s="463" t="s">
        <v>918</v>
      </c>
      <c r="Y488" s="463" t="s">
        <v>918</v>
      </c>
      <c r="Z488" s="463" t="s">
        <v>918</v>
      </c>
      <c r="AA488" s="463" t="s">
        <v>918</v>
      </c>
      <c r="AB488" s="463" t="s">
        <v>918</v>
      </c>
      <c r="AC488" s="463" t="s">
        <v>918</v>
      </c>
      <c r="AD488" s="463" t="s">
        <v>918</v>
      </c>
      <c r="AE488" s="463" t="s">
        <v>918</v>
      </c>
      <c r="AF488" s="463" t="s">
        <v>918</v>
      </c>
      <c r="AG488" s="463" t="s">
        <v>918</v>
      </c>
      <c r="AH488" s="463" t="s">
        <v>918</v>
      </c>
      <c r="AI488" s="463" t="s">
        <v>918</v>
      </c>
      <c r="AJ488" s="463" t="s">
        <v>918</v>
      </c>
      <c r="AK488" s="463" t="s">
        <v>918</v>
      </c>
      <c r="AL488" s="726"/>
      <c r="AM488" s="726"/>
      <c r="AN488" s="726"/>
      <c r="AO488" s="726"/>
      <c r="AP488" s="726"/>
      <c r="AQ488" s="726"/>
      <c r="AR488" s="726"/>
      <c r="AS488" s="726"/>
      <c r="AT488" s="726"/>
      <c r="AU488" s="726"/>
      <c r="AV488" s="726"/>
      <c r="AW488" s="726"/>
      <c r="AX488" s="726"/>
      <c r="AY488" s="726"/>
      <c r="AZ488" s="726"/>
      <c r="BA488" s="726"/>
      <c r="BB488" s="726"/>
      <c r="BC488" s="726"/>
      <c r="BD488" s="726"/>
      <c r="BE488" s="726"/>
      <c r="BF488" s="726"/>
      <c r="BG488" s="726"/>
      <c r="BH488" s="726"/>
      <c r="BI488" s="726"/>
      <c r="BJ488" s="726"/>
      <c r="BK488" s="726"/>
      <c r="BL488" s="726"/>
    </row>
    <row r="489" spans="1:64" ht="12.75" customHeight="1" outlineLevel="1" x14ac:dyDescent="0.2">
      <c r="A489" s="726"/>
      <c r="B489" s="845" t="s">
        <v>946</v>
      </c>
      <c r="C489" s="974" t="s">
        <v>3239</v>
      </c>
      <c r="D489" s="463" t="s">
        <v>918</v>
      </c>
      <c r="E489" s="463" t="s">
        <v>918</v>
      </c>
      <c r="F489" s="463" t="s">
        <v>918</v>
      </c>
      <c r="G489" s="463" t="s">
        <v>918</v>
      </c>
      <c r="H489" s="463" t="s">
        <v>918</v>
      </c>
      <c r="I489" s="463" t="s">
        <v>918</v>
      </c>
      <c r="J489" s="463" t="s">
        <v>918</v>
      </c>
      <c r="K489" s="463" t="s">
        <v>918</v>
      </c>
      <c r="L489" s="463" t="s">
        <v>918</v>
      </c>
      <c r="M489" s="463" t="s">
        <v>918</v>
      </c>
      <c r="N489" s="463" t="s">
        <v>918</v>
      </c>
      <c r="O489" s="463" t="s">
        <v>918</v>
      </c>
      <c r="P489" s="463" t="s">
        <v>918</v>
      </c>
      <c r="Q489" s="463" t="s">
        <v>918</v>
      </c>
      <c r="R489" s="463" t="s">
        <v>918</v>
      </c>
      <c r="S489" s="463" t="s">
        <v>918</v>
      </c>
      <c r="T489" s="463" t="s">
        <v>918</v>
      </c>
      <c r="U489" s="463" t="s">
        <v>918</v>
      </c>
      <c r="V489" s="463" t="s">
        <v>918</v>
      </c>
      <c r="W489" s="463" t="s">
        <v>918</v>
      </c>
      <c r="X489" s="463" t="s">
        <v>918</v>
      </c>
      <c r="Y489" s="463" t="s">
        <v>918</v>
      </c>
      <c r="Z489" s="463" t="s">
        <v>918</v>
      </c>
      <c r="AA489" s="463" t="s">
        <v>918</v>
      </c>
      <c r="AB489" s="463" t="s">
        <v>918</v>
      </c>
      <c r="AC489" s="463" t="s">
        <v>918</v>
      </c>
      <c r="AD489" s="463" t="s">
        <v>918</v>
      </c>
      <c r="AE489" s="463" t="s">
        <v>918</v>
      </c>
      <c r="AF489" s="463" t="s">
        <v>918</v>
      </c>
      <c r="AG489" s="463" t="s">
        <v>918</v>
      </c>
      <c r="AH489" s="463" t="s">
        <v>918</v>
      </c>
      <c r="AI489" s="463" t="s">
        <v>918</v>
      </c>
      <c r="AJ489" s="463" t="s">
        <v>918</v>
      </c>
      <c r="AK489" s="463" t="s">
        <v>918</v>
      </c>
      <c r="AL489" s="726"/>
      <c r="AM489" s="726"/>
      <c r="AN489" s="726"/>
      <c r="AO489" s="726"/>
      <c r="AP489" s="726"/>
      <c r="AQ489" s="726"/>
      <c r="AR489" s="726"/>
      <c r="AS489" s="726"/>
      <c r="AT489" s="726"/>
      <c r="AU489" s="726"/>
      <c r="AV489" s="726"/>
      <c r="AW489" s="726"/>
      <c r="AX489" s="726"/>
      <c r="AY489" s="726"/>
      <c r="AZ489" s="726"/>
      <c r="BA489" s="726"/>
      <c r="BB489" s="726"/>
      <c r="BC489" s="726"/>
      <c r="BD489" s="726"/>
      <c r="BE489" s="726"/>
      <c r="BF489" s="726"/>
      <c r="BG489" s="726"/>
      <c r="BH489" s="726"/>
      <c r="BI489" s="726"/>
      <c r="BJ489" s="726"/>
      <c r="BK489" s="726"/>
      <c r="BL489" s="726"/>
    </row>
    <row r="490" spans="1:64" ht="12.75" customHeight="1" outlineLevel="1" x14ac:dyDescent="0.2">
      <c r="A490" s="726"/>
      <c r="B490" s="845" t="s">
        <v>946</v>
      </c>
      <c r="C490" s="974" t="s">
        <v>3240</v>
      </c>
      <c r="D490" s="463" t="s">
        <v>918</v>
      </c>
      <c r="E490" s="463" t="s">
        <v>918</v>
      </c>
      <c r="F490" s="463" t="s">
        <v>918</v>
      </c>
      <c r="G490" s="463" t="s">
        <v>918</v>
      </c>
      <c r="H490" s="463" t="s">
        <v>918</v>
      </c>
      <c r="I490" s="463" t="s">
        <v>918</v>
      </c>
      <c r="J490" s="463" t="s">
        <v>918</v>
      </c>
      <c r="K490" s="463" t="s">
        <v>918</v>
      </c>
      <c r="L490" s="463" t="s">
        <v>918</v>
      </c>
      <c r="M490" s="463" t="s">
        <v>918</v>
      </c>
      <c r="N490" s="463" t="s">
        <v>918</v>
      </c>
      <c r="O490" s="463" t="s">
        <v>918</v>
      </c>
      <c r="P490" s="463" t="s">
        <v>918</v>
      </c>
      <c r="Q490" s="463" t="s">
        <v>918</v>
      </c>
      <c r="R490" s="463" t="s">
        <v>918</v>
      </c>
      <c r="S490" s="463" t="s">
        <v>918</v>
      </c>
      <c r="T490" s="463" t="s">
        <v>918</v>
      </c>
      <c r="U490" s="463" t="s">
        <v>918</v>
      </c>
      <c r="V490" s="463" t="s">
        <v>918</v>
      </c>
      <c r="W490" s="463" t="s">
        <v>918</v>
      </c>
      <c r="X490" s="463" t="s">
        <v>918</v>
      </c>
      <c r="Y490" s="463" t="s">
        <v>918</v>
      </c>
      <c r="Z490" s="463" t="s">
        <v>918</v>
      </c>
      <c r="AA490" s="463" t="s">
        <v>918</v>
      </c>
      <c r="AB490" s="463" t="s">
        <v>918</v>
      </c>
      <c r="AC490" s="463" t="s">
        <v>918</v>
      </c>
      <c r="AD490" s="463" t="s">
        <v>918</v>
      </c>
      <c r="AE490" s="463" t="s">
        <v>918</v>
      </c>
      <c r="AF490" s="463" t="s">
        <v>918</v>
      </c>
      <c r="AG490" s="463" t="s">
        <v>918</v>
      </c>
      <c r="AH490" s="463" t="s">
        <v>918</v>
      </c>
      <c r="AI490" s="463" t="s">
        <v>918</v>
      </c>
      <c r="AJ490" s="463" t="s">
        <v>918</v>
      </c>
      <c r="AK490" s="463" t="s">
        <v>918</v>
      </c>
      <c r="AL490" s="726"/>
      <c r="AM490" s="726"/>
      <c r="AN490" s="726"/>
      <c r="AO490" s="726"/>
      <c r="AP490" s="726"/>
      <c r="AQ490" s="726"/>
      <c r="AR490" s="726"/>
      <c r="AS490" s="726"/>
      <c r="AT490" s="726"/>
      <c r="AU490" s="726"/>
      <c r="AV490" s="726"/>
      <c r="AW490" s="726"/>
      <c r="AX490" s="726"/>
      <c r="AY490" s="726"/>
      <c r="AZ490" s="726"/>
      <c r="BA490" s="726"/>
      <c r="BB490" s="726"/>
      <c r="BC490" s="726"/>
      <c r="BD490" s="726"/>
      <c r="BE490" s="726"/>
      <c r="BF490" s="726"/>
      <c r="BG490" s="726"/>
      <c r="BH490" s="726"/>
      <c r="BI490" s="726"/>
      <c r="BJ490" s="726"/>
      <c r="BK490" s="726"/>
      <c r="BL490" s="726"/>
    </row>
    <row r="491" spans="1:64" ht="12.75" customHeight="1" outlineLevel="1" x14ac:dyDescent="0.2">
      <c r="A491" s="726"/>
      <c r="B491" s="845" t="s">
        <v>946</v>
      </c>
      <c r="C491" s="974" t="s">
        <v>3241</v>
      </c>
      <c r="D491" s="463" t="s">
        <v>918</v>
      </c>
      <c r="E491" s="463" t="s">
        <v>918</v>
      </c>
      <c r="F491" s="463" t="s">
        <v>918</v>
      </c>
      <c r="G491" s="463" t="s">
        <v>918</v>
      </c>
      <c r="H491" s="463" t="s">
        <v>918</v>
      </c>
      <c r="I491" s="463" t="s">
        <v>918</v>
      </c>
      <c r="J491" s="463" t="s">
        <v>918</v>
      </c>
      <c r="K491" s="463" t="s">
        <v>918</v>
      </c>
      <c r="L491" s="463" t="s">
        <v>918</v>
      </c>
      <c r="M491" s="463" t="s">
        <v>918</v>
      </c>
      <c r="N491" s="463" t="s">
        <v>918</v>
      </c>
      <c r="O491" s="463" t="s">
        <v>918</v>
      </c>
      <c r="P491" s="463" t="s">
        <v>918</v>
      </c>
      <c r="Q491" s="463" t="s">
        <v>918</v>
      </c>
      <c r="R491" s="463" t="s">
        <v>918</v>
      </c>
      <c r="S491" s="463" t="s">
        <v>918</v>
      </c>
      <c r="T491" s="463" t="s">
        <v>918</v>
      </c>
      <c r="U491" s="463" t="s">
        <v>918</v>
      </c>
      <c r="V491" s="463" t="s">
        <v>918</v>
      </c>
      <c r="W491" s="463" t="s">
        <v>918</v>
      </c>
      <c r="X491" s="463" t="s">
        <v>918</v>
      </c>
      <c r="Y491" s="463" t="s">
        <v>918</v>
      </c>
      <c r="Z491" s="463" t="s">
        <v>918</v>
      </c>
      <c r="AA491" s="463" t="s">
        <v>918</v>
      </c>
      <c r="AB491" s="463" t="s">
        <v>918</v>
      </c>
      <c r="AC491" s="463" t="s">
        <v>918</v>
      </c>
      <c r="AD491" s="463" t="s">
        <v>918</v>
      </c>
      <c r="AE491" s="463" t="s">
        <v>918</v>
      </c>
      <c r="AF491" s="463" t="s">
        <v>918</v>
      </c>
      <c r="AG491" s="463" t="s">
        <v>918</v>
      </c>
      <c r="AH491" s="463" t="s">
        <v>918</v>
      </c>
      <c r="AI491" s="463" t="s">
        <v>918</v>
      </c>
      <c r="AJ491" s="463" t="s">
        <v>918</v>
      </c>
      <c r="AK491" s="463" t="s">
        <v>918</v>
      </c>
      <c r="AL491" s="726"/>
      <c r="AM491" s="726"/>
      <c r="AN491" s="726"/>
      <c r="AO491" s="726"/>
      <c r="AP491" s="726"/>
      <c r="AQ491" s="726"/>
      <c r="AR491" s="726"/>
      <c r="AS491" s="726"/>
      <c r="AT491" s="726"/>
      <c r="AU491" s="726"/>
      <c r="AV491" s="726"/>
      <c r="AW491" s="726"/>
      <c r="AX491" s="726"/>
      <c r="AY491" s="726"/>
      <c r="AZ491" s="726"/>
      <c r="BA491" s="726"/>
      <c r="BB491" s="726"/>
      <c r="BC491" s="726"/>
      <c r="BD491" s="726"/>
      <c r="BE491" s="726"/>
      <c r="BF491" s="726"/>
      <c r="BG491" s="726"/>
      <c r="BH491" s="726"/>
      <c r="BI491" s="726"/>
      <c r="BJ491" s="726"/>
      <c r="BK491" s="726"/>
      <c r="BL491" s="726"/>
    </row>
    <row r="492" spans="1:64" ht="12.75" customHeight="1" outlineLevel="1" x14ac:dyDescent="0.2">
      <c r="A492" s="726"/>
      <c r="B492" s="845" t="s">
        <v>946</v>
      </c>
      <c r="C492" s="974" t="s">
        <v>3242</v>
      </c>
      <c r="D492" s="463" t="s">
        <v>918</v>
      </c>
      <c r="E492" s="463" t="s">
        <v>918</v>
      </c>
      <c r="F492" s="463" t="s">
        <v>918</v>
      </c>
      <c r="G492" s="463" t="s">
        <v>918</v>
      </c>
      <c r="H492" s="463" t="s">
        <v>918</v>
      </c>
      <c r="I492" s="463" t="s">
        <v>918</v>
      </c>
      <c r="J492" s="463" t="s">
        <v>918</v>
      </c>
      <c r="K492" s="463" t="s">
        <v>918</v>
      </c>
      <c r="L492" s="463" t="s">
        <v>918</v>
      </c>
      <c r="M492" s="463" t="s">
        <v>918</v>
      </c>
      <c r="N492" s="463" t="s">
        <v>918</v>
      </c>
      <c r="O492" s="463" t="s">
        <v>918</v>
      </c>
      <c r="P492" s="463" t="s">
        <v>918</v>
      </c>
      <c r="Q492" s="463" t="s">
        <v>918</v>
      </c>
      <c r="R492" s="463" t="s">
        <v>918</v>
      </c>
      <c r="S492" s="463" t="s">
        <v>918</v>
      </c>
      <c r="T492" s="463" t="s">
        <v>918</v>
      </c>
      <c r="U492" s="463" t="s">
        <v>918</v>
      </c>
      <c r="V492" s="463" t="s">
        <v>918</v>
      </c>
      <c r="W492" s="463" t="s">
        <v>918</v>
      </c>
      <c r="X492" s="463" t="s">
        <v>918</v>
      </c>
      <c r="Y492" s="463" t="s">
        <v>918</v>
      </c>
      <c r="Z492" s="463" t="s">
        <v>918</v>
      </c>
      <c r="AA492" s="463" t="s">
        <v>918</v>
      </c>
      <c r="AB492" s="463" t="s">
        <v>918</v>
      </c>
      <c r="AC492" s="463" t="s">
        <v>918</v>
      </c>
      <c r="AD492" s="463" t="s">
        <v>918</v>
      </c>
      <c r="AE492" s="463" t="s">
        <v>918</v>
      </c>
      <c r="AF492" s="463" t="s">
        <v>918</v>
      </c>
      <c r="AG492" s="463" t="s">
        <v>918</v>
      </c>
      <c r="AH492" s="463" t="s">
        <v>918</v>
      </c>
      <c r="AI492" s="463" t="s">
        <v>918</v>
      </c>
      <c r="AJ492" s="463" t="s">
        <v>918</v>
      </c>
      <c r="AK492" s="463" t="s">
        <v>918</v>
      </c>
      <c r="AL492" s="726"/>
      <c r="AM492" s="726"/>
      <c r="AN492" s="726"/>
      <c r="AO492" s="726"/>
      <c r="AP492" s="726"/>
      <c r="AQ492" s="726"/>
      <c r="AR492" s="726"/>
      <c r="AS492" s="726"/>
      <c r="AT492" s="726"/>
      <c r="AU492" s="726"/>
      <c r="AV492" s="726"/>
      <c r="AW492" s="726"/>
      <c r="AX492" s="726"/>
      <c r="AY492" s="726"/>
      <c r="AZ492" s="726"/>
      <c r="BA492" s="726"/>
      <c r="BB492" s="726"/>
      <c r="BC492" s="726"/>
      <c r="BD492" s="726"/>
      <c r="BE492" s="726"/>
      <c r="BF492" s="726"/>
      <c r="BG492" s="726"/>
      <c r="BH492" s="726"/>
      <c r="BI492" s="726"/>
      <c r="BJ492" s="726"/>
      <c r="BK492" s="726"/>
      <c r="BL492" s="726"/>
    </row>
    <row r="493" spans="1:64" ht="12.75" customHeight="1" outlineLevel="1" x14ac:dyDescent="0.2">
      <c r="A493" s="726"/>
      <c r="B493" s="845" t="s">
        <v>946</v>
      </c>
      <c r="C493" s="974" t="s">
        <v>3243</v>
      </c>
      <c r="D493" s="463" t="s">
        <v>918</v>
      </c>
      <c r="E493" s="463" t="s">
        <v>918</v>
      </c>
      <c r="F493" s="463" t="s">
        <v>918</v>
      </c>
      <c r="G493" s="463" t="s">
        <v>918</v>
      </c>
      <c r="H493" s="463" t="s">
        <v>918</v>
      </c>
      <c r="I493" s="463" t="s">
        <v>918</v>
      </c>
      <c r="J493" s="463" t="s">
        <v>918</v>
      </c>
      <c r="K493" s="463" t="s">
        <v>918</v>
      </c>
      <c r="L493" s="463" t="s">
        <v>918</v>
      </c>
      <c r="M493" s="463" t="s">
        <v>918</v>
      </c>
      <c r="N493" s="463" t="s">
        <v>918</v>
      </c>
      <c r="O493" s="463" t="s">
        <v>918</v>
      </c>
      <c r="P493" s="463" t="s">
        <v>918</v>
      </c>
      <c r="Q493" s="463" t="s">
        <v>918</v>
      </c>
      <c r="R493" s="463" t="s">
        <v>918</v>
      </c>
      <c r="S493" s="463" t="s">
        <v>918</v>
      </c>
      <c r="T493" s="463" t="s">
        <v>918</v>
      </c>
      <c r="U493" s="463" t="s">
        <v>918</v>
      </c>
      <c r="V493" s="463" t="s">
        <v>918</v>
      </c>
      <c r="W493" s="463" t="s">
        <v>918</v>
      </c>
      <c r="X493" s="463" t="s">
        <v>918</v>
      </c>
      <c r="Y493" s="463" t="s">
        <v>918</v>
      </c>
      <c r="Z493" s="463" t="s">
        <v>918</v>
      </c>
      <c r="AA493" s="463" t="s">
        <v>918</v>
      </c>
      <c r="AB493" s="463" t="s">
        <v>918</v>
      </c>
      <c r="AC493" s="463" t="s">
        <v>918</v>
      </c>
      <c r="AD493" s="463" t="s">
        <v>918</v>
      </c>
      <c r="AE493" s="463" t="s">
        <v>918</v>
      </c>
      <c r="AF493" s="463" t="s">
        <v>918</v>
      </c>
      <c r="AG493" s="463" t="s">
        <v>918</v>
      </c>
      <c r="AH493" s="463" t="s">
        <v>918</v>
      </c>
      <c r="AI493" s="463" t="s">
        <v>918</v>
      </c>
      <c r="AJ493" s="463" t="s">
        <v>918</v>
      </c>
      <c r="AK493" s="463" t="s">
        <v>918</v>
      </c>
      <c r="AL493" s="726"/>
      <c r="AM493" s="726"/>
      <c r="AN493" s="726"/>
      <c r="AO493" s="726"/>
      <c r="AP493" s="726"/>
      <c r="AQ493" s="726"/>
      <c r="AR493" s="726"/>
      <c r="AS493" s="726"/>
      <c r="AT493" s="726"/>
      <c r="AU493" s="726"/>
      <c r="AV493" s="726"/>
      <c r="AW493" s="726"/>
      <c r="AX493" s="726"/>
      <c r="AY493" s="726"/>
      <c r="AZ493" s="726"/>
      <c r="BA493" s="726"/>
      <c r="BB493" s="726"/>
      <c r="BC493" s="726"/>
      <c r="BD493" s="726"/>
      <c r="BE493" s="726"/>
      <c r="BF493" s="726"/>
      <c r="BG493" s="726"/>
      <c r="BH493" s="726"/>
      <c r="BI493" s="726"/>
      <c r="BJ493" s="726"/>
      <c r="BK493" s="726"/>
      <c r="BL493" s="726"/>
    </row>
    <row r="494" spans="1:64" ht="12.75" customHeight="1" outlineLevel="1" x14ac:dyDescent="0.2">
      <c r="A494" s="726"/>
      <c r="B494" s="845" t="s">
        <v>946</v>
      </c>
      <c r="C494" s="974" t="s">
        <v>3244</v>
      </c>
      <c r="D494" s="463" t="s">
        <v>918</v>
      </c>
      <c r="E494" s="463" t="s">
        <v>918</v>
      </c>
      <c r="F494" s="463" t="s">
        <v>918</v>
      </c>
      <c r="G494" s="463" t="s">
        <v>918</v>
      </c>
      <c r="H494" s="463" t="s">
        <v>918</v>
      </c>
      <c r="I494" s="463" t="s">
        <v>918</v>
      </c>
      <c r="J494" s="463" t="s">
        <v>918</v>
      </c>
      <c r="K494" s="463" t="s">
        <v>918</v>
      </c>
      <c r="L494" s="463" t="s">
        <v>918</v>
      </c>
      <c r="M494" s="463" t="s">
        <v>918</v>
      </c>
      <c r="N494" s="463" t="s">
        <v>918</v>
      </c>
      <c r="O494" s="463" t="s">
        <v>918</v>
      </c>
      <c r="P494" s="463" t="s">
        <v>918</v>
      </c>
      <c r="Q494" s="463" t="s">
        <v>918</v>
      </c>
      <c r="R494" s="463" t="s">
        <v>918</v>
      </c>
      <c r="S494" s="463" t="s">
        <v>918</v>
      </c>
      <c r="T494" s="463" t="s">
        <v>918</v>
      </c>
      <c r="U494" s="463" t="s">
        <v>918</v>
      </c>
      <c r="V494" s="463" t="s">
        <v>918</v>
      </c>
      <c r="W494" s="463" t="s">
        <v>918</v>
      </c>
      <c r="X494" s="463" t="s">
        <v>918</v>
      </c>
      <c r="Y494" s="463" t="s">
        <v>918</v>
      </c>
      <c r="Z494" s="463" t="s">
        <v>918</v>
      </c>
      <c r="AA494" s="463" t="s">
        <v>918</v>
      </c>
      <c r="AB494" s="463" t="s">
        <v>918</v>
      </c>
      <c r="AC494" s="463" t="s">
        <v>918</v>
      </c>
      <c r="AD494" s="463" t="s">
        <v>918</v>
      </c>
      <c r="AE494" s="463" t="s">
        <v>918</v>
      </c>
      <c r="AF494" s="463" t="s">
        <v>918</v>
      </c>
      <c r="AG494" s="463" t="s">
        <v>918</v>
      </c>
      <c r="AH494" s="463" t="s">
        <v>918</v>
      </c>
      <c r="AI494" s="463" t="s">
        <v>918</v>
      </c>
      <c r="AJ494" s="463" t="s">
        <v>918</v>
      </c>
      <c r="AK494" s="463" t="s">
        <v>918</v>
      </c>
      <c r="AL494" s="726"/>
      <c r="AM494" s="726"/>
      <c r="AN494" s="726"/>
      <c r="AO494" s="726"/>
      <c r="AP494" s="726"/>
      <c r="AQ494" s="726"/>
      <c r="AR494" s="726"/>
      <c r="AS494" s="726"/>
      <c r="AT494" s="726"/>
      <c r="AU494" s="726"/>
      <c r="AV494" s="726"/>
      <c r="AW494" s="726"/>
      <c r="AX494" s="726"/>
      <c r="AY494" s="726"/>
      <c r="AZ494" s="726"/>
      <c r="BA494" s="726"/>
      <c r="BB494" s="726"/>
      <c r="BC494" s="726"/>
      <c r="BD494" s="726"/>
      <c r="BE494" s="726"/>
      <c r="BF494" s="726"/>
      <c r="BG494" s="726"/>
      <c r="BH494" s="726"/>
      <c r="BI494" s="726"/>
      <c r="BJ494" s="726"/>
      <c r="BK494" s="726"/>
      <c r="BL494" s="726"/>
    </row>
    <row r="495" spans="1:64" ht="12.75" customHeight="1" outlineLevel="1" x14ac:dyDescent="0.2">
      <c r="A495" s="726"/>
      <c r="B495" s="845" t="s">
        <v>946</v>
      </c>
      <c r="C495" s="974" t="s">
        <v>3245</v>
      </c>
      <c r="D495" s="463" t="s">
        <v>918</v>
      </c>
      <c r="E495" s="463" t="s">
        <v>918</v>
      </c>
      <c r="F495" s="463" t="s">
        <v>918</v>
      </c>
      <c r="G495" s="463" t="s">
        <v>918</v>
      </c>
      <c r="H495" s="463" t="s">
        <v>918</v>
      </c>
      <c r="I495" s="463" t="s">
        <v>918</v>
      </c>
      <c r="J495" s="463" t="s">
        <v>918</v>
      </c>
      <c r="K495" s="463" t="s">
        <v>918</v>
      </c>
      <c r="L495" s="463" t="s">
        <v>918</v>
      </c>
      <c r="M495" s="463" t="s">
        <v>918</v>
      </c>
      <c r="N495" s="463" t="s">
        <v>918</v>
      </c>
      <c r="O495" s="463" t="s">
        <v>918</v>
      </c>
      <c r="P495" s="463" t="s">
        <v>918</v>
      </c>
      <c r="Q495" s="463" t="s">
        <v>918</v>
      </c>
      <c r="R495" s="463" t="s">
        <v>918</v>
      </c>
      <c r="S495" s="463" t="s">
        <v>918</v>
      </c>
      <c r="T495" s="463" t="s">
        <v>918</v>
      </c>
      <c r="U495" s="463" t="s">
        <v>918</v>
      </c>
      <c r="V495" s="463" t="s">
        <v>918</v>
      </c>
      <c r="W495" s="463" t="s">
        <v>918</v>
      </c>
      <c r="X495" s="463" t="s">
        <v>918</v>
      </c>
      <c r="Y495" s="463" t="s">
        <v>918</v>
      </c>
      <c r="Z495" s="463" t="s">
        <v>918</v>
      </c>
      <c r="AA495" s="463" t="s">
        <v>918</v>
      </c>
      <c r="AB495" s="463" t="s">
        <v>918</v>
      </c>
      <c r="AC495" s="463" t="s">
        <v>918</v>
      </c>
      <c r="AD495" s="463" t="s">
        <v>918</v>
      </c>
      <c r="AE495" s="463" t="s">
        <v>918</v>
      </c>
      <c r="AF495" s="463" t="s">
        <v>918</v>
      </c>
      <c r="AG495" s="463" t="s">
        <v>918</v>
      </c>
      <c r="AH495" s="463" t="s">
        <v>918</v>
      </c>
      <c r="AI495" s="463" t="s">
        <v>918</v>
      </c>
      <c r="AJ495" s="463" t="s">
        <v>918</v>
      </c>
      <c r="AK495" s="463" t="s">
        <v>918</v>
      </c>
      <c r="AL495" s="726"/>
      <c r="AM495" s="726"/>
      <c r="AN495" s="726"/>
      <c r="AO495" s="726"/>
      <c r="AP495" s="726"/>
      <c r="AQ495" s="726"/>
      <c r="AR495" s="726"/>
      <c r="AS495" s="726"/>
      <c r="AT495" s="726"/>
      <c r="AU495" s="726"/>
      <c r="AV495" s="726"/>
      <c r="AW495" s="726"/>
      <c r="AX495" s="726"/>
      <c r="AY495" s="726"/>
      <c r="AZ495" s="726"/>
      <c r="BA495" s="726"/>
      <c r="BB495" s="726"/>
      <c r="BC495" s="726"/>
      <c r="BD495" s="726"/>
      <c r="BE495" s="726"/>
      <c r="BF495" s="726"/>
      <c r="BG495" s="726"/>
      <c r="BH495" s="726"/>
      <c r="BI495" s="726"/>
      <c r="BJ495" s="726"/>
      <c r="BK495" s="726"/>
      <c r="BL495" s="726"/>
    </row>
    <row r="496" spans="1:64" ht="12.75" customHeight="1" outlineLevel="1" x14ac:dyDescent="0.2">
      <c r="A496" s="726"/>
      <c r="B496" s="845" t="s">
        <v>946</v>
      </c>
      <c r="C496" s="974" t="s">
        <v>3246</v>
      </c>
      <c r="D496" s="463" t="s">
        <v>918</v>
      </c>
      <c r="E496" s="463" t="s">
        <v>918</v>
      </c>
      <c r="F496" s="463" t="s">
        <v>918</v>
      </c>
      <c r="G496" s="463" t="s">
        <v>918</v>
      </c>
      <c r="H496" s="463" t="s">
        <v>918</v>
      </c>
      <c r="I496" s="463" t="s">
        <v>918</v>
      </c>
      <c r="J496" s="463" t="s">
        <v>918</v>
      </c>
      <c r="K496" s="463" t="s">
        <v>918</v>
      </c>
      <c r="L496" s="463" t="s">
        <v>918</v>
      </c>
      <c r="M496" s="463" t="s">
        <v>918</v>
      </c>
      <c r="N496" s="463" t="s">
        <v>918</v>
      </c>
      <c r="O496" s="463" t="s">
        <v>918</v>
      </c>
      <c r="P496" s="463" t="s">
        <v>918</v>
      </c>
      <c r="Q496" s="463" t="s">
        <v>918</v>
      </c>
      <c r="R496" s="463" t="s">
        <v>918</v>
      </c>
      <c r="S496" s="463" t="s">
        <v>918</v>
      </c>
      <c r="T496" s="463" t="s">
        <v>918</v>
      </c>
      <c r="U496" s="463" t="s">
        <v>918</v>
      </c>
      <c r="V496" s="463" t="s">
        <v>918</v>
      </c>
      <c r="W496" s="463" t="s">
        <v>918</v>
      </c>
      <c r="X496" s="463" t="s">
        <v>918</v>
      </c>
      <c r="Y496" s="463" t="s">
        <v>918</v>
      </c>
      <c r="Z496" s="463" t="s">
        <v>918</v>
      </c>
      <c r="AA496" s="463" t="s">
        <v>918</v>
      </c>
      <c r="AB496" s="463" t="s">
        <v>918</v>
      </c>
      <c r="AC496" s="463" t="s">
        <v>918</v>
      </c>
      <c r="AD496" s="463" t="s">
        <v>918</v>
      </c>
      <c r="AE496" s="463" t="s">
        <v>918</v>
      </c>
      <c r="AF496" s="463" t="s">
        <v>918</v>
      </c>
      <c r="AG496" s="463" t="s">
        <v>918</v>
      </c>
      <c r="AH496" s="463" t="s">
        <v>918</v>
      </c>
      <c r="AI496" s="463" t="s">
        <v>918</v>
      </c>
      <c r="AJ496" s="463" t="s">
        <v>918</v>
      </c>
      <c r="AK496" s="463" t="s">
        <v>918</v>
      </c>
      <c r="AL496" s="726"/>
      <c r="AM496" s="726"/>
      <c r="AN496" s="726"/>
      <c r="AO496" s="726"/>
      <c r="AP496" s="726"/>
      <c r="AQ496" s="726"/>
      <c r="AR496" s="726"/>
      <c r="AS496" s="726"/>
      <c r="AT496" s="726"/>
      <c r="AU496" s="726"/>
      <c r="AV496" s="726"/>
      <c r="AW496" s="726"/>
      <c r="AX496" s="726"/>
      <c r="AY496" s="726"/>
      <c r="AZ496" s="726"/>
      <c r="BA496" s="726"/>
      <c r="BB496" s="726"/>
      <c r="BC496" s="726"/>
      <c r="BD496" s="726"/>
      <c r="BE496" s="726"/>
      <c r="BF496" s="726"/>
      <c r="BG496" s="726"/>
      <c r="BH496" s="726"/>
      <c r="BI496" s="726"/>
      <c r="BJ496" s="726"/>
      <c r="BK496" s="726"/>
      <c r="BL496" s="726"/>
    </row>
    <row r="497" spans="1:64" ht="12.75" customHeight="1" outlineLevel="1" x14ac:dyDescent="0.2">
      <c r="A497" s="726"/>
      <c r="B497" s="845" t="s">
        <v>946</v>
      </c>
      <c r="C497" s="974" t="s">
        <v>3247</v>
      </c>
      <c r="D497" s="463" t="s">
        <v>918</v>
      </c>
      <c r="E497" s="463" t="s">
        <v>918</v>
      </c>
      <c r="F497" s="463" t="s">
        <v>918</v>
      </c>
      <c r="G497" s="463" t="s">
        <v>918</v>
      </c>
      <c r="H497" s="463" t="s">
        <v>918</v>
      </c>
      <c r="I497" s="463" t="s">
        <v>918</v>
      </c>
      <c r="J497" s="463" t="s">
        <v>918</v>
      </c>
      <c r="K497" s="463" t="s">
        <v>918</v>
      </c>
      <c r="L497" s="463" t="s">
        <v>918</v>
      </c>
      <c r="M497" s="463" t="s">
        <v>918</v>
      </c>
      <c r="N497" s="463" t="s">
        <v>918</v>
      </c>
      <c r="O497" s="463" t="s">
        <v>918</v>
      </c>
      <c r="P497" s="463" t="s">
        <v>918</v>
      </c>
      <c r="Q497" s="463" t="s">
        <v>918</v>
      </c>
      <c r="R497" s="463" t="s">
        <v>918</v>
      </c>
      <c r="S497" s="463" t="s">
        <v>918</v>
      </c>
      <c r="T497" s="463" t="s">
        <v>918</v>
      </c>
      <c r="U497" s="463" t="s">
        <v>918</v>
      </c>
      <c r="V497" s="463" t="s">
        <v>918</v>
      </c>
      <c r="W497" s="463" t="s">
        <v>918</v>
      </c>
      <c r="X497" s="463" t="s">
        <v>918</v>
      </c>
      <c r="Y497" s="463" t="s">
        <v>918</v>
      </c>
      <c r="Z497" s="463" t="s">
        <v>918</v>
      </c>
      <c r="AA497" s="463" t="s">
        <v>918</v>
      </c>
      <c r="AB497" s="463" t="s">
        <v>918</v>
      </c>
      <c r="AC497" s="463" t="s">
        <v>918</v>
      </c>
      <c r="AD497" s="463" t="s">
        <v>918</v>
      </c>
      <c r="AE497" s="463" t="s">
        <v>918</v>
      </c>
      <c r="AF497" s="463" t="s">
        <v>918</v>
      </c>
      <c r="AG497" s="463" t="s">
        <v>918</v>
      </c>
      <c r="AH497" s="463" t="s">
        <v>918</v>
      </c>
      <c r="AI497" s="463" t="s">
        <v>918</v>
      </c>
      <c r="AJ497" s="463" t="s">
        <v>918</v>
      </c>
      <c r="AK497" s="463" t="s">
        <v>918</v>
      </c>
      <c r="AL497" s="726"/>
      <c r="AM497" s="726"/>
      <c r="AN497" s="726"/>
      <c r="AO497" s="726"/>
      <c r="AP497" s="726"/>
      <c r="AQ497" s="726"/>
      <c r="AR497" s="726"/>
      <c r="AS497" s="726"/>
      <c r="AT497" s="726"/>
      <c r="AU497" s="726"/>
      <c r="AV497" s="726"/>
      <c r="AW497" s="726"/>
      <c r="AX497" s="726"/>
      <c r="AY497" s="726"/>
      <c r="AZ497" s="726"/>
      <c r="BA497" s="726"/>
      <c r="BB497" s="726"/>
      <c r="BC497" s="726"/>
      <c r="BD497" s="726"/>
      <c r="BE497" s="726"/>
      <c r="BF497" s="726"/>
      <c r="BG497" s="726"/>
      <c r="BH497" s="726"/>
      <c r="BI497" s="726"/>
      <c r="BJ497" s="726"/>
      <c r="BK497" s="726"/>
      <c r="BL497" s="726"/>
    </row>
    <row r="498" spans="1:64" ht="12.75" customHeight="1" outlineLevel="1" x14ac:dyDescent="0.2">
      <c r="A498" s="726"/>
      <c r="B498" s="845" t="s">
        <v>946</v>
      </c>
      <c r="C498" s="974" t="s">
        <v>3248</v>
      </c>
      <c r="D498" s="463" t="s">
        <v>918</v>
      </c>
      <c r="E498" s="463" t="s">
        <v>918</v>
      </c>
      <c r="F498" s="463" t="s">
        <v>918</v>
      </c>
      <c r="G498" s="463" t="s">
        <v>918</v>
      </c>
      <c r="H498" s="463" t="s">
        <v>918</v>
      </c>
      <c r="I498" s="463" t="s">
        <v>918</v>
      </c>
      <c r="J498" s="463" t="s">
        <v>918</v>
      </c>
      <c r="K498" s="463" t="s">
        <v>918</v>
      </c>
      <c r="L498" s="463" t="s">
        <v>918</v>
      </c>
      <c r="M498" s="463" t="s">
        <v>918</v>
      </c>
      <c r="N498" s="463" t="s">
        <v>918</v>
      </c>
      <c r="O498" s="463" t="s">
        <v>918</v>
      </c>
      <c r="P498" s="463" t="s">
        <v>918</v>
      </c>
      <c r="Q498" s="463" t="s">
        <v>918</v>
      </c>
      <c r="R498" s="463" t="s">
        <v>918</v>
      </c>
      <c r="S498" s="463" t="s">
        <v>918</v>
      </c>
      <c r="T498" s="463" t="s">
        <v>918</v>
      </c>
      <c r="U498" s="463" t="s">
        <v>918</v>
      </c>
      <c r="V498" s="463" t="s">
        <v>918</v>
      </c>
      <c r="W498" s="463" t="s">
        <v>918</v>
      </c>
      <c r="X498" s="463" t="s">
        <v>918</v>
      </c>
      <c r="Y498" s="463" t="s">
        <v>918</v>
      </c>
      <c r="Z498" s="463" t="s">
        <v>918</v>
      </c>
      <c r="AA498" s="463" t="s">
        <v>918</v>
      </c>
      <c r="AB498" s="463" t="s">
        <v>918</v>
      </c>
      <c r="AC498" s="463" t="s">
        <v>918</v>
      </c>
      <c r="AD498" s="463" t="s">
        <v>918</v>
      </c>
      <c r="AE498" s="463" t="s">
        <v>918</v>
      </c>
      <c r="AF498" s="463" t="s">
        <v>918</v>
      </c>
      <c r="AG498" s="463" t="s">
        <v>918</v>
      </c>
      <c r="AH498" s="463" t="s">
        <v>918</v>
      </c>
      <c r="AI498" s="463" t="s">
        <v>918</v>
      </c>
      <c r="AJ498" s="463" t="s">
        <v>918</v>
      </c>
      <c r="AK498" s="463" t="s">
        <v>918</v>
      </c>
      <c r="AL498" s="726"/>
      <c r="AM498" s="726"/>
      <c r="AN498" s="726"/>
      <c r="AO498" s="726"/>
      <c r="AP498" s="726"/>
      <c r="AQ498" s="726"/>
      <c r="AR498" s="726"/>
      <c r="AS498" s="726"/>
      <c r="AT498" s="726"/>
      <c r="AU498" s="726"/>
      <c r="AV498" s="726"/>
      <c r="AW498" s="726"/>
      <c r="AX498" s="726"/>
      <c r="AY498" s="726"/>
      <c r="AZ498" s="726"/>
      <c r="BA498" s="726"/>
      <c r="BB498" s="726"/>
      <c r="BC498" s="726"/>
      <c r="BD498" s="726"/>
      <c r="BE498" s="726"/>
      <c r="BF498" s="726"/>
      <c r="BG498" s="726"/>
      <c r="BH498" s="726"/>
      <c r="BI498" s="726"/>
      <c r="BJ498" s="726"/>
      <c r="BK498" s="726"/>
      <c r="BL498" s="726"/>
    </row>
    <row r="499" spans="1:64" ht="12.75" customHeight="1" outlineLevel="1" x14ac:dyDescent="0.2">
      <c r="A499" s="726"/>
      <c r="B499" s="845" t="s">
        <v>946</v>
      </c>
      <c r="C499" s="974" t="s">
        <v>3249</v>
      </c>
      <c r="D499" s="463" t="s">
        <v>918</v>
      </c>
      <c r="E499" s="463" t="s">
        <v>918</v>
      </c>
      <c r="F499" s="463" t="s">
        <v>918</v>
      </c>
      <c r="G499" s="463" t="s">
        <v>918</v>
      </c>
      <c r="H499" s="463" t="s">
        <v>918</v>
      </c>
      <c r="I499" s="463" t="s">
        <v>918</v>
      </c>
      <c r="J499" s="463" t="s">
        <v>918</v>
      </c>
      <c r="K499" s="463" t="s">
        <v>918</v>
      </c>
      <c r="L499" s="463" t="s">
        <v>918</v>
      </c>
      <c r="M499" s="463" t="s">
        <v>918</v>
      </c>
      <c r="N499" s="463" t="s">
        <v>918</v>
      </c>
      <c r="O499" s="463" t="s">
        <v>918</v>
      </c>
      <c r="P499" s="463" t="s">
        <v>918</v>
      </c>
      <c r="Q499" s="463" t="s">
        <v>918</v>
      </c>
      <c r="R499" s="463" t="s">
        <v>918</v>
      </c>
      <c r="S499" s="463" t="s">
        <v>918</v>
      </c>
      <c r="T499" s="463" t="s">
        <v>918</v>
      </c>
      <c r="U499" s="463" t="s">
        <v>918</v>
      </c>
      <c r="V499" s="463" t="s">
        <v>918</v>
      </c>
      <c r="W499" s="463" t="s">
        <v>918</v>
      </c>
      <c r="X499" s="463" t="s">
        <v>918</v>
      </c>
      <c r="Y499" s="463" t="s">
        <v>918</v>
      </c>
      <c r="Z499" s="463" t="s">
        <v>918</v>
      </c>
      <c r="AA499" s="463" t="s">
        <v>918</v>
      </c>
      <c r="AB499" s="463" t="s">
        <v>918</v>
      </c>
      <c r="AC499" s="463" t="s">
        <v>918</v>
      </c>
      <c r="AD499" s="463" t="s">
        <v>918</v>
      </c>
      <c r="AE499" s="463" t="s">
        <v>918</v>
      </c>
      <c r="AF499" s="463" t="s">
        <v>918</v>
      </c>
      <c r="AG499" s="463" t="s">
        <v>918</v>
      </c>
      <c r="AH499" s="463" t="s">
        <v>918</v>
      </c>
      <c r="AI499" s="463" t="s">
        <v>918</v>
      </c>
      <c r="AJ499" s="463" t="s">
        <v>918</v>
      </c>
      <c r="AK499" s="463" t="s">
        <v>918</v>
      </c>
      <c r="AL499" s="726"/>
      <c r="AM499" s="726"/>
      <c r="AN499" s="726"/>
      <c r="AO499" s="726"/>
      <c r="AP499" s="726"/>
      <c r="AQ499" s="726"/>
      <c r="AR499" s="726"/>
      <c r="AS499" s="726"/>
      <c r="AT499" s="726"/>
      <c r="AU499" s="726"/>
      <c r="AV499" s="726"/>
      <c r="AW499" s="726"/>
      <c r="AX499" s="726"/>
      <c r="AY499" s="726"/>
      <c r="AZ499" s="726"/>
      <c r="BA499" s="726"/>
      <c r="BB499" s="726"/>
      <c r="BC499" s="726"/>
      <c r="BD499" s="726"/>
      <c r="BE499" s="726"/>
      <c r="BF499" s="726"/>
      <c r="BG499" s="726"/>
      <c r="BH499" s="726"/>
      <c r="BI499" s="726"/>
      <c r="BJ499" s="726"/>
      <c r="BK499" s="726"/>
      <c r="BL499" s="726"/>
    </row>
    <row r="500" spans="1:64" ht="12.75" customHeight="1" outlineLevel="1" x14ac:dyDescent="0.2">
      <c r="A500" s="726"/>
      <c r="B500" s="845" t="s">
        <v>946</v>
      </c>
      <c r="C500" s="974" t="s">
        <v>3250</v>
      </c>
      <c r="D500" s="463" t="s">
        <v>918</v>
      </c>
      <c r="E500" s="463" t="s">
        <v>918</v>
      </c>
      <c r="F500" s="463" t="s">
        <v>918</v>
      </c>
      <c r="G500" s="463" t="s">
        <v>918</v>
      </c>
      <c r="H500" s="463" t="s">
        <v>918</v>
      </c>
      <c r="I500" s="463" t="s">
        <v>918</v>
      </c>
      <c r="J500" s="463" t="s">
        <v>918</v>
      </c>
      <c r="K500" s="463" t="s">
        <v>918</v>
      </c>
      <c r="L500" s="463" t="s">
        <v>918</v>
      </c>
      <c r="M500" s="463" t="s">
        <v>918</v>
      </c>
      <c r="N500" s="463" t="s">
        <v>918</v>
      </c>
      <c r="O500" s="463" t="s">
        <v>918</v>
      </c>
      <c r="P500" s="463" t="s">
        <v>918</v>
      </c>
      <c r="Q500" s="463" t="s">
        <v>918</v>
      </c>
      <c r="R500" s="463" t="s">
        <v>918</v>
      </c>
      <c r="S500" s="463" t="s">
        <v>918</v>
      </c>
      <c r="T500" s="463" t="s">
        <v>918</v>
      </c>
      <c r="U500" s="463" t="s">
        <v>918</v>
      </c>
      <c r="V500" s="463" t="s">
        <v>918</v>
      </c>
      <c r="W500" s="463" t="s">
        <v>918</v>
      </c>
      <c r="X500" s="463" t="s">
        <v>918</v>
      </c>
      <c r="Y500" s="463" t="s">
        <v>918</v>
      </c>
      <c r="Z500" s="463" t="s">
        <v>918</v>
      </c>
      <c r="AA500" s="463" t="s">
        <v>918</v>
      </c>
      <c r="AB500" s="463" t="s">
        <v>918</v>
      </c>
      <c r="AC500" s="463" t="s">
        <v>918</v>
      </c>
      <c r="AD500" s="463" t="s">
        <v>918</v>
      </c>
      <c r="AE500" s="463" t="s">
        <v>918</v>
      </c>
      <c r="AF500" s="463" t="s">
        <v>918</v>
      </c>
      <c r="AG500" s="463" t="s">
        <v>918</v>
      </c>
      <c r="AH500" s="463" t="s">
        <v>918</v>
      </c>
      <c r="AI500" s="463" t="s">
        <v>918</v>
      </c>
      <c r="AJ500" s="463" t="s">
        <v>918</v>
      </c>
      <c r="AK500" s="463" t="s">
        <v>918</v>
      </c>
      <c r="AL500" s="726"/>
      <c r="AM500" s="726"/>
      <c r="AN500" s="726"/>
      <c r="AO500" s="726"/>
      <c r="AP500" s="726"/>
      <c r="AQ500" s="726"/>
      <c r="AR500" s="726"/>
      <c r="AS500" s="726"/>
      <c r="AT500" s="726"/>
      <c r="AU500" s="726"/>
      <c r="AV500" s="726"/>
      <c r="AW500" s="726"/>
      <c r="AX500" s="726"/>
      <c r="AY500" s="726"/>
      <c r="AZ500" s="726"/>
      <c r="BA500" s="726"/>
      <c r="BB500" s="726"/>
      <c r="BC500" s="726"/>
      <c r="BD500" s="726"/>
      <c r="BE500" s="726"/>
      <c r="BF500" s="726"/>
      <c r="BG500" s="726"/>
      <c r="BH500" s="726"/>
      <c r="BI500" s="726"/>
      <c r="BJ500" s="726"/>
      <c r="BK500" s="726"/>
      <c r="BL500" s="726"/>
    </row>
    <row r="501" spans="1:64" ht="12.75" customHeight="1" outlineLevel="1" x14ac:dyDescent="0.2">
      <c r="A501" s="726"/>
      <c r="B501" s="845" t="s">
        <v>946</v>
      </c>
      <c r="C501" s="974" t="s">
        <v>3251</v>
      </c>
      <c r="D501" s="463" t="s">
        <v>918</v>
      </c>
      <c r="E501" s="463" t="s">
        <v>918</v>
      </c>
      <c r="F501" s="463" t="s">
        <v>918</v>
      </c>
      <c r="G501" s="463" t="s">
        <v>918</v>
      </c>
      <c r="H501" s="463" t="s">
        <v>918</v>
      </c>
      <c r="I501" s="463" t="s">
        <v>918</v>
      </c>
      <c r="J501" s="463" t="s">
        <v>918</v>
      </c>
      <c r="K501" s="463" t="s">
        <v>918</v>
      </c>
      <c r="L501" s="463" t="s">
        <v>918</v>
      </c>
      <c r="M501" s="463" t="s">
        <v>918</v>
      </c>
      <c r="N501" s="463" t="s">
        <v>918</v>
      </c>
      <c r="O501" s="463" t="s">
        <v>918</v>
      </c>
      <c r="P501" s="463" t="s">
        <v>918</v>
      </c>
      <c r="Q501" s="463" t="s">
        <v>918</v>
      </c>
      <c r="R501" s="463" t="s">
        <v>918</v>
      </c>
      <c r="S501" s="463" t="s">
        <v>918</v>
      </c>
      <c r="T501" s="463" t="s">
        <v>918</v>
      </c>
      <c r="U501" s="463" t="s">
        <v>918</v>
      </c>
      <c r="V501" s="463" t="s">
        <v>918</v>
      </c>
      <c r="W501" s="463" t="s">
        <v>918</v>
      </c>
      <c r="X501" s="463" t="s">
        <v>918</v>
      </c>
      <c r="Y501" s="463" t="s">
        <v>918</v>
      </c>
      <c r="Z501" s="463" t="s">
        <v>918</v>
      </c>
      <c r="AA501" s="463" t="s">
        <v>918</v>
      </c>
      <c r="AB501" s="463" t="s">
        <v>918</v>
      </c>
      <c r="AC501" s="463" t="s">
        <v>918</v>
      </c>
      <c r="AD501" s="463" t="s">
        <v>918</v>
      </c>
      <c r="AE501" s="463" t="s">
        <v>918</v>
      </c>
      <c r="AF501" s="463" t="s">
        <v>918</v>
      </c>
      <c r="AG501" s="463" t="s">
        <v>918</v>
      </c>
      <c r="AH501" s="463" t="s">
        <v>918</v>
      </c>
      <c r="AI501" s="463" t="s">
        <v>918</v>
      </c>
      <c r="AJ501" s="463" t="s">
        <v>918</v>
      </c>
      <c r="AK501" s="463" t="s">
        <v>918</v>
      </c>
      <c r="AL501" s="726"/>
      <c r="AM501" s="726"/>
      <c r="AN501" s="726"/>
      <c r="AO501" s="726"/>
      <c r="AP501" s="726"/>
      <c r="AQ501" s="726"/>
      <c r="AR501" s="726"/>
      <c r="AS501" s="726"/>
      <c r="AT501" s="726"/>
      <c r="AU501" s="726"/>
      <c r="AV501" s="726"/>
      <c r="AW501" s="726"/>
      <c r="AX501" s="726"/>
      <c r="AY501" s="726"/>
      <c r="AZ501" s="726"/>
      <c r="BA501" s="726"/>
      <c r="BB501" s="726"/>
      <c r="BC501" s="726"/>
      <c r="BD501" s="726"/>
      <c r="BE501" s="726"/>
      <c r="BF501" s="726"/>
      <c r="BG501" s="726"/>
      <c r="BH501" s="726"/>
      <c r="BI501" s="726"/>
      <c r="BJ501" s="726"/>
      <c r="BK501" s="726"/>
      <c r="BL501" s="726"/>
    </row>
    <row r="502" spans="1:64" ht="12.75" customHeight="1" outlineLevel="1" x14ac:dyDescent="0.2">
      <c r="A502" s="726"/>
      <c r="B502" s="845" t="s">
        <v>946</v>
      </c>
      <c r="C502" s="974" t="s">
        <v>3252</v>
      </c>
      <c r="D502" s="463" t="s">
        <v>918</v>
      </c>
      <c r="E502" s="463" t="s">
        <v>918</v>
      </c>
      <c r="F502" s="463" t="s">
        <v>918</v>
      </c>
      <c r="G502" s="463" t="s">
        <v>918</v>
      </c>
      <c r="H502" s="463" t="s">
        <v>918</v>
      </c>
      <c r="I502" s="463" t="s">
        <v>918</v>
      </c>
      <c r="J502" s="463" t="s">
        <v>918</v>
      </c>
      <c r="K502" s="463" t="s">
        <v>918</v>
      </c>
      <c r="L502" s="463" t="s">
        <v>918</v>
      </c>
      <c r="M502" s="463" t="s">
        <v>918</v>
      </c>
      <c r="N502" s="463" t="s">
        <v>918</v>
      </c>
      <c r="O502" s="463" t="s">
        <v>918</v>
      </c>
      <c r="P502" s="463" t="s">
        <v>918</v>
      </c>
      <c r="Q502" s="463" t="s">
        <v>918</v>
      </c>
      <c r="R502" s="463" t="s">
        <v>918</v>
      </c>
      <c r="S502" s="463" t="s">
        <v>918</v>
      </c>
      <c r="T502" s="463" t="s">
        <v>918</v>
      </c>
      <c r="U502" s="463" t="s">
        <v>918</v>
      </c>
      <c r="V502" s="463" t="s">
        <v>918</v>
      </c>
      <c r="W502" s="463" t="s">
        <v>918</v>
      </c>
      <c r="X502" s="463" t="s">
        <v>918</v>
      </c>
      <c r="Y502" s="463" t="s">
        <v>918</v>
      </c>
      <c r="Z502" s="463" t="s">
        <v>918</v>
      </c>
      <c r="AA502" s="463" t="s">
        <v>918</v>
      </c>
      <c r="AB502" s="463" t="s">
        <v>918</v>
      </c>
      <c r="AC502" s="463" t="s">
        <v>918</v>
      </c>
      <c r="AD502" s="463" t="s">
        <v>918</v>
      </c>
      <c r="AE502" s="463" t="s">
        <v>918</v>
      </c>
      <c r="AF502" s="463" t="s">
        <v>918</v>
      </c>
      <c r="AG502" s="463" t="s">
        <v>918</v>
      </c>
      <c r="AH502" s="463" t="s">
        <v>918</v>
      </c>
      <c r="AI502" s="463" t="s">
        <v>918</v>
      </c>
      <c r="AJ502" s="463" t="s">
        <v>918</v>
      </c>
      <c r="AK502" s="463" t="s">
        <v>918</v>
      </c>
      <c r="AL502" s="726"/>
      <c r="AM502" s="726"/>
      <c r="AN502" s="726"/>
      <c r="AO502" s="726"/>
      <c r="AP502" s="726"/>
      <c r="AQ502" s="726"/>
      <c r="AR502" s="726"/>
      <c r="AS502" s="726"/>
      <c r="AT502" s="726"/>
      <c r="AU502" s="726"/>
      <c r="AV502" s="726"/>
      <c r="AW502" s="726"/>
      <c r="AX502" s="726"/>
      <c r="AY502" s="726"/>
      <c r="AZ502" s="726"/>
      <c r="BA502" s="726"/>
      <c r="BB502" s="726"/>
      <c r="BC502" s="726"/>
      <c r="BD502" s="726"/>
      <c r="BE502" s="726"/>
      <c r="BF502" s="726"/>
      <c r="BG502" s="726"/>
      <c r="BH502" s="726"/>
      <c r="BI502" s="726"/>
      <c r="BJ502" s="726"/>
      <c r="BK502" s="726"/>
      <c r="BL502" s="726"/>
    </row>
    <row r="503" spans="1:64" ht="12.75" customHeight="1" outlineLevel="1" x14ac:dyDescent="0.2">
      <c r="A503" s="726"/>
      <c r="B503" s="845" t="s">
        <v>946</v>
      </c>
      <c r="C503" s="974" t="s">
        <v>3253</v>
      </c>
      <c r="D503" s="463" t="s">
        <v>918</v>
      </c>
      <c r="E503" s="463" t="s">
        <v>918</v>
      </c>
      <c r="F503" s="463" t="s">
        <v>918</v>
      </c>
      <c r="G503" s="463" t="s">
        <v>918</v>
      </c>
      <c r="H503" s="463" t="s">
        <v>918</v>
      </c>
      <c r="I503" s="463" t="s">
        <v>918</v>
      </c>
      <c r="J503" s="463" t="s">
        <v>918</v>
      </c>
      <c r="K503" s="463" t="s">
        <v>918</v>
      </c>
      <c r="L503" s="463" t="s">
        <v>918</v>
      </c>
      <c r="M503" s="463" t="s">
        <v>918</v>
      </c>
      <c r="N503" s="463" t="s">
        <v>918</v>
      </c>
      <c r="O503" s="463" t="s">
        <v>918</v>
      </c>
      <c r="P503" s="463" t="s">
        <v>918</v>
      </c>
      <c r="Q503" s="463" t="s">
        <v>918</v>
      </c>
      <c r="R503" s="463" t="s">
        <v>918</v>
      </c>
      <c r="S503" s="463" t="s">
        <v>918</v>
      </c>
      <c r="T503" s="463" t="s">
        <v>918</v>
      </c>
      <c r="U503" s="463" t="s">
        <v>918</v>
      </c>
      <c r="V503" s="463" t="s">
        <v>918</v>
      </c>
      <c r="W503" s="463" t="s">
        <v>918</v>
      </c>
      <c r="X503" s="463" t="s">
        <v>918</v>
      </c>
      <c r="Y503" s="463" t="s">
        <v>918</v>
      </c>
      <c r="Z503" s="463" t="s">
        <v>918</v>
      </c>
      <c r="AA503" s="463" t="s">
        <v>918</v>
      </c>
      <c r="AB503" s="463" t="s">
        <v>918</v>
      </c>
      <c r="AC503" s="463" t="s">
        <v>918</v>
      </c>
      <c r="AD503" s="463" t="s">
        <v>918</v>
      </c>
      <c r="AE503" s="463" t="s">
        <v>918</v>
      </c>
      <c r="AF503" s="463" t="s">
        <v>918</v>
      </c>
      <c r="AG503" s="463" t="s">
        <v>918</v>
      </c>
      <c r="AH503" s="463" t="s">
        <v>918</v>
      </c>
      <c r="AI503" s="463" t="s">
        <v>918</v>
      </c>
      <c r="AJ503" s="463" t="s">
        <v>918</v>
      </c>
      <c r="AK503" s="463" t="s">
        <v>918</v>
      </c>
      <c r="AL503" s="726"/>
      <c r="AM503" s="726"/>
      <c r="AN503" s="726"/>
      <c r="AO503" s="726"/>
      <c r="AP503" s="726"/>
      <c r="AQ503" s="726"/>
      <c r="AR503" s="726"/>
      <c r="AS503" s="726"/>
      <c r="AT503" s="726"/>
      <c r="AU503" s="726"/>
      <c r="AV503" s="726"/>
      <c r="AW503" s="726"/>
      <c r="AX503" s="726"/>
      <c r="AY503" s="726"/>
      <c r="AZ503" s="726"/>
      <c r="BA503" s="726"/>
      <c r="BB503" s="726"/>
      <c r="BC503" s="726"/>
      <c r="BD503" s="726"/>
      <c r="BE503" s="726"/>
      <c r="BF503" s="726"/>
      <c r="BG503" s="726"/>
      <c r="BH503" s="726"/>
      <c r="BI503" s="726"/>
      <c r="BJ503" s="726"/>
      <c r="BK503" s="726"/>
      <c r="BL503" s="726"/>
    </row>
    <row r="504" spans="1:64" ht="12.75" customHeight="1" outlineLevel="1" x14ac:dyDescent="0.2">
      <c r="A504" s="726"/>
      <c r="B504" s="845" t="s">
        <v>946</v>
      </c>
      <c r="C504" s="974" t="s">
        <v>3254</v>
      </c>
      <c r="D504" s="463" t="s">
        <v>918</v>
      </c>
      <c r="E504" s="463" t="s">
        <v>918</v>
      </c>
      <c r="F504" s="463" t="s">
        <v>918</v>
      </c>
      <c r="G504" s="463" t="s">
        <v>918</v>
      </c>
      <c r="H504" s="463" t="s">
        <v>918</v>
      </c>
      <c r="I504" s="463" t="s">
        <v>918</v>
      </c>
      <c r="J504" s="463" t="s">
        <v>918</v>
      </c>
      <c r="K504" s="463" t="s">
        <v>918</v>
      </c>
      <c r="L504" s="463" t="s">
        <v>918</v>
      </c>
      <c r="M504" s="463" t="s">
        <v>918</v>
      </c>
      <c r="N504" s="463" t="s">
        <v>918</v>
      </c>
      <c r="O504" s="463" t="s">
        <v>918</v>
      </c>
      <c r="P504" s="463" t="s">
        <v>918</v>
      </c>
      <c r="Q504" s="463" t="s">
        <v>918</v>
      </c>
      <c r="R504" s="463" t="s">
        <v>918</v>
      </c>
      <c r="S504" s="463" t="s">
        <v>918</v>
      </c>
      <c r="T504" s="463" t="s">
        <v>918</v>
      </c>
      <c r="U504" s="463" t="s">
        <v>918</v>
      </c>
      <c r="V504" s="463" t="s">
        <v>918</v>
      </c>
      <c r="W504" s="463" t="s">
        <v>918</v>
      </c>
      <c r="X504" s="463" t="s">
        <v>918</v>
      </c>
      <c r="Y504" s="463" t="s">
        <v>918</v>
      </c>
      <c r="Z504" s="463" t="s">
        <v>918</v>
      </c>
      <c r="AA504" s="463" t="s">
        <v>918</v>
      </c>
      <c r="AB504" s="463" t="s">
        <v>918</v>
      </c>
      <c r="AC504" s="463" t="s">
        <v>918</v>
      </c>
      <c r="AD504" s="463" t="s">
        <v>918</v>
      </c>
      <c r="AE504" s="463" t="s">
        <v>918</v>
      </c>
      <c r="AF504" s="463" t="s">
        <v>918</v>
      </c>
      <c r="AG504" s="463" t="s">
        <v>918</v>
      </c>
      <c r="AH504" s="463" t="s">
        <v>918</v>
      </c>
      <c r="AI504" s="463" t="s">
        <v>918</v>
      </c>
      <c r="AJ504" s="463" t="s">
        <v>918</v>
      </c>
      <c r="AK504" s="463" t="s">
        <v>918</v>
      </c>
      <c r="AL504" s="726"/>
      <c r="AM504" s="726"/>
      <c r="AN504" s="726"/>
      <c r="AO504" s="726"/>
      <c r="AP504" s="726"/>
      <c r="AQ504" s="726"/>
      <c r="AR504" s="726"/>
      <c r="AS504" s="726"/>
      <c r="AT504" s="726"/>
      <c r="AU504" s="726"/>
      <c r="AV504" s="726"/>
      <c r="AW504" s="726"/>
      <c r="AX504" s="726"/>
      <c r="AY504" s="726"/>
      <c r="AZ504" s="726"/>
      <c r="BA504" s="726"/>
      <c r="BB504" s="726"/>
      <c r="BC504" s="726"/>
      <c r="BD504" s="726"/>
      <c r="BE504" s="726"/>
      <c r="BF504" s="726"/>
      <c r="BG504" s="726"/>
      <c r="BH504" s="726"/>
      <c r="BI504" s="726"/>
      <c r="BJ504" s="726"/>
      <c r="BK504" s="726"/>
      <c r="BL504" s="726"/>
    </row>
    <row r="505" spans="1:64" ht="12.75" customHeight="1" outlineLevel="1" x14ac:dyDescent="0.2">
      <c r="A505" s="726"/>
      <c r="B505" s="845" t="s">
        <v>946</v>
      </c>
      <c r="C505" s="974" t="s">
        <v>3255</v>
      </c>
      <c r="D505" s="463" t="s">
        <v>918</v>
      </c>
      <c r="E505" s="463" t="s">
        <v>918</v>
      </c>
      <c r="F505" s="463" t="s">
        <v>918</v>
      </c>
      <c r="G505" s="463" t="s">
        <v>918</v>
      </c>
      <c r="H505" s="463" t="s">
        <v>918</v>
      </c>
      <c r="I505" s="463" t="s">
        <v>918</v>
      </c>
      <c r="J505" s="463" t="s">
        <v>918</v>
      </c>
      <c r="K505" s="463" t="s">
        <v>918</v>
      </c>
      <c r="L505" s="463" t="s">
        <v>918</v>
      </c>
      <c r="M505" s="463" t="s">
        <v>918</v>
      </c>
      <c r="N505" s="463" t="s">
        <v>918</v>
      </c>
      <c r="O505" s="463" t="s">
        <v>918</v>
      </c>
      <c r="P505" s="463" t="s">
        <v>918</v>
      </c>
      <c r="Q505" s="463" t="s">
        <v>918</v>
      </c>
      <c r="R505" s="463" t="s">
        <v>918</v>
      </c>
      <c r="S505" s="463" t="s">
        <v>918</v>
      </c>
      <c r="T505" s="463" t="s">
        <v>918</v>
      </c>
      <c r="U505" s="463" t="s">
        <v>918</v>
      </c>
      <c r="V505" s="463" t="s">
        <v>918</v>
      </c>
      <c r="W505" s="463" t="s">
        <v>918</v>
      </c>
      <c r="X505" s="463" t="s">
        <v>918</v>
      </c>
      <c r="Y505" s="463" t="s">
        <v>918</v>
      </c>
      <c r="Z505" s="463" t="s">
        <v>918</v>
      </c>
      <c r="AA505" s="463" t="s">
        <v>918</v>
      </c>
      <c r="AB505" s="463" t="s">
        <v>918</v>
      </c>
      <c r="AC505" s="463" t="s">
        <v>918</v>
      </c>
      <c r="AD505" s="463" t="s">
        <v>918</v>
      </c>
      <c r="AE505" s="463" t="s">
        <v>918</v>
      </c>
      <c r="AF505" s="463" t="s">
        <v>918</v>
      </c>
      <c r="AG505" s="463" t="s">
        <v>918</v>
      </c>
      <c r="AH505" s="463" t="s">
        <v>918</v>
      </c>
      <c r="AI505" s="463" t="s">
        <v>918</v>
      </c>
      <c r="AJ505" s="463" t="s">
        <v>918</v>
      </c>
      <c r="AK505" s="463" t="s">
        <v>918</v>
      </c>
      <c r="AL505" s="726"/>
      <c r="AM505" s="726"/>
      <c r="AN505" s="726"/>
      <c r="AO505" s="726"/>
      <c r="AP505" s="726"/>
      <c r="AQ505" s="726"/>
      <c r="AR505" s="726"/>
      <c r="AS505" s="726"/>
      <c r="AT505" s="726"/>
      <c r="AU505" s="726"/>
      <c r="AV505" s="726"/>
      <c r="AW505" s="726"/>
      <c r="AX505" s="726"/>
      <c r="AY505" s="726"/>
      <c r="AZ505" s="726"/>
      <c r="BA505" s="726"/>
      <c r="BB505" s="726"/>
      <c r="BC505" s="726"/>
      <c r="BD505" s="726"/>
      <c r="BE505" s="726"/>
      <c r="BF505" s="726"/>
      <c r="BG505" s="726"/>
      <c r="BH505" s="726"/>
      <c r="BI505" s="726"/>
      <c r="BJ505" s="726"/>
      <c r="BK505" s="726"/>
      <c r="BL505" s="726"/>
    </row>
    <row r="506" spans="1:64" ht="12.75" customHeight="1" outlineLevel="1" x14ac:dyDescent="0.2">
      <c r="A506" s="726"/>
      <c r="B506" s="845" t="s">
        <v>946</v>
      </c>
      <c r="C506" s="974" t="s">
        <v>3256</v>
      </c>
      <c r="D506" s="463" t="s">
        <v>918</v>
      </c>
      <c r="E506" s="463" t="s">
        <v>918</v>
      </c>
      <c r="F506" s="463" t="s">
        <v>918</v>
      </c>
      <c r="G506" s="463" t="s">
        <v>918</v>
      </c>
      <c r="H506" s="463" t="s">
        <v>918</v>
      </c>
      <c r="I506" s="463" t="s">
        <v>918</v>
      </c>
      <c r="J506" s="463" t="s">
        <v>918</v>
      </c>
      <c r="K506" s="463" t="s">
        <v>918</v>
      </c>
      <c r="L506" s="463" t="s">
        <v>918</v>
      </c>
      <c r="M506" s="463" t="s">
        <v>918</v>
      </c>
      <c r="N506" s="463" t="s">
        <v>918</v>
      </c>
      <c r="O506" s="463" t="s">
        <v>918</v>
      </c>
      <c r="P506" s="463" t="s">
        <v>918</v>
      </c>
      <c r="Q506" s="463" t="s">
        <v>918</v>
      </c>
      <c r="R506" s="463" t="s">
        <v>918</v>
      </c>
      <c r="S506" s="463" t="s">
        <v>918</v>
      </c>
      <c r="T506" s="463" t="s">
        <v>918</v>
      </c>
      <c r="U506" s="463" t="s">
        <v>918</v>
      </c>
      <c r="V506" s="463" t="s">
        <v>918</v>
      </c>
      <c r="W506" s="463" t="s">
        <v>918</v>
      </c>
      <c r="X506" s="463" t="s">
        <v>918</v>
      </c>
      <c r="Y506" s="463" t="s">
        <v>918</v>
      </c>
      <c r="Z506" s="463" t="s">
        <v>918</v>
      </c>
      <c r="AA506" s="463" t="s">
        <v>918</v>
      </c>
      <c r="AB506" s="463" t="s">
        <v>918</v>
      </c>
      <c r="AC506" s="463" t="s">
        <v>918</v>
      </c>
      <c r="AD506" s="463" t="s">
        <v>918</v>
      </c>
      <c r="AE506" s="463" t="s">
        <v>918</v>
      </c>
      <c r="AF506" s="463" t="s">
        <v>918</v>
      </c>
      <c r="AG506" s="463" t="s">
        <v>918</v>
      </c>
      <c r="AH506" s="463" t="s">
        <v>918</v>
      </c>
      <c r="AI506" s="463" t="s">
        <v>918</v>
      </c>
      <c r="AJ506" s="463" t="s">
        <v>918</v>
      </c>
      <c r="AK506" s="463" t="s">
        <v>918</v>
      </c>
      <c r="AL506" s="726"/>
      <c r="AM506" s="726"/>
      <c r="AN506" s="726"/>
      <c r="AO506" s="726"/>
      <c r="AP506" s="726"/>
      <c r="AQ506" s="726"/>
      <c r="AR506" s="726"/>
      <c r="AS506" s="726"/>
      <c r="AT506" s="726"/>
      <c r="AU506" s="726"/>
      <c r="AV506" s="726"/>
      <c r="AW506" s="726"/>
      <c r="AX506" s="726"/>
      <c r="AY506" s="726"/>
      <c r="AZ506" s="726"/>
      <c r="BA506" s="726"/>
      <c r="BB506" s="726"/>
      <c r="BC506" s="726"/>
      <c r="BD506" s="726"/>
      <c r="BE506" s="726"/>
      <c r="BF506" s="726"/>
      <c r="BG506" s="726"/>
      <c r="BH506" s="726"/>
      <c r="BI506" s="726"/>
      <c r="BJ506" s="726"/>
      <c r="BK506" s="726"/>
      <c r="BL506" s="726"/>
    </row>
    <row r="507" spans="1:64" ht="12.75" customHeight="1" outlineLevel="1" x14ac:dyDescent="0.2">
      <c r="A507" s="726"/>
      <c r="B507" s="845" t="s">
        <v>946</v>
      </c>
      <c r="C507" s="974" t="s">
        <v>3257</v>
      </c>
      <c r="D507" s="463" t="s">
        <v>918</v>
      </c>
      <c r="E507" s="463" t="s">
        <v>918</v>
      </c>
      <c r="F507" s="463" t="s">
        <v>918</v>
      </c>
      <c r="G507" s="463" t="s">
        <v>918</v>
      </c>
      <c r="H507" s="463" t="s">
        <v>918</v>
      </c>
      <c r="I507" s="463" t="s">
        <v>918</v>
      </c>
      <c r="J507" s="463" t="s">
        <v>918</v>
      </c>
      <c r="K507" s="463" t="s">
        <v>918</v>
      </c>
      <c r="L507" s="463" t="s">
        <v>918</v>
      </c>
      <c r="M507" s="463" t="s">
        <v>918</v>
      </c>
      <c r="N507" s="463" t="s">
        <v>918</v>
      </c>
      <c r="O507" s="463" t="s">
        <v>918</v>
      </c>
      <c r="P507" s="463" t="s">
        <v>918</v>
      </c>
      <c r="Q507" s="463" t="s">
        <v>918</v>
      </c>
      <c r="R507" s="463" t="s">
        <v>918</v>
      </c>
      <c r="S507" s="463" t="s">
        <v>918</v>
      </c>
      <c r="T507" s="463" t="s">
        <v>918</v>
      </c>
      <c r="U507" s="463" t="s">
        <v>918</v>
      </c>
      <c r="V507" s="463" t="s">
        <v>918</v>
      </c>
      <c r="W507" s="463" t="s">
        <v>918</v>
      </c>
      <c r="X507" s="463" t="s">
        <v>918</v>
      </c>
      <c r="Y507" s="463" t="s">
        <v>918</v>
      </c>
      <c r="Z507" s="463" t="s">
        <v>918</v>
      </c>
      <c r="AA507" s="463" t="s">
        <v>918</v>
      </c>
      <c r="AB507" s="463" t="s">
        <v>918</v>
      </c>
      <c r="AC507" s="463" t="s">
        <v>918</v>
      </c>
      <c r="AD507" s="463" t="s">
        <v>918</v>
      </c>
      <c r="AE507" s="463" t="s">
        <v>918</v>
      </c>
      <c r="AF507" s="463" t="s">
        <v>918</v>
      </c>
      <c r="AG507" s="463" t="s">
        <v>918</v>
      </c>
      <c r="AH507" s="463" t="s">
        <v>918</v>
      </c>
      <c r="AI507" s="463" t="s">
        <v>918</v>
      </c>
      <c r="AJ507" s="463" t="s">
        <v>918</v>
      </c>
      <c r="AK507" s="463" t="s">
        <v>918</v>
      </c>
      <c r="AL507" s="726"/>
      <c r="AM507" s="726"/>
      <c r="AN507" s="726"/>
      <c r="AO507" s="726"/>
      <c r="AP507" s="726"/>
      <c r="AQ507" s="726"/>
      <c r="AR507" s="726"/>
      <c r="AS507" s="726"/>
      <c r="AT507" s="726"/>
      <c r="AU507" s="726"/>
      <c r="AV507" s="726"/>
      <c r="AW507" s="726"/>
      <c r="AX507" s="726"/>
      <c r="AY507" s="726"/>
      <c r="AZ507" s="726"/>
      <c r="BA507" s="726"/>
      <c r="BB507" s="726"/>
      <c r="BC507" s="726"/>
      <c r="BD507" s="726"/>
      <c r="BE507" s="726"/>
      <c r="BF507" s="726"/>
      <c r="BG507" s="726"/>
      <c r="BH507" s="726"/>
      <c r="BI507" s="726"/>
      <c r="BJ507" s="726"/>
      <c r="BK507" s="726"/>
      <c r="BL507" s="726"/>
    </row>
    <row r="508" spans="1:64" ht="12.75" customHeight="1" outlineLevel="1" x14ac:dyDescent="0.2">
      <c r="A508" s="726"/>
      <c r="B508" s="845" t="s">
        <v>946</v>
      </c>
      <c r="C508" s="974" t="s">
        <v>3258</v>
      </c>
      <c r="D508" s="463" t="s">
        <v>918</v>
      </c>
      <c r="E508" s="463" t="s">
        <v>918</v>
      </c>
      <c r="F508" s="463" t="s">
        <v>918</v>
      </c>
      <c r="G508" s="463" t="s">
        <v>918</v>
      </c>
      <c r="H508" s="463" t="s">
        <v>918</v>
      </c>
      <c r="I508" s="463" t="s">
        <v>918</v>
      </c>
      <c r="J508" s="463" t="s">
        <v>918</v>
      </c>
      <c r="K508" s="463" t="s">
        <v>918</v>
      </c>
      <c r="L508" s="463" t="s">
        <v>918</v>
      </c>
      <c r="M508" s="463" t="s">
        <v>918</v>
      </c>
      <c r="N508" s="463" t="s">
        <v>918</v>
      </c>
      <c r="O508" s="463" t="s">
        <v>918</v>
      </c>
      <c r="P508" s="463" t="s">
        <v>918</v>
      </c>
      <c r="Q508" s="463" t="s">
        <v>918</v>
      </c>
      <c r="R508" s="463" t="s">
        <v>918</v>
      </c>
      <c r="S508" s="463" t="s">
        <v>918</v>
      </c>
      <c r="T508" s="463" t="s">
        <v>918</v>
      </c>
      <c r="U508" s="463" t="s">
        <v>918</v>
      </c>
      <c r="V508" s="463" t="s">
        <v>918</v>
      </c>
      <c r="W508" s="463" t="s">
        <v>918</v>
      </c>
      <c r="X508" s="463" t="s">
        <v>918</v>
      </c>
      <c r="Y508" s="463" t="s">
        <v>918</v>
      </c>
      <c r="Z508" s="463" t="s">
        <v>918</v>
      </c>
      <c r="AA508" s="463" t="s">
        <v>918</v>
      </c>
      <c r="AB508" s="463" t="s">
        <v>918</v>
      </c>
      <c r="AC508" s="463" t="s">
        <v>918</v>
      </c>
      <c r="AD508" s="463" t="s">
        <v>918</v>
      </c>
      <c r="AE508" s="463" t="s">
        <v>918</v>
      </c>
      <c r="AF508" s="463" t="s">
        <v>918</v>
      </c>
      <c r="AG508" s="463" t="s">
        <v>918</v>
      </c>
      <c r="AH508" s="463" t="s">
        <v>918</v>
      </c>
      <c r="AI508" s="463" t="s">
        <v>918</v>
      </c>
      <c r="AJ508" s="463" t="s">
        <v>918</v>
      </c>
      <c r="AK508" s="463" t="s">
        <v>918</v>
      </c>
      <c r="AL508" s="726"/>
      <c r="AM508" s="726"/>
      <c r="AN508" s="726"/>
      <c r="AO508" s="726"/>
      <c r="AP508" s="726"/>
      <c r="AQ508" s="726"/>
      <c r="AR508" s="726"/>
      <c r="AS508" s="726"/>
      <c r="AT508" s="726"/>
      <c r="AU508" s="726"/>
      <c r="AV508" s="726"/>
      <c r="AW508" s="726"/>
      <c r="AX508" s="726"/>
      <c r="AY508" s="726"/>
      <c r="AZ508" s="726"/>
      <c r="BA508" s="726"/>
      <c r="BB508" s="726"/>
      <c r="BC508" s="726"/>
      <c r="BD508" s="726"/>
      <c r="BE508" s="726"/>
      <c r="BF508" s="726"/>
      <c r="BG508" s="726"/>
      <c r="BH508" s="726"/>
      <c r="BI508" s="726"/>
      <c r="BJ508" s="726"/>
      <c r="BK508" s="726"/>
      <c r="BL508" s="726"/>
    </row>
    <row r="509" spans="1:64" ht="12.75" customHeight="1" outlineLevel="1" x14ac:dyDescent="0.2">
      <c r="A509" s="726"/>
      <c r="B509" s="845" t="s">
        <v>946</v>
      </c>
      <c r="C509" s="974" t="s">
        <v>3259</v>
      </c>
      <c r="D509" s="463" t="s">
        <v>918</v>
      </c>
      <c r="E509" s="463" t="s">
        <v>918</v>
      </c>
      <c r="F509" s="463" t="s">
        <v>918</v>
      </c>
      <c r="G509" s="463" t="s">
        <v>918</v>
      </c>
      <c r="H509" s="463" t="s">
        <v>918</v>
      </c>
      <c r="I509" s="463" t="s">
        <v>918</v>
      </c>
      <c r="J509" s="463" t="s">
        <v>918</v>
      </c>
      <c r="K509" s="463" t="s">
        <v>918</v>
      </c>
      <c r="L509" s="463" t="s">
        <v>918</v>
      </c>
      <c r="M509" s="463" t="s">
        <v>918</v>
      </c>
      <c r="N509" s="463" t="s">
        <v>918</v>
      </c>
      <c r="O509" s="463" t="s">
        <v>918</v>
      </c>
      <c r="P509" s="463" t="s">
        <v>918</v>
      </c>
      <c r="Q509" s="463" t="s">
        <v>918</v>
      </c>
      <c r="R509" s="463" t="s">
        <v>918</v>
      </c>
      <c r="S509" s="463" t="s">
        <v>918</v>
      </c>
      <c r="T509" s="463" t="s">
        <v>918</v>
      </c>
      <c r="U509" s="463" t="s">
        <v>918</v>
      </c>
      <c r="V509" s="463" t="s">
        <v>918</v>
      </c>
      <c r="W509" s="463" t="s">
        <v>918</v>
      </c>
      <c r="X509" s="463" t="s">
        <v>918</v>
      </c>
      <c r="Y509" s="463" t="s">
        <v>918</v>
      </c>
      <c r="Z509" s="463" t="s">
        <v>918</v>
      </c>
      <c r="AA509" s="463" t="s">
        <v>918</v>
      </c>
      <c r="AB509" s="463" t="s">
        <v>918</v>
      </c>
      <c r="AC509" s="463" t="s">
        <v>918</v>
      </c>
      <c r="AD509" s="463" t="s">
        <v>918</v>
      </c>
      <c r="AE509" s="463" t="s">
        <v>918</v>
      </c>
      <c r="AF509" s="463" t="s">
        <v>918</v>
      </c>
      <c r="AG509" s="463" t="s">
        <v>918</v>
      </c>
      <c r="AH509" s="463" t="s">
        <v>918</v>
      </c>
      <c r="AI509" s="463" t="s">
        <v>918</v>
      </c>
      <c r="AJ509" s="463" t="s">
        <v>918</v>
      </c>
      <c r="AK509" s="463" t="s">
        <v>918</v>
      </c>
      <c r="AL509" s="726"/>
      <c r="AM509" s="726"/>
      <c r="AN509" s="726"/>
      <c r="AO509" s="726"/>
      <c r="AP509" s="726"/>
      <c r="AQ509" s="726"/>
      <c r="AR509" s="726"/>
      <c r="AS509" s="726"/>
      <c r="AT509" s="726"/>
      <c r="AU509" s="726"/>
      <c r="AV509" s="726"/>
      <c r="AW509" s="726"/>
      <c r="AX509" s="726"/>
      <c r="AY509" s="726"/>
      <c r="AZ509" s="726"/>
      <c r="BA509" s="726"/>
      <c r="BB509" s="726"/>
      <c r="BC509" s="726"/>
      <c r="BD509" s="726"/>
      <c r="BE509" s="726"/>
      <c r="BF509" s="726"/>
      <c r="BG509" s="726"/>
      <c r="BH509" s="726"/>
      <c r="BI509" s="726"/>
      <c r="BJ509" s="726"/>
      <c r="BK509" s="726"/>
      <c r="BL509" s="726"/>
    </row>
    <row r="510" spans="1:64" ht="12.75" customHeight="1" outlineLevel="1" x14ac:dyDescent="0.2">
      <c r="A510" s="726"/>
      <c r="B510" s="845" t="s">
        <v>946</v>
      </c>
      <c r="C510" s="974" t="s">
        <v>3260</v>
      </c>
      <c r="D510" s="463" t="s">
        <v>918</v>
      </c>
      <c r="E510" s="463" t="s">
        <v>918</v>
      </c>
      <c r="F510" s="463" t="s">
        <v>918</v>
      </c>
      <c r="G510" s="463" t="s">
        <v>918</v>
      </c>
      <c r="H510" s="463" t="s">
        <v>918</v>
      </c>
      <c r="I510" s="463" t="s">
        <v>918</v>
      </c>
      <c r="J510" s="463" t="s">
        <v>918</v>
      </c>
      <c r="K510" s="463" t="s">
        <v>918</v>
      </c>
      <c r="L510" s="463" t="s">
        <v>918</v>
      </c>
      <c r="M510" s="463" t="s">
        <v>918</v>
      </c>
      <c r="N510" s="463" t="s">
        <v>918</v>
      </c>
      <c r="O510" s="463" t="s">
        <v>918</v>
      </c>
      <c r="P510" s="463" t="s">
        <v>918</v>
      </c>
      <c r="Q510" s="463" t="s">
        <v>918</v>
      </c>
      <c r="R510" s="463" t="s">
        <v>918</v>
      </c>
      <c r="S510" s="463" t="s">
        <v>918</v>
      </c>
      <c r="T510" s="463" t="s">
        <v>918</v>
      </c>
      <c r="U510" s="463" t="s">
        <v>918</v>
      </c>
      <c r="V510" s="463" t="s">
        <v>918</v>
      </c>
      <c r="W510" s="463" t="s">
        <v>918</v>
      </c>
      <c r="X510" s="463" t="s">
        <v>918</v>
      </c>
      <c r="Y510" s="463" t="s">
        <v>918</v>
      </c>
      <c r="Z510" s="463" t="s">
        <v>918</v>
      </c>
      <c r="AA510" s="463" t="s">
        <v>918</v>
      </c>
      <c r="AB510" s="463" t="s">
        <v>918</v>
      </c>
      <c r="AC510" s="463" t="s">
        <v>918</v>
      </c>
      <c r="AD510" s="463" t="s">
        <v>918</v>
      </c>
      <c r="AE510" s="463" t="s">
        <v>918</v>
      </c>
      <c r="AF510" s="463" t="s">
        <v>918</v>
      </c>
      <c r="AG510" s="463" t="s">
        <v>918</v>
      </c>
      <c r="AH510" s="463" t="s">
        <v>918</v>
      </c>
      <c r="AI510" s="463" t="s">
        <v>918</v>
      </c>
      <c r="AJ510" s="463" t="s">
        <v>918</v>
      </c>
      <c r="AK510" s="463" t="s">
        <v>918</v>
      </c>
      <c r="AL510" s="726"/>
      <c r="AM510" s="726"/>
      <c r="AN510" s="726"/>
      <c r="AO510" s="726"/>
      <c r="AP510" s="726"/>
      <c r="AQ510" s="726"/>
      <c r="AR510" s="726"/>
      <c r="AS510" s="726"/>
      <c r="AT510" s="726"/>
      <c r="AU510" s="726"/>
      <c r="AV510" s="726"/>
      <c r="AW510" s="726"/>
      <c r="AX510" s="726"/>
      <c r="AY510" s="726"/>
      <c r="AZ510" s="726"/>
      <c r="BA510" s="726"/>
      <c r="BB510" s="726"/>
      <c r="BC510" s="726"/>
      <c r="BD510" s="726"/>
      <c r="BE510" s="726"/>
      <c r="BF510" s="726"/>
      <c r="BG510" s="726"/>
      <c r="BH510" s="726"/>
      <c r="BI510" s="726"/>
      <c r="BJ510" s="726"/>
      <c r="BK510" s="726"/>
      <c r="BL510" s="726"/>
    </row>
    <row r="511" spans="1:64" ht="12.75" customHeight="1" outlineLevel="1" x14ac:dyDescent="0.2">
      <c r="A511" s="726"/>
      <c r="B511" s="845" t="s">
        <v>946</v>
      </c>
      <c r="C511" s="974" t="s">
        <v>3261</v>
      </c>
      <c r="D511" s="463" t="s">
        <v>918</v>
      </c>
      <c r="E511" s="463" t="s">
        <v>918</v>
      </c>
      <c r="F511" s="463" t="s">
        <v>918</v>
      </c>
      <c r="G511" s="463" t="s">
        <v>918</v>
      </c>
      <c r="H511" s="463" t="s">
        <v>918</v>
      </c>
      <c r="I511" s="463" t="s">
        <v>918</v>
      </c>
      <c r="J511" s="463" t="s">
        <v>918</v>
      </c>
      <c r="K511" s="463" t="s">
        <v>918</v>
      </c>
      <c r="L511" s="463" t="s">
        <v>918</v>
      </c>
      <c r="M511" s="463" t="s">
        <v>918</v>
      </c>
      <c r="N511" s="463" t="s">
        <v>918</v>
      </c>
      <c r="O511" s="463" t="s">
        <v>918</v>
      </c>
      <c r="P511" s="463" t="s">
        <v>918</v>
      </c>
      <c r="Q511" s="463" t="s">
        <v>918</v>
      </c>
      <c r="R511" s="463" t="s">
        <v>918</v>
      </c>
      <c r="S511" s="463" t="s">
        <v>918</v>
      </c>
      <c r="T511" s="463" t="s">
        <v>918</v>
      </c>
      <c r="U511" s="463" t="s">
        <v>918</v>
      </c>
      <c r="V511" s="463" t="s">
        <v>918</v>
      </c>
      <c r="W511" s="463" t="s">
        <v>918</v>
      </c>
      <c r="X511" s="463" t="s">
        <v>918</v>
      </c>
      <c r="Y511" s="463" t="s">
        <v>918</v>
      </c>
      <c r="Z511" s="463" t="s">
        <v>918</v>
      </c>
      <c r="AA511" s="463" t="s">
        <v>918</v>
      </c>
      <c r="AB511" s="463" t="s">
        <v>918</v>
      </c>
      <c r="AC511" s="463" t="s">
        <v>918</v>
      </c>
      <c r="AD511" s="463" t="s">
        <v>918</v>
      </c>
      <c r="AE511" s="463" t="s">
        <v>918</v>
      </c>
      <c r="AF511" s="463" t="s">
        <v>918</v>
      </c>
      <c r="AG511" s="463" t="s">
        <v>918</v>
      </c>
      <c r="AH511" s="463" t="s">
        <v>918</v>
      </c>
      <c r="AI511" s="463" t="s">
        <v>918</v>
      </c>
      <c r="AJ511" s="463" t="s">
        <v>918</v>
      </c>
      <c r="AK511" s="463" t="s">
        <v>918</v>
      </c>
      <c r="AL511" s="726"/>
      <c r="AM511" s="726"/>
      <c r="AN511" s="726"/>
      <c r="AO511" s="726"/>
      <c r="AP511" s="726"/>
      <c r="AQ511" s="726"/>
      <c r="AR511" s="726"/>
      <c r="AS511" s="726"/>
      <c r="AT511" s="726"/>
      <c r="AU511" s="726"/>
      <c r="AV511" s="726"/>
      <c r="AW511" s="726"/>
      <c r="AX511" s="726"/>
      <c r="AY511" s="726"/>
      <c r="AZ511" s="726"/>
      <c r="BA511" s="726"/>
      <c r="BB511" s="726"/>
      <c r="BC511" s="726"/>
      <c r="BD511" s="726"/>
      <c r="BE511" s="726"/>
      <c r="BF511" s="726"/>
      <c r="BG511" s="726"/>
      <c r="BH511" s="726"/>
      <c r="BI511" s="726"/>
      <c r="BJ511" s="726"/>
      <c r="BK511" s="726"/>
      <c r="BL511" s="726"/>
    </row>
    <row r="512" spans="1:64" ht="12.75" customHeight="1" outlineLevel="1" x14ac:dyDescent="0.2">
      <c r="A512" s="726"/>
      <c r="B512" s="845" t="s">
        <v>946</v>
      </c>
      <c r="C512" s="974" t="s">
        <v>3262</v>
      </c>
      <c r="D512" s="463" t="s">
        <v>918</v>
      </c>
      <c r="E512" s="463" t="s">
        <v>918</v>
      </c>
      <c r="F512" s="463" t="s">
        <v>918</v>
      </c>
      <c r="G512" s="463" t="s">
        <v>918</v>
      </c>
      <c r="H512" s="463" t="s">
        <v>918</v>
      </c>
      <c r="I512" s="463" t="s">
        <v>918</v>
      </c>
      <c r="J512" s="463" t="s">
        <v>918</v>
      </c>
      <c r="K512" s="463" t="s">
        <v>918</v>
      </c>
      <c r="L512" s="463" t="s">
        <v>918</v>
      </c>
      <c r="M512" s="463" t="s">
        <v>918</v>
      </c>
      <c r="N512" s="463" t="s">
        <v>918</v>
      </c>
      <c r="O512" s="463" t="s">
        <v>918</v>
      </c>
      <c r="P512" s="463" t="s">
        <v>918</v>
      </c>
      <c r="Q512" s="463" t="s">
        <v>918</v>
      </c>
      <c r="R512" s="463" t="s">
        <v>918</v>
      </c>
      <c r="S512" s="463" t="s">
        <v>918</v>
      </c>
      <c r="T512" s="463" t="s">
        <v>918</v>
      </c>
      <c r="U512" s="463" t="s">
        <v>918</v>
      </c>
      <c r="V512" s="463" t="s">
        <v>918</v>
      </c>
      <c r="W512" s="463" t="s">
        <v>918</v>
      </c>
      <c r="X512" s="463" t="s">
        <v>918</v>
      </c>
      <c r="Y512" s="463" t="s">
        <v>918</v>
      </c>
      <c r="Z512" s="463" t="s">
        <v>918</v>
      </c>
      <c r="AA512" s="463" t="s">
        <v>918</v>
      </c>
      <c r="AB512" s="463" t="s">
        <v>918</v>
      </c>
      <c r="AC512" s="463" t="s">
        <v>918</v>
      </c>
      <c r="AD512" s="463" t="s">
        <v>918</v>
      </c>
      <c r="AE512" s="463" t="s">
        <v>918</v>
      </c>
      <c r="AF512" s="463" t="s">
        <v>918</v>
      </c>
      <c r="AG512" s="463" t="s">
        <v>918</v>
      </c>
      <c r="AH512" s="463" t="s">
        <v>918</v>
      </c>
      <c r="AI512" s="463" t="s">
        <v>918</v>
      </c>
      <c r="AJ512" s="463" t="s">
        <v>918</v>
      </c>
      <c r="AK512" s="463" t="s">
        <v>918</v>
      </c>
      <c r="AL512" s="726"/>
      <c r="AM512" s="726"/>
      <c r="AN512" s="726"/>
      <c r="AO512" s="726"/>
      <c r="AP512" s="726"/>
      <c r="AQ512" s="726"/>
      <c r="AR512" s="726"/>
      <c r="AS512" s="726"/>
      <c r="AT512" s="726"/>
      <c r="AU512" s="726"/>
      <c r="AV512" s="726"/>
      <c r="AW512" s="726"/>
      <c r="AX512" s="726"/>
      <c r="AY512" s="726"/>
      <c r="AZ512" s="726"/>
      <c r="BA512" s="726"/>
      <c r="BB512" s="726"/>
      <c r="BC512" s="726"/>
      <c r="BD512" s="726"/>
      <c r="BE512" s="726"/>
      <c r="BF512" s="726"/>
      <c r="BG512" s="726"/>
      <c r="BH512" s="726"/>
      <c r="BI512" s="726"/>
      <c r="BJ512" s="726"/>
      <c r="BK512" s="726"/>
      <c r="BL512" s="726"/>
    </row>
    <row r="513" spans="1:64" ht="12.75" customHeight="1" outlineLevel="1" x14ac:dyDescent="0.2">
      <c r="A513" s="726"/>
      <c r="B513" s="845" t="s">
        <v>946</v>
      </c>
      <c r="C513" s="974" t="s">
        <v>3263</v>
      </c>
      <c r="D513" s="463" t="s">
        <v>918</v>
      </c>
      <c r="E513" s="463" t="s">
        <v>918</v>
      </c>
      <c r="F513" s="463" t="s">
        <v>918</v>
      </c>
      <c r="G513" s="463" t="s">
        <v>918</v>
      </c>
      <c r="H513" s="463" t="s">
        <v>918</v>
      </c>
      <c r="I513" s="463" t="s">
        <v>918</v>
      </c>
      <c r="J513" s="463" t="s">
        <v>918</v>
      </c>
      <c r="K513" s="463" t="s">
        <v>918</v>
      </c>
      <c r="L513" s="463" t="s">
        <v>918</v>
      </c>
      <c r="M513" s="463" t="s">
        <v>918</v>
      </c>
      <c r="N513" s="463" t="s">
        <v>918</v>
      </c>
      <c r="O513" s="463" t="s">
        <v>918</v>
      </c>
      <c r="P513" s="463" t="s">
        <v>918</v>
      </c>
      <c r="Q513" s="463" t="s">
        <v>918</v>
      </c>
      <c r="R513" s="463" t="s">
        <v>918</v>
      </c>
      <c r="S513" s="463" t="s">
        <v>918</v>
      </c>
      <c r="T513" s="463" t="s">
        <v>918</v>
      </c>
      <c r="U513" s="463" t="s">
        <v>918</v>
      </c>
      <c r="V513" s="463" t="s">
        <v>918</v>
      </c>
      <c r="W513" s="463" t="s">
        <v>918</v>
      </c>
      <c r="X513" s="463" t="s">
        <v>918</v>
      </c>
      <c r="Y513" s="463" t="s">
        <v>918</v>
      </c>
      <c r="Z513" s="463" t="s">
        <v>918</v>
      </c>
      <c r="AA513" s="463" t="s">
        <v>918</v>
      </c>
      <c r="AB513" s="463" t="s">
        <v>918</v>
      </c>
      <c r="AC513" s="463" t="s">
        <v>918</v>
      </c>
      <c r="AD513" s="463" t="s">
        <v>918</v>
      </c>
      <c r="AE513" s="463" t="s">
        <v>918</v>
      </c>
      <c r="AF513" s="463" t="s">
        <v>918</v>
      </c>
      <c r="AG513" s="463" t="s">
        <v>918</v>
      </c>
      <c r="AH513" s="463" t="s">
        <v>918</v>
      </c>
      <c r="AI513" s="463" t="s">
        <v>918</v>
      </c>
      <c r="AJ513" s="463" t="s">
        <v>918</v>
      </c>
      <c r="AK513" s="463" t="s">
        <v>918</v>
      </c>
      <c r="AL513" s="726"/>
      <c r="AM513" s="726"/>
      <c r="AN513" s="726"/>
      <c r="AO513" s="726"/>
      <c r="AP513" s="726"/>
      <c r="AQ513" s="726"/>
      <c r="AR513" s="726"/>
      <c r="AS513" s="726"/>
      <c r="AT513" s="726"/>
      <c r="AU513" s="726"/>
      <c r="AV513" s="726"/>
      <c r="AW513" s="726"/>
      <c r="AX513" s="726"/>
      <c r="AY513" s="726"/>
      <c r="AZ513" s="726"/>
      <c r="BA513" s="726"/>
      <c r="BB513" s="726"/>
      <c r="BC513" s="726"/>
      <c r="BD513" s="726"/>
      <c r="BE513" s="726"/>
      <c r="BF513" s="726"/>
      <c r="BG513" s="726"/>
      <c r="BH513" s="726"/>
      <c r="BI513" s="726"/>
      <c r="BJ513" s="726"/>
      <c r="BK513" s="726"/>
      <c r="BL513" s="726"/>
    </row>
    <row r="514" spans="1:64" ht="12.75" customHeight="1" outlineLevel="1" x14ac:dyDescent="0.2">
      <c r="A514" s="726"/>
      <c r="B514" s="845" t="s">
        <v>946</v>
      </c>
      <c r="C514" s="974" t="s">
        <v>3264</v>
      </c>
      <c r="D514" s="463" t="s">
        <v>918</v>
      </c>
      <c r="E514" s="463" t="s">
        <v>918</v>
      </c>
      <c r="F514" s="463" t="s">
        <v>918</v>
      </c>
      <c r="G514" s="463" t="s">
        <v>918</v>
      </c>
      <c r="H514" s="463" t="s">
        <v>918</v>
      </c>
      <c r="I514" s="463" t="s">
        <v>918</v>
      </c>
      <c r="J514" s="463" t="s">
        <v>918</v>
      </c>
      <c r="K514" s="463" t="s">
        <v>918</v>
      </c>
      <c r="L514" s="463" t="s">
        <v>918</v>
      </c>
      <c r="M514" s="463" t="s">
        <v>918</v>
      </c>
      <c r="N514" s="463" t="s">
        <v>918</v>
      </c>
      <c r="O514" s="463" t="s">
        <v>918</v>
      </c>
      <c r="P514" s="463" t="s">
        <v>918</v>
      </c>
      <c r="Q514" s="463" t="s">
        <v>918</v>
      </c>
      <c r="R514" s="463" t="s">
        <v>918</v>
      </c>
      <c r="S514" s="463" t="s">
        <v>918</v>
      </c>
      <c r="T514" s="463" t="s">
        <v>918</v>
      </c>
      <c r="U514" s="463" t="s">
        <v>918</v>
      </c>
      <c r="V514" s="463" t="s">
        <v>918</v>
      </c>
      <c r="W514" s="463" t="s">
        <v>918</v>
      </c>
      <c r="X514" s="463" t="s">
        <v>918</v>
      </c>
      <c r="Y514" s="463" t="s">
        <v>918</v>
      </c>
      <c r="Z514" s="463" t="s">
        <v>918</v>
      </c>
      <c r="AA514" s="463" t="s">
        <v>918</v>
      </c>
      <c r="AB514" s="463" t="s">
        <v>918</v>
      </c>
      <c r="AC514" s="463" t="s">
        <v>918</v>
      </c>
      <c r="AD514" s="463" t="s">
        <v>918</v>
      </c>
      <c r="AE514" s="463" t="s">
        <v>918</v>
      </c>
      <c r="AF514" s="463" t="s">
        <v>918</v>
      </c>
      <c r="AG514" s="463" t="s">
        <v>918</v>
      </c>
      <c r="AH514" s="463" t="s">
        <v>918</v>
      </c>
      <c r="AI514" s="463" t="s">
        <v>918</v>
      </c>
      <c r="AJ514" s="463" t="s">
        <v>918</v>
      </c>
      <c r="AK514" s="463" t="s">
        <v>918</v>
      </c>
      <c r="AL514" s="726"/>
      <c r="AM514" s="726"/>
      <c r="AN514" s="726"/>
      <c r="AO514" s="726"/>
      <c r="AP514" s="726"/>
      <c r="AQ514" s="726"/>
      <c r="AR514" s="726"/>
      <c r="AS514" s="726"/>
      <c r="AT514" s="726"/>
      <c r="AU514" s="726"/>
      <c r="AV514" s="726"/>
      <c r="AW514" s="726"/>
      <c r="AX514" s="726"/>
      <c r="AY514" s="726"/>
      <c r="AZ514" s="726"/>
      <c r="BA514" s="726"/>
      <c r="BB514" s="726"/>
      <c r="BC514" s="726"/>
      <c r="BD514" s="726"/>
      <c r="BE514" s="726"/>
      <c r="BF514" s="726"/>
      <c r="BG514" s="726"/>
      <c r="BH514" s="726"/>
      <c r="BI514" s="726"/>
      <c r="BJ514" s="726"/>
      <c r="BK514" s="726"/>
      <c r="BL514" s="726"/>
    </row>
    <row r="515" spans="1:64" ht="12.75" customHeight="1" outlineLevel="1" x14ac:dyDescent="0.2">
      <c r="A515" s="726"/>
      <c r="B515" s="845" t="s">
        <v>946</v>
      </c>
      <c r="C515" s="974" t="s">
        <v>3265</v>
      </c>
      <c r="D515" s="463" t="s">
        <v>918</v>
      </c>
      <c r="E515" s="463" t="s">
        <v>918</v>
      </c>
      <c r="F515" s="463" t="s">
        <v>918</v>
      </c>
      <c r="G515" s="463" t="s">
        <v>918</v>
      </c>
      <c r="H515" s="463" t="s">
        <v>918</v>
      </c>
      <c r="I515" s="463" t="s">
        <v>918</v>
      </c>
      <c r="J515" s="463" t="s">
        <v>918</v>
      </c>
      <c r="K515" s="463" t="s">
        <v>918</v>
      </c>
      <c r="L515" s="463" t="s">
        <v>918</v>
      </c>
      <c r="M515" s="463" t="s">
        <v>918</v>
      </c>
      <c r="N515" s="463" t="s">
        <v>918</v>
      </c>
      <c r="O515" s="463" t="s">
        <v>918</v>
      </c>
      <c r="P515" s="463" t="s">
        <v>918</v>
      </c>
      <c r="Q515" s="463" t="s">
        <v>918</v>
      </c>
      <c r="R515" s="463" t="s">
        <v>918</v>
      </c>
      <c r="S515" s="463" t="s">
        <v>918</v>
      </c>
      <c r="T515" s="463" t="s">
        <v>918</v>
      </c>
      <c r="U515" s="463" t="s">
        <v>918</v>
      </c>
      <c r="V515" s="463" t="s">
        <v>918</v>
      </c>
      <c r="W515" s="463" t="s">
        <v>918</v>
      </c>
      <c r="X515" s="463" t="s">
        <v>918</v>
      </c>
      <c r="Y515" s="463" t="s">
        <v>918</v>
      </c>
      <c r="Z515" s="463" t="s">
        <v>918</v>
      </c>
      <c r="AA515" s="463" t="s">
        <v>918</v>
      </c>
      <c r="AB515" s="463" t="s">
        <v>918</v>
      </c>
      <c r="AC515" s="463" t="s">
        <v>918</v>
      </c>
      <c r="AD515" s="463" t="s">
        <v>918</v>
      </c>
      <c r="AE515" s="463" t="s">
        <v>918</v>
      </c>
      <c r="AF515" s="463" t="s">
        <v>918</v>
      </c>
      <c r="AG515" s="463" t="s">
        <v>918</v>
      </c>
      <c r="AH515" s="463" t="s">
        <v>918</v>
      </c>
      <c r="AI515" s="463" t="s">
        <v>918</v>
      </c>
      <c r="AJ515" s="463" t="s">
        <v>918</v>
      </c>
      <c r="AK515" s="463" t="s">
        <v>918</v>
      </c>
      <c r="AL515" s="726"/>
      <c r="AM515" s="726"/>
      <c r="AN515" s="726"/>
      <c r="AO515" s="726"/>
      <c r="AP515" s="726"/>
      <c r="AQ515" s="726"/>
      <c r="AR515" s="726"/>
      <c r="AS515" s="726"/>
      <c r="AT515" s="726"/>
      <c r="AU515" s="726"/>
      <c r="AV515" s="726"/>
      <c r="AW515" s="726"/>
      <c r="AX515" s="726"/>
      <c r="AY515" s="726"/>
      <c r="AZ515" s="726"/>
      <c r="BA515" s="726"/>
      <c r="BB515" s="726"/>
      <c r="BC515" s="726"/>
      <c r="BD515" s="726"/>
      <c r="BE515" s="726"/>
      <c r="BF515" s="726"/>
      <c r="BG515" s="726"/>
      <c r="BH515" s="726"/>
      <c r="BI515" s="726"/>
      <c r="BJ515" s="726"/>
      <c r="BK515" s="726"/>
      <c r="BL515" s="726"/>
    </row>
    <row r="516" spans="1:64" ht="12.75" customHeight="1" outlineLevel="1" x14ac:dyDescent="0.2">
      <c r="A516" s="726"/>
      <c r="B516" s="845" t="s">
        <v>946</v>
      </c>
      <c r="C516" s="974" t="s">
        <v>3266</v>
      </c>
      <c r="D516" s="463" t="s">
        <v>918</v>
      </c>
      <c r="E516" s="463" t="s">
        <v>918</v>
      </c>
      <c r="F516" s="463" t="s">
        <v>918</v>
      </c>
      <c r="G516" s="463" t="s">
        <v>918</v>
      </c>
      <c r="H516" s="463" t="s">
        <v>918</v>
      </c>
      <c r="I516" s="463" t="s">
        <v>918</v>
      </c>
      <c r="J516" s="463" t="s">
        <v>918</v>
      </c>
      <c r="K516" s="463" t="s">
        <v>918</v>
      </c>
      <c r="L516" s="463" t="s">
        <v>918</v>
      </c>
      <c r="M516" s="463" t="s">
        <v>918</v>
      </c>
      <c r="N516" s="463" t="s">
        <v>918</v>
      </c>
      <c r="O516" s="463" t="s">
        <v>918</v>
      </c>
      <c r="P516" s="463" t="s">
        <v>918</v>
      </c>
      <c r="Q516" s="463" t="s">
        <v>918</v>
      </c>
      <c r="R516" s="463" t="s">
        <v>918</v>
      </c>
      <c r="S516" s="463" t="s">
        <v>918</v>
      </c>
      <c r="T516" s="463" t="s">
        <v>918</v>
      </c>
      <c r="U516" s="463" t="s">
        <v>918</v>
      </c>
      <c r="V516" s="463" t="s">
        <v>918</v>
      </c>
      <c r="W516" s="463" t="s">
        <v>918</v>
      </c>
      <c r="X516" s="463" t="s">
        <v>918</v>
      </c>
      <c r="Y516" s="463" t="s">
        <v>918</v>
      </c>
      <c r="Z516" s="463" t="s">
        <v>918</v>
      </c>
      <c r="AA516" s="463" t="s">
        <v>918</v>
      </c>
      <c r="AB516" s="463" t="s">
        <v>918</v>
      </c>
      <c r="AC516" s="463" t="s">
        <v>918</v>
      </c>
      <c r="AD516" s="463" t="s">
        <v>918</v>
      </c>
      <c r="AE516" s="463" t="s">
        <v>918</v>
      </c>
      <c r="AF516" s="463" t="s">
        <v>918</v>
      </c>
      <c r="AG516" s="463" t="s">
        <v>918</v>
      </c>
      <c r="AH516" s="463" t="s">
        <v>918</v>
      </c>
      <c r="AI516" s="463" t="s">
        <v>918</v>
      </c>
      <c r="AJ516" s="463" t="s">
        <v>918</v>
      </c>
      <c r="AK516" s="463" t="s">
        <v>918</v>
      </c>
      <c r="AL516" s="726"/>
      <c r="AM516" s="726"/>
      <c r="AN516" s="726"/>
      <c r="AO516" s="726"/>
      <c r="AP516" s="726"/>
      <c r="AQ516" s="726"/>
      <c r="AR516" s="726"/>
      <c r="AS516" s="726"/>
      <c r="AT516" s="726"/>
      <c r="AU516" s="726"/>
      <c r="AV516" s="726"/>
      <c r="AW516" s="726"/>
      <c r="AX516" s="726"/>
      <c r="AY516" s="726"/>
      <c r="AZ516" s="726"/>
      <c r="BA516" s="726"/>
      <c r="BB516" s="726"/>
      <c r="BC516" s="726"/>
      <c r="BD516" s="726"/>
      <c r="BE516" s="726"/>
      <c r="BF516" s="726"/>
      <c r="BG516" s="726"/>
      <c r="BH516" s="726"/>
      <c r="BI516" s="726"/>
      <c r="BJ516" s="726"/>
      <c r="BK516" s="726"/>
      <c r="BL516" s="726"/>
    </row>
    <row r="517" spans="1:64" outlineLevel="1" x14ac:dyDescent="0.2">
      <c r="A517" s="726"/>
      <c r="B517" s="845" t="s">
        <v>946</v>
      </c>
      <c r="C517" s="974" t="s">
        <v>3267</v>
      </c>
      <c r="D517" s="463" t="s">
        <v>918</v>
      </c>
      <c r="E517" s="463" t="s">
        <v>918</v>
      </c>
      <c r="F517" s="463" t="s">
        <v>918</v>
      </c>
      <c r="G517" s="463" t="s">
        <v>918</v>
      </c>
      <c r="H517" s="463" t="s">
        <v>918</v>
      </c>
      <c r="I517" s="463" t="s">
        <v>918</v>
      </c>
      <c r="J517" s="463" t="s">
        <v>918</v>
      </c>
      <c r="K517" s="463" t="s">
        <v>918</v>
      </c>
      <c r="L517" s="463" t="s">
        <v>918</v>
      </c>
      <c r="M517" s="463" t="s">
        <v>918</v>
      </c>
      <c r="N517" s="463" t="s">
        <v>918</v>
      </c>
      <c r="O517" s="463" t="s">
        <v>918</v>
      </c>
      <c r="P517" s="463" t="s">
        <v>918</v>
      </c>
      <c r="Q517" s="463" t="s">
        <v>918</v>
      </c>
      <c r="R517" s="463" t="s">
        <v>918</v>
      </c>
      <c r="S517" s="463" t="s">
        <v>918</v>
      </c>
      <c r="T517" s="463" t="s">
        <v>918</v>
      </c>
      <c r="U517" s="463" t="s">
        <v>918</v>
      </c>
      <c r="V517" s="463" t="s">
        <v>918</v>
      </c>
      <c r="W517" s="463" t="s">
        <v>918</v>
      </c>
      <c r="X517" s="463" t="s">
        <v>918</v>
      </c>
      <c r="Y517" s="463" t="s">
        <v>918</v>
      </c>
      <c r="Z517" s="463" t="s">
        <v>918</v>
      </c>
      <c r="AA517" s="463" t="s">
        <v>918</v>
      </c>
      <c r="AB517" s="463" t="s">
        <v>918</v>
      </c>
      <c r="AC517" s="463" t="s">
        <v>918</v>
      </c>
      <c r="AD517" s="463" t="s">
        <v>918</v>
      </c>
      <c r="AE517" s="463" t="s">
        <v>918</v>
      </c>
      <c r="AF517" s="463" t="s">
        <v>918</v>
      </c>
      <c r="AG517" s="463" t="s">
        <v>918</v>
      </c>
      <c r="AH517" s="463" t="s">
        <v>918</v>
      </c>
      <c r="AI517" s="463" t="s">
        <v>918</v>
      </c>
      <c r="AJ517" s="463" t="s">
        <v>918</v>
      </c>
      <c r="AK517" s="463" t="s">
        <v>918</v>
      </c>
      <c r="AL517" s="726"/>
      <c r="AM517" s="726"/>
      <c r="AN517" s="726"/>
      <c r="AO517" s="726"/>
      <c r="AP517" s="726"/>
      <c r="AQ517" s="726"/>
      <c r="AR517" s="726"/>
      <c r="AS517" s="726"/>
      <c r="AT517" s="726"/>
      <c r="AU517" s="726"/>
      <c r="AV517" s="726"/>
      <c r="AW517" s="726"/>
      <c r="AX517" s="726"/>
      <c r="AY517" s="726"/>
      <c r="AZ517" s="726"/>
      <c r="BA517" s="726"/>
      <c r="BB517" s="726"/>
      <c r="BC517" s="726"/>
      <c r="BD517" s="726"/>
      <c r="BE517" s="726"/>
      <c r="BF517" s="726"/>
      <c r="BG517" s="726"/>
      <c r="BH517" s="726"/>
      <c r="BI517" s="726"/>
      <c r="BJ517" s="726"/>
      <c r="BK517" s="726"/>
      <c r="BL517" s="726"/>
    </row>
    <row r="518" spans="1:64" outlineLevel="1" x14ac:dyDescent="0.2">
      <c r="A518" s="726"/>
      <c r="B518" s="845" t="s">
        <v>946</v>
      </c>
      <c r="C518" s="974" t="s">
        <v>3268</v>
      </c>
      <c r="D518" s="463" t="s">
        <v>918</v>
      </c>
      <c r="E518" s="463" t="s">
        <v>918</v>
      </c>
      <c r="F518" s="463" t="s">
        <v>918</v>
      </c>
      <c r="G518" s="463" t="s">
        <v>918</v>
      </c>
      <c r="H518" s="463" t="s">
        <v>918</v>
      </c>
      <c r="I518" s="463" t="s">
        <v>918</v>
      </c>
      <c r="J518" s="463" t="s">
        <v>918</v>
      </c>
      <c r="K518" s="463" t="s">
        <v>918</v>
      </c>
      <c r="L518" s="463" t="s">
        <v>918</v>
      </c>
      <c r="M518" s="463" t="s">
        <v>918</v>
      </c>
      <c r="N518" s="463" t="s">
        <v>918</v>
      </c>
      <c r="O518" s="463" t="s">
        <v>918</v>
      </c>
      <c r="P518" s="463" t="s">
        <v>918</v>
      </c>
      <c r="Q518" s="463" t="s">
        <v>918</v>
      </c>
      <c r="R518" s="463" t="s">
        <v>918</v>
      </c>
      <c r="S518" s="463" t="s">
        <v>918</v>
      </c>
      <c r="T518" s="463" t="s">
        <v>918</v>
      </c>
      <c r="U518" s="463" t="s">
        <v>918</v>
      </c>
      <c r="V518" s="463" t="s">
        <v>918</v>
      </c>
      <c r="W518" s="463" t="s">
        <v>918</v>
      </c>
      <c r="X518" s="463" t="s">
        <v>918</v>
      </c>
      <c r="Y518" s="463" t="s">
        <v>918</v>
      </c>
      <c r="Z518" s="463" t="s">
        <v>918</v>
      </c>
      <c r="AA518" s="463" t="s">
        <v>918</v>
      </c>
      <c r="AB518" s="463" t="s">
        <v>918</v>
      </c>
      <c r="AC518" s="463" t="s">
        <v>918</v>
      </c>
      <c r="AD518" s="463" t="s">
        <v>918</v>
      </c>
      <c r="AE518" s="463" t="s">
        <v>918</v>
      </c>
      <c r="AF518" s="463" t="s">
        <v>918</v>
      </c>
      <c r="AG518" s="463" t="s">
        <v>918</v>
      </c>
      <c r="AH518" s="463" t="s">
        <v>918</v>
      </c>
      <c r="AI518" s="463" t="s">
        <v>918</v>
      </c>
      <c r="AJ518" s="463" t="s">
        <v>918</v>
      </c>
      <c r="AK518" s="463" t="s">
        <v>918</v>
      </c>
      <c r="AL518" s="726"/>
      <c r="AM518" s="726"/>
      <c r="AN518" s="726"/>
      <c r="AO518" s="726"/>
      <c r="AP518" s="726"/>
      <c r="AQ518" s="726"/>
      <c r="AR518" s="726"/>
      <c r="AS518" s="726"/>
      <c r="AT518" s="726"/>
      <c r="AU518" s="726"/>
      <c r="AV518" s="726"/>
      <c r="AW518" s="726"/>
      <c r="AX518" s="726"/>
      <c r="AY518" s="726"/>
      <c r="AZ518" s="726"/>
      <c r="BA518" s="726"/>
      <c r="BB518" s="726"/>
      <c r="BC518" s="726"/>
      <c r="BD518" s="726"/>
      <c r="BE518" s="726"/>
      <c r="BF518" s="726"/>
      <c r="BG518" s="726"/>
      <c r="BH518" s="726"/>
      <c r="BI518" s="726"/>
      <c r="BJ518" s="726"/>
      <c r="BK518" s="726"/>
      <c r="BL518" s="726"/>
    </row>
    <row r="519" spans="1:64" outlineLevel="1" x14ac:dyDescent="0.2">
      <c r="A519" s="726"/>
      <c r="B519" s="845" t="s">
        <v>946</v>
      </c>
      <c r="C519" s="974" t="s">
        <v>3269</v>
      </c>
      <c r="D519" s="463" t="s">
        <v>918</v>
      </c>
      <c r="E519" s="463" t="s">
        <v>918</v>
      </c>
      <c r="F519" s="463" t="s">
        <v>918</v>
      </c>
      <c r="G519" s="463" t="s">
        <v>918</v>
      </c>
      <c r="H519" s="463" t="s">
        <v>918</v>
      </c>
      <c r="I519" s="463" t="s">
        <v>918</v>
      </c>
      <c r="J519" s="463" t="s">
        <v>918</v>
      </c>
      <c r="K519" s="463" t="s">
        <v>918</v>
      </c>
      <c r="L519" s="463" t="s">
        <v>918</v>
      </c>
      <c r="M519" s="463" t="s">
        <v>918</v>
      </c>
      <c r="N519" s="463" t="s">
        <v>918</v>
      </c>
      <c r="O519" s="463" t="s">
        <v>918</v>
      </c>
      <c r="P519" s="463" t="s">
        <v>918</v>
      </c>
      <c r="Q519" s="463" t="s">
        <v>918</v>
      </c>
      <c r="R519" s="463" t="s">
        <v>918</v>
      </c>
      <c r="S519" s="463" t="s">
        <v>918</v>
      </c>
      <c r="T519" s="463" t="s">
        <v>918</v>
      </c>
      <c r="U519" s="463" t="s">
        <v>918</v>
      </c>
      <c r="V519" s="463" t="s">
        <v>918</v>
      </c>
      <c r="W519" s="463" t="s">
        <v>918</v>
      </c>
      <c r="X519" s="463" t="s">
        <v>918</v>
      </c>
      <c r="Y519" s="463" t="s">
        <v>918</v>
      </c>
      <c r="Z519" s="463" t="s">
        <v>918</v>
      </c>
      <c r="AA519" s="463" t="s">
        <v>918</v>
      </c>
      <c r="AB519" s="463" t="s">
        <v>918</v>
      </c>
      <c r="AC519" s="463" t="s">
        <v>918</v>
      </c>
      <c r="AD519" s="463" t="s">
        <v>918</v>
      </c>
      <c r="AE519" s="463" t="s">
        <v>918</v>
      </c>
      <c r="AF519" s="463" t="s">
        <v>918</v>
      </c>
      <c r="AG519" s="463" t="s">
        <v>918</v>
      </c>
      <c r="AH519" s="463" t="s">
        <v>918</v>
      </c>
      <c r="AI519" s="463" t="s">
        <v>918</v>
      </c>
      <c r="AJ519" s="463" t="s">
        <v>918</v>
      </c>
      <c r="AK519" s="463" t="s">
        <v>918</v>
      </c>
      <c r="AL519" s="726"/>
      <c r="AM519" s="726"/>
      <c r="AN519" s="726"/>
      <c r="AO519" s="726"/>
      <c r="AP519" s="726"/>
      <c r="AQ519" s="726"/>
      <c r="AR519" s="726"/>
      <c r="AS519" s="726"/>
      <c r="AT519" s="726"/>
      <c r="AU519" s="726"/>
      <c r="AV519" s="726"/>
      <c r="AW519" s="726"/>
      <c r="AX519" s="726"/>
      <c r="AY519" s="726"/>
      <c r="AZ519" s="726"/>
      <c r="BA519" s="726"/>
      <c r="BB519" s="726"/>
      <c r="BC519" s="726"/>
      <c r="BD519" s="726"/>
      <c r="BE519" s="726"/>
      <c r="BF519" s="726"/>
      <c r="BG519" s="726"/>
      <c r="BH519" s="726"/>
      <c r="BI519" s="726"/>
      <c r="BJ519" s="726"/>
      <c r="BK519" s="726"/>
      <c r="BL519" s="726"/>
    </row>
    <row r="520" spans="1:64" outlineLevel="1" x14ac:dyDescent="0.2">
      <c r="A520" s="726"/>
      <c r="B520" s="845" t="s">
        <v>946</v>
      </c>
      <c r="C520" s="974" t="s">
        <v>3270</v>
      </c>
      <c r="D520" s="463" t="s">
        <v>918</v>
      </c>
      <c r="E520" s="463" t="s">
        <v>918</v>
      </c>
      <c r="F520" s="463" t="s">
        <v>918</v>
      </c>
      <c r="G520" s="463" t="s">
        <v>918</v>
      </c>
      <c r="H520" s="463" t="s">
        <v>918</v>
      </c>
      <c r="I520" s="463" t="s">
        <v>918</v>
      </c>
      <c r="J520" s="463" t="s">
        <v>918</v>
      </c>
      <c r="K520" s="463" t="s">
        <v>918</v>
      </c>
      <c r="L520" s="463" t="s">
        <v>918</v>
      </c>
      <c r="M520" s="463" t="s">
        <v>918</v>
      </c>
      <c r="N520" s="463" t="s">
        <v>918</v>
      </c>
      <c r="O520" s="463" t="s">
        <v>918</v>
      </c>
      <c r="P520" s="463" t="s">
        <v>918</v>
      </c>
      <c r="Q520" s="463" t="s">
        <v>918</v>
      </c>
      <c r="R520" s="463" t="s">
        <v>918</v>
      </c>
      <c r="S520" s="463" t="s">
        <v>918</v>
      </c>
      <c r="T520" s="463" t="s">
        <v>918</v>
      </c>
      <c r="U520" s="463" t="s">
        <v>918</v>
      </c>
      <c r="V520" s="463" t="s">
        <v>918</v>
      </c>
      <c r="W520" s="463" t="s">
        <v>918</v>
      </c>
      <c r="X520" s="463" t="s">
        <v>918</v>
      </c>
      <c r="Y520" s="463" t="s">
        <v>918</v>
      </c>
      <c r="Z520" s="463" t="s">
        <v>918</v>
      </c>
      <c r="AA520" s="463" t="s">
        <v>918</v>
      </c>
      <c r="AB520" s="463" t="s">
        <v>918</v>
      </c>
      <c r="AC520" s="463" t="s">
        <v>918</v>
      </c>
      <c r="AD520" s="463" t="s">
        <v>918</v>
      </c>
      <c r="AE520" s="463" t="s">
        <v>918</v>
      </c>
      <c r="AF520" s="463" t="s">
        <v>918</v>
      </c>
      <c r="AG520" s="463" t="s">
        <v>918</v>
      </c>
      <c r="AH520" s="463" t="s">
        <v>918</v>
      </c>
      <c r="AI520" s="463" t="s">
        <v>918</v>
      </c>
      <c r="AJ520" s="463" t="s">
        <v>918</v>
      </c>
      <c r="AK520" s="463" t="s">
        <v>918</v>
      </c>
      <c r="AL520" s="726"/>
      <c r="AM520" s="726"/>
      <c r="AN520" s="726"/>
      <c r="AO520" s="726"/>
      <c r="AP520" s="726"/>
      <c r="AQ520" s="726"/>
      <c r="AR520" s="726"/>
      <c r="AS520" s="726"/>
      <c r="AT520" s="726"/>
      <c r="AU520" s="726"/>
      <c r="AV520" s="726"/>
      <c r="AW520" s="726"/>
      <c r="AX520" s="726"/>
      <c r="AY520" s="726"/>
      <c r="AZ520" s="726"/>
      <c r="BA520" s="726"/>
      <c r="BB520" s="726"/>
      <c r="BC520" s="726"/>
      <c r="BD520" s="726"/>
      <c r="BE520" s="726"/>
      <c r="BF520" s="726"/>
      <c r="BG520" s="726"/>
      <c r="BH520" s="726"/>
      <c r="BI520" s="726"/>
      <c r="BJ520" s="726"/>
      <c r="BK520" s="726"/>
      <c r="BL520" s="726"/>
    </row>
    <row r="521" spans="1:64" outlineLevel="1" x14ac:dyDescent="0.2">
      <c r="A521" s="726"/>
      <c r="B521" s="845" t="s">
        <v>946</v>
      </c>
      <c r="C521" s="974" t="s">
        <v>3271</v>
      </c>
      <c r="D521" s="463" t="s">
        <v>918</v>
      </c>
      <c r="E521" s="463" t="s">
        <v>918</v>
      </c>
      <c r="F521" s="463" t="s">
        <v>918</v>
      </c>
      <c r="G521" s="463" t="s">
        <v>918</v>
      </c>
      <c r="H521" s="463" t="s">
        <v>918</v>
      </c>
      <c r="I521" s="463" t="s">
        <v>918</v>
      </c>
      <c r="J521" s="463" t="s">
        <v>918</v>
      </c>
      <c r="K521" s="463" t="s">
        <v>918</v>
      </c>
      <c r="L521" s="463" t="s">
        <v>918</v>
      </c>
      <c r="M521" s="463" t="s">
        <v>918</v>
      </c>
      <c r="N521" s="463" t="s">
        <v>918</v>
      </c>
      <c r="O521" s="463" t="s">
        <v>918</v>
      </c>
      <c r="P521" s="463" t="s">
        <v>918</v>
      </c>
      <c r="Q521" s="463" t="s">
        <v>918</v>
      </c>
      <c r="R521" s="463" t="s">
        <v>918</v>
      </c>
      <c r="S521" s="463" t="s">
        <v>918</v>
      </c>
      <c r="T521" s="463" t="s">
        <v>918</v>
      </c>
      <c r="U521" s="463" t="s">
        <v>918</v>
      </c>
      <c r="V521" s="463" t="s">
        <v>918</v>
      </c>
      <c r="W521" s="463" t="s">
        <v>918</v>
      </c>
      <c r="X521" s="463" t="s">
        <v>918</v>
      </c>
      <c r="Y521" s="463" t="s">
        <v>918</v>
      </c>
      <c r="Z521" s="463" t="s">
        <v>918</v>
      </c>
      <c r="AA521" s="463" t="s">
        <v>918</v>
      </c>
      <c r="AB521" s="463" t="s">
        <v>918</v>
      </c>
      <c r="AC521" s="463" t="s">
        <v>918</v>
      </c>
      <c r="AD521" s="463" t="s">
        <v>918</v>
      </c>
      <c r="AE521" s="463" t="s">
        <v>918</v>
      </c>
      <c r="AF521" s="463" t="s">
        <v>918</v>
      </c>
      <c r="AG521" s="463" t="s">
        <v>918</v>
      </c>
      <c r="AH521" s="463" t="s">
        <v>918</v>
      </c>
      <c r="AI521" s="463" t="s">
        <v>918</v>
      </c>
      <c r="AJ521" s="463" t="s">
        <v>918</v>
      </c>
      <c r="AK521" s="463" t="s">
        <v>918</v>
      </c>
      <c r="AL521" s="726"/>
      <c r="AM521" s="726"/>
      <c r="AN521" s="726"/>
      <c r="AO521" s="726"/>
      <c r="AP521" s="726"/>
      <c r="AQ521" s="726"/>
      <c r="AR521" s="726"/>
      <c r="AS521" s="726"/>
      <c r="AT521" s="726"/>
      <c r="AU521" s="726"/>
      <c r="AV521" s="726"/>
      <c r="AW521" s="726"/>
      <c r="AX521" s="726"/>
      <c r="AY521" s="726"/>
      <c r="AZ521" s="726"/>
      <c r="BA521" s="726"/>
      <c r="BB521" s="726"/>
      <c r="BC521" s="726"/>
      <c r="BD521" s="726"/>
      <c r="BE521" s="726"/>
      <c r="BF521" s="726"/>
      <c r="BG521" s="726"/>
      <c r="BH521" s="726"/>
      <c r="BI521" s="726"/>
      <c r="BJ521" s="726"/>
      <c r="BK521" s="726"/>
      <c r="BL521" s="726"/>
    </row>
    <row r="522" spans="1:64" outlineLevel="1" x14ac:dyDescent="0.2">
      <c r="A522" s="726"/>
      <c r="B522" s="845" t="s">
        <v>946</v>
      </c>
      <c r="C522" s="974" t="s">
        <v>3272</v>
      </c>
      <c r="D522" s="463" t="s">
        <v>918</v>
      </c>
      <c r="E522" s="463" t="s">
        <v>918</v>
      </c>
      <c r="F522" s="463" t="s">
        <v>918</v>
      </c>
      <c r="G522" s="463" t="s">
        <v>918</v>
      </c>
      <c r="H522" s="463" t="s">
        <v>918</v>
      </c>
      <c r="I522" s="463" t="s">
        <v>918</v>
      </c>
      <c r="J522" s="463" t="s">
        <v>918</v>
      </c>
      <c r="K522" s="463" t="s">
        <v>918</v>
      </c>
      <c r="L522" s="463" t="s">
        <v>918</v>
      </c>
      <c r="M522" s="463" t="s">
        <v>918</v>
      </c>
      <c r="N522" s="463" t="s">
        <v>918</v>
      </c>
      <c r="O522" s="463" t="s">
        <v>918</v>
      </c>
      <c r="P522" s="463" t="s">
        <v>918</v>
      </c>
      <c r="Q522" s="463" t="s">
        <v>918</v>
      </c>
      <c r="R522" s="463" t="s">
        <v>918</v>
      </c>
      <c r="S522" s="463" t="s">
        <v>918</v>
      </c>
      <c r="T522" s="463" t="s">
        <v>918</v>
      </c>
      <c r="U522" s="463" t="s">
        <v>918</v>
      </c>
      <c r="V522" s="463" t="s">
        <v>918</v>
      </c>
      <c r="W522" s="463" t="s">
        <v>918</v>
      </c>
      <c r="X522" s="463" t="s">
        <v>918</v>
      </c>
      <c r="Y522" s="463" t="s">
        <v>918</v>
      </c>
      <c r="Z522" s="463" t="s">
        <v>918</v>
      </c>
      <c r="AA522" s="463" t="s">
        <v>918</v>
      </c>
      <c r="AB522" s="463" t="s">
        <v>918</v>
      </c>
      <c r="AC522" s="463" t="s">
        <v>918</v>
      </c>
      <c r="AD522" s="463" t="s">
        <v>918</v>
      </c>
      <c r="AE522" s="463" t="s">
        <v>918</v>
      </c>
      <c r="AF522" s="463" t="s">
        <v>918</v>
      </c>
      <c r="AG522" s="463" t="s">
        <v>918</v>
      </c>
      <c r="AH522" s="463" t="s">
        <v>918</v>
      </c>
      <c r="AI522" s="463" t="s">
        <v>918</v>
      </c>
      <c r="AJ522" s="463" t="s">
        <v>918</v>
      </c>
      <c r="AK522" s="463" t="s">
        <v>918</v>
      </c>
      <c r="AL522" s="726"/>
      <c r="AM522" s="726"/>
      <c r="AN522" s="726"/>
      <c r="AO522" s="726"/>
      <c r="AP522" s="726"/>
      <c r="AQ522" s="726"/>
      <c r="AR522" s="726"/>
      <c r="AS522" s="726"/>
      <c r="AT522" s="726"/>
      <c r="AU522" s="726"/>
      <c r="AV522" s="726"/>
      <c r="AW522" s="726"/>
      <c r="AX522" s="726"/>
      <c r="AY522" s="726"/>
      <c r="AZ522" s="726"/>
      <c r="BA522" s="726"/>
      <c r="BB522" s="726"/>
      <c r="BC522" s="726"/>
      <c r="BD522" s="726"/>
      <c r="BE522" s="726"/>
      <c r="BF522" s="726"/>
      <c r="BG522" s="726"/>
      <c r="BH522" s="726"/>
      <c r="BI522" s="726"/>
      <c r="BJ522" s="726"/>
      <c r="BK522" s="726"/>
      <c r="BL522" s="726"/>
    </row>
    <row r="523" spans="1:64" outlineLevel="1" x14ac:dyDescent="0.2">
      <c r="A523" s="726"/>
      <c r="B523" s="845" t="s">
        <v>946</v>
      </c>
      <c r="C523" s="974" t="s">
        <v>3273</v>
      </c>
      <c r="D523" s="463" t="s">
        <v>918</v>
      </c>
      <c r="E523" s="463" t="s">
        <v>918</v>
      </c>
      <c r="F523" s="463" t="s">
        <v>918</v>
      </c>
      <c r="G523" s="463" t="s">
        <v>918</v>
      </c>
      <c r="H523" s="463" t="s">
        <v>918</v>
      </c>
      <c r="I523" s="463" t="s">
        <v>918</v>
      </c>
      <c r="J523" s="463" t="s">
        <v>918</v>
      </c>
      <c r="K523" s="463" t="s">
        <v>918</v>
      </c>
      <c r="L523" s="463" t="s">
        <v>918</v>
      </c>
      <c r="M523" s="463" t="s">
        <v>918</v>
      </c>
      <c r="N523" s="463" t="s">
        <v>918</v>
      </c>
      <c r="O523" s="463" t="s">
        <v>918</v>
      </c>
      <c r="P523" s="463" t="s">
        <v>918</v>
      </c>
      <c r="Q523" s="463" t="s">
        <v>918</v>
      </c>
      <c r="R523" s="463" t="s">
        <v>918</v>
      </c>
      <c r="S523" s="463" t="s">
        <v>918</v>
      </c>
      <c r="T523" s="463" t="s">
        <v>918</v>
      </c>
      <c r="U523" s="463" t="s">
        <v>918</v>
      </c>
      <c r="V523" s="463" t="s">
        <v>918</v>
      </c>
      <c r="W523" s="463" t="s">
        <v>918</v>
      </c>
      <c r="X523" s="463" t="s">
        <v>918</v>
      </c>
      <c r="Y523" s="463" t="s">
        <v>918</v>
      </c>
      <c r="Z523" s="463" t="s">
        <v>918</v>
      </c>
      <c r="AA523" s="463" t="s">
        <v>918</v>
      </c>
      <c r="AB523" s="463" t="s">
        <v>918</v>
      </c>
      <c r="AC523" s="463" t="s">
        <v>918</v>
      </c>
      <c r="AD523" s="463" t="s">
        <v>918</v>
      </c>
      <c r="AE523" s="463" t="s">
        <v>918</v>
      </c>
      <c r="AF523" s="463" t="s">
        <v>918</v>
      </c>
      <c r="AG523" s="463" t="s">
        <v>918</v>
      </c>
      <c r="AH523" s="463" t="s">
        <v>918</v>
      </c>
      <c r="AI523" s="463" t="s">
        <v>918</v>
      </c>
      <c r="AJ523" s="463" t="s">
        <v>918</v>
      </c>
      <c r="AK523" s="463" t="s">
        <v>918</v>
      </c>
      <c r="AL523" s="726"/>
      <c r="AM523" s="726"/>
      <c r="AN523" s="726"/>
      <c r="AO523" s="726"/>
      <c r="AP523" s="726"/>
      <c r="AQ523" s="726"/>
      <c r="AR523" s="726"/>
      <c r="AS523" s="726"/>
      <c r="AT523" s="726"/>
      <c r="AU523" s="726"/>
      <c r="AV523" s="726"/>
      <c r="AW523" s="726"/>
      <c r="AX523" s="726"/>
      <c r="AY523" s="726"/>
      <c r="AZ523" s="726"/>
      <c r="BA523" s="726"/>
      <c r="BB523" s="726"/>
      <c r="BC523" s="726"/>
      <c r="BD523" s="726"/>
      <c r="BE523" s="726"/>
      <c r="BF523" s="726"/>
      <c r="BG523" s="726"/>
      <c r="BH523" s="726"/>
      <c r="BI523" s="726"/>
      <c r="BJ523" s="726"/>
      <c r="BK523" s="726"/>
      <c r="BL523" s="726"/>
    </row>
    <row r="524" spans="1:64" outlineLevel="1" x14ac:dyDescent="0.2">
      <c r="A524" s="726"/>
      <c r="B524" s="845" t="s">
        <v>946</v>
      </c>
      <c r="C524" s="974" t="s">
        <v>3274</v>
      </c>
      <c r="D524" s="463" t="s">
        <v>918</v>
      </c>
      <c r="E524" s="463" t="s">
        <v>918</v>
      </c>
      <c r="F524" s="463" t="s">
        <v>918</v>
      </c>
      <c r="G524" s="463" t="s">
        <v>918</v>
      </c>
      <c r="H524" s="463" t="s">
        <v>918</v>
      </c>
      <c r="I524" s="463" t="s">
        <v>918</v>
      </c>
      <c r="J524" s="463" t="s">
        <v>918</v>
      </c>
      <c r="K524" s="463" t="s">
        <v>918</v>
      </c>
      <c r="L524" s="463" t="s">
        <v>918</v>
      </c>
      <c r="M524" s="463" t="s">
        <v>918</v>
      </c>
      <c r="N524" s="463" t="s">
        <v>918</v>
      </c>
      <c r="O524" s="463" t="s">
        <v>918</v>
      </c>
      <c r="P524" s="463" t="s">
        <v>918</v>
      </c>
      <c r="Q524" s="463" t="s">
        <v>918</v>
      </c>
      <c r="R524" s="463" t="s">
        <v>918</v>
      </c>
      <c r="S524" s="463" t="s">
        <v>918</v>
      </c>
      <c r="T524" s="463" t="s">
        <v>918</v>
      </c>
      <c r="U524" s="463" t="s">
        <v>918</v>
      </c>
      <c r="V524" s="463" t="s">
        <v>918</v>
      </c>
      <c r="W524" s="463" t="s">
        <v>918</v>
      </c>
      <c r="X524" s="463" t="s">
        <v>918</v>
      </c>
      <c r="Y524" s="463" t="s">
        <v>918</v>
      </c>
      <c r="Z524" s="463" t="s">
        <v>918</v>
      </c>
      <c r="AA524" s="463" t="s">
        <v>918</v>
      </c>
      <c r="AB524" s="463" t="s">
        <v>918</v>
      </c>
      <c r="AC524" s="463" t="s">
        <v>918</v>
      </c>
      <c r="AD524" s="463" t="s">
        <v>918</v>
      </c>
      <c r="AE524" s="463" t="s">
        <v>918</v>
      </c>
      <c r="AF524" s="463" t="s">
        <v>918</v>
      </c>
      <c r="AG524" s="463" t="s">
        <v>918</v>
      </c>
      <c r="AH524" s="463" t="s">
        <v>918</v>
      </c>
      <c r="AI524" s="463" t="s">
        <v>918</v>
      </c>
      <c r="AJ524" s="463" t="s">
        <v>918</v>
      </c>
      <c r="AK524" s="463" t="s">
        <v>918</v>
      </c>
      <c r="AL524" s="726"/>
      <c r="AM524" s="726"/>
      <c r="AN524" s="726"/>
      <c r="AO524" s="726"/>
      <c r="AP524" s="726"/>
      <c r="AQ524" s="726"/>
      <c r="AR524" s="726"/>
      <c r="AS524" s="726"/>
      <c r="AT524" s="726"/>
      <c r="AU524" s="726"/>
      <c r="AV524" s="726"/>
      <c r="AW524" s="726"/>
      <c r="AX524" s="726"/>
      <c r="AY524" s="726"/>
      <c r="AZ524" s="726"/>
      <c r="BA524" s="726"/>
      <c r="BB524" s="726"/>
      <c r="BC524" s="726"/>
      <c r="BD524" s="726"/>
      <c r="BE524" s="726"/>
      <c r="BF524" s="726"/>
      <c r="BG524" s="726"/>
      <c r="BH524" s="726"/>
      <c r="BI524" s="726"/>
      <c r="BJ524" s="726"/>
      <c r="BK524" s="726"/>
      <c r="BL524" s="726"/>
    </row>
    <row r="525" spans="1:64" outlineLevel="1" x14ac:dyDescent="0.2">
      <c r="A525" s="726"/>
      <c r="B525" s="845" t="s">
        <v>946</v>
      </c>
      <c r="C525" s="974" t="s">
        <v>3275</v>
      </c>
      <c r="D525" s="463" t="s">
        <v>918</v>
      </c>
      <c r="E525" s="463" t="s">
        <v>918</v>
      </c>
      <c r="F525" s="463" t="s">
        <v>918</v>
      </c>
      <c r="G525" s="463" t="s">
        <v>918</v>
      </c>
      <c r="H525" s="463" t="s">
        <v>918</v>
      </c>
      <c r="I525" s="463" t="s">
        <v>918</v>
      </c>
      <c r="J525" s="463" t="s">
        <v>918</v>
      </c>
      <c r="K525" s="463" t="s">
        <v>918</v>
      </c>
      <c r="L525" s="463" t="s">
        <v>918</v>
      </c>
      <c r="M525" s="463" t="s">
        <v>918</v>
      </c>
      <c r="N525" s="463" t="s">
        <v>918</v>
      </c>
      <c r="O525" s="463" t="s">
        <v>918</v>
      </c>
      <c r="P525" s="463" t="s">
        <v>918</v>
      </c>
      <c r="Q525" s="463" t="s">
        <v>918</v>
      </c>
      <c r="R525" s="463" t="s">
        <v>918</v>
      </c>
      <c r="S525" s="463" t="s">
        <v>918</v>
      </c>
      <c r="T525" s="463" t="s">
        <v>918</v>
      </c>
      <c r="U525" s="463" t="s">
        <v>918</v>
      </c>
      <c r="V525" s="463" t="s">
        <v>918</v>
      </c>
      <c r="W525" s="463" t="s">
        <v>918</v>
      </c>
      <c r="X525" s="463" t="s">
        <v>918</v>
      </c>
      <c r="Y525" s="463" t="s">
        <v>918</v>
      </c>
      <c r="Z525" s="463" t="s">
        <v>918</v>
      </c>
      <c r="AA525" s="463" t="s">
        <v>918</v>
      </c>
      <c r="AB525" s="463" t="s">
        <v>918</v>
      </c>
      <c r="AC525" s="463" t="s">
        <v>918</v>
      </c>
      <c r="AD525" s="463" t="s">
        <v>918</v>
      </c>
      <c r="AE525" s="463" t="s">
        <v>918</v>
      </c>
      <c r="AF525" s="463" t="s">
        <v>918</v>
      </c>
      <c r="AG525" s="463" t="s">
        <v>918</v>
      </c>
      <c r="AH525" s="463" t="s">
        <v>918</v>
      </c>
      <c r="AI525" s="463" t="s">
        <v>918</v>
      </c>
      <c r="AJ525" s="463" t="s">
        <v>918</v>
      </c>
      <c r="AK525" s="463" t="s">
        <v>918</v>
      </c>
      <c r="AL525" s="726"/>
      <c r="AM525" s="726"/>
      <c r="AN525" s="726"/>
      <c r="AO525" s="726"/>
      <c r="AP525" s="726"/>
      <c r="AQ525" s="726"/>
      <c r="AR525" s="726"/>
      <c r="AS525" s="726"/>
      <c r="AT525" s="726"/>
      <c r="AU525" s="726"/>
      <c r="AV525" s="726"/>
      <c r="AW525" s="726"/>
      <c r="AX525" s="726"/>
      <c r="AY525" s="726"/>
      <c r="AZ525" s="726"/>
      <c r="BA525" s="726"/>
      <c r="BB525" s="726"/>
      <c r="BC525" s="726"/>
      <c r="BD525" s="726"/>
      <c r="BE525" s="726"/>
      <c r="BF525" s="726"/>
      <c r="BG525" s="726"/>
      <c r="BH525" s="726"/>
      <c r="BI525" s="726"/>
      <c r="BJ525" s="726"/>
      <c r="BK525" s="726"/>
      <c r="BL525" s="726"/>
    </row>
    <row r="526" spans="1:64" outlineLevel="1" x14ac:dyDescent="0.2">
      <c r="A526" s="726"/>
      <c r="B526" s="845" t="s">
        <v>946</v>
      </c>
      <c r="C526" s="974" t="s">
        <v>3276</v>
      </c>
      <c r="D526" s="463" t="s">
        <v>918</v>
      </c>
      <c r="E526" s="463" t="s">
        <v>918</v>
      </c>
      <c r="F526" s="463" t="s">
        <v>918</v>
      </c>
      <c r="G526" s="463" t="s">
        <v>918</v>
      </c>
      <c r="H526" s="463" t="s">
        <v>918</v>
      </c>
      <c r="I526" s="463" t="s">
        <v>918</v>
      </c>
      <c r="J526" s="463" t="s">
        <v>918</v>
      </c>
      <c r="K526" s="463" t="s">
        <v>918</v>
      </c>
      <c r="L526" s="463" t="s">
        <v>918</v>
      </c>
      <c r="M526" s="463" t="s">
        <v>918</v>
      </c>
      <c r="N526" s="463" t="s">
        <v>918</v>
      </c>
      <c r="O526" s="463" t="s">
        <v>918</v>
      </c>
      <c r="P526" s="463" t="s">
        <v>918</v>
      </c>
      <c r="Q526" s="463" t="s">
        <v>918</v>
      </c>
      <c r="R526" s="463" t="s">
        <v>918</v>
      </c>
      <c r="S526" s="463" t="s">
        <v>918</v>
      </c>
      <c r="T526" s="463" t="s">
        <v>918</v>
      </c>
      <c r="U526" s="463" t="s">
        <v>918</v>
      </c>
      <c r="V526" s="463" t="s">
        <v>918</v>
      </c>
      <c r="W526" s="463" t="s">
        <v>918</v>
      </c>
      <c r="X526" s="463" t="s">
        <v>918</v>
      </c>
      <c r="Y526" s="463" t="s">
        <v>918</v>
      </c>
      <c r="Z526" s="463" t="s">
        <v>918</v>
      </c>
      <c r="AA526" s="463" t="s">
        <v>918</v>
      </c>
      <c r="AB526" s="463" t="s">
        <v>918</v>
      </c>
      <c r="AC526" s="463" t="s">
        <v>918</v>
      </c>
      <c r="AD526" s="463" t="s">
        <v>918</v>
      </c>
      <c r="AE526" s="463" t="s">
        <v>918</v>
      </c>
      <c r="AF526" s="463" t="s">
        <v>918</v>
      </c>
      <c r="AG526" s="463" t="s">
        <v>918</v>
      </c>
      <c r="AH526" s="463" t="s">
        <v>918</v>
      </c>
      <c r="AI526" s="463" t="s">
        <v>918</v>
      </c>
      <c r="AJ526" s="463" t="s">
        <v>918</v>
      </c>
      <c r="AK526" s="463" t="s">
        <v>918</v>
      </c>
      <c r="AL526" s="726"/>
      <c r="AM526" s="726"/>
      <c r="AN526" s="726"/>
      <c r="AO526" s="726"/>
      <c r="AP526" s="726"/>
      <c r="AQ526" s="726"/>
      <c r="AR526" s="726"/>
      <c r="AS526" s="726"/>
      <c r="AT526" s="726"/>
      <c r="AU526" s="726"/>
      <c r="AV526" s="726"/>
      <c r="AW526" s="726"/>
      <c r="AX526" s="726"/>
      <c r="AY526" s="726"/>
      <c r="AZ526" s="726"/>
      <c r="BA526" s="726"/>
      <c r="BB526" s="726"/>
      <c r="BC526" s="726"/>
      <c r="BD526" s="726"/>
      <c r="BE526" s="726"/>
      <c r="BF526" s="726"/>
      <c r="BG526" s="726"/>
      <c r="BH526" s="726"/>
      <c r="BI526" s="726"/>
      <c r="BJ526" s="726"/>
      <c r="BK526" s="726"/>
      <c r="BL526" s="726"/>
    </row>
    <row r="527" spans="1:64" outlineLevel="1" x14ac:dyDescent="0.2">
      <c r="A527" s="726"/>
      <c r="B527" s="845" t="s">
        <v>946</v>
      </c>
      <c r="C527" s="974" t="s">
        <v>3277</v>
      </c>
      <c r="D527" s="463" t="s">
        <v>918</v>
      </c>
      <c r="E527" s="463" t="s">
        <v>918</v>
      </c>
      <c r="F527" s="463" t="s">
        <v>918</v>
      </c>
      <c r="G527" s="463" t="s">
        <v>918</v>
      </c>
      <c r="H527" s="463" t="s">
        <v>918</v>
      </c>
      <c r="I527" s="463" t="s">
        <v>918</v>
      </c>
      <c r="J527" s="463" t="s">
        <v>918</v>
      </c>
      <c r="K527" s="463" t="s">
        <v>918</v>
      </c>
      <c r="L527" s="463" t="s">
        <v>918</v>
      </c>
      <c r="M527" s="463" t="s">
        <v>918</v>
      </c>
      <c r="N527" s="463" t="s">
        <v>918</v>
      </c>
      <c r="O527" s="463" t="s">
        <v>918</v>
      </c>
      <c r="P527" s="463" t="s">
        <v>918</v>
      </c>
      <c r="Q527" s="463" t="s">
        <v>918</v>
      </c>
      <c r="R527" s="463" t="s">
        <v>918</v>
      </c>
      <c r="S527" s="463" t="s">
        <v>918</v>
      </c>
      <c r="T527" s="463" t="s">
        <v>918</v>
      </c>
      <c r="U527" s="463" t="s">
        <v>918</v>
      </c>
      <c r="V527" s="463" t="s">
        <v>918</v>
      </c>
      <c r="W527" s="463" t="s">
        <v>918</v>
      </c>
      <c r="X527" s="463" t="s">
        <v>918</v>
      </c>
      <c r="Y527" s="463" t="s">
        <v>918</v>
      </c>
      <c r="Z527" s="463" t="s">
        <v>918</v>
      </c>
      <c r="AA527" s="463" t="s">
        <v>918</v>
      </c>
      <c r="AB527" s="463" t="s">
        <v>918</v>
      </c>
      <c r="AC527" s="463" t="s">
        <v>918</v>
      </c>
      <c r="AD527" s="463" t="s">
        <v>918</v>
      </c>
      <c r="AE527" s="463" t="s">
        <v>918</v>
      </c>
      <c r="AF527" s="463" t="s">
        <v>918</v>
      </c>
      <c r="AG527" s="463" t="s">
        <v>918</v>
      </c>
      <c r="AH527" s="463" t="s">
        <v>918</v>
      </c>
      <c r="AI527" s="463" t="s">
        <v>918</v>
      </c>
      <c r="AJ527" s="463" t="s">
        <v>918</v>
      </c>
      <c r="AK527" s="463" t="s">
        <v>918</v>
      </c>
      <c r="AL527" s="726"/>
      <c r="AM527" s="726"/>
      <c r="AN527" s="726"/>
      <c r="AO527" s="726"/>
      <c r="AP527" s="726"/>
      <c r="AQ527" s="726"/>
      <c r="AR527" s="726"/>
      <c r="AS527" s="726"/>
      <c r="AT527" s="726"/>
      <c r="AU527" s="726"/>
      <c r="AV527" s="726"/>
      <c r="AW527" s="726"/>
      <c r="AX527" s="726"/>
      <c r="AY527" s="726"/>
      <c r="AZ527" s="726"/>
      <c r="BA527" s="726"/>
      <c r="BB527" s="726"/>
      <c r="BC527" s="726"/>
      <c r="BD527" s="726"/>
      <c r="BE527" s="726"/>
      <c r="BF527" s="726"/>
      <c r="BG527" s="726"/>
      <c r="BH527" s="726"/>
      <c r="BI527" s="726"/>
      <c r="BJ527" s="726"/>
      <c r="BK527" s="726"/>
      <c r="BL527" s="726"/>
    </row>
    <row r="528" spans="1:64" outlineLevel="1" x14ac:dyDescent="0.2">
      <c r="A528" s="726"/>
      <c r="B528" s="845" t="s">
        <v>946</v>
      </c>
      <c r="C528" s="974" t="s">
        <v>3278</v>
      </c>
      <c r="D528" s="463" t="s">
        <v>918</v>
      </c>
      <c r="E528" s="463" t="s">
        <v>918</v>
      </c>
      <c r="F528" s="463" t="s">
        <v>918</v>
      </c>
      <c r="G528" s="463" t="s">
        <v>918</v>
      </c>
      <c r="H528" s="463" t="s">
        <v>918</v>
      </c>
      <c r="I528" s="463" t="s">
        <v>918</v>
      </c>
      <c r="J528" s="463" t="s">
        <v>918</v>
      </c>
      <c r="K528" s="463" t="s">
        <v>918</v>
      </c>
      <c r="L528" s="463" t="s">
        <v>918</v>
      </c>
      <c r="M528" s="463" t="s">
        <v>918</v>
      </c>
      <c r="N528" s="463" t="s">
        <v>918</v>
      </c>
      <c r="O528" s="463" t="s">
        <v>918</v>
      </c>
      <c r="P528" s="463" t="s">
        <v>918</v>
      </c>
      <c r="Q528" s="463" t="s">
        <v>918</v>
      </c>
      <c r="R528" s="463" t="s">
        <v>918</v>
      </c>
      <c r="S528" s="463" t="s">
        <v>918</v>
      </c>
      <c r="T528" s="463" t="s">
        <v>918</v>
      </c>
      <c r="U528" s="463" t="s">
        <v>918</v>
      </c>
      <c r="V528" s="463" t="s">
        <v>918</v>
      </c>
      <c r="W528" s="463" t="s">
        <v>918</v>
      </c>
      <c r="X528" s="463" t="s">
        <v>918</v>
      </c>
      <c r="Y528" s="463" t="s">
        <v>918</v>
      </c>
      <c r="Z528" s="463" t="s">
        <v>918</v>
      </c>
      <c r="AA528" s="463" t="s">
        <v>918</v>
      </c>
      <c r="AB528" s="463" t="s">
        <v>918</v>
      </c>
      <c r="AC528" s="463" t="s">
        <v>918</v>
      </c>
      <c r="AD528" s="463" t="s">
        <v>918</v>
      </c>
      <c r="AE528" s="463" t="s">
        <v>918</v>
      </c>
      <c r="AF528" s="463" t="s">
        <v>918</v>
      </c>
      <c r="AG528" s="463" t="s">
        <v>918</v>
      </c>
      <c r="AH528" s="463" t="s">
        <v>918</v>
      </c>
      <c r="AI528" s="463" t="s">
        <v>918</v>
      </c>
      <c r="AJ528" s="463" t="s">
        <v>918</v>
      </c>
      <c r="AK528" s="463" t="s">
        <v>918</v>
      </c>
      <c r="AL528" s="726"/>
      <c r="AM528" s="726"/>
      <c r="AN528" s="726"/>
      <c r="AO528" s="726"/>
      <c r="AP528" s="726"/>
      <c r="AQ528" s="726"/>
      <c r="AR528" s="726"/>
      <c r="AS528" s="726"/>
      <c r="AT528" s="726"/>
      <c r="AU528" s="726"/>
      <c r="AV528" s="726"/>
      <c r="AW528" s="726"/>
      <c r="AX528" s="726"/>
      <c r="AY528" s="726"/>
      <c r="AZ528" s="726"/>
      <c r="BA528" s="726"/>
      <c r="BB528" s="726"/>
      <c r="BC528" s="726"/>
      <c r="BD528" s="726"/>
      <c r="BE528" s="726"/>
      <c r="BF528" s="726"/>
      <c r="BG528" s="726"/>
      <c r="BH528" s="726"/>
      <c r="BI528" s="726"/>
      <c r="BJ528" s="726"/>
      <c r="BK528" s="726"/>
      <c r="BL528" s="726"/>
    </row>
    <row r="529" spans="1:64" outlineLevel="1" x14ac:dyDescent="0.2">
      <c r="A529" s="726"/>
      <c r="B529" s="845" t="s">
        <v>946</v>
      </c>
      <c r="C529" s="974" t="s">
        <v>3279</v>
      </c>
      <c r="D529" s="463" t="s">
        <v>918</v>
      </c>
      <c r="E529" s="463" t="s">
        <v>918</v>
      </c>
      <c r="F529" s="463" t="s">
        <v>918</v>
      </c>
      <c r="G529" s="463" t="s">
        <v>918</v>
      </c>
      <c r="H529" s="463" t="s">
        <v>918</v>
      </c>
      <c r="I529" s="463" t="s">
        <v>918</v>
      </c>
      <c r="J529" s="463" t="s">
        <v>918</v>
      </c>
      <c r="K529" s="463" t="s">
        <v>918</v>
      </c>
      <c r="L529" s="463" t="s">
        <v>918</v>
      </c>
      <c r="M529" s="463" t="s">
        <v>918</v>
      </c>
      <c r="N529" s="463" t="s">
        <v>918</v>
      </c>
      <c r="O529" s="463" t="s">
        <v>918</v>
      </c>
      <c r="P529" s="463" t="s">
        <v>918</v>
      </c>
      <c r="Q529" s="463" t="s">
        <v>918</v>
      </c>
      <c r="R529" s="463" t="s">
        <v>918</v>
      </c>
      <c r="S529" s="463" t="s">
        <v>918</v>
      </c>
      <c r="T529" s="463" t="s">
        <v>918</v>
      </c>
      <c r="U529" s="463" t="s">
        <v>918</v>
      </c>
      <c r="V529" s="463" t="s">
        <v>918</v>
      </c>
      <c r="W529" s="463" t="s">
        <v>918</v>
      </c>
      <c r="X529" s="463" t="s">
        <v>918</v>
      </c>
      <c r="Y529" s="463" t="s">
        <v>918</v>
      </c>
      <c r="Z529" s="463" t="s">
        <v>918</v>
      </c>
      <c r="AA529" s="463" t="s">
        <v>918</v>
      </c>
      <c r="AB529" s="463" t="s">
        <v>918</v>
      </c>
      <c r="AC529" s="463" t="s">
        <v>918</v>
      </c>
      <c r="AD529" s="463" t="s">
        <v>918</v>
      </c>
      <c r="AE529" s="463" t="s">
        <v>918</v>
      </c>
      <c r="AF529" s="463" t="s">
        <v>918</v>
      </c>
      <c r="AG529" s="463" t="s">
        <v>918</v>
      </c>
      <c r="AH529" s="463" t="s">
        <v>918</v>
      </c>
      <c r="AI529" s="463" t="s">
        <v>918</v>
      </c>
      <c r="AJ529" s="463" t="s">
        <v>918</v>
      </c>
      <c r="AK529" s="463" t="s">
        <v>918</v>
      </c>
      <c r="AL529" s="726"/>
      <c r="AM529" s="726"/>
      <c r="AN529" s="726"/>
      <c r="AO529" s="726"/>
      <c r="AP529" s="726"/>
      <c r="AQ529" s="726"/>
      <c r="AR529" s="726"/>
      <c r="AS529" s="726"/>
      <c r="AT529" s="726"/>
      <c r="AU529" s="726"/>
      <c r="AV529" s="726"/>
      <c r="AW529" s="726"/>
      <c r="AX529" s="726"/>
      <c r="AY529" s="726"/>
      <c r="AZ529" s="726"/>
      <c r="BA529" s="726"/>
      <c r="BB529" s="726"/>
      <c r="BC529" s="726"/>
      <c r="BD529" s="726"/>
      <c r="BE529" s="726"/>
      <c r="BF529" s="726"/>
      <c r="BG529" s="726"/>
      <c r="BH529" s="726"/>
      <c r="BI529" s="726"/>
      <c r="BJ529" s="726"/>
      <c r="BK529" s="726"/>
      <c r="BL529" s="726"/>
    </row>
    <row r="530" spans="1:64" outlineLevel="1" x14ac:dyDescent="0.2">
      <c r="A530" s="726"/>
      <c r="B530" s="845" t="s">
        <v>946</v>
      </c>
      <c r="C530" s="974" t="s">
        <v>3280</v>
      </c>
      <c r="D530" s="463" t="s">
        <v>918</v>
      </c>
      <c r="E530" s="463" t="s">
        <v>918</v>
      </c>
      <c r="F530" s="463" t="s">
        <v>918</v>
      </c>
      <c r="G530" s="463" t="s">
        <v>918</v>
      </c>
      <c r="H530" s="463" t="s">
        <v>918</v>
      </c>
      <c r="I530" s="463" t="s">
        <v>918</v>
      </c>
      <c r="J530" s="463" t="s">
        <v>918</v>
      </c>
      <c r="K530" s="463" t="s">
        <v>918</v>
      </c>
      <c r="L530" s="463" t="s">
        <v>918</v>
      </c>
      <c r="M530" s="463" t="s">
        <v>918</v>
      </c>
      <c r="N530" s="463" t="s">
        <v>918</v>
      </c>
      <c r="O530" s="463" t="s">
        <v>918</v>
      </c>
      <c r="P530" s="463" t="s">
        <v>918</v>
      </c>
      <c r="Q530" s="463" t="s">
        <v>918</v>
      </c>
      <c r="R530" s="463" t="s">
        <v>918</v>
      </c>
      <c r="S530" s="463" t="s">
        <v>918</v>
      </c>
      <c r="T530" s="463" t="s">
        <v>918</v>
      </c>
      <c r="U530" s="463" t="s">
        <v>918</v>
      </c>
      <c r="V530" s="463" t="s">
        <v>918</v>
      </c>
      <c r="W530" s="463" t="s">
        <v>918</v>
      </c>
      <c r="X530" s="463" t="s">
        <v>918</v>
      </c>
      <c r="Y530" s="463" t="s">
        <v>918</v>
      </c>
      <c r="Z530" s="463" t="s">
        <v>918</v>
      </c>
      <c r="AA530" s="463" t="s">
        <v>918</v>
      </c>
      <c r="AB530" s="463" t="s">
        <v>918</v>
      </c>
      <c r="AC530" s="463" t="s">
        <v>918</v>
      </c>
      <c r="AD530" s="463" t="s">
        <v>918</v>
      </c>
      <c r="AE530" s="463" t="s">
        <v>918</v>
      </c>
      <c r="AF530" s="463" t="s">
        <v>918</v>
      </c>
      <c r="AG530" s="463" t="s">
        <v>918</v>
      </c>
      <c r="AH530" s="463" t="s">
        <v>918</v>
      </c>
      <c r="AI530" s="463" t="s">
        <v>918</v>
      </c>
      <c r="AJ530" s="463" t="s">
        <v>918</v>
      </c>
      <c r="AK530" s="463" t="s">
        <v>918</v>
      </c>
      <c r="AL530" s="726"/>
      <c r="AM530" s="726"/>
      <c r="AN530" s="726"/>
      <c r="AO530" s="726"/>
      <c r="AP530" s="726"/>
      <c r="AQ530" s="726"/>
      <c r="AR530" s="726"/>
      <c r="AS530" s="726"/>
      <c r="AT530" s="726"/>
      <c r="AU530" s="726"/>
      <c r="AV530" s="726"/>
      <c r="AW530" s="726"/>
      <c r="AX530" s="726"/>
      <c r="AY530" s="726"/>
      <c r="AZ530" s="726"/>
      <c r="BA530" s="726"/>
      <c r="BB530" s="726"/>
      <c r="BC530" s="726"/>
      <c r="BD530" s="726"/>
      <c r="BE530" s="726"/>
      <c r="BF530" s="726"/>
      <c r="BG530" s="726"/>
      <c r="BH530" s="726"/>
      <c r="BI530" s="726"/>
      <c r="BJ530" s="726"/>
      <c r="BK530" s="726"/>
      <c r="BL530" s="726"/>
    </row>
    <row r="531" spans="1:64" outlineLevel="1" x14ac:dyDescent="0.2">
      <c r="A531" s="726"/>
      <c r="B531" s="845" t="s">
        <v>946</v>
      </c>
      <c r="C531" s="974" t="s">
        <v>3281</v>
      </c>
      <c r="D531" s="463" t="s">
        <v>918</v>
      </c>
      <c r="E531" s="463" t="s">
        <v>918</v>
      </c>
      <c r="F531" s="463" t="s">
        <v>918</v>
      </c>
      <c r="G531" s="463" t="s">
        <v>918</v>
      </c>
      <c r="H531" s="463" t="s">
        <v>918</v>
      </c>
      <c r="I531" s="463" t="s">
        <v>918</v>
      </c>
      <c r="J531" s="463" t="s">
        <v>918</v>
      </c>
      <c r="K531" s="463" t="s">
        <v>918</v>
      </c>
      <c r="L531" s="463" t="s">
        <v>918</v>
      </c>
      <c r="M531" s="463" t="s">
        <v>918</v>
      </c>
      <c r="N531" s="463" t="s">
        <v>918</v>
      </c>
      <c r="O531" s="463" t="s">
        <v>918</v>
      </c>
      <c r="P531" s="463" t="s">
        <v>918</v>
      </c>
      <c r="Q531" s="463" t="s">
        <v>918</v>
      </c>
      <c r="R531" s="463" t="s">
        <v>918</v>
      </c>
      <c r="S531" s="463" t="s">
        <v>918</v>
      </c>
      <c r="T531" s="463" t="s">
        <v>918</v>
      </c>
      <c r="U531" s="463" t="s">
        <v>918</v>
      </c>
      <c r="V531" s="463" t="s">
        <v>918</v>
      </c>
      <c r="W531" s="463" t="s">
        <v>918</v>
      </c>
      <c r="X531" s="463" t="s">
        <v>918</v>
      </c>
      <c r="Y531" s="463" t="s">
        <v>918</v>
      </c>
      <c r="Z531" s="463" t="s">
        <v>918</v>
      </c>
      <c r="AA531" s="463" t="s">
        <v>918</v>
      </c>
      <c r="AB531" s="463" t="s">
        <v>918</v>
      </c>
      <c r="AC531" s="463" t="s">
        <v>918</v>
      </c>
      <c r="AD531" s="463" t="s">
        <v>918</v>
      </c>
      <c r="AE531" s="463" t="s">
        <v>918</v>
      </c>
      <c r="AF531" s="463" t="s">
        <v>918</v>
      </c>
      <c r="AG531" s="463" t="s">
        <v>918</v>
      </c>
      <c r="AH531" s="463" t="s">
        <v>918</v>
      </c>
      <c r="AI531" s="463" t="s">
        <v>918</v>
      </c>
      <c r="AJ531" s="463" t="s">
        <v>918</v>
      </c>
      <c r="AK531" s="463" t="s">
        <v>918</v>
      </c>
      <c r="AL531" s="726"/>
      <c r="AM531" s="726"/>
      <c r="AN531" s="726"/>
      <c r="AO531" s="726"/>
      <c r="AP531" s="726"/>
      <c r="AQ531" s="726"/>
      <c r="AR531" s="726"/>
      <c r="AS531" s="726"/>
      <c r="AT531" s="726"/>
      <c r="AU531" s="726"/>
      <c r="AV531" s="726"/>
      <c r="AW531" s="726"/>
      <c r="AX531" s="726"/>
      <c r="AY531" s="726"/>
      <c r="AZ531" s="726"/>
      <c r="BA531" s="726"/>
      <c r="BB531" s="726"/>
      <c r="BC531" s="726"/>
      <c r="BD531" s="726"/>
      <c r="BE531" s="726"/>
      <c r="BF531" s="726"/>
      <c r="BG531" s="726"/>
      <c r="BH531" s="726"/>
      <c r="BI531" s="726"/>
      <c r="BJ531" s="726"/>
      <c r="BK531" s="726"/>
      <c r="BL531" s="726"/>
    </row>
    <row r="532" spans="1:64" outlineLevel="1" x14ac:dyDescent="0.2">
      <c r="A532" s="726"/>
      <c r="B532" s="845" t="s">
        <v>946</v>
      </c>
      <c r="C532" s="974" t="s">
        <v>3282</v>
      </c>
      <c r="D532" s="463" t="s">
        <v>918</v>
      </c>
      <c r="E532" s="463" t="s">
        <v>918</v>
      </c>
      <c r="F532" s="463" t="s">
        <v>918</v>
      </c>
      <c r="G532" s="463" t="s">
        <v>918</v>
      </c>
      <c r="H532" s="463" t="s">
        <v>918</v>
      </c>
      <c r="I532" s="463" t="s">
        <v>918</v>
      </c>
      <c r="J532" s="463" t="s">
        <v>918</v>
      </c>
      <c r="K532" s="463" t="s">
        <v>918</v>
      </c>
      <c r="L532" s="463" t="s">
        <v>918</v>
      </c>
      <c r="M532" s="463" t="s">
        <v>918</v>
      </c>
      <c r="N532" s="463" t="s">
        <v>918</v>
      </c>
      <c r="O532" s="463" t="s">
        <v>918</v>
      </c>
      <c r="P532" s="463" t="s">
        <v>918</v>
      </c>
      <c r="Q532" s="463" t="s">
        <v>918</v>
      </c>
      <c r="R532" s="463" t="s">
        <v>918</v>
      </c>
      <c r="S532" s="463" t="s">
        <v>918</v>
      </c>
      <c r="T532" s="463" t="s">
        <v>918</v>
      </c>
      <c r="U532" s="463" t="s">
        <v>918</v>
      </c>
      <c r="V532" s="463" t="s">
        <v>918</v>
      </c>
      <c r="W532" s="463" t="s">
        <v>918</v>
      </c>
      <c r="X532" s="463" t="s">
        <v>918</v>
      </c>
      <c r="Y532" s="463" t="s">
        <v>918</v>
      </c>
      <c r="Z532" s="463" t="s">
        <v>918</v>
      </c>
      <c r="AA532" s="463" t="s">
        <v>918</v>
      </c>
      <c r="AB532" s="463" t="s">
        <v>918</v>
      </c>
      <c r="AC532" s="463" t="s">
        <v>918</v>
      </c>
      <c r="AD532" s="463" t="s">
        <v>918</v>
      </c>
      <c r="AE532" s="463" t="s">
        <v>918</v>
      </c>
      <c r="AF532" s="463" t="s">
        <v>918</v>
      </c>
      <c r="AG532" s="463" t="s">
        <v>918</v>
      </c>
      <c r="AH532" s="463" t="s">
        <v>918</v>
      </c>
      <c r="AI532" s="463" t="s">
        <v>918</v>
      </c>
      <c r="AJ532" s="463" t="s">
        <v>918</v>
      </c>
      <c r="AK532" s="463" t="s">
        <v>918</v>
      </c>
      <c r="AL532" s="726"/>
      <c r="AM532" s="726"/>
      <c r="AN532" s="726"/>
      <c r="AO532" s="726"/>
      <c r="AP532" s="726"/>
      <c r="AQ532" s="726"/>
      <c r="AR532" s="726"/>
      <c r="AS532" s="726"/>
      <c r="AT532" s="726"/>
      <c r="AU532" s="726"/>
      <c r="AV532" s="726"/>
      <c r="AW532" s="726"/>
      <c r="AX532" s="726"/>
      <c r="AY532" s="726"/>
      <c r="AZ532" s="726"/>
      <c r="BA532" s="726"/>
      <c r="BB532" s="726"/>
      <c r="BC532" s="726"/>
      <c r="BD532" s="726"/>
      <c r="BE532" s="726"/>
      <c r="BF532" s="726"/>
      <c r="BG532" s="726"/>
      <c r="BH532" s="726"/>
      <c r="BI532" s="726"/>
      <c r="BJ532" s="726"/>
      <c r="BK532" s="726"/>
      <c r="BL532" s="726"/>
    </row>
    <row r="533" spans="1:64" outlineLevel="1" x14ac:dyDescent="0.2">
      <c r="A533" s="726"/>
      <c r="B533" s="845" t="s">
        <v>946</v>
      </c>
      <c r="C533" s="974" t="s">
        <v>3283</v>
      </c>
      <c r="D533" s="463" t="s">
        <v>918</v>
      </c>
      <c r="E533" s="463" t="s">
        <v>918</v>
      </c>
      <c r="F533" s="463" t="s">
        <v>918</v>
      </c>
      <c r="G533" s="463" t="s">
        <v>918</v>
      </c>
      <c r="H533" s="463" t="s">
        <v>918</v>
      </c>
      <c r="I533" s="463" t="s">
        <v>918</v>
      </c>
      <c r="J533" s="463" t="s">
        <v>918</v>
      </c>
      <c r="K533" s="463" t="s">
        <v>918</v>
      </c>
      <c r="L533" s="463" t="s">
        <v>918</v>
      </c>
      <c r="M533" s="463" t="s">
        <v>918</v>
      </c>
      <c r="N533" s="463" t="s">
        <v>918</v>
      </c>
      <c r="O533" s="463" t="s">
        <v>918</v>
      </c>
      <c r="P533" s="463" t="s">
        <v>918</v>
      </c>
      <c r="Q533" s="463" t="s">
        <v>918</v>
      </c>
      <c r="R533" s="463" t="s">
        <v>918</v>
      </c>
      <c r="S533" s="463" t="s">
        <v>918</v>
      </c>
      <c r="T533" s="463" t="s">
        <v>918</v>
      </c>
      <c r="U533" s="463" t="s">
        <v>918</v>
      </c>
      <c r="V533" s="463" t="s">
        <v>918</v>
      </c>
      <c r="W533" s="463" t="s">
        <v>918</v>
      </c>
      <c r="X533" s="463" t="s">
        <v>918</v>
      </c>
      <c r="Y533" s="463" t="s">
        <v>918</v>
      </c>
      <c r="Z533" s="463" t="s">
        <v>918</v>
      </c>
      <c r="AA533" s="463" t="s">
        <v>918</v>
      </c>
      <c r="AB533" s="463" t="s">
        <v>918</v>
      </c>
      <c r="AC533" s="463" t="s">
        <v>918</v>
      </c>
      <c r="AD533" s="463" t="s">
        <v>918</v>
      </c>
      <c r="AE533" s="463" t="s">
        <v>918</v>
      </c>
      <c r="AF533" s="463" t="s">
        <v>918</v>
      </c>
      <c r="AG533" s="463" t="s">
        <v>918</v>
      </c>
      <c r="AH533" s="463" t="s">
        <v>918</v>
      </c>
      <c r="AI533" s="463" t="s">
        <v>918</v>
      </c>
      <c r="AJ533" s="463" t="s">
        <v>918</v>
      </c>
      <c r="AK533" s="463" t="s">
        <v>918</v>
      </c>
      <c r="AL533" s="726"/>
      <c r="AM533" s="726"/>
      <c r="AN533" s="726"/>
      <c r="AO533" s="726"/>
      <c r="AP533" s="726"/>
      <c r="AQ533" s="726"/>
      <c r="AR533" s="726"/>
      <c r="AS533" s="726"/>
      <c r="AT533" s="726"/>
      <c r="AU533" s="726"/>
      <c r="AV533" s="726"/>
      <c r="AW533" s="726"/>
      <c r="AX533" s="726"/>
      <c r="AY533" s="726"/>
      <c r="AZ533" s="726"/>
      <c r="BA533" s="726"/>
      <c r="BB533" s="726"/>
      <c r="BC533" s="726"/>
      <c r="BD533" s="726"/>
      <c r="BE533" s="726"/>
      <c r="BF533" s="726"/>
      <c r="BG533" s="726"/>
      <c r="BH533" s="726"/>
      <c r="BI533" s="726"/>
      <c r="BJ533" s="726"/>
      <c r="BK533" s="726"/>
      <c r="BL533" s="726"/>
    </row>
    <row r="534" spans="1:64" outlineLevel="1" x14ac:dyDescent="0.2">
      <c r="A534" s="726"/>
      <c r="B534" s="845" t="s">
        <v>946</v>
      </c>
      <c r="C534" s="974" t="s">
        <v>3284</v>
      </c>
      <c r="D534" s="463" t="s">
        <v>918</v>
      </c>
      <c r="E534" s="463" t="s">
        <v>918</v>
      </c>
      <c r="F534" s="463" t="s">
        <v>918</v>
      </c>
      <c r="G534" s="463" t="s">
        <v>918</v>
      </c>
      <c r="H534" s="463" t="s">
        <v>918</v>
      </c>
      <c r="I534" s="463" t="s">
        <v>918</v>
      </c>
      <c r="J534" s="463" t="s">
        <v>918</v>
      </c>
      <c r="K534" s="463" t="s">
        <v>918</v>
      </c>
      <c r="L534" s="463" t="s">
        <v>918</v>
      </c>
      <c r="M534" s="463" t="s">
        <v>918</v>
      </c>
      <c r="N534" s="463" t="s">
        <v>918</v>
      </c>
      <c r="O534" s="463" t="s">
        <v>918</v>
      </c>
      <c r="P534" s="463" t="s">
        <v>918</v>
      </c>
      <c r="Q534" s="463" t="s">
        <v>918</v>
      </c>
      <c r="R534" s="463" t="s">
        <v>918</v>
      </c>
      <c r="S534" s="463" t="s">
        <v>918</v>
      </c>
      <c r="T534" s="463" t="s">
        <v>918</v>
      </c>
      <c r="U534" s="463" t="s">
        <v>918</v>
      </c>
      <c r="V534" s="463" t="s">
        <v>918</v>
      </c>
      <c r="W534" s="463" t="s">
        <v>918</v>
      </c>
      <c r="X534" s="463" t="s">
        <v>918</v>
      </c>
      <c r="Y534" s="463" t="s">
        <v>918</v>
      </c>
      <c r="Z534" s="463" t="s">
        <v>918</v>
      </c>
      <c r="AA534" s="463" t="s">
        <v>918</v>
      </c>
      <c r="AB534" s="463" t="s">
        <v>918</v>
      </c>
      <c r="AC534" s="463" t="s">
        <v>918</v>
      </c>
      <c r="AD534" s="463" t="s">
        <v>918</v>
      </c>
      <c r="AE534" s="463" t="s">
        <v>918</v>
      </c>
      <c r="AF534" s="463" t="s">
        <v>918</v>
      </c>
      <c r="AG534" s="463" t="s">
        <v>918</v>
      </c>
      <c r="AH534" s="463" t="s">
        <v>918</v>
      </c>
      <c r="AI534" s="463" t="s">
        <v>918</v>
      </c>
      <c r="AJ534" s="463" t="s">
        <v>918</v>
      </c>
      <c r="AK534" s="463" t="s">
        <v>918</v>
      </c>
      <c r="AL534" s="726"/>
      <c r="AM534" s="726"/>
      <c r="AN534" s="726"/>
      <c r="AO534" s="726"/>
      <c r="AP534" s="726"/>
      <c r="AQ534" s="726"/>
      <c r="AR534" s="726"/>
      <c r="AS534" s="726"/>
      <c r="AT534" s="726"/>
      <c r="AU534" s="726"/>
      <c r="AV534" s="726"/>
      <c r="AW534" s="726"/>
      <c r="AX534" s="726"/>
      <c r="AY534" s="726"/>
      <c r="AZ534" s="726"/>
      <c r="BA534" s="726"/>
      <c r="BB534" s="726"/>
      <c r="BC534" s="726"/>
      <c r="BD534" s="726"/>
      <c r="BE534" s="726"/>
      <c r="BF534" s="726"/>
      <c r="BG534" s="726"/>
      <c r="BH534" s="726"/>
      <c r="BI534" s="726"/>
      <c r="BJ534" s="726"/>
      <c r="BK534" s="726"/>
      <c r="BL534" s="726"/>
    </row>
    <row r="535" spans="1:64" outlineLevel="1" x14ac:dyDescent="0.2">
      <c r="A535" s="726"/>
      <c r="B535" s="845" t="s">
        <v>946</v>
      </c>
      <c r="C535" s="974" t="s">
        <v>3285</v>
      </c>
      <c r="D535" s="463" t="s">
        <v>918</v>
      </c>
      <c r="E535" s="463" t="s">
        <v>918</v>
      </c>
      <c r="F535" s="463" t="s">
        <v>918</v>
      </c>
      <c r="G535" s="463" t="s">
        <v>918</v>
      </c>
      <c r="H535" s="463" t="s">
        <v>918</v>
      </c>
      <c r="I535" s="463" t="s">
        <v>918</v>
      </c>
      <c r="J535" s="463" t="s">
        <v>918</v>
      </c>
      <c r="K535" s="463" t="s">
        <v>918</v>
      </c>
      <c r="L535" s="463" t="s">
        <v>918</v>
      </c>
      <c r="M535" s="463" t="s">
        <v>918</v>
      </c>
      <c r="N535" s="463" t="s">
        <v>918</v>
      </c>
      <c r="O535" s="463" t="s">
        <v>918</v>
      </c>
      <c r="P535" s="463" t="s">
        <v>918</v>
      </c>
      <c r="Q535" s="463" t="s">
        <v>918</v>
      </c>
      <c r="R535" s="463" t="s">
        <v>918</v>
      </c>
      <c r="S535" s="463" t="s">
        <v>918</v>
      </c>
      <c r="T535" s="463" t="s">
        <v>918</v>
      </c>
      <c r="U535" s="463" t="s">
        <v>918</v>
      </c>
      <c r="V535" s="463" t="s">
        <v>918</v>
      </c>
      <c r="W535" s="463" t="s">
        <v>918</v>
      </c>
      <c r="X535" s="463" t="s">
        <v>918</v>
      </c>
      <c r="Y535" s="463" t="s">
        <v>918</v>
      </c>
      <c r="Z535" s="463" t="s">
        <v>918</v>
      </c>
      <c r="AA535" s="463" t="s">
        <v>918</v>
      </c>
      <c r="AB535" s="463" t="s">
        <v>918</v>
      </c>
      <c r="AC535" s="463" t="s">
        <v>918</v>
      </c>
      <c r="AD535" s="463" t="s">
        <v>918</v>
      </c>
      <c r="AE535" s="463" t="s">
        <v>918</v>
      </c>
      <c r="AF535" s="463" t="s">
        <v>918</v>
      </c>
      <c r="AG535" s="463" t="s">
        <v>918</v>
      </c>
      <c r="AH535" s="463" t="s">
        <v>918</v>
      </c>
      <c r="AI535" s="463" t="s">
        <v>918</v>
      </c>
      <c r="AJ535" s="463" t="s">
        <v>918</v>
      </c>
      <c r="AK535" s="463" t="s">
        <v>918</v>
      </c>
      <c r="AL535" s="726"/>
      <c r="AM535" s="726"/>
      <c r="AN535" s="726"/>
      <c r="AO535" s="726"/>
      <c r="AP535" s="726"/>
      <c r="AQ535" s="726"/>
      <c r="AR535" s="726"/>
      <c r="AS535" s="726"/>
      <c r="AT535" s="726"/>
      <c r="AU535" s="726"/>
      <c r="AV535" s="726"/>
      <c r="AW535" s="726"/>
      <c r="AX535" s="726"/>
      <c r="AY535" s="726"/>
      <c r="AZ535" s="726"/>
      <c r="BA535" s="726"/>
      <c r="BB535" s="726"/>
      <c r="BC535" s="726"/>
      <c r="BD535" s="726"/>
      <c r="BE535" s="726"/>
      <c r="BF535" s="726"/>
      <c r="BG535" s="726"/>
      <c r="BH535" s="726"/>
      <c r="BI535" s="726"/>
      <c r="BJ535" s="726"/>
      <c r="BK535" s="726"/>
      <c r="BL535" s="726"/>
    </row>
    <row r="536" spans="1:64" outlineLevel="1" x14ac:dyDescent="0.2">
      <c r="A536" s="726"/>
      <c r="B536" s="845" t="s">
        <v>946</v>
      </c>
      <c r="C536" s="974" t="s">
        <v>3286</v>
      </c>
      <c r="D536" s="463" t="s">
        <v>918</v>
      </c>
      <c r="E536" s="463" t="s">
        <v>918</v>
      </c>
      <c r="F536" s="463" t="s">
        <v>918</v>
      </c>
      <c r="G536" s="463" t="s">
        <v>918</v>
      </c>
      <c r="H536" s="463" t="s">
        <v>918</v>
      </c>
      <c r="I536" s="463" t="s">
        <v>918</v>
      </c>
      <c r="J536" s="463" t="s">
        <v>918</v>
      </c>
      <c r="K536" s="463" t="s">
        <v>918</v>
      </c>
      <c r="L536" s="463" t="s">
        <v>918</v>
      </c>
      <c r="M536" s="463" t="s">
        <v>918</v>
      </c>
      <c r="N536" s="463" t="s">
        <v>918</v>
      </c>
      <c r="O536" s="463" t="s">
        <v>918</v>
      </c>
      <c r="P536" s="463" t="s">
        <v>918</v>
      </c>
      <c r="Q536" s="463" t="s">
        <v>918</v>
      </c>
      <c r="R536" s="463" t="s">
        <v>918</v>
      </c>
      <c r="S536" s="463" t="s">
        <v>918</v>
      </c>
      <c r="T536" s="463" t="s">
        <v>918</v>
      </c>
      <c r="U536" s="463" t="s">
        <v>918</v>
      </c>
      <c r="V536" s="463" t="s">
        <v>918</v>
      </c>
      <c r="W536" s="463" t="s">
        <v>918</v>
      </c>
      <c r="X536" s="463" t="s">
        <v>918</v>
      </c>
      <c r="Y536" s="463" t="s">
        <v>918</v>
      </c>
      <c r="Z536" s="463" t="s">
        <v>918</v>
      </c>
      <c r="AA536" s="463" t="s">
        <v>918</v>
      </c>
      <c r="AB536" s="463" t="s">
        <v>918</v>
      </c>
      <c r="AC536" s="463" t="s">
        <v>918</v>
      </c>
      <c r="AD536" s="463" t="s">
        <v>918</v>
      </c>
      <c r="AE536" s="463" t="s">
        <v>918</v>
      </c>
      <c r="AF536" s="463" t="s">
        <v>918</v>
      </c>
      <c r="AG536" s="463" t="s">
        <v>918</v>
      </c>
      <c r="AH536" s="463" t="s">
        <v>918</v>
      </c>
      <c r="AI536" s="463" t="s">
        <v>918</v>
      </c>
      <c r="AJ536" s="463" t="s">
        <v>918</v>
      </c>
      <c r="AK536" s="463" t="s">
        <v>918</v>
      </c>
      <c r="AL536" s="726"/>
      <c r="AM536" s="726"/>
      <c r="AN536" s="726"/>
      <c r="AO536" s="726"/>
      <c r="AP536" s="726"/>
      <c r="AQ536" s="726"/>
      <c r="AR536" s="726"/>
      <c r="AS536" s="726"/>
      <c r="AT536" s="726"/>
      <c r="AU536" s="726"/>
      <c r="AV536" s="726"/>
      <c r="AW536" s="726"/>
      <c r="AX536" s="726"/>
      <c r="AY536" s="726"/>
      <c r="AZ536" s="726"/>
      <c r="BA536" s="726"/>
      <c r="BB536" s="726"/>
      <c r="BC536" s="726"/>
      <c r="BD536" s="726"/>
      <c r="BE536" s="726"/>
      <c r="BF536" s="726"/>
      <c r="BG536" s="726"/>
      <c r="BH536" s="726"/>
      <c r="BI536" s="726"/>
      <c r="BJ536" s="726"/>
      <c r="BK536" s="726"/>
      <c r="BL536" s="726"/>
    </row>
    <row r="537" spans="1:64" outlineLevel="1" x14ac:dyDescent="0.2">
      <c r="A537" s="726"/>
      <c r="B537" s="845" t="s">
        <v>946</v>
      </c>
      <c r="C537" s="974" t="s">
        <v>3287</v>
      </c>
      <c r="D537" s="463" t="s">
        <v>918</v>
      </c>
      <c r="E537" s="463" t="s">
        <v>918</v>
      </c>
      <c r="F537" s="463" t="s">
        <v>918</v>
      </c>
      <c r="G537" s="463" t="s">
        <v>918</v>
      </c>
      <c r="H537" s="463" t="s">
        <v>918</v>
      </c>
      <c r="I537" s="463" t="s">
        <v>918</v>
      </c>
      <c r="J537" s="463" t="s">
        <v>918</v>
      </c>
      <c r="K537" s="463" t="s">
        <v>918</v>
      </c>
      <c r="L537" s="463" t="s">
        <v>918</v>
      </c>
      <c r="M537" s="463" t="s">
        <v>918</v>
      </c>
      <c r="N537" s="463" t="s">
        <v>918</v>
      </c>
      <c r="O537" s="463" t="s">
        <v>918</v>
      </c>
      <c r="P537" s="463" t="s">
        <v>918</v>
      </c>
      <c r="Q537" s="463" t="s">
        <v>918</v>
      </c>
      <c r="R537" s="463" t="s">
        <v>918</v>
      </c>
      <c r="S537" s="463" t="s">
        <v>918</v>
      </c>
      <c r="T537" s="463" t="s">
        <v>918</v>
      </c>
      <c r="U537" s="463" t="s">
        <v>918</v>
      </c>
      <c r="V537" s="463" t="s">
        <v>918</v>
      </c>
      <c r="W537" s="463" t="s">
        <v>918</v>
      </c>
      <c r="X537" s="463" t="s">
        <v>918</v>
      </c>
      <c r="Y537" s="463" t="s">
        <v>918</v>
      </c>
      <c r="Z537" s="463" t="s">
        <v>918</v>
      </c>
      <c r="AA537" s="463" t="s">
        <v>918</v>
      </c>
      <c r="AB537" s="463" t="s">
        <v>918</v>
      </c>
      <c r="AC537" s="463" t="s">
        <v>918</v>
      </c>
      <c r="AD537" s="463" t="s">
        <v>918</v>
      </c>
      <c r="AE537" s="463" t="s">
        <v>918</v>
      </c>
      <c r="AF537" s="463" t="s">
        <v>918</v>
      </c>
      <c r="AG537" s="463" t="s">
        <v>918</v>
      </c>
      <c r="AH537" s="463" t="s">
        <v>918</v>
      </c>
      <c r="AI537" s="463" t="s">
        <v>918</v>
      </c>
      <c r="AJ537" s="463" t="s">
        <v>918</v>
      </c>
      <c r="AK537" s="463" t="s">
        <v>918</v>
      </c>
      <c r="AL537" s="726"/>
      <c r="AM537" s="726"/>
      <c r="AN537" s="726"/>
      <c r="AO537" s="726"/>
      <c r="AP537" s="726"/>
      <c r="AQ537" s="726"/>
      <c r="AR537" s="726"/>
      <c r="AS537" s="726"/>
      <c r="AT537" s="726"/>
      <c r="AU537" s="726"/>
      <c r="AV537" s="726"/>
      <c r="AW537" s="726"/>
      <c r="AX537" s="726"/>
      <c r="AY537" s="726"/>
      <c r="AZ537" s="726"/>
      <c r="BA537" s="726"/>
      <c r="BB537" s="726"/>
      <c r="BC537" s="726"/>
      <c r="BD537" s="726"/>
      <c r="BE537" s="726"/>
      <c r="BF537" s="726"/>
      <c r="BG537" s="726"/>
      <c r="BH537" s="726"/>
      <c r="BI537" s="726"/>
      <c r="BJ537" s="726"/>
      <c r="BK537" s="726"/>
      <c r="BL537" s="726"/>
    </row>
    <row r="538" spans="1:64" outlineLevel="1" x14ac:dyDescent="0.2">
      <c r="A538" s="726"/>
      <c r="B538" s="845" t="s">
        <v>946</v>
      </c>
      <c r="C538" s="974" t="s">
        <v>3288</v>
      </c>
      <c r="D538" s="463" t="s">
        <v>918</v>
      </c>
      <c r="E538" s="463" t="s">
        <v>918</v>
      </c>
      <c r="F538" s="463" t="s">
        <v>918</v>
      </c>
      <c r="G538" s="463" t="s">
        <v>918</v>
      </c>
      <c r="H538" s="463" t="s">
        <v>918</v>
      </c>
      <c r="I538" s="463" t="s">
        <v>918</v>
      </c>
      <c r="J538" s="463" t="s">
        <v>918</v>
      </c>
      <c r="K538" s="463" t="s">
        <v>918</v>
      </c>
      <c r="L538" s="463" t="s">
        <v>918</v>
      </c>
      <c r="M538" s="463" t="s">
        <v>918</v>
      </c>
      <c r="N538" s="463" t="s">
        <v>918</v>
      </c>
      <c r="O538" s="463" t="s">
        <v>918</v>
      </c>
      <c r="P538" s="463" t="s">
        <v>918</v>
      </c>
      <c r="Q538" s="463" t="s">
        <v>918</v>
      </c>
      <c r="R538" s="463" t="s">
        <v>918</v>
      </c>
      <c r="S538" s="463" t="s">
        <v>918</v>
      </c>
      <c r="T538" s="463" t="s">
        <v>918</v>
      </c>
      <c r="U538" s="463" t="s">
        <v>918</v>
      </c>
      <c r="V538" s="463" t="s">
        <v>918</v>
      </c>
      <c r="W538" s="463" t="s">
        <v>918</v>
      </c>
      <c r="X538" s="463" t="s">
        <v>918</v>
      </c>
      <c r="Y538" s="463" t="s">
        <v>918</v>
      </c>
      <c r="Z538" s="463" t="s">
        <v>918</v>
      </c>
      <c r="AA538" s="463" t="s">
        <v>918</v>
      </c>
      <c r="AB538" s="463" t="s">
        <v>918</v>
      </c>
      <c r="AC538" s="463" t="s">
        <v>918</v>
      </c>
      <c r="AD538" s="463" t="s">
        <v>918</v>
      </c>
      <c r="AE538" s="463" t="s">
        <v>918</v>
      </c>
      <c r="AF538" s="463" t="s">
        <v>918</v>
      </c>
      <c r="AG538" s="463" t="s">
        <v>918</v>
      </c>
      <c r="AH538" s="463" t="s">
        <v>918</v>
      </c>
      <c r="AI538" s="463" t="s">
        <v>918</v>
      </c>
      <c r="AJ538" s="463" t="s">
        <v>918</v>
      </c>
      <c r="AK538" s="463" t="s">
        <v>918</v>
      </c>
      <c r="AL538" s="726"/>
      <c r="AM538" s="726"/>
      <c r="AN538" s="726"/>
      <c r="AO538" s="726"/>
      <c r="AP538" s="726"/>
      <c r="AQ538" s="726"/>
      <c r="AR538" s="726"/>
      <c r="AS538" s="726"/>
      <c r="AT538" s="726"/>
      <c r="AU538" s="726"/>
      <c r="AV538" s="726"/>
      <c r="AW538" s="726"/>
      <c r="AX538" s="726"/>
      <c r="AY538" s="726"/>
      <c r="AZ538" s="726"/>
      <c r="BA538" s="726"/>
      <c r="BB538" s="726"/>
      <c r="BC538" s="726"/>
      <c r="BD538" s="726"/>
      <c r="BE538" s="726"/>
      <c r="BF538" s="726"/>
      <c r="BG538" s="726"/>
      <c r="BH538" s="726"/>
      <c r="BI538" s="726"/>
      <c r="BJ538" s="726"/>
      <c r="BK538" s="726"/>
      <c r="BL538" s="726"/>
    </row>
    <row r="539" spans="1:64" outlineLevel="1" x14ac:dyDescent="0.2">
      <c r="A539" s="726"/>
      <c r="B539" s="845" t="s">
        <v>946</v>
      </c>
      <c r="C539" s="974" t="s">
        <v>3289</v>
      </c>
      <c r="D539" s="463" t="s">
        <v>918</v>
      </c>
      <c r="E539" s="463" t="s">
        <v>918</v>
      </c>
      <c r="F539" s="463" t="s">
        <v>918</v>
      </c>
      <c r="G539" s="463" t="s">
        <v>918</v>
      </c>
      <c r="H539" s="463" t="s">
        <v>918</v>
      </c>
      <c r="I539" s="463" t="s">
        <v>918</v>
      </c>
      <c r="J539" s="463" t="s">
        <v>918</v>
      </c>
      <c r="K539" s="463" t="s">
        <v>918</v>
      </c>
      <c r="L539" s="463" t="s">
        <v>918</v>
      </c>
      <c r="M539" s="463" t="s">
        <v>918</v>
      </c>
      <c r="N539" s="463" t="s">
        <v>918</v>
      </c>
      <c r="O539" s="463" t="s">
        <v>918</v>
      </c>
      <c r="P539" s="463" t="s">
        <v>918</v>
      </c>
      <c r="Q539" s="463" t="s">
        <v>918</v>
      </c>
      <c r="R539" s="463" t="s">
        <v>918</v>
      </c>
      <c r="S539" s="463" t="s">
        <v>918</v>
      </c>
      <c r="T539" s="463" t="s">
        <v>918</v>
      </c>
      <c r="U539" s="463" t="s">
        <v>918</v>
      </c>
      <c r="V539" s="463" t="s">
        <v>918</v>
      </c>
      <c r="W539" s="463" t="s">
        <v>918</v>
      </c>
      <c r="X539" s="463" t="s">
        <v>918</v>
      </c>
      <c r="Y539" s="463" t="s">
        <v>918</v>
      </c>
      <c r="Z539" s="463" t="s">
        <v>918</v>
      </c>
      <c r="AA539" s="463" t="s">
        <v>918</v>
      </c>
      <c r="AB539" s="463" t="s">
        <v>918</v>
      </c>
      <c r="AC539" s="463" t="s">
        <v>918</v>
      </c>
      <c r="AD539" s="463" t="s">
        <v>918</v>
      </c>
      <c r="AE539" s="463" t="s">
        <v>918</v>
      </c>
      <c r="AF539" s="463" t="s">
        <v>918</v>
      </c>
      <c r="AG539" s="463" t="s">
        <v>918</v>
      </c>
      <c r="AH539" s="463" t="s">
        <v>918</v>
      </c>
      <c r="AI539" s="463" t="s">
        <v>918</v>
      </c>
      <c r="AJ539" s="463" t="s">
        <v>918</v>
      </c>
      <c r="AK539" s="463" t="s">
        <v>918</v>
      </c>
      <c r="AL539" s="726"/>
      <c r="AM539" s="726"/>
      <c r="AN539" s="726"/>
      <c r="AO539" s="726"/>
      <c r="AP539" s="726"/>
      <c r="AQ539" s="726"/>
      <c r="AR539" s="726"/>
      <c r="AS539" s="726"/>
      <c r="AT539" s="726"/>
      <c r="AU539" s="726"/>
      <c r="AV539" s="726"/>
      <c r="AW539" s="726"/>
      <c r="AX539" s="726"/>
      <c r="AY539" s="726"/>
      <c r="AZ539" s="726"/>
      <c r="BA539" s="726"/>
      <c r="BB539" s="726"/>
      <c r="BC539" s="726"/>
      <c r="BD539" s="726"/>
      <c r="BE539" s="726"/>
      <c r="BF539" s="726"/>
      <c r="BG539" s="726"/>
      <c r="BH539" s="726"/>
      <c r="BI539" s="726"/>
      <c r="BJ539" s="726"/>
      <c r="BK539" s="726"/>
      <c r="BL539" s="726"/>
    </row>
    <row r="540" spans="1:64" outlineLevel="1" x14ac:dyDescent="0.2">
      <c r="A540" s="726"/>
      <c r="B540" s="845" t="s">
        <v>946</v>
      </c>
      <c r="C540" s="974" t="s">
        <v>3290</v>
      </c>
      <c r="D540" s="463" t="s">
        <v>918</v>
      </c>
      <c r="E540" s="463" t="s">
        <v>918</v>
      </c>
      <c r="F540" s="463" t="s">
        <v>918</v>
      </c>
      <c r="G540" s="463" t="s">
        <v>918</v>
      </c>
      <c r="H540" s="463" t="s">
        <v>918</v>
      </c>
      <c r="I540" s="463" t="s">
        <v>918</v>
      </c>
      <c r="J540" s="463" t="s">
        <v>918</v>
      </c>
      <c r="K540" s="463" t="s">
        <v>918</v>
      </c>
      <c r="L540" s="463" t="s">
        <v>918</v>
      </c>
      <c r="M540" s="463" t="s">
        <v>918</v>
      </c>
      <c r="N540" s="463" t="s">
        <v>918</v>
      </c>
      <c r="O540" s="463" t="s">
        <v>918</v>
      </c>
      <c r="P540" s="463" t="s">
        <v>918</v>
      </c>
      <c r="Q540" s="463" t="s">
        <v>918</v>
      </c>
      <c r="R540" s="463" t="s">
        <v>918</v>
      </c>
      <c r="S540" s="463" t="s">
        <v>918</v>
      </c>
      <c r="T540" s="463" t="s">
        <v>918</v>
      </c>
      <c r="U540" s="463" t="s">
        <v>918</v>
      </c>
      <c r="V540" s="463" t="s">
        <v>918</v>
      </c>
      <c r="W540" s="463" t="s">
        <v>918</v>
      </c>
      <c r="X540" s="463" t="s">
        <v>918</v>
      </c>
      <c r="Y540" s="463" t="s">
        <v>918</v>
      </c>
      <c r="Z540" s="463" t="s">
        <v>918</v>
      </c>
      <c r="AA540" s="463" t="s">
        <v>918</v>
      </c>
      <c r="AB540" s="463" t="s">
        <v>918</v>
      </c>
      <c r="AC540" s="463" t="s">
        <v>918</v>
      </c>
      <c r="AD540" s="463" t="s">
        <v>918</v>
      </c>
      <c r="AE540" s="463" t="s">
        <v>918</v>
      </c>
      <c r="AF540" s="463" t="s">
        <v>918</v>
      </c>
      <c r="AG540" s="463" t="s">
        <v>918</v>
      </c>
      <c r="AH540" s="463" t="s">
        <v>918</v>
      </c>
      <c r="AI540" s="463" t="s">
        <v>918</v>
      </c>
      <c r="AJ540" s="463" t="s">
        <v>918</v>
      </c>
      <c r="AK540" s="463" t="s">
        <v>918</v>
      </c>
      <c r="AL540" s="726"/>
      <c r="AM540" s="726"/>
      <c r="AN540" s="726"/>
      <c r="AO540" s="726"/>
      <c r="AP540" s="726"/>
      <c r="AQ540" s="726"/>
      <c r="AR540" s="726"/>
      <c r="AS540" s="726"/>
      <c r="AT540" s="726"/>
      <c r="AU540" s="726"/>
      <c r="AV540" s="726"/>
      <c r="AW540" s="726"/>
      <c r="AX540" s="726"/>
      <c r="AY540" s="726"/>
      <c r="AZ540" s="726"/>
      <c r="BA540" s="726"/>
      <c r="BB540" s="726"/>
      <c r="BC540" s="726"/>
      <c r="BD540" s="726"/>
      <c r="BE540" s="726"/>
      <c r="BF540" s="726"/>
      <c r="BG540" s="726"/>
      <c r="BH540" s="726"/>
      <c r="BI540" s="726"/>
      <c r="BJ540" s="726"/>
      <c r="BK540" s="726"/>
      <c r="BL540" s="726"/>
    </row>
    <row r="541" spans="1:64" outlineLevel="1" x14ac:dyDescent="0.2">
      <c r="A541" s="726"/>
      <c r="B541" s="845" t="s">
        <v>946</v>
      </c>
      <c r="C541" s="974" t="s">
        <v>3291</v>
      </c>
      <c r="D541" s="463" t="s">
        <v>918</v>
      </c>
      <c r="E541" s="463" t="s">
        <v>918</v>
      </c>
      <c r="F541" s="463" t="s">
        <v>918</v>
      </c>
      <c r="G541" s="463" t="s">
        <v>918</v>
      </c>
      <c r="H541" s="463" t="s">
        <v>918</v>
      </c>
      <c r="I541" s="463" t="s">
        <v>918</v>
      </c>
      <c r="J541" s="463" t="s">
        <v>918</v>
      </c>
      <c r="K541" s="463" t="s">
        <v>918</v>
      </c>
      <c r="L541" s="463" t="s">
        <v>918</v>
      </c>
      <c r="M541" s="463" t="s">
        <v>918</v>
      </c>
      <c r="N541" s="463" t="s">
        <v>918</v>
      </c>
      <c r="O541" s="463" t="s">
        <v>918</v>
      </c>
      <c r="P541" s="463" t="s">
        <v>918</v>
      </c>
      <c r="Q541" s="463" t="s">
        <v>918</v>
      </c>
      <c r="R541" s="463" t="s">
        <v>918</v>
      </c>
      <c r="S541" s="463" t="s">
        <v>918</v>
      </c>
      <c r="T541" s="463" t="s">
        <v>918</v>
      </c>
      <c r="U541" s="463" t="s">
        <v>918</v>
      </c>
      <c r="V541" s="463" t="s">
        <v>918</v>
      </c>
      <c r="W541" s="463" t="s">
        <v>918</v>
      </c>
      <c r="X541" s="463" t="s">
        <v>918</v>
      </c>
      <c r="Y541" s="463" t="s">
        <v>918</v>
      </c>
      <c r="Z541" s="463" t="s">
        <v>918</v>
      </c>
      <c r="AA541" s="463" t="s">
        <v>918</v>
      </c>
      <c r="AB541" s="463" t="s">
        <v>918</v>
      </c>
      <c r="AC541" s="463" t="s">
        <v>918</v>
      </c>
      <c r="AD541" s="463" t="s">
        <v>918</v>
      </c>
      <c r="AE541" s="463" t="s">
        <v>918</v>
      </c>
      <c r="AF541" s="463" t="s">
        <v>918</v>
      </c>
      <c r="AG541" s="463" t="s">
        <v>918</v>
      </c>
      <c r="AH541" s="463" t="s">
        <v>918</v>
      </c>
      <c r="AI541" s="463" t="s">
        <v>918</v>
      </c>
      <c r="AJ541" s="463" t="s">
        <v>918</v>
      </c>
      <c r="AK541" s="463" t="s">
        <v>918</v>
      </c>
      <c r="AL541" s="726"/>
      <c r="AM541" s="726"/>
      <c r="AN541" s="726"/>
      <c r="AO541" s="726"/>
      <c r="AP541" s="726"/>
      <c r="AQ541" s="726"/>
      <c r="AR541" s="726"/>
      <c r="AS541" s="726"/>
      <c r="AT541" s="726"/>
      <c r="AU541" s="726"/>
      <c r="AV541" s="726"/>
      <c r="AW541" s="726"/>
      <c r="AX541" s="726"/>
      <c r="AY541" s="726"/>
      <c r="AZ541" s="726"/>
      <c r="BA541" s="726"/>
      <c r="BB541" s="726"/>
      <c r="BC541" s="726"/>
      <c r="BD541" s="726"/>
      <c r="BE541" s="726"/>
      <c r="BF541" s="726"/>
      <c r="BG541" s="726"/>
      <c r="BH541" s="726"/>
      <c r="BI541" s="726"/>
      <c r="BJ541" s="726"/>
      <c r="BK541" s="726"/>
      <c r="BL541" s="726"/>
    </row>
    <row r="542" spans="1:64" outlineLevel="1" x14ac:dyDescent="0.2">
      <c r="A542" s="726"/>
      <c r="B542" s="845" t="s">
        <v>946</v>
      </c>
      <c r="C542" s="974" t="s">
        <v>3292</v>
      </c>
      <c r="D542" s="463" t="s">
        <v>918</v>
      </c>
      <c r="E542" s="463" t="s">
        <v>918</v>
      </c>
      <c r="F542" s="463" t="s">
        <v>918</v>
      </c>
      <c r="G542" s="463" t="s">
        <v>918</v>
      </c>
      <c r="H542" s="463" t="s">
        <v>918</v>
      </c>
      <c r="I542" s="463" t="s">
        <v>918</v>
      </c>
      <c r="J542" s="463" t="s">
        <v>918</v>
      </c>
      <c r="K542" s="463" t="s">
        <v>918</v>
      </c>
      <c r="L542" s="463" t="s">
        <v>918</v>
      </c>
      <c r="M542" s="463" t="s">
        <v>918</v>
      </c>
      <c r="N542" s="463" t="s">
        <v>918</v>
      </c>
      <c r="O542" s="463" t="s">
        <v>918</v>
      </c>
      <c r="P542" s="463" t="s">
        <v>918</v>
      </c>
      <c r="Q542" s="463" t="s">
        <v>918</v>
      </c>
      <c r="R542" s="463" t="s">
        <v>918</v>
      </c>
      <c r="S542" s="463" t="s">
        <v>918</v>
      </c>
      <c r="T542" s="463" t="s">
        <v>918</v>
      </c>
      <c r="U542" s="463" t="s">
        <v>918</v>
      </c>
      <c r="V542" s="463" t="s">
        <v>918</v>
      </c>
      <c r="W542" s="463" t="s">
        <v>918</v>
      </c>
      <c r="X542" s="463" t="s">
        <v>918</v>
      </c>
      <c r="Y542" s="463" t="s">
        <v>918</v>
      </c>
      <c r="Z542" s="463" t="s">
        <v>918</v>
      </c>
      <c r="AA542" s="463" t="s">
        <v>918</v>
      </c>
      <c r="AB542" s="463" t="s">
        <v>918</v>
      </c>
      <c r="AC542" s="463" t="s">
        <v>918</v>
      </c>
      <c r="AD542" s="463" t="s">
        <v>918</v>
      </c>
      <c r="AE542" s="463" t="s">
        <v>918</v>
      </c>
      <c r="AF542" s="463" t="s">
        <v>918</v>
      </c>
      <c r="AG542" s="463" t="s">
        <v>918</v>
      </c>
      <c r="AH542" s="463" t="s">
        <v>918</v>
      </c>
      <c r="AI542" s="463" t="s">
        <v>918</v>
      </c>
      <c r="AJ542" s="463" t="s">
        <v>918</v>
      </c>
      <c r="AK542" s="463" t="s">
        <v>918</v>
      </c>
      <c r="AL542" s="726"/>
      <c r="AM542" s="726"/>
      <c r="AN542" s="726"/>
      <c r="AO542" s="726"/>
      <c r="AP542" s="726"/>
      <c r="AQ542" s="726"/>
      <c r="AR542" s="726"/>
      <c r="AS542" s="726"/>
      <c r="AT542" s="726"/>
      <c r="AU542" s="726"/>
      <c r="AV542" s="726"/>
      <c r="AW542" s="726"/>
      <c r="AX542" s="726"/>
      <c r="AY542" s="726"/>
      <c r="AZ542" s="726"/>
      <c r="BA542" s="726"/>
      <c r="BB542" s="726"/>
      <c r="BC542" s="726"/>
      <c r="BD542" s="726"/>
      <c r="BE542" s="726"/>
      <c r="BF542" s="726"/>
      <c r="BG542" s="726"/>
      <c r="BH542" s="726"/>
      <c r="BI542" s="726"/>
      <c r="BJ542" s="726"/>
      <c r="BK542" s="726"/>
      <c r="BL542" s="726"/>
    </row>
    <row r="543" spans="1:64" outlineLevel="1" x14ac:dyDescent="0.2">
      <c r="A543" s="726"/>
      <c r="B543" s="845" t="s">
        <v>946</v>
      </c>
      <c r="C543" s="974" t="s">
        <v>3293</v>
      </c>
      <c r="D543" s="463" t="s">
        <v>918</v>
      </c>
      <c r="E543" s="463" t="s">
        <v>918</v>
      </c>
      <c r="F543" s="463" t="s">
        <v>918</v>
      </c>
      <c r="G543" s="463" t="s">
        <v>918</v>
      </c>
      <c r="H543" s="463" t="s">
        <v>918</v>
      </c>
      <c r="I543" s="463" t="s">
        <v>918</v>
      </c>
      <c r="J543" s="463" t="s">
        <v>918</v>
      </c>
      <c r="K543" s="463" t="s">
        <v>918</v>
      </c>
      <c r="L543" s="463" t="s">
        <v>918</v>
      </c>
      <c r="M543" s="463" t="s">
        <v>918</v>
      </c>
      <c r="N543" s="463" t="s">
        <v>918</v>
      </c>
      <c r="O543" s="463" t="s">
        <v>918</v>
      </c>
      <c r="P543" s="463" t="s">
        <v>918</v>
      </c>
      <c r="Q543" s="463" t="s">
        <v>918</v>
      </c>
      <c r="R543" s="463" t="s">
        <v>918</v>
      </c>
      <c r="S543" s="463" t="s">
        <v>918</v>
      </c>
      <c r="T543" s="463" t="s">
        <v>918</v>
      </c>
      <c r="U543" s="463" t="s">
        <v>918</v>
      </c>
      <c r="V543" s="463" t="s">
        <v>918</v>
      </c>
      <c r="W543" s="463" t="s">
        <v>918</v>
      </c>
      <c r="X543" s="463" t="s">
        <v>918</v>
      </c>
      <c r="Y543" s="463" t="s">
        <v>918</v>
      </c>
      <c r="Z543" s="463" t="s">
        <v>918</v>
      </c>
      <c r="AA543" s="463" t="s">
        <v>918</v>
      </c>
      <c r="AB543" s="463" t="s">
        <v>918</v>
      </c>
      <c r="AC543" s="463" t="s">
        <v>918</v>
      </c>
      <c r="AD543" s="463" t="s">
        <v>918</v>
      </c>
      <c r="AE543" s="463" t="s">
        <v>918</v>
      </c>
      <c r="AF543" s="463" t="s">
        <v>918</v>
      </c>
      <c r="AG543" s="463" t="s">
        <v>918</v>
      </c>
      <c r="AH543" s="463" t="s">
        <v>918</v>
      </c>
      <c r="AI543" s="463" t="s">
        <v>918</v>
      </c>
      <c r="AJ543" s="463" t="s">
        <v>918</v>
      </c>
      <c r="AK543" s="463" t="s">
        <v>918</v>
      </c>
      <c r="AL543" s="726"/>
      <c r="AM543" s="726"/>
      <c r="AN543" s="726"/>
      <c r="AO543" s="726"/>
      <c r="AP543" s="726"/>
      <c r="AQ543" s="726"/>
      <c r="AR543" s="726"/>
      <c r="AS543" s="726"/>
      <c r="AT543" s="726"/>
      <c r="AU543" s="726"/>
      <c r="AV543" s="726"/>
      <c r="AW543" s="726"/>
      <c r="AX543" s="726"/>
      <c r="AY543" s="726"/>
      <c r="AZ543" s="726"/>
      <c r="BA543" s="726"/>
      <c r="BB543" s="726"/>
      <c r="BC543" s="726"/>
      <c r="BD543" s="726"/>
      <c r="BE543" s="726"/>
      <c r="BF543" s="726"/>
      <c r="BG543" s="726"/>
      <c r="BH543" s="726"/>
      <c r="BI543" s="726"/>
      <c r="BJ543" s="726"/>
      <c r="BK543" s="726"/>
      <c r="BL543" s="726"/>
    </row>
    <row r="544" spans="1:64" outlineLevel="1" x14ac:dyDescent="0.2">
      <c r="A544" s="726"/>
      <c r="B544" s="845" t="s">
        <v>946</v>
      </c>
      <c r="C544" s="974" t="s">
        <v>3294</v>
      </c>
      <c r="D544" s="463" t="s">
        <v>918</v>
      </c>
      <c r="E544" s="463" t="s">
        <v>918</v>
      </c>
      <c r="F544" s="463" t="s">
        <v>918</v>
      </c>
      <c r="G544" s="463" t="s">
        <v>918</v>
      </c>
      <c r="H544" s="463" t="s">
        <v>918</v>
      </c>
      <c r="I544" s="463" t="s">
        <v>918</v>
      </c>
      <c r="J544" s="463" t="s">
        <v>918</v>
      </c>
      <c r="K544" s="463" t="s">
        <v>918</v>
      </c>
      <c r="L544" s="463" t="s">
        <v>918</v>
      </c>
      <c r="M544" s="463" t="s">
        <v>918</v>
      </c>
      <c r="N544" s="463" t="s">
        <v>918</v>
      </c>
      <c r="O544" s="463" t="s">
        <v>918</v>
      </c>
      <c r="P544" s="463" t="s">
        <v>918</v>
      </c>
      <c r="Q544" s="463" t="s">
        <v>918</v>
      </c>
      <c r="R544" s="463" t="s">
        <v>918</v>
      </c>
      <c r="S544" s="463" t="s">
        <v>918</v>
      </c>
      <c r="T544" s="463" t="s">
        <v>918</v>
      </c>
      <c r="U544" s="463" t="s">
        <v>918</v>
      </c>
      <c r="V544" s="463" t="s">
        <v>918</v>
      </c>
      <c r="W544" s="463" t="s">
        <v>918</v>
      </c>
      <c r="X544" s="463" t="s">
        <v>918</v>
      </c>
      <c r="Y544" s="463" t="s">
        <v>918</v>
      </c>
      <c r="Z544" s="463" t="s">
        <v>918</v>
      </c>
      <c r="AA544" s="463" t="s">
        <v>918</v>
      </c>
      <c r="AB544" s="463" t="s">
        <v>918</v>
      </c>
      <c r="AC544" s="463" t="s">
        <v>918</v>
      </c>
      <c r="AD544" s="463" t="s">
        <v>918</v>
      </c>
      <c r="AE544" s="463" t="s">
        <v>918</v>
      </c>
      <c r="AF544" s="463" t="s">
        <v>918</v>
      </c>
      <c r="AG544" s="463" t="s">
        <v>918</v>
      </c>
      <c r="AH544" s="463" t="s">
        <v>918</v>
      </c>
      <c r="AI544" s="463" t="s">
        <v>918</v>
      </c>
      <c r="AJ544" s="463" t="s">
        <v>918</v>
      </c>
      <c r="AK544" s="463" t="s">
        <v>918</v>
      </c>
      <c r="AL544" s="726"/>
      <c r="AM544" s="726"/>
      <c r="AN544" s="726"/>
      <c r="AO544" s="726"/>
      <c r="AP544" s="726"/>
      <c r="AQ544" s="726"/>
      <c r="AR544" s="726"/>
      <c r="AS544" s="726"/>
      <c r="AT544" s="726"/>
      <c r="AU544" s="726"/>
      <c r="AV544" s="726"/>
      <c r="AW544" s="726"/>
      <c r="AX544" s="726"/>
      <c r="AY544" s="726"/>
      <c r="AZ544" s="726"/>
      <c r="BA544" s="726"/>
      <c r="BB544" s="726"/>
      <c r="BC544" s="726"/>
      <c r="BD544" s="726"/>
      <c r="BE544" s="726"/>
      <c r="BF544" s="726"/>
      <c r="BG544" s="726"/>
      <c r="BH544" s="726"/>
      <c r="BI544" s="726"/>
      <c r="BJ544" s="726"/>
      <c r="BK544" s="726"/>
      <c r="BL544" s="726"/>
    </row>
    <row r="545" spans="1:64" outlineLevel="1" x14ac:dyDescent="0.2">
      <c r="A545" s="726"/>
      <c r="B545" s="845" t="s">
        <v>946</v>
      </c>
      <c r="C545" s="974" t="s">
        <v>3295</v>
      </c>
      <c r="D545" s="463" t="s">
        <v>918</v>
      </c>
      <c r="E545" s="463" t="s">
        <v>918</v>
      </c>
      <c r="F545" s="463" t="s">
        <v>918</v>
      </c>
      <c r="G545" s="463" t="s">
        <v>918</v>
      </c>
      <c r="H545" s="463" t="s">
        <v>918</v>
      </c>
      <c r="I545" s="463" t="s">
        <v>918</v>
      </c>
      <c r="J545" s="463" t="s">
        <v>918</v>
      </c>
      <c r="K545" s="463" t="s">
        <v>918</v>
      </c>
      <c r="L545" s="463" t="s">
        <v>918</v>
      </c>
      <c r="M545" s="463" t="s">
        <v>918</v>
      </c>
      <c r="N545" s="463" t="s">
        <v>918</v>
      </c>
      <c r="O545" s="463" t="s">
        <v>918</v>
      </c>
      <c r="P545" s="463" t="s">
        <v>918</v>
      </c>
      <c r="Q545" s="463" t="s">
        <v>918</v>
      </c>
      <c r="R545" s="463" t="s">
        <v>918</v>
      </c>
      <c r="S545" s="463" t="s">
        <v>918</v>
      </c>
      <c r="T545" s="463" t="s">
        <v>918</v>
      </c>
      <c r="U545" s="463" t="s">
        <v>918</v>
      </c>
      <c r="V545" s="463" t="s">
        <v>918</v>
      </c>
      <c r="W545" s="463" t="s">
        <v>918</v>
      </c>
      <c r="X545" s="463" t="s">
        <v>918</v>
      </c>
      <c r="Y545" s="463" t="s">
        <v>918</v>
      </c>
      <c r="Z545" s="463" t="s">
        <v>918</v>
      </c>
      <c r="AA545" s="463" t="s">
        <v>918</v>
      </c>
      <c r="AB545" s="463" t="s">
        <v>918</v>
      </c>
      <c r="AC545" s="463" t="s">
        <v>918</v>
      </c>
      <c r="AD545" s="463" t="s">
        <v>918</v>
      </c>
      <c r="AE545" s="463" t="s">
        <v>918</v>
      </c>
      <c r="AF545" s="463" t="s">
        <v>918</v>
      </c>
      <c r="AG545" s="463" t="s">
        <v>918</v>
      </c>
      <c r="AH545" s="463" t="s">
        <v>918</v>
      </c>
      <c r="AI545" s="463" t="s">
        <v>918</v>
      </c>
      <c r="AJ545" s="463" t="s">
        <v>918</v>
      </c>
      <c r="AK545" s="463" t="s">
        <v>918</v>
      </c>
      <c r="AL545" s="726"/>
      <c r="AM545" s="726"/>
      <c r="AN545" s="726"/>
      <c r="AO545" s="726"/>
      <c r="AP545" s="726"/>
      <c r="AQ545" s="726"/>
      <c r="AR545" s="726"/>
      <c r="AS545" s="726"/>
      <c r="AT545" s="726"/>
      <c r="AU545" s="726"/>
      <c r="AV545" s="726"/>
      <c r="AW545" s="726"/>
      <c r="AX545" s="726"/>
      <c r="AY545" s="726"/>
      <c r="AZ545" s="726"/>
      <c r="BA545" s="726"/>
      <c r="BB545" s="726"/>
      <c r="BC545" s="726"/>
      <c r="BD545" s="726"/>
      <c r="BE545" s="726"/>
      <c r="BF545" s="726"/>
      <c r="BG545" s="726"/>
      <c r="BH545" s="726"/>
      <c r="BI545" s="726"/>
      <c r="BJ545" s="726"/>
      <c r="BK545" s="726"/>
      <c r="BL545" s="726"/>
    </row>
    <row r="546" spans="1:64" outlineLevel="1" x14ac:dyDescent="0.2">
      <c r="A546" s="726"/>
      <c r="B546" s="845" t="s">
        <v>946</v>
      </c>
      <c r="C546" s="974" t="s">
        <v>3296</v>
      </c>
      <c r="D546" s="463" t="s">
        <v>918</v>
      </c>
      <c r="E546" s="463" t="s">
        <v>918</v>
      </c>
      <c r="F546" s="463" t="s">
        <v>918</v>
      </c>
      <c r="G546" s="463" t="s">
        <v>918</v>
      </c>
      <c r="H546" s="463" t="s">
        <v>918</v>
      </c>
      <c r="I546" s="463" t="s">
        <v>918</v>
      </c>
      <c r="J546" s="463" t="s">
        <v>918</v>
      </c>
      <c r="K546" s="463" t="s">
        <v>918</v>
      </c>
      <c r="L546" s="463" t="s">
        <v>918</v>
      </c>
      <c r="M546" s="463" t="s">
        <v>918</v>
      </c>
      <c r="N546" s="463" t="s">
        <v>918</v>
      </c>
      <c r="O546" s="463" t="s">
        <v>918</v>
      </c>
      <c r="P546" s="463" t="s">
        <v>918</v>
      </c>
      <c r="Q546" s="463" t="s">
        <v>918</v>
      </c>
      <c r="R546" s="463" t="s">
        <v>918</v>
      </c>
      <c r="S546" s="463" t="s">
        <v>918</v>
      </c>
      <c r="T546" s="463" t="s">
        <v>918</v>
      </c>
      <c r="U546" s="463" t="s">
        <v>918</v>
      </c>
      <c r="V546" s="463" t="s">
        <v>918</v>
      </c>
      <c r="W546" s="463" t="s">
        <v>918</v>
      </c>
      <c r="X546" s="463" t="s">
        <v>918</v>
      </c>
      <c r="Y546" s="463" t="s">
        <v>918</v>
      </c>
      <c r="Z546" s="463" t="s">
        <v>918</v>
      </c>
      <c r="AA546" s="463" t="s">
        <v>918</v>
      </c>
      <c r="AB546" s="463" t="s">
        <v>918</v>
      </c>
      <c r="AC546" s="463" t="s">
        <v>918</v>
      </c>
      <c r="AD546" s="463" t="s">
        <v>918</v>
      </c>
      <c r="AE546" s="463" t="s">
        <v>918</v>
      </c>
      <c r="AF546" s="463" t="s">
        <v>918</v>
      </c>
      <c r="AG546" s="463" t="s">
        <v>918</v>
      </c>
      <c r="AH546" s="463" t="s">
        <v>918</v>
      </c>
      <c r="AI546" s="463" t="s">
        <v>918</v>
      </c>
      <c r="AJ546" s="463" t="s">
        <v>918</v>
      </c>
      <c r="AK546" s="463" t="s">
        <v>918</v>
      </c>
      <c r="AL546" s="726"/>
      <c r="AM546" s="726"/>
      <c r="AN546" s="726"/>
      <c r="AO546" s="726"/>
      <c r="AP546" s="726"/>
      <c r="AQ546" s="726"/>
      <c r="AR546" s="726"/>
      <c r="AS546" s="726"/>
      <c r="AT546" s="726"/>
      <c r="AU546" s="726"/>
      <c r="AV546" s="726"/>
      <c r="AW546" s="726"/>
      <c r="AX546" s="726"/>
      <c r="AY546" s="726"/>
      <c r="AZ546" s="726"/>
      <c r="BA546" s="726"/>
      <c r="BB546" s="726"/>
      <c r="BC546" s="726"/>
      <c r="BD546" s="726"/>
      <c r="BE546" s="726"/>
      <c r="BF546" s="726"/>
      <c r="BG546" s="726"/>
      <c r="BH546" s="726"/>
      <c r="BI546" s="726"/>
      <c r="BJ546" s="726"/>
      <c r="BK546" s="726"/>
      <c r="BL546" s="726"/>
    </row>
    <row r="547" spans="1:64" outlineLevel="1" x14ac:dyDescent="0.2">
      <c r="A547" s="726"/>
      <c r="B547" s="845" t="s">
        <v>946</v>
      </c>
      <c r="C547" s="974" t="s">
        <v>3297</v>
      </c>
      <c r="D547" s="463" t="s">
        <v>918</v>
      </c>
      <c r="E547" s="463" t="s">
        <v>918</v>
      </c>
      <c r="F547" s="463" t="s">
        <v>918</v>
      </c>
      <c r="G547" s="463" t="s">
        <v>918</v>
      </c>
      <c r="H547" s="463" t="s">
        <v>918</v>
      </c>
      <c r="I547" s="463" t="s">
        <v>918</v>
      </c>
      <c r="J547" s="463" t="s">
        <v>918</v>
      </c>
      <c r="K547" s="463" t="s">
        <v>918</v>
      </c>
      <c r="L547" s="463" t="s">
        <v>918</v>
      </c>
      <c r="M547" s="463" t="s">
        <v>918</v>
      </c>
      <c r="N547" s="463" t="s">
        <v>918</v>
      </c>
      <c r="O547" s="463" t="s">
        <v>918</v>
      </c>
      <c r="P547" s="463" t="s">
        <v>918</v>
      </c>
      <c r="Q547" s="463" t="s">
        <v>918</v>
      </c>
      <c r="R547" s="463" t="s">
        <v>918</v>
      </c>
      <c r="S547" s="463" t="s">
        <v>918</v>
      </c>
      <c r="T547" s="463" t="s">
        <v>918</v>
      </c>
      <c r="U547" s="463" t="s">
        <v>918</v>
      </c>
      <c r="V547" s="463" t="s">
        <v>918</v>
      </c>
      <c r="W547" s="463" t="s">
        <v>918</v>
      </c>
      <c r="X547" s="463" t="s">
        <v>918</v>
      </c>
      <c r="Y547" s="463" t="s">
        <v>918</v>
      </c>
      <c r="Z547" s="463" t="s">
        <v>918</v>
      </c>
      <c r="AA547" s="463" t="s">
        <v>918</v>
      </c>
      <c r="AB547" s="463" t="s">
        <v>918</v>
      </c>
      <c r="AC547" s="463" t="s">
        <v>918</v>
      </c>
      <c r="AD547" s="463" t="s">
        <v>918</v>
      </c>
      <c r="AE547" s="463" t="s">
        <v>918</v>
      </c>
      <c r="AF547" s="463" t="s">
        <v>918</v>
      </c>
      <c r="AG547" s="463" t="s">
        <v>918</v>
      </c>
      <c r="AH547" s="463" t="s">
        <v>918</v>
      </c>
      <c r="AI547" s="463" t="s">
        <v>918</v>
      </c>
      <c r="AJ547" s="463" t="s">
        <v>918</v>
      </c>
      <c r="AK547" s="463" t="s">
        <v>918</v>
      </c>
      <c r="AL547" s="726"/>
      <c r="AM547" s="726"/>
      <c r="AN547" s="726"/>
      <c r="AO547" s="726"/>
      <c r="AP547" s="726"/>
      <c r="AQ547" s="726"/>
      <c r="AR547" s="726"/>
      <c r="AS547" s="726"/>
      <c r="AT547" s="726"/>
      <c r="AU547" s="726"/>
      <c r="AV547" s="726"/>
      <c r="AW547" s="726"/>
      <c r="AX547" s="726"/>
      <c r="AY547" s="726"/>
      <c r="AZ547" s="726"/>
      <c r="BA547" s="726"/>
      <c r="BB547" s="726"/>
      <c r="BC547" s="726"/>
      <c r="BD547" s="726"/>
      <c r="BE547" s="726"/>
      <c r="BF547" s="726"/>
      <c r="BG547" s="726"/>
      <c r="BH547" s="726"/>
      <c r="BI547" s="726"/>
      <c r="BJ547" s="726"/>
      <c r="BK547" s="726"/>
      <c r="BL547" s="726"/>
    </row>
    <row r="548" spans="1:64" outlineLevel="1" x14ac:dyDescent="0.2">
      <c r="A548" s="726"/>
      <c r="B548" s="845" t="s">
        <v>946</v>
      </c>
      <c r="C548" s="974" t="s">
        <v>3298</v>
      </c>
      <c r="D548" s="463" t="s">
        <v>918</v>
      </c>
      <c r="E548" s="463" t="s">
        <v>918</v>
      </c>
      <c r="F548" s="463" t="s">
        <v>918</v>
      </c>
      <c r="G548" s="463" t="s">
        <v>918</v>
      </c>
      <c r="H548" s="463" t="s">
        <v>918</v>
      </c>
      <c r="I548" s="463" t="s">
        <v>918</v>
      </c>
      <c r="J548" s="463" t="s">
        <v>918</v>
      </c>
      <c r="K548" s="463" t="s">
        <v>918</v>
      </c>
      <c r="L548" s="463" t="s">
        <v>918</v>
      </c>
      <c r="M548" s="463" t="s">
        <v>918</v>
      </c>
      <c r="N548" s="463" t="s">
        <v>918</v>
      </c>
      <c r="O548" s="463" t="s">
        <v>918</v>
      </c>
      <c r="P548" s="463" t="s">
        <v>918</v>
      </c>
      <c r="Q548" s="463" t="s">
        <v>918</v>
      </c>
      <c r="R548" s="463" t="s">
        <v>918</v>
      </c>
      <c r="S548" s="463" t="s">
        <v>918</v>
      </c>
      <c r="T548" s="463" t="s">
        <v>918</v>
      </c>
      <c r="U548" s="463" t="s">
        <v>918</v>
      </c>
      <c r="V548" s="463" t="s">
        <v>918</v>
      </c>
      <c r="W548" s="463" t="s">
        <v>918</v>
      </c>
      <c r="X548" s="463" t="s">
        <v>918</v>
      </c>
      <c r="Y548" s="463" t="s">
        <v>918</v>
      </c>
      <c r="Z548" s="463" t="s">
        <v>918</v>
      </c>
      <c r="AA548" s="463" t="s">
        <v>918</v>
      </c>
      <c r="AB548" s="463" t="s">
        <v>918</v>
      </c>
      <c r="AC548" s="463" t="s">
        <v>918</v>
      </c>
      <c r="AD548" s="463" t="s">
        <v>918</v>
      </c>
      <c r="AE548" s="463" t="s">
        <v>918</v>
      </c>
      <c r="AF548" s="463" t="s">
        <v>918</v>
      </c>
      <c r="AG548" s="463" t="s">
        <v>918</v>
      </c>
      <c r="AH548" s="463" t="s">
        <v>918</v>
      </c>
      <c r="AI548" s="463" t="s">
        <v>918</v>
      </c>
      <c r="AJ548" s="463" t="s">
        <v>918</v>
      </c>
      <c r="AK548" s="463" t="s">
        <v>918</v>
      </c>
      <c r="AL548" s="726"/>
      <c r="AM548" s="726"/>
      <c r="AN548" s="726"/>
      <c r="AO548" s="726"/>
      <c r="AP548" s="726"/>
      <c r="AQ548" s="726"/>
      <c r="AR548" s="726"/>
      <c r="AS548" s="726"/>
      <c r="AT548" s="726"/>
      <c r="AU548" s="726"/>
      <c r="AV548" s="726"/>
      <c r="AW548" s="726"/>
      <c r="AX548" s="726"/>
      <c r="AY548" s="726"/>
      <c r="AZ548" s="726"/>
      <c r="BA548" s="726"/>
      <c r="BB548" s="726"/>
      <c r="BC548" s="726"/>
      <c r="BD548" s="726"/>
      <c r="BE548" s="726"/>
      <c r="BF548" s="726"/>
      <c r="BG548" s="726"/>
      <c r="BH548" s="726"/>
      <c r="BI548" s="726"/>
      <c r="BJ548" s="726"/>
      <c r="BK548" s="726"/>
      <c r="BL548" s="726"/>
    </row>
    <row r="549" spans="1:64" outlineLevel="1" x14ac:dyDescent="0.2">
      <c r="A549" s="726"/>
      <c r="B549" s="845" t="s">
        <v>946</v>
      </c>
      <c r="C549" s="974" t="s">
        <v>3299</v>
      </c>
      <c r="D549" s="463" t="s">
        <v>918</v>
      </c>
      <c r="E549" s="463" t="s">
        <v>918</v>
      </c>
      <c r="F549" s="463" t="s">
        <v>918</v>
      </c>
      <c r="G549" s="463" t="s">
        <v>918</v>
      </c>
      <c r="H549" s="463" t="s">
        <v>918</v>
      </c>
      <c r="I549" s="463" t="s">
        <v>918</v>
      </c>
      <c r="J549" s="463" t="s">
        <v>918</v>
      </c>
      <c r="K549" s="463" t="s">
        <v>918</v>
      </c>
      <c r="L549" s="463" t="s">
        <v>918</v>
      </c>
      <c r="M549" s="463" t="s">
        <v>918</v>
      </c>
      <c r="N549" s="463" t="s">
        <v>918</v>
      </c>
      <c r="O549" s="463" t="s">
        <v>918</v>
      </c>
      <c r="P549" s="463" t="s">
        <v>918</v>
      </c>
      <c r="Q549" s="463" t="s">
        <v>918</v>
      </c>
      <c r="R549" s="463" t="s">
        <v>918</v>
      </c>
      <c r="S549" s="463" t="s">
        <v>918</v>
      </c>
      <c r="T549" s="463" t="s">
        <v>918</v>
      </c>
      <c r="U549" s="463" t="s">
        <v>918</v>
      </c>
      <c r="V549" s="463" t="s">
        <v>918</v>
      </c>
      <c r="W549" s="463" t="s">
        <v>918</v>
      </c>
      <c r="X549" s="463" t="s">
        <v>918</v>
      </c>
      <c r="Y549" s="463" t="s">
        <v>918</v>
      </c>
      <c r="Z549" s="463" t="s">
        <v>918</v>
      </c>
      <c r="AA549" s="463" t="s">
        <v>918</v>
      </c>
      <c r="AB549" s="463" t="s">
        <v>918</v>
      </c>
      <c r="AC549" s="463" t="s">
        <v>918</v>
      </c>
      <c r="AD549" s="463" t="s">
        <v>918</v>
      </c>
      <c r="AE549" s="463" t="s">
        <v>918</v>
      </c>
      <c r="AF549" s="463" t="s">
        <v>918</v>
      </c>
      <c r="AG549" s="463" t="s">
        <v>918</v>
      </c>
      <c r="AH549" s="463" t="s">
        <v>918</v>
      </c>
      <c r="AI549" s="463" t="s">
        <v>918</v>
      </c>
      <c r="AJ549" s="463" t="s">
        <v>918</v>
      </c>
      <c r="AK549" s="463" t="s">
        <v>918</v>
      </c>
      <c r="AL549" s="726"/>
      <c r="AM549" s="726"/>
      <c r="AN549" s="726"/>
      <c r="AO549" s="726"/>
      <c r="AP549" s="726"/>
      <c r="AQ549" s="726"/>
      <c r="AR549" s="726"/>
      <c r="AS549" s="726"/>
      <c r="AT549" s="726"/>
      <c r="AU549" s="726"/>
      <c r="AV549" s="726"/>
      <c r="AW549" s="726"/>
      <c r="AX549" s="726"/>
      <c r="AY549" s="726"/>
      <c r="AZ549" s="726"/>
      <c r="BA549" s="726"/>
      <c r="BB549" s="726"/>
      <c r="BC549" s="726"/>
      <c r="BD549" s="726"/>
      <c r="BE549" s="726"/>
      <c r="BF549" s="726"/>
      <c r="BG549" s="726"/>
      <c r="BH549" s="726"/>
      <c r="BI549" s="726"/>
      <c r="BJ549" s="726"/>
      <c r="BK549" s="726"/>
      <c r="BL549" s="726"/>
    </row>
    <row r="550" spans="1:64" outlineLevel="1" x14ac:dyDescent="0.2">
      <c r="A550" s="726"/>
      <c r="B550" s="845" t="s">
        <v>946</v>
      </c>
      <c r="C550" s="974" t="s">
        <v>3300</v>
      </c>
      <c r="D550" s="463" t="s">
        <v>918</v>
      </c>
      <c r="E550" s="463" t="s">
        <v>918</v>
      </c>
      <c r="F550" s="463" t="s">
        <v>918</v>
      </c>
      <c r="G550" s="463" t="s">
        <v>918</v>
      </c>
      <c r="H550" s="463" t="s">
        <v>918</v>
      </c>
      <c r="I550" s="463" t="s">
        <v>918</v>
      </c>
      <c r="J550" s="463" t="s">
        <v>918</v>
      </c>
      <c r="K550" s="463" t="s">
        <v>918</v>
      </c>
      <c r="L550" s="463" t="s">
        <v>918</v>
      </c>
      <c r="M550" s="463" t="s">
        <v>918</v>
      </c>
      <c r="N550" s="463" t="s">
        <v>918</v>
      </c>
      <c r="O550" s="463" t="s">
        <v>918</v>
      </c>
      <c r="P550" s="463" t="s">
        <v>918</v>
      </c>
      <c r="Q550" s="463" t="s">
        <v>918</v>
      </c>
      <c r="R550" s="463" t="s">
        <v>918</v>
      </c>
      <c r="S550" s="463" t="s">
        <v>918</v>
      </c>
      <c r="T550" s="463" t="s">
        <v>918</v>
      </c>
      <c r="U550" s="463" t="s">
        <v>918</v>
      </c>
      <c r="V550" s="463" t="s">
        <v>918</v>
      </c>
      <c r="W550" s="463" t="s">
        <v>918</v>
      </c>
      <c r="X550" s="463" t="s">
        <v>918</v>
      </c>
      <c r="Y550" s="463" t="s">
        <v>918</v>
      </c>
      <c r="Z550" s="463" t="s">
        <v>918</v>
      </c>
      <c r="AA550" s="463" t="s">
        <v>918</v>
      </c>
      <c r="AB550" s="463" t="s">
        <v>918</v>
      </c>
      <c r="AC550" s="463" t="s">
        <v>918</v>
      </c>
      <c r="AD550" s="463" t="s">
        <v>918</v>
      </c>
      <c r="AE550" s="463" t="s">
        <v>918</v>
      </c>
      <c r="AF550" s="463" t="s">
        <v>918</v>
      </c>
      <c r="AG550" s="463" t="s">
        <v>918</v>
      </c>
      <c r="AH550" s="463" t="s">
        <v>918</v>
      </c>
      <c r="AI550" s="463" t="s">
        <v>918</v>
      </c>
      <c r="AJ550" s="463" t="s">
        <v>918</v>
      </c>
      <c r="AK550" s="463" t="s">
        <v>918</v>
      </c>
      <c r="AL550" s="726"/>
      <c r="AM550" s="726"/>
      <c r="AN550" s="726"/>
      <c r="AO550" s="726"/>
      <c r="AP550" s="726"/>
      <c r="AQ550" s="726"/>
      <c r="AR550" s="726"/>
      <c r="AS550" s="726"/>
      <c r="AT550" s="726"/>
      <c r="AU550" s="726"/>
      <c r="AV550" s="726"/>
      <c r="AW550" s="726"/>
      <c r="AX550" s="726"/>
      <c r="AY550" s="726"/>
      <c r="AZ550" s="726"/>
      <c r="BA550" s="726"/>
      <c r="BB550" s="726"/>
      <c r="BC550" s="726"/>
      <c r="BD550" s="726"/>
      <c r="BE550" s="726"/>
      <c r="BF550" s="726"/>
      <c r="BG550" s="726"/>
      <c r="BH550" s="726"/>
      <c r="BI550" s="726"/>
      <c r="BJ550" s="726"/>
      <c r="BK550" s="726"/>
      <c r="BL550" s="726"/>
    </row>
    <row r="551" spans="1:64" outlineLevel="1" x14ac:dyDescent="0.2">
      <c r="A551" s="726"/>
      <c r="B551" s="845" t="s">
        <v>946</v>
      </c>
      <c r="C551" s="974" t="s">
        <v>3301</v>
      </c>
      <c r="D551" s="463" t="s">
        <v>918</v>
      </c>
      <c r="E551" s="463" t="s">
        <v>918</v>
      </c>
      <c r="F551" s="463" t="s">
        <v>918</v>
      </c>
      <c r="G551" s="463" t="s">
        <v>918</v>
      </c>
      <c r="H551" s="463" t="s">
        <v>918</v>
      </c>
      <c r="I551" s="463" t="s">
        <v>918</v>
      </c>
      <c r="J551" s="463" t="s">
        <v>918</v>
      </c>
      <c r="K551" s="463" t="s">
        <v>918</v>
      </c>
      <c r="L551" s="463" t="s">
        <v>918</v>
      </c>
      <c r="M551" s="463" t="s">
        <v>918</v>
      </c>
      <c r="N551" s="463" t="s">
        <v>918</v>
      </c>
      <c r="O551" s="463" t="s">
        <v>918</v>
      </c>
      <c r="P551" s="463" t="s">
        <v>918</v>
      </c>
      <c r="Q551" s="463" t="s">
        <v>918</v>
      </c>
      <c r="R551" s="463" t="s">
        <v>918</v>
      </c>
      <c r="S551" s="463" t="s">
        <v>918</v>
      </c>
      <c r="T551" s="463" t="s">
        <v>918</v>
      </c>
      <c r="U551" s="463" t="s">
        <v>918</v>
      </c>
      <c r="V551" s="463" t="s">
        <v>918</v>
      </c>
      <c r="W551" s="463" t="s">
        <v>918</v>
      </c>
      <c r="X551" s="463" t="s">
        <v>918</v>
      </c>
      <c r="Y551" s="463" t="s">
        <v>918</v>
      </c>
      <c r="Z551" s="463" t="s">
        <v>918</v>
      </c>
      <c r="AA551" s="463" t="s">
        <v>918</v>
      </c>
      <c r="AB551" s="463" t="s">
        <v>918</v>
      </c>
      <c r="AC551" s="463" t="s">
        <v>918</v>
      </c>
      <c r="AD551" s="463" t="s">
        <v>918</v>
      </c>
      <c r="AE551" s="463" t="s">
        <v>918</v>
      </c>
      <c r="AF551" s="463" t="s">
        <v>918</v>
      </c>
      <c r="AG551" s="463" t="s">
        <v>918</v>
      </c>
      <c r="AH551" s="463" t="s">
        <v>918</v>
      </c>
      <c r="AI551" s="463" t="s">
        <v>918</v>
      </c>
      <c r="AJ551" s="463" t="s">
        <v>918</v>
      </c>
      <c r="AK551" s="463" t="s">
        <v>918</v>
      </c>
      <c r="AL551" s="726"/>
      <c r="AM551" s="726"/>
      <c r="AN551" s="726"/>
      <c r="AO551" s="726"/>
      <c r="AP551" s="726"/>
      <c r="AQ551" s="726"/>
      <c r="AR551" s="726"/>
      <c r="AS551" s="726"/>
      <c r="AT551" s="726"/>
      <c r="AU551" s="726"/>
      <c r="AV551" s="726"/>
      <c r="AW551" s="726"/>
      <c r="AX551" s="726"/>
      <c r="AY551" s="726"/>
      <c r="AZ551" s="726"/>
      <c r="BA551" s="726"/>
      <c r="BB551" s="726"/>
      <c r="BC551" s="726"/>
      <c r="BD551" s="726"/>
      <c r="BE551" s="726"/>
      <c r="BF551" s="726"/>
      <c r="BG551" s="726"/>
      <c r="BH551" s="726"/>
      <c r="BI551" s="726"/>
      <c r="BJ551" s="726"/>
      <c r="BK551" s="726"/>
      <c r="BL551" s="726"/>
    </row>
    <row r="552" spans="1:64" outlineLevel="1" x14ac:dyDescent="0.2">
      <c r="A552" s="726"/>
      <c r="B552" s="845" t="s">
        <v>946</v>
      </c>
      <c r="C552" s="974" t="s">
        <v>3302</v>
      </c>
      <c r="D552" s="463" t="s">
        <v>918</v>
      </c>
      <c r="E552" s="463" t="s">
        <v>918</v>
      </c>
      <c r="F552" s="463" t="s">
        <v>918</v>
      </c>
      <c r="G552" s="463" t="s">
        <v>918</v>
      </c>
      <c r="H552" s="463" t="s">
        <v>918</v>
      </c>
      <c r="I552" s="463" t="s">
        <v>918</v>
      </c>
      <c r="J552" s="463" t="s">
        <v>918</v>
      </c>
      <c r="K552" s="463" t="s">
        <v>918</v>
      </c>
      <c r="L552" s="463" t="s">
        <v>918</v>
      </c>
      <c r="M552" s="463" t="s">
        <v>918</v>
      </c>
      <c r="N552" s="463" t="s">
        <v>918</v>
      </c>
      <c r="O552" s="463" t="s">
        <v>918</v>
      </c>
      <c r="P552" s="463" t="s">
        <v>918</v>
      </c>
      <c r="Q552" s="463" t="s">
        <v>918</v>
      </c>
      <c r="R552" s="463" t="s">
        <v>918</v>
      </c>
      <c r="S552" s="463" t="s">
        <v>918</v>
      </c>
      <c r="T552" s="463" t="s">
        <v>918</v>
      </c>
      <c r="U552" s="463" t="s">
        <v>918</v>
      </c>
      <c r="V552" s="463" t="s">
        <v>918</v>
      </c>
      <c r="W552" s="463" t="s">
        <v>918</v>
      </c>
      <c r="X552" s="463" t="s">
        <v>918</v>
      </c>
      <c r="Y552" s="463" t="s">
        <v>918</v>
      </c>
      <c r="Z552" s="463" t="s">
        <v>918</v>
      </c>
      <c r="AA552" s="463" t="s">
        <v>918</v>
      </c>
      <c r="AB552" s="463" t="s">
        <v>918</v>
      </c>
      <c r="AC552" s="463" t="s">
        <v>918</v>
      </c>
      <c r="AD552" s="463" t="s">
        <v>918</v>
      </c>
      <c r="AE552" s="463" t="s">
        <v>918</v>
      </c>
      <c r="AF552" s="463" t="s">
        <v>918</v>
      </c>
      <c r="AG552" s="463" t="s">
        <v>918</v>
      </c>
      <c r="AH552" s="463" t="s">
        <v>918</v>
      </c>
      <c r="AI552" s="463" t="s">
        <v>918</v>
      </c>
      <c r="AJ552" s="463" t="s">
        <v>918</v>
      </c>
      <c r="AK552" s="463" t="s">
        <v>918</v>
      </c>
      <c r="AL552" s="726"/>
      <c r="AM552" s="726"/>
      <c r="AN552" s="726"/>
      <c r="AO552" s="726"/>
      <c r="AP552" s="726"/>
      <c r="AQ552" s="726"/>
      <c r="AR552" s="726"/>
      <c r="AS552" s="726"/>
      <c r="AT552" s="726"/>
      <c r="AU552" s="726"/>
      <c r="AV552" s="726"/>
      <c r="AW552" s="726"/>
      <c r="AX552" s="726"/>
      <c r="AY552" s="726"/>
      <c r="AZ552" s="726"/>
      <c r="BA552" s="726"/>
      <c r="BB552" s="726"/>
      <c r="BC552" s="726"/>
      <c r="BD552" s="726"/>
      <c r="BE552" s="726"/>
      <c r="BF552" s="726"/>
      <c r="BG552" s="726"/>
      <c r="BH552" s="726"/>
      <c r="BI552" s="726"/>
      <c r="BJ552" s="726"/>
      <c r="BK552" s="726"/>
      <c r="BL552" s="726"/>
    </row>
    <row r="553" spans="1:64" outlineLevel="1" x14ac:dyDescent="0.2">
      <c r="A553" s="726"/>
      <c r="B553" s="845" t="s">
        <v>946</v>
      </c>
      <c r="C553" s="974" t="s">
        <v>3303</v>
      </c>
      <c r="D553" s="463" t="s">
        <v>918</v>
      </c>
      <c r="E553" s="463" t="s">
        <v>918</v>
      </c>
      <c r="F553" s="463" t="s">
        <v>918</v>
      </c>
      <c r="G553" s="463" t="s">
        <v>918</v>
      </c>
      <c r="H553" s="463" t="s">
        <v>918</v>
      </c>
      <c r="I553" s="463" t="s">
        <v>918</v>
      </c>
      <c r="J553" s="463" t="s">
        <v>918</v>
      </c>
      <c r="K553" s="463" t="s">
        <v>918</v>
      </c>
      <c r="L553" s="463" t="s">
        <v>918</v>
      </c>
      <c r="M553" s="463" t="s">
        <v>918</v>
      </c>
      <c r="N553" s="463" t="s">
        <v>918</v>
      </c>
      <c r="O553" s="463" t="s">
        <v>918</v>
      </c>
      <c r="P553" s="463" t="s">
        <v>918</v>
      </c>
      <c r="Q553" s="463" t="s">
        <v>918</v>
      </c>
      <c r="R553" s="463" t="s">
        <v>918</v>
      </c>
      <c r="S553" s="463" t="s">
        <v>918</v>
      </c>
      <c r="T553" s="463" t="s">
        <v>918</v>
      </c>
      <c r="U553" s="463" t="s">
        <v>918</v>
      </c>
      <c r="V553" s="463" t="s">
        <v>918</v>
      </c>
      <c r="W553" s="463" t="s">
        <v>918</v>
      </c>
      <c r="X553" s="463" t="s">
        <v>918</v>
      </c>
      <c r="Y553" s="463" t="s">
        <v>918</v>
      </c>
      <c r="Z553" s="463" t="s">
        <v>918</v>
      </c>
      <c r="AA553" s="463" t="s">
        <v>918</v>
      </c>
      <c r="AB553" s="463" t="s">
        <v>918</v>
      </c>
      <c r="AC553" s="463" t="s">
        <v>918</v>
      </c>
      <c r="AD553" s="463" t="s">
        <v>918</v>
      </c>
      <c r="AE553" s="463" t="s">
        <v>918</v>
      </c>
      <c r="AF553" s="463" t="s">
        <v>918</v>
      </c>
      <c r="AG553" s="463" t="s">
        <v>918</v>
      </c>
      <c r="AH553" s="463" t="s">
        <v>918</v>
      </c>
      <c r="AI553" s="463" t="s">
        <v>918</v>
      </c>
      <c r="AJ553" s="463" t="s">
        <v>918</v>
      </c>
      <c r="AK553" s="463" t="s">
        <v>918</v>
      </c>
      <c r="AL553" s="726"/>
      <c r="AM553" s="726"/>
      <c r="AN553" s="726"/>
      <c r="AO553" s="726"/>
      <c r="AP553" s="726"/>
      <c r="AQ553" s="726"/>
      <c r="AR553" s="726"/>
      <c r="AS553" s="726"/>
      <c r="AT553" s="726"/>
      <c r="AU553" s="726"/>
      <c r="AV553" s="726"/>
      <c r="AW553" s="726"/>
      <c r="AX553" s="726"/>
      <c r="AY553" s="726"/>
      <c r="AZ553" s="726"/>
      <c r="BA553" s="726"/>
      <c r="BB553" s="726"/>
      <c r="BC553" s="726"/>
      <c r="BD553" s="726"/>
      <c r="BE553" s="726"/>
      <c r="BF553" s="726"/>
      <c r="BG553" s="726"/>
      <c r="BH553" s="726"/>
      <c r="BI553" s="726"/>
      <c r="BJ553" s="726"/>
      <c r="BK553" s="726"/>
      <c r="BL553" s="726"/>
    </row>
    <row r="554" spans="1:64" outlineLevel="1" x14ac:dyDescent="0.2">
      <c r="A554" s="726"/>
      <c r="B554" s="845" t="s">
        <v>946</v>
      </c>
      <c r="C554" s="974" t="s">
        <v>3304</v>
      </c>
      <c r="D554" s="463" t="s">
        <v>918</v>
      </c>
      <c r="E554" s="463" t="s">
        <v>918</v>
      </c>
      <c r="F554" s="463" t="s">
        <v>918</v>
      </c>
      <c r="G554" s="463" t="s">
        <v>918</v>
      </c>
      <c r="H554" s="463" t="s">
        <v>918</v>
      </c>
      <c r="I554" s="463" t="s">
        <v>918</v>
      </c>
      <c r="J554" s="463" t="s">
        <v>918</v>
      </c>
      <c r="K554" s="463" t="s">
        <v>918</v>
      </c>
      <c r="L554" s="463" t="s">
        <v>918</v>
      </c>
      <c r="M554" s="463" t="s">
        <v>918</v>
      </c>
      <c r="N554" s="463" t="s">
        <v>918</v>
      </c>
      <c r="O554" s="463" t="s">
        <v>918</v>
      </c>
      <c r="P554" s="463" t="s">
        <v>918</v>
      </c>
      <c r="Q554" s="463" t="s">
        <v>918</v>
      </c>
      <c r="R554" s="463" t="s">
        <v>918</v>
      </c>
      <c r="S554" s="463" t="s">
        <v>918</v>
      </c>
      <c r="T554" s="463" t="s">
        <v>918</v>
      </c>
      <c r="U554" s="463" t="s">
        <v>918</v>
      </c>
      <c r="V554" s="463" t="s">
        <v>918</v>
      </c>
      <c r="W554" s="463" t="s">
        <v>918</v>
      </c>
      <c r="X554" s="463" t="s">
        <v>918</v>
      </c>
      <c r="Y554" s="463" t="s">
        <v>918</v>
      </c>
      <c r="Z554" s="463" t="s">
        <v>918</v>
      </c>
      <c r="AA554" s="463" t="s">
        <v>918</v>
      </c>
      <c r="AB554" s="463" t="s">
        <v>918</v>
      </c>
      <c r="AC554" s="463" t="s">
        <v>918</v>
      </c>
      <c r="AD554" s="463" t="s">
        <v>918</v>
      </c>
      <c r="AE554" s="463" t="s">
        <v>918</v>
      </c>
      <c r="AF554" s="463" t="s">
        <v>918</v>
      </c>
      <c r="AG554" s="463" t="s">
        <v>918</v>
      </c>
      <c r="AH554" s="463" t="s">
        <v>918</v>
      </c>
      <c r="AI554" s="463" t="s">
        <v>918</v>
      </c>
      <c r="AJ554" s="463" t="s">
        <v>918</v>
      </c>
      <c r="AK554" s="463" t="s">
        <v>918</v>
      </c>
      <c r="AL554" s="726"/>
      <c r="AM554" s="726"/>
      <c r="AN554" s="726"/>
      <c r="AO554" s="726"/>
      <c r="AP554" s="726"/>
      <c r="AQ554" s="726"/>
      <c r="AR554" s="726"/>
      <c r="AS554" s="726"/>
      <c r="AT554" s="726"/>
      <c r="AU554" s="726"/>
      <c r="AV554" s="726"/>
      <c r="AW554" s="726"/>
      <c r="AX554" s="726"/>
      <c r="AY554" s="726"/>
      <c r="AZ554" s="726"/>
      <c r="BA554" s="726"/>
      <c r="BB554" s="726"/>
      <c r="BC554" s="726"/>
      <c r="BD554" s="726"/>
      <c r="BE554" s="726"/>
      <c r="BF554" s="726"/>
      <c r="BG554" s="726"/>
      <c r="BH554" s="726"/>
      <c r="BI554" s="726"/>
      <c r="BJ554" s="726"/>
      <c r="BK554" s="726"/>
      <c r="BL554" s="726"/>
    </row>
    <row r="555" spans="1:64" outlineLevel="1" x14ac:dyDescent="0.2">
      <c r="A555" s="726"/>
      <c r="B555" s="845" t="s">
        <v>946</v>
      </c>
      <c r="C555" s="974" t="s">
        <v>3305</v>
      </c>
      <c r="D555" s="463" t="s">
        <v>918</v>
      </c>
      <c r="E555" s="463" t="s">
        <v>918</v>
      </c>
      <c r="F555" s="463" t="s">
        <v>918</v>
      </c>
      <c r="G555" s="463" t="s">
        <v>918</v>
      </c>
      <c r="H555" s="463" t="s">
        <v>918</v>
      </c>
      <c r="I555" s="463" t="s">
        <v>918</v>
      </c>
      <c r="J555" s="463" t="s">
        <v>918</v>
      </c>
      <c r="K555" s="463" t="s">
        <v>918</v>
      </c>
      <c r="L555" s="463" t="s">
        <v>918</v>
      </c>
      <c r="M555" s="463" t="s">
        <v>918</v>
      </c>
      <c r="N555" s="463" t="s">
        <v>918</v>
      </c>
      <c r="O555" s="463" t="s">
        <v>918</v>
      </c>
      <c r="P555" s="463" t="s">
        <v>918</v>
      </c>
      <c r="Q555" s="463" t="s">
        <v>918</v>
      </c>
      <c r="R555" s="463" t="s">
        <v>918</v>
      </c>
      <c r="S555" s="463" t="s">
        <v>918</v>
      </c>
      <c r="T555" s="463" t="s">
        <v>918</v>
      </c>
      <c r="U555" s="463" t="s">
        <v>918</v>
      </c>
      <c r="V555" s="463" t="s">
        <v>918</v>
      </c>
      <c r="W555" s="463" t="s">
        <v>918</v>
      </c>
      <c r="X555" s="463" t="s">
        <v>918</v>
      </c>
      <c r="Y555" s="463" t="s">
        <v>918</v>
      </c>
      <c r="Z555" s="463" t="s">
        <v>918</v>
      </c>
      <c r="AA555" s="463" t="s">
        <v>918</v>
      </c>
      <c r="AB555" s="463" t="s">
        <v>918</v>
      </c>
      <c r="AC555" s="463" t="s">
        <v>918</v>
      </c>
      <c r="AD555" s="463" t="s">
        <v>918</v>
      </c>
      <c r="AE555" s="463" t="s">
        <v>918</v>
      </c>
      <c r="AF555" s="463" t="s">
        <v>918</v>
      </c>
      <c r="AG555" s="463" t="s">
        <v>918</v>
      </c>
      <c r="AH555" s="463" t="s">
        <v>918</v>
      </c>
      <c r="AI555" s="463" t="s">
        <v>918</v>
      </c>
      <c r="AJ555" s="463" t="s">
        <v>918</v>
      </c>
      <c r="AK555" s="463" t="s">
        <v>918</v>
      </c>
      <c r="AL555" s="726"/>
      <c r="AM555" s="726"/>
      <c r="AN555" s="726"/>
      <c r="AO555" s="726"/>
      <c r="AP555" s="726"/>
      <c r="AQ555" s="726"/>
      <c r="AR555" s="726"/>
      <c r="AS555" s="726"/>
      <c r="AT555" s="726"/>
      <c r="AU555" s="726"/>
      <c r="AV555" s="726"/>
      <c r="AW555" s="726"/>
      <c r="AX555" s="726"/>
      <c r="AY555" s="726"/>
      <c r="AZ555" s="726"/>
      <c r="BA555" s="726"/>
      <c r="BB555" s="726"/>
      <c r="BC555" s="726"/>
      <c r="BD555" s="726"/>
      <c r="BE555" s="726"/>
      <c r="BF555" s="726"/>
      <c r="BG555" s="726"/>
      <c r="BH555" s="726"/>
      <c r="BI555" s="726"/>
      <c r="BJ555" s="726"/>
      <c r="BK555" s="726"/>
      <c r="BL555" s="726"/>
    </row>
    <row r="556" spans="1:64" outlineLevel="1" x14ac:dyDescent="0.2">
      <c r="A556" s="726"/>
      <c r="B556" s="845" t="s">
        <v>946</v>
      </c>
      <c r="C556" s="974" t="s">
        <v>3306</v>
      </c>
      <c r="D556" s="463" t="s">
        <v>918</v>
      </c>
      <c r="E556" s="463" t="s">
        <v>918</v>
      </c>
      <c r="F556" s="463" t="s">
        <v>918</v>
      </c>
      <c r="G556" s="463" t="s">
        <v>918</v>
      </c>
      <c r="H556" s="463" t="s">
        <v>918</v>
      </c>
      <c r="I556" s="463" t="s">
        <v>918</v>
      </c>
      <c r="J556" s="463" t="s">
        <v>918</v>
      </c>
      <c r="K556" s="463" t="s">
        <v>918</v>
      </c>
      <c r="L556" s="463" t="s">
        <v>918</v>
      </c>
      <c r="M556" s="463" t="s">
        <v>918</v>
      </c>
      <c r="N556" s="463" t="s">
        <v>918</v>
      </c>
      <c r="O556" s="463" t="s">
        <v>918</v>
      </c>
      <c r="P556" s="463" t="s">
        <v>918</v>
      </c>
      <c r="Q556" s="463" t="s">
        <v>918</v>
      </c>
      <c r="R556" s="463" t="s">
        <v>918</v>
      </c>
      <c r="S556" s="463" t="s">
        <v>918</v>
      </c>
      <c r="T556" s="463" t="s">
        <v>918</v>
      </c>
      <c r="U556" s="463" t="s">
        <v>918</v>
      </c>
      <c r="V556" s="463" t="s">
        <v>918</v>
      </c>
      <c r="W556" s="463" t="s">
        <v>918</v>
      </c>
      <c r="X556" s="463" t="s">
        <v>918</v>
      </c>
      <c r="Y556" s="463" t="s">
        <v>918</v>
      </c>
      <c r="Z556" s="463" t="s">
        <v>918</v>
      </c>
      <c r="AA556" s="463" t="s">
        <v>918</v>
      </c>
      <c r="AB556" s="463" t="s">
        <v>918</v>
      </c>
      <c r="AC556" s="463" t="s">
        <v>918</v>
      </c>
      <c r="AD556" s="463" t="s">
        <v>918</v>
      </c>
      <c r="AE556" s="463" t="s">
        <v>918</v>
      </c>
      <c r="AF556" s="463" t="s">
        <v>918</v>
      </c>
      <c r="AG556" s="463" t="s">
        <v>918</v>
      </c>
      <c r="AH556" s="463" t="s">
        <v>918</v>
      </c>
      <c r="AI556" s="463" t="s">
        <v>918</v>
      </c>
      <c r="AJ556" s="463" t="s">
        <v>918</v>
      </c>
      <c r="AK556" s="463" t="s">
        <v>918</v>
      </c>
      <c r="AL556" s="726"/>
      <c r="AM556" s="726"/>
      <c r="AN556" s="726"/>
      <c r="AO556" s="726"/>
      <c r="AP556" s="726"/>
      <c r="AQ556" s="726"/>
      <c r="AR556" s="726"/>
      <c r="AS556" s="726"/>
      <c r="AT556" s="726"/>
      <c r="AU556" s="726"/>
      <c r="AV556" s="726"/>
      <c r="AW556" s="726"/>
      <c r="AX556" s="726"/>
      <c r="AY556" s="726"/>
      <c r="AZ556" s="726"/>
      <c r="BA556" s="726"/>
      <c r="BB556" s="726"/>
      <c r="BC556" s="726"/>
      <c r="BD556" s="726"/>
      <c r="BE556" s="726"/>
      <c r="BF556" s="726"/>
      <c r="BG556" s="726"/>
      <c r="BH556" s="726"/>
      <c r="BI556" s="726"/>
      <c r="BJ556" s="726"/>
      <c r="BK556" s="726"/>
      <c r="BL556" s="726"/>
    </row>
    <row r="557" spans="1:64" outlineLevel="1" x14ac:dyDescent="0.2">
      <c r="A557" s="726"/>
      <c r="B557" s="845" t="s">
        <v>946</v>
      </c>
      <c r="C557" s="974" t="s">
        <v>3307</v>
      </c>
      <c r="D557" s="463" t="s">
        <v>918</v>
      </c>
      <c r="E557" s="463" t="s">
        <v>918</v>
      </c>
      <c r="F557" s="463" t="s">
        <v>918</v>
      </c>
      <c r="G557" s="463" t="s">
        <v>918</v>
      </c>
      <c r="H557" s="463" t="s">
        <v>918</v>
      </c>
      <c r="I557" s="463" t="s">
        <v>918</v>
      </c>
      <c r="J557" s="463" t="s">
        <v>918</v>
      </c>
      <c r="K557" s="463" t="s">
        <v>918</v>
      </c>
      <c r="L557" s="463" t="s">
        <v>918</v>
      </c>
      <c r="M557" s="463" t="s">
        <v>918</v>
      </c>
      <c r="N557" s="463" t="s">
        <v>918</v>
      </c>
      <c r="O557" s="463" t="s">
        <v>918</v>
      </c>
      <c r="P557" s="463" t="s">
        <v>918</v>
      </c>
      <c r="Q557" s="463" t="s">
        <v>918</v>
      </c>
      <c r="R557" s="463" t="s">
        <v>918</v>
      </c>
      <c r="S557" s="463" t="s">
        <v>918</v>
      </c>
      <c r="T557" s="463" t="s">
        <v>918</v>
      </c>
      <c r="U557" s="463" t="s">
        <v>918</v>
      </c>
      <c r="V557" s="463" t="s">
        <v>918</v>
      </c>
      <c r="W557" s="463" t="s">
        <v>918</v>
      </c>
      <c r="X557" s="463" t="s">
        <v>918</v>
      </c>
      <c r="Y557" s="463" t="s">
        <v>918</v>
      </c>
      <c r="Z557" s="463" t="s">
        <v>918</v>
      </c>
      <c r="AA557" s="463" t="s">
        <v>918</v>
      </c>
      <c r="AB557" s="463" t="s">
        <v>918</v>
      </c>
      <c r="AC557" s="463" t="s">
        <v>918</v>
      </c>
      <c r="AD557" s="463" t="s">
        <v>918</v>
      </c>
      <c r="AE557" s="463" t="s">
        <v>918</v>
      </c>
      <c r="AF557" s="463" t="s">
        <v>918</v>
      </c>
      <c r="AG557" s="463" t="s">
        <v>918</v>
      </c>
      <c r="AH557" s="463" t="s">
        <v>918</v>
      </c>
      <c r="AI557" s="463" t="s">
        <v>918</v>
      </c>
      <c r="AJ557" s="463" t="s">
        <v>918</v>
      </c>
      <c r="AK557" s="463" t="s">
        <v>918</v>
      </c>
      <c r="AL557" s="726"/>
      <c r="AM557" s="726"/>
      <c r="AN557" s="726"/>
      <c r="AO557" s="726"/>
      <c r="AP557" s="726"/>
      <c r="AQ557" s="726"/>
      <c r="AR557" s="726"/>
      <c r="AS557" s="726"/>
      <c r="AT557" s="726"/>
      <c r="AU557" s="726"/>
      <c r="AV557" s="726"/>
      <c r="AW557" s="726"/>
      <c r="AX557" s="726"/>
      <c r="AY557" s="726"/>
      <c r="AZ557" s="726"/>
      <c r="BA557" s="726"/>
      <c r="BB557" s="726"/>
      <c r="BC557" s="726"/>
      <c r="BD557" s="726"/>
      <c r="BE557" s="726"/>
      <c r="BF557" s="726"/>
      <c r="BG557" s="726"/>
      <c r="BH557" s="726"/>
      <c r="BI557" s="726"/>
      <c r="BJ557" s="726"/>
      <c r="BK557" s="726"/>
      <c r="BL557" s="726"/>
    </row>
    <row r="558" spans="1:64" outlineLevel="1" x14ac:dyDescent="0.2">
      <c r="A558" s="726"/>
      <c r="B558" s="845" t="s">
        <v>946</v>
      </c>
      <c r="C558" s="974" t="s">
        <v>3308</v>
      </c>
      <c r="D558" s="463" t="s">
        <v>918</v>
      </c>
      <c r="E558" s="463" t="s">
        <v>918</v>
      </c>
      <c r="F558" s="463" t="s">
        <v>918</v>
      </c>
      <c r="G558" s="463" t="s">
        <v>918</v>
      </c>
      <c r="H558" s="463" t="s">
        <v>918</v>
      </c>
      <c r="I558" s="463" t="s">
        <v>918</v>
      </c>
      <c r="J558" s="463" t="s">
        <v>918</v>
      </c>
      <c r="K558" s="463" t="s">
        <v>918</v>
      </c>
      <c r="L558" s="463" t="s">
        <v>918</v>
      </c>
      <c r="M558" s="463" t="s">
        <v>918</v>
      </c>
      <c r="N558" s="463" t="s">
        <v>918</v>
      </c>
      <c r="O558" s="463" t="s">
        <v>918</v>
      </c>
      <c r="P558" s="463" t="s">
        <v>918</v>
      </c>
      <c r="Q558" s="463" t="s">
        <v>918</v>
      </c>
      <c r="R558" s="463" t="s">
        <v>918</v>
      </c>
      <c r="S558" s="463" t="s">
        <v>918</v>
      </c>
      <c r="T558" s="463" t="s">
        <v>918</v>
      </c>
      <c r="U558" s="463" t="s">
        <v>918</v>
      </c>
      <c r="V558" s="463" t="s">
        <v>918</v>
      </c>
      <c r="W558" s="463" t="s">
        <v>918</v>
      </c>
      <c r="X558" s="463" t="s">
        <v>918</v>
      </c>
      <c r="Y558" s="463" t="s">
        <v>918</v>
      </c>
      <c r="Z558" s="463" t="s">
        <v>918</v>
      </c>
      <c r="AA558" s="463" t="s">
        <v>918</v>
      </c>
      <c r="AB558" s="463" t="s">
        <v>918</v>
      </c>
      <c r="AC558" s="463" t="s">
        <v>918</v>
      </c>
      <c r="AD558" s="463" t="s">
        <v>918</v>
      </c>
      <c r="AE558" s="463" t="s">
        <v>918</v>
      </c>
      <c r="AF558" s="463" t="s">
        <v>918</v>
      </c>
      <c r="AG558" s="463" t="s">
        <v>918</v>
      </c>
      <c r="AH558" s="463" t="s">
        <v>918</v>
      </c>
      <c r="AI558" s="463" t="s">
        <v>918</v>
      </c>
      <c r="AJ558" s="463" t="s">
        <v>918</v>
      </c>
      <c r="AK558" s="463" t="s">
        <v>918</v>
      </c>
      <c r="AL558" s="726"/>
      <c r="AM558" s="726"/>
      <c r="AN558" s="726"/>
      <c r="AO558" s="726"/>
      <c r="AP558" s="726"/>
      <c r="AQ558" s="726"/>
      <c r="AR558" s="726"/>
      <c r="AS558" s="726"/>
      <c r="AT558" s="726"/>
      <c r="AU558" s="726"/>
      <c r="AV558" s="726"/>
      <c r="AW558" s="726"/>
      <c r="AX558" s="726"/>
      <c r="AY558" s="726"/>
      <c r="AZ558" s="726"/>
      <c r="BA558" s="726"/>
      <c r="BB558" s="726"/>
      <c r="BC558" s="726"/>
      <c r="BD558" s="726"/>
      <c r="BE558" s="726"/>
      <c r="BF558" s="726"/>
      <c r="BG558" s="726"/>
      <c r="BH558" s="726"/>
      <c r="BI558" s="726"/>
      <c r="BJ558" s="726"/>
      <c r="BK558" s="726"/>
      <c r="BL558" s="726"/>
    </row>
    <row r="559" spans="1:64" outlineLevel="1" x14ac:dyDescent="0.2">
      <c r="A559" s="726"/>
      <c r="B559" s="845" t="s">
        <v>946</v>
      </c>
      <c r="C559" s="974" t="s">
        <v>3309</v>
      </c>
      <c r="D559" s="463" t="s">
        <v>918</v>
      </c>
      <c r="E559" s="463" t="s">
        <v>918</v>
      </c>
      <c r="F559" s="463" t="s">
        <v>918</v>
      </c>
      <c r="G559" s="463" t="s">
        <v>918</v>
      </c>
      <c r="H559" s="463" t="s">
        <v>918</v>
      </c>
      <c r="I559" s="463" t="s">
        <v>918</v>
      </c>
      <c r="J559" s="463" t="s">
        <v>918</v>
      </c>
      <c r="K559" s="463" t="s">
        <v>918</v>
      </c>
      <c r="L559" s="463" t="s">
        <v>918</v>
      </c>
      <c r="M559" s="463" t="s">
        <v>918</v>
      </c>
      <c r="N559" s="463" t="s">
        <v>918</v>
      </c>
      <c r="O559" s="463" t="s">
        <v>918</v>
      </c>
      <c r="P559" s="463" t="s">
        <v>918</v>
      </c>
      <c r="Q559" s="463" t="s">
        <v>918</v>
      </c>
      <c r="R559" s="463" t="s">
        <v>918</v>
      </c>
      <c r="S559" s="463" t="s">
        <v>918</v>
      </c>
      <c r="T559" s="463" t="s">
        <v>918</v>
      </c>
      <c r="U559" s="463" t="s">
        <v>918</v>
      </c>
      <c r="V559" s="463" t="s">
        <v>918</v>
      </c>
      <c r="W559" s="463" t="s">
        <v>918</v>
      </c>
      <c r="X559" s="463" t="s">
        <v>918</v>
      </c>
      <c r="Y559" s="463" t="s">
        <v>918</v>
      </c>
      <c r="Z559" s="463" t="s">
        <v>918</v>
      </c>
      <c r="AA559" s="463" t="s">
        <v>918</v>
      </c>
      <c r="AB559" s="463" t="s">
        <v>918</v>
      </c>
      <c r="AC559" s="463" t="s">
        <v>918</v>
      </c>
      <c r="AD559" s="463" t="s">
        <v>918</v>
      </c>
      <c r="AE559" s="463" t="s">
        <v>918</v>
      </c>
      <c r="AF559" s="463" t="s">
        <v>918</v>
      </c>
      <c r="AG559" s="463" t="s">
        <v>918</v>
      </c>
      <c r="AH559" s="463" t="s">
        <v>918</v>
      </c>
      <c r="AI559" s="463" t="s">
        <v>918</v>
      </c>
      <c r="AJ559" s="463" t="s">
        <v>918</v>
      </c>
      <c r="AK559" s="463" t="s">
        <v>918</v>
      </c>
      <c r="AL559" s="726"/>
      <c r="AM559" s="726"/>
      <c r="AN559" s="726"/>
      <c r="AO559" s="726"/>
      <c r="AP559" s="726"/>
      <c r="AQ559" s="726"/>
      <c r="AR559" s="726"/>
      <c r="AS559" s="726"/>
      <c r="AT559" s="726"/>
      <c r="AU559" s="726"/>
      <c r="AV559" s="726"/>
      <c r="AW559" s="726"/>
      <c r="AX559" s="726"/>
      <c r="AY559" s="726"/>
      <c r="AZ559" s="726"/>
      <c r="BA559" s="726"/>
      <c r="BB559" s="726"/>
      <c r="BC559" s="726"/>
      <c r="BD559" s="726"/>
      <c r="BE559" s="726"/>
      <c r="BF559" s="726"/>
      <c r="BG559" s="726"/>
      <c r="BH559" s="726"/>
      <c r="BI559" s="726"/>
      <c r="BJ559" s="726"/>
      <c r="BK559" s="726"/>
      <c r="BL559" s="726"/>
    </row>
    <row r="560" spans="1:64" outlineLevel="1" x14ac:dyDescent="0.2">
      <c r="A560" s="726"/>
      <c r="B560" s="845" t="s">
        <v>946</v>
      </c>
      <c r="C560" s="974" t="s">
        <v>3310</v>
      </c>
      <c r="D560" s="463" t="s">
        <v>918</v>
      </c>
      <c r="E560" s="463" t="s">
        <v>918</v>
      </c>
      <c r="F560" s="463" t="s">
        <v>918</v>
      </c>
      <c r="G560" s="463" t="s">
        <v>918</v>
      </c>
      <c r="H560" s="463" t="s">
        <v>918</v>
      </c>
      <c r="I560" s="463" t="s">
        <v>918</v>
      </c>
      <c r="J560" s="463" t="s">
        <v>918</v>
      </c>
      <c r="K560" s="463" t="s">
        <v>918</v>
      </c>
      <c r="L560" s="463" t="s">
        <v>918</v>
      </c>
      <c r="M560" s="463" t="s">
        <v>918</v>
      </c>
      <c r="N560" s="463" t="s">
        <v>918</v>
      </c>
      <c r="O560" s="463" t="s">
        <v>918</v>
      </c>
      <c r="P560" s="463" t="s">
        <v>918</v>
      </c>
      <c r="Q560" s="463" t="s">
        <v>918</v>
      </c>
      <c r="R560" s="463" t="s">
        <v>918</v>
      </c>
      <c r="S560" s="463" t="s">
        <v>918</v>
      </c>
      <c r="T560" s="463" t="s">
        <v>918</v>
      </c>
      <c r="U560" s="463" t="s">
        <v>918</v>
      </c>
      <c r="V560" s="463" t="s">
        <v>918</v>
      </c>
      <c r="W560" s="463" t="s">
        <v>918</v>
      </c>
      <c r="X560" s="463" t="s">
        <v>918</v>
      </c>
      <c r="Y560" s="463" t="s">
        <v>918</v>
      </c>
      <c r="Z560" s="463" t="s">
        <v>918</v>
      </c>
      <c r="AA560" s="463" t="s">
        <v>918</v>
      </c>
      <c r="AB560" s="463" t="s">
        <v>918</v>
      </c>
      <c r="AC560" s="463" t="s">
        <v>918</v>
      </c>
      <c r="AD560" s="463" t="s">
        <v>918</v>
      </c>
      <c r="AE560" s="463" t="s">
        <v>918</v>
      </c>
      <c r="AF560" s="463" t="s">
        <v>918</v>
      </c>
      <c r="AG560" s="463" t="s">
        <v>918</v>
      </c>
      <c r="AH560" s="463" t="s">
        <v>918</v>
      </c>
      <c r="AI560" s="463" t="s">
        <v>918</v>
      </c>
      <c r="AJ560" s="463" t="s">
        <v>918</v>
      </c>
      <c r="AK560" s="463" t="s">
        <v>918</v>
      </c>
      <c r="AL560" s="726"/>
      <c r="AM560" s="726"/>
      <c r="AN560" s="726"/>
      <c r="AO560" s="726"/>
      <c r="AP560" s="726"/>
      <c r="AQ560" s="726"/>
      <c r="AR560" s="726"/>
      <c r="AS560" s="726"/>
      <c r="AT560" s="726"/>
      <c r="AU560" s="726"/>
      <c r="AV560" s="726"/>
      <c r="AW560" s="726"/>
      <c r="AX560" s="726"/>
      <c r="AY560" s="726"/>
      <c r="AZ560" s="726"/>
      <c r="BA560" s="726"/>
      <c r="BB560" s="726"/>
      <c r="BC560" s="726"/>
      <c r="BD560" s="726"/>
      <c r="BE560" s="726"/>
      <c r="BF560" s="726"/>
      <c r="BG560" s="726"/>
      <c r="BH560" s="726"/>
      <c r="BI560" s="726"/>
      <c r="BJ560" s="726"/>
      <c r="BK560" s="726"/>
      <c r="BL560" s="726"/>
    </row>
    <row r="561" spans="1:64" outlineLevel="1" x14ac:dyDescent="0.2">
      <c r="A561" s="726"/>
      <c r="B561" s="845" t="s">
        <v>946</v>
      </c>
      <c r="C561" s="974" t="s">
        <v>3311</v>
      </c>
      <c r="D561" s="463" t="s">
        <v>918</v>
      </c>
      <c r="E561" s="463" t="s">
        <v>918</v>
      </c>
      <c r="F561" s="463" t="s">
        <v>918</v>
      </c>
      <c r="G561" s="463" t="s">
        <v>918</v>
      </c>
      <c r="H561" s="463" t="s">
        <v>918</v>
      </c>
      <c r="I561" s="463" t="s">
        <v>918</v>
      </c>
      <c r="J561" s="463" t="s">
        <v>918</v>
      </c>
      <c r="K561" s="463" t="s">
        <v>918</v>
      </c>
      <c r="L561" s="463" t="s">
        <v>918</v>
      </c>
      <c r="M561" s="463" t="s">
        <v>918</v>
      </c>
      <c r="N561" s="463" t="s">
        <v>918</v>
      </c>
      <c r="O561" s="463" t="s">
        <v>918</v>
      </c>
      <c r="P561" s="463" t="s">
        <v>918</v>
      </c>
      <c r="Q561" s="463" t="s">
        <v>918</v>
      </c>
      <c r="R561" s="463" t="s">
        <v>918</v>
      </c>
      <c r="S561" s="463" t="s">
        <v>918</v>
      </c>
      <c r="T561" s="463" t="s">
        <v>918</v>
      </c>
      <c r="U561" s="463" t="s">
        <v>918</v>
      </c>
      <c r="V561" s="463" t="s">
        <v>918</v>
      </c>
      <c r="W561" s="463" t="s">
        <v>918</v>
      </c>
      <c r="X561" s="463" t="s">
        <v>918</v>
      </c>
      <c r="Y561" s="463" t="s">
        <v>918</v>
      </c>
      <c r="Z561" s="463" t="s">
        <v>918</v>
      </c>
      <c r="AA561" s="463" t="s">
        <v>918</v>
      </c>
      <c r="AB561" s="463" t="s">
        <v>918</v>
      </c>
      <c r="AC561" s="463" t="s">
        <v>918</v>
      </c>
      <c r="AD561" s="463" t="s">
        <v>918</v>
      </c>
      <c r="AE561" s="463" t="s">
        <v>918</v>
      </c>
      <c r="AF561" s="463" t="s">
        <v>918</v>
      </c>
      <c r="AG561" s="463" t="s">
        <v>918</v>
      </c>
      <c r="AH561" s="463" t="s">
        <v>918</v>
      </c>
      <c r="AI561" s="463" t="s">
        <v>918</v>
      </c>
      <c r="AJ561" s="463" t="s">
        <v>918</v>
      </c>
      <c r="AK561" s="463" t="s">
        <v>918</v>
      </c>
      <c r="AL561" s="726"/>
      <c r="AM561" s="726"/>
      <c r="AN561" s="726"/>
      <c r="AO561" s="726"/>
      <c r="AP561" s="726"/>
      <c r="AQ561" s="726"/>
      <c r="AR561" s="726"/>
      <c r="AS561" s="726"/>
      <c r="AT561" s="726"/>
      <c r="AU561" s="726"/>
      <c r="AV561" s="726"/>
      <c r="AW561" s="726"/>
      <c r="AX561" s="726"/>
      <c r="AY561" s="726"/>
      <c r="AZ561" s="726"/>
      <c r="BA561" s="726"/>
      <c r="BB561" s="726"/>
      <c r="BC561" s="726"/>
      <c r="BD561" s="726"/>
      <c r="BE561" s="726"/>
      <c r="BF561" s="726"/>
      <c r="BG561" s="726"/>
      <c r="BH561" s="726"/>
      <c r="BI561" s="726"/>
      <c r="BJ561" s="726"/>
      <c r="BK561" s="726"/>
      <c r="BL561" s="726"/>
    </row>
    <row r="562" spans="1:64" outlineLevel="1" x14ac:dyDescent="0.2">
      <c r="A562" s="726"/>
      <c r="B562" s="845" t="s">
        <v>946</v>
      </c>
      <c r="C562" s="974" t="s">
        <v>3312</v>
      </c>
      <c r="D562" s="463" t="s">
        <v>918</v>
      </c>
      <c r="E562" s="463" t="s">
        <v>918</v>
      </c>
      <c r="F562" s="463" t="s">
        <v>918</v>
      </c>
      <c r="G562" s="463" t="s">
        <v>918</v>
      </c>
      <c r="H562" s="463" t="s">
        <v>918</v>
      </c>
      <c r="I562" s="463" t="s">
        <v>918</v>
      </c>
      <c r="J562" s="463" t="s">
        <v>918</v>
      </c>
      <c r="K562" s="463" t="s">
        <v>918</v>
      </c>
      <c r="L562" s="463" t="s">
        <v>918</v>
      </c>
      <c r="M562" s="463" t="s">
        <v>918</v>
      </c>
      <c r="N562" s="463" t="s">
        <v>918</v>
      </c>
      <c r="O562" s="463" t="s">
        <v>918</v>
      </c>
      <c r="P562" s="463" t="s">
        <v>918</v>
      </c>
      <c r="Q562" s="463" t="s">
        <v>918</v>
      </c>
      <c r="R562" s="463" t="s">
        <v>918</v>
      </c>
      <c r="S562" s="463" t="s">
        <v>918</v>
      </c>
      <c r="T562" s="463" t="s">
        <v>918</v>
      </c>
      <c r="U562" s="463" t="s">
        <v>918</v>
      </c>
      <c r="V562" s="463" t="s">
        <v>918</v>
      </c>
      <c r="W562" s="463" t="s">
        <v>918</v>
      </c>
      <c r="X562" s="463" t="s">
        <v>918</v>
      </c>
      <c r="Y562" s="463" t="s">
        <v>918</v>
      </c>
      <c r="Z562" s="463" t="s">
        <v>918</v>
      </c>
      <c r="AA562" s="463" t="s">
        <v>918</v>
      </c>
      <c r="AB562" s="463" t="s">
        <v>918</v>
      </c>
      <c r="AC562" s="463" t="s">
        <v>918</v>
      </c>
      <c r="AD562" s="463" t="s">
        <v>918</v>
      </c>
      <c r="AE562" s="463" t="s">
        <v>918</v>
      </c>
      <c r="AF562" s="463" t="s">
        <v>918</v>
      </c>
      <c r="AG562" s="463" t="s">
        <v>918</v>
      </c>
      <c r="AH562" s="463" t="s">
        <v>918</v>
      </c>
      <c r="AI562" s="463" t="s">
        <v>918</v>
      </c>
      <c r="AJ562" s="463" t="s">
        <v>918</v>
      </c>
      <c r="AK562" s="463" t="s">
        <v>918</v>
      </c>
      <c r="AL562" s="726"/>
      <c r="AM562" s="726"/>
      <c r="AN562" s="726"/>
      <c r="AO562" s="726"/>
      <c r="AP562" s="726"/>
      <c r="AQ562" s="726"/>
      <c r="AR562" s="726"/>
      <c r="AS562" s="726"/>
      <c r="AT562" s="726"/>
      <c r="AU562" s="726"/>
      <c r="AV562" s="726"/>
      <c r="AW562" s="726"/>
      <c r="AX562" s="726"/>
      <c r="AY562" s="726"/>
      <c r="AZ562" s="726"/>
      <c r="BA562" s="726"/>
      <c r="BB562" s="726"/>
      <c r="BC562" s="726"/>
      <c r="BD562" s="726"/>
      <c r="BE562" s="726"/>
      <c r="BF562" s="726"/>
      <c r="BG562" s="726"/>
      <c r="BH562" s="726"/>
      <c r="BI562" s="726"/>
      <c r="BJ562" s="726"/>
      <c r="BK562" s="726"/>
      <c r="BL562" s="726"/>
    </row>
    <row r="563" spans="1:64" outlineLevel="1" x14ac:dyDescent="0.2">
      <c r="A563" s="726"/>
      <c r="B563" s="845" t="s">
        <v>946</v>
      </c>
      <c r="C563" s="974" t="s">
        <v>3313</v>
      </c>
      <c r="D563" s="463" t="s">
        <v>918</v>
      </c>
      <c r="E563" s="463" t="s">
        <v>918</v>
      </c>
      <c r="F563" s="463" t="s">
        <v>918</v>
      </c>
      <c r="G563" s="463" t="s">
        <v>918</v>
      </c>
      <c r="H563" s="463" t="s">
        <v>918</v>
      </c>
      <c r="I563" s="463" t="s">
        <v>918</v>
      </c>
      <c r="J563" s="463" t="s">
        <v>918</v>
      </c>
      <c r="K563" s="463" t="s">
        <v>918</v>
      </c>
      <c r="L563" s="463" t="s">
        <v>918</v>
      </c>
      <c r="M563" s="463" t="s">
        <v>918</v>
      </c>
      <c r="N563" s="463" t="s">
        <v>918</v>
      </c>
      <c r="O563" s="463" t="s">
        <v>918</v>
      </c>
      <c r="P563" s="463" t="s">
        <v>918</v>
      </c>
      <c r="Q563" s="463" t="s">
        <v>918</v>
      </c>
      <c r="R563" s="463" t="s">
        <v>918</v>
      </c>
      <c r="S563" s="463" t="s">
        <v>918</v>
      </c>
      <c r="T563" s="463" t="s">
        <v>918</v>
      </c>
      <c r="U563" s="463" t="s">
        <v>918</v>
      </c>
      <c r="V563" s="463" t="s">
        <v>918</v>
      </c>
      <c r="W563" s="463" t="s">
        <v>918</v>
      </c>
      <c r="X563" s="463" t="s">
        <v>918</v>
      </c>
      <c r="Y563" s="463" t="s">
        <v>918</v>
      </c>
      <c r="Z563" s="463" t="s">
        <v>918</v>
      </c>
      <c r="AA563" s="463" t="s">
        <v>918</v>
      </c>
      <c r="AB563" s="463" t="s">
        <v>918</v>
      </c>
      <c r="AC563" s="463" t="s">
        <v>918</v>
      </c>
      <c r="AD563" s="463" t="s">
        <v>918</v>
      </c>
      <c r="AE563" s="463" t="s">
        <v>918</v>
      </c>
      <c r="AF563" s="463" t="s">
        <v>918</v>
      </c>
      <c r="AG563" s="463" t="s">
        <v>918</v>
      </c>
      <c r="AH563" s="463" t="s">
        <v>918</v>
      </c>
      <c r="AI563" s="463" t="s">
        <v>918</v>
      </c>
      <c r="AJ563" s="463" t="s">
        <v>918</v>
      </c>
      <c r="AK563" s="463" t="s">
        <v>918</v>
      </c>
      <c r="AL563" s="726"/>
      <c r="AM563" s="726"/>
      <c r="AN563" s="726"/>
      <c r="AO563" s="726"/>
      <c r="AP563" s="726"/>
      <c r="AQ563" s="726"/>
      <c r="AR563" s="726"/>
      <c r="AS563" s="726"/>
      <c r="AT563" s="726"/>
      <c r="AU563" s="726"/>
      <c r="AV563" s="726"/>
      <c r="AW563" s="726"/>
      <c r="AX563" s="726"/>
      <c r="AY563" s="726"/>
      <c r="AZ563" s="726"/>
      <c r="BA563" s="726"/>
      <c r="BB563" s="726"/>
      <c r="BC563" s="726"/>
      <c r="BD563" s="726"/>
      <c r="BE563" s="726"/>
      <c r="BF563" s="726"/>
      <c r="BG563" s="726"/>
      <c r="BH563" s="726"/>
      <c r="BI563" s="726"/>
      <c r="BJ563" s="726"/>
      <c r="BK563" s="726"/>
      <c r="BL563" s="726"/>
    </row>
    <row r="564" spans="1:64" outlineLevel="1" x14ac:dyDescent="0.2">
      <c r="A564" s="726"/>
      <c r="B564" s="845" t="s">
        <v>946</v>
      </c>
      <c r="C564" s="974" t="s">
        <v>3314</v>
      </c>
      <c r="D564" s="463" t="s">
        <v>918</v>
      </c>
      <c r="E564" s="463" t="s">
        <v>918</v>
      </c>
      <c r="F564" s="463" t="s">
        <v>918</v>
      </c>
      <c r="G564" s="463" t="s">
        <v>918</v>
      </c>
      <c r="H564" s="463" t="s">
        <v>918</v>
      </c>
      <c r="I564" s="463" t="s">
        <v>918</v>
      </c>
      <c r="J564" s="463" t="s">
        <v>918</v>
      </c>
      <c r="K564" s="463" t="s">
        <v>918</v>
      </c>
      <c r="L564" s="463" t="s">
        <v>918</v>
      </c>
      <c r="M564" s="463" t="s">
        <v>918</v>
      </c>
      <c r="N564" s="463" t="s">
        <v>918</v>
      </c>
      <c r="O564" s="463" t="s">
        <v>918</v>
      </c>
      <c r="P564" s="463" t="s">
        <v>918</v>
      </c>
      <c r="Q564" s="463" t="s">
        <v>918</v>
      </c>
      <c r="R564" s="463" t="s">
        <v>918</v>
      </c>
      <c r="S564" s="463" t="s">
        <v>918</v>
      </c>
      <c r="T564" s="463" t="s">
        <v>918</v>
      </c>
      <c r="U564" s="463" t="s">
        <v>918</v>
      </c>
      <c r="V564" s="463" t="s">
        <v>918</v>
      </c>
      <c r="W564" s="463" t="s">
        <v>918</v>
      </c>
      <c r="X564" s="463" t="s">
        <v>918</v>
      </c>
      <c r="Y564" s="463" t="s">
        <v>918</v>
      </c>
      <c r="Z564" s="463" t="s">
        <v>918</v>
      </c>
      <c r="AA564" s="463" t="s">
        <v>918</v>
      </c>
      <c r="AB564" s="463" t="s">
        <v>918</v>
      </c>
      <c r="AC564" s="463" t="s">
        <v>918</v>
      </c>
      <c r="AD564" s="463" t="s">
        <v>918</v>
      </c>
      <c r="AE564" s="463" t="s">
        <v>918</v>
      </c>
      <c r="AF564" s="463" t="s">
        <v>918</v>
      </c>
      <c r="AG564" s="463" t="s">
        <v>918</v>
      </c>
      <c r="AH564" s="463" t="s">
        <v>918</v>
      </c>
      <c r="AI564" s="463" t="s">
        <v>918</v>
      </c>
      <c r="AJ564" s="463" t="s">
        <v>918</v>
      </c>
      <c r="AK564" s="463" t="s">
        <v>918</v>
      </c>
      <c r="AL564" s="726"/>
      <c r="AM564" s="726"/>
      <c r="AN564" s="726"/>
      <c r="AO564" s="726"/>
      <c r="AP564" s="726"/>
      <c r="AQ564" s="726"/>
      <c r="AR564" s="726"/>
      <c r="AS564" s="726"/>
      <c r="AT564" s="726"/>
      <c r="AU564" s="726"/>
      <c r="AV564" s="726"/>
      <c r="AW564" s="726"/>
      <c r="AX564" s="726"/>
      <c r="AY564" s="726"/>
      <c r="AZ564" s="726"/>
      <c r="BA564" s="726"/>
      <c r="BB564" s="726"/>
      <c r="BC564" s="726"/>
      <c r="BD564" s="726"/>
      <c r="BE564" s="726"/>
      <c r="BF564" s="726"/>
      <c r="BG564" s="726"/>
      <c r="BH564" s="726"/>
      <c r="BI564" s="726"/>
      <c r="BJ564" s="726"/>
      <c r="BK564" s="726"/>
      <c r="BL564" s="726"/>
    </row>
    <row r="565" spans="1:64" outlineLevel="1" x14ac:dyDescent="0.2">
      <c r="A565" s="726"/>
      <c r="B565" s="845" t="s">
        <v>946</v>
      </c>
      <c r="C565" s="974" t="s">
        <v>3315</v>
      </c>
      <c r="D565" s="463" t="s">
        <v>918</v>
      </c>
      <c r="E565" s="463" t="s">
        <v>918</v>
      </c>
      <c r="F565" s="463" t="s">
        <v>918</v>
      </c>
      <c r="G565" s="463" t="s">
        <v>918</v>
      </c>
      <c r="H565" s="463" t="s">
        <v>918</v>
      </c>
      <c r="I565" s="463" t="s">
        <v>918</v>
      </c>
      <c r="J565" s="463" t="s">
        <v>918</v>
      </c>
      <c r="K565" s="463" t="s">
        <v>918</v>
      </c>
      <c r="L565" s="463" t="s">
        <v>918</v>
      </c>
      <c r="M565" s="463" t="s">
        <v>918</v>
      </c>
      <c r="N565" s="463" t="s">
        <v>918</v>
      </c>
      <c r="O565" s="463" t="s">
        <v>918</v>
      </c>
      <c r="P565" s="463" t="s">
        <v>918</v>
      </c>
      <c r="Q565" s="463" t="s">
        <v>918</v>
      </c>
      <c r="R565" s="463" t="s">
        <v>918</v>
      </c>
      <c r="S565" s="463" t="s">
        <v>918</v>
      </c>
      <c r="T565" s="463" t="s">
        <v>918</v>
      </c>
      <c r="U565" s="463" t="s">
        <v>918</v>
      </c>
      <c r="V565" s="463" t="s">
        <v>918</v>
      </c>
      <c r="W565" s="463" t="s">
        <v>918</v>
      </c>
      <c r="X565" s="463" t="s">
        <v>918</v>
      </c>
      <c r="Y565" s="463" t="s">
        <v>918</v>
      </c>
      <c r="Z565" s="463" t="s">
        <v>918</v>
      </c>
      <c r="AA565" s="463" t="s">
        <v>918</v>
      </c>
      <c r="AB565" s="463" t="s">
        <v>918</v>
      </c>
      <c r="AC565" s="463" t="s">
        <v>918</v>
      </c>
      <c r="AD565" s="463" t="s">
        <v>918</v>
      </c>
      <c r="AE565" s="463" t="s">
        <v>918</v>
      </c>
      <c r="AF565" s="463" t="s">
        <v>918</v>
      </c>
      <c r="AG565" s="463" t="s">
        <v>918</v>
      </c>
      <c r="AH565" s="463" t="s">
        <v>918</v>
      </c>
      <c r="AI565" s="463" t="s">
        <v>918</v>
      </c>
      <c r="AJ565" s="463" t="s">
        <v>918</v>
      </c>
      <c r="AK565" s="463" t="s">
        <v>918</v>
      </c>
      <c r="AL565" s="726"/>
      <c r="AM565" s="726"/>
      <c r="AN565" s="726"/>
      <c r="AO565" s="726"/>
      <c r="AP565" s="726"/>
      <c r="AQ565" s="726"/>
      <c r="AR565" s="726"/>
      <c r="AS565" s="726"/>
      <c r="AT565" s="726"/>
      <c r="AU565" s="726"/>
      <c r="AV565" s="726"/>
      <c r="AW565" s="726"/>
      <c r="AX565" s="726"/>
      <c r="AY565" s="726"/>
      <c r="AZ565" s="726"/>
      <c r="BA565" s="726"/>
      <c r="BB565" s="726"/>
      <c r="BC565" s="726"/>
      <c r="BD565" s="726"/>
      <c r="BE565" s="726"/>
      <c r="BF565" s="726"/>
      <c r="BG565" s="726"/>
      <c r="BH565" s="726"/>
      <c r="BI565" s="726"/>
      <c r="BJ565" s="726"/>
      <c r="BK565" s="726"/>
      <c r="BL565" s="726"/>
    </row>
    <row r="566" spans="1:64" outlineLevel="1" x14ac:dyDescent="0.2">
      <c r="A566" s="726"/>
      <c r="B566" s="845" t="s">
        <v>946</v>
      </c>
      <c r="C566" s="974" t="s">
        <v>3316</v>
      </c>
      <c r="D566" s="463" t="s">
        <v>918</v>
      </c>
      <c r="E566" s="463" t="s">
        <v>918</v>
      </c>
      <c r="F566" s="463" t="s">
        <v>918</v>
      </c>
      <c r="G566" s="463" t="s">
        <v>918</v>
      </c>
      <c r="H566" s="463" t="s">
        <v>918</v>
      </c>
      <c r="I566" s="463" t="s">
        <v>918</v>
      </c>
      <c r="J566" s="463" t="s">
        <v>918</v>
      </c>
      <c r="K566" s="463" t="s">
        <v>918</v>
      </c>
      <c r="L566" s="463" t="s">
        <v>918</v>
      </c>
      <c r="M566" s="463" t="s">
        <v>918</v>
      </c>
      <c r="N566" s="463" t="s">
        <v>918</v>
      </c>
      <c r="O566" s="463" t="s">
        <v>918</v>
      </c>
      <c r="P566" s="463" t="s">
        <v>918</v>
      </c>
      <c r="Q566" s="463" t="s">
        <v>918</v>
      </c>
      <c r="R566" s="463" t="s">
        <v>918</v>
      </c>
      <c r="S566" s="463" t="s">
        <v>918</v>
      </c>
      <c r="T566" s="463" t="s">
        <v>918</v>
      </c>
      <c r="U566" s="463" t="s">
        <v>918</v>
      </c>
      <c r="V566" s="463" t="s">
        <v>918</v>
      </c>
      <c r="W566" s="463" t="s">
        <v>918</v>
      </c>
      <c r="X566" s="463" t="s">
        <v>918</v>
      </c>
      <c r="Y566" s="463" t="s">
        <v>918</v>
      </c>
      <c r="Z566" s="463" t="s">
        <v>918</v>
      </c>
      <c r="AA566" s="463" t="s">
        <v>918</v>
      </c>
      <c r="AB566" s="463" t="s">
        <v>918</v>
      </c>
      <c r="AC566" s="463" t="s">
        <v>918</v>
      </c>
      <c r="AD566" s="463" t="s">
        <v>918</v>
      </c>
      <c r="AE566" s="463" t="s">
        <v>918</v>
      </c>
      <c r="AF566" s="463" t="s">
        <v>918</v>
      </c>
      <c r="AG566" s="463" t="s">
        <v>918</v>
      </c>
      <c r="AH566" s="463" t="s">
        <v>918</v>
      </c>
      <c r="AI566" s="463" t="s">
        <v>918</v>
      </c>
      <c r="AJ566" s="463" t="s">
        <v>918</v>
      </c>
      <c r="AK566" s="463" t="s">
        <v>918</v>
      </c>
      <c r="AL566" s="726"/>
      <c r="AM566" s="726"/>
      <c r="AN566" s="726"/>
      <c r="AO566" s="726"/>
      <c r="AP566" s="726"/>
      <c r="AQ566" s="726"/>
      <c r="AR566" s="726"/>
      <c r="AS566" s="726"/>
      <c r="AT566" s="726"/>
      <c r="AU566" s="726"/>
      <c r="AV566" s="726"/>
      <c r="AW566" s="726"/>
      <c r="AX566" s="726"/>
      <c r="AY566" s="726"/>
      <c r="AZ566" s="726"/>
      <c r="BA566" s="726"/>
      <c r="BB566" s="726"/>
      <c r="BC566" s="726"/>
      <c r="BD566" s="726"/>
      <c r="BE566" s="726"/>
      <c r="BF566" s="726"/>
      <c r="BG566" s="726"/>
      <c r="BH566" s="726"/>
      <c r="BI566" s="726"/>
      <c r="BJ566" s="726"/>
      <c r="BK566" s="726"/>
      <c r="BL566" s="726"/>
    </row>
    <row r="567" spans="1:64" outlineLevel="1" x14ac:dyDescent="0.2">
      <c r="A567" s="726"/>
      <c r="B567" s="845" t="s">
        <v>946</v>
      </c>
      <c r="C567" s="974" t="s">
        <v>3317</v>
      </c>
      <c r="D567" s="463" t="s">
        <v>918</v>
      </c>
      <c r="E567" s="463" t="s">
        <v>918</v>
      </c>
      <c r="F567" s="463" t="s">
        <v>918</v>
      </c>
      <c r="G567" s="463" t="s">
        <v>918</v>
      </c>
      <c r="H567" s="463" t="s">
        <v>918</v>
      </c>
      <c r="I567" s="463" t="s">
        <v>918</v>
      </c>
      <c r="J567" s="463" t="s">
        <v>918</v>
      </c>
      <c r="K567" s="463" t="s">
        <v>918</v>
      </c>
      <c r="L567" s="463" t="s">
        <v>918</v>
      </c>
      <c r="M567" s="463" t="s">
        <v>918</v>
      </c>
      <c r="N567" s="463" t="s">
        <v>918</v>
      </c>
      <c r="O567" s="463" t="s">
        <v>918</v>
      </c>
      <c r="P567" s="463" t="s">
        <v>918</v>
      </c>
      <c r="Q567" s="463" t="s">
        <v>918</v>
      </c>
      <c r="R567" s="463" t="s">
        <v>918</v>
      </c>
      <c r="S567" s="463" t="s">
        <v>918</v>
      </c>
      <c r="T567" s="463" t="s">
        <v>918</v>
      </c>
      <c r="U567" s="463" t="s">
        <v>918</v>
      </c>
      <c r="V567" s="463" t="s">
        <v>918</v>
      </c>
      <c r="W567" s="463" t="s">
        <v>918</v>
      </c>
      <c r="X567" s="463" t="s">
        <v>918</v>
      </c>
      <c r="Y567" s="463" t="s">
        <v>918</v>
      </c>
      <c r="Z567" s="463" t="s">
        <v>918</v>
      </c>
      <c r="AA567" s="463" t="s">
        <v>918</v>
      </c>
      <c r="AB567" s="463" t="s">
        <v>918</v>
      </c>
      <c r="AC567" s="463" t="s">
        <v>918</v>
      </c>
      <c r="AD567" s="463" t="s">
        <v>918</v>
      </c>
      <c r="AE567" s="463" t="s">
        <v>918</v>
      </c>
      <c r="AF567" s="463" t="s">
        <v>918</v>
      </c>
      <c r="AG567" s="463" t="s">
        <v>918</v>
      </c>
      <c r="AH567" s="463" t="s">
        <v>918</v>
      </c>
      <c r="AI567" s="463" t="s">
        <v>918</v>
      </c>
      <c r="AJ567" s="463" t="s">
        <v>918</v>
      </c>
      <c r="AK567" s="463" t="s">
        <v>918</v>
      </c>
      <c r="AL567" s="726"/>
      <c r="AM567" s="726"/>
      <c r="AN567" s="726"/>
      <c r="AO567" s="726"/>
      <c r="AP567" s="726"/>
      <c r="AQ567" s="726"/>
      <c r="AR567" s="726"/>
      <c r="AS567" s="726"/>
      <c r="AT567" s="726"/>
      <c r="AU567" s="726"/>
      <c r="AV567" s="726"/>
      <c r="AW567" s="726"/>
      <c r="AX567" s="726"/>
      <c r="AY567" s="726"/>
      <c r="AZ567" s="726"/>
      <c r="BA567" s="726"/>
      <c r="BB567" s="726"/>
      <c r="BC567" s="726"/>
      <c r="BD567" s="726"/>
      <c r="BE567" s="726"/>
      <c r="BF567" s="726"/>
      <c r="BG567" s="726"/>
      <c r="BH567" s="726"/>
      <c r="BI567" s="726"/>
      <c r="BJ567" s="726"/>
      <c r="BK567" s="726"/>
      <c r="BL567" s="726"/>
    </row>
    <row r="568" spans="1:64" outlineLevel="1" x14ac:dyDescent="0.2">
      <c r="A568" s="726"/>
      <c r="B568" s="845" t="s">
        <v>946</v>
      </c>
      <c r="C568" s="974" t="s">
        <v>3318</v>
      </c>
      <c r="D568" s="463" t="s">
        <v>918</v>
      </c>
      <c r="E568" s="463" t="s">
        <v>918</v>
      </c>
      <c r="F568" s="463" t="s">
        <v>918</v>
      </c>
      <c r="G568" s="463" t="s">
        <v>918</v>
      </c>
      <c r="H568" s="463" t="s">
        <v>918</v>
      </c>
      <c r="I568" s="463" t="s">
        <v>918</v>
      </c>
      <c r="J568" s="463" t="s">
        <v>918</v>
      </c>
      <c r="K568" s="463" t="s">
        <v>918</v>
      </c>
      <c r="L568" s="463" t="s">
        <v>918</v>
      </c>
      <c r="M568" s="463" t="s">
        <v>918</v>
      </c>
      <c r="N568" s="463" t="s">
        <v>918</v>
      </c>
      <c r="O568" s="463" t="s">
        <v>918</v>
      </c>
      <c r="P568" s="463" t="s">
        <v>918</v>
      </c>
      <c r="Q568" s="463" t="s">
        <v>918</v>
      </c>
      <c r="R568" s="463" t="s">
        <v>918</v>
      </c>
      <c r="S568" s="463" t="s">
        <v>918</v>
      </c>
      <c r="T568" s="463" t="s">
        <v>918</v>
      </c>
      <c r="U568" s="463" t="s">
        <v>918</v>
      </c>
      <c r="V568" s="463" t="s">
        <v>918</v>
      </c>
      <c r="W568" s="463" t="s">
        <v>918</v>
      </c>
      <c r="X568" s="463" t="s">
        <v>918</v>
      </c>
      <c r="Y568" s="463" t="s">
        <v>918</v>
      </c>
      <c r="Z568" s="463" t="s">
        <v>918</v>
      </c>
      <c r="AA568" s="463" t="s">
        <v>918</v>
      </c>
      <c r="AB568" s="463" t="s">
        <v>918</v>
      </c>
      <c r="AC568" s="463" t="s">
        <v>918</v>
      </c>
      <c r="AD568" s="463" t="s">
        <v>918</v>
      </c>
      <c r="AE568" s="463" t="s">
        <v>918</v>
      </c>
      <c r="AF568" s="463" t="s">
        <v>918</v>
      </c>
      <c r="AG568" s="463" t="s">
        <v>918</v>
      </c>
      <c r="AH568" s="463" t="s">
        <v>918</v>
      </c>
      <c r="AI568" s="463" t="s">
        <v>918</v>
      </c>
      <c r="AJ568" s="463" t="s">
        <v>918</v>
      </c>
      <c r="AK568" s="463" t="s">
        <v>918</v>
      </c>
      <c r="AL568" s="726"/>
      <c r="AM568" s="726"/>
      <c r="AN568" s="726"/>
      <c r="AO568" s="726"/>
      <c r="AP568" s="726"/>
      <c r="AQ568" s="726"/>
      <c r="AR568" s="726"/>
      <c r="AS568" s="726"/>
      <c r="AT568" s="726"/>
      <c r="AU568" s="726"/>
      <c r="AV568" s="726"/>
      <c r="AW568" s="726"/>
      <c r="AX568" s="726"/>
      <c r="AY568" s="726"/>
      <c r="AZ568" s="726"/>
      <c r="BA568" s="726"/>
      <c r="BB568" s="726"/>
      <c r="BC568" s="726"/>
      <c r="BD568" s="726"/>
      <c r="BE568" s="726"/>
      <c r="BF568" s="726"/>
      <c r="BG568" s="726"/>
      <c r="BH568" s="726"/>
      <c r="BI568" s="726"/>
      <c r="BJ568" s="726"/>
      <c r="BK568" s="726"/>
      <c r="BL568" s="726"/>
    </row>
    <row r="569" spans="1:64" outlineLevel="1" x14ac:dyDescent="0.2">
      <c r="A569" s="726"/>
      <c r="B569" s="845" t="s">
        <v>946</v>
      </c>
      <c r="C569" s="974" t="s">
        <v>3319</v>
      </c>
      <c r="D569" s="463" t="s">
        <v>918</v>
      </c>
      <c r="E569" s="463" t="s">
        <v>918</v>
      </c>
      <c r="F569" s="463" t="s">
        <v>918</v>
      </c>
      <c r="G569" s="463" t="s">
        <v>918</v>
      </c>
      <c r="H569" s="463" t="s">
        <v>918</v>
      </c>
      <c r="I569" s="463" t="s">
        <v>918</v>
      </c>
      <c r="J569" s="463" t="s">
        <v>918</v>
      </c>
      <c r="K569" s="463" t="s">
        <v>918</v>
      </c>
      <c r="L569" s="463" t="s">
        <v>918</v>
      </c>
      <c r="M569" s="463" t="s">
        <v>918</v>
      </c>
      <c r="N569" s="463" t="s">
        <v>918</v>
      </c>
      <c r="O569" s="463" t="s">
        <v>918</v>
      </c>
      <c r="P569" s="463" t="s">
        <v>918</v>
      </c>
      <c r="Q569" s="463" t="s">
        <v>918</v>
      </c>
      <c r="R569" s="463" t="s">
        <v>918</v>
      </c>
      <c r="S569" s="463" t="s">
        <v>918</v>
      </c>
      <c r="T569" s="463" t="s">
        <v>918</v>
      </c>
      <c r="U569" s="463" t="s">
        <v>918</v>
      </c>
      <c r="V569" s="463" t="s">
        <v>918</v>
      </c>
      <c r="W569" s="463" t="s">
        <v>918</v>
      </c>
      <c r="X569" s="463" t="s">
        <v>918</v>
      </c>
      <c r="Y569" s="463" t="s">
        <v>918</v>
      </c>
      <c r="Z569" s="463" t="s">
        <v>918</v>
      </c>
      <c r="AA569" s="463" t="s">
        <v>918</v>
      </c>
      <c r="AB569" s="463" t="s">
        <v>918</v>
      </c>
      <c r="AC569" s="463" t="s">
        <v>918</v>
      </c>
      <c r="AD569" s="463" t="s">
        <v>918</v>
      </c>
      <c r="AE569" s="463" t="s">
        <v>918</v>
      </c>
      <c r="AF569" s="463" t="s">
        <v>918</v>
      </c>
      <c r="AG569" s="463" t="s">
        <v>918</v>
      </c>
      <c r="AH569" s="463" t="s">
        <v>918</v>
      </c>
      <c r="AI569" s="463" t="s">
        <v>918</v>
      </c>
      <c r="AJ569" s="463" t="s">
        <v>918</v>
      </c>
      <c r="AK569" s="463" t="s">
        <v>918</v>
      </c>
      <c r="AL569" s="726"/>
      <c r="AM569" s="726"/>
      <c r="AN569" s="726"/>
      <c r="AO569" s="726"/>
      <c r="AP569" s="726"/>
      <c r="AQ569" s="726"/>
      <c r="AR569" s="726"/>
      <c r="AS569" s="726"/>
      <c r="AT569" s="726"/>
      <c r="AU569" s="726"/>
      <c r="AV569" s="726"/>
      <c r="AW569" s="726"/>
      <c r="AX569" s="726"/>
      <c r="AY569" s="726"/>
      <c r="AZ569" s="726"/>
      <c r="BA569" s="726"/>
      <c r="BB569" s="726"/>
      <c r="BC569" s="726"/>
      <c r="BD569" s="726"/>
      <c r="BE569" s="726"/>
      <c r="BF569" s="726"/>
      <c r="BG569" s="726"/>
      <c r="BH569" s="726"/>
      <c r="BI569" s="726"/>
      <c r="BJ569" s="726"/>
      <c r="BK569" s="726"/>
      <c r="BL569" s="726"/>
    </row>
    <row r="570" spans="1:64" outlineLevel="1" x14ac:dyDescent="0.2">
      <c r="A570" s="726"/>
      <c r="B570" s="845" t="s">
        <v>946</v>
      </c>
      <c r="C570" s="974" t="s">
        <v>3320</v>
      </c>
      <c r="D570" s="463" t="s">
        <v>918</v>
      </c>
      <c r="E570" s="463" t="s">
        <v>918</v>
      </c>
      <c r="F570" s="463" t="s">
        <v>918</v>
      </c>
      <c r="G570" s="463" t="s">
        <v>918</v>
      </c>
      <c r="H570" s="463" t="s">
        <v>918</v>
      </c>
      <c r="I570" s="463" t="s">
        <v>918</v>
      </c>
      <c r="J570" s="463" t="s">
        <v>918</v>
      </c>
      <c r="K570" s="463" t="s">
        <v>918</v>
      </c>
      <c r="L570" s="463" t="s">
        <v>918</v>
      </c>
      <c r="M570" s="463" t="s">
        <v>918</v>
      </c>
      <c r="N570" s="463" t="s">
        <v>918</v>
      </c>
      <c r="O570" s="463" t="s">
        <v>918</v>
      </c>
      <c r="P570" s="463" t="s">
        <v>918</v>
      </c>
      <c r="Q570" s="463" t="s">
        <v>918</v>
      </c>
      <c r="R570" s="463" t="s">
        <v>918</v>
      </c>
      <c r="S570" s="463" t="s">
        <v>918</v>
      </c>
      <c r="T570" s="463" t="s">
        <v>918</v>
      </c>
      <c r="U570" s="463" t="s">
        <v>918</v>
      </c>
      <c r="V570" s="463" t="s">
        <v>918</v>
      </c>
      <c r="W570" s="463" t="s">
        <v>918</v>
      </c>
      <c r="X570" s="463" t="s">
        <v>918</v>
      </c>
      <c r="Y570" s="463" t="s">
        <v>918</v>
      </c>
      <c r="Z570" s="463" t="s">
        <v>918</v>
      </c>
      <c r="AA570" s="463" t="s">
        <v>918</v>
      </c>
      <c r="AB570" s="463" t="s">
        <v>918</v>
      </c>
      <c r="AC570" s="463" t="s">
        <v>918</v>
      </c>
      <c r="AD570" s="463" t="s">
        <v>918</v>
      </c>
      <c r="AE570" s="463" t="s">
        <v>918</v>
      </c>
      <c r="AF570" s="463" t="s">
        <v>918</v>
      </c>
      <c r="AG570" s="463" t="s">
        <v>918</v>
      </c>
      <c r="AH570" s="463" t="s">
        <v>918</v>
      </c>
      <c r="AI570" s="463" t="s">
        <v>918</v>
      </c>
      <c r="AJ570" s="463" t="s">
        <v>918</v>
      </c>
      <c r="AK570" s="463" t="s">
        <v>918</v>
      </c>
      <c r="AL570" s="726"/>
      <c r="AM570" s="726"/>
      <c r="AN570" s="726"/>
      <c r="AO570" s="726"/>
      <c r="AP570" s="726"/>
      <c r="AQ570" s="726"/>
      <c r="AR570" s="726"/>
      <c r="AS570" s="726"/>
      <c r="AT570" s="726"/>
      <c r="AU570" s="726"/>
      <c r="AV570" s="726"/>
      <c r="AW570" s="726"/>
      <c r="AX570" s="726"/>
      <c r="AY570" s="726"/>
      <c r="AZ570" s="726"/>
      <c r="BA570" s="726"/>
      <c r="BB570" s="726"/>
      <c r="BC570" s="726"/>
      <c r="BD570" s="726"/>
      <c r="BE570" s="726"/>
      <c r="BF570" s="726"/>
      <c r="BG570" s="726"/>
      <c r="BH570" s="726"/>
      <c r="BI570" s="726"/>
      <c r="BJ570" s="726"/>
      <c r="BK570" s="726"/>
      <c r="BL570" s="726"/>
    </row>
    <row r="571" spans="1:64" outlineLevel="1" x14ac:dyDescent="0.2">
      <c r="A571" s="726"/>
      <c r="B571" s="845" t="s">
        <v>946</v>
      </c>
      <c r="C571" s="974" t="s">
        <v>3321</v>
      </c>
      <c r="D571" s="463" t="s">
        <v>918</v>
      </c>
      <c r="E571" s="463" t="s">
        <v>918</v>
      </c>
      <c r="F571" s="463" t="s">
        <v>918</v>
      </c>
      <c r="G571" s="463" t="s">
        <v>918</v>
      </c>
      <c r="H571" s="463" t="s">
        <v>918</v>
      </c>
      <c r="I571" s="463" t="s">
        <v>918</v>
      </c>
      <c r="J571" s="463" t="s">
        <v>918</v>
      </c>
      <c r="K571" s="463" t="s">
        <v>918</v>
      </c>
      <c r="L571" s="463" t="s">
        <v>918</v>
      </c>
      <c r="M571" s="463" t="s">
        <v>918</v>
      </c>
      <c r="N571" s="463" t="s">
        <v>918</v>
      </c>
      <c r="O571" s="463" t="s">
        <v>918</v>
      </c>
      <c r="P571" s="463" t="s">
        <v>918</v>
      </c>
      <c r="Q571" s="463" t="s">
        <v>918</v>
      </c>
      <c r="R571" s="463" t="s">
        <v>918</v>
      </c>
      <c r="S571" s="463" t="s">
        <v>918</v>
      </c>
      <c r="T571" s="463" t="s">
        <v>918</v>
      </c>
      <c r="U571" s="463" t="s">
        <v>918</v>
      </c>
      <c r="V571" s="463" t="s">
        <v>918</v>
      </c>
      <c r="W571" s="463" t="s">
        <v>918</v>
      </c>
      <c r="X571" s="463" t="s">
        <v>918</v>
      </c>
      <c r="Y571" s="463" t="s">
        <v>918</v>
      </c>
      <c r="Z571" s="463" t="s">
        <v>918</v>
      </c>
      <c r="AA571" s="463" t="s">
        <v>918</v>
      </c>
      <c r="AB571" s="463" t="s">
        <v>918</v>
      </c>
      <c r="AC571" s="463" t="s">
        <v>918</v>
      </c>
      <c r="AD571" s="463" t="s">
        <v>918</v>
      </c>
      <c r="AE571" s="463" t="s">
        <v>918</v>
      </c>
      <c r="AF571" s="463" t="s">
        <v>918</v>
      </c>
      <c r="AG571" s="463" t="s">
        <v>918</v>
      </c>
      <c r="AH571" s="463" t="s">
        <v>918</v>
      </c>
      <c r="AI571" s="463" t="s">
        <v>918</v>
      </c>
      <c r="AJ571" s="463" t="s">
        <v>918</v>
      </c>
      <c r="AK571" s="463" t="s">
        <v>918</v>
      </c>
      <c r="AL571" s="726"/>
      <c r="AM571" s="726"/>
      <c r="AN571" s="726"/>
      <c r="AO571" s="726"/>
      <c r="AP571" s="726"/>
      <c r="AQ571" s="726"/>
      <c r="AR571" s="726"/>
      <c r="AS571" s="726"/>
      <c r="AT571" s="726"/>
      <c r="AU571" s="726"/>
      <c r="AV571" s="726"/>
      <c r="AW571" s="726"/>
      <c r="AX571" s="726"/>
      <c r="AY571" s="726"/>
      <c r="AZ571" s="726"/>
      <c r="BA571" s="726"/>
      <c r="BB571" s="726"/>
      <c r="BC571" s="726"/>
      <c r="BD571" s="726"/>
      <c r="BE571" s="726"/>
      <c r="BF571" s="726"/>
      <c r="BG571" s="726"/>
      <c r="BH571" s="726"/>
      <c r="BI571" s="726"/>
      <c r="BJ571" s="726"/>
      <c r="BK571" s="726"/>
      <c r="BL571" s="726"/>
    </row>
    <row r="572" spans="1:64" outlineLevel="1" x14ac:dyDescent="0.2">
      <c r="A572" s="726"/>
      <c r="B572" s="845" t="s">
        <v>946</v>
      </c>
      <c r="C572" s="974" t="s">
        <v>3322</v>
      </c>
      <c r="D572" s="463" t="s">
        <v>918</v>
      </c>
      <c r="E572" s="463" t="s">
        <v>918</v>
      </c>
      <c r="F572" s="463" t="s">
        <v>918</v>
      </c>
      <c r="G572" s="463" t="s">
        <v>918</v>
      </c>
      <c r="H572" s="463" t="s">
        <v>918</v>
      </c>
      <c r="I572" s="463" t="s">
        <v>918</v>
      </c>
      <c r="J572" s="463" t="s">
        <v>918</v>
      </c>
      <c r="K572" s="463" t="s">
        <v>918</v>
      </c>
      <c r="L572" s="463" t="s">
        <v>918</v>
      </c>
      <c r="M572" s="463" t="s">
        <v>918</v>
      </c>
      <c r="N572" s="463" t="s">
        <v>918</v>
      </c>
      <c r="O572" s="463" t="s">
        <v>918</v>
      </c>
      <c r="P572" s="463" t="s">
        <v>918</v>
      </c>
      <c r="Q572" s="463" t="s">
        <v>918</v>
      </c>
      <c r="R572" s="463" t="s">
        <v>918</v>
      </c>
      <c r="S572" s="463" t="s">
        <v>918</v>
      </c>
      <c r="T572" s="463" t="s">
        <v>918</v>
      </c>
      <c r="U572" s="463" t="s">
        <v>918</v>
      </c>
      <c r="V572" s="463" t="s">
        <v>918</v>
      </c>
      <c r="W572" s="463" t="s">
        <v>918</v>
      </c>
      <c r="X572" s="463" t="s">
        <v>918</v>
      </c>
      <c r="Y572" s="463" t="s">
        <v>918</v>
      </c>
      <c r="Z572" s="463" t="s">
        <v>918</v>
      </c>
      <c r="AA572" s="463" t="s">
        <v>918</v>
      </c>
      <c r="AB572" s="463" t="s">
        <v>918</v>
      </c>
      <c r="AC572" s="463" t="s">
        <v>918</v>
      </c>
      <c r="AD572" s="463" t="s">
        <v>918</v>
      </c>
      <c r="AE572" s="463" t="s">
        <v>918</v>
      </c>
      <c r="AF572" s="463" t="s">
        <v>918</v>
      </c>
      <c r="AG572" s="463" t="s">
        <v>918</v>
      </c>
      <c r="AH572" s="463" t="s">
        <v>918</v>
      </c>
      <c r="AI572" s="463" t="s">
        <v>918</v>
      </c>
      <c r="AJ572" s="463" t="s">
        <v>918</v>
      </c>
      <c r="AK572" s="463" t="s">
        <v>918</v>
      </c>
      <c r="AL572" s="726"/>
      <c r="AM572" s="726"/>
      <c r="AN572" s="726"/>
      <c r="AO572" s="726"/>
      <c r="AP572" s="726"/>
      <c r="AQ572" s="726"/>
      <c r="AR572" s="726"/>
      <c r="AS572" s="726"/>
      <c r="AT572" s="726"/>
      <c r="AU572" s="726"/>
      <c r="AV572" s="726"/>
      <c r="AW572" s="726"/>
      <c r="AX572" s="726"/>
      <c r="AY572" s="726"/>
      <c r="AZ572" s="726"/>
      <c r="BA572" s="726"/>
      <c r="BB572" s="726"/>
      <c r="BC572" s="726"/>
      <c r="BD572" s="726"/>
      <c r="BE572" s="726"/>
      <c r="BF572" s="726"/>
      <c r="BG572" s="726"/>
      <c r="BH572" s="726"/>
      <c r="BI572" s="726"/>
      <c r="BJ572" s="726"/>
      <c r="BK572" s="726"/>
      <c r="BL572" s="726"/>
    </row>
    <row r="573" spans="1:64" outlineLevel="1" x14ac:dyDescent="0.2">
      <c r="A573" s="726"/>
      <c r="B573" s="845" t="s">
        <v>946</v>
      </c>
      <c r="C573" s="974" t="s">
        <v>3323</v>
      </c>
      <c r="D573" s="463" t="s">
        <v>918</v>
      </c>
      <c r="E573" s="463" t="s">
        <v>918</v>
      </c>
      <c r="F573" s="463" t="s">
        <v>918</v>
      </c>
      <c r="G573" s="463" t="s">
        <v>918</v>
      </c>
      <c r="H573" s="463" t="s">
        <v>918</v>
      </c>
      <c r="I573" s="463" t="s">
        <v>918</v>
      </c>
      <c r="J573" s="463" t="s">
        <v>918</v>
      </c>
      <c r="K573" s="463" t="s">
        <v>918</v>
      </c>
      <c r="L573" s="463" t="s">
        <v>918</v>
      </c>
      <c r="M573" s="463" t="s">
        <v>918</v>
      </c>
      <c r="N573" s="463" t="s">
        <v>918</v>
      </c>
      <c r="O573" s="463" t="s">
        <v>918</v>
      </c>
      <c r="P573" s="463" t="s">
        <v>918</v>
      </c>
      <c r="Q573" s="463" t="s">
        <v>918</v>
      </c>
      <c r="R573" s="463" t="s">
        <v>918</v>
      </c>
      <c r="S573" s="463" t="s">
        <v>918</v>
      </c>
      <c r="T573" s="463" t="s">
        <v>918</v>
      </c>
      <c r="U573" s="463" t="s">
        <v>918</v>
      </c>
      <c r="V573" s="463" t="s">
        <v>918</v>
      </c>
      <c r="W573" s="463" t="s">
        <v>918</v>
      </c>
      <c r="X573" s="463" t="s">
        <v>918</v>
      </c>
      <c r="Y573" s="463" t="s">
        <v>918</v>
      </c>
      <c r="Z573" s="463" t="s">
        <v>918</v>
      </c>
      <c r="AA573" s="463" t="s">
        <v>918</v>
      </c>
      <c r="AB573" s="463" t="s">
        <v>918</v>
      </c>
      <c r="AC573" s="463" t="s">
        <v>918</v>
      </c>
      <c r="AD573" s="463" t="s">
        <v>918</v>
      </c>
      <c r="AE573" s="463" t="s">
        <v>918</v>
      </c>
      <c r="AF573" s="463" t="s">
        <v>918</v>
      </c>
      <c r="AG573" s="463" t="s">
        <v>918</v>
      </c>
      <c r="AH573" s="463" t="s">
        <v>918</v>
      </c>
      <c r="AI573" s="463" t="s">
        <v>918</v>
      </c>
      <c r="AJ573" s="463" t="s">
        <v>918</v>
      </c>
      <c r="AK573" s="463" t="s">
        <v>918</v>
      </c>
      <c r="AL573" s="726"/>
      <c r="AM573" s="726"/>
      <c r="AN573" s="726"/>
      <c r="AO573" s="726"/>
      <c r="AP573" s="726"/>
      <c r="AQ573" s="726"/>
      <c r="AR573" s="726"/>
      <c r="AS573" s="726"/>
      <c r="AT573" s="726"/>
      <c r="AU573" s="726"/>
      <c r="AV573" s="726"/>
      <c r="AW573" s="726"/>
      <c r="AX573" s="726"/>
      <c r="AY573" s="726"/>
      <c r="AZ573" s="726"/>
      <c r="BA573" s="726"/>
      <c r="BB573" s="726"/>
      <c r="BC573" s="726"/>
      <c r="BD573" s="726"/>
      <c r="BE573" s="726"/>
      <c r="BF573" s="726"/>
      <c r="BG573" s="726"/>
      <c r="BH573" s="726"/>
      <c r="BI573" s="726"/>
      <c r="BJ573" s="726"/>
      <c r="BK573" s="726"/>
      <c r="BL573" s="726"/>
    </row>
    <row r="574" spans="1:64" outlineLevel="1" x14ac:dyDescent="0.2">
      <c r="A574" s="726"/>
      <c r="B574" s="845" t="s">
        <v>946</v>
      </c>
      <c r="C574" s="974" t="s">
        <v>3324</v>
      </c>
      <c r="D574" s="463" t="s">
        <v>918</v>
      </c>
      <c r="E574" s="463" t="s">
        <v>918</v>
      </c>
      <c r="F574" s="463" t="s">
        <v>918</v>
      </c>
      <c r="G574" s="463" t="s">
        <v>918</v>
      </c>
      <c r="H574" s="463" t="s">
        <v>918</v>
      </c>
      <c r="I574" s="463" t="s">
        <v>918</v>
      </c>
      <c r="J574" s="463" t="s">
        <v>918</v>
      </c>
      <c r="K574" s="463" t="s">
        <v>918</v>
      </c>
      <c r="L574" s="463" t="s">
        <v>918</v>
      </c>
      <c r="M574" s="463" t="s">
        <v>918</v>
      </c>
      <c r="N574" s="463" t="s">
        <v>918</v>
      </c>
      <c r="O574" s="463" t="s">
        <v>918</v>
      </c>
      <c r="P574" s="463" t="s">
        <v>918</v>
      </c>
      <c r="Q574" s="463" t="s">
        <v>918</v>
      </c>
      <c r="R574" s="463" t="s">
        <v>918</v>
      </c>
      <c r="S574" s="463" t="s">
        <v>918</v>
      </c>
      <c r="T574" s="463" t="s">
        <v>918</v>
      </c>
      <c r="U574" s="463" t="s">
        <v>918</v>
      </c>
      <c r="V574" s="463" t="s">
        <v>918</v>
      </c>
      <c r="W574" s="463" t="s">
        <v>918</v>
      </c>
      <c r="X574" s="463" t="s">
        <v>918</v>
      </c>
      <c r="Y574" s="463" t="s">
        <v>918</v>
      </c>
      <c r="Z574" s="463" t="s">
        <v>918</v>
      </c>
      <c r="AA574" s="463" t="s">
        <v>918</v>
      </c>
      <c r="AB574" s="463" t="s">
        <v>918</v>
      </c>
      <c r="AC574" s="463" t="s">
        <v>918</v>
      </c>
      <c r="AD574" s="463" t="s">
        <v>918</v>
      </c>
      <c r="AE574" s="463" t="s">
        <v>918</v>
      </c>
      <c r="AF574" s="463" t="s">
        <v>918</v>
      </c>
      <c r="AG574" s="463" t="s">
        <v>918</v>
      </c>
      <c r="AH574" s="463" t="s">
        <v>918</v>
      </c>
      <c r="AI574" s="463" t="s">
        <v>918</v>
      </c>
      <c r="AJ574" s="463" t="s">
        <v>918</v>
      </c>
      <c r="AK574" s="463" t="s">
        <v>918</v>
      </c>
      <c r="AL574" s="726"/>
      <c r="AM574" s="726"/>
      <c r="AN574" s="726"/>
      <c r="AO574" s="726"/>
      <c r="AP574" s="726"/>
      <c r="AQ574" s="726"/>
      <c r="AR574" s="726"/>
      <c r="AS574" s="726"/>
      <c r="AT574" s="726"/>
      <c r="AU574" s="726"/>
      <c r="AV574" s="726"/>
      <c r="AW574" s="726"/>
      <c r="AX574" s="726"/>
      <c r="AY574" s="726"/>
      <c r="AZ574" s="726"/>
      <c r="BA574" s="726"/>
      <c r="BB574" s="726"/>
      <c r="BC574" s="726"/>
      <c r="BD574" s="726"/>
      <c r="BE574" s="726"/>
      <c r="BF574" s="726"/>
      <c r="BG574" s="726"/>
      <c r="BH574" s="726"/>
      <c r="BI574" s="726"/>
      <c r="BJ574" s="726"/>
      <c r="BK574" s="726"/>
      <c r="BL574" s="726"/>
    </row>
    <row r="575" spans="1:64" outlineLevel="1" x14ac:dyDescent="0.2">
      <c r="A575" s="726"/>
      <c r="B575" s="845" t="s">
        <v>946</v>
      </c>
      <c r="C575" s="974" t="s">
        <v>3325</v>
      </c>
      <c r="D575" s="463" t="s">
        <v>918</v>
      </c>
      <c r="E575" s="463" t="s">
        <v>918</v>
      </c>
      <c r="F575" s="463" t="s">
        <v>918</v>
      </c>
      <c r="G575" s="463" t="s">
        <v>918</v>
      </c>
      <c r="H575" s="463" t="s">
        <v>918</v>
      </c>
      <c r="I575" s="463" t="s">
        <v>918</v>
      </c>
      <c r="J575" s="463" t="s">
        <v>918</v>
      </c>
      <c r="K575" s="463" t="s">
        <v>918</v>
      </c>
      <c r="L575" s="463" t="s">
        <v>918</v>
      </c>
      <c r="M575" s="463" t="s">
        <v>918</v>
      </c>
      <c r="N575" s="463" t="s">
        <v>918</v>
      </c>
      <c r="O575" s="463" t="s">
        <v>918</v>
      </c>
      <c r="P575" s="463" t="s">
        <v>918</v>
      </c>
      <c r="Q575" s="463" t="s">
        <v>918</v>
      </c>
      <c r="R575" s="463" t="s">
        <v>918</v>
      </c>
      <c r="S575" s="463" t="s">
        <v>918</v>
      </c>
      <c r="T575" s="463" t="s">
        <v>918</v>
      </c>
      <c r="U575" s="463" t="s">
        <v>918</v>
      </c>
      <c r="V575" s="463" t="s">
        <v>918</v>
      </c>
      <c r="W575" s="463" t="s">
        <v>918</v>
      </c>
      <c r="X575" s="463" t="s">
        <v>918</v>
      </c>
      <c r="Y575" s="463" t="s">
        <v>918</v>
      </c>
      <c r="Z575" s="463" t="s">
        <v>918</v>
      </c>
      <c r="AA575" s="463" t="s">
        <v>918</v>
      </c>
      <c r="AB575" s="463" t="s">
        <v>918</v>
      </c>
      <c r="AC575" s="463" t="s">
        <v>918</v>
      </c>
      <c r="AD575" s="463" t="s">
        <v>918</v>
      </c>
      <c r="AE575" s="463" t="s">
        <v>918</v>
      </c>
      <c r="AF575" s="463" t="s">
        <v>918</v>
      </c>
      <c r="AG575" s="463" t="s">
        <v>918</v>
      </c>
      <c r="AH575" s="463" t="s">
        <v>918</v>
      </c>
      <c r="AI575" s="463" t="s">
        <v>918</v>
      </c>
      <c r="AJ575" s="463" t="s">
        <v>918</v>
      </c>
      <c r="AK575" s="463" t="s">
        <v>918</v>
      </c>
      <c r="AL575" s="726"/>
      <c r="AM575" s="726"/>
      <c r="AN575" s="726"/>
      <c r="AO575" s="726"/>
      <c r="AP575" s="726"/>
      <c r="AQ575" s="726"/>
      <c r="AR575" s="726"/>
      <c r="AS575" s="726"/>
      <c r="AT575" s="726"/>
      <c r="AU575" s="726"/>
      <c r="AV575" s="726"/>
      <c r="AW575" s="726"/>
      <c r="AX575" s="726"/>
      <c r="AY575" s="726"/>
      <c r="AZ575" s="726"/>
      <c r="BA575" s="726"/>
      <c r="BB575" s="726"/>
      <c r="BC575" s="726"/>
      <c r="BD575" s="726"/>
      <c r="BE575" s="726"/>
      <c r="BF575" s="726"/>
      <c r="BG575" s="726"/>
      <c r="BH575" s="726"/>
      <c r="BI575" s="726"/>
      <c r="BJ575" s="726"/>
      <c r="BK575" s="726"/>
      <c r="BL575" s="726"/>
    </row>
    <row r="576" spans="1:64" outlineLevel="1" x14ac:dyDescent="0.2">
      <c r="A576" s="726"/>
      <c r="B576" s="845" t="s">
        <v>946</v>
      </c>
      <c r="C576" s="974" t="s">
        <v>3326</v>
      </c>
      <c r="D576" s="463" t="s">
        <v>918</v>
      </c>
      <c r="E576" s="463" t="s">
        <v>918</v>
      </c>
      <c r="F576" s="463" t="s">
        <v>918</v>
      </c>
      <c r="G576" s="463" t="s">
        <v>918</v>
      </c>
      <c r="H576" s="463" t="s">
        <v>918</v>
      </c>
      <c r="I576" s="463" t="s">
        <v>918</v>
      </c>
      <c r="J576" s="463" t="s">
        <v>918</v>
      </c>
      <c r="K576" s="463" t="s">
        <v>918</v>
      </c>
      <c r="L576" s="463" t="s">
        <v>918</v>
      </c>
      <c r="M576" s="463" t="s">
        <v>918</v>
      </c>
      <c r="N576" s="463" t="s">
        <v>918</v>
      </c>
      <c r="O576" s="463" t="s">
        <v>918</v>
      </c>
      <c r="P576" s="463" t="s">
        <v>918</v>
      </c>
      <c r="Q576" s="463" t="s">
        <v>918</v>
      </c>
      <c r="R576" s="463" t="s">
        <v>918</v>
      </c>
      <c r="S576" s="463" t="s">
        <v>918</v>
      </c>
      <c r="T576" s="463" t="s">
        <v>918</v>
      </c>
      <c r="U576" s="463" t="s">
        <v>918</v>
      </c>
      <c r="V576" s="463" t="s">
        <v>918</v>
      </c>
      <c r="W576" s="463" t="s">
        <v>918</v>
      </c>
      <c r="X576" s="463" t="s">
        <v>918</v>
      </c>
      <c r="Y576" s="463" t="s">
        <v>918</v>
      </c>
      <c r="Z576" s="463" t="s">
        <v>918</v>
      </c>
      <c r="AA576" s="463" t="s">
        <v>918</v>
      </c>
      <c r="AB576" s="463" t="s">
        <v>918</v>
      </c>
      <c r="AC576" s="463" t="s">
        <v>918</v>
      </c>
      <c r="AD576" s="463" t="s">
        <v>918</v>
      </c>
      <c r="AE576" s="463" t="s">
        <v>918</v>
      </c>
      <c r="AF576" s="463" t="s">
        <v>918</v>
      </c>
      <c r="AG576" s="463" t="s">
        <v>918</v>
      </c>
      <c r="AH576" s="463" t="s">
        <v>918</v>
      </c>
      <c r="AI576" s="463" t="s">
        <v>918</v>
      </c>
      <c r="AJ576" s="463" t="s">
        <v>918</v>
      </c>
      <c r="AK576" s="463" t="s">
        <v>918</v>
      </c>
      <c r="AL576" s="726"/>
      <c r="AM576" s="726"/>
      <c r="AN576" s="726"/>
      <c r="AO576" s="726"/>
      <c r="AP576" s="726"/>
      <c r="AQ576" s="726"/>
      <c r="AR576" s="726"/>
      <c r="AS576" s="726"/>
      <c r="AT576" s="726"/>
      <c r="AU576" s="726"/>
      <c r="AV576" s="726"/>
      <c r="AW576" s="726"/>
      <c r="AX576" s="726"/>
      <c r="AY576" s="726"/>
      <c r="AZ576" s="726"/>
      <c r="BA576" s="726"/>
      <c r="BB576" s="726"/>
      <c r="BC576" s="726"/>
      <c r="BD576" s="726"/>
      <c r="BE576" s="726"/>
      <c r="BF576" s="726"/>
      <c r="BG576" s="726"/>
      <c r="BH576" s="726"/>
      <c r="BI576" s="726"/>
      <c r="BJ576" s="726"/>
      <c r="BK576" s="726"/>
      <c r="BL576" s="726"/>
    </row>
    <row r="577" spans="1:64" outlineLevel="1" x14ac:dyDescent="0.2">
      <c r="A577" s="726"/>
      <c r="B577" s="845" t="s">
        <v>946</v>
      </c>
      <c r="C577" s="974" t="s">
        <v>3327</v>
      </c>
      <c r="D577" s="463" t="s">
        <v>918</v>
      </c>
      <c r="E577" s="463" t="s">
        <v>918</v>
      </c>
      <c r="F577" s="463" t="s">
        <v>918</v>
      </c>
      <c r="G577" s="463" t="s">
        <v>918</v>
      </c>
      <c r="H577" s="463" t="s">
        <v>918</v>
      </c>
      <c r="I577" s="463" t="s">
        <v>918</v>
      </c>
      <c r="J577" s="463" t="s">
        <v>918</v>
      </c>
      <c r="K577" s="463" t="s">
        <v>918</v>
      </c>
      <c r="L577" s="463" t="s">
        <v>918</v>
      </c>
      <c r="M577" s="463" t="s">
        <v>918</v>
      </c>
      <c r="N577" s="463" t="s">
        <v>918</v>
      </c>
      <c r="O577" s="463" t="s">
        <v>918</v>
      </c>
      <c r="P577" s="463" t="s">
        <v>918</v>
      </c>
      <c r="Q577" s="463" t="s">
        <v>918</v>
      </c>
      <c r="R577" s="463" t="s">
        <v>918</v>
      </c>
      <c r="S577" s="463" t="s">
        <v>918</v>
      </c>
      <c r="T577" s="463" t="s">
        <v>918</v>
      </c>
      <c r="U577" s="463" t="s">
        <v>918</v>
      </c>
      <c r="V577" s="463" t="s">
        <v>918</v>
      </c>
      <c r="W577" s="463" t="s">
        <v>918</v>
      </c>
      <c r="X577" s="463" t="s">
        <v>918</v>
      </c>
      <c r="Y577" s="463" t="s">
        <v>918</v>
      </c>
      <c r="Z577" s="463" t="s">
        <v>918</v>
      </c>
      <c r="AA577" s="463" t="s">
        <v>918</v>
      </c>
      <c r="AB577" s="463" t="s">
        <v>918</v>
      </c>
      <c r="AC577" s="463" t="s">
        <v>918</v>
      </c>
      <c r="AD577" s="463" t="s">
        <v>918</v>
      </c>
      <c r="AE577" s="463" t="s">
        <v>918</v>
      </c>
      <c r="AF577" s="463" t="s">
        <v>918</v>
      </c>
      <c r="AG577" s="463" t="s">
        <v>918</v>
      </c>
      <c r="AH577" s="463" t="s">
        <v>918</v>
      </c>
      <c r="AI577" s="463" t="s">
        <v>918</v>
      </c>
      <c r="AJ577" s="463" t="s">
        <v>918</v>
      </c>
      <c r="AK577" s="463" t="s">
        <v>918</v>
      </c>
      <c r="AL577" s="726"/>
      <c r="AM577" s="726"/>
      <c r="AN577" s="726"/>
      <c r="AO577" s="726"/>
      <c r="AP577" s="726"/>
      <c r="AQ577" s="726"/>
      <c r="AR577" s="726"/>
      <c r="AS577" s="726"/>
      <c r="AT577" s="726"/>
      <c r="AU577" s="726"/>
      <c r="AV577" s="726"/>
      <c r="AW577" s="726"/>
      <c r="AX577" s="726"/>
      <c r="AY577" s="726"/>
      <c r="AZ577" s="726"/>
      <c r="BA577" s="726"/>
      <c r="BB577" s="726"/>
      <c r="BC577" s="726"/>
      <c r="BD577" s="726"/>
      <c r="BE577" s="726"/>
      <c r="BF577" s="726"/>
      <c r="BG577" s="726"/>
      <c r="BH577" s="726"/>
      <c r="BI577" s="726"/>
      <c r="BJ577" s="726"/>
      <c r="BK577" s="726"/>
      <c r="BL577" s="726"/>
    </row>
    <row r="578" spans="1:64" outlineLevel="1" x14ac:dyDescent="0.2">
      <c r="A578" s="726"/>
      <c r="B578" s="845" t="s">
        <v>946</v>
      </c>
      <c r="C578" s="974" t="s">
        <v>3328</v>
      </c>
      <c r="D578" s="463" t="s">
        <v>918</v>
      </c>
      <c r="E578" s="463" t="s">
        <v>918</v>
      </c>
      <c r="F578" s="463" t="s">
        <v>918</v>
      </c>
      <c r="G578" s="463" t="s">
        <v>918</v>
      </c>
      <c r="H578" s="463" t="s">
        <v>918</v>
      </c>
      <c r="I578" s="463" t="s">
        <v>918</v>
      </c>
      <c r="J578" s="463" t="s">
        <v>918</v>
      </c>
      <c r="K578" s="463" t="s">
        <v>918</v>
      </c>
      <c r="L578" s="463" t="s">
        <v>918</v>
      </c>
      <c r="M578" s="463" t="s">
        <v>918</v>
      </c>
      <c r="N578" s="463" t="s">
        <v>918</v>
      </c>
      <c r="O578" s="463" t="s">
        <v>918</v>
      </c>
      <c r="P578" s="463" t="s">
        <v>918</v>
      </c>
      <c r="Q578" s="463" t="s">
        <v>918</v>
      </c>
      <c r="R578" s="463" t="s">
        <v>918</v>
      </c>
      <c r="S578" s="463" t="s">
        <v>918</v>
      </c>
      <c r="T578" s="463" t="s">
        <v>918</v>
      </c>
      <c r="U578" s="463" t="s">
        <v>918</v>
      </c>
      <c r="V578" s="463" t="s">
        <v>918</v>
      </c>
      <c r="W578" s="463" t="s">
        <v>918</v>
      </c>
      <c r="X578" s="463" t="s">
        <v>918</v>
      </c>
      <c r="Y578" s="463" t="s">
        <v>918</v>
      </c>
      <c r="Z578" s="463" t="s">
        <v>918</v>
      </c>
      <c r="AA578" s="463" t="s">
        <v>918</v>
      </c>
      <c r="AB578" s="463" t="s">
        <v>918</v>
      </c>
      <c r="AC578" s="463" t="s">
        <v>918</v>
      </c>
      <c r="AD578" s="463" t="s">
        <v>918</v>
      </c>
      <c r="AE578" s="463" t="s">
        <v>918</v>
      </c>
      <c r="AF578" s="463" t="s">
        <v>918</v>
      </c>
      <c r="AG578" s="463" t="s">
        <v>918</v>
      </c>
      <c r="AH578" s="463" t="s">
        <v>918</v>
      </c>
      <c r="AI578" s="463" t="s">
        <v>918</v>
      </c>
      <c r="AJ578" s="463" t="s">
        <v>918</v>
      </c>
      <c r="AK578" s="463" t="s">
        <v>918</v>
      </c>
      <c r="AL578" s="726"/>
      <c r="AM578" s="726"/>
      <c r="AN578" s="726"/>
      <c r="AO578" s="726"/>
      <c r="AP578" s="726"/>
      <c r="AQ578" s="726"/>
      <c r="AR578" s="726"/>
      <c r="AS578" s="726"/>
      <c r="AT578" s="726"/>
      <c r="AU578" s="726"/>
      <c r="AV578" s="726"/>
      <c r="AW578" s="726"/>
      <c r="AX578" s="726"/>
      <c r="AY578" s="726"/>
      <c r="AZ578" s="726"/>
      <c r="BA578" s="726"/>
      <c r="BB578" s="726"/>
      <c r="BC578" s="726"/>
      <c r="BD578" s="726"/>
      <c r="BE578" s="726"/>
      <c r="BF578" s="726"/>
      <c r="BG578" s="726"/>
      <c r="BH578" s="726"/>
      <c r="BI578" s="726"/>
      <c r="BJ578" s="726"/>
      <c r="BK578" s="726"/>
      <c r="BL578" s="726"/>
    </row>
    <row r="579" spans="1:64" outlineLevel="1" x14ac:dyDescent="0.2">
      <c r="A579" s="726"/>
      <c r="B579" s="845" t="s">
        <v>946</v>
      </c>
      <c r="C579" s="974" t="s">
        <v>3329</v>
      </c>
      <c r="D579" s="463" t="s">
        <v>918</v>
      </c>
      <c r="E579" s="463" t="s">
        <v>918</v>
      </c>
      <c r="F579" s="463" t="s">
        <v>918</v>
      </c>
      <c r="G579" s="463" t="s">
        <v>918</v>
      </c>
      <c r="H579" s="463" t="s">
        <v>918</v>
      </c>
      <c r="I579" s="463" t="s">
        <v>918</v>
      </c>
      <c r="J579" s="463" t="s">
        <v>918</v>
      </c>
      <c r="K579" s="463" t="s">
        <v>918</v>
      </c>
      <c r="L579" s="463" t="s">
        <v>918</v>
      </c>
      <c r="M579" s="463" t="s">
        <v>918</v>
      </c>
      <c r="N579" s="463" t="s">
        <v>918</v>
      </c>
      <c r="O579" s="463" t="s">
        <v>918</v>
      </c>
      <c r="P579" s="463" t="s">
        <v>918</v>
      </c>
      <c r="Q579" s="463" t="s">
        <v>918</v>
      </c>
      <c r="R579" s="463" t="s">
        <v>918</v>
      </c>
      <c r="S579" s="463" t="s">
        <v>918</v>
      </c>
      <c r="T579" s="463" t="s">
        <v>918</v>
      </c>
      <c r="U579" s="463" t="s">
        <v>918</v>
      </c>
      <c r="V579" s="463" t="s">
        <v>918</v>
      </c>
      <c r="W579" s="463" t="s">
        <v>918</v>
      </c>
      <c r="X579" s="463" t="s">
        <v>918</v>
      </c>
      <c r="Y579" s="463" t="s">
        <v>918</v>
      </c>
      <c r="Z579" s="463" t="s">
        <v>918</v>
      </c>
      <c r="AA579" s="463" t="s">
        <v>918</v>
      </c>
      <c r="AB579" s="463" t="s">
        <v>918</v>
      </c>
      <c r="AC579" s="463" t="s">
        <v>918</v>
      </c>
      <c r="AD579" s="463" t="s">
        <v>918</v>
      </c>
      <c r="AE579" s="463" t="s">
        <v>918</v>
      </c>
      <c r="AF579" s="463" t="s">
        <v>918</v>
      </c>
      <c r="AG579" s="463" t="s">
        <v>918</v>
      </c>
      <c r="AH579" s="463" t="s">
        <v>918</v>
      </c>
      <c r="AI579" s="463" t="s">
        <v>918</v>
      </c>
      <c r="AJ579" s="463" t="s">
        <v>918</v>
      </c>
      <c r="AK579" s="463" t="s">
        <v>918</v>
      </c>
      <c r="AL579" s="726"/>
      <c r="AM579" s="726"/>
      <c r="AN579" s="726"/>
      <c r="AO579" s="726"/>
      <c r="AP579" s="726"/>
      <c r="AQ579" s="726"/>
      <c r="AR579" s="726"/>
      <c r="AS579" s="726"/>
      <c r="AT579" s="726"/>
      <c r="AU579" s="726"/>
      <c r="AV579" s="726"/>
      <c r="AW579" s="726"/>
      <c r="AX579" s="726"/>
      <c r="AY579" s="726"/>
      <c r="AZ579" s="726"/>
      <c r="BA579" s="726"/>
      <c r="BB579" s="726"/>
      <c r="BC579" s="726"/>
      <c r="BD579" s="726"/>
      <c r="BE579" s="726"/>
      <c r="BF579" s="726"/>
      <c r="BG579" s="726"/>
      <c r="BH579" s="726"/>
      <c r="BI579" s="726"/>
      <c r="BJ579" s="726"/>
      <c r="BK579" s="726"/>
      <c r="BL579" s="726"/>
    </row>
    <row r="580" spans="1:64" outlineLevel="1" x14ac:dyDescent="0.2">
      <c r="A580" s="726"/>
      <c r="B580" s="845" t="s">
        <v>946</v>
      </c>
      <c r="C580" s="974" t="s">
        <v>3330</v>
      </c>
      <c r="D580" s="463" t="s">
        <v>918</v>
      </c>
      <c r="E580" s="463" t="s">
        <v>918</v>
      </c>
      <c r="F580" s="463" t="s">
        <v>918</v>
      </c>
      <c r="G580" s="463" t="s">
        <v>918</v>
      </c>
      <c r="H580" s="463" t="s">
        <v>918</v>
      </c>
      <c r="I580" s="463" t="s">
        <v>918</v>
      </c>
      <c r="J580" s="463" t="s">
        <v>918</v>
      </c>
      <c r="K580" s="463" t="s">
        <v>918</v>
      </c>
      <c r="L580" s="463" t="s">
        <v>918</v>
      </c>
      <c r="M580" s="463" t="s">
        <v>918</v>
      </c>
      <c r="N580" s="463" t="s">
        <v>918</v>
      </c>
      <c r="O580" s="463" t="s">
        <v>918</v>
      </c>
      <c r="P580" s="463" t="s">
        <v>918</v>
      </c>
      <c r="Q580" s="463" t="s">
        <v>918</v>
      </c>
      <c r="R580" s="463" t="s">
        <v>918</v>
      </c>
      <c r="S580" s="463" t="s">
        <v>918</v>
      </c>
      <c r="T580" s="463" t="s">
        <v>918</v>
      </c>
      <c r="U580" s="463" t="s">
        <v>918</v>
      </c>
      <c r="V580" s="463" t="s">
        <v>918</v>
      </c>
      <c r="W580" s="463" t="s">
        <v>918</v>
      </c>
      <c r="X580" s="463" t="s">
        <v>918</v>
      </c>
      <c r="Y580" s="463" t="s">
        <v>918</v>
      </c>
      <c r="Z580" s="463" t="s">
        <v>918</v>
      </c>
      <c r="AA580" s="463" t="s">
        <v>918</v>
      </c>
      <c r="AB580" s="463" t="s">
        <v>918</v>
      </c>
      <c r="AC580" s="463" t="s">
        <v>918</v>
      </c>
      <c r="AD580" s="463" t="s">
        <v>918</v>
      </c>
      <c r="AE580" s="463" t="s">
        <v>918</v>
      </c>
      <c r="AF580" s="463" t="s">
        <v>918</v>
      </c>
      <c r="AG580" s="463" t="s">
        <v>918</v>
      </c>
      <c r="AH580" s="463" t="s">
        <v>918</v>
      </c>
      <c r="AI580" s="463" t="s">
        <v>918</v>
      </c>
      <c r="AJ580" s="463" t="s">
        <v>918</v>
      </c>
      <c r="AK580" s="463" t="s">
        <v>918</v>
      </c>
      <c r="AL580" s="726"/>
      <c r="AM580" s="726"/>
      <c r="AN580" s="726"/>
      <c r="AO580" s="726"/>
      <c r="AP580" s="726"/>
      <c r="AQ580" s="726"/>
      <c r="AR580" s="726"/>
      <c r="AS580" s="726"/>
      <c r="AT580" s="726"/>
      <c r="AU580" s="726"/>
      <c r="AV580" s="726"/>
      <c r="AW580" s="726"/>
      <c r="AX580" s="726"/>
      <c r="AY580" s="726"/>
      <c r="AZ580" s="726"/>
      <c r="BA580" s="726"/>
      <c r="BB580" s="726"/>
      <c r="BC580" s="726"/>
      <c r="BD580" s="726"/>
      <c r="BE580" s="726"/>
      <c r="BF580" s="726"/>
      <c r="BG580" s="726"/>
      <c r="BH580" s="726"/>
      <c r="BI580" s="726"/>
      <c r="BJ580" s="726"/>
      <c r="BK580" s="726"/>
      <c r="BL580" s="726"/>
    </row>
    <row r="581" spans="1:64" outlineLevel="1" x14ac:dyDescent="0.2">
      <c r="A581" s="726"/>
      <c r="B581" s="845" t="s">
        <v>946</v>
      </c>
      <c r="C581" s="974" t="s">
        <v>3331</v>
      </c>
      <c r="D581" s="463" t="s">
        <v>918</v>
      </c>
      <c r="E581" s="463" t="s">
        <v>918</v>
      </c>
      <c r="F581" s="463" t="s">
        <v>918</v>
      </c>
      <c r="G581" s="463" t="s">
        <v>918</v>
      </c>
      <c r="H581" s="463" t="s">
        <v>918</v>
      </c>
      <c r="I581" s="463" t="s">
        <v>918</v>
      </c>
      <c r="J581" s="463" t="s">
        <v>918</v>
      </c>
      <c r="K581" s="463" t="s">
        <v>918</v>
      </c>
      <c r="L581" s="463" t="s">
        <v>918</v>
      </c>
      <c r="M581" s="463" t="s">
        <v>918</v>
      </c>
      <c r="N581" s="463" t="s">
        <v>918</v>
      </c>
      <c r="O581" s="463" t="s">
        <v>918</v>
      </c>
      <c r="P581" s="463" t="s">
        <v>918</v>
      </c>
      <c r="Q581" s="463" t="s">
        <v>918</v>
      </c>
      <c r="R581" s="463" t="s">
        <v>918</v>
      </c>
      <c r="S581" s="463" t="s">
        <v>918</v>
      </c>
      <c r="T581" s="463" t="s">
        <v>918</v>
      </c>
      <c r="U581" s="463" t="s">
        <v>918</v>
      </c>
      <c r="V581" s="463" t="s">
        <v>918</v>
      </c>
      <c r="W581" s="463" t="s">
        <v>918</v>
      </c>
      <c r="X581" s="463" t="s">
        <v>918</v>
      </c>
      <c r="Y581" s="463" t="s">
        <v>918</v>
      </c>
      <c r="Z581" s="463" t="s">
        <v>918</v>
      </c>
      <c r="AA581" s="463" t="s">
        <v>918</v>
      </c>
      <c r="AB581" s="463" t="s">
        <v>918</v>
      </c>
      <c r="AC581" s="463" t="s">
        <v>918</v>
      </c>
      <c r="AD581" s="463" t="s">
        <v>918</v>
      </c>
      <c r="AE581" s="463" t="s">
        <v>918</v>
      </c>
      <c r="AF581" s="463" t="s">
        <v>918</v>
      </c>
      <c r="AG581" s="463" t="s">
        <v>918</v>
      </c>
      <c r="AH581" s="463" t="s">
        <v>918</v>
      </c>
      <c r="AI581" s="463" t="s">
        <v>918</v>
      </c>
      <c r="AJ581" s="463" t="s">
        <v>918</v>
      </c>
      <c r="AK581" s="463" t="s">
        <v>918</v>
      </c>
      <c r="AL581" s="726"/>
      <c r="AM581" s="726"/>
      <c r="AN581" s="726"/>
      <c r="AO581" s="726"/>
      <c r="AP581" s="726"/>
      <c r="AQ581" s="726"/>
      <c r="AR581" s="726"/>
      <c r="AS581" s="726"/>
      <c r="AT581" s="726"/>
      <c r="AU581" s="726"/>
      <c r="AV581" s="726"/>
      <c r="AW581" s="726"/>
      <c r="AX581" s="726"/>
      <c r="AY581" s="726"/>
      <c r="AZ581" s="726"/>
      <c r="BA581" s="726"/>
      <c r="BB581" s="726"/>
      <c r="BC581" s="726"/>
      <c r="BD581" s="726"/>
      <c r="BE581" s="726"/>
      <c r="BF581" s="726"/>
      <c r="BG581" s="726"/>
      <c r="BH581" s="726"/>
      <c r="BI581" s="726"/>
      <c r="BJ581" s="726"/>
      <c r="BK581" s="726"/>
      <c r="BL581" s="726"/>
    </row>
    <row r="582" spans="1:64" outlineLevel="1" x14ac:dyDescent="0.2">
      <c r="A582" s="726"/>
      <c r="B582" s="845" t="s">
        <v>946</v>
      </c>
      <c r="C582" s="974" t="s">
        <v>3332</v>
      </c>
      <c r="D582" s="463" t="s">
        <v>918</v>
      </c>
      <c r="E582" s="463" t="s">
        <v>918</v>
      </c>
      <c r="F582" s="463" t="s">
        <v>918</v>
      </c>
      <c r="G582" s="463" t="s">
        <v>918</v>
      </c>
      <c r="H582" s="463" t="s">
        <v>918</v>
      </c>
      <c r="I582" s="463" t="s">
        <v>918</v>
      </c>
      <c r="J582" s="463" t="s">
        <v>918</v>
      </c>
      <c r="K582" s="463" t="s">
        <v>918</v>
      </c>
      <c r="L582" s="463" t="s">
        <v>918</v>
      </c>
      <c r="M582" s="463" t="s">
        <v>918</v>
      </c>
      <c r="N582" s="463" t="s">
        <v>918</v>
      </c>
      <c r="O582" s="463" t="s">
        <v>918</v>
      </c>
      <c r="P582" s="463" t="s">
        <v>918</v>
      </c>
      <c r="Q582" s="463" t="s">
        <v>918</v>
      </c>
      <c r="R582" s="463" t="s">
        <v>918</v>
      </c>
      <c r="S582" s="463" t="s">
        <v>918</v>
      </c>
      <c r="T582" s="463" t="s">
        <v>918</v>
      </c>
      <c r="U582" s="463" t="s">
        <v>918</v>
      </c>
      <c r="V582" s="463" t="s">
        <v>918</v>
      </c>
      <c r="W582" s="463" t="s">
        <v>918</v>
      </c>
      <c r="X582" s="463" t="s">
        <v>918</v>
      </c>
      <c r="Y582" s="463" t="s">
        <v>918</v>
      </c>
      <c r="Z582" s="463" t="s">
        <v>918</v>
      </c>
      <c r="AA582" s="463" t="s">
        <v>918</v>
      </c>
      <c r="AB582" s="463" t="s">
        <v>918</v>
      </c>
      <c r="AC582" s="463" t="s">
        <v>918</v>
      </c>
      <c r="AD582" s="463" t="s">
        <v>918</v>
      </c>
      <c r="AE582" s="463" t="s">
        <v>918</v>
      </c>
      <c r="AF582" s="463" t="s">
        <v>918</v>
      </c>
      <c r="AG582" s="463" t="s">
        <v>918</v>
      </c>
      <c r="AH582" s="463" t="s">
        <v>918</v>
      </c>
      <c r="AI582" s="463" t="s">
        <v>918</v>
      </c>
      <c r="AJ582" s="463" t="s">
        <v>918</v>
      </c>
      <c r="AK582" s="463" t="s">
        <v>918</v>
      </c>
      <c r="AL582" s="726"/>
      <c r="AM582" s="726"/>
      <c r="AN582" s="726"/>
      <c r="AO582" s="726"/>
      <c r="AP582" s="726"/>
      <c r="AQ582" s="726"/>
      <c r="AR582" s="726"/>
      <c r="AS582" s="726"/>
      <c r="AT582" s="726"/>
      <c r="AU582" s="726"/>
      <c r="AV582" s="726"/>
      <c r="AW582" s="726"/>
      <c r="AX582" s="726"/>
      <c r="AY582" s="726"/>
      <c r="AZ582" s="726"/>
      <c r="BA582" s="726"/>
      <c r="BB582" s="726"/>
      <c r="BC582" s="726"/>
      <c r="BD582" s="726"/>
      <c r="BE582" s="726"/>
      <c r="BF582" s="726"/>
      <c r="BG582" s="726"/>
      <c r="BH582" s="726"/>
      <c r="BI582" s="726"/>
      <c r="BJ582" s="726"/>
      <c r="BK582" s="726"/>
      <c r="BL582" s="726"/>
    </row>
    <row r="583" spans="1:64" outlineLevel="1" x14ac:dyDescent="0.2">
      <c r="A583" s="726"/>
      <c r="B583" s="845" t="s">
        <v>946</v>
      </c>
      <c r="C583" s="974" t="s">
        <v>3333</v>
      </c>
      <c r="D583" s="463" t="s">
        <v>918</v>
      </c>
      <c r="E583" s="463" t="s">
        <v>918</v>
      </c>
      <c r="F583" s="463" t="s">
        <v>918</v>
      </c>
      <c r="G583" s="463" t="s">
        <v>918</v>
      </c>
      <c r="H583" s="463" t="s">
        <v>918</v>
      </c>
      <c r="I583" s="463" t="s">
        <v>918</v>
      </c>
      <c r="J583" s="463" t="s">
        <v>918</v>
      </c>
      <c r="K583" s="463" t="s">
        <v>918</v>
      </c>
      <c r="L583" s="463" t="s">
        <v>918</v>
      </c>
      <c r="M583" s="463" t="s">
        <v>918</v>
      </c>
      <c r="N583" s="463" t="s">
        <v>918</v>
      </c>
      <c r="O583" s="463" t="s">
        <v>918</v>
      </c>
      <c r="P583" s="463" t="s">
        <v>918</v>
      </c>
      <c r="Q583" s="463" t="s">
        <v>918</v>
      </c>
      <c r="R583" s="463" t="s">
        <v>918</v>
      </c>
      <c r="S583" s="463" t="s">
        <v>918</v>
      </c>
      <c r="T583" s="463" t="s">
        <v>918</v>
      </c>
      <c r="U583" s="463" t="s">
        <v>918</v>
      </c>
      <c r="V583" s="463" t="s">
        <v>918</v>
      </c>
      <c r="W583" s="463" t="s">
        <v>918</v>
      </c>
      <c r="X583" s="463" t="s">
        <v>918</v>
      </c>
      <c r="Y583" s="463" t="s">
        <v>918</v>
      </c>
      <c r="Z583" s="463" t="s">
        <v>918</v>
      </c>
      <c r="AA583" s="463" t="s">
        <v>918</v>
      </c>
      <c r="AB583" s="463" t="s">
        <v>918</v>
      </c>
      <c r="AC583" s="463" t="s">
        <v>918</v>
      </c>
      <c r="AD583" s="463" t="s">
        <v>918</v>
      </c>
      <c r="AE583" s="463" t="s">
        <v>918</v>
      </c>
      <c r="AF583" s="463" t="s">
        <v>918</v>
      </c>
      <c r="AG583" s="463" t="s">
        <v>918</v>
      </c>
      <c r="AH583" s="463" t="s">
        <v>918</v>
      </c>
      <c r="AI583" s="463" t="s">
        <v>918</v>
      </c>
      <c r="AJ583" s="463" t="s">
        <v>918</v>
      </c>
      <c r="AK583" s="463" t="s">
        <v>918</v>
      </c>
      <c r="AL583" s="726"/>
      <c r="AM583" s="726"/>
      <c r="AN583" s="726"/>
      <c r="AO583" s="726"/>
      <c r="AP583" s="726"/>
      <c r="AQ583" s="726"/>
      <c r="AR583" s="726"/>
      <c r="AS583" s="726"/>
      <c r="AT583" s="726"/>
      <c r="AU583" s="726"/>
      <c r="AV583" s="726"/>
      <c r="AW583" s="726"/>
      <c r="AX583" s="726"/>
      <c r="AY583" s="726"/>
      <c r="AZ583" s="726"/>
      <c r="BA583" s="726"/>
      <c r="BB583" s="726"/>
      <c r="BC583" s="726"/>
      <c r="BD583" s="726"/>
      <c r="BE583" s="726"/>
      <c r="BF583" s="726"/>
      <c r="BG583" s="726"/>
      <c r="BH583" s="726"/>
      <c r="BI583" s="726"/>
      <c r="BJ583" s="726"/>
      <c r="BK583" s="726"/>
      <c r="BL583" s="726"/>
    </row>
    <row r="584" spans="1:64" outlineLevel="1" x14ac:dyDescent="0.2">
      <c r="A584" s="726"/>
      <c r="B584" s="845" t="s">
        <v>946</v>
      </c>
      <c r="C584" s="974" t="s">
        <v>3334</v>
      </c>
      <c r="D584" s="463" t="s">
        <v>918</v>
      </c>
      <c r="E584" s="463" t="s">
        <v>918</v>
      </c>
      <c r="F584" s="463" t="s">
        <v>918</v>
      </c>
      <c r="G584" s="463" t="s">
        <v>918</v>
      </c>
      <c r="H584" s="463" t="s">
        <v>918</v>
      </c>
      <c r="I584" s="463" t="s">
        <v>918</v>
      </c>
      <c r="J584" s="463" t="s">
        <v>918</v>
      </c>
      <c r="K584" s="463" t="s">
        <v>918</v>
      </c>
      <c r="L584" s="463" t="s">
        <v>918</v>
      </c>
      <c r="M584" s="463" t="s">
        <v>918</v>
      </c>
      <c r="N584" s="463" t="s">
        <v>918</v>
      </c>
      <c r="O584" s="463" t="s">
        <v>918</v>
      </c>
      <c r="P584" s="463" t="s">
        <v>918</v>
      </c>
      <c r="Q584" s="463" t="s">
        <v>918</v>
      </c>
      <c r="R584" s="463" t="s">
        <v>918</v>
      </c>
      <c r="S584" s="463" t="s">
        <v>918</v>
      </c>
      <c r="T584" s="463" t="s">
        <v>918</v>
      </c>
      <c r="U584" s="463" t="s">
        <v>918</v>
      </c>
      <c r="V584" s="463" t="s">
        <v>918</v>
      </c>
      <c r="W584" s="463" t="s">
        <v>918</v>
      </c>
      <c r="X584" s="463" t="s">
        <v>918</v>
      </c>
      <c r="Y584" s="463" t="s">
        <v>918</v>
      </c>
      <c r="Z584" s="463" t="s">
        <v>918</v>
      </c>
      <c r="AA584" s="463" t="s">
        <v>918</v>
      </c>
      <c r="AB584" s="463" t="s">
        <v>918</v>
      </c>
      <c r="AC584" s="463" t="s">
        <v>918</v>
      </c>
      <c r="AD584" s="463" t="s">
        <v>918</v>
      </c>
      <c r="AE584" s="463" t="s">
        <v>918</v>
      </c>
      <c r="AF584" s="463" t="s">
        <v>918</v>
      </c>
      <c r="AG584" s="463" t="s">
        <v>918</v>
      </c>
      <c r="AH584" s="463" t="s">
        <v>918</v>
      </c>
      <c r="AI584" s="463" t="s">
        <v>918</v>
      </c>
      <c r="AJ584" s="463" t="s">
        <v>918</v>
      </c>
      <c r="AK584" s="463" t="s">
        <v>918</v>
      </c>
      <c r="AL584" s="726"/>
      <c r="AM584" s="726"/>
      <c r="AN584" s="726"/>
      <c r="AO584" s="726"/>
      <c r="AP584" s="726"/>
      <c r="AQ584" s="726"/>
      <c r="AR584" s="726"/>
      <c r="AS584" s="726"/>
      <c r="AT584" s="726"/>
      <c r="AU584" s="726"/>
      <c r="AV584" s="726"/>
      <c r="AW584" s="726"/>
      <c r="AX584" s="726"/>
      <c r="AY584" s="726"/>
      <c r="AZ584" s="726"/>
      <c r="BA584" s="726"/>
      <c r="BB584" s="726"/>
      <c r="BC584" s="726"/>
      <c r="BD584" s="726"/>
      <c r="BE584" s="726"/>
      <c r="BF584" s="726"/>
      <c r="BG584" s="726"/>
      <c r="BH584" s="726"/>
      <c r="BI584" s="726"/>
      <c r="BJ584" s="726"/>
      <c r="BK584" s="726"/>
      <c r="BL584" s="726"/>
    </row>
    <row r="585" spans="1:64" outlineLevel="1" x14ac:dyDescent="0.2">
      <c r="A585" s="726"/>
      <c r="B585" s="845" t="s">
        <v>946</v>
      </c>
      <c r="C585" s="974" t="s">
        <v>3335</v>
      </c>
      <c r="D585" s="463" t="s">
        <v>918</v>
      </c>
      <c r="E585" s="463" t="s">
        <v>918</v>
      </c>
      <c r="F585" s="463" t="s">
        <v>918</v>
      </c>
      <c r="G585" s="463" t="s">
        <v>918</v>
      </c>
      <c r="H585" s="463" t="s">
        <v>918</v>
      </c>
      <c r="I585" s="463" t="s">
        <v>918</v>
      </c>
      <c r="J585" s="463" t="s">
        <v>918</v>
      </c>
      <c r="K585" s="463" t="s">
        <v>918</v>
      </c>
      <c r="L585" s="463" t="s">
        <v>918</v>
      </c>
      <c r="M585" s="463" t="s">
        <v>918</v>
      </c>
      <c r="N585" s="463" t="s">
        <v>918</v>
      </c>
      <c r="O585" s="463" t="s">
        <v>918</v>
      </c>
      <c r="P585" s="463" t="s">
        <v>918</v>
      </c>
      <c r="Q585" s="463" t="s">
        <v>918</v>
      </c>
      <c r="R585" s="463" t="s">
        <v>918</v>
      </c>
      <c r="S585" s="463" t="s">
        <v>918</v>
      </c>
      <c r="T585" s="463" t="s">
        <v>918</v>
      </c>
      <c r="U585" s="463" t="s">
        <v>918</v>
      </c>
      <c r="V585" s="463" t="s">
        <v>918</v>
      </c>
      <c r="W585" s="463" t="s">
        <v>918</v>
      </c>
      <c r="X585" s="463" t="s">
        <v>918</v>
      </c>
      <c r="Y585" s="463" t="s">
        <v>918</v>
      </c>
      <c r="Z585" s="463" t="s">
        <v>918</v>
      </c>
      <c r="AA585" s="463" t="s">
        <v>918</v>
      </c>
      <c r="AB585" s="463" t="s">
        <v>918</v>
      </c>
      <c r="AC585" s="463" t="s">
        <v>918</v>
      </c>
      <c r="AD585" s="463" t="s">
        <v>918</v>
      </c>
      <c r="AE585" s="463" t="s">
        <v>918</v>
      </c>
      <c r="AF585" s="463" t="s">
        <v>918</v>
      </c>
      <c r="AG585" s="463" t="s">
        <v>918</v>
      </c>
      <c r="AH585" s="463" t="s">
        <v>918</v>
      </c>
      <c r="AI585" s="463" t="s">
        <v>918</v>
      </c>
      <c r="AJ585" s="463" t="s">
        <v>918</v>
      </c>
      <c r="AK585" s="463" t="s">
        <v>918</v>
      </c>
      <c r="AL585" s="726"/>
      <c r="AM585" s="726"/>
      <c r="AN585" s="726"/>
      <c r="AO585" s="726"/>
      <c r="AP585" s="726"/>
      <c r="AQ585" s="726"/>
      <c r="AR585" s="726"/>
      <c r="AS585" s="726"/>
      <c r="AT585" s="726"/>
      <c r="AU585" s="726"/>
      <c r="AV585" s="726"/>
      <c r="AW585" s="726"/>
      <c r="AX585" s="726"/>
      <c r="AY585" s="726"/>
      <c r="AZ585" s="726"/>
      <c r="BA585" s="726"/>
      <c r="BB585" s="726"/>
      <c r="BC585" s="726"/>
      <c r="BD585" s="726"/>
      <c r="BE585" s="726"/>
      <c r="BF585" s="726"/>
      <c r="BG585" s="726"/>
      <c r="BH585" s="726"/>
      <c r="BI585" s="726"/>
      <c r="BJ585" s="726"/>
      <c r="BK585" s="726"/>
      <c r="BL585" s="726"/>
    </row>
    <row r="586" spans="1:64" outlineLevel="1" x14ac:dyDescent="0.2">
      <c r="A586" s="726"/>
      <c r="B586" s="845" t="s">
        <v>946</v>
      </c>
      <c r="C586" s="974" t="s">
        <v>3336</v>
      </c>
      <c r="D586" s="463" t="s">
        <v>918</v>
      </c>
      <c r="E586" s="463" t="s">
        <v>918</v>
      </c>
      <c r="F586" s="463" t="s">
        <v>918</v>
      </c>
      <c r="G586" s="463" t="s">
        <v>918</v>
      </c>
      <c r="H586" s="463" t="s">
        <v>918</v>
      </c>
      <c r="I586" s="463" t="s">
        <v>918</v>
      </c>
      <c r="J586" s="463" t="s">
        <v>918</v>
      </c>
      <c r="K586" s="463" t="s">
        <v>918</v>
      </c>
      <c r="L586" s="463" t="s">
        <v>918</v>
      </c>
      <c r="M586" s="463" t="s">
        <v>918</v>
      </c>
      <c r="N586" s="463" t="s">
        <v>918</v>
      </c>
      <c r="O586" s="463" t="s">
        <v>918</v>
      </c>
      <c r="P586" s="463" t="s">
        <v>918</v>
      </c>
      <c r="Q586" s="463" t="s">
        <v>918</v>
      </c>
      <c r="R586" s="463" t="s">
        <v>918</v>
      </c>
      <c r="S586" s="463" t="s">
        <v>918</v>
      </c>
      <c r="T586" s="463" t="s">
        <v>918</v>
      </c>
      <c r="U586" s="463" t="s">
        <v>918</v>
      </c>
      <c r="V586" s="463" t="s">
        <v>918</v>
      </c>
      <c r="W586" s="463" t="s">
        <v>918</v>
      </c>
      <c r="X586" s="463" t="s">
        <v>918</v>
      </c>
      <c r="Y586" s="463" t="s">
        <v>918</v>
      </c>
      <c r="Z586" s="463" t="s">
        <v>918</v>
      </c>
      <c r="AA586" s="463" t="s">
        <v>918</v>
      </c>
      <c r="AB586" s="463" t="s">
        <v>918</v>
      </c>
      <c r="AC586" s="463" t="s">
        <v>918</v>
      </c>
      <c r="AD586" s="463" t="s">
        <v>918</v>
      </c>
      <c r="AE586" s="463" t="s">
        <v>918</v>
      </c>
      <c r="AF586" s="463" t="s">
        <v>918</v>
      </c>
      <c r="AG586" s="463" t="s">
        <v>918</v>
      </c>
      <c r="AH586" s="463" t="s">
        <v>918</v>
      </c>
      <c r="AI586" s="463" t="s">
        <v>918</v>
      </c>
      <c r="AJ586" s="463" t="s">
        <v>918</v>
      </c>
      <c r="AK586" s="463" t="s">
        <v>918</v>
      </c>
      <c r="AL586" s="726"/>
      <c r="AM586" s="726"/>
      <c r="AN586" s="726"/>
      <c r="AO586" s="726"/>
      <c r="AP586" s="726"/>
      <c r="AQ586" s="726"/>
      <c r="AR586" s="726"/>
      <c r="AS586" s="726"/>
      <c r="AT586" s="726"/>
      <c r="AU586" s="726"/>
      <c r="AV586" s="726"/>
      <c r="AW586" s="726"/>
      <c r="AX586" s="726"/>
      <c r="AY586" s="726"/>
      <c r="AZ586" s="726"/>
      <c r="BA586" s="726"/>
      <c r="BB586" s="726"/>
      <c r="BC586" s="726"/>
      <c r="BD586" s="726"/>
      <c r="BE586" s="726"/>
      <c r="BF586" s="726"/>
      <c r="BG586" s="726"/>
      <c r="BH586" s="726"/>
      <c r="BI586" s="726"/>
      <c r="BJ586" s="726"/>
      <c r="BK586" s="726"/>
      <c r="BL586" s="726"/>
    </row>
    <row r="587" spans="1:64" outlineLevel="1" x14ac:dyDescent="0.2">
      <c r="A587" s="726"/>
      <c r="B587" s="845" t="s">
        <v>946</v>
      </c>
      <c r="C587" s="974" t="s">
        <v>3337</v>
      </c>
      <c r="D587" s="463" t="s">
        <v>918</v>
      </c>
      <c r="E587" s="463" t="s">
        <v>918</v>
      </c>
      <c r="F587" s="463" t="s">
        <v>918</v>
      </c>
      <c r="G587" s="463" t="s">
        <v>918</v>
      </c>
      <c r="H587" s="463" t="s">
        <v>918</v>
      </c>
      <c r="I587" s="463" t="s">
        <v>918</v>
      </c>
      <c r="J587" s="463" t="s">
        <v>918</v>
      </c>
      <c r="K587" s="463" t="s">
        <v>918</v>
      </c>
      <c r="L587" s="463" t="s">
        <v>918</v>
      </c>
      <c r="M587" s="463" t="s">
        <v>918</v>
      </c>
      <c r="N587" s="463" t="s">
        <v>918</v>
      </c>
      <c r="O587" s="463" t="s">
        <v>918</v>
      </c>
      <c r="P587" s="463" t="s">
        <v>918</v>
      </c>
      <c r="Q587" s="463" t="s">
        <v>918</v>
      </c>
      <c r="R587" s="463" t="s">
        <v>918</v>
      </c>
      <c r="S587" s="463" t="s">
        <v>918</v>
      </c>
      <c r="T587" s="463" t="s">
        <v>918</v>
      </c>
      <c r="U587" s="463" t="s">
        <v>918</v>
      </c>
      <c r="V587" s="463" t="s">
        <v>918</v>
      </c>
      <c r="W587" s="463" t="s">
        <v>918</v>
      </c>
      <c r="X587" s="463" t="s">
        <v>918</v>
      </c>
      <c r="Y587" s="463" t="s">
        <v>918</v>
      </c>
      <c r="Z587" s="463" t="s">
        <v>918</v>
      </c>
      <c r="AA587" s="463" t="s">
        <v>918</v>
      </c>
      <c r="AB587" s="463" t="s">
        <v>918</v>
      </c>
      <c r="AC587" s="463" t="s">
        <v>918</v>
      </c>
      <c r="AD587" s="463" t="s">
        <v>918</v>
      </c>
      <c r="AE587" s="463" t="s">
        <v>918</v>
      </c>
      <c r="AF587" s="463" t="s">
        <v>918</v>
      </c>
      <c r="AG587" s="463" t="s">
        <v>918</v>
      </c>
      <c r="AH587" s="463" t="s">
        <v>918</v>
      </c>
      <c r="AI587" s="463" t="s">
        <v>918</v>
      </c>
      <c r="AJ587" s="463" t="s">
        <v>918</v>
      </c>
      <c r="AK587" s="463" t="s">
        <v>918</v>
      </c>
      <c r="AL587" s="726"/>
      <c r="AM587" s="726"/>
      <c r="AN587" s="726"/>
      <c r="AO587" s="726"/>
      <c r="AP587" s="726"/>
      <c r="AQ587" s="726"/>
      <c r="AR587" s="726"/>
      <c r="AS587" s="726"/>
      <c r="AT587" s="726"/>
      <c r="AU587" s="726"/>
      <c r="AV587" s="726"/>
      <c r="AW587" s="726"/>
      <c r="AX587" s="726"/>
      <c r="AY587" s="726"/>
      <c r="AZ587" s="726"/>
      <c r="BA587" s="726"/>
      <c r="BB587" s="726"/>
      <c r="BC587" s="726"/>
      <c r="BD587" s="726"/>
      <c r="BE587" s="726"/>
      <c r="BF587" s="726"/>
      <c r="BG587" s="726"/>
      <c r="BH587" s="726"/>
      <c r="BI587" s="726"/>
      <c r="BJ587" s="726"/>
      <c r="BK587" s="726"/>
      <c r="BL587" s="726"/>
    </row>
    <row r="588" spans="1:64" outlineLevel="1" x14ac:dyDescent="0.2">
      <c r="A588" s="726"/>
      <c r="B588" s="845" t="s">
        <v>946</v>
      </c>
      <c r="C588" s="974" t="s">
        <v>3338</v>
      </c>
      <c r="D588" s="463" t="s">
        <v>918</v>
      </c>
      <c r="E588" s="463" t="s">
        <v>918</v>
      </c>
      <c r="F588" s="463" t="s">
        <v>918</v>
      </c>
      <c r="G588" s="463" t="s">
        <v>918</v>
      </c>
      <c r="H588" s="463" t="s">
        <v>918</v>
      </c>
      <c r="I588" s="463" t="s">
        <v>918</v>
      </c>
      <c r="J588" s="463" t="s">
        <v>918</v>
      </c>
      <c r="K588" s="463" t="s">
        <v>918</v>
      </c>
      <c r="L588" s="463" t="s">
        <v>918</v>
      </c>
      <c r="M588" s="463" t="s">
        <v>918</v>
      </c>
      <c r="N588" s="463" t="s">
        <v>918</v>
      </c>
      <c r="O588" s="463" t="s">
        <v>918</v>
      </c>
      <c r="P588" s="463" t="s">
        <v>918</v>
      </c>
      <c r="Q588" s="463" t="s">
        <v>918</v>
      </c>
      <c r="R588" s="463" t="s">
        <v>918</v>
      </c>
      <c r="S588" s="463" t="s">
        <v>918</v>
      </c>
      <c r="T588" s="463" t="s">
        <v>918</v>
      </c>
      <c r="U588" s="463" t="s">
        <v>918</v>
      </c>
      <c r="V588" s="463" t="s">
        <v>918</v>
      </c>
      <c r="W588" s="463" t="s">
        <v>918</v>
      </c>
      <c r="X588" s="463" t="s">
        <v>918</v>
      </c>
      <c r="Y588" s="463" t="s">
        <v>918</v>
      </c>
      <c r="Z588" s="463" t="s">
        <v>918</v>
      </c>
      <c r="AA588" s="463" t="s">
        <v>918</v>
      </c>
      <c r="AB588" s="463" t="s">
        <v>918</v>
      </c>
      <c r="AC588" s="463" t="s">
        <v>918</v>
      </c>
      <c r="AD588" s="463" t="s">
        <v>918</v>
      </c>
      <c r="AE588" s="463" t="s">
        <v>918</v>
      </c>
      <c r="AF588" s="463" t="s">
        <v>918</v>
      </c>
      <c r="AG588" s="463" t="s">
        <v>918</v>
      </c>
      <c r="AH588" s="463" t="s">
        <v>918</v>
      </c>
      <c r="AI588" s="463" t="s">
        <v>918</v>
      </c>
      <c r="AJ588" s="463" t="s">
        <v>918</v>
      </c>
      <c r="AK588" s="463" t="s">
        <v>918</v>
      </c>
      <c r="AL588" s="726"/>
      <c r="AM588" s="726"/>
      <c r="AN588" s="726"/>
      <c r="AO588" s="726"/>
      <c r="AP588" s="726"/>
      <c r="AQ588" s="726"/>
      <c r="AR588" s="726"/>
      <c r="AS588" s="726"/>
      <c r="AT588" s="726"/>
      <c r="AU588" s="726"/>
      <c r="AV588" s="726"/>
      <c r="AW588" s="726"/>
      <c r="AX588" s="726"/>
      <c r="AY588" s="726"/>
      <c r="AZ588" s="726"/>
      <c r="BA588" s="726"/>
      <c r="BB588" s="726"/>
      <c r="BC588" s="726"/>
      <c r="BD588" s="726"/>
      <c r="BE588" s="726"/>
      <c r="BF588" s="726"/>
      <c r="BG588" s="726"/>
      <c r="BH588" s="726"/>
      <c r="BI588" s="726"/>
      <c r="BJ588" s="726"/>
      <c r="BK588" s="726"/>
      <c r="BL588" s="726"/>
    </row>
    <row r="589" spans="1:64" outlineLevel="1" x14ac:dyDescent="0.2">
      <c r="A589" s="726"/>
      <c r="B589" s="845" t="s">
        <v>946</v>
      </c>
      <c r="C589" s="974" t="s">
        <v>3339</v>
      </c>
      <c r="D589" s="463" t="s">
        <v>918</v>
      </c>
      <c r="E589" s="463" t="s">
        <v>918</v>
      </c>
      <c r="F589" s="463" t="s">
        <v>918</v>
      </c>
      <c r="G589" s="463" t="s">
        <v>918</v>
      </c>
      <c r="H589" s="463" t="s">
        <v>918</v>
      </c>
      <c r="I589" s="463" t="s">
        <v>918</v>
      </c>
      <c r="J589" s="463" t="s">
        <v>918</v>
      </c>
      <c r="K589" s="463" t="s">
        <v>918</v>
      </c>
      <c r="L589" s="463" t="s">
        <v>918</v>
      </c>
      <c r="M589" s="463" t="s">
        <v>918</v>
      </c>
      <c r="N589" s="463" t="s">
        <v>918</v>
      </c>
      <c r="O589" s="463" t="s">
        <v>918</v>
      </c>
      <c r="P589" s="463" t="s">
        <v>918</v>
      </c>
      <c r="Q589" s="463" t="s">
        <v>918</v>
      </c>
      <c r="R589" s="463" t="s">
        <v>918</v>
      </c>
      <c r="S589" s="463" t="s">
        <v>918</v>
      </c>
      <c r="T589" s="463" t="s">
        <v>918</v>
      </c>
      <c r="U589" s="463" t="s">
        <v>918</v>
      </c>
      <c r="V589" s="463" t="s">
        <v>918</v>
      </c>
      <c r="W589" s="463" t="s">
        <v>918</v>
      </c>
      <c r="X589" s="463" t="s">
        <v>918</v>
      </c>
      <c r="Y589" s="463" t="s">
        <v>918</v>
      </c>
      <c r="Z589" s="463" t="s">
        <v>918</v>
      </c>
      <c r="AA589" s="463" t="s">
        <v>918</v>
      </c>
      <c r="AB589" s="463" t="s">
        <v>918</v>
      </c>
      <c r="AC589" s="463" t="s">
        <v>918</v>
      </c>
      <c r="AD589" s="463" t="s">
        <v>918</v>
      </c>
      <c r="AE589" s="463" t="s">
        <v>918</v>
      </c>
      <c r="AF589" s="463" t="s">
        <v>918</v>
      </c>
      <c r="AG589" s="463" t="s">
        <v>918</v>
      </c>
      <c r="AH589" s="463" t="s">
        <v>918</v>
      </c>
      <c r="AI589" s="463" t="s">
        <v>918</v>
      </c>
      <c r="AJ589" s="463" t="s">
        <v>918</v>
      </c>
      <c r="AK589" s="463" t="s">
        <v>918</v>
      </c>
      <c r="AL589" s="726"/>
      <c r="AM589" s="726"/>
      <c r="AN589" s="726"/>
      <c r="AO589" s="726"/>
      <c r="AP589" s="726"/>
      <c r="AQ589" s="726"/>
      <c r="AR589" s="726"/>
      <c r="AS589" s="726"/>
      <c r="AT589" s="726"/>
      <c r="AU589" s="726"/>
      <c r="AV589" s="726"/>
      <c r="AW589" s="726"/>
      <c r="AX589" s="726"/>
      <c r="AY589" s="726"/>
      <c r="AZ589" s="726"/>
      <c r="BA589" s="726"/>
      <c r="BB589" s="726"/>
      <c r="BC589" s="726"/>
      <c r="BD589" s="726"/>
      <c r="BE589" s="726"/>
      <c r="BF589" s="726"/>
      <c r="BG589" s="726"/>
      <c r="BH589" s="726"/>
      <c r="BI589" s="726"/>
      <c r="BJ589" s="726"/>
      <c r="BK589" s="726"/>
      <c r="BL589" s="726"/>
    </row>
    <row r="590" spans="1:64" outlineLevel="1" x14ac:dyDescent="0.2">
      <c r="A590" s="726"/>
      <c r="B590" s="845" t="s">
        <v>946</v>
      </c>
      <c r="C590" s="974" t="s">
        <v>3340</v>
      </c>
      <c r="D590" s="463" t="s">
        <v>918</v>
      </c>
      <c r="E590" s="463" t="s">
        <v>918</v>
      </c>
      <c r="F590" s="463" t="s">
        <v>918</v>
      </c>
      <c r="G590" s="463" t="s">
        <v>918</v>
      </c>
      <c r="H590" s="463" t="s">
        <v>918</v>
      </c>
      <c r="I590" s="463" t="s">
        <v>918</v>
      </c>
      <c r="J590" s="463" t="s">
        <v>918</v>
      </c>
      <c r="K590" s="463" t="s">
        <v>918</v>
      </c>
      <c r="L590" s="463" t="s">
        <v>918</v>
      </c>
      <c r="M590" s="463" t="s">
        <v>918</v>
      </c>
      <c r="N590" s="463" t="s">
        <v>918</v>
      </c>
      <c r="O590" s="463" t="s">
        <v>918</v>
      </c>
      <c r="P590" s="463" t="s">
        <v>918</v>
      </c>
      <c r="Q590" s="463" t="s">
        <v>918</v>
      </c>
      <c r="R590" s="463" t="s">
        <v>918</v>
      </c>
      <c r="S590" s="463" t="s">
        <v>918</v>
      </c>
      <c r="T590" s="463" t="s">
        <v>918</v>
      </c>
      <c r="U590" s="463" t="s">
        <v>918</v>
      </c>
      <c r="V590" s="463" t="s">
        <v>918</v>
      </c>
      <c r="W590" s="463" t="s">
        <v>918</v>
      </c>
      <c r="X590" s="463" t="s">
        <v>918</v>
      </c>
      <c r="Y590" s="463" t="s">
        <v>918</v>
      </c>
      <c r="Z590" s="463" t="s">
        <v>918</v>
      </c>
      <c r="AA590" s="463" t="s">
        <v>918</v>
      </c>
      <c r="AB590" s="463" t="s">
        <v>918</v>
      </c>
      <c r="AC590" s="463" t="s">
        <v>918</v>
      </c>
      <c r="AD590" s="463" t="s">
        <v>918</v>
      </c>
      <c r="AE590" s="463" t="s">
        <v>918</v>
      </c>
      <c r="AF590" s="463" t="s">
        <v>918</v>
      </c>
      <c r="AG590" s="463" t="s">
        <v>918</v>
      </c>
      <c r="AH590" s="463" t="s">
        <v>918</v>
      </c>
      <c r="AI590" s="463" t="s">
        <v>918</v>
      </c>
      <c r="AJ590" s="463" t="s">
        <v>918</v>
      </c>
      <c r="AK590" s="463" t="s">
        <v>918</v>
      </c>
      <c r="AL590" s="726"/>
      <c r="AM590" s="726"/>
      <c r="AN590" s="726"/>
      <c r="AO590" s="726"/>
      <c r="AP590" s="726"/>
      <c r="AQ590" s="726"/>
      <c r="AR590" s="726"/>
      <c r="AS590" s="726"/>
      <c r="AT590" s="726"/>
      <c r="AU590" s="726"/>
      <c r="AV590" s="726"/>
      <c r="AW590" s="726"/>
      <c r="AX590" s="726"/>
      <c r="AY590" s="726"/>
      <c r="AZ590" s="726"/>
      <c r="BA590" s="726"/>
      <c r="BB590" s="726"/>
      <c r="BC590" s="726"/>
      <c r="BD590" s="726"/>
      <c r="BE590" s="726"/>
      <c r="BF590" s="726"/>
      <c r="BG590" s="726"/>
      <c r="BH590" s="726"/>
      <c r="BI590" s="726"/>
      <c r="BJ590" s="726"/>
      <c r="BK590" s="726"/>
      <c r="BL590" s="726"/>
    </row>
    <row r="591" spans="1:64" outlineLevel="1" x14ac:dyDescent="0.2">
      <c r="A591" s="726"/>
      <c r="B591" s="845" t="s">
        <v>946</v>
      </c>
      <c r="C591" s="974" t="s">
        <v>3341</v>
      </c>
      <c r="D591" s="463" t="s">
        <v>918</v>
      </c>
      <c r="E591" s="463" t="s">
        <v>918</v>
      </c>
      <c r="F591" s="463" t="s">
        <v>918</v>
      </c>
      <c r="G591" s="463" t="s">
        <v>918</v>
      </c>
      <c r="H591" s="463" t="s">
        <v>918</v>
      </c>
      <c r="I591" s="463" t="s">
        <v>918</v>
      </c>
      <c r="J591" s="463" t="s">
        <v>918</v>
      </c>
      <c r="K591" s="463" t="s">
        <v>918</v>
      </c>
      <c r="L591" s="463" t="s">
        <v>918</v>
      </c>
      <c r="M591" s="463" t="s">
        <v>918</v>
      </c>
      <c r="N591" s="463" t="s">
        <v>918</v>
      </c>
      <c r="O591" s="463" t="s">
        <v>918</v>
      </c>
      <c r="P591" s="463" t="s">
        <v>918</v>
      </c>
      <c r="Q591" s="463" t="s">
        <v>918</v>
      </c>
      <c r="R591" s="463" t="s">
        <v>918</v>
      </c>
      <c r="S591" s="463" t="s">
        <v>918</v>
      </c>
      <c r="T591" s="463" t="s">
        <v>918</v>
      </c>
      <c r="U591" s="463" t="s">
        <v>918</v>
      </c>
      <c r="V591" s="463" t="s">
        <v>918</v>
      </c>
      <c r="W591" s="463" t="s">
        <v>918</v>
      </c>
      <c r="X591" s="463" t="s">
        <v>918</v>
      </c>
      <c r="Y591" s="463" t="s">
        <v>918</v>
      </c>
      <c r="Z591" s="463" t="s">
        <v>918</v>
      </c>
      <c r="AA591" s="463" t="s">
        <v>918</v>
      </c>
      <c r="AB591" s="463" t="s">
        <v>918</v>
      </c>
      <c r="AC591" s="463" t="s">
        <v>918</v>
      </c>
      <c r="AD591" s="463" t="s">
        <v>918</v>
      </c>
      <c r="AE591" s="463" t="s">
        <v>918</v>
      </c>
      <c r="AF591" s="463" t="s">
        <v>918</v>
      </c>
      <c r="AG591" s="463" t="s">
        <v>918</v>
      </c>
      <c r="AH591" s="463" t="s">
        <v>918</v>
      </c>
      <c r="AI591" s="463" t="s">
        <v>918</v>
      </c>
      <c r="AJ591" s="463" t="s">
        <v>918</v>
      </c>
      <c r="AK591" s="463" t="s">
        <v>918</v>
      </c>
      <c r="AL591" s="726"/>
      <c r="AM591" s="726"/>
      <c r="AN591" s="726"/>
      <c r="AO591" s="726"/>
      <c r="AP591" s="726"/>
      <c r="AQ591" s="726"/>
      <c r="AR591" s="726"/>
      <c r="AS591" s="726"/>
      <c r="AT591" s="726"/>
      <c r="AU591" s="726"/>
      <c r="AV591" s="726"/>
      <c r="AW591" s="726"/>
      <c r="AX591" s="726"/>
      <c r="AY591" s="726"/>
      <c r="AZ591" s="726"/>
      <c r="BA591" s="726"/>
      <c r="BB591" s="726"/>
      <c r="BC591" s="726"/>
      <c r="BD591" s="726"/>
      <c r="BE591" s="726"/>
      <c r="BF591" s="726"/>
      <c r="BG591" s="726"/>
      <c r="BH591" s="726"/>
      <c r="BI591" s="726"/>
      <c r="BJ591" s="726"/>
      <c r="BK591" s="726"/>
      <c r="BL591" s="726"/>
    </row>
    <row r="592" spans="1:64" outlineLevel="1" x14ac:dyDescent="0.2">
      <c r="A592" s="726"/>
      <c r="B592" s="845" t="s">
        <v>946</v>
      </c>
      <c r="C592" s="974" t="s">
        <v>3342</v>
      </c>
      <c r="D592" s="463" t="s">
        <v>918</v>
      </c>
      <c r="E592" s="463" t="s">
        <v>918</v>
      </c>
      <c r="F592" s="463" t="s">
        <v>918</v>
      </c>
      <c r="G592" s="463" t="s">
        <v>918</v>
      </c>
      <c r="H592" s="463" t="s">
        <v>918</v>
      </c>
      <c r="I592" s="463" t="s">
        <v>918</v>
      </c>
      <c r="J592" s="463" t="s">
        <v>918</v>
      </c>
      <c r="K592" s="463" t="s">
        <v>918</v>
      </c>
      <c r="L592" s="463" t="s">
        <v>918</v>
      </c>
      <c r="M592" s="463" t="s">
        <v>918</v>
      </c>
      <c r="N592" s="463" t="s">
        <v>918</v>
      </c>
      <c r="O592" s="463" t="s">
        <v>918</v>
      </c>
      <c r="P592" s="463" t="s">
        <v>918</v>
      </c>
      <c r="Q592" s="463" t="s">
        <v>918</v>
      </c>
      <c r="R592" s="463" t="s">
        <v>918</v>
      </c>
      <c r="S592" s="463" t="s">
        <v>918</v>
      </c>
      <c r="T592" s="463" t="s">
        <v>918</v>
      </c>
      <c r="U592" s="463" t="s">
        <v>918</v>
      </c>
      <c r="V592" s="463" t="s">
        <v>918</v>
      </c>
      <c r="W592" s="463" t="s">
        <v>918</v>
      </c>
      <c r="X592" s="463" t="s">
        <v>918</v>
      </c>
      <c r="Y592" s="463" t="s">
        <v>918</v>
      </c>
      <c r="Z592" s="463" t="s">
        <v>918</v>
      </c>
      <c r="AA592" s="463" t="s">
        <v>918</v>
      </c>
      <c r="AB592" s="463" t="s">
        <v>918</v>
      </c>
      <c r="AC592" s="463" t="s">
        <v>918</v>
      </c>
      <c r="AD592" s="463" t="s">
        <v>918</v>
      </c>
      <c r="AE592" s="463" t="s">
        <v>918</v>
      </c>
      <c r="AF592" s="463" t="s">
        <v>918</v>
      </c>
      <c r="AG592" s="463" t="s">
        <v>918</v>
      </c>
      <c r="AH592" s="463" t="s">
        <v>918</v>
      </c>
      <c r="AI592" s="463" t="s">
        <v>918</v>
      </c>
      <c r="AJ592" s="463" t="s">
        <v>918</v>
      </c>
      <c r="AK592" s="463" t="s">
        <v>918</v>
      </c>
      <c r="AL592" s="726"/>
      <c r="AM592" s="726"/>
      <c r="AN592" s="726"/>
      <c r="AO592" s="726"/>
      <c r="AP592" s="726"/>
      <c r="AQ592" s="726"/>
      <c r="AR592" s="726"/>
      <c r="AS592" s="726"/>
      <c r="AT592" s="726"/>
      <c r="AU592" s="726"/>
      <c r="AV592" s="726"/>
      <c r="AW592" s="726"/>
      <c r="AX592" s="726"/>
      <c r="AY592" s="726"/>
      <c r="AZ592" s="726"/>
      <c r="BA592" s="726"/>
      <c r="BB592" s="726"/>
      <c r="BC592" s="726"/>
      <c r="BD592" s="726"/>
      <c r="BE592" s="726"/>
      <c r="BF592" s="726"/>
      <c r="BG592" s="726"/>
      <c r="BH592" s="726"/>
      <c r="BI592" s="726"/>
      <c r="BJ592" s="726"/>
      <c r="BK592" s="726"/>
      <c r="BL592" s="726"/>
    </row>
    <row r="593" spans="1:64" outlineLevel="1" x14ac:dyDescent="0.2">
      <c r="A593" s="726"/>
      <c r="B593" s="845" t="s">
        <v>946</v>
      </c>
      <c r="C593" s="974" t="s">
        <v>3343</v>
      </c>
      <c r="D593" s="463" t="s">
        <v>918</v>
      </c>
      <c r="E593" s="463" t="s">
        <v>918</v>
      </c>
      <c r="F593" s="463" t="s">
        <v>918</v>
      </c>
      <c r="G593" s="463" t="s">
        <v>918</v>
      </c>
      <c r="H593" s="463" t="s">
        <v>918</v>
      </c>
      <c r="I593" s="463" t="s">
        <v>918</v>
      </c>
      <c r="J593" s="463" t="s">
        <v>918</v>
      </c>
      <c r="K593" s="463" t="s">
        <v>918</v>
      </c>
      <c r="L593" s="463" t="s">
        <v>918</v>
      </c>
      <c r="M593" s="463" t="s">
        <v>918</v>
      </c>
      <c r="N593" s="463" t="s">
        <v>918</v>
      </c>
      <c r="O593" s="463" t="s">
        <v>918</v>
      </c>
      <c r="P593" s="463" t="s">
        <v>918</v>
      </c>
      <c r="Q593" s="463" t="s">
        <v>918</v>
      </c>
      <c r="R593" s="463" t="s">
        <v>918</v>
      </c>
      <c r="S593" s="463" t="s">
        <v>918</v>
      </c>
      <c r="T593" s="463" t="s">
        <v>918</v>
      </c>
      <c r="U593" s="463" t="s">
        <v>918</v>
      </c>
      <c r="V593" s="463" t="s">
        <v>918</v>
      </c>
      <c r="W593" s="463" t="s">
        <v>918</v>
      </c>
      <c r="X593" s="463" t="s">
        <v>918</v>
      </c>
      <c r="Y593" s="463" t="s">
        <v>918</v>
      </c>
      <c r="Z593" s="463" t="s">
        <v>918</v>
      </c>
      <c r="AA593" s="463" t="s">
        <v>918</v>
      </c>
      <c r="AB593" s="463" t="s">
        <v>918</v>
      </c>
      <c r="AC593" s="463" t="s">
        <v>918</v>
      </c>
      <c r="AD593" s="463" t="s">
        <v>918</v>
      </c>
      <c r="AE593" s="463" t="s">
        <v>918</v>
      </c>
      <c r="AF593" s="463" t="s">
        <v>918</v>
      </c>
      <c r="AG593" s="463" t="s">
        <v>918</v>
      </c>
      <c r="AH593" s="463" t="s">
        <v>918</v>
      </c>
      <c r="AI593" s="463" t="s">
        <v>918</v>
      </c>
      <c r="AJ593" s="463" t="s">
        <v>918</v>
      </c>
      <c r="AK593" s="463" t="s">
        <v>918</v>
      </c>
      <c r="AL593" s="726"/>
      <c r="AM593" s="726"/>
      <c r="AN593" s="726"/>
      <c r="AO593" s="726"/>
      <c r="AP593" s="726"/>
      <c r="AQ593" s="726"/>
      <c r="AR593" s="726"/>
      <c r="AS593" s="726"/>
      <c r="AT593" s="726"/>
      <c r="AU593" s="726"/>
      <c r="AV593" s="726"/>
      <c r="AW593" s="726"/>
      <c r="AX593" s="726"/>
      <c r="AY593" s="726"/>
      <c r="AZ593" s="726"/>
      <c r="BA593" s="726"/>
      <c r="BB593" s="726"/>
      <c r="BC593" s="726"/>
      <c r="BD593" s="726"/>
      <c r="BE593" s="726"/>
      <c r="BF593" s="726"/>
      <c r="BG593" s="726"/>
      <c r="BH593" s="726"/>
      <c r="BI593" s="726"/>
      <c r="BJ593" s="726"/>
      <c r="BK593" s="726"/>
      <c r="BL593" s="726"/>
    </row>
    <row r="594" spans="1:64" outlineLevel="1" x14ac:dyDescent="0.2">
      <c r="A594" s="726"/>
      <c r="B594" s="845" t="s">
        <v>946</v>
      </c>
      <c r="C594" s="974" t="s">
        <v>3344</v>
      </c>
      <c r="D594" s="463" t="s">
        <v>918</v>
      </c>
      <c r="E594" s="463" t="s">
        <v>918</v>
      </c>
      <c r="F594" s="463" t="s">
        <v>918</v>
      </c>
      <c r="G594" s="463" t="s">
        <v>918</v>
      </c>
      <c r="H594" s="463" t="s">
        <v>918</v>
      </c>
      <c r="I594" s="463" t="s">
        <v>918</v>
      </c>
      <c r="J594" s="463" t="s">
        <v>918</v>
      </c>
      <c r="K594" s="463" t="s">
        <v>918</v>
      </c>
      <c r="L594" s="463" t="s">
        <v>918</v>
      </c>
      <c r="M594" s="463" t="s">
        <v>918</v>
      </c>
      <c r="N594" s="463" t="s">
        <v>918</v>
      </c>
      <c r="O594" s="463" t="s">
        <v>918</v>
      </c>
      <c r="P594" s="463" t="s">
        <v>918</v>
      </c>
      <c r="Q594" s="463" t="s">
        <v>918</v>
      </c>
      <c r="R594" s="463" t="s">
        <v>918</v>
      </c>
      <c r="S594" s="463" t="s">
        <v>918</v>
      </c>
      <c r="T594" s="463" t="s">
        <v>918</v>
      </c>
      <c r="U594" s="463" t="s">
        <v>918</v>
      </c>
      <c r="V594" s="463" t="s">
        <v>918</v>
      </c>
      <c r="W594" s="463" t="s">
        <v>918</v>
      </c>
      <c r="X594" s="463" t="s">
        <v>918</v>
      </c>
      <c r="Y594" s="463" t="s">
        <v>918</v>
      </c>
      <c r="Z594" s="463" t="s">
        <v>918</v>
      </c>
      <c r="AA594" s="463" t="s">
        <v>918</v>
      </c>
      <c r="AB594" s="463" t="s">
        <v>918</v>
      </c>
      <c r="AC594" s="463" t="s">
        <v>918</v>
      </c>
      <c r="AD594" s="463" t="s">
        <v>918</v>
      </c>
      <c r="AE594" s="463" t="s">
        <v>918</v>
      </c>
      <c r="AF594" s="463" t="s">
        <v>918</v>
      </c>
      <c r="AG594" s="463" t="s">
        <v>918</v>
      </c>
      <c r="AH594" s="463" t="s">
        <v>918</v>
      </c>
      <c r="AI594" s="463" t="s">
        <v>918</v>
      </c>
      <c r="AJ594" s="463" t="s">
        <v>918</v>
      </c>
      <c r="AK594" s="463" t="s">
        <v>918</v>
      </c>
      <c r="AL594" s="726"/>
      <c r="AM594" s="726"/>
      <c r="AN594" s="726"/>
      <c r="AO594" s="726"/>
      <c r="AP594" s="726"/>
      <c r="AQ594" s="726"/>
      <c r="AR594" s="726"/>
      <c r="AS594" s="726"/>
      <c r="AT594" s="726"/>
      <c r="AU594" s="726"/>
      <c r="AV594" s="726"/>
      <c r="AW594" s="726"/>
      <c r="AX594" s="726"/>
      <c r="AY594" s="726"/>
      <c r="AZ594" s="726"/>
      <c r="BA594" s="726"/>
      <c r="BB594" s="726"/>
      <c r="BC594" s="726"/>
      <c r="BD594" s="726"/>
      <c r="BE594" s="726"/>
      <c r="BF594" s="726"/>
      <c r="BG594" s="726"/>
      <c r="BH594" s="726"/>
      <c r="BI594" s="726"/>
      <c r="BJ594" s="726"/>
      <c r="BK594" s="726"/>
      <c r="BL594" s="726"/>
    </row>
    <row r="595" spans="1:64" outlineLevel="1" x14ac:dyDescent="0.2">
      <c r="A595" s="726"/>
      <c r="B595" s="845" t="s">
        <v>946</v>
      </c>
      <c r="C595" s="974" t="s">
        <v>3345</v>
      </c>
      <c r="D595" s="463" t="s">
        <v>918</v>
      </c>
      <c r="E595" s="463" t="s">
        <v>918</v>
      </c>
      <c r="F595" s="463" t="s">
        <v>918</v>
      </c>
      <c r="G595" s="463" t="s">
        <v>918</v>
      </c>
      <c r="H595" s="463" t="s">
        <v>918</v>
      </c>
      <c r="I595" s="463" t="s">
        <v>918</v>
      </c>
      <c r="J595" s="463" t="s">
        <v>918</v>
      </c>
      <c r="K595" s="463" t="s">
        <v>918</v>
      </c>
      <c r="L595" s="463" t="s">
        <v>918</v>
      </c>
      <c r="M595" s="463" t="s">
        <v>918</v>
      </c>
      <c r="N595" s="463" t="s">
        <v>918</v>
      </c>
      <c r="O595" s="463" t="s">
        <v>918</v>
      </c>
      <c r="P595" s="463" t="s">
        <v>918</v>
      </c>
      <c r="Q595" s="463" t="s">
        <v>918</v>
      </c>
      <c r="R595" s="463" t="s">
        <v>918</v>
      </c>
      <c r="S595" s="463" t="s">
        <v>918</v>
      </c>
      <c r="T595" s="463" t="s">
        <v>918</v>
      </c>
      <c r="U595" s="463" t="s">
        <v>918</v>
      </c>
      <c r="V595" s="463" t="s">
        <v>918</v>
      </c>
      <c r="W595" s="463" t="s">
        <v>918</v>
      </c>
      <c r="X595" s="463" t="s">
        <v>918</v>
      </c>
      <c r="Y595" s="463" t="s">
        <v>918</v>
      </c>
      <c r="Z595" s="463" t="s">
        <v>918</v>
      </c>
      <c r="AA595" s="463" t="s">
        <v>918</v>
      </c>
      <c r="AB595" s="463" t="s">
        <v>918</v>
      </c>
      <c r="AC595" s="463" t="s">
        <v>918</v>
      </c>
      <c r="AD595" s="463" t="s">
        <v>918</v>
      </c>
      <c r="AE595" s="463" t="s">
        <v>918</v>
      </c>
      <c r="AF595" s="463" t="s">
        <v>918</v>
      </c>
      <c r="AG595" s="463" t="s">
        <v>918</v>
      </c>
      <c r="AH595" s="463" t="s">
        <v>918</v>
      </c>
      <c r="AI595" s="463" t="s">
        <v>918</v>
      </c>
      <c r="AJ595" s="463" t="s">
        <v>918</v>
      </c>
      <c r="AK595" s="463" t="s">
        <v>918</v>
      </c>
      <c r="AL595" s="726"/>
      <c r="AM595" s="726"/>
      <c r="AN595" s="726"/>
      <c r="AO595" s="726"/>
      <c r="AP595" s="726"/>
      <c r="AQ595" s="726"/>
      <c r="AR595" s="726"/>
      <c r="AS595" s="726"/>
      <c r="AT595" s="726"/>
      <c r="AU595" s="726"/>
      <c r="AV595" s="726"/>
      <c r="AW595" s="726"/>
      <c r="AX595" s="726"/>
      <c r="AY595" s="726"/>
      <c r="AZ595" s="726"/>
      <c r="BA595" s="726"/>
      <c r="BB595" s="726"/>
      <c r="BC595" s="726"/>
      <c r="BD595" s="726"/>
      <c r="BE595" s="726"/>
      <c r="BF595" s="726"/>
      <c r="BG595" s="726"/>
      <c r="BH595" s="726"/>
      <c r="BI595" s="726"/>
      <c r="BJ595" s="726"/>
      <c r="BK595" s="726"/>
      <c r="BL595" s="726"/>
    </row>
    <row r="596" spans="1:64" outlineLevel="1" x14ac:dyDescent="0.2">
      <c r="A596" s="726"/>
      <c r="B596" s="845" t="s">
        <v>946</v>
      </c>
      <c r="C596" s="974" t="s">
        <v>3346</v>
      </c>
      <c r="D596" s="463" t="s">
        <v>918</v>
      </c>
      <c r="E596" s="463" t="s">
        <v>918</v>
      </c>
      <c r="F596" s="463" t="s">
        <v>918</v>
      </c>
      <c r="G596" s="463" t="s">
        <v>918</v>
      </c>
      <c r="H596" s="463" t="s">
        <v>918</v>
      </c>
      <c r="I596" s="463" t="s">
        <v>918</v>
      </c>
      <c r="J596" s="463" t="s">
        <v>918</v>
      </c>
      <c r="K596" s="463" t="s">
        <v>918</v>
      </c>
      <c r="L596" s="463" t="s">
        <v>918</v>
      </c>
      <c r="M596" s="463" t="s">
        <v>918</v>
      </c>
      <c r="N596" s="463" t="s">
        <v>918</v>
      </c>
      <c r="O596" s="463" t="s">
        <v>918</v>
      </c>
      <c r="P596" s="463" t="s">
        <v>918</v>
      </c>
      <c r="Q596" s="463" t="s">
        <v>918</v>
      </c>
      <c r="R596" s="463" t="s">
        <v>918</v>
      </c>
      <c r="S596" s="463" t="s">
        <v>918</v>
      </c>
      <c r="T596" s="463" t="s">
        <v>918</v>
      </c>
      <c r="U596" s="463" t="s">
        <v>918</v>
      </c>
      <c r="V596" s="463" t="s">
        <v>918</v>
      </c>
      <c r="W596" s="463" t="s">
        <v>918</v>
      </c>
      <c r="X596" s="463" t="s">
        <v>918</v>
      </c>
      <c r="Y596" s="463" t="s">
        <v>918</v>
      </c>
      <c r="Z596" s="463" t="s">
        <v>918</v>
      </c>
      <c r="AA596" s="463" t="s">
        <v>918</v>
      </c>
      <c r="AB596" s="463" t="s">
        <v>918</v>
      </c>
      <c r="AC596" s="463" t="s">
        <v>918</v>
      </c>
      <c r="AD596" s="463" t="s">
        <v>918</v>
      </c>
      <c r="AE596" s="463" t="s">
        <v>918</v>
      </c>
      <c r="AF596" s="463" t="s">
        <v>918</v>
      </c>
      <c r="AG596" s="463" t="s">
        <v>918</v>
      </c>
      <c r="AH596" s="463" t="s">
        <v>918</v>
      </c>
      <c r="AI596" s="463" t="s">
        <v>918</v>
      </c>
      <c r="AJ596" s="463" t="s">
        <v>918</v>
      </c>
      <c r="AK596" s="463" t="s">
        <v>918</v>
      </c>
      <c r="AL596" s="726"/>
      <c r="AM596" s="726"/>
      <c r="AN596" s="726"/>
      <c r="AO596" s="726"/>
      <c r="AP596" s="726"/>
      <c r="AQ596" s="726"/>
      <c r="AR596" s="726"/>
      <c r="AS596" s="726"/>
      <c r="AT596" s="726"/>
      <c r="AU596" s="726"/>
      <c r="AV596" s="726"/>
      <c r="AW596" s="726"/>
      <c r="AX596" s="726"/>
      <c r="AY596" s="726"/>
      <c r="AZ596" s="726"/>
      <c r="BA596" s="726"/>
      <c r="BB596" s="726"/>
      <c r="BC596" s="726"/>
      <c r="BD596" s="726"/>
      <c r="BE596" s="726"/>
      <c r="BF596" s="726"/>
      <c r="BG596" s="726"/>
      <c r="BH596" s="726"/>
      <c r="BI596" s="726"/>
      <c r="BJ596" s="726"/>
      <c r="BK596" s="726"/>
      <c r="BL596" s="726"/>
    </row>
    <row r="597" spans="1:64" outlineLevel="1" x14ac:dyDescent="0.2">
      <c r="A597" s="726"/>
      <c r="B597" s="845" t="s">
        <v>946</v>
      </c>
      <c r="C597" s="974" t="s">
        <v>3347</v>
      </c>
      <c r="D597" s="463" t="s">
        <v>918</v>
      </c>
      <c r="E597" s="463" t="s">
        <v>918</v>
      </c>
      <c r="F597" s="463" t="s">
        <v>918</v>
      </c>
      <c r="G597" s="463" t="s">
        <v>918</v>
      </c>
      <c r="H597" s="463" t="s">
        <v>918</v>
      </c>
      <c r="I597" s="463" t="s">
        <v>918</v>
      </c>
      <c r="J597" s="463" t="s">
        <v>918</v>
      </c>
      <c r="K597" s="463" t="s">
        <v>918</v>
      </c>
      <c r="L597" s="463" t="s">
        <v>918</v>
      </c>
      <c r="M597" s="463" t="s">
        <v>918</v>
      </c>
      <c r="N597" s="463" t="s">
        <v>918</v>
      </c>
      <c r="O597" s="463" t="s">
        <v>918</v>
      </c>
      <c r="P597" s="463" t="s">
        <v>918</v>
      </c>
      <c r="Q597" s="463" t="s">
        <v>918</v>
      </c>
      <c r="R597" s="463" t="s">
        <v>918</v>
      </c>
      <c r="S597" s="463" t="s">
        <v>918</v>
      </c>
      <c r="T597" s="463" t="s">
        <v>918</v>
      </c>
      <c r="U597" s="463" t="s">
        <v>918</v>
      </c>
      <c r="V597" s="463" t="s">
        <v>918</v>
      </c>
      <c r="W597" s="463" t="s">
        <v>918</v>
      </c>
      <c r="X597" s="463" t="s">
        <v>918</v>
      </c>
      <c r="Y597" s="463" t="s">
        <v>918</v>
      </c>
      <c r="Z597" s="463" t="s">
        <v>918</v>
      </c>
      <c r="AA597" s="463" t="s">
        <v>918</v>
      </c>
      <c r="AB597" s="463" t="s">
        <v>918</v>
      </c>
      <c r="AC597" s="463" t="s">
        <v>918</v>
      </c>
      <c r="AD597" s="463" t="s">
        <v>918</v>
      </c>
      <c r="AE597" s="463" t="s">
        <v>918</v>
      </c>
      <c r="AF597" s="463" t="s">
        <v>918</v>
      </c>
      <c r="AG597" s="463" t="s">
        <v>918</v>
      </c>
      <c r="AH597" s="463" t="s">
        <v>918</v>
      </c>
      <c r="AI597" s="463" t="s">
        <v>918</v>
      </c>
      <c r="AJ597" s="463" t="s">
        <v>918</v>
      </c>
      <c r="AK597" s="463" t="s">
        <v>918</v>
      </c>
      <c r="AL597" s="726"/>
      <c r="AM597" s="726"/>
      <c r="AN597" s="726"/>
      <c r="AO597" s="726"/>
      <c r="AP597" s="726"/>
      <c r="AQ597" s="726"/>
      <c r="AR597" s="726"/>
      <c r="AS597" s="726"/>
      <c r="AT597" s="726"/>
      <c r="AU597" s="726"/>
      <c r="AV597" s="726"/>
      <c r="AW597" s="726"/>
      <c r="AX597" s="726"/>
      <c r="AY597" s="726"/>
      <c r="AZ597" s="726"/>
      <c r="BA597" s="726"/>
      <c r="BB597" s="726"/>
      <c r="BC597" s="726"/>
      <c r="BD597" s="726"/>
      <c r="BE597" s="726"/>
      <c r="BF597" s="726"/>
      <c r="BG597" s="726"/>
      <c r="BH597" s="726"/>
      <c r="BI597" s="726"/>
      <c r="BJ597" s="726"/>
      <c r="BK597" s="726"/>
      <c r="BL597" s="726"/>
    </row>
    <row r="598" spans="1:64" outlineLevel="1" x14ac:dyDescent="0.2">
      <c r="A598" s="726"/>
      <c r="B598" s="845" t="s">
        <v>946</v>
      </c>
      <c r="C598" s="974" t="s">
        <v>3348</v>
      </c>
      <c r="D598" s="463" t="s">
        <v>918</v>
      </c>
      <c r="E598" s="463" t="s">
        <v>918</v>
      </c>
      <c r="F598" s="463" t="s">
        <v>918</v>
      </c>
      <c r="G598" s="463" t="s">
        <v>918</v>
      </c>
      <c r="H598" s="463" t="s">
        <v>918</v>
      </c>
      <c r="I598" s="463" t="s">
        <v>918</v>
      </c>
      <c r="J598" s="463" t="s">
        <v>918</v>
      </c>
      <c r="K598" s="463" t="s">
        <v>918</v>
      </c>
      <c r="L598" s="463" t="s">
        <v>918</v>
      </c>
      <c r="M598" s="463" t="s">
        <v>918</v>
      </c>
      <c r="N598" s="463" t="s">
        <v>918</v>
      </c>
      <c r="O598" s="463" t="s">
        <v>918</v>
      </c>
      <c r="P598" s="463" t="s">
        <v>918</v>
      </c>
      <c r="Q598" s="463" t="s">
        <v>918</v>
      </c>
      <c r="R598" s="463" t="s">
        <v>918</v>
      </c>
      <c r="S598" s="463" t="s">
        <v>918</v>
      </c>
      <c r="T598" s="463" t="s">
        <v>918</v>
      </c>
      <c r="U598" s="463" t="s">
        <v>918</v>
      </c>
      <c r="V598" s="463" t="s">
        <v>918</v>
      </c>
      <c r="W598" s="463" t="s">
        <v>918</v>
      </c>
      <c r="X598" s="463" t="s">
        <v>918</v>
      </c>
      <c r="Y598" s="463" t="s">
        <v>918</v>
      </c>
      <c r="Z598" s="463" t="s">
        <v>918</v>
      </c>
      <c r="AA598" s="463" t="s">
        <v>918</v>
      </c>
      <c r="AB598" s="463" t="s">
        <v>918</v>
      </c>
      <c r="AC598" s="463" t="s">
        <v>918</v>
      </c>
      <c r="AD598" s="463" t="s">
        <v>918</v>
      </c>
      <c r="AE598" s="463" t="s">
        <v>918</v>
      </c>
      <c r="AF598" s="463" t="s">
        <v>918</v>
      </c>
      <c r="AG598" s="463" t="s">
        <v>918</v>
      </c>
      <c r="AH598" s="463" t="s">
        <v>918</v>
      </c>
      <c r="AI598" s="463" t="s">
        <v>918</v>
      </c>
      <c r="AJ598" s="463" t="s">
        <v>918</v>
      </c>
      <c r="AK598" s="463" t="s">
        <v>918</v>
      </c>
      <c r="AL598" s="726"/>
      <c r="AM598" s="726"/>
      <c r="AN598" s="726"/>
      <c r="AO598" s="726"/>
      <c r="AP598" s="726"/>
      <c r="AQ598" s="726"/>
      <c r="AR598" s="726"/>
      <c r="AS598" s="726"/>
      <c r="AT598" s="726"/>
      <c r="AU598" s="726"/>
      <c r="AV598" s="726"/>
      <c r="AW598" s="726"/>
      <c r="AX598" s="726"/>
      <c r="AY598" s="726"/>
      <c r="AZ598" s="726"/>
      <c r="BA598" s="726"/>
      <c r="BB598" s="726"/>
      <c r="BC598" s="726"/>
      <c r="BD598" s="726"/>
      <c r="BE598" s="726"/>
      <c r="BF598" s="726"/>
      <c r="BG598" s="726"/>
      <c r="BH598" s="726"/>
      <c r="BI598" s="726"/>
      <c r="BJ598" s="726"/>
      <c r="BK598" s="726"/>
      <c r="BL598" s="726"/>
    </row>
    <row r="599" spans="1:64" outlineLevel="1" x14ac:dyDescent="0.2">
      <c r="A599" s="726"/>
      <c r="B599" s="845" t="s">
        <v>946</v>
      </c>
      <c r="C599" s="974" t="s">
        <v>3349</v>
      </c>
      <c r="D599" s="463" t="s">
        <v>918</v>
      </c>
      <c r="E599" s="463" t="s">
        <v>918</v>
      </c>
      <c r="F599" s="463" t="s">
        <v>918</v>
      </c>
      <c r="G599" s="463" t="s">
        <v>918</v>
      </c>
      <c r="H599" s="463" t="s">
        <v>918</v>
      </c>
      <c r="I599" s="463" t="s">
        <v>918</v>
      </c>
      <c r="J599" s="463" t="s">
        <v>918</v>
      </c>
      <c r="K599" s="463" t="s">
        <v>918</v>
      </c>
      <c r="L599" s="463" t="s">
        <v>918</v>
      </c>
      <c r="M599" s="463" t="s">
        <v>918</v>
      </c>
      <c r="N599" s="463" t="s">
        <v>918</v>
      </c>
      <c r="O599" s="463" t="s">
        <v>918</v>
      </c>
      <c r="P599" s="463" t="s">
        <v>918</v>
      </c>
      <c r="Q599" s="463" t="s">
        <v>918</v>
      </c>
      <c r="R599" s="463" t="s">
        <v>918</v>
      </c>
      <c r="S599" s="463" t="s">
        <v>918</v>
      </c>
      <c r="T599" s="463" t="s">
        <v>918</v>
      </c>
      <c r="U599" s="463" t="s">
        <v>918</v>
      </c>
      <c r="V599" s="463" t="s">
        <v>918</v>
      </c>
      <c r="W599" s="463" t="s">
        <v>918</v>
      </c>
      <c r="X599" s="463" t="s">
        <v>918</v>
      </c>
      <c r="Y599" s="463" t="s">
        <v>918</v>
      </c>
      <c r="Z599" s="463" t="s">
        <v>918</v>
      </c>
      <c r="AA599" s="463" t="s">
        <v>918</v>
      </c>
      <c r="AB599" s="463" t="s">
        <v>918</v>
      </c>
      <c r="AC599" s="463" t="s">
        <v>918</v>
      </c>
      <c r="AD599" s="463" t="s">
        <v>918</v>
      </c>
      <c r="AE599" s="463" t="s">
        <v>918</v>
      </c>
      <c r="AF599" s="463" t="s">
        <v>918</v>
      </c>
      <c r="AG599" s="463" t="s">
        <v>918</v>
      </c>
      <c r="AH599" s="463" t="s">
        <v>918</v>
      </c>
      <c r="AI599" s="463" t="s">
        <v>918</v>
      </c>
      <c r="AJ599" s="463" t="s">
        <v>918</v>
      </c>
      <c r="AK599" s="463" t="s">
        <v>918</v>
      </c>
      <c r="AL599" s="726"/>
      <c r="AM599" s="726"/>
      <c r="AN599" s="726"/>
      <c r="AO599" s="726"/>
      <c r="AP599" s="726"/>
      <c r="AQ599" s="726"/>
      <c r="AR599" s="726"/>
      <c r="AS599" s="726"/>
      <c r="AT599" s="726"/>
      <c r="AU599" s="726"/>
      <c r="AV599" s="726"/>
      <c r="AW599" s="726"/>
      <c r="AX599" s="726"/>
      <c r="AY599" s="726"/>
      <c r="AZ599" s="726"/>
      <c r="BA599" s="726"/>
      <c r="BB599" s="726"/>
      <c r="BC599" s="726"/>
      <c r="BD599" s="726"/>
      <c r="BE599" s="726"/>
      <c r="BF599" s="726"/>
      <c r="BG599" s="726"/>
      <c r="BH599" s="726"/>
      <c r="BI599" s="726"/>
      <c r="BJ599" s="726"/>
      <c r="BK599" s="726"/>
      <c r="BL599" s="726"/>
    </row>
    <row r="600" spans="1:64" outlineLevel="1" x14ac:dyDescent="0.2">
      <c r="A600" s="726"/>
      <c r="B600" s="845" t="s">
        <v>946</v>
      </c>
      <c r="C600" s="974" t="s">
        <v>3350</v>
      </c>
      <c r="D600" s="463" t="s">
        <v>918</v>
      </c>
      <c r="E600" s="463" t="s">
        <v>918</v>
      </c>
      <c r="F600" s="463" t="s">
        <v>918</v>
      </c>
      <c r="G600" s="463" t="s">
        <v>918</v>
      </c>
      <c r="H600" s="463" t="s">
        <v>918</v>
      </c>
      <c r="I600" s="463" t="s">
        <v>918</v>
      </c>
      <c r="J600" s="463" t="s">
        <v>918</v>
      </c>
      <c r="K600" s="463" t="s">
        <v>918</v>
      </c>
      <c r="L600" s="463" t="s">
        <v>918</v>
      </c>
      <c r="M600" s="463" t="s">
        <v>918</v>
      </c>
      <c r="N600" s="463" t="s">
        <v>918</v>
      </c>
      <c r="O600" s="463" t="s">
        <v>918</v>
      </c>
      <c r="P600" s="463" t="s">
        <v>918</v>
      </c>
      <c r="Q600" s="463" t="s">
        <v>918</v>
      </c>
      <c r="R600" s="463" t="s">
        <v>918</v>
      </c>
      <c r="S600" s="463" t="s">
        <v>918</v>
      </c>
      <c r="T600" s="463" t="s">
        <v>918</v>
      </c>
      <c r="U600" s="463" t="s">
        <v>918</v>
      </c>
      <c r="V600" s="463" t="s">
        <v>918</v>
      </c>
      <c r="W600" s="463" t="s">
        <v>918</v>
      </c>
      <c r="X600" s="463" t="s">
        <v>918</v>
      </c>
      <c r="Y600" s="463" t="s">
        <v>918</v>
      </c>
      <c r="Z600" s="463" t="s">
        <v>918</v>
      </c>
      <c r="AA600" s="463" t="s">
        <v>918</v>
      </c>
      <c r="AB600" s="463" t="s">
        <v>918</v>
      </c>
      <c r="AC600" s="463" t="s">
        <v>918</v>
      </c>
      <c r="AD600" s="463" t="s">
        <v>918</v>
      </c>
      <c r="AE600" s="463" t="s">
        <v>918</v>
      </c>
      <c r="AF600" s="463" t="s">
        <v>918</v>
      </c>
      <c r="AG600" s="463" t="s">
        <v>918</v>
      </c>
      <c r="AH600" s="463" t="s">
        <v>918</v>
      </c>
      <c r="AI600" s="463" t="s">
        <v>918</v>
      </c>
      <c r="AJ600" s="463" t="s">
        <v>918</v>
      </c>
      <c r="AK600" s="463" t="s">
        <v>918</v>
      </c>
      <c r="AL600" s="726"/>
      <c r="AM600" s="726"/>
      <c r="AN600" s="726"/>
      <c r="AO600" s="726"/>
      <c r="AP600" s="726"/>
      <c r="AQ600" s="726"/>
      <c r="AR600" s="726"/>
      <c r="AS600" s="726"/>
      <c r="AT600" s="726"/>
      <c r="AU600" s="726"/>
      <c r="AV600" s="726"/>
      <c r="AW600" s="726"/>
      <c r="AX600" s="726"/>
      <c r="AY600" s="726"/>
      <c r="AZ600" s="726"/>
      <c r="BA600" s="726"/>
      <c r="BB600" s="726"/>
      <c r="BC600" s="726"/>
      <c r="BD600" s="726"/>
      <c r="BE600" s="726"/>
      <c r="BF600" s="726"/>
      <c r="BG600" s="726"/>
      <c r="BH600" s="726"/>
      <c r="BI600" s="726"/>
      <c r="BJ600" s="726"/>
      <c r="BK600" s="726"/>
      <c r="BL600" s="726"/>
    </row>
    <row r="601" spans="1:64" outlineLevel="1" x14ac:dyDescent="0.2">
      <c r="A601" s="726"/>
      <c r="B601" s="845" t="s">
        <v>946</v>
      </c>
      <c r="C601" s="974" t="s">
        <v>3351</v>
      </c>
      <c r="D601" s="463" t="s">
        <v>918</v>
      </c>
      <c r="E601" s="463" t="s">
        <v>918</v>
      </c>
      <c r="F601" s="463" t="s">
        <v>918</v>
      </c>
      <c r="G601" s="463" t="s">
        <v>918</v>
      </c>
      <c r="H601" s="463" t="s">
        <v>918</v>
      </c>
      <c r="I601" s="463" t="s">
        <v>918</v>
      </c>
      <c r="J601" s="463" t="s">
        <v>918</v>
      </c>
      <c r="K601" s="463" t="s">
        <v>918</v>
      </c>
      <c r="L601" s="463" t="s">
        <v>918</v>
      </c>
      <c r="M601" s="463" t="s">
        <v>918</v>
      </c>
      <c r="N601" s="463" t="s">
        <v>918</v>
      </c>
      <c r="O601" s="463" t="s">
        <v>918</v>
      </c>
      <c r="P601" s="463" t="s">
        <v>918</v>
      </c>
      <c r="Q601" s="463" t="s">
        <v>918</v>
      </c>
      <c r="R601" s="463" t="s">
        <v>918</v>
      </c>
      <c r="S601" s="463" t="s">
        <v>918</v>
      </c>
      <c r="T601" s="463" t="s">
        <v>918</v>
      </c>
      <c r="U601" s="463" t="s">
        <v>918</v>
      </c>
      <c r="V601" s="463" t="s">
        <v>918</v>
      </c>
      <c r="W601" s="463" t="s">
        <v>918</v>
      </c>
      <c r="X601" s="463" t="s">
        <v>918</v>
      </c>
      <c r="Y601" s="463" t="s">
        <v>918</v>
      </c>
      <c r="Z601" s="463" t="s">
        <v>918</v>
      </c>
      <c r="AA601" s="463" t="s">
        <v>918</v>
      </c>
      <c r="AB601" s="463" t="s">
        <v>918</v>
      </c>
      <c r="AC601" s="463" t="s">
        <v>918</v>
      </c>
      <c r="AD601" s="463" t="s">
        <v>918</v>
      </c>
      <c r="AE601" s="463" t="s">
        <v>918</v>
      </c>
      <c r="AF601" s="463" t="s">
        <v>918</v>
      </c>
      <c r="AG601" s="463" t="s">
        <v>918</v>
      </c>
      <c r="AH601" s="463" t="s">
        <v>918</v>
      </c>
      <c r="AI601" s="463" t="s">
        <v>918</v>
      </c>
      <c r="AJ601" s="463" t="s">
        <v>918</v>
      </c>
      <c r="AK601" s="463" t="s">
        <v>918</v>
      </c>
      <c r="AL601" s="726"/>
      <c r="AM601" s="726"/>
      <c r="AN601" s="726"/>
      <c r="AO601" s="726"/>
      <c r="AP601" s="726"/>
      <c r="AQ601" s="726"/>
      <c r="AR601" s="726"/>
      <c r="AS601" s="726"/>
      <c r="AT601" s="726"/>
      <c r="AU601" s="726"/>
      <c r="AV601" s="726"/>
      <c r="AW601" s="726"/>
      <c r="AX601" s="726"/>
      <c r="AY601" s="726"/>
      <c r="AZ601" s="726"/>
      <c r="BA601" s="726"/>
      <c r="BB601" s="726"/>
      <c r="BC601" s="726"/>
      <c r="BD601" s="726"/>
      <c r="BE601" s="726"/>
      <c r="BF601" s="726"/>
      <c r="BG601" s="726"/>
      <c r="BH601" s="726"/>
      <c r="BI601" s="726"/>
      <c r="BJ601" s="726"/>
      <c r="BK601" s="726"/>
      <c r="BL601" s="726"/>
    </row>
    <row r="602" spans="1:64" outlineLevel="1" x14ac:dyDescent="0.2">
      <c r="A602" s="726"/>
      <c r="B602" s="845" t="s">
        <v>946</v>
      </c>
      <c r="C602" s="974" t="s">
        <v>3352</v>
      </c>
      <c r="D602" s="463" t="s">
        <v>918</v>
      </c>
      <c r="E602" s="463" t="s">
        <v>918</v>
      </c>
      <c r="F602" s="463" t="s">
        <v>918</v>
      </c>
      <c r="G602" s="463" t="s">
        <v>918</v>
      </c>
      <c r="H602" s="463" t="s">
        <v>918</v>
      </c>
      <c r="I602" s="463" t="s">
        <v>918</v>
      </c>
      <c r="J602" s="463" t="s">
        <v>918</v>
      </c>
      <c r="K602" s="463" t="s">
        <v>918</v>
      </c>
      <c r="L602" s="463" t="s">
        <v>918</v>
      </c>
      <c r="M602" s="463" t="s">
        <v>918</v>
      </c>
      <c r="N602" s="463" t="s">
        <v>918</v>
      </c>
      <c r="O602" s="463" t="s">
        <v>918</v>
      </c>
      <c r="P602" s="463" t="s">
        <v>918</v>
      </c>
      <c r="Q602" s="463" t="s">
        <v>918</v>
      </c>
      <c r="R602" s="463" t="s">
        <v>918</v>
      </c>
      <c r="S602" s="463" t="s">
        <v>918</v>
      </c>
      <c r="T602" s="463" t="s">
        <v>918</v>
      </c>
      <c r="U602" s="463" t="s">
        <v>918</v>
      </c>
      <c r="V602" s="463" t="s">
        <v>918</v>
      </c>
      <c r="W602" s="463" t="s">
        <v>918</v>
      </c>
      <c r="X602" s="463" t="s">
        <v>918</v>
      </c>
      <c r="Y602" s="463" t="s">
        <v>918</v>
      </c>
      <c r="Z602" s="463" t="s">
        <v>918</v>
      </c>
      <c r="AA602" s="463" t="s">
        <v>918</v>
      </c>
      <c r="AB602" s="463" t="s">
        <v>918</v>
      </c>
      <c r="AC602" s="463" t="s">
        <v>918</v>
      </c>
      <c r="AD602" s="463" t="s">
        <v>918</v>
      </c>
      <c r="AE602" s="463" t="s">
        <v>918</v>
      </c>
      <c r="AF602" s="463" t="s">
        <v>918</v>
      </c>
      <c r="AG602" s="463" t="s">
        <v>918</v>
      </c>
      <c r="AH602" s="463" t="s">
        <v>918</v>
      </c>
      <c r="AI602" s="463" t="s">
        <v>918</v>
      </c>
      <c r="AJ602" s="463" t="s">
        <v>918</v>
      </c>
      <c r="AK602" s="463" t="s">
        <v>918</v>
      </c>
      <c r="AL602" s="726"/>
      <c r="AM602" s="726"/>
      <c r="AN602" s="726"/>
      <c r="AO602" s="726"/>
      <c r="AP602" s="726"/>
      <c r="AQ602" s="726"/>
      <c r="AR602" s="726"/>
      <c r="AS602" s="726"/>
      <c r="AT602" s="726"/>
      <c r="AU602" s="726"/>
      <c r="AV602" s="726"/>
      <c r="AW602" s="726"/>
      <c r="AX602" s="726"/>
      <c r="AY602" s="726"/>
      <c r="AZ602" s="726"/>
      <c r="BA602" s="726"/>
      <c r="BB602" s="726"/>
      <c r="BC602" s="726"/>
      <c r="BD602" s="726"/>
      <c r="BE602" s="726"/>
      <c r="BF602" s="726"/>
      <c r="BG602" s="726"/>
      <c r="BH602" s="726"/>
      <c r="BI602" s="726"/>
      <c r="BJ602" s="726"/>
      <c r="BK602" s="726"/>
      <c r="BL602" s="726"/>
    </row>
    <row r="603" spans="1:64" outlineLevel="1" x14ac:dyDescent="0.2">
      <c r="A603" s="726"/>
      <c r="B603" s="845" t="s">
        <v>946</v>
      </c>
      <c r="C603" s="974" t="s">
        <v>3353</v>
      </c>
      <c r="D603" s="463" t="s">
        <v>918</v>
      </c>
      <c r="E603" s="463" t="s">
        <v>918</v>
      </c>
      <c r="F603" s="463" t="s">
        <v>918</v>
      </c>
      <c r="G603" s="463" t="s">
        <v>918</v>
      </c>
      <c r="H603" s="463" t="s">
        <v>918</v>
      </c>
      <c r="I603" s="463" t="s">
        <v>918</v>
      </c>
      <c r="J603" s="463" t="s">
        <v>918</v>
      </c>
      <c r="K603" s="463" t="s">
        <v>918</v>
      </c>
      <c r="L603" s="463" t="s">
        <v>918</v>
      </c>
      <c r="M603" s="463" t="s">
        <v>918</v>
      </c>
      <c r="N603" s="463" t="s">
        <v>918</v>
      </c>
      <c r="O603" s="463" t="s">
        <v>918</v>
      </c>
      <c r="P603" s="463" t="s">
        <v>918</v>
      </c>
      <c r="Q603" s="463" t="s">
        <v>918</v>
      </c>
      <c r="R603" s="463" t="s">
        <v>918</v>
      </c>
      <c r="S603" s="463" t="s">
        <v>918</v>
      </c>
      <c r="T603" s="463" t="s">
        <v>918</v>
      </c>
      <c r="U603" s="463" t="s">
        <v>918</v>
      </c>
      <c r="V603" s="463" t="s">
        <v>918</v>
      </c>
      <c r="W603" s="463" t="s">
        <v>918</v>
      </c>
      <c r="X603" s="463" t="s">
        <v>918</v>
      </c>
      <c r="Y603" s="463" t="s">
        <v>918</v>
      </c>
      <c r="Z603" s="463" t="s">
        <v>918</v>
      </c>
      <c r="AA603" s="463" t="s">
        <v>918</v>
      </c>
      <c r="AB603" s="463" t="s">
        <v>918</v>
      </c>
      <c r="AC603" s="463" t="s">
        <v>918</v>
      </c>
      <c r="AD603" s="463" t="s">
        <v>918</v>
      </c>
      <c r="AE603" s="463" t="s">
        <v>918</v>
      </c>
      <c r="AF603" s="463" t="s">
        <v>918</v>
      </c>
      <c r="AG603" s="463" t="s">
        <v>918</v>
      </c>
      <c r="AH603" s="463" t="s">
        <v>918</v>
      </c>
      <c r="AI603" s="463" t="s">
        <v>918</v>
      </c>
      <c r="AJ603" s="463" t="s">
        <v>918</v>
      </c>
      <c r="AK603" s="463" t="s">
        <v>918</v>
      </c>
      <c r="AL603" s="726"/>
      <c r="AM603" s="726"/>
      <c r="AN603" s="726"/>
      <c r="AO603" s="726"/>
      <c r="AP603" s="726"/>
      <c r="AQ603" s="726"/>
      <c r="AR603" s="726"/>
      <c r="AS603" s="726"/>
      <c r="AT603" s="726"/>
      <c r="AU603" s="726"/>
      <c r="AV603" s="726"/>
      <c r="AW603" s="726"/>
      <c r="AX603" s="726"/>
      <c r="AY603" s="726"/>
      <c r="AZ603" s="726"/>
      <c r="BA603" s="726"/>
      <c r="BB603" s="726"/>
      <c r="BC603" s="726"/>
      <c r="BD603" s="726"/>
      <c r="BE603" s="726"/>
      <c r="BF603" s="726"/>
      <c r="BG603" s="726"/>
      <c r="BH603" s="726"/>
      <c r="BI603" s="726"/>
      <c r="BJ603" s="726"/>
      <c r="BK603" s="726"/>
      <c r="BL603" s="726"/>
    </row>
    <row r="604" spans="1:64" outlineLevel="1" x14ac:dyDescent="0.2">
      <c r="A604" s="726"/>
      <c r="B604" s="845" t="s">
        <v>946</v>
      </c>
      <c r="C604" s="974" t="s">
        <v>3354</v>
      </c>
      <c r="D604" s="463" t="s">
        <v>918</v>
      </c>
      <c r="E604" s="463" t="s">
        <v>918</v>
      </c>
      <c r="F604" s="463" t="s">
        <v>918</v>
      </c>
      <c r="G604" s="463" t="s">
        <v>918</v>
      </c>
      <c r="H604" s="463" t="s">
        <v>918</v>
      </c>
      <c r="I604" s="463" t="s">
        <v>918</v>
      </c>
      <c r="J604" s="463" t="s">
        <v>918</v>
      </c>
      <c r="K604" s="463" t="s">
        <v>918</v>
      </c>
      <c r="L604" s="463" t="s">
        <v>918</v>
      </c>
      <c r="M604" s="463" t="s">
        <v>918</v>
      </c>
      <c r="N604" s="463" t="s">
        <v>918</v>
      </c>
      <c r="O604" s="463" t="s">
        <v>918</v>
      </c>
      <c r="P604" s="463" t="s">
        <v>918</v>
      </c>
      <c r="Q604" s="463" t="s">
        <v>918</v>
      </c>
      <c r="R604" s="463" t="s">
        <v>918</v>
      </c>
      <c r="S604" s="463" t="s">
        <v>918</v>
      </c>
      <c r="T604" s="463" t="s">
        <v>918</v>
      </c>
      <c r="U604" s="463" t="s">
        <v>918</v>
      </c>
      <c r="V604" s="463" t="s">
        <v>918</v>
      </c>
      <c r="W604" s="463" t="s">
        <v>918</v>
      </c>
      <c r="X604" s="463" t="s">
        <v>918</v>
      </c>
      <c r="Y604" s="463" t="s">
        <v>918</v>
      </c>
      <c r="Z604" s="463" t="s">
        <v>918</v>
      </c>
      <c r="AA604" s="463" t="s">
        <v>918</v>
      </c>
      <c r="AB604" s="463" t="s">
        <v>918</v>
      </c>
      <c r="AC604" s="463" t="s">
        <v>918</v>
      </c>
      <c r="AD604" s="463" t="s">
        <v>918</v>
      </c>
      <c r="AE604" s="463" t="s">
        <v>918</v>
      </c>
      <c r="AF604" s="463" t="s">
        <v>918</v>
      </c>
      <c r="AG604" s="463" t="s">
        <v>918</v>
      </c>
      <c r="AH604" s="463" t="s">
        <v>918</v>
      </c>
      <c r="AI604" s="463" t="s">
        <v>918</v>
      </c>
      <c r="AJ604" s="463" t="s">
        <v>918</v>
      </c>
      <c r="AK604" s="463" t="s">
        <v>918</v>
      </c>
      <c r="AL604" s="726"/>
      <c r="AM604" s="726"/>
      <c r="AN604" s="726"/>
      <c r="AO604" s="726"/>
      <c r="AP604" s="726"/>
      <c r="AQ604" s="726"/>
      <c r="AR604" s="726"/>
      <c r="AS604" s="726"/>
      <c r="AT604" s="726"/>
      <c r="AU604" s="726"/>
      <c r="AV604" s="726"/>
      <c r="AW604" s="726"/>
      <c r="AX604" s="726"/>
      <c r="AY604" s="726"/>
      <c r="AZ604" s="726"/>
      <c r="BA604" s="726"/>
      <c r="BB604" s="726"/>
      <c r="BC604" s="726"/>
      <c r="BD604" s="726"/>
      <c r="BE604" s="726"/>
      <c r="BF604" s="726"/>
      <c r="BG604" s="726"/>
      <c r="BH604" s="726"/>
      <c r="BI604" s="726"/>
      <c r="BJ604" s="726"/>
      <c r="BK604" s="726"/>
      <c r="BL604" s="726"/>
    </row>
    <row r="605" spans="1:64" outlineLevel="1" x14ac:dyDescent="0.2">
      <c r="A605" s="726"/>
      <c r="B605" s="845" t="s">
        <v>946</v>
      </c>
      <c r="C605" s="974" t="s">
        <v>3355</v>
      </c>
      <c r="D605" s="463" t="s">
        <v>918</v>
      </c>
      <c r="E605" s="463" t="s">
        <v>918</v>
      </c>
      <c r="F605" s="463" t="s">
        <v>918</v>
      </c>
      <c r="G605" s="463" t="s">
        <v>918</v>
      </c>
      <c r="H605" s="463" t="s">
        <v>918</v>
      </c>
      <c r="I605" s="463" t="s">
        <v>918</v>
      </c>
      <c r="J605" s="463" t="s">
        <v>918</v>
      </c>
      <c r="K605" s="463" t="s">
        <v>918</v>
      </c>
      <c r="L605" s="463" t="s">
        <v>918</v>
      </c>
      <c r="M605" s="463" t="s">
        <v>918</v>
      </c>
      <c r="N605" s="463" t="s">
        <v>918</v>
      </c>
      <c r="O605" s="463" t="s">
        <v>918</v>
      </c>
      <c r="P605" s="463" t="s">
        <v>918</v>
      </c>
      <c r="Q605" s="463" t="s">
        <v>918</v>
      </c>
      <c r="R605" s="463" t="s">
        <v>918</v>
      </c>
      <c r="S605" s="463" t="s">
        <v>918</v>
      </c>
      <c r="T605" s="463" t="s">
        <v>918</v>
      </c>
      <c r="U605" s="463" t="s">
        <v>918</v>
      </c>
      <c r="V605" s="463" t="s">
        <v>918</v>
      </c>
      <c r="W605" s="463" t="s">
        <v>918</v>
      </c>
      <c r="X605" s="463" t="s">
        <v>918</v>
      </c>
      <c r="Y605" s="463" t="s">
        <v>918</v>
      </c>
      <c r="Z605" s="463" t="s">
        <v>918</v>
      </c>
      <c r="AA605" s="463" t="s">
        <v>918</v>
      </c>
      <c r="AB605" s="463" t="s">
        <v>918</v>
      </c>
      <c r="AC605" s="463" t="s">
        <v>918</v>
      </c>
      <c r="AD605" s="463" t="s">
        <v>918</v>
      </c>
      <c r="AE605" s="463" t="s">
        <v>918</v>
      </c>
      <c r="AF605" s="463" t="s">
        <v>918</v>
      </c>
      <c r="AG605" s="463" t="s">
        <v>918</v>
      </c>
      <c r="AH605" s="463" t="s">
        <v>918</v>
      </c>
      <c r="AI605" s="463" t="s">
        <v>918</v>
      </c>
      <c r="AJ605" s="463" t="s">
        <v>918</v>
      </c>
      <c r="AK605" s="463" t="s">
        <v>918</v>
      </c>
      <c r="AL605" s="726"/>
      <c r="AM605" s="726"/>
      <c r="AN605" s="726"/>
      <c r="AO605" s="726"/>
      <c r="AP605" s="726"/>
      <c r="AQ605" s="726"/>
      <c r="AR605" s="726"/>
      <c r="AS605" s="726"/>
      <c r="AT605" s="726"/>
      <c r="AU605" s="726"/>
      <c r="AV605" s="726"/>
      <c r="AW605" s="726"/>
      <c r="AX605" s="726"/>
      <c r="AY605" s="726"/>
      <c r="AZ605" s="726"/>
      <c r="BA605" s="726"/>
      <c r="BB605" s="726"/>
      <c r="BC605" s="726"/>
      <c r="BD605" s="726"/>
      <c r="BE605" s="726"/>
      <c r="BF605" s="726"/>
      <c r="BG605" s="726"/>
      <c r="BH605" s="726"/>
      <c r="BI605" s="726"/>
      <c r="BJ605" s="726"/>
      <c r="BK605" s="726"/>
      <c r="BL605" s="726"/>
    </row>
    <row r="606" spans="1:64" outlineLevel="1" x14ac:dyDescent="0.2">
      <c r="A606" s="726"/>
      <c r="B606" s="845" t="s">
        <v>946</v>
      </c>
      <c r="C606" s="974" t="s">
        <v>3356</v>
      </c>
      <c r="D606" s="463" t="s">
        <v>918</v>
      </c>
      <c r="E606" s="463" t="s">
        <v>918</v>
      </c>
      <c r="F606" s="463" t="s">
        <v>918</v>
      </c>
      <c r="G606" s="463" t="s">
        <v>918</v>
      </c>
      <c r="H606" s="463" t="s">
        <v>918</v>
      </c>
      <c r="I606" s="463" t="s">
        <v>918</v>
      </c>
      <c r="J606" s="463" t="s">
        <v>918</v>
      </c>
      <c r="K606" s="463" t="s">
        <v>918</v>
      </c>
      <c r="L606" s="463" t="s">
        <v>918</v>
      </c>
      <c r="M606" s="463" t="s">
        <v>918</v>
      </c>
      <c r="N606" s="463" t="s">
        <v>918</v>
      </c>
      <c r="O606" s="463" t="s">
        <v>918</v>
      </c>
      <c r="P606" s="463" t="s">
        <v>918</v>
      </c>
      <c r="Q606" s="463" t="s">
        <v>918</v>
      </c>
      <c r="R606" s="463" t="s">
        <v>918</v>
      </c>
      <c r="S606" s="463" t="s">
        <v>918</v>
      </c>
      <c r="T606" s="463" t="s">
        <v>918</v>
      </c>
      <c r="U606" s="463" t="s">
        <v>918</v>
      </c>
      <c r="V606" s="463" t="s">
        <v>918</v>
      </c>
      <c r="W606" s="463" t="s">
        <v>918</v>
      </c>
      <c r="X606" s="463" t="s">
        <v>918</v>
      </c>
      <c r="Y606" s="463" t="s">
        <v>918</v>
      </c>
      <c r="Z606" s="463" t="s">
        <v>918</v>
      </c>
      <c r="AA606" s="463" t="s">
        <v>918</v>
      </c>
      <c r="AB606" s="463" t="s">
        <v>918</v>
      </c>
      <c r="AC606" s="463" t="s">
        <v>918</v>
      </c>
      <c r="AD606" s="463" t="s">
        <v>918</v>
      </c>
      <c r="AE606" s="463" t="s">
        <v>918</v>
      </c>
      <c r="AF606" s="463" t="s">
        <v>918</v>
      </c>
      <c r="AG606" s="463" t="s">
        <v>918</v>
      </c>
      <c r="AH606" s="463" t="s">
        <v>918</v>
      </c>
      <c r="AI606" s="463" t="s">
        <v>918</v>
      </c>
      <c r="AJ606" s="463" t="s">
        <v>918</v>
      </c>
      <c r="AK606" s="463" t="s">
        <v>918</v>
      </c>
      <c r="AL606" s="726"/>
      <c r="AM606" s="726"/>
      <c r="AN606" s="726"/>
      <c r="AO606" s="726"/>
      <c r="AP606" s="726"/>
      <c r="AQ606" s="726"/>
      <c r="AR606" s="726"/>
      <c r="AS606" s="726"/>
      <c r="AT606" s="726"/>
      <c r="AU606" s="726"/>
      <c r="AV606" s="726"/>
      <c r="AW606" s="726"/>
      <c r="AX606" s="726"/>
      <c r="AY606" s="726"/>
      <c r="AZ606" s="726"/>
      <c r="BA606" s="726"/>
      <c r="BB606" s="726"/>
      <c r="BC606" s="726"/>
      <c r="BD606" s="726"/>
      <c r="BE606" s="726"/>
      <c r="BF606" s="726"/>
      <c r="BG606" s="726"/>
      <c r="BH606" s="726"/>
      <c r="BI606" s="726"/>
      <c r="BJ606" s="726"/>
      <c r="BK606" s="726"/>
      <c r="BL606" s="726"/>
    </row>
    <row r="607" spans="1:64" outlineLevel="1" x14ac:dyDescent="0.2">
      <c r="A607" s="726"/>
      <c r="B607" s="845" t="s">
        <v>946</v>
      </c>
      <c r="C607" s="974" t="s">
        <v>3357</v>
      </c>
      <c r="D607" s="463" t="s">
        <v>918</v>
      </c>
      <c r="E607" s="463" t="s">
        <v>918</v>
      </c>
      <c r="F607" s="463" t="s">
        <v>918</v>
      </c>
      <c r="G607" s="463" t="s">
        <v>918</v>
      </c>
      <c r="H607" s="463" t="s">
        <v>918</v>
      </c>
      <c r="I607" s="463" t="s">
        <v>918</v>
      </c>
      <c r="J607" s="463" t="s">
        <v>918</v>
      </c>
      <c r="K607" s="463" t="s">
        <v>918</v>
      </c>
      <c r="L607" s="463" t="s">
        <v>918</v>
      </c>
      <c r="M607" s="463" t="s">
        <v>918</v>
      </c>
      <c r="N607" s="463" t="s">
        <v>918</v>
      </c>
      <c r="O607" s="463" t="s">
        <v>918</v>
      </c>
      <c r="P607" s="463" t="s">
        <v>918</v>
      </c>
      <c r="Q607" s="463" t="s">
        <v>918</v>
      </c>
      <c r="R607" s="463" t="s">
        <v>918</v>
      </c>
      <c r="S607" s="463" t="s">
        <v>918</v>
      </c>
      <c r="T607" s="463" t="s">
        <v>918</v>
      </c>
      <c r="U607" s="463" t="s">
        <v>918</v>
      </c>
      <c r="V607" s="463" t="s">
        <v>918</v>
      </c>
      <c r="W607" s="463" t="s">
        <v>918</v>
      </c>
      <c r="X607" s="463" t="s">
        <v>918</v>
      </c>
      <c r="Y607" s="463" t="s">
        <v>918</v>
      </c>
      <c r="Z607" s="463" t="s">
        <v>918</v>
      </c>
      <c r="AA607" s="463" t="s">
        <v>918</v>
      </c>
      <c r="AB607" s="463" t="s">
        <v>918</v>
      </c>
      <c r="AC607" s="463" t="s">
        <v>918</v>
      </c>
      <c r="AD607" s="463" t="s">
        <v>918</v>
      </c>
      <c r="AE607" s="463" t="s">
        <v>918</v>
      </c>
      <c r="AF607" s="463" t="s">
        <v>918</v>
      </c>
      <c r="AG607" s="463" t="s">
        <v>918</v>
      </c>
      <c r="AH607" s="463" t="s">
        <v>918</v>
      </c>
      <c r="AI607" s="463" t="s">
        <v>918</v>
      </c>
      <c r="AJ607" s="463" t="s">
        <v>918</v>
      </c>
      <c r="AK607" s="463" t="s">
        <v>918</v>
      </c>
      <c r="AL607" s="726"/>
      <c r="AM607" s="726"/>
      <c r="AN607" s="726"/>
      <c r="AO607" s="726"/>
      <c r="AP607" s="726"/>
      <c r="AQ607" s="726"/>
      <c r="AR607" s="726"/>
      <c r="AS607" s="726"/>
      <c r="AT607" s="726"/>
      <c r="AU607" s="726"/>
      <c r="AV607" s="726"/>
      <c r="AW607" s="726"/>
      <c r="AX607" s="726"/>
      <c r="AY607" s="726"/>
      <c r="AZ607" s="726"/>
      <c r="BA607" s="726"/>
      <c r="BB607" s="726"/>
      <c r="BC607" s="726"/>
      <c r="BD607" s="726"/>
      <c r="BE607" s="726"/>
      <c r="BF607" s="726"/>
      <c r="BG607" s="726"/>
      <c r="BH607" s="726"/>
      <c r="BI607" s="726"/>
      <c r="BJ607" s="726"/>
      <c r="BK607" s="726"/>
      <c r="BL607" s="726"/>
    </row>
    <row r="608" spans="1:64" outlineLevel="1" x14ac:dyDescent="0.2">
      <c r="A608" s="726"/>
      <c r="B608" s="845" t="s">
        <v>946</v>
      </c>
      <c r="C608" s="974" t="s">
        <v>3358</v>
      </c>
      <c r="D608" s="463" t="s">
        <v>918</v>
      </c>
      <c r="E608" s="463" t="s">
        <v>918</v>
      </c>
      <c r="F608" s="463" t="s">
        <v>918</v>
      </c>
      <c r="G608" s="463" t="s">
        <v>918</v>
      </c>
      <c r="H608" s="463" t="s">
        <v>918</v>
      </c>
      <c r="I608" s="463" t="s">
        <v>918</v>
      </c>
      <c r="J608" s="463" t="s">
        <v>918</v>
      </c>
      <c r="K608" s="463" t="s">
        <v>918</v>
      </c>
      <c r="L608" s="463" t="s">
        <v>918</v>
      </c>
      <c r="M608" s="463" t="s">
        <v>918</v>
      </c>
      <c r="N608" s="463" t="s">
        <v>918</v>
      </c>
      <c r="O608" s="463" t="s">
        <v>918</v>
      </c>
      <c r="P608" s="463" t="s">
        <v>918</v>
      </c>
      <c r="Q608" s="463" t="s">
        <v>918</v>
      </c>
      <c r="R608" s="463" t="s">
        <v>918</v>
      </c>
      <c r="S608" s="463" t="s">
        <v>918</v>
      </c>
      <c r="T608" s="463" t="s">
        <v>918</v>
      </c>
      <c r="U608" s="463" t="s">
        <v>918</v>
      </c>
      <c r="V608" s="463" t="s">
        <v>918</v>
      </c>
      <c r="W608" s="463" t="s">
        <v>918</v>
      </c>
      <c r="X608" s="463" t="s">
        <v>918</v>
      </c>
      <c r="Y608" s="463" t="s">
        <v>918</v>
      </c>
      <c r="Z608" s="463" t="s">
        <v>918</v>
      </c>
      <c r="AA608" s="463" t="s">
        <v>918</v>
      </c>
      <c r="AB608" s="463" t="s">
        <v>918</v>
      </c>
      <c r="AC608" s="463" t="s">
        <v>918</v>
      </c>
      <c r="AD608" s="463" t="s">
        <v>918</v>
      </c>
      <c r="AE608" s="463" t="s">
        <v>918</v>
      </c>
      <c r="AF608" s="463" t="s">
        <v>918</v>
      </c>
      <c r="AG608" s="463" t="s">
        <v>918</v>
      </c>
      <c r="AH608" s="463" t="s">
        <v>918</v>
      </c>
      <c r="AI608" s="463" t="s">
        <v>918</v>
      </c>
      <c r="AJ608" s="463" t="s">
        <v>918</v>
      </c>
      <c r="AK608" s="463" t="s">
        <v>918</v>
      </c>
      <c r="AL608" s="726"/>
      <c r="AM608" s="726"/>
      <c r="AN608" s="726"/>
      <c r="AO608" s="726"/>
      <c r="AP608" s="726"/>
      <c r="AQ608" s="726"/>
      <c r="AR608" s="726"/>
      <c r="AS608" s="726"/>
      <c r="AT608" s="726"/>
      <c r="AU608" s="726"/>
      <c r="AV608" s="726"/>
      <c r="AW608" s="726"/>
      <c r="AX608" s="726"/>
      <c r="AY608" s="726"/>
      <c r="AZ608" s="726"/>
      <c r="BA608" s="726"/>
      <c r="BB608" s="726"/>
      <c r="BC608" s="726"/>
      <c r="BD608" s="726"/>
      <c r="BE608" s="726"/>
      <c r="BF608" s="726"/>
      <c r="BG608" s="726"/>
      <c r="BH608" s="726"/>
      <c r="BI608" s="726"/>
      <c r="BJ608" s="726"/>
      <c r="BK608" s="726"/>
      <c r="BL608" s="726"/>
    </row>
    <row r="609" spans="1:64" outlineLevel="1" x14ac:dyDescent="0.2">
      <c r="A609" s="726"/>
      <c r="B609" s="845" t="s">
        <v>946</v>
      </c>
      <c r="C609" s="974" t="s">
        <v>3359</v>
      </c>
      <c r="D609" s="463" t="s">
        <v>918</v>
      </c>
      <c r="E609" s="463" t="s">
        <v>918</v>
      </c>
      <c r="F609" s="463" t="s">
        <v>918</v>
      </c>
      <c r="G609" s="463" t="s">
        <v>918</v>
      </c>
      <c r="H609" s="463" t="s">
        <v>918</v>
      </c>
      <c r="I609" s="463" t="s">
        <v>918</v>
      </c>
      <c r="J609" s="463" t="s">
        <v>918</v>
      </c>
      <c r="K609" s="463" t="s">
        <v>918</v>
      </c>
      <c r="L609" s="463" t="s">
        <v>918</v>
      </c>
      <c r="M609" s="463" t="s">
        <v>918</v>
      </c>
      <c r="N609" s="463" t="s">
        <v>918</v>
      </c>
      <c r="O609" s="463" t="s">
        <v>918</v>
      </c>
      <c r="P609" s="463" t="s">
        <v>918</v>
      </c>
      <c r="Q609" s="463" t="s">
        <v>918</v>
      </c>
      <c r="R609" s="463" t="s">
        <v>918</v>
      </c>
      <c r="S609" s="463" t="s">
        <v>918</v>
      </c>
      <c r="T609" s="463" t="s">
        <v>918</v>
      </c>
      <c r="U609" s="463" t="s">
        <v>918</v>
      </c>
      <c r="V609" s="463" t="s">
        <v>918</v>
      </c>
      <c r="W609" s="463" t="s">
        <v>918</v>
      </c>
      <c r="X609" s="463" t="s">
        <v>918</v>
      </c>
      <c r="Y609" s="463" t="s">
        <v>918</v>
      </c>
      <c r="Z609" s="463" t="s">
        <v>918</v>
      </c>
      <c r="AA609" s="463" t="s">
        <v>918</v>
      </c>
      <c r="AB609" s="463" t="s">
        <v>918</v>
      </c>
      <c r="AC609" s="463" t="s">
        <v>918</v>
      </c>
      <c r="AD609" s="463" t="s">
        <v>918</v>
      </c>
      <c r="AE609" s="463" t="s">
        <v>918</v>
      </c>
      <c r="AF609" s="463" t="s">
        <v>918</v>
      </c>
      <c r="AG609" s="463" t="s">
        <v>918</v>
      </c>
      <c r="AH609" s="463" t="s">
        <v>918</v>
      </c>
      <c r="AI609" s="463" t="s">
        <v>918</v>
      </c>
      <c r="AJ609" s="463" t="s">
        <v>918</v>
      </c>
      <c r="AK609" s="463" t="s">
        <v>918</v>
      </c>
      <c r="AL609" s="726"/>
      <c r="AM609" s="726"/>
      <c r="AN609" s="726"/>
      <c r="AO609" s="726"/>
      <c r="AP609" s="726"/>
      <c r="AQ609" s="726"/>
      <c r="AR609" s="726"/>
      <c r="AS609" s="726"/>
      <c r="AT609" s="726"/>
      <c r="AU609" s="726"/>
      <c r="AV609" s="726"/>
      <c r="AW609" s="726"/>
      <c r="AX609" s="726"/>
      <c r="AY609" s="726"/>
      <c r="AZ609" s="726"/>
      <c r="BA609" s="726"/>
      <c r="BB609" s="726"/>
      <c r="BC609" s="726"/>
      <c r="BD609" s="726"/>
      <c r="BE609" s="726"/>
      <c r="BF609" s="726"/>
      <c r="BG609" s="726"/>
      <c r="BH609" s="726"/>
      <c r="BI609" s="726"/>
      <c r="BJ609" s="726"/>
      <c r="BK609" s="726"/>
      <c r="BL609" s="726"/>
    </row>
    <row r="610" spans="1:64" outlineLevel="1" x14ac:dyDescent="0.2">
      <c r="A610" s="726"/>
      <c r="B610" s="845" t="s">
        <v>946</v>
      </c>
      <c r="C610" s="974" t="s">
        <v>3360</v>
      </c>
      <c r="D610" s="463" t="s">
        <v>918</v>
      </c>
      <c r="E610" s="463" t="s">
        <v>918</v>
      </c>
      <c r="F610" s="463" t="s">
        <v>918</v>
      </c>
      <c r="G610" s="463" t="s">
        <v>918</v>
      </c>
      <c r="H610" s="463" t="s">
        <v>918</v>
      </c>
      <c r="I610" s="463" t="s">
        <v>918</v>
      </c>
      <c r="J610" s="463" t="s">
        <v>918</v>
      </c>
      <c r="K610" s="463" t="s">
        <v>918</v>
      </c>
      <c r="L610" s="463" t="s">
        <v>918</v>
      </c>
      <c r="M610" s="463" t="s">
        <v>918</v>
      </c>
      <c r="N610" s="463" t="s">
        <v>918</v>
      </c>
      <c r="O610" s="463" t="s">
        <v>918</v>
      </c>
      <c r="P610" s="463" t="s">
        <v>918</v>
      </c>
      <c r="Q610" s="463" t="s">
        <v>918</v>
      </c>
      <c r="R610" s="463" t="s">
        <v>918</v>
      </c>
      <c r="S610" s="463" t="s">
        <v>918</v>
      </c>
      <c r="T610" s="463" t="s">
        <v>918</v>
      </c>
      <c r="U610" s="463" t="s">
        <v>918</v>
      </c>
      <c r="V610" s="463" t="s">
        <v>918</v>
      </c>
      <c r="W610" s="463" t="s">
        <v>918</v>
      </c>
      <c r="X610" s="463" t="s">
        <v>918</v>
      </c>
      <c r="Y610" s="463" t="s">
        <v>918</v>
      </c>
      <c r="Z610" s="463" t="s">
        <v>918</v>
      </c>
      <c r="AA610" s="463" t="s">
        <v>918</v>
      </c>
      <c r="AB610" s="463" t="s">
        <v>918</v>
      </c>
      <c r="AC610" s="463" t="s">
        <v>918</v>
      </c>
      <c r="AD610" s="463" t="s">
        <v>918</v>
      </c>
      <c r="AE610" s="463" t="s">
        <v>918</v>
      </c>
      <c r="AF610" s="463" t="s">
        <v>918</v>
      </c>
      <c r="AG610" s="463" t="s">
        <v>918</v>
      </c>
      <c r="AH610" s="463" t="s">
        <v>918</v>
      </c>
      <c r="AI610" s="463" t="s">
        <v>918</v>
      </c>
      <c r="AJ610" s="463" t="s">
        <v>918</v>
      </c>
      <c r="AK610" s="463" t="s">
        <v>918</v>
      </c>
      <c r="AL610" s="726"/>
      <c r="AM610" s="726"/>
      <c r="AN610" s="726"/>
      <c r="AO610" s="726"/>
      <c r="AP610" s="726"/>
      <c r="AQ610" s="726"/>
      <c r="AR610" s="726"/>
      <c r="AS610" s="726"/>
      <c r="AT610" s="726"/>
      <c r="AU610" s="726"/>
      <c r="AV610" s="726"/>
      <c r="AW610" s="726"/>
      <c r="AX610" s="726"/>
      <c r="AY610" s="726"/>
      <c r="AZ610" s="726"/>
      <c r="BA610" s="726"/>
      <c r="BB610" s="726"/>
      <c r="BC610" s="726"/>
      <c r="BD610" s="726"/>
      <c r="BE610" s="726"/>
      <c r="BF610" s="726"/>
      <c r="BG610" s="726"/>
      <c r="BH610" s="726"/>
      <c r="BI610" s="726"/>
      <c r="BJ610" s="726"/>
      <c r="BK610" s="726"/>
      <c r="BL610" s="726"/>
    </row>
    <row r="611" spans="1:64" outlineLevel="1" x14ac:dyDescent="0.2">
      <c r="A611" s="726"/>
      <c r="B611" s="845" t="s">
        <v>946</v>
      </c>
      <c r="C611" s="974" t="s">
        <v>3361</v>
      </c>
      <c r="D611" s="463" t="s">
        <v>918</v>
      </c>
      <c r="E611" s="463" t="s">
        <v>918</v>
      </c>
      <c r="F611" s="463" t="s">
        <v>918</v>
      </c>
      <c r="G611" s="463" t="s">
        <v>918</v>
      </c>
      <c r="H611" s="463" t="s">
        <v>918</v>
      </c>
      <c r="I611" s="463" t="s">
        <v>918</v>
      </c>
      <c r="J611" s="463" t="s">
        <v>918</v>
      </c>
      <c r="K611" s="463" t="s">
        <v>918</v>
      </c>
      <c r="L611" s="463" t="s">
        <v>918</v>
      </c>
      <c r="M611" s="463" t="s">
        <v>918</v>
      </c>
      <c r="N611" s="463" t="s">
        <v>918</v>
      </c>
      <c r="O611" s="463" t="s">
        <v>918</v>
      </c>
      <c r="P611" s="463" t="s">
        <v>918</v>
      </c>
      <c r="Q611" s="463" t="s">
        <v>918</v>
      </c>
      <c r="R611" s="463" t="s">
        <v>918</v>
      </c>
      <c r="S611" s="463" t="s">
        <v>918</v>
      </c>
      <c r="T611" s="463" t="s">
        <v>918</v>
      </c>
      <c r="U611" s="463" t="s">
        <v>918</v>
      </c>
      <c r="V611" s="463" t="s">
        <v>918</v>
      </c>
      <c r="W611" s="463" t="s">
        <v>918</v>
      </c>
      <c r="X611" s="463" t="s">
        <v>918</v>
      </c>
      <c r="Y611" s="463" t="s">
        <v>918</v>
      </c>
      <c r="Z611" s="463" t="s">
        <v>918</v>
      </c>
      <c r="AA611" s="463" t="s">
        <v>918</v>
      </c>
      <c r="AB611" s="463" t="s">
        <v>918</v>
      </c>
      <c r="AC611" s="463" t="s">
        <v>918</v>
      </c>
      <c r="AD611" s="463" t="s">
        <v>918</v>
      </c>
      <c r="AE611" s="463" t="s">
        <v>918</v>
      </c>
      <c r="AF611" s="463" t="s">
        <v>918</v>
      </c>
      <c r="AG611" s="463" t="s">
        <v>918</v>
      </c>
      <c r="AH611" s="463" t="s">
        <v>918</v>
      </c>
      <c r="AI611" s="463" t="s">
        <v>918</v>
      </c>
      <c r="AJ611" s="463" t="s">
        <v>918</v>
      </c>
      <c r="AK611" s="463" t="s">
        <v>918</v>
      </c>
      <c r="AL611" s="726"/>
      <c r="AM611" s="726"/>
      <c r="AN611" s="726"/>
      <c r="AO611" s="726"/>
      <c r="AP611" s="726"/>
      <c r="AQ611" s="726"/>
      <c r="AR611" s="726"/>
      <c r="AS611" s="726"/>
      <c r="AT611" s="726"/>
      <c r="AU611" s="726"/>
      <c r="AV611" s="726"/>
      <c r="AW611" s="726"/>
      <c r="AX611" s="726"/>
      <c r="AY611" s="726"/>
      <c r="AZ611" s="726"/>
      <c r="BA611" s="726"/>
      <c r="BB611" s="726"/>
      <c r="BC611" s="726"/>
      <c r="BD611" s="726"/>
      <c r="BE611" s="726"/>
      <c r="BF611" s="726"/>
      <c r="BG611" s="726"/>
      <c r="BH611" s="726"/>
      <c r="BI611" s="726"/>
      <c r="BJ611" s="726"/>
      <c r="BK611" s="726"/>
      <c r="BL611" s="726"/>
    </row>
    <row r="612" spans="1:64" outlineLevel="1" x14ac:dyDescent="0.2">
      <c r="A612" s="726"/>
      <c r="B612" s="845" t="s">
        <v>946</v>
      </c>
      <c r="C612" s="974" t="s">
        <v>3362</v>
      </c>
      <c r="D612" s="463" t="s">
        <v>918</v>
      </c>
      <c r="E612" s="463" t="s">
        <v>918</v>
      </c>
      <c r="F612" s="463" t="s">
        <v>918</v>
      </c>
      <c r="G612" s="463" t="s">
        <v>918</v>
      </c>
      <c r="H612" s="463" t="s">
        <v>918</v>
      </c>
      <c r="I612" s="463" t="s">
        <v>918</v>
      </c>
      <c r="J612" s="463" t="s">
        <v>918</v>
      </c>
      <c r="K612" s="463" t="s">
        <v>918</v>
      </c>
      <c r="L612" s="463" t="s">
        <v>918</v>
      </c>
      <c r="M612" s="463" t="s">
        <v>918</v>
      </c>
      <c r="N612" s="463" t="s">
        <v>918</v>
      </c>
      <c r="O612" s="463" t="s">
        <v>918</v>
      </c>
      <c r="P612" s="463" t="s">
        <v>918</v>
      </c>
      <c r="Q612" s="463" t="s">
        <v>918</v>
      </c>
      <c r="R612" s="463" t="s">
        <v>918</v>
      </c>
      <c r="S612" s="463" t="s">
        <v>918</v>
      </c>
      <c r="T612" s="463" t="s">
        <v>918</v>
      </c>
      <c r="U612" s="463" t="s">
        <v>918</v>
      </c>
      <c r="V612" s="463" t="s">
        <v>918</v>
      </c>
      <c r="W612" s="463" t="s">
        <v>918</v>
      </c>
      <c r="X612" s="463" t="s">
        <v>918</v>
      </c>
      <c r="Y612" s="463" t="s">
        <v>918</v>
      </c>
      <c r="Z612" s="463" t="s">
        <v>918</v>
      </c>
      <c r="AA612" s="463" t="s">
        <v>918</v>
      </c>
      <c r="AB612" s="463" t="s">
        <v>918</v>
      </c>
      <c r="AC612" s="463" t="s">
        <v>918</v>
      </c>
      <c r="AD612" s="463" t="s">
        <v>918</v>
      </c>
      <c r="AE612" s="463" t="s">
        <v>918</v>
      </c>
      <c r="AF612" s="463" t="s">
        <v>918</v>
      </c>
      <c r="AG612" s="463" t="s">
        <v>918</v>
      </c>
      <c r="AH612" s="463" t="s">
        <v>918</v>
      </c>
      <c r="AI612" s="463" t="s">
        <v>918</v>
      </c>
      <c r="AJ612" s="463" t="s">
        <v>918</v>
      </c>
      <c r="AK612" s="463" t="s">
        <v>918</v>
      </c>
      <c r="AL612" s="726"/>
      <c r="AM612" s="726"/>
      <c r="AN612" s="726"/>
      <c r="AO612" s="726"/>
      <c r="AP612" s="726"/>
      <c r="AQ612" s="726"/>
      <c r="AR612" s="726"/>
      <c r="AS612" s="726"/>
      <c r="AT612" s="726"/>
      <c r="AU612" s="726"/>
      <c r="AV612" s="726"/>
      <c r="AW612" s="726"/>
      <c r="AX612" s="726"/>
      <c r="AY612" s="726"/>
      <c r="AZ612" s="726"/>
      <c r="BA612" s="726"/>
      <c r="BB612" s="726"/>
      <c r="BC612" s="726"/>
      <c r="BD612" s="726"/>
      <c r="BE612" s="726"/>
      <c r="BF612" s="726"/>
      <c r="BG612" s="726"/>
      <c r="BH612" s="726"/>
      <c r="BI612" s="726"/>
      <c r="BJ612" s="726"/>
      <c r="BK612" s="726"/>
      <c r="BL612" s="726"/>
    </row>
    <row r="613" spans="1:64" outlineLevel="1" x14ac:dyDescent="0.2">
      <c r="A613" s="726"/>
      <c r="B613" s="845" t="s">
        <v>946</v>
      </c>
      <c r="C613" s="974" t="s">
        <v>3363</v>
      </c>
      <c r="D613" s="463" t="s">
        <v>918</v>
      </c>
      <c r="E613" s="463" t="s">
        <v>918</v>
      </c>
      <c r="F613" s="463" t="s">
        <v>918</v>
      </c>
      <c r="G613" s="463" t="s">
        <v>918</v>
      </c>
      <c r="H613" s="463" t="s">
        <v>918</v>
      </c>
      <c r="I613" s="463" t="s">
        <v>918</v>
      </c>
      <c r="J613" s="463" t="s">
        <v>918</v>
      </c>
      <c r="K613" s="463" t="s">
        <v>918</v>
      </c>
      <c r="L613" s="463" t="s">
        <v>918</v>
      </c>
      <c r="M613" s="463" t="s">
        <v>918</v>
      </c>
      <c r="N613" s="463" t="s">
        <v>918</v>
      </c>
      <c r="O613" s="463" t="s">
        <v>918</v>
      </c>
      <c r="P613" s="463" t="s">
        <v>918</v>
      </c>
      <c r="Q613" s="463" t="s">
        <v>918</v>
      </c>
      <c r="R613" s="463" t="s">
        <v>918</v>
      </c>
      <c r="S613" s="463" t="s">
        <v>918</v>
      </c>
      <c r="T613" s="463" t="s">
        <v>918</v>
      </c>
      <c r="U613" s="463" t="s">
        <v>918</v>
      </c>
      <c r="V613" s="463" t="s">
        <v>918</v>
      </c>
      <c r="W613" s="463" t="s">
        <v>918</v>
      </c>
      <c r="X613" s="463" t="s">
        <v>918</v>
      </c>
      <c r="Y613" s="463" t="s">
        <v>918</v>
      </c>
      <c r="Z613" s="463" t="s">
        <v>918</v>
      </c>
      <c r="AA613" s="463" t="s">
        <v>918</v>
      </c>
      <c r="AB613" s="463" t="s">
        <v>918</v>
      </c>
      <c r="AC613" s="463" t="s">
        <v>918</v>
      </c>
      <c r="AD613" s="463" t="s">
        <v>918</v>
      </c>
      <c r="AE613" s="463" t="s">
        <v>918</v>
      </c>
      <c r="AF613" s="463" t="s">
        <v>918</v>
      </c>
      <c r="AG613" s="463" t="s">
        <v>918</v>
      </c>
      <c r="AH613" s="463" t="s">
        <v>918</v>
      </c>
      <c r="AI613" s="463" t="s">
        <v>918</v>
      </c>
      <c r="AJ613" s="463" t="s">
        <v>918</v>
      </c>
      <c r="AK613" s="463" t="s">
        <v>918</v>
      </c>
      <c r="AL613" s="726"/>
      <c r="AM613" s="726"/>
      <c r="AN613" s="726"/>
      <c r="AO613" s="726"/>
      <c r="AP613" s="726"/>
      <c r="AQ613" s="726"/>
      <c r="AR613" s="726"/>
      <c r="AS613" s="726"/>
      <c r="AT613" s="726"/>
      <c r="AU613" s="726"/>
      <c r="AV613" s="726"/>
      <c r="AW613" s="726"/>
      <c r="AX613" s="726"/>
      <c r="AY613" s="726"/>
      <c r="AZ613" s="726"/>
      <c r="BA613" s="726"/>
      <c r="BB613" s="726"/>
      <c r="BC613" s="726"/>
      <c r="BD613" s="726"/>
      <c r="BE613" s="726"/>
      <c r="BF613" s="726"/>
      <c r="BG613" s="726"/>
      <c r="BH613" s="726"/>
      <c r="BI613" s="726"/>
      <c r="BJ613" s="726"/>
      <c r="BK613" s="726"/>
      <c r="BL613" s="726"/>
    </row>
    <row r="614" spans="1:64" outlineLevel="1" x14ac:dyDescent="0.2">
      <c r="A614" s="726"/>
      <c r="B614" s="845" t="s">
        <v>946</v>
      </c>
      <c r="C614" s="974" t="s">
        <v>3364</v>
      </c>
      <c r="D614" s="463" t="s">
        <v>918</v>
      </c>
      <c r="E614" s="463" t="s">
        <v>918</v>
      </c>
      <c r="F614" s="463" t="s">
        <v>918</v>
      </c>
      <c r="G614" s="463" t="s">
        <v>918</v>
      </c>
      <c r="H614" s="463" t="s">
        <v>918</v>
      </c>
      <c r="I614" s="463" t="s">
        <v>918</v>
      </c>
      <c r="J614" s="463" t="s">
        <v>918</v>
      </c>
      <c r="K614" s="463" t="s">
        <v>918</v>
      </c>
      <c r="L614" s="463" t="s">
        <v>918</v>
      </c>
      <c r="M614" s="463" t="s">
        <v>918</v>
      </c>
      <c r="N614" s="463" t="s">
        <v>918</v>
      </c>
      <c r="O614" s="463" t="s">
        <v>918</v>
      </c>
      <c r="P614" s="463" t="s">
        <v>918</v>
      </c>
      <c r="Q614" s="463" t="s">
        <v>918</v>
      </c>
      <c r="R614" s="463" t="s">
        <v>918</v>
      </c>
      <c r="S614" s="463" t="s">
        <v>918</v>
      </c>
      <c r="T614" s="463" t="s">
        <v>918</v>
      </c>
      <c r="U614" s="463" t="s">
        <v>918</v>
      </c>
      <c r="V614" s="463" t="s">
        <v>918</v>
      </c>
      <c r="W614" s="463" t="s">
        <v>918</v>
      </c>
      <c r="X614" s="463" t="s">
        <v>918</v>
      </c>
      <c r="Y614" s="463" t="s">
        <v>918</v>
      </c>
      <c r="Z614" s="463" t="s">
        <v>918</v>
      </c>
      <c r="AA614" s="463" t="s">
        <v>918</v>
      </c>
      <c r="AB614" s="463" t="s">
        <v>918</v>
      </c>
      <c r="AC614" s="463" t="s">
        <v>918</v>
      </c>
      <c r="AD614" s="463" t="s">
        <v>918</v>
      </c>
      <c r="AE614" s="463" t="s">
        <v>918</v>
      </c>
      <c r="AF614" s="463" t="s">
        <v>918</v>
      </c>
      <c r="AG614" s="463" t="s">
        <v>918</v>
      </c>
      <c r="AH614" s="463" t="s">
        <v>918</v>
      </c>
      <c r="AI614" s="463" t="s">
        <v>918</v>
      </c>
      <c r="AJ614" s="463" t="s">
        <v>918</v>
      </c>
      <c r="AK614" s="463" t="s">
        <v>918</v>
      </c>
      <c r="AL614" s="726"/>
      <c r="AM614" s="726"/>
      <c r="AN614" s="726"/>
      <c r="AO614" s="726"/>
      <c r="AP614" s="726"/>
      <c r="AQ614" s="726"/>
      <c r="AR614" s="726"/>
      <c r="AS614" s="726"/>
      <c r="AT614" s="726"/>
      <c r="AU614" s="726"/>
      <c r="AV614" s="726"/>
      <c r="AW614" s="726"/>
      <c r="AX614" s="726"/>
      <c r="AY614" s="726"/>
      <c r="AZ614" s="726"/>
      <c r="BA614" s="726"/>
      <c r="BB614" s="726"/>
      <c r="BC614" s="726"/>
      <c r="BD614" s="726"/>
      <c r="BE614" s="726"/>
      <c r="BF614" s="726"/>
      <c r="BG614" s="726"/>
      <c r="BH614" s="726"/>
      <c r="BI614" s="726"/>
      <c r="BJ614" s="726"/>
      <c r="BK614" s="726"/>
      <c r="BL614" s="726"/>
    </row>
    <row r="615" spans="1:64" outlineLevel="1" x14ac:dyDescent="0.2">
      <c r="A615" s="726"/>
      <c r="B615" s="845" t="s">
        <v>946</v>
      </c>
      <c r="C615" s="974" t="s">
        <v>3365</v>
      </c>
      <c r="D615" s="463" t="s">
        <v>918</v>
      </c>
      <c r="E615" s="463" t="s">
        <v>918</v>
      </c>
      <c r="F615" s="463" t="s">
        <v>918</v>
      </c>
      <c r="G615" s="463" t="s">
        <v>918</v>
      </c>
      <c r="H615" s="463" t="s">
        <v>918</v>
      </c>
      <c r="I615" s="463" t="s">
        <v>918</v>
      </c>
      <c r="J615" s="463" t="s">
        <v>918</v>
      </c>
      <c r="K615" s="463" t="s">
        <v>918</v>
      </c>
      <c r="L615" s="463" t="s">
        <v>918</v>
      </c>
      <c r="M615" s="463" t="s">
        <v>918</v>
      </c>
      <c r="N615" s="463" t="s">
        <v>918</v>
      </c>
      <c r="O615" s="463" t="s">
        <v>918</v>
      </c>
      <c r="P615" s="463" t="s">
        <v>918</v>
      </c>
      <c r="Q615" s="463" t="s">
        <v>918</v>
      </c>
      <c r="R615" s="463" t="s">
        <v>918</v>
      </c>
      <c r="S615" s="463" t="s">
        <v>918</v>
      </c>
      <c r="T615" s="463" t="s">
        <v>918</v>
      </c>
      <c r="U615" s="463" t="s">
        <v>918</v>
      </c>
      <c r="V615" s="463" t="s">
        <v>918</v>
      </c>
      <c r="W615" s="463" t="s">
        <v>918</v>
      </c>
      <c r="X615" s="463" t="s">
        <v>918</v>
      </c>
      <c r="Y615" s="463" t="s">
        <v>918</v>
      </c>
      <c r="Z615" s="463" t="s">
        <v>918</v>
      </c>
      <c r="AA615" s="463" t="s">
        <v>918</v>
      </c>
      <c r="AB615" s="463" t="s">
        <v>918</v>
      </c>
      <c r="AC615" s="463" t="s">
        <v>918</v>
      </c>
      <c r="AD615" s="463" t="s">
        <v>918</v>
      </c>
      <c r="AE615" s="463" t="s">
        <v>918</v>
      </c>
      <c r="AF615" s="463" t="s">
        <v>918</v>
      </c>
      <c r="AG615" s="463" t="s">
        <v>918</v>
      </c>
      <c r="AH615" s="463" t="s">
        <v>918</v>
      </c>
      <c r="AI615" s="463" t="s">
        <v>918</v>
      </c>
      <c r="AJ615" s="463" t="s">
        <v>918</v>
      </c>
      <c r="AK615" s="463" t="s">
        <v>918</v>
      </c>
      <c r="AL615" s="726"/>
      <c r="AM615" s="726"/>
      <c r="AN615" s="726"/>
      <c r="AO615" s="726"/>
      <c r="AP615" s="726"/>
      <c r="AQ615" s="726"/>
      <c r="AR615" s="726"/>
      <c r="AS615" s="726"/>
      <c r="AT615" s="726"/>
      <c r="AU615" s="726"/>
      <c r="AV615" s="726"/>
      <c r="AW615" s="726"/>
      <c r="AX615" s="726"/>
      <c r="AY615" s="726"/>
      <c r="AZ615" s="726"/>
      <c r="BA615" s="726"/>
      <c r="BB615" s="726"/>
      <c r="BC615" s="726"/>
      <c r="BD615" s="726"/>
      <c r="BE615" s="726"/>
      <c r="BF615" s="726"/>
      <c r="BG615" s="726"/>
      <c r="BH615" s="726"/>
      <c r="BI615" s="726"/>
      <c r="BJ615" s="726"/>
      <c r="BK615" s="726"/>
      <c r="BL615" s="726"/>
    </row>
    <row r="616" spans="1:64" outlineLevel="1" x14ac:dyDescent="0.2">
      <c r="A616" s="726"/>
      <c r="B616" s="845" t="s">
        <v>946</v>
      </c>
      <c r="C616" s="974" t="s">
        <v>3366</v>
      </c>
      <c r="D616" s="463" t="s">
        <v>918</v>
      </c>
      <c r="E616" s="463" t="s">
        <v>918</v>
      </c>
      <c r="F616" s="463" t="s">
        <v>918</v>
      </c>
      <c r="G616" s="463" t="s">
        <v>918</v>
      </c>
      <c r="H616" s="463" t="s">
        <v>918</v>
      </c>
      <c r="I616" s="463" t="s">
        <v>918</v>
      </c>
      <c r="J616" s="463" t="s">
        <v>918</v>
      </c>
      <c r="K616" s="463" t="s">
        <v>918</v>
      </c>
      <c r="L616" s="463" t="s">
        <v>918</v>
      </c>
      <c r="M616" s="463" t="s">
        <v>918</v>
      </c>
      <c r="N616" s="463" t="s">
        <v>918</v>
      </c>
      <c r="O616" s="463" t="s">
        <v>918</v>
      </c>
      <c r="P616" s="463" t="s">
        <v>918</v>
      </c>
      <c r="Q616" s="463" t="s">
        <v>918</v>
      </c>
      <c r="R616" s="463" t="s">
        <v>918</v>
      </c>
      <c r="S616" s="463" t="s">
        <v>918</v>
      </c>
      <c r="T616" s="463" t="s">
        <v>918</v>
      </c>
      <c r="U616" s="463" t="s">
        <v>918</v>
      </c>
      <c r="V616" s="463" t="s">
        <v>918</v>
      </c>
      <c r="W616" s="463" t="s">
        <v>918</v>
      </c>
      <c r="X616" s="463" t="s">
        <v>918</v>
      </c>
      <c r="Y616" s="463" t="s">
        <v>918</v>
      </c>
      <c r="Z616" s="463" t="s">
        <v>918</v>
      </c>
      <c r="AA616" s="463" t="s">
        <v>918</v>
      </c>
      <c r="AB616" s="463" t="s">
        <v>918</v>
      </c>
      <c r="AC616" s="463" t="s">
        <v>918</v>
      </c>
      <c r="AD616" s="463" t="s">
        <v>918</v>
      </c>
      <c r="AE616" s="463" t="s">
        <v>918</v>
      </c>
      <c r="AF616" s="463" t="s">
        <v>918</v>
      </c>
      <c r="AG616" s="463" t="s">
        <v>918</v>
      </c>
      <c r="AH616" s="463" t="s">
        <v>918</v>
      </c>
      <c r="AI616" s="463" t="s">
        <v>918</v>
      </c>
      <c r="AJ616" s="463" t="s">
        <v>918</v>
      </c>
      <c r="AK616" s="463" t="s">
        <v>918</v>
      </c>
      <c r="AL616" s="726"/>
      <c r="AM616" s="726"/>
      <c r="AN616" s="726"/>
      <c r="AO616" s="726"/>
      <c r="AP616" s="726"/>
      <c r="AQ616" s="726"/>
      <c r="AR616" s="726"/>
      <c r="AS616" s="726"/>
      <c r="AT616" s="726"/>
      <c r="AU616" s="726"/>
      <c r="AV616" s="726"/>
      <c r="AW616" s="726"/>
      <c r="AX616" s="726"/>
      <c r="AY616" s="726"/>
      <c r="AZ616" s="726"/>
      <c r="BA616" s="726"/>
      <c r="BB616" s="726"/>
      <c r="BC616" s="726"/>
      <c r="BD616" s="726"/>
      <c r="BE616" s="726"/>
      <c r="BF616" s="726"/>
      <c r="BG616" s="726"/>
      <c r="BH616" s="726"/>
      <c r="BI616" s="726"/>
      <c r="BJ616" s="726"/>
      <c r="BK616" s="726"/>
      <c r="BL616" s="726"/>
    </row>
    <row r="617" spans="1:64" outlineLevel="1" x14ac:dyDescent="0.2">
      <c r="A617" s="726"/>
      <c r="B617" s="845" t="s">
        <v>946</v>
      </c>
      <c r="C617" s="974" t="s">
        <v>3367</v>
      </c>
      <c r="D617" s="463" t="s">
        <v>918</v>
      </c>
      <c r="E617" s="463" t="s">
        <v>918</v>
      </c>
      <c r="F617" s="463" t="s">
        <v>918</v>
      </c>
      <c r="G617" s="463" t="s">
        <v>918</v>
      </c>
      <c r="H617" s="463" t="s">
        <v>918</v>
      </c>
      <c r="I617" s="463" t="s">
        <v>918</v>
      </c>
      <c r="J617" s="463" t="s">
        <v>918</v>
      </c>
      <c r="K617" s="463" t="s">
        <v>918</v>
      </c>
      <c r="L617" s="463" t="s">
        <v>918</v>
      </c>
      <c r="M617" s="463" t="s">
        <v>918</v>
      </c>
      <c r="N617" s="463" t="s">
        <v>918</v>
      </c>
      <c r="O617" s="463" t="s">
        <v>918</v>
      </c>
      <c r="P617" s="463" t="s">
        <v>918</v>
      </c>
      <c r="Q617" s="463" t="s">
        <v>918</v>
      </c>
      <c r="R617" s="463" t="s">
        <v>918</v>
      </c>
      <c r="S617" s="463" t="s">
        <v>918</v>
      </c>
      <c r="T617" s="463" t="s">
        <v>918</v>
      </c>
      <c r="U617" s="463" t="s">
        <v>918</v>
      </c>
      <c r="V617" s="463" t="s">
        <v>918</v>
      </c>
      <c r="W617" s="463" t="s">
        <v>918</v>
      </c>
      <c r="X617" s="463" t="s">
        <v>918</v>
      </c>
      <c r="Y617" s="463" t="s">
        <v>918</v>
      </c>
      <c r="Z617" s="463" t="s">
        <v>918</v>
      </c>
      <c r="AA617" s="463" t="s">
        <v>918</v>
      </c>
      <c r="AB617" s="463" t="s">
        <v>918</v>
      </c>
      <c r="AC617" s="463" t="s">
        <v>918</v>
      </c>
      <c r="AD617" s="463" t="s">
        <v>918</v>
      </c>
      <c r="AE617" s="463" t="s">
        <v>918</v>
      </c>
      <c r="AF617" s="463" t="s">
        <v>918</v>
      </c>
      <c r="AG617" s="463" t="s">
        <v>918</v>
      </c>
      <c r="AH617" s="463" t="s">
        <v>918</v>
      </c>
      <c r="AI617" s="463" t="s">
        <v>918</v>
      </c>
      <c r="AJ617" s="463" t="s">
        <v>918</v>
      </c>
      <c r="AK617" s="463" t="s">
        <v>918</v>
      </c>
      <c r="AL617" s="726"/>
      <c r="AM617" s="726"/>
      <c r="AN617" s="726"/>
      <c r="AO617" s="726"/>
      <c r="AP617" s="726"/>
      <c r="AQ617" s="726"/>
      <c r="AR617" s="726"/>
      <c r="AS617" s="726"/>
      <c r="AT617" s="726"/>
      <c r="AU617" s="726"/>
      <c r="AV617" s="726"/>
      <c r="AW617" s="726"/>
      <c r="AX617" s="726"/>
      <c r="AY617" s="726"/>
      <c r="AZ617" s="726"/>
      <c r="BA617" s="726"/>
      <c r="BB617" s="726"/>
      <c r="BC617" s="726"/>
      <c r="BD617" s="726"/>
      <c r="BE617" s="726"/>
      <c r="BF617" s="726"/>
      <c r="BG617" s="726"/>
      <c r="BH617" s="726"/>
      <c r="BI617" s="726"/>
      <c r="BJ617" s="726"/>
      <c r="BK617" s="726"/>
      <c r="BL617" s="726"/>
    </row>
    <row r="618" spans="1:64" outlineLevel="1" x14ac:dyDescent="0.2">
      <c r="A618" s="726"/>
      <c r="B618" s="845" t="s">
        <v>946</v>
      </c>
      <c r="C618" s="974" t="s">
        <v>3368</v>
      </c>
      <c r="D618" s="463" t="s">
        <v>918</v>
      </c>
      <c r="E618" s="463" t="s">
        <v>918</v>
      </c>
      <c r="F618" s="463" t="s">
        <v>918</v>
      </c>
      <c r="G618" s="463" t="s">
        <v>918</v>
      </c>
      <c r="H618" s="463" t="s">
        <v>918</v>
      </c>
      <c r="I618" s="463" t="s">
        <v>918</v>
      </c>
      <c r="J618" s="463" t="s">
        <v>918</v>
      </c>
      <c r="K618" s="463" t="s">
        <v>918</v>
      </c>
      <c r="L618" s="463" t="s">
        <v>918</v>
      </c>
      <c r="M618" s="463" t="s">
        <v>918</v>
      </c>
      <c r="N618" s="463" t="s">
        <v>918</v>
      </c>
      <c r="O618" s="463" t="s">
        <v>918</v>
      </c>
      <c r="P618" s="463" t="s">
        <v>918</v>
      </c>
      <c r="Q618" s="463" t="s">
        <v>918</v>
      </c>
      <c r="R618" s="463" t="s">
        <v>918</v>
      </c>
      <c r="S618" s="463" t="s">
        <v>918</v>
      </c>
      <c r="T618" s="463" t="s">
        <v>918</v>
      </c>
      <c r="U618" s="463" t="s">
        <v>918</v>
      </c>
      <c r="V618" s="463" t="s">
        <v>918</v>
      </c>
      <c r="W618" s="463" t="s">
        <v>918</v>
      </c>
      <c r="X618" s="463" t="s">
        <v>918</v>
      </c>
      <c r="Y618" s="463" t="s">
        <v>918</v>
      </c>
      <c r="Z618" s="463" t="s">
        <v>918</v>
      </c>
      <c r="AA618" s="463" t="s">
        <v>918</v>
      </c>
      <c r="AB618" s="463" t="s">
        <v>918</v>
      </c>
      <c r="AC618" s="463" t="s">
        <v>918</v>
      </c>
      <c r="AD618" s="463" t="s">
        <v>918</v>
      </c>
      <c r="AE618" s="463" t="s">
        <v>918</v>
      </c>
      <c r="AF618" s="463" t="s">
        <v>918</v>
      </c>
      <c r="AG618" s="463" t="s">
        <v>918</v>
      </c>
      <c r="AH618" s="463" t="s">
        <v>918</v>
      </c>
      <c r="AI618" s="463" t="s">
        <v>918</v>
      </c>
      <c r="AJ618" s="463" t="s">
        <v>918</v>
      </c>
      <c r="AK618" s="463" t="s">
        <v>918</v>
      </c>
      <c r="AL618" s="726"/>
      <c r="AM618" s="726"/>
      <c r="AN618" s="726"/>
      <c r="AO618" s="726"/>
      <c r="AP618" s="726"/>
      <c r="AQ618" s="726"/>
      <c r="AR618" s="726"/>
      <c r="AS618" s="726"/>
      <c r="AT618" s="726"/>
      <c r="AU618" s="726"/>
      <c r="AV618" s="726"/>
      <c r="AW618" s="726"/>
      <c r="AX618" s="726"/>
      <c r="AY618" s="726"/>
      <c r="AZ618" s="726"/>
      <c r="BA618" s="726"/>
      <c r="BB618" s="726"/>
      <c r="BC618" s="726"/>
      <c r="BD618" s="726"/>
      <c r="BE618" s="726"/>
      <c r="BF618" s="726"/>
      <c r="BG618" s="726"/>
      <c r="BH618" s="726"/>
      <c r="BI618" s="726"/>
      <c r="BJ618" s="726"/>
      <c r="BK618" s="726"/>
      <c r="BL618" s="726"/>
    </row>
    <row r="619" spans="1:64" outlineLevel="1" x14ac:dyDescent="0.2">
      <c r="A619" s="726"/>
      <c r="B619" s="845" t="s">
        <v>946</v>
      </c>
      <c r="C619" s="974" t="s">
        <v>3369</v>
      </c>
      <c r="D619" s="463" t="s">
        <v>918</v>
      </c>
      <c r="E619" s="463" t="s">
        <v>918</v>
      </c>
      <c r="F619" s="463" t="s">
        <v>918</v>
      </c>
      <c r="G619" s="463" t="s">
        <v>918</v>
      </c>
      <c r="H619" s="463" t="s">
        <v>918</v>
      </c>
      <c r="I619" s="463" t="s">
        <v>918</v>
      </c>
      <c r="J619" s="463" t="s">
        <v>918</v>
      </c>
      <c r="K619" s="463" t="s">
        <v>918</v>
      </c>
      <c r="L619" s="463" t="s">
        <v>918</v>
      </c>
      <c r="M619" s="463" t="s">
        <v>918</v>
      </c>
      <c r="N619" s="463" t="s">
        <v>918</v>
      </c>
      <c r="O619" s="463" t="s">
        <v>918</v>
      </c>
      <c r="P619" s="463" t="s">
        <v>918</v>
      </c>
      <c r="Q619" s="463" t="s">
        <v>918</v>
      </c>
      <c r="R619" s="463" t="s">
        <v>918</v>
      </c>
      <c r="S619" s="463" t="s">
        <v>918</v>
      </c>
      <c r="T619" s="463" t="s">
        <v>918</v>
      </c>
      <c r="U619" s="463" t="s">
        <v>918</v>
      </c>
      <c r="V619" s="463" t="s">
        <v>918</v>
      </c>
      <c r="W619" s="463" t="s">
        <v>918</v>
      </c>
      <c r="X619" s="463" t="s">
        <v>918</v>
      </c>
      <c r="Y619" s="463" t="s">
        <v>918</v>
      </c>
      <c r="Z619" s="463" t="s">
        <v>918</v>
      </c>
      <c r="AA619" s="463" t="s">
        <v>918</v>
      </c>
      <c r="AB619" s="463" t="s">
        <v>918</v>
      </c>
      <c r="AC619" s="463" t="s">
        <v>918</v>
      </c>
      <c r="AD619" s="463" t="s">
        <v>918</v>
      </c>
      <c r="AE619" s="463" t="s">
        <v>918</v>
      </c>
      <c r="AF619" s="463" t="s">
        <v>918</v>
      </c>
      <c r="AG619" s="463" t="s">
        <v>918</v>
      </c>
      <c r="AH619" s="463" t="s">
        <v>918</v>
      </c>
      <c r="AI619" s="463" t="s">
        <v>918</v>
      </c>
      <c r="AJ619" s="463" t="s">
        <v>918</v>
      </c>
      <c r="AK619" s="463" t="s">
        <v>918</v>
      </c>
      <c r="AL619" s="726"/>
      <c r="AM619" s="726"/>
      <c r="AN619" s="726"/>
      <c r="AO619" s="726"/>
      <c r="AP619" s="726"/>
      <c r="AQ619" s="726"/>
      <c r="AR619" s="726"/>
      <c r="AS619" s="726"/>
      <c r="AT619" s="726"/>
      <c r="AU619" s="726"/>
      <c r="AV619" s="726"/>
      <c r="AW619" s="726"/>
      <c r="AX619" s="726"/>
      <c r="AY619" s="726"/>
      <c r="AZ619" s="726"/>
      <c r="BA619" s="726"/>
      <c r="BB619" s="726"/>
      <c r="BC619" s="726"/>
      <c r="BD619" s="726"/>
      <c r="BE619" s="726"/>
      <c r="BF619" s="726"/>
      <c r="BG619" s="726"/>
      <c r="BH619" s="726"/>
      <c r="BI619" s="726"/>
      <c r="BJ619" s="726"/>
      <c r="BK619" s="726"/>
      <c r="BL619" s="726"/>
    </row>
    <row r="620" spans="1:64" outlineLevel="1" x14ac:dyDescent="0.2">
      <c r="A620" s="726"/>
      <c r="B620" s="845" t="s">
        <v>946</v>
      </c>
      <c r="C620" s="974" t="s">
        <v>3370</v>
      </c>
      <c r="D620" s="463" t="s">
        <v>918</v>
      </c>
      <c r="E620" s="463" t="s">
        <v>918</v>
      </c>
      <c r="F620" s="463" t="s">
        <v>918</v>
      </c>
      <c r="G620" s="463" t="s">
        <v>918</v>
      </c>
      <c r="H620" s="463" t="s">
        <v>918</v>
      </c>
      <c r="I620" s="463" t="s">
        <v>918</v>
      </c>
      <c r="J620" s="463" t="s">
        <v>918</v>
      </c>
      <c r="K620" s="463" t="s">
        <v>918</v>
      </c>
      <c r="L620" s="463" t="s">
        <v>918</v>
      </c>
      <c r="M620" s="463" t="s">
        <v>918</v>
      </c>
      <c r="N620" s="463" t="s">
        <v>918</v>
      </c>
      <c r="O620" s="463" t="s">
        <v>918</v>
      </c>
      <c r="P620" s="463" t="s">
        <v>918</v>
      </c>
      <c r="Q620" s="463" t="s">
        <v>918</v>
      </c>
      <c r="R620" s="463" t="s">
        <v>918</v>
      </c>
      <c r="S620" s="463" t="s">
        <v>918</v>
      </c>
      <c r="T620" s="463" t="s">
        <v>918</v>
      </c>
      <c r="U620" s="463" t="s">
        <v>918</v>
      </c>
      <c r="V620" s="463" t="s">
        <v>918</v>
      </c>
      <c r="W620" s="463" t="s">
        <v>918</v>
      </c>
      <c r="X620" s="463" t="s">
        <v>918</v>
      </c>
      <c r="Y620" s="463" t="s">
        <v>918</v>
      </c>
      <c r="Z620" s="463" t="s">
        <v>918</v>
      </c>
      <c r="AA620" s="463" t="s">
        <v>918</v>
      </c>
      <c r="AB620" s="463" t="s">
        <v>918</v>
      </c>
      <c r="AC620" s="463" t="s">
        <v>918</v>
      </c>
      <c r="AD620" s="463" t="s">
        <v>918</v>
      </c>
      <c r="AE620" s="463" t="s">
        <v>918</v>
      </c>
      <c r="AF620" s="463" t="s">
        <v>918</v>
      </c>
      <c r="AG620" s="463" t="s">
        <v>918</v>
      </c>
      <c r="AH620" s="463" t="s">
        <v>918</v>
      </c>
      <c r="AI620" s="463" t="s">
        <v>918</v>
      </c>
      <c r="AJ620" s="463" t="s">
        <v>918</v>
      </c>
      <c r="AK620" s="463" t="s">
        <v>918</v>
      </c>
      <c r="AL620" s="726"/>
      <c r="AM620" s="726"/>
      <c r="AN620" s="726"/>
      <c r="AO620" s="726"/>
      <c r="AP620" s="726"/>
      <c r="AQ620" s="726"/>
      <c r="AR620" s="726"/>
      <c r="AS620" s="726"/>
      <c r="AT620" s="726"/>
      <c r="AU620" s="726"/>
      <c r="AV620" s="726"/>
      <c r="AW620" s="726"/>
      <c r="AX620" s="726"/>
      <c r="AY620" s="726"/>
      <c r="AZ620" s="726"/>
      <c r="BA620" s="726"/>
      <c r="BB620" s="726"/>
      <c r="BC620" s="726"/>
      <c r="BD620" s="726"/>
      <c r="BE620" s="726"/>
      <c r="BF620" s="726"/>
      <c r="BG620" s="726"/>
      <c r="BH620" s="726"/>
      <c r="BI620" s="726"/>
      <c r="BJ620" s="726"/>
      <c r="BK620" s="726"/>
      <c r="BL620" s="726"/>
    </row>
    <row r="621" spans="1:64" outlineLevel="1" x14ac:dyDescent="0.2">
      <c r="A621" s="726"/>
      <c r="B621" s="845" t="s">
        <v>946</v>
      </c>
      <c r="C621" s="974" t="s">
        <v>3371</v>
      </c>
      <c r="D621" s="463" t="s">
        <v>918</v>
      </c>
      <c r="E621" s="463" t="s">
        <v>918</v>
      </c>
      <c r="F621" s="463" t="s">
        <v>918</v>
      </c>
      <c r="G621" s="463" t="s">
        <v>918</v>
      </c>
      <c r="H621" s="463" t="s">
        <v>918</v>
      </c>
      <c r="I621" s="463" t="s">
        <v>918</v>
      </c>
      <c r="J621" s="463" t="s">
        <v>918</v>
      </c>
      <c r="K621" s="463" t="s">
        <v>918</v>
      </c>
      <c r="L621" s="463" t="s">
        <v>918</v>
      </c>
      <c r="M621" s="463" t="s">
        <v>918</v>
      </c>
      <c r="N621" s="463" t="s">
        <v>918</v>
      </c>
      <c r="O621" s="463" t="s">
        <v>918</v>
      </c>
      <c r="P621" s="463" t="s">
        <v>918</v>
      </c>
      <c r="Q621" s="463" t="s">
        <v>918</v>
      </c>
      <c r="R621" s="463" t="s">
        <v>918</v>
      </c>
      <c r="S621" s="463" t="s">
        <v>918</v>
      </c>
      <c r="T621" s="463" t="s">
        <v>918</v>
      </c>
      <c r="U621" s="463" t="s">
        <v>918</v>
      </c>
      <c r="V621" s="463" t="s">
        <v>918</v>
      </c>
      <c r="W621" s="463" t="s">
        <v>918</v>
      </c>
      <c r="X621" s="463" t="s">
        <v>918</v>
      </c>
      <c r="Y621" s="463" t="s">
        <v>918</v>
      </c>
      <c r="Z621" s="463" t="s">
        <v>918</v>
      </c>
      <c r="AA621" s="463" t="s">
        <v>918</v>
      </c>
      <c r="AB621" s="463" t="s">
        <v>918</v>
      </c>
      <c r="AC621" s="463" t="s">
        <v>918</v>
      </c>
      <c r="AD621" s="463" t="s">
        <v>918</v>
      </c>
      <c r="AE621" s="463" t="s">
        <v>918</v>
      </c>
      <c r="AF621" s="463" t="s">
        <v>918</v>
      </c>
      <c r="AG621" s="463" t="s">
        <v>918</v>
      </c>
      <c r="AH621" s="463" t="s">
        <v>918</v>
      </c>
      <c r="AI621" s="463" t="s">
        <v>918</v>
      </c>
      <c r="AJ621" s="463" t="s">
        <v>918</v>
      </c>
      <c r="AK621" s="463" t="s">
        <v>918</v>
      </c>
      <c r="AL621" s="726"/>
      <c r="AM621" s="726"/>
      <c r="AN621" s="726"/>
      <c r="AO621" s="726"/>
      <c r="AP621" s="726"/>
      <c r="AQ621" s="726"/>
      <c r="AR621" s="726"/>
      <c r="AS621" s="726"/>
      <c r="AT621" s="726"/>
      <c r="AU621" s="726"/>
      <c r="AV621" s="726"/>
      <c r="AW621" s="726"/>
      <c r="AX621" s="726"/>
      <c r="AY621" s="726"/>
      <c r="AZ621" s="726"/>
      <c r="BA621" s="726"/>
      <c r="BB621" s="726"/>
      <c r="BC621" s="726"/>
      <c r="BD621" s="726"/>
      <c r="BE621" s="726"/>
      <c r="BF621" s="726"/>
      <c r="BG621" s="726"/>
      <c r="BH621" s="726"/>
      <c r="BI621" s="726"/>
      <c r="BJ621" s="726"/>
      <c r="BK621" s="726"/>
      <c r="BL621" s="726"/>
    </row>
    <row r="622" spans="1:64" outlineLevel="1" x14ac:dyDescent="0.2">
      <c r="A622" s="726"/>
      <c r="B622" s="845" t="s">
        <v>946</v>
      </c>
      <c r="C622" s="974" t="s">
        <v>3372</v>
      </c>
      <c r="D622" s="463" t="s">
        <v>918</v>
      </c>
      <c r="E622" s="463" t="s">
        <v>918</v>
      </c>
      <c r="F622" s="463" t="s">
        <v>918</v>
      </c>
      <c r="G622" s="463" t="s">
        <v>918</v>
      </c>
      <c r="H622" s="463" t="s">
        <v>918</v>
      </c>
      <c r="I622" s="463" t="s">
        <v>918</v>
      </c>
      <c r="J622" s="463" t="s">
        <v>918</v>
      </c>
      <c r="K622" s="463" t="s">
        <v>918</v>
      </c>
      <c r="L622" s="463" t="s">
        <v>918</v>
      </c>
      <c r="M622" s="463" t="s">
        <v>918</v>
      </c>
      <c r="N622" s="463" t="s">
        <v>918</v>
      </c>
      <c r="O622" s="463" t="s">
        <v>918</v>
      </c>
      <c r="P622" s="463" t="s">
        <v>918</v>
      </c>
      <c r="Q622" s="463" t="s">
        <v>918</v>
      </c>
      <c r="R622" s="463" t="s">
        <v>918</v>
      </c>
      <c r="S622" s="463" t="s">
        <v>918</v>
      </c>
      <c r="T622" s="463" t="s">
        <v>918</v>
      </c>
      <c r="U622" s="463" t="s">
        <v>918</v>
      </c>
      <c r="V622" s="463" t="s">
        <v>918</v>
      </c>
      <c r="W622" s="463" t="s">
        <v>918</v>
      </c>
      <c r="X622" s="463" t="s">
        <v>918</v>
      </c>
      <c r="Y622" s="463" t="s">
        <v>918</v>
      </c>
      <c r="Z622" s="463" t="s">
        <v>918</v>
      </c>
      <c r="AA622" s="463" t="s">
        <v>918</v>
      </c>
      <c r="AB622" s="463" t="s">
        <v>918</v>
      </c>
      <c r="AC622" s="463" t="s">
        <v>918</v>
      </c>
      <c r="AD622" s="463" t="s">
        <v>918</v>
      </c>
      <c r="AE622" s="463" t="s">
        <v>918</v>
      </c>
      <c r="AF622" s="463" t="s">
        <v>918</v>
      </c>
      <c r="AG622" s="463" t="s">
        <v>918</v>
      </c>
      <c r="AH622" s="463" t="s">
        <v>918</v>
      </c>
      <c r="AI622" s="463" t="s">
        <v>918</v>
      </c>
      <c r="AJ622" s="463" t="s">
        <v>918</v>
      </c>
      <c r="AK622" s="463" t="s">
        <v>918</v>
      </c>
      <c r="AL622" s="726"/>
      <c r="AM622" s="726"/>
      <c r="AN622" s="726"/>
      <c r="AO622" s="726"/>
      <c r="AP622" s="726"/>
      <c r="AQ622" s="726"/>
      <c r="AR622" s="726"/>
      <c r="AS622" s="726"/>
      <c r="AT622" s="726"/>
      <c r="AU622" s="726"/>
      <c r="AV622" s="726"/>
      <c r="AW622" s="726"/>
      <c r="AX622" s="726"/>
      <c r="AY622" s="726"/>
      <c r="AZ622" s="726"/>
      <c r="BA622" s="726"/>
      <c r="BB622" s="726"/>
      <c r="BC622" s="726"/>
      <c r="BD622" s="726"/>
      <c r="BE622" s="726"/>
      <c r="BF622" s="726"/>
      <c r="BG622" s="726"/>
      <c r="BH622" s="726"/>
      <c r="BI622" s="726"/>
      <c r="BJ622" s="726"/>
      <c r="BK622" s="726"/>
      <c r="BL622" s="726"/>
    </row>
    <row r="623" spans="1:64" outlineLevel="1" x14ac:dyDescent="0.2">
      <c r="A623" s="726"/>
      <c r="B623" s="845" t="s">
        <v>946</v>
      </c>
      <c r="C623" s="974" t="s">
        <v>3373</v>
      </c>
      <c r="D623" s="463" t="s">
        <v>918</v>
      </c>
      <c r="E623" s="463" t="s">
        <v>918</v>
      </c>
      <c r="F623" s="463" t="s">
        <v>918</v>
      </c>
      <c r="G623" s="463" t="s">
        <v>918</v>
      </c>
      <c r="H623" s="463" t="s">
        <v>918</v>
      </c>
      <c r="I623" s="463" t="s">
        <v>918</v>
      </c>
      <c r="J623" s="463" t="s">
        <v>918</v>
      </c>
      <c r="K623" s="463" t="s">
        <v>918</v>
      </c>
      <c r="L623" s="463" t="s">
        <v>918</v>
      </c>
      <c r="M623" s="463" t="s">
        <v>918</v>
      </c>
      <c r="N623" s="463" t="s">
        <v>918</v>
      </c>
      <c r="O623" s="463" t="s">
        <v>918</v>
      </c>
      <c r="P623" s="463" t="s">
        <v>918</v>
      </c>
      <c r="Q623" s="463" t="s">
        <v>918</v>
      </c>
      <c r="R623" s="463" t="s">
        <v>918</v>
      </c>
      <c r="S623" s="463" t="s">
        <v>918</v>
      </c>
      <c r="T623" s="463" t="s">
        <v>918</v>
      </c>
      <c r="U623" s="463" t="s">
        <v>918</v>
      </c>
      <c r="V623" s="463" t="s">
        <v>918</v>
      </c>
      <c r="W623" s="463" t="s">
        <v>918</v>
      </c>
      <c r="X623" s="463" t="s">
        <v>918</v>
      </c>
      <c r="Y623" s="463" t="s">
        <v>918</v>
      </c>
      <c r="Z623" s="463" t="s">
        <v>918</v>
      </c>
      <c r="AA623" s="463" t="s">
        <v>918</v>
      </c>
      <c r="AB623" s="463" t="s">
        <v>918</v>
      </c>
      <c r="AC623" s="463" t="s">
        <v>918</v>
      </c>
      <c r="AD623" s="463" t="s">
        <v>918</v>
      </c>
      <c r="AE623" s="463" t="s">
        <v>918</v>
      </c>
      <c r="AF623" s="463" t="s">
        <v>918</v>
      </c>
      <c r="AG623" s="463" t="s">
        <v>918</v>
      </c>
      <c r="AH623" s="463" t="s">
        <v>918</v>
      </c>
      <c r="AI623" s="463" t="s">
        <v>918</v>
      </c>
      <c r="AJ623" s="463" t="s">
        <v>918</v>
      </c>
      <c r="AK623" s="463" t="s">
        <v>918</v>
      </c>
      <c r="AL623" s="726"/>
      <c r="AM623" s="726"/>
      <c r="AN623" s="726"/>
      <c r="AO623" s="726"/>
      <c r="AP623" s="726"/>
      <c r="AQ623" s="726"/>
      <c r="AR623" s="726"/>
      <c r="AS623" s="726"/>
      <c r="AT623" s="726"/>
      <c r="AU623" s="726"/>
      <c r="AV623" s="726"/>
      <c r="AW623" s="726"/>
      <c r="AX623" s="726"/>
      <c r="AY623" s="726"/>
      <c r="AZ623" s="726"/>
      <c r="BA623" s="726"/>
      <c r="BB623" s="726"/>
      <c r="BC623" s="726"/>
      <c r="BD623" s="726"/>
      <c r="BE623" s="726"/>
      <c r="BF623" s="726"/>
      <c r="BG623" s="726"/>
      <c r="BH623" s="726"/>
      <c r="BI623" s="726"/>
      <c r="BJ623" s="726"/>
      <c r="BK623" s="726"/>
      <c r="BL623" s="726"/>
    </row>
    <row r="624" spans="1:64" outlineLevel="1" x14ac:dyDescent="0.2">
      <c r="A624" s="726"/>
      <c r="B624" s="845" t="s">
        <v>946</v>
      </c>
      <c r="C624" s="974" t="s">
        <v>3374</v>
      </c>
      <c r="D624" s="463" t="s">
        <v>918</v>
      </c>
      <c r="E624" s="463" t="s">
        <v>918</v>
      </c>
      <c r="F624" s="463" t="s">
        <v>918</v>
      </c>
      <c r="G624" s="463" t="s">
        <v>918</v>
      </c>
      <c r="H624" s="463" t="s">
        <v>918</v>
      </c>
      <c r="I624" s="463" t="s">
        <v>918</v>
      </c>
      <c r="J624" s="463" t="s">
        <v>918</v>
      </c>
      <c r="K624" s="463" t="s">
        <v>918</v>
      </c>
      <c r="L624" s="463" t="s">
        <v>918</v>
      </c>
      <c r="M624" s="463" t="s">
        <v>918</v>
      </c>
      <c r="N624" s="463" t="s">
        <v>918</v>
      </c>
      <c r="O624" s="463" t="s">
        <v>918</v>
      </c>
      <c r="P624" s="463" t="s">
        <v>918</v>
      </c>
      <c r="Q624" s="463" t="s">
        <v>918</v>
      </c>
      <c r="R624" s="463" t="s">
        <v>918</v>
      </c>
      <c r="S624" s="463" t="s">
        <v>918</v>
      </c>
      <c r="T624" s="463" t="s">
        <v>918</v>
      </c>
      <c r="U624" s="463" t="s">
        <v>918</v>
      </c>
      <c r="V624" s="463" t="s">
        <v>918</v>
      </c>
      <c r="W624" s="463" t="s">
        <v>918</v>
      </c>
      <c r="X624" s="463" t="s">
        <v>918</v>
      </c>
      <c r="Y624" s="463" t="s">
        <v>918</v>
      </c>
      <c r="Z624" s="463" t="s">
        <v>918</v>
      </c>
      <c r="AA624" s="463" t="s">
        <v>918</v>
      </c>
      <c r="AB624" s="463" t="s">
        <v>918</v>
      </c>
      <c r="AC624" s="463" t="s">
        <v>918</v>
      </c>
      <c r="AD624" s="463" t="s">
        <v>918</v>
      </c>
      <c r="AE624" s="463" t="s">
        <v>918</v>
      </c>
      <c r="AF624" s="463" t="s">
        <v>918</v>
      </c>
      <c r="AG624" s="463" t="s">
        <v>918</v>
      </c>
      <c r="AH624" s="463" t="s">
        <v>918</v>
      </c>
      <c r="AI624" s="463" t="s">
        <v>918</v>
      </c>
      <c r="AJ624" s="463" t="s">
        <v>918</v>
      </c>
      <c r="AK624" s="463" t="s">
        <v>918</v>
      </c>
      <c r="AL624" s="726"/>
      <c r="AM624" s="726"/>
      <c r="AN624" s="726"/>
      <c r="AO624" s="726"/>
      <c r="AP624" s="726"/>
      <c r="AQ624" s="726"/>
      <c r="AR624" s="726"/>
      <c r="AS624" s="726"/>
      <c r="AT624" s="726"/>
      <c r="AU624" s="726"/>
      <c r="AV624" s="726"/>
      <c r="AW624" s="726"/>
      <c r="AX624" s="726"/>
      <c r="AY624" s="726"/>
      <c r="AZ624" s="726"/>
      <c r="BA624" s="726"/>
      <c r="BB624" s="726"/>
      <c r="BC624" s="726"/>
      <c r="BD624" s="726"/>
      <c r="BE624" s="726"/>
      <c r="BF624" s="726"/>
      <c r="BG624" s="726"/>
      <c r="BH624" s="726"/>
      <c r="BI624" s="726"/>
      <c r="BJ624" s="726"/>
      <c r="BK624" s="726"/>
      <c r="BL624" s="726"/>
    </row>
    <row r="625" spans="1:64" outlineLevel="1" x14ac:dyDescent="0.2">
      <c r="A625" s="726"/>
      <c r="B625" s="845" t="s">
        <v>946</v>
      </c>
      <c r="C625" s="974" t="s">
        <v>3375</v>
      </c>
      <c r="D625" s="463" t="s">
        <v>918</v>
      </c>
      <c r="E625" s="463" t="s">
        <v>918</v>
      </c>
      <c r="F625" s="463" t="s">
        <v>918</v>
      </c>
      <c r="G625" s="463" t="s">
        <v>918</v>
      </c>
      <c r="H625" s="463" t="s">
        <v>918</v>
      </c>
      <c r="I625" s="463" t="s">
        <v>918</v>
      </c>
      <c r="J625" s="463" t="s">
        <v>918</v>
      </c>
      <c r="K625" s="463" t="s">
        <v>918</v>
      </c>
      <c r="L625" s="463" t="s">
        <v>918</v>
      </c>
      <c r="M625" s="463" t="s">
        <v>918</v>
      </c>
      <c r="N625" s="463" t="s">
        <v>918</v>
      </c>
      <c r="O625" s="463" t="s">
        <v>918</v>
      </c>
      <c r="P625" s="463" t="s">
        <v>918</v>
      </c>
      <c r="Q625" s="463" t="s">
        <v>918</v>
      </c>
      <c r="R625" s="463" t="s">
        <v>918</v>
      </c>
      <c r="S625" s="463" t="s">
        <v>918</v>
      </c>
      <c r="T625" s="463" t="s">
        <v>918</v>
      </c>
      <c r="U625" s="463" t="s">
        <v>918</v>
      </c>
      <c r="V625" s="463" t="s">
        <v>918</v>
      </c>
      <c r="W625" s="463" t="s">
        <v>918</v>
      </c>
      <c r="X625" s="463" t="s">
        <v>918</v>
      </c>
      <c r="Y625" s="463" t="s">
        <v>918</v>
      </c>
      <c r="Z625" s="463" t="s">
        <v>918</v>
      </c>
      <c r="AA625" s="463" t="s">
        <v>918</v>
      </c>
      <c r="AB625" s="463" t="s">
        <v>918</v>
      </c>
      <c r="AC625" s="463" t="s">
        <v>918</v>
      </c>
      <c r="AD625" s="463" t="s">
        <v>918</v>
      </c>
      <c r="AE625" s="463" t="s">
        <v>918</v>
      </c>
      <c r="AF625" s="463" t="s">
        <v>918</v>
      </c>
      <c r="AG625" s="463" t="s">
        <v>918</v>
      </c>
      <c r="AH625" s="463" t="s">
        <v>918</v>
      </c>
      <c r="AI625" s="463" t="s">
        <v>918</v>
      </c>
      <c r="AJ625" s="463" t="s">
        <v>918</v>
      </c>
      <c r="AK625" s="463" t="s">
        <v>918</v>
      </c>
      <c r="AL625" s="726"/>
      <c r="AM625" s="726"/>
      <c r="AN625" s="726"/>
      <c r="AO625" s="726"/>
      <c r="AP625" s="726"/>
      <c r="AQ625" s="726"/>
      <c r="AR625" s="726"/>
      <c r="AS625" s="726"/>
      <c r="AT625" s="726"/>
      <c r="AU625" s="726"/>
      <c r="AV625" s="726"/>
      <c r="AW625" s="726"/>
      <c r="AX625" s="726"/>
      <c r="AY625" s="726"/>
      <c r="AZ625" s="726"/>
      <c r="BA625" s="726"/>
      <c r="BB625" s="726"/>
      <c r="BC625" s="726"/>
      <c r="BD625" s="726"/>
      <c r="BE625" s="726"/>
      <c r="BF625" s="726"/>
      <c r="BG625" s="726"/>
      <c r="BH625" s="726"/>
      <c r="BI625" s="726"/>
      <c r="BJ625" s="726"/>
      <c r="BK625" s="726"/>
      <c r="BL625" s="726"/>
    </row>
    <row r="626" spans="1:64" outlineLevel="1" x14ac:dyDescent="0.2">
      <c r="A626" s="726"/>
      <c r="B626" s="845" t="s">
        <v>946</v>
      </c>
      <c r="C626" s="974" t="s">
        <v>3376</v>
      </c>
      <c r="D626" s="463" t="s">
        <v>918</v>
      </c>
      <c r="E626" s="463" t="s">
        <v>918</v>
      </c>
      <c r="F626" s="463" t="s">
        <v>918</v>
      </c>
      <c r="G626" s="463" t="s">
        <v>918</v>
      </c>
      <c r="H626" s="463" t="s">
        <v>918</v>
      </c>
      <c r="I626" s="463" t="s">
        <v>918</v>
      </c>
      <c r="J626" s="463" t="s">
        <v>918</v>
      </c>
      <c r="K626" s="463" t="s">
        <v>918</v>
      </c>
      <c r="L626" s="463" t="s">
        <v>918</v>
      </c>
      <c r="M626" s="463" t="s">
        <v>918</v>
      </c>
      <c r="N626" s="463" t="s">
        <v>918</v>
      </c>
      <c r="O626" s="463" t="s">
        <v>918</v>
      </c>
      <c r="P626" s="463" t="s">
        <v>918</v>
      </c>
      <c r="Q626" s="463" t="s">
        <v>918</v>
      </c>
      <c r="R626" s="463" t="s">
        <v>918</v>
      </c>
      <c r="S626" s="463" t="s">
        <v>918</v>
      </c>
      <c r="T626" s="463" t="s">
        <v>918</v>
      </c>
      <c r="U626" s="463" t="s">
        <v>918</v>
      </c>
      <c r="V626" s="463" t="s">
        <v>918</v>
      </c>
      <c r="W626" s="463" t="s">
        <v>918</v>
      </c>
      <c r="X626" s="463" t="s">
        <v>918</v>
      </c>
      <c r="Y626" s="463" t="s">
        <v>918</v>
      </c>
      <c r="Z626" s="463" t="s">
        <v>918</v>
      </c>
      <c r="AA626" s="463" t="s">
        <v>918</v>
      </c>
      <c r="AB626" s="463" t="s">
        <v>918</v>
      </c>
      <c r="AC626" s="463" t="s">
        <v>918</v>
      </c>
      <c r="AD626" s="463" t="s">
        <v>918</v>
      </c>
      <c r="AE626" s="463" t="s">
        <v>918</v>
      </c>
      <c r="AF626" s="463" t="s">
        <v>918</v>
      </c>
      <c r="AG626" s="463" t="s">
        <v>918</v>
      </c>
      <c r="AH626" s="463" t="s">
        <v>918</v>
      </c>
      <c r="AI626" s="463" t="s">
        <v>918</v>
      </c>
      <c r="AJ626" s="463" t="s">
        <v>918</v>
      </c>
      <c r="AK626" s="463" t="s">
        <v>918</v>
      </c>
      <c r="AL626" s="726"/>
      <c r="AM626" s="726"/>
      <c r="AN626" s="726"/>
      <c r="AO626" s="726"/>
      <c r="AP626" s="726"/>
      <c r="AQ626" s="726"/>
      <c r="AR626" s="726"/>
      <c r="AS626" s="726"/>
      <c r="AT626" s="726"/>
      <c r="AU626" s="726"/>
      <c r="AV626" s="726"/>
      <c r="AW626" s="726"/>
      <c r="AX626" s="726"/>
      <c r="AY626" s="726"/>
      <c r="AZ626" s="726"/>
      <c r="BA626" s="726"/>
      <c r="BB626" s="726"/>
      <c r="BC626" s="726"/>
      <c r="BD626" s="726"/>
      <c r="BE626" s="726"/>
      <c r="BF626" s="726"/>
      <c r="BG626" s="726"/>
      <c r="BH626" s="726"/>
      <c r="BI626" s="726"/>
      <c r="BJ626" s="726"/>
      <c r="BK626" s="726"/>
      <c r="BL626" s="726"/>
    </row>
    <row r="627" spans="1:64" outlineLevel="1" x14ac:dyDescent="0.2">
      <c r="A627" s="726"/>
      <c r="B627" s="845" t="s">
        <v>946</v>
      </c>
      <c r="C627" s="974" t="s">
        <v>3377</v>
      </c>
      <c r="D627" s="463" t="s">
        <v>918</v>
      </c>
      <c r="E627" s="463" t="s">
        <v>918</v>
      </c>
      <c r="F627" s="463" t="s">
        <v>918</v>
      </c>
      <c r="G627" s="463" t="s">
        <v>918</v>
      </c>
      <c r="H627" s="463" t="s">
        <v>918</v>
      </c>
      <c r="I627" s="463" t="s">
        <v>918</v>
      </c>
      <c r="J627" s="463" t="s">
        <v>918</v>
      </c>
      <c r="K627" s="463" t="s">
        <v>918</v>
      </c>
      <c r="L627" s="463" t="s">
        <v>918</v>
      </c>
      <c r="M627" s="463" t="s">
        <v>918</v>
      </c>
      <c r="N627" s="463" t="s">
        <v>918</v>
      </c>
      <c r="O627" s="463" t="s">
        <v>918</v>
      </c>
      <c r="P627" s="463" t="s">
        <v>918</v>
      </c>
      <c r="Q627" s="463" t="s">
        <v>918</v>
      </c>
      <c r="R627" s="463" t="s">
        <v>918</v>
      </c>
      <c r="S627" s="463" t="s">
        <v>918</v>
      </c>
      <c r="T627" s="463" t="s">
        <v>918</v>
      </c>
      <c r="U627" s="463" t="s">
        <v>918</v>
      </c>
      <c r="V627" s="463" t="s">
        <v>918</v>
      </c>
      <c r="W627" s="463" t="s">
        <v>918</v>
      </c>
      <c r="X627" s="463" t="s">
        <v>918</v>
      </c>
      <c r="Y627" s="463" t="s">
        <v>918</v>
      </c>
      <c r="Z627" s="463" t="s">
        <v>918</v>
      </c>
      <c r="AA627" s="463" t="s">
        <v>918</v>
      </c>
      <c r="AB627" s="463" t="s">
        <v>918</v>
      </c>
      <c r="AC627" s="463" t="s">
        <v>918</v>
      </c>
      <c r="AD627" s="463" t="s">
        <v>918</v>
      </c>
      <c r="AE627" s="463" t="s">
        <v>918</v>
      </c>
      <c r="AF627" s="463" t="s">
        <v>918</v>
      </c>
      <c r="AG627" s="463" t="s">
        <v>918</v>
      </c>
      <c r="AH627" s="463" t="s">
        <v>918</v>
      </c>
      <c r="AI627" s="463" t="s">
        <v>918</v>
      </c>
      <c r="AJ627" s="463" t="s">
        <v>918</v>
      </c>
      <c r="AK627" s="463" t="s">
        <v>918</v>
      </c>
      <c r="AL627" s="726"/>
      <c r="AM627" s="726"/>
      <c r="AN627" s="726"/>
      <c r="AO627" s="726"/>
      <c r="AP627" s="726"/>
      <c r="AQ627" s="726"/>
      <c r="AR627" s="726"/>
      <c r="AS627" s="726"/>
      <c r="AT627" s="726"/>
      <c r="AU627" s="726"/>
      <c r="AV627" s="726"/>
      <c r="AW627" s="726"/>
      <c r="AX627" s="726"/>
      <c r="AY627" s="726"/>
      <c r="AZ627" s="726"/>
      <c r="BA627" s="726"/>
      <c r="BB627" s="726"/>
      <c r="BC627" s="726"/>
      <c r="BD627" s="726"/>
      <c r="BE627" s="726"/>
      <c r="BF627" s="726"/>
      <c r="BG627" s="726"/>
      <c r="BH627" s="726"/>
      <c r="BI627" s="726"/>
      <c r="BJ627" s="726"/>
      <c r="BK627" s="726"/>
      <c r="BL627" s="726"/>
    </row>
    <row r="628" spans="1:64" outlineLevel="1" x14ac:dyDescent="0.2">
      <c r="A628" s="726"/>
      <c r="B628" s="845" t="s">
        <v>946</v>
      </c>
      <c r="C628" s="974" t="s">
        <v>3378</v>
      </c>
      <c r="D628" s="463" t="s">
        <v>918</v>
      </c>
      <c r="E628" s="463" t="s">
        <v>918</v>
      </c>
      <c r="F628" s="463" t="s">
        <v>918</v>
      </c>
      <c r="G628" s="463" t="s">
        <v>918</v>
      </c>
      <c r="H628" s="463" t="s">
        <v>918</v>
      </c>
      <c r="I628" s="463" t="s">
        <v>918</v>
      </c>
      <c r="J628" s="463" t="s">
        <v>918</v>
      </c>
      <c r="K628" s="463" t="s">
        <v>918</v>
      </c>
      <c r="L628" s="463" t="s">
        <v>918</v>
      </c>
      <c r="M628" s="463" t="s">
        <v>918</v>
      </c>
      <c r="N628" s="463" t="s">
        <v>918</v>
      </c>
      <c r="O628" s="463" t="s">
        <v>918</v>
      </c>
      <c r="P628" s="463" t="s">
        <v>918</v>
      </c>
      <c r="Q628" s="463" t="s">
        <v>918</v>
      </c>
      <c r="R628" s="463" t="s">
        <v>918</v>
      </c>
      <c r="S628" s="463" t="s">
        <v>918</v>
      </c>
      <c r="T628" s="463" t="s">
        <v>918</v>
      </c>
      <c r="U628" s="463" t="s">
        <v>918</v>
      </c>
      <c r="V628" s="463" t="s">
        <v>918</v>
      </c>
      <c r="W628" s="463" t="s">
        <v>918</v>
      </c>
      <c r="X628" s="463" t="s">
        <v>918</v>
      </c>
      <c r="Y628" s="463" t="s">
        <v>918</v>
      </c>
      <c r="Z628" s="463" t="s">
        <v>918</v>
      </c>
      <c r="AA628" s="463" t="s">
        <v>918</v>
      </c>
      <c r="AB628" s="463" t="s">
        <v>918</v>
      </c>
      <c r="AC628" s="463" t="s">
        <v>918</v>
      </c>
      <c r="AD628" s="463" t="s">
        <v>918</v>
      </c>
      <c r="AE628" s="463" t="s">
        <v>918</v>
      </c>
      <c r="AF628" s="463" t="s">
        <v>918</v>
      </c>
      <c r="AG628" s="463" t="s">
        <v>918</v>
      </c>
      <c r="AH628" s="463" t="s">
        <v>918</v>
      </c>
      <c r="AI628" s="463" t="s">
        <v>918</v>
      </c>
      <c r="AJ628" s="463" t="s">
        <v>918</v>
      </c>
      <c r="AK628" s="463" t="s">
        <v>918</v>
      </c>
      <c r="AL628" s="726"/>
      <c r="AM628" s="726"/>
      <c r="AN628" s="726"/>
      <c r="AO628" s="726"/>
      <c r="AP628" s="726"/>
      <c r="AQ628" s="726"/>
      <c r="AR628" s="726"/>
      <c r="AS628" s="726"/>
      <c r="AT628" s="726"/>
      <c r="AU628" s="726"/>
      <c r="AV628" s="726"/>
      <c r="AW628" s="726"/>
      <c r="AX628" s="726"/>
      <c r="AY628" s="726"/>
      <c r="AZ628" s="726"/>
      <c r="BA628" s="726"/>
      <c r="BB628" s="726"/>
      <c r="BC628" s="726"/>
      <c r="BD628" s="726"/>
      <c r="BE628" s="726"/>
      <c r="BF628" s="726"/>
      <c r="BG628" s="726"/>
      <c r="BH628" s="726"/>
      <c r="BI628" s="726"/>
      <c r="BJ628" s="726"/>
      <c r="BK628" s="726"/>
      <c r="BL628" s="726"/>
    </row>
    <row r="629" spans="1:64" outlineLevel="1" x14ac:dyDescent="0.2">
      <c r="A629" s="726"/>
      <c r="B629" s="845" t="s">
        <v>946</v>
      </c>
      <c r="C629" s="974" t="s">
        <v>3379</v>
      </c>
      <c r="D629" s="463" t="s">
        <v>918</v>
      </c>
      <c r="E629" s="463" t="s">
        <v>918</v>
      </c>
      <c r="F629" s="463" t="s">
        <v>918</v>
      </c>
      <c r="G629" s="463" t="s">
        <v>918</v>
      </c>
      <c r="H629" s="463" t="s">
        <v>918</v>
      </c>
      <c r="I629" s="463" t="s">
        <v>918</v>
      </c>
      <c r="J629" s="463" t="s">
        <v>918</v>
      </c>
      <c r="K629" s="463" t="s">
        <v>918</v>
      </c>
      <c r="L629" s="463" t="s">
        <v>918</v>
      </c>
      <c r="M629" s="463" t="s">
        <v>918</v>
      </c>
      <c r="N629" s="463" t="s">
        <v>918</v>
      </c>
      <c r="O629" s="463" t="s">
        <v>918</v>
      </c>
      <c r="P629" s="463" t="s">
        <v>918</v>
      </c>
      <c r="Q629" s="463" t="s">
        <v>918</v>
      </c>
      <c r="R629" s="463" t="s">
        <v>918</v>
      </c>
      <c r="S629" s="463" t="s">
        <v>918</v>
      </c>
      <c r="T629" s="463" t="s">
        <v>918</v>
      </c>
      <c r="U629" s="463" t="s">
        <v>918</v>
      </c>
      <c r="V629" s="463" t="s">
        <v>918</v>
      </c>
      <c r="W629" s="463" t="s">
        <v>918</v>
      </c>
      <c r="X629" s="463" t="s">
        <v>918</v>
      </c>
      <c r="Y629" s="463" t="s">
        <v>918</v>
      </c>
      <c r="Z629" s="463" t="s">
        <v>918</v>
      </c>
      <c r="AA629" s="463" t="s">
        <v>918</v>
      </c>
      <c r="AB629" s="463" t="s">
        <v>918</v>
      </c>
      <c r="AC629" s="463" t="s">
        <v>918</v>
      </c>
      <c r="AD629" s="463" t="s">
        <v>918</v>
      </c>
      <c r="AE629" s="463" t="s">
        <v>918</v>
      </c>
      <c r="AF629" s="463" t="s">
        <v>918</v>
      </c>
      <c r="AG629" s="463" t="s">
        <v>918</v>
      </c>
      <c r="AH629" s="463" t="s">
        <v>918</v>
      </c>
      <c r="AI629" s="463" t="s">
        <v>918</v>
      </c>
      <c r="AJ629" s="463" t="s">
        <v>918</v>
      </c>
      <c r="AK629" s="463" t="s">
        <v>918</v>
      </c>
      <c r="AL629" s="726"/>
      <c r="AM629" s="726"/>
      <c r="AN629" s="726"/>
      <c r="AO629" s="726"/>
      <c r="AP629" s="726"/>
      <c r="AQ629" s="726"/>
      <c r="AR629" s="726"/>
      <c r="AS629" s="726"/>
      <c r="AT629" s="726"/>
      <c r="AU629" s="726"/>
      <c r="AV629" s="726"/>
      <c r="AW629" s="726"/>
      <c r="AX629" s="726"/>
      <c r="AY629" s="726"/>
      <c r="AZ629" s="726"/>
      <c r="BA629" s="726"/>
      <c r="BB629" s="726"/>
      <c r="BC629" s="726"/>
      <c r="BD629" s="726"/>
      <c r="BE629" s="726"/>
      <c r="BF629" s="726"/>
      <c r="BG629" s="726"/>
      <c r="BH629" s="726"/>
      <c r="BI629" s="726"/>
      <c r="BJ629" s="726"/>
      <c r="BK629" s="726"/>
      <c r="BL629" s="726"/>
    </row>
    <row r="630" spans="1:64" outlineLevel="1" x14ac:dyDescent="0.2">
      <c r="A630" s="726"/>
      <c r="B630" s="845" t="s">
        <v>946</v>
      </c>
      <c r="C630" s="974" t="s">
        <v>3380</v>
      </c>
      <c r="D630" s="463" t="s">
        <v>918</v>
      </c>
      <c r="E630" s="463" t="s">
        <v>918</v>
      </c>
      <c r="F630" s="463" t="s">
        <v>918</v>
      </c>
      <c r="G630" s="463" t="s">
        <v>918</v>
      </c>
      <c r="H630" s="463" t="s">
        <v>918</v>
      </c>
      <c r="I630" s="463" t="s">
        <v>918</v>
      </c>
      <c r="J630" s="463" t="s">
        <v>918</v>
      </c>
      <c r="K630" s="463" t="s">
        <v>918</v>
      </c>
      <c r="L630" s="463" t="s">
        <v>918</v>
      </c>
      <c r="M630" s="463" t="s">
        <v>918</v>
      </c>
      <c r="N630" s="463" t="s">
        <v>918</v>
      </c>
      <c r="O630" s="463" t="s">
        <v>918</v>
      </c>
      <c r="P630" s="463" t="s">
        <v>918</v>
      </c>
      <c r="Q630" s="463" t="s">
        <v>918</v>
      </c>
      <c r="R630" s="463" t="s">
        <v>918</v>
      </c>
      <c r="S630" s="463" t="s">
        <v>918</v>
      </c>
      <c r="T630" s="463" t="s">
        <v>918</v>
      </c>
      <c r="U630" s="463" t="s">
        <v>918</v>
      </c>
      <c r="V630" s="463" t="s">
        <v>918</v>
      </c>
      <c r="W630" s="463" t="s">
        <v>918</v>
      </c>
      <c r="X630" s="463" t="s">
        <v>918</v>
      </c>
      <c r="Y630" s="463" t="s">
        <v>918</v>
      </c>
      <c r="Z630" s="463" t="s">
        <v>918</v>
      </c>
      <c r="AA630" s="463" t="s">
        <v>918</v>
      </c>
      <c r="AB630" s="463" t="s">
        <v>918</v>
      </c>
      <c r="AC630" s="463" t="s">
        <v>918</v>
      </c>
      <c r="AD630" s="463" t="s">
        <v>918</v>
      </c>
      <c r="AE630" s="463" t="s">
        <v>918</v>
      </c>
      <c r="AF630" s="463" t="s">
        <v>918</v>
      </c>
      <c r="AG630" s="463" t="s">
        <v>918</v>
      </c>
      <c r="AH630" s="463" t="s">
        <v>918</v>
      </c>
      <c r="AI630" s="463" t="s">
        <v>918</v>
      </c>
      <c r="AJ630" s="463" t="s">
        <v>918</v>
      </c>
      <c r="AK630" s="463" t="s">
        <v>918</v>
      </c>
      <c r="AL630" s="726"/>
      <c r="AM630" s="726"/>
      <c r="AN630" s="726"/>
      <c r="AO630" s="726"/>
      <c r="AP630" s="726"/>
      <c r="AQ630" s="726"/>
      <c r="AR630" s="726"/>
      <c r="AS630" s="726"/>
      <c r="AT630" s="726"/>
      <c r="AU630" s="726"/>
      <c r="AV630" s="726"/>
      <c r="AW630" s="726"/>
      <c r="AX630" s="726"/>
      <c r="AY630" s="726"/>
      <c r="AZ630" s="726"/>
      <c r="BA630" s="726"/>
      <c r="BB630" s="726"/>
      <c r="BC630" s="726"/>
      <c r="BD630" s="726"/>
      <c r="BE630" s="726"/>
      <c r="BF630" s="726"/>
      <c r="BG630" s="726"/>
      <c r="BH630" s="726"/>
      <c r="BI630" s="726"/>
      <c r="BJ630" s="726"/>
      <c r="BK630" s="726"/>
      <c r="BL630" s="726"/>
    </row>
    <row r="631" spans="1:64" outlineLevel="1" x14ac:dyDescent="0.2">
      <c r="A631" s="726"/>
      <c r="B631" s="845" t="s">
        <v>946</v>
      </c>
      <c r="C631" s="974" t="s">
        <v>3381</v>
      </c>
      <c r="D631" s="463" t="s">
        <v>918</v>
      </c>
      <c r="E631" s="463" t="s">
        <v>918</v>
      </c>
      <c r="F631" s="463" t="s">
        <v>918</v>
      </c>
      <c r="G631" s="463" t="s">
        <v>918</v>
      </c>
      <c r="H631" s="463" t="s">
        <v>918</v>
      </c>
      <c r="I631" s="463" t="s">
        <v>918</v>
      </c>
      <c r="J631" s="463" t="s">
        <v>918</v>
      </c>
      <c r="K631" s="463" t="s">
        <v>918</v>
      </c>
      <c r="L631" s="463" t="s">
        <v>918</v>
      </c>
      <c r="M631" s="463" t="s">
        <v>918</v>
      </c>
      <c r="N631" s="463" t="s">
        <v>918</v>
      </c>
      <c r="O631" s="463" t="s">
        <v>918</v>
      </c>
      <c r="P631" s="463" t="s">
        <v>918</v>
      </c>
      <c r="Q631" s="463" t="s">
        <v>918</v>
      </c>
      <c r="R631" s="463" t="s">
        <v>918</v>
      </c>
      <c r="S631" s="463" t="s">
        <v>918</v>
      </c>
      <c r="T631" s="463" t="s">
        <v>918</v>
      </c>
      <c r="U631" s="463" t="s">
        <v>918</v>
      </c>
      <c r="V631" s="463" t="s">
        <v>918</v>
      </c>
      <c r="W631" s="463" t="s">
        <v>918</v>
      </c>
      <c r="X631" s="463" t="s">
        <v>918</v>
      </c>
      <c r="Y631" s="463" t="s">
        <v>918</v>
      </c>
      <c r="Z631" s="463" t="s">
        <v>918</v>
      </c>
      <c r="AA631" s="463" t="s">
        <v>918</v>
      </c>
      <c r="AB631" s="463" t="s">
        <v>918</v>
      </c>
      <c r="AC631" s="463" t="s">
        <v>918</v>
      </c>
      <c r="AD631" s="463" t="s">
        <v>918</v>
      </c>
      <c r="AE631" s="463" t="s">
        <v>918</v>
      </c>
      <c r="AF631" s="463" t="s">
        <v>918</v>
      </c>
      <c r="AG631" s="463" t="s">
        <v>918</v>
      </c>
      <c r="AH631" s="463" t="s">
        <v>918</v>
      </c>
      <c r="AI631" s="463" t="s">
        <v>918</v>
      </c>
      <c r="AJ631" s="463" t="s">
        <v>918</v>
      </c>
      <c r="AK631" s="463" t="s">
        <v>918</v>
      </c>
      <c r="AL631" s="726"/>
      <c r="AM631" s="726"/>
      <c r="AN631" s="726"/>
      <c r="AO631" s="726"/>
      <c r="AP631" s="726"/>
      <c r="AQ631" s="726"/>
      <c r="AR631" s="726"/>
      <c r="AS631" s="726"/>
      <c r="AT631" s="726"/>
      <c r="AU631" s="726"/>
      <c r="AV631" s="726"/>
      <c r="AW631" s="726"/>
      <c r="AX631" s="726"/>
      <c r="AY631" s="726"/>
      <c r="AZ631" s="726"/>
      <c r="BA631" s="726"/>
      <c r="BB631" s="726"/>
      <c r="BC631" s="726"/>
      <c r="BD631" s="726"/>
      <c r="BE631" s="726"/>
      <c r="BF631" s="726"/>
      <c r="BG631" s="726"/>
      <c r="BH631" s="726"/>
      <c r="BI631" s="726"/>
      <c r="BJ631" s="726"/>
      <c r="BK631" s="726"/>
      <c r="BL631" s="726"/>
    </row>
    <row r="632" spans="1:64" outlineLevel="1" x14ac:dyDescent="0.2">
      <c r="A632" s="726"/>
      <c r="B632" s="845" t="s">
        <v>946</v>
      </c>
      <c r="C632" s="974" t="s">
        <v>3382</v>
      </c>
      <c r="D632" s="463" t="s">
        <v>918</v>
      </c>
      <c r="E632" s="463" t="s">
        <v>918</v>
      </c>
      <c r="F632" s="463" t="s">
        <v>918</v>
      </c>
      <c r="G632" s="463" t="s">
        <v>918</v>
      </c>
      <c r="H632" s="463" t="s">
        <v>918</v>
      </c>
      <c r="I632" s="463" t="s">
        <v>918</v>
      </c>
      <c r="J632" s="463" t="s">
        <v>918</v>
      </c>
      <c r="K632" s="463" t="s">
        <v>918</v>
      </c>
      <c r="L632" s="463" t="s">
        <v>918</v>
      </c>
      <c r="M632" s="463" t="s">
        <v>918</v>
      </c>
      <c r="N632" s="463" t="s">
        <v>918</v>
      </c>
      <c r="O632" s="463" t="s">
        <v>918</v>
      </c>
      <c r="P632" s="463" t="s">
        <v>918</v>
      </c>
      <c r="Q632" s="463" t="s">
        <v>918</v>
      </c>
      <c r="R632" s="463" t="s">
        <v>918</v>
      </c>
      <c r="S632" s="463" t="s">
        <v>918</v>
      </c>
      <c r="T632" s="463" t="s">
        <v>918</v>
      </c>
      <c r="U632" s="463" t="s">
        <v>918</v>
      </c>
      <c r="V632" s="463" t="s">
        <v>918</v>
      </c>
      <c r="W632" s="463" t="s">
        <v>918</v>
      </c>
      <c r="X632" s="463" t="s">
        <v>918</v>
      </c>
      <c r="Y632" s="463" t="s">
        <v>918</v>
      </c>
      <c r="Z632" s="463" t="s">
        <v>918</v>
      </c>
      <c r="AA632" s="463" t="s">
        <v>918</v>
      </c>
      <c r="AB632" s="463" t="s">
        <v>918</v>
      </c>
      <c r="AC632" s="463" t="s">
        <v>918</v>
      </c>
      <c r="AD632" s="463" t="s">
        <v>918</v>
      </c>
      <c r="AE632" s="463" t="s">
        <v>918</v>
      </c>
      <c r="AF632" s="463" t="s">
        <v>918</v>
      </c>
      <c r="AG632" s="463" t="s">
        <v>918</v>
      </c>
      <c r="AH632" s="463" t="s">
        <v>918</v>
      </c>
      <c r="AI632" s="463" t="s">
        <v>918</v>
      </c>
      <c r="AJ632" s="463" t="s">
        <v>918</v>
      </c>
      <c r="AK632" s="463" t="s">
        <v>918</v>
      </c>
      <c r="AL632" s="726"/>
      <c r="AM632" s="726"/>
      <c r="AN632" s="726"/>
      <c r="AO632" s="726"/>
      <c r="AP632" s="726"/>
      <c r="AQ632" s="726"/>
      <c r="AR632" s="726"/>
      <c r="AS632" s="726"/>
      <c r="AT632" s="726"/>
      <c r="AU632" s="726"/>
      <c r="AV632" s="726"/>
      <c r="AW632" s="726"/>
      <c r="AX632" s="726"/>
      <c r="AY632" s="726"/>
      <c r="AZ632" s="726"/>
      <c r="BA632" s="726"/>
      <c r="BB632" s="726"/>
      <c r="BC632" s="726"/>
      <c r="BD632" s="726"/>
      <c r="BE632" s="726"/>
      <c r="BF632" s="726"/>
      <c r="BG632" s="726"/>
      <c r="BH632" s="726"/>
      <c r="BI632" s="726"/>
      <c r="BJ632" s="726"/>
      <c r="BK632" s="726"/>
      <c r="BL632" s="726"/>
    </row>
    <row r="633" spans="1:64" outlineLevel="1" x14ac:dyDescent="0.2">
      <c r="A633" s="726"/>
      <c r="B633" s="845" t="s">
        <v>946</v>
      </c>
      <c r="C633" s="974" t="s">
        <v>3383</v>
      </c>
      <c r="D633" s="463" t="s">
        <v>918</v>
      </c>
      <c r="E633" s="463" t="s">
        <v>918</v>
      </c>
      <c r="F633" s="463" t="s">
        <v>918</v>
      </c>
      <c r="G633" s="463" t="s">
        <v>918</v>
      </c>
      <c r="H633" s="463" t="s">
        <v>918</v>
      </c>
      <c r="I633" s="463" t="s">
        <v>918</v>
      </c>
      <c r="J633" s="463" t="s">
        <v>918</v>
      </c>
      <c r="K633" s="463" t="s">
        <v>918</v>
      </c>
      <c r="L633" s="463" t="s">
        <v>918</v>
      </c>
      <c r="M633" s="463" t="s">
        <v>918</v>
      </c>
      <c r="N633" s="463" t="s">
        <v>918</v>
      </c>
      <c r="O633" s="463" t="s">
        <v>918</v>
      </c>
      <c r="P633" s="463" t="s">
        <v>918</v>
      </c>
      <c r="Q633" s="463" t="s">
        <v>918</v>
      </c>
      <c r="R633" s="463" t="s">
        <v>918</v>
      </c>
      <c r="S633" s="463" t="s">
        <v>918</v>
      </c>
      <c r="T633" s="463" t="s">
        <v>918</v>
      </c>
      <c r="U633" s="463" t="s">
        <v>918</v>
      </c>
      <c r="V633" s="463" t="s">
        <v>918</v>
      </c>
      <c r="W633" s="463" t="s">
        <v>918</v>
      </c>
      <c r="X633" s="463" t="s">
        <v>918</v>
      </c>
      <c r="Y633" s="463" t="s">
        <v>918</v>
      </c>
      <c r="Z633" s="463" t="s">
        <v>918</v>
      </c>
      <c r="AA633" s="463" t="s">
        <v>918</v>
      </c>
      <c r="AB633" s="463" t="s">
        <v>918</v>
      </c>
      <c r="AC633" s="463" t="s">
        <v>918</v>
      </c>
      <c r="AD633" s="463" t="s">
        <v>918</v>
      </c>
      <c r="AE633" s="463" t="s">
        <v>918</v>
      </c>
      <c r="AF633" s="463" t="s">
        <v>918</v>
      </c>
      <c r="AG633" s="463" t="s">
        <v>918</v>
      </c>
      <c r="AH633" s="463" t="s">
        <v>918</v>
      </c>
      <c r="AI633" s="463" t="s">
        <v>918</v>
      </c>
      <c r="AJ633" s="463" t="s">
        <v>918</v>
      </c>
      <c r="AK633" s="463" t="s">
        <v>918</v>
      </c>
      <c r="AL633" s="726"/>
      <c r="AM633" s="726"/>
      <c r="AN633" s="726"/>
      <c r="AO633" s="726"/>
      <c r="AP633" s="726"/>
      <c r="AQ633" s="726"/>
      <c r="AR633" s="726"/>
      <c r="AS633" s="726"/>
      <c r="AT633" s="726"/>
      <c r="AU633" s="726"/>
      <c r="AV633" s="726"/>
      <c r="AW633" s="726"/>
      <c r="AX633" s="726"/>
      <c r="AY633" s="726"/>
      <c r="AZ633" s="726"/>
      <c r="BA633" s="726"/>
      <c r="BB633" s="726"/>
      <c r="BC633" s="726"/>
      <c r="BD633" s="726"/>
      <c r="BE633" s="726"/>
      <c r="BF633" s="726"/>
      <c r="BG633" s="726"/>
      <c r="BH633" s="726"/>
      <c r="BI633" s="726"/>
      <c r="BJ633" s="726"/>
      <c r="BK633" s="726"/>
      <c r="BL633" s="726"/>
    </row>
    <row r="634" spans="1:64" outlineLevel="1" x14ac:dyDescent="0.2">
      <c r="A634" s="726"/>
      <c r="B634" s="845" t="s">
        <v>946</v>
      </c>
      <c r="C634" s="974" t="s">
        <v>3384</v>
      </c>
      <c r="D634" s="463" t="s">
        <v>918</v>
      </c>
      <c r="E634" s="463" t="s">
        <v>918</v>
      </c>
      <c r="F634" s="463" t="s">
        <v>918</v>
      </c>
      <c r="G634" s="463" t="s">
        <v>918</v>
      </c>
      <c r="H634" s="463" t="s">
        <v>918</v>
      </c>
      <c r="I634" s="463" t="s">
        <v>918</v>
      </c>
      <c r="J634" s="463" t="s">
        <v>918</v>
      </c>
      <c r="K634" s="463" t="s">
        <v>918</v>
      </c>
      <c r="L634" s="463" t="s">
        <v>918</v>
      </c>
      <c r="M634" s="463" t="s">
        <v>918</v>
      </c>
      <c r="N634" s="463" t="s">
        <v>918</v>
      </c>
      <c r="O634" s="463" t="s">
        <v>918</v>
      </c>
      <c r="P634" s="463" t="s">
        <v>918</v>
      </c>
      <c r="Q634" s="463" t="s">
        <v>918</v>
      </c>
      <c r="R634" s="463" t="s">
        <v>918</v>
      </c>
      <c r="S634" s="463" t="s">
        <v>918</v>
      </c>
      <c r="T634" s="463" t="s">
        <v>918</v>
      </c>
      <c r="U634" s="463" t="s">
        <v>918</v>
      </c>
      <c r="V634" s="463" t="s">
        <v>918</v>
      </c>
      <c r="W634" s="463" t="s">
        <v>918</v>
      </c>
      <c r="X634" s="463" t="s">
        <v>918</v>
      </c>
      <c r="Y634" s="463" t="s">
        <v>918</v>
      </c>
      <c r="Z634" s="463" t="s">
        <v>918</v>
      </c>
      <c r="AA634" s="463" t="s">
        <v>918</v>
      </c>
      <c r="AB634" s="463" t="s">
        <v>918</v>
      </c>
      <c r="AC634" s="463" t="s">
        <v>918</v>
      </c>
      <c r="AD634" s="463" t="s">
        <v>918</v>
      </c>
      <c r="AE634" s="463" t="s">
        <v>918</v>
      </c>
      <c r="AF634" s="463" t="s">
        <v>918</v>
      </c>
      <c r="AG634" s="463" t="s">
        <v>918</v>
      </c>
      <c r="AH634" s="463" t="s">
        <v>918</v>
      </c>
      <c r="AI634" s="463" t="s">
        <v>918</v>
      </c>
      <c r="AJ634" s="463" t="s">
        <v>918</v>
      </c>
      <c r="AK634" s="463" t="s">
        <v>918</v>
      </c>
      <c r="AL634" s="726"/>
      <c r="AM634" s="726"/>
      <c r="AN634" s="726"/>
      <c r="AO634" s="726"/>
      <c r="AP634" s="726"/>
      <c r="AQ634" s="726"/>
      <c r="AR634" s="726"/>
      <c r="AS634" s="726"/>
      <c r="AT634" s="726"/>
      <c r="AU634" s="726"/>
      <c r="AV634" s="726"/>
      <c r="AW634" s="726"/>
      <c r="AX634" s="726"/>
      <c r="AY634" s="726"/>
      <c r="AZ634" s="726"/>
      <c r="BA634" s="726"/>
      <c r="BB634" s="726"/>
      <c r="BC634" s="726"/>
      <c r="BD634" s="726"/>
      <c r="BE634" s="726"/>
      <c r="BF634" s="726"/>
      <c r="BG634" s="726"/>
      <c r="BH634" s="726"/>
      <c r="BI634" s="726"/>
      <c r="BJ634" s="726"/>
      <c r="BK634" s="726"/>
      <c r="BL634" s="726"/>
    </row>
    <row r="635" spans="1:64" outlineLevel="1" x14ac:dyDescent="0.2">
      <c r="A635" s="726"/>
      <c r="B635" s="845" t="s">
        <v>946</v>
      </c>
      <c r="C635" s="974" t="s">
        <v>3385</v>
      </c>
      <c r="D635" s="463" t="s">
        <v>918</v>
      </c>
      <c r="E635" s="463" t="s">
        <v>918</v>
      </c>
      <c r="F635" s="463" t="s">
        <v>918</v>
      </c>
      <c r="G635" s="463" t="s">
        <v>918</v>
      </c>
      <c r="H635" s="463" t="s">
        <v>918</v>
      </c>
      <c r="I635" s="463" t="s">
        <v>918</v>
      </c>
      <c r="J635" s="463" t="s">
        <v>918</v>
      </c>
      <c r="K635" s="463" t="s">
        <v>918</v>
      </c>
      <c r="L635" s="463" t="s">
        <v>918</v>
      </c>
      <c r="M635" s="463" t="s">
        <v>918</v>
      </c>
      <c r="N635" s="463" t="s">
        <v>918</v>
      </c>
      <c r="O635" s="463" t="s">
        <v>918</v>
      </c>
      <c r="P635" s="463" t="s">
        <v>918</v>
      </c>
      <c r="Q635" s="463" t="s">
        <v>918</v>
      </c>
      <c r="R635" s="463" t="s">
        <v>918</v>
      </c>
      <c r="S635" s="463" t="s">
        <v>918</v>
      </c>
      <c r="T635" s="463" t="s">
        <v>918</v>
      </c>
      <c r="U635" s="463" t="s">
        <v>918</v>
      </c>
      <c r="V635" s="463" t="s">
        <v>918</v>
      </c>
      <c r="W635" s="463" t="s">
        <v>918</v>
      </c>
      <c r="X635" s="463" t="s">
        <v>918</v>
      </c>
      <c r="Y635" s="463" t="s">
        <v>918</v>
      </c>
      <c r="Z635" s="463" t="s">
        <v>918</v>
      </c>
      <c r="AA635" s="463" t="s">
        <v>918</v>
      </c>
      <c r="AB635" s="463" t="s">
        <v>918</v>
      </c>
      <c r="AC635" s="463" t="s">
        <v>918</v>
      </c>
      <c r="AD635" s="463" t="s">
        <v>918</v>
      </c>
      <c r="AE635" s="463" t="s">
        <v>918</v>
      </c>
      <c r="AF635" s="463" t="s">
        <v>918</v>
      </c>
      <c r="AG635" s="463" t="s">
        <v>918</v>
      </c>
      <c r="AH635" s="463" t="s">
        <v>918</v>
      </c>
      <c r="AI635" s="463" t="s">
        <v>918</v>
      </c>
      <c r="AJ635" s="463" t="s">
        <v>918</v>
      </c>
      <c r="AK635" s="463" t="s">
        <v>918</v>
      </c>
      <c r="AL635" s="726"/>
      <c r="AM635" s="726"/>
      <c r="AN635" s="726"/>
      <c r="AO635" s="726"/>
      <c r="AP635" s="726"/>
      <c r="AQ635" s="726"/>
      <c r="AR635" s="726"/>
      <c r="AS635" s="726"/>
      <c r="AT635" s="726"/>
      <c r="AU635" s="726"/>
      <c r="AV635" s="726"/>
      <c r="AW635" s="726"/>
      <c r="AX635" s="726"/>
      <c r="AY635" s="726"/>
      <c r="AZ635" s="726"/>
      <c r="BA635" s="726"/>
      <c r="BB635" s="726"/>
      <c r="BC635" s="726"/>
      <c r="BD635" s="726"/>
      <c r="BE635" s="726"/>
      <c r="BF635" s="726"/>
      <c r="BG635" s="726"/>
      <c r="BH635" s="726"/>
      <c r="BI635" s="726"/>
      <c r="BJ635" s="726"/>
      <c r="BK635" s="726"/>
      <c r="BL635" s="726"/>
    </row>
    <row r="636" spans="1:64" outlineLevel="1" x14ac:dyDescent="0.2">
      <c r="A636" s="726"/>
      <c r="B636" s="845" t="s">
        <v>946</v>
      </c>
      <c r="C636" s="974" t="s">
        <v>3386</v>
      </c>
      <c r="D636" s="463" t="s">
        <v>918</v>
      </c>
      <c r="E636" s="463" t="s">
        <v>918</v>
      </c>
      <c r="F636" s="463" t="s">
        <v>918</v>
      </c>
      <c r="G636" s="463" t="s">
        <v>918</v>
      </c>
      <c r="H636" s="463" t="s">
        <v>918</v>
      </c>
      <c r="I636" s="463" t="s">
        <v>918</v>
      </c>
      <c r="J636" s="463" t="s">
        <v>918</v>
      </c>
      <c r="K636" s="463" t="s">
        <v>918</v>
      </c>
      <c r="L636" s="463" t="s">
        <v>918</v>
      </c>
      <c r="M636" s="463" t="s">
        <v>918</v>
      </c>
      <c r="N636" s="463" t="s">
        <v>918</v>
      </c>
      <c r="O636" s="463" t="s">
        <v>918</v>
      </c>
      <c r="P636" s="463" t="s">
        <v>918</v>
      </c>
      <c r="Q636" s="463" t="s">
        <v>918</v>
      </c>
      <c r="R636" s="463" t="s">
        <v>918</v>
      </c>
      <c r="S636" s="463" t="s">
        <v>918</v>
      </c>
      <c r="T636" s="463" t="s">
        <v>918</v>
      </c>
      <c r="U636" s="463" t="s">
        <v>918</v>
      </c>
      <c r="V636" s="463" t="s">
        <v>918</v>
      </c>
      <c r="W636" s="463" t="s">
        <v>918</v>
      </c>
      <c r="X636" s="463" t="s">
        <v>918</v>
      </c>
      <c r="Y636" s="463" t="s">
        <v>918</v>
      </c>
      <c r="Z636" s="463" t="s">
        <v>918</v>
      </c>
      <c r="AA636" s="463" t="s">
        <v>918</v>
      </c>
      <c r="AB636" s="463" t="s">
        <v>918</v>
      </c>
      <c r="AC636" s="463" t="s">
        <v>918</v>
      </c>
      <c r="AD636" s="463" t="s">
        <v>918</v>
      </c>
      <c r="AE636" s="463" t="s">
        <v>918</v>
      </c>
      <c r="AF636" s="463" t="s">
        <v>918</v>
      </c>
      <c r="AG636" s="463" t="s">
        <v>918</v>
      </c>
      <c r="AH636" s="463" t="s">
        <v>918</v>
      </c>
      <c r="AI636" s="463" t="s">
        <v>918</v>
      </c>
      <c r="AJ636" s="463" t="s">
        <v>918</v>
      </c>
      <c r="AK636" s="463" t="s">
        <v>918</v>
      </c>
      <c r="AL636" s="726"/>
      <c r="AM636" s="726"/>
      <c r="AN636" s="726"/>
      <c r="AO636" s="726"/>
      <c r="AP636" s="726"/>
      <c r="AQ636" s="726"/>
      <c r="AR636" s="726"/>
      <c r="AS636" s="726"/>
      <c r="AT636" s="726"/>
      <c r="AU636" s="726"/>
      <c r="AV636" s="726"/>
      <c r="AW636" s="726"/>
      <c r="AX636" s="726"/>
      <c r="AY636" s="726"/>
      <c r="AZ636" s="726"/>
      <c r="BA636" s="726"/>
      <c r="BB636" s="726"/>
      <c r="BC636" s="726"/>
      <c r="BD636" s="726"/>
      <c r="BE636" s="726"/>
      <c r="BF636" s="726"/>
      <c r="BG636" s="726"/>
      <c r="BH636" s="726"/>
      <c r="BI636" s="726"/>
      <c r="BJ636" s="726"/>
      <c r="BK636" s="726"/>
      <c r="BL636" s="726"/>
    </row>
    <row r="637" spans="1:64" outlineLevel="1" x14ac:dyDescent="0.2">
      <c r="A637" s="726"/>
      <c r="B637" s="845" t="s">
        <v>946</v>
      </c>
      <c r="C637" s="974" t="s">
        <v>3387</v>
      </c>
      <c r="D637" s="463" t="s">
        <v>918</v>
      </c>
      <c r="E637" s="463" t="s">
        <v>918</v>
      </c>
      <c r="F637" s="463" t="s">
        <v>918</v>
      </c>
      <c r="G637" s="463" t="s">
        <v>918</v>
      </c>
      <c r="H637" s="463" t="s">
        <v>918</v>
      </c>
      <c r="I637" s="463" t="s">
        <v>918</v>
      </c>
      <c r="J637" s="463" t="s">
        <v>918</v>
      </c>
      <c r="K637" s="463" t="s">
        <v>918</v>
      </c>
      <c r="L637" s="463" t="s">
        <v>918</v>
      </c>
      <c r="M637" s="463" t="s">
        <v>918</v>
      </c>
      <c r="N637" s="463" t="s">
        <v>918</v>
      </c>
      <c r="O637" s="463" t="s">
        <v>918</v>
      </c>
      <c r="P637" s="463" t="s">
        <v>918</v>
      </c>
      <c r="Q637" s="463" t="s">
        <v>918</v>
      </c>
      <c r="R637" s="463" t="s">
        <v>918</v>
      </c>
      <c r="S637" s="463" t="s">
        <v>918</v>
      </c>
      <c r="T637" s="463" t="s">
        <v>918</v>
      </c>
      <c r="U637" s="463" t="s">
        <v>918</v>
      </c>
      <c r="V637" s="463" t="s">
        <v>918</v>
      </c>
      <c r="W637" s="463" t="s">
        <v>918</v>
      </c>
      <c r="X637" s="463" t="s">
        <v>918</v>
      </c>
      <c r="Y637" s="463" t="s">
        <v>918</v>
      </c>
      <c r="Z637" s="463" t="s">
        <v>918</v>
      </c>
      <c r="AA637" s="463" t="s">
        <v>918</v>
      </c>
      <c r="AB637" s="463" t="s">
        <v>918</v>
      </c>
      <c r="AC637" s="463" t="s">
        <v>918</v>
      </c>
      <c r="AD637" s="463" t="s">
        <v>918</v>
      </c>
      <c r="AE637" s="463" t="s">
        <v>918</v>
      </c>
      <c r="AF637" s="463" t="s">
        <v>918</v>
      </c>
      <c r="AG637" s="463" t="s">
        <v>918</v>
      </c>
      <c r="AH637" s="463" t="s">
        <v>918</v>
      </c>
      <c r="AI637" s="463" t="s">
        <v>918</v>
      </c>
      <c r="AJ637" s="463" t="s">
        <v>918</v>
      </c>
      <c r="AK637" s="463" t="s">
        <v>918</v>
      </c>
      <c r="AL637" s="726"/>
      <c r="AM637" s="726"/>
      <c r="AN637" s="726"/>
      <c r="AO637" s="726"/>
      <c r="AP637" s="726"/>
      <c r="AQ637" s="726"/>
      <c r="AR637" s="726"/>
      <c r="AS637" s="726"/>
      <c r="AT637" s="726"/>
      <c r="AU637" s="726"/>
      <c r="AV637" s="726"/>
      <c r="AW637" s="726"/>
      <c r="AX637" s="726"/>
      <c r="AY637" s="726"/>
      <c r="AZ637" s="726"/>
      <c r="BA637" s="726"/>
      <c r="BB637" s="726"/>
      <c r="BC637" s="726"/>
      <c r="BD637" s="726"/>
      <c r="BE637" s="726"/>
      <c r="BF637" s="726"/>
      <c r="BG637" s="726"/>
      <c r="BH637" s="726"/>
      <c r="BI637" s="726"/>
      <c r="BJ637" s="726"/>
      <c r="BK637" s="726"/>
      <c r="BL637" s="726"/>
    </row>
    <row r="638" spans="1:64" outlineLevel="1" x14ac:dyDescent="0.2">
      <c r="A638" s="726"/>
      <c r="B638" s="845" t="s">
        <v>946</v>
      </c>
      <c r="C638" s="974" t="s">
        <v>3388</v>
      </c>
      <c r="D638" s="463" t="s">
        <v>918</v>
      </c>
      <c r="E638" s="463" t="s">
        <v>918</v>
      </c>
      <c r="F638" s="463" t="s">
        <v>918</v>
      </c>
      <c r="G638" s="463" t="s">
        <v>918</v>
      </c>
      <c r="H638" s="463" t="s">
        <v>918</v>
      </c>
      <c r="I638" s="463" t="s">
        <v>918</v>
      </c>
      <c r="J638" s="463" t="s">
        <v>918</v>
      </c>
      <c r="K638" s="463" t="s">
        <v>918</v>
      </c>
      <c r="L638" s="463" t="s">
        <v>918</v>
      </c>
      <c r="M638" s="463" t="s">
        <v>918</v>
      </c>
      <c r="N638" s="463" t="s">
        <v>918</v>
      </c>
      <c r="O638" s="463" t="s">
        <v>918</v>
      </c>
      <c r="P638" s="463" t="s">
        <v>918</v>
      </c>
      <c r="Q638" s="463" t="s">
        <v>918</v>
      </c>
      <c r="R638" s="463" t="s">
        <v>918</v>
      </c>
      <c r="S638" s="463" t="s">
        <v>918</v>
      </c>
      <c r="T638" s="463" t="s">
        <v>918</v>
      </c>
      <c r="U638" s="463" t="s">
        <v>918</v>
      </c>
      <c r="V638" s="463" t="s">
        <v>918</v>
      </c>
      <c r="W638" s="463" t="s">
        <v>918</v>
      </c>
      <c r="X638" s="463" t="s">
        <v>918</v>
      </c>
      <c r="Y638" s="463" t="s">
        <v>918</v>
      </c>
      <c r="Z638" s="463" t="s">
        <v>918</v>
      </c>
      <c r="AA638" s="463" t="s">
        <v>918</v>
      </c>
      <c r="AB638" s="463" t="s">
        <v>918</v>
      </c>
      <c r="AC638" s="463" t="s">
        <v>918</v>
      </c>
      <c r="AD638" s="463" t="s">
        <v>918</v>
      </c>
      <c r="AE638" s="463" t="s">
        <v>918</v>
      </c>
      <c r="AF638" s="463" t="s">
        <v>918</v>
      </c>
      <c r="AG638" s="463" t="s">
        <v>918</v>
      </c>
      <c r="AH638" s="463" t="s">
        <v>918</v>
      </c>
      <c r="AI638" s="463" t="s">
        <v>918</v>
      </c>
      <c r="AJ638" s="463" t="s">
        <v>918</v>
      </c>
      <c r="AK638" s="463" t="s">
        <v>918</v>
      </c>
      <c r="AL638" s="726"/>
      <c r="AM638" s="726"/>
      <c r="AN638" s="726"/>
      <c r="AO638" s="726"/>
      <c r="AP638" s="726"/>
      <c r="AQ638" s="726"/>
      <c r="AR638" s="726"/>
      <c r="AS638" s="726"/>
      <c r="AT638" s="726"/>
      <c r="AU638" s="726"/>
      <c r="AV638" s="726"/>
      <c r="AW638" s="726"/>
      <c r="AX638" s="726"/>
      <c r="AY638" s="726"/>
      <c r="AZ638" s="726"/>
      <c r="BA638" s="726"/>
      <c r="BB638" s="726"/>
      <c r="BC638" s="726"/>
      <c r="BD638" s="726"/>
      <c r="BE638" s="726"/>
      <c r="BF638" s="726"/>
      <c r="BG638" s="726"/>
      <c r="BH638" s="726"/>
      <c r="BI638" s="726"/>
      <c r="BJ638" s="726"/>
      <c r="BK638" s="726"/>
      <c r="BL638" s="726"/>
    </row>
    <row r="639" spans="1:64" outlineLevel="1" x14ac:dyDescent="0.2">
      <c r="A639" s="726"/>
      <c r="B639" s="845" t="s">
        <v>946</v>
      </c>
      <c r="C639" s="974" t="s">
        <v>3389</v>
      </c>
      <c r="D639" s="463" t="s">
        <v>918</v>
      </c>
      <c r="E639" s="463" t="s">
        <v>918</v>
      </c>
      <c r="F639" s="463" t="s">
        <v>918</v>
      </c>
      <c r="G639" s="463" t="s">
        <v>918</v>
      </c>
      <c r="H639" s="463" t="s">
        <v>918</v>
      </c>
      <c r="I639" s="463" t="s">
        <v>918</v>
      </c>
      <c r="J639" s="463" t="s">
        <v>918</v>
      </c>
      <c r="K639" s="463" t="s">
        <v>918</v>
      </c>
      <c r="L639" s="463" t="s">
        <v>918</v>
      </c>
      <c r="M639" s="463" t="s">
        <v>918</v>
      </c>
      <c r="N639" s="463" t="s">
        <v>918</v>
      </c>
      <c r="O639" s="463" t="s">
        <v>918</v>
      </c>
      <c r="P639" s="463" t="s">
        <v>918</v>
      </c>
      <c r="Q639" s="463" t="s">
        <v>918</v>
      </c>
      <c r="R639" s="463" t="s">
        <v>918</v>
      </c>
      <c r="S639" s="463" t="s">
        <v>918</v>
      </c>
      <c r="T639" s="463" t="s">
        <v>918</v>
      </c>
      <c r="U639" s="463" t="s">
        <v>918</v>
      </c>
      <c r="V639" s="463" t="s">
        <v>918</v>
      </c>
      <c r="W639" s="463" t="s">
        <v>918</v>
      </c>
      <c r="X639" s="463" t="s">
        <v>918</v>
      </c>
      <c r="Y639" s="463" t="s">
        <v>918</v>
      </c>
      <c r="Z639" s="463" t="s">
        <v>918</v>
      </c>
      <c r="AA639" s="463" t="s">
        <v>918</v>
      </c>
      <c r="AB639" s="463" t="s">
        <v>918</v>
      </c>
      <c r="AC639" s="463" t="s">
        <v>918</v>
      </c>
      <c r="AD639" s="463" t="s">
        <v>918</v>
      </c>
      <c r="AE639" s="463" t="s">
        <v>918</v>
      </c>
      <c r="AF639" s="463" t="s">
        <v>918</v>
      </c>
      <c r="AG639" s="463" t="s">
        <v>918</v>
      </c>
      <c r="AH639" s="463" t="s">
        <v>918</v>
      </c>
      <c r="AI639" s="463" t="s">
        <v>918</v>
      </c>
      <c r="AJ639" s="463" t="s">
        <v>918</v>
      </c>
      <c r="AK639" s="463" t="s">
        <v>918</v>
      </c>
      <c r="AL639" s="726"/>
      <c r="AM639" s="726"/>
      <c r="AN639" s="726"/>
      <c r="AO639" s="726"/>
      <c r="AP639" s="726"/>
      <c r="AQ639" s="726"/>
      <c r="AR639" s="726"/>
      <c r="AS639" s="726"/>
      <c r="AT639" s="726"/>
      <c r="AU639" s="726"/>
      <c r="AV639" s="726"/>
      <c r="AW639" s="726"/>
      <c r="AX639" s="726"/>
      <c r="AY639" s="726"/>
      <c r="AZ639" s="726"/>
      <c r="BA639" s="726"/>
      <c r="BB639" s="726"/>
      <c r="BC639" s="726"/>
      <c r="BD639" s="726"/>
      <c r="BE639" s="726"/>
      <c r="BF639" s="726"/>
      <c r="BG639" s="726"/>
      <c r="BH639" s="726"/>
      <c r="BI639" s="726"/>
      <c r="BJ639" s="726"/>
      <c r="BK639" s="726"/>
      <c r="BL639" s="726"/>
    </row>
    <row r="640" spans="1:64" outlineLevel="1" x14ac:dyDescent="0.2">
      <c r="A640" s="726"/>
      <c r="B640" s="845" t="s">
        <v>946</v>
      </c>
      <c r="C640" s="974" t="s">
        <v>3390</v>
      </c>
      <c r="D640" s="463" t="s">
        <v>918</v>
      </c>
      <c r="E640" s="463" t="s">
        <v>918</v>
      </c>
      <c r="F640" s="463" t="s">
        <v>918</v>
      </c>
      <c r="G640" s="463" t="s">
        <v>918</v>
      </c>
      <c r="H640" s="463" t="s">
        <v>918</v>
      </c>
      <c r="I640" s="463" t="s">
        <v>918</v>
      </c>
      <c r="J640" s="463" t="s">
        <v>918</v>
      </c>
      <c r="K640" s="463" t="s">
        <v>918</v>
      </c>
      <c r="L640" s="463" t="s">
        <v>918</v>
      </c>
      <c r="M640" s="463" t="s">
        <v>918</v>
      </c>
      <c r="N640" s="463" t="s">
        <v>918</v>
      </c>
      <c r="O640" s="463" t="s">
        <v>918</v>
      </c>
      <c r="P640" s="463" t="s">
        <v>918</v>
      </c>
      <c r="Q640" s="463" t="s">
        <v>918</v>
      </c>
      <c r="R640" s="463" t="s">
        <v>918</v>
      </c>
      <c r="S640" s="463" t="s">
        <v>918</v>
      </c>
      <c r="T640" s="463" t="s">
        <v>918</v>
      </c>
      <c r="U640" s="463" t="s">
        <v>918</v>
      </c>
      <c r="V640" s="463" t="s">
        <v>918</v>
      </c>
      <c r="W640" s="463" t="s">
        <v>918</v>
      </c>
      <c r="X640" s="463" t="s">
        <v>918</v>
      </c>
      <c r="Y640" s="463" t="s">
        <v>918</v>
      </c>
      <c r="Z640" s="463" t="s">
        <v>918</v>
      </c>
      <c r="AA640" s="463" t="s">
        <v>918</v>
      </c>
      <c r="AB640" s="463" t="s">
        <v>918</v>
      </c>
      <c r="AC640" s="463" t="s">
        <v>918</v>
      </c>
      <c r="AD640" s="463" t="s">
        <v>918</v>
      </c>
      <c r="AE640" s="463" t="s">
        <v>918</v>
      </c>
      <c r="AF640" s="463" t="s">
        <v>918</v>
      </c>
      <c r="AG640" s="463" t="s">
        <v>918</v>
      </c>
      <c r="AH640" s="463" t="s">
        <v>918</v>
      </c>
      <c r="AI640" s="463" t="s">
        <v>918</v>
      </c>
      <c r="AJ640" s="463" t="s">
        <v>918</v>
      </c>
      <c r="AK640" s="463" t="s">
        <v>918</v>
      </c>
      <c r="AL640" s="726"/>
      <c r="AM640" s="726"/>
      <c r="AN640" s="726"/>
      <c r="AO640" s="726"/>
      <c r="AP640" s="726"/>
      <c r="AQ640" s="726"/>
      <c r="AR640" s="726"/>
      <c r="AS640" s="726"/>
      <c r="AT640" s="726"/>
      <c r="AU640" s="726"/>
      <c r="AV640" s="726"/>
      <c r="AW640" s="726"/>
      <c r="AX640" s="726"/>
      <c r="AY640" s="726"/>
      <c r="AZ640" s="726"/>
      <c r="BA640" s="726"/>
      <c r="BB640" s="726"/>
      <c r="BC640" s="726"/>
      <c r="BD640" s="726"/>
      <c r="BE640" s="726"/>
      <c r="BF640" s="726"/>
      <c r="BG640" s="726"/>
      <c r="BH640" s="726"/>
      <c r="BI640" s="726"/>
      <c r="BJ640" s="726"/>
      <c r="BK640" s="726"/>
      <c r="BL640" s="726"/>
    </row>
    <row r="641" spans="1:64" outlineLevel="1" x14ac:dyDescent="0.2">
      <c r="A641" s="726"/>
      <c r="B641" s="845" t="s">
        <v>946</v>
      </c>
      <c r="C641" s="974" t="s">
        <v>3391</v>
      </c>
      <c r="D641" s="463" t="s">
        <v>918</v>
      </c>
      <c r="E641" s="463" t="s">
        <v>918</v>
      </c>
      <c r="F641" s="463" t="s">
        <v>918</v>
      </c>
      <c r="G641" s="463" t="s">
        <v>918</v>
      </c>
      <c r="H641" s="463" t="s">
        <v>918</v>
      </c>
      <c r="I641" s="463" t="s">
        <v>918</v>
      </c>
      <c r="J641" s="463" t="s">
        <v>918</v>
      </c>
      <c r="K641" s="463" t="s">
        <v>918</v>
      </c>
      <c r="L641" s="463" t="s">
        <v>918</v>
      </c>
      <c r="M641" s="463" t="s">
        <v>918</v>
      </c>
      <c r="N641" s="463" t="s">
        <v>918</v>
      </c>
      <c r="O641" s="463" t="s">
        <v>918</v>
      </c>
      <c r="P641" s="463" t="s">
        <v>918</v>
      </c>
      <c r="Q641" s="463" t="s">
        <v>918</v>
      </c>
      <c r="R641" s="463" t="s">
        <v>918</v>
      </c>
      <c r="S641" s="463" t="s">
        <v>918</v>
      </c>
      <c r="T641" s="463" t="s">
        <v>918</v>
      </c>
      <c r="U641" s="463" t="s">
        <v>918</v>
      </c>
      <c r="V641" s="463" t="s">
        <v>918</v>
      </c>
      <c r="W641" s="463" t="s">
        <v>918</v>
      </c>
      <c r="X641" s="463" t="s">
        <v>918</v>
      </c>
      <c r="Y641" s="463" t="s">
        <v>918</v>
      </c>
      <c r="Z641" s="463" t="s">
        <v>918</v>
      </c>
      <c r="AA641" s="463" t="s">
        <v>918</v>
      </c>
      <c r="AB641" s="463" t="s">
        <v>918</v>
      </c>
      <c r="AC641" s="463" t="s">
        <v>918</v>
      </c>
      <c r="AD641" s="463" t="s">
        <v>918</v>
      </c>
      <c r="AE641" s="463" t="s">
        <v>918</v>
      </c>
      <c r="AF641" s="463" t="s">
        <v>918</v>
      </c>
      <c r="AG641" s="463" t="s">
        <v>918</v>
      </c>
      <c r="AH641" s="463" t="s">
        <v>918</v>
      </c>
      <c r="AI641" s="463" t="s">
        <v>918</v>
      </c>
      <c r="AJ641" s="463" t="s">
        <v>918</v>
      </c>
      <c r="AK641" s="463" t="s">
        <v>918</v>
      </c>
      <c r="AL641" s="726"/>
      <c r="AM641" s="726"/>
      <c r="AN641" s="726"/>
      <c r="AO641" s="726"/>
      <c r="AP641" s="726"/>
      <c r="AQ641" s="726"/>
      <c r="AR641" s="726"/>
      <c r="AS641" s="726"/>
      <c r="AT641" s="726"/>
      <c r="AU641" s="726"/>
      <c r="AV641" s="726"/>
      <c r="AW641" s="726"/>
      <c r="AX641" s="726"/>
      <c r="AY641" s="726"/>
      <c r="AZ641" s="726"/>
      <c r="BA641" s="726"/>
      <c r="BB641" s="726"/>
      <c r="BC641" s="726"/>
      <c r="BD641" s="726"/>
      <c r="BE641" s="726"/>
      <c r="BF641" s="726"/>
      <c r="BG641" s="726"/>
      <c r="BH641" s="726"/>
      <c r="BI641" s="726"/>
      <c r="BJ641" s="726"/>
      <c r="BK641" s="726"/>
      <c r="BL641" s="726"/>
    </row>
    <row r="642" spans="1:64" outlineLevel="1" x14ac:dyDescent="0.2">
      <c r="A642" s="726"/>
      <c r="B642" s="845" t="s">
        <v>946</v>
      </c>
      <c r="C642" s="974" t="s">
        <v>3392</v>
      </c>
      <c r="D642" s="463" t="s">
        <v>918</v>
      </c>
      <c r="E642" s="463" t="s">
        <v>918</v>
      </c>
      <c r="F642" s="463" t="s">
        <v>918</v>
      </c>
      <c r="G642" s="463" t="s">
        <v>918</v>
      </c>
      <c r="H642" s="463" t="s">
        <v>918</v>
      </c>
      <c r="I642" s="463" t="s">
        <v>918</v>
      </c>
      <c r="J642" s="463" t="s">
        <v>918</v>
      </c>
      <c r="K642" s="463" t="s">
        <v>918</v>
      </c>
      <c r="L642" s="463" t="s">
        <v>918</v>
      </c>
      <c r="M642" s="463" t="s">
        <v>918</v>
      </c>
      <c r="N642" s="463" t="s">
        <v>918</v>
      </c>
      <c r="O642" s="463" t="s">
        <v>918</v>
      </c>
      <c r="P642" s="463" t="s">
        <v>918</v>
      </c>
      <c r="Q642" s="463" t="s">
        <v>918</v>
      </c>
      <c r="R642" s="463" t="s">
        <v>918</v>
      </c>
      <c r="S642" s="463" t="s">
        <v>918</v>
      </c>
      <c r="T642" s="463" t="s">
        <v>918</v>
      </c>
      <c r="U642" s="463" t="s">
        <v>918</v>
      </c>
      <c r="V642" s="463" t="s">
        <v>918</v>
      </c>
      <c r="W642" s="463" t="s">
        <v>918</v>
      </c>
      <c r="X642" s="463" t="s">
        <v>918</v>
      </c>
      <c r="Y642" s="463" t="s">
        <v>918</v>
      </c>
      <c r="Z642" s="463" t="s">
        <v>918</v>
      </c>
      <c r="AA642" s="463" t="s">
        <v>918</v>
      </c>
      <c r="AB642" s="463" t="s">
        <v>918</v>
      </c>
      <c r="AC642" s="463" t="s">
        <v>918</v>
      </c>
      <c r="AD642" s="463" t="s">
        <v>918</v>
      </c>
      <c r="AE642" s="463" t="s">
        <v>918</v>
      </c>
      <c r="AF642" s="463" t="s">
        <v>918</v>
      </c>
      <c r="AG642" s="463" t="s">
        <v>918</v>
      </c>
      <c r="AH642" s="463" t="s">
        <v>918</v>
      </c>
      <c r="AI642" s="463" t="s">
        <v>918</v>
      </c>
      <c r="AJ642" s="463" t="s">
        <v>918</v>
      </c>
      <c r="AK642" s="463" t="s">
        <v>918</v>
      </c>
      <c r="AL642" s="726"/>
      <c r="AM642" s="726"/>
      <c r="AN642" s="726"/>
      <c r="AO642" s="726"/>
      <c r="AP642" s="726"/>
      <c r="AQ642" s="726"/>
      <c r="AR642" s="726"/>
      <c r="AS642" s="726"/>
      <c r="AT642" s="726"/>
      <c r="AU642" s="726"/>
      <c r="AV642" s="726"/>
      <c r="AW642" s="726"/>
      <c r="AX642" s="726"/>
      <c r="AY642" s="726"/>
      <c r="AZ642" s="726"/>
      <c r="BA642" s="726"/>
      <c r="BB642" s="726"/>
      <c r="BC642" s="726"/>
      <c r="BD642" s="726"/>
      <c r="BE642" s="726"/>
      <c r="BF642" s="726"/>
      <c r="BG642" s="726"/>
      <c r="BH642" s="726"/>
      <c r="BI642" s="726"/>
      <c r="BJ642" s="726"/>
      <c r="BK642" s="726"/>
      <c r="BL642" s="726"/>
    </row>
    <row r="643" spans="1:64" outlineLevel="1" x14ac:dyDescent="0.2">
      <c r="A643" s="726"/>
      <c r="B643" s="845" t="s">
        <v>946</v>
      </c>
      <c r="C643" s="974" t="s">
        <v>3393</v>
      </c>
      <c r="D643" s="463" t="s">
        <v>918</v>
      </c>
      <c r="E643" s="463" t="s">
        <v>918</v>
      </c>
      <c r="F643" s="463" t="s">
        <v>918</v>
      </c>
      <c r="G643" s="463" t="s">
        <v>918</v>
      </c>
      <c r="H643" s="463" t="s">
        <v>918</v>
      </c>
      <c r="I643" s="463" t="s">
        <v>918</v>
      </c>
      <c r="J643" s="463" t="s">
        <v>918</v>
      </c>
      <c r="K643" s="463" t="s">
        <v>918</v>
      </c>
      <c r="L643" s="463" t="s">
        <v>918</v>
      </c>
      <c r="M643" s="463" t="s">
        <v>918</v>
      </c>
      <c r="N643" s="463" t="s">
        <v>918</v>
      </c>
      <c r="O643" s="463" t="s">
        <v>918</v>
      </c>
      <c r="P643" s="463" t="s">
        <v>918</v>
      </c>
      <c r="Q643" s="463" t="s">
        <v>918</v>
      </c>
      <c r="R643" s="463" t="s">
        <v>918</v>
      </c>
      <c r="S643" s="463" t="s">
        <v>918</v>
      </c>
      <c r="T643" s="463" t="s">
        <v>918</v>
      </c>
      <c r="U643" s="463" t="s">
        <v>918</v>
      </c>
      <c r="V643" s="463" t="s">
        <v>918</v>
      </c>
      <c r="W643" s="463" t="s">
        <v>918</v>
      </c>
      <c r="X643" s="463" t="s">
        <v>918</v>
      </c>
      <c r="Y643" s="463" t="s">
        <v>918</v>
      </c>
      <c r="Z643" s="463" t="s">
        <v>918</v>
      </c>
      <c r="AA643" s="463" t="s">
        <v>918</v>
      </c>
      <c r="AB643" s="463" t="s">
        <v>918</v>
      </c>
      <c r="AC643" s="463" t="s">
        <v>918</v>
      </c>
      <c r="AD643" s="463" t="s">
        <v>918</v>
      </c>
      <c r="AE643" s="463" t="s">
        <v>918</v>
      </c>
      <c r="AF643" s="463" t="s">
        <v>918</v>
      </c>
      <c r="AG643" s="463" t="s">
        <v>918</v>
      </c>
      <c r="AH643" s="463" t="s">
        <v>918</v>
      </c>
      <c r="AI643" s="463" t="s">
        <v>918</v>
      </c>
      <c r="AJ643" s="463" t="s">
        <v>918</v>
      </c>
      <c r="AK643" s="463" t="s">
        <v>918</v>
      </c>
      <c r="AL643" s="726"/>
      <c r="AM643" s="726"/>
      <c r="AN643" s="726"/>
      <c r="AO643" s="726"/>
      <c r="AP643" s="726"/>
      <c r="AQ643" s="726"/>
      <c r="AR643" s="726"/>
      <c r="AS643" s="726"/>
      <c r="AT643" s="726"/>
      <c r="AU643" s="726"/>
      <c r="AV643" s="726"/>
      <c r="AW643" s="726"/>
      <c r="AX643" s="726"/>
      <c r="AY643" s="726"/>
      <c r="AZ643" s="726"/>
      <c r="BA643" s="726"/>
      <c r="BB643" s="726"/>
      <c r="BC643" s="726"/>
      <c r="BD643" s="726"/>
      <c r="BE643" s="726"/>
      <c r="BF643" s="726"/>
      <c r="BG643" s="726"/>
      <c r="BH643" s="726"/>
      <c r="BI643" s="726"/>
      <c r="BJ643" s="726"/>
      <c r="BK643" s="726"/>
      <c r="BL643" s="726"/>
    </row>
    <row r="644" spans="1:64" outlineLevel="1" x14ac:dyDescent="0.2">
      <c r="A644" s="726"/>
      <c r="B644" s="845" t="s">
        <v>946</v>
      </c>
      <c r="C644" s="974" t="s">
        <v>3394</v>
      </c>
      <c r="D644" s="463" t="s">
        <v>918</v>
      </c>
      <c r="E644" s="463" t="s">
        <v>918</v>
      </c>
      <c r="F644" s="463" t="s">
        <v>918</v>
      </c>
      <c r="G644" s="463" t="s">
        <v>918</v>
      </c>
      <c r="H644" s="463" t="s">
        <v>918</v>
      </c>
      <c r="I644" s="463" t="s">
        <v>918</v>
      </c>
      <c r="J644" s="463" t="s">
        <v>918</v>
      </c>
      <c r="K644" s="463" t="s">
        <v>918</v>
      </c>
      <c r="L644" s="463" t="s">
        <v>918</v>
      </c>
      <c r="M644" s="463" t="s">
        <v>918</v>
      </c>
      <c r="N644" s="463" t="s">
        <v>918</v>
      </c>
      <c r="O644" s="463" t="s">
        <v>918</v>
      </c>
      <c r="P644" s="463" t="s">
        <v>918</v>
      </c>
      <c r="Q644" s="463" t="s">
        <v>918</v>
      </c>
      <c r="R644" s="463" t="s">
        <v>918</v>
      </c>
      <c r="S644" s="463" t="s">
        <v>918</v>
      </c>
      <c r="T644" s="463" t="s">
        <v>918</v>
      </c>
      <c r="U644" s="463" t="s">
        <v>918</v>
      </c>
      <c r="V644" s="463" t="s">
        <v>918</v>
      </c>
      <c r="W644" s="463" t="s">
        <v>918</v>
      </c>
      <c r="X644" s="463" t="s">
        <v>918</v>
      </c>
      <c r="Y644" s="463" t="s">
        <v>918</v>
      </c>
      <c r="Z644" s="463" t="s">
        <v>918</v>
      </c>
      <c r="AA644" s="463" t="s">
        <v>918</v>
      </c>
      <c r="AB644" s="463" t="s">
        <v>918</v>
      </c>
      <c r="AC644" s="463" t="s">
        <v>918</v>
      </c>
      <c r="AD644" s="463" t="s">
        <v>918</v>
      </c>
      <c r="AE644" s="463" t="s">
        <v>918</v>
      </c>
      <c r="AF644" s="463" t="s">
        <v>918</v>
      </c>
      <c r="AG644" s="463" t="s">
        <v>918</v>
      </c>
      <c r="AH644" s="463" t="s">
        <v>918</v>
      </c>
      <c r="AI644" s="463" t="s">
        <v>918</v>
      </c>
      <c r="AJ644" s="463" t="s">
        <v>918</v>
      </c>
      <c r="AK644" s="463" t="s">
        <v>918</v>
      </c>
      <c r="AL644" s="726"/>
      <c r="AM644" s="726"/>
      <c r="AN644" s="726"/>
      <c r="AO644" s="726"/>
      <c r="AP644" s="726"/>
      <c r="AQ644" s="726"/>
      <c r="AR644" s="726"/>
      <c r="AS644" s="726"/>
      <c r="AT644" s="726"/>
      <c r="AU644" s="726"/>
      <c r="AV644" s="726"/>
      <c r="AW644" s="726"/>
      <c r="AX644" s="726"/>
      <c r="AY644" s="726"/>
      <c r="AZ644" s="726"/>
      <c r="BA644" s="726"/>
      <c r="BB644" s="726"/>
      <c r="BC644" s="726"/>
      <c r="BD644" s="726"/>
      <c r="BE644" s="726"/>
      <c r="BF644" s="726"/>
      <c r="BG644" s="726"/>
      <c r="BH644" s="726"/>
      <c r="BI644" s="726"/>
      <c r="BJ644" s="726"/>
      <c r="BK644" s="726"/>
      <c r="BL644" s="726"/>
    </row>
    <row r="645" spans="1:64" outlineLevel="1" x14ac:dyDescent="0.2">
      <c r="A645" s="726"/>
      <c r="B645" s="845" t="s">
        <v>946</v>
      </c>
      <c r="C645" s="974" t="s">
        <v>3395</v>
      </c>
      <c r="D645" s="463" t="s">
        <v>918</v>
      </c>
      <c r="E645" s="463" t="s">
        <v>918</v>
      </c>
      <c r="F645" s="463" t="s">
        <v>918</v>
      </c>
      <c r="G645" s="463" t="s">
        <v>918</v>
      </c>
      <c r="H645" s="463" t="s">
        <v>918</v>
      </c>
      <c r="I645" s="463" t="s">
        <v>918</v>
      </c>
      <c r="J645" s="463" t="s">
        <v>918</v>
      </c>
      <c r="K645" s="463" t="s">
        <v>918</v>
      </c>
      <c r="L645" s="463" t="s">
        <v>918</v>
      </c>
      <c r="M645" s="463" t="s">
        <v>918</v>
      </c>
      <c r="N645" s="463" t="s">
        <v>918</v>
      </c>
      <c r="O645" s="463" t="s">
        <v>918</v>
      </c>
      <c r="P645" s="463" t="s">
        <v>918</v>
      </c>
      <c r="Q645" s="463" t="s">
        <v>918</v>
      </c>
      <c r="R645" s="463" t="s">
        <v>918</v>
      </c>
      <c r="S645" s="463" t="s">
        <v>918</v>
      </c>
      <c r="T645" s="463" t="s">
        <v>918</v>
      </c>
      <c r="U645" s="463" t="s">
        <v>918</v>
      </c>
      <c r="V645" s="463" t="s">
        <v>918</v>
      </c>
      <c r="W645" s="463" t="s">
        <v>918</v>
      </c>
      <c r="X645" s="463" t="s">
        <v>918</v>
      </c>
      <c r="Y645" s="463" t="s">
        <v>918</v>
      </c>
      <c r="Z645" s="463" t="s">
        <v>918</v>
      </c>
      <c r="AA645" s="463" t="s">
        <v>918</v>
      </c>
      <c r="AB645" s="463" t="s">
        <v>918</v>
      </c>
      <c r="AC645" s="463" t="s">
        <v>918</v>
      </c>
      <c r="AD645" s="463" t="s">
        <v>918</v>
      </c>
      <c r="AE645" s="463" t="s">
        <v>918</v>
      </c>
      <c r="AF645" s="463" t="s">
        <v>918</v>
      </c>
      <c r="AG645" s="463" t="s">
        <v>918</v>
      </c>
      <c r="AH645" s="463" t="s">
        <v>918</v>
      </c>
      <c r="AI645" s="463" t="s">
        <v>918</v>
      </c>
      <c r="AJ645" s="463" t="s">
        <v>918</v>
      </c>
      <c r="AK645" s="463" t="s">
        <v>918</v>
      </c>
      <c r="AL645" s="726"/>
      <c r="AM645" s="726"/>
      <c r="AN645" s="726"/>
      <c r="AO645" s="726"/>
      <c r="AP645" s="726"/>
      <c r="AQ645" s="726"/>
      <c r="AR645" s="726"/>
      <c r="AS645" s="726"/>
      <c r="AT645" s="726"/>
      <c r="AU645" s="726"/>
      <c r="AV645" s="726"/>
      <c r="AW645" s="726"/>
      <c r="AX645" s="726"/>
      <c r="AY645" s="726"/>
      <c r="AZ645" s="726"/>
      <c r="BA645" s="726"/>
      <c r="BB645" s="726"/>
      <c r="BC645" s="726"/>
      <c r="BD645" s="726"/>
      <c r="BE645" s="726"/>
      <c r="BF645" s="726"/>
      <c r="BG645" s="726"/>
      <c r="BH645" s="726"/>
      <c r="BI645" s="726"/>
      <c r="BJ645" s="726"/>
      <c r="BK645" s="726"/>
      <c r="BL645" s="726"/>
    </row>
    <row r="646" spans="1:64" outlineLevel="1" x14ac:dyDescent="0.2">
      <c r="A646" s="726"/>
      <c r="B646" s="845" t="s">
        <v>946</v>
      </c>
      <c r="C646" s="974" t="s">
        <v>3396</v>
      </c>
      <c r="D646" s="463" t="s">
        <v>918</v>
      </c>
      <c r="E646" s="463" t="s">
        <v>918</v>
      </c>
      <c r="F646" s="463" t="s">
        <v>918</v>
      </c>
      <c r="G646" s="463" t="s">
        <v>918</v>
      </c>
      <c r="H646" s="463" t="s">
        <v>918</v>
      </c>
      <c r="I646" s="463" t="s">
        <v>918</v>
      </c>
      <c r="J646" s="463" t="s">
        <v>918</v>
      </c>
      <c r="K646" s="463" t="s">
        <v>918</v>
      </c>
      <c r="L646" s="463" t="s">
        <v>918</v>
      </c>
      <c r="M646" s="463" t="s">
        <v>918</v>
      </c>
      <c r="N646" s="463" t="s">
        <v>918</v>
      </c>
      <c r="O646" s="463" t="s">
        <v>918</v>
      </c>
      <c r="P646" s="463" t="s">
        <v>918</v>
      </c>
      <c r="Q646" s="463" t="s">
        <v>918</v>
      </c>
      <c r="R646" s="463" t="s">
        <v>918</v>
      </c>
      <c r="S646" s="463" t="s">
        <v>918</v>
      </c>
      <c r="T646" s="463" t="s">
        <v>918</v>
      </c>
      <c r="U646" s="463" t="s">
        <v>918</v>
      </c>
      <c r="V646" s="463" t="s">
        <v>918</v>
      </c>
      <c r="W646" s="463" t="s">
        <v>918</v>
      </c>
      <c r="X646" s="463" t="s">
        <v>918</v>
      </c>
      <c r="Y646" s="463" t="s">
        <v>918</v>
      </c>
      <c r="Z646" s="463" t="s">
        <v>918</v>
      </c>
      <c r="AA646" s="463" t="s">
        <v>918</v>
      </c>
      <c r="AB646" s="463" t="s">
        <v>918</v>
      </c>
      <c r="AC646" s="463" t="s">
        <v>918</v>
      </c>
      <c r="AD646" s="463" t="s">
        <v>918</v>
      </c>
      <c r="AE646" s="463" t="s">
        <v>918</v>
      </c>
      <c r="AF646" s="463" t="s">
        <v>918</v>
      </c>
      <c r="AG646" s="463" t="s">
        <v>918</v>
      </c>
      <c r="AH646" s="463" t="s">
        <v>918</v>
      </c>
      <c r="AI646" s="463" t="s">
        <v>918</v>
      </c>
      <c r="AJ646" s="463" t="s">
        <v>918</v>
      </c>
      <c r="AK646" s="463" t="s">
        <v>918</v>
      </c>
      <c r="AL646" s="726"/>
      <c r="AM646" s="726"/>
      <c r="AN646" s="726"/>
      <c r="AO646" s="726"/>
      <c r="AP646" s="726"/>
      <c r="AQ646" s="726"/>
      <c r="AR646" s="726"/>
      <c r="AS646" s="726"/>
      <c r="AT646" s="726"/>
      <c r="AU646" s="726"/>
      <c r="AV646" s="726"/>
      <c r="AW646" s="726"/>
      <c r="AX646" s="726"/>
      <c r="AY646" s="726"/>
      <c r="AZ646" s="726"/>
      <c r="BA646" s="726"/>
      <c r="BB646" s="726"/>
      <c r="BC646" s="726"/>
      <c r="BD646" s="726"/>
      <c r="BE646" s="726"/>
      <c r="BF646" s="726"/>
      <c r="BG646" s="726"/>
      <c r="BH646" s="726"/>
      <c r="BI646" s="726"/>
      <c r="BJ646" s="726"/>
      <c r="BK646" s="726"/>
      <c r="BL646" s="726"/>
    </row>
    <row r="647" spans="1:64" outlineLevel="1" x14ac:dyDescent="0.2">
      <c r="A647" s="726"/>
      <c r="B647" s="845" t="s">
        <v>946</v>
      </c>
      <c r="C647" s="974" t="s">
        <v>3397</v>
      </c>
      <c r="D647" s="463" t="s">
        <v>918</v>
      </c>
      <c r="E647" s="463" t="s">
        <v>918</v>
      </c>
      <c r="F647" s="463" t="s">
        <v>918</v>
      </c>
      <c r="G647" s="463" t="s">
        <v>918</v>
      </c>
      <c r="H647" s="463" t="s">
        <v>918</v>
      </c>
      <c r="I647" s="463" t="s">
        <v>918</v>
      </c>
      <c r="J647" s="463" t="s">
        <v>918</v>
      </c>
      <c r="K647" s="463" t="s">
        <v>918</v>
      </c>
      <c r="L647" s="463" t="s">
        <v>918</v>
      </c>
      <c r="M647" s="463" t="s">
        <v>918</v>
      </c>
      <c r="N647" s="463" t="s">
        <v>918</v>
      </c>
      <c r="O647" s="463" t="s">
        <v>918</v>
      </c>
      <c r="P647" s="463" t="s">
        <v>918</v>
      </c>
      <c r="Q647" s="463" t="s">
        <v>918</v>
      </c>
      <c r="R647" s="463" t="s">
        <v>918</v>
      </c>
      <c r="S647" s="463" t="s">
        <v>918</v>
      </c>
      <c r="T647" s="463" t="s">
        <v>918</v>
      </c>
      <c r="U647" s="463" t="s">
        <v>918</v>
      </c>
      <c r="V647" s="463" t="s">
        <v>918</v>
      </c>
      <c r="W647" s="463" t="s">
        <v>918</v>
      </c>
      <c r="X647" s="463" t="s">
        <v>918</v>
      </c>
      <c r="Y647" s="463" t="s">
        <v>918</v>
      </c>
      <c r="Z647" s="463" t="s">
        <v>918</v>
      </c>
      <c r="AA647" s="463" t="s">
        <v>918</v>
      </c>
      <c r="AB647" s="463" t="s">
        <v>918</v>
      </c>
      <c r="AC647" s="463" t="s">
        <v>918</v>
      </c>
      <c r="AD647" s="463" t="s">
        <v>918</v>
      </c>
      <c r="AE647" s="463" t="s">
        <v>918</v>
      </c>
      <c r="AF647" s="463" t="s">
        <v>918</v>
      </c>
      <c r="AG647" s="463" t="s">
        <v>918</v>
      </c>
      <c r="AH647" s="463" t="s">
        <v>918</v>
      </c>
      <c r="AI647" s="463" t="s">
        <v>918</v>
      </c>
      <c r="AJ647" s="463" t="s">
        <v>918</v>
      </c>
      <c r="AK647" s="463" t="s">
        <v>918</v>
      </c>
      <c r="AL647" s="726"/>
      <c r="AM647" s="726"/>
      <c r="AN647" s="726"/>
      <c r="AO647" s="726"/>
      <c r="AP647" s="726"/>
      <c r="AQ647" s="726"/>
      <c r="AR647" s="726"/>
      <c r="AS647" s="726"/>
      <c r="AT647" s="726"/>
      <c r="AU647" s="726"/>
      <c r="AV647" s="726"/>
      <c r="AW647" s="726"/>
      <c r="AX647" s="726"/>
      <c r="AY647" s="726"/>
      <c r="AZ647" s="726"/>
      <c r="BA647" s="726"/>
      <c r="BB647" s="726"/>
      <c r="BC647" s="726"/>
      <c r="BD647" s="726"/>
      <c r="BE647" s="726"/>
      <c r="BF647" s="726"/>
      <c r="BG647" s="726"/>
      <c r="BH647" s="726"/>
      <c r="BI647" s="726"/>
      <c r="BJ647" s="726"/>
      <c r="BK647" s="726"/>
      <c r="BL647" s="726"/>
    </row>
    <row r="648" spans="1:64" outlineLevel="1" x14ac:dyDescent="0.2">
      <c r="A648" s="726"/>
      <c r="B648" s="845" t="s">
        <v>946</v>
      </c>
      <c r="C648" s="974" t="s">
        <v>3398</v>
      </c>
      <c r="D648" s="463" t="s">
        <v>918</v>
      </c>
      <c r="E648" s="463" t="s">
        <v>918</v>
      </c>
      <c r="F648" s="463" t="s">
        <v>918</v>
      </c>
      <c r="G648" s="463" t="s">
        <v>918</v>
      </c>
      <c r="H648" s="463" t="s">
        <v>918</v>
      </c>
      <c r="I648" s="463" t="s">
        <v>918</v>
      </c>
      <c r="J648" s="463" t="s">
        <v>918</v>
      </c>
      <c r="K648" s="463" t="s">
        <v>918</v>
      </c>
      <c r="L648" s="463" t="s">
        <v>918</v>
      </c>
      <c r="M648" s="463" t="s">
        <v>918</v>
      </c>
      <c r="N648" s="463" t="s">
        <v>918</v>
      </c>
      <c r="O648" s="463" t="s">
        <v>918</v>
      </c>
      <c r="P648" s="463" t="s">
        <v>918</v>
      </c>
      <c r="Q648" s="463" t="s">
        <v>918</v>
      </c>
      <c r="R648" s="463" t="s">
        <v>918</v>
      </c>
      <c r="S648" s="463" t="s">
        <v>918</v>
      </c>
      <c r="T648" s="463" t="s">
        <v>918</v>
      </c>
      <c r="U648" s="463" t="s">
        <v>918</v>
      </c>
      <c r="V648" s="463" t="s">
        <v>918</v>
      </c>
      <c r="W648" s="463" t="s">
        <v>918</v>
      </c>
      <c r="X648" s="463" t="s">
        <v>918</v>
      </c>
      <c r="Y648" s="463" t="s">
        <v>918</v>
      </c>
      <c r="Z648" s="463" t="s">
        <v>918</v>
      </c>
      <c r="AA648" s="463" t="s">
        <v>918</v>
      </c>
      <c r="AB648" s="463" t="s">
        <v>918</v>
      </c>
      <c r="AC648" s="463" t="s">
        <v>918</v>
      </c>
      <c r="AD648" s="463" t="s">
        <v>918</v>
      </c>
      <c r="AE648" s="463" t="s">
        <v>918</v>
      </c>
      <c r="AF648" s="463" t="s">
        <v>918</v>
      </c>
      <c r="AG648" s="463" t="s">
        <v>918</v>
      </c>
      <c r="AH648" s="463" t="s">
        <v>918</v>
      </c>
      <c r="AI648" s="463" t="s">
        <v>918</v>
      </c>
      <c r="AJ648" s="463" t="s">
        <v>918</v>
      </c>
      <c r="AK648" s="463" t="s">
        <v>918</v>
      </c>
      <c r="AL648" s="726"/>
      <c r="AM648" s="726"/>
      <c r="AN648" s="726"/>
      <c r="AO648" s="726"/>
      <c r="AP648" s="726"/>
      <c r="AQ648" s="726"/>
      <c r="AR648" s="726"/>
      <c r="AS648" s="726"/>
      <c r="AT648" s="726"/>
      <c r="AU648" s="726"/>
      <c r="AV648" s="726"/>
      <c r="AW648" s="726"/>
      <c r="AX648" s="726"/>
      <c r="AY648" s="726"/>
      <c r="AZ648" s="726"/>
      <c r="BA648" s="726"/>
      <c r="BB648" s="726"/>
      <c r="BC648" s="726"/>
      <c r="BD648" s="726"/>
      <c r="BE648" s="726"/>
      <c r="BF648" s="726"/>
      <c r="BG648" s="726"/>
      <c r="BH648" s="726"/>
      <c r="BI648" s="726"/>
      <c r="BJ648" s="726"/>
      <c r="BK648" s="726"/>
      <c r="BL648" s="726"/>
    </row>
    <row r="649" spans="1:64" outlineLevel="1" x14ac:dyDescent="0.2">
      <c r="A649" s="726"/>
      <c r="B649" s="845" t="s">
        <v>946</v>
      </c>
      <c r="C649" s="974" t="s">
        <v>3399</v>
      </c>
      <c r="D649" s="463" t="s">
        <v>918</v>
      </c>
      <c r="E649" s="463" t="s">
        <v>918</v>
      </c>
      <c r="F649" s="463" t="s">
        <v>918</v>
      </c>
      <c r="G649" s="463" t="s">
        <v>918</v>
      </c>
      <c r="H649" s="463" t="s">
        <v>918</v>
      </c>
      <c r="I649" s="463" t="s">
        <v>918</v>
      </c>
      <c r="J649" s="463" t="s">
        <v>918</v>
      </c>
      <c r="K649" s="463" t="s">
        <v>918</v>
      </c>
      <c r="L649" s="463" t="s">
        <v>918</v>
      </c>
      <c r="M649" s="463" t="s">
        <v>918</v>
      </c>
      <c r="N649" s="463" t="s">
        <v>918</v>
      </c>
      <c r="O649" s="463" t="s">
        <v>918</v>
      </c>
      <c r="P649" s="463" t="s">
        <v>918</v>
      </c>
      <c r="Q649" s="463" t="s">
        <v>918</v>
      </c>
      <c r="R649" s="463" t="s">
        <v>918</v>
      </c>
      <c r="S649" s="463" t="s">
        <v>918</v>
      </c>
      <c r="T649" s="463" t="s">
        <v>918</v>
      </c>
      <c r="U649" s="463" t="s">
        <v>918</v>
      </c>
      <c r="V649" s="463" t="s">
        <v>918</v>
      </c>
      <c r="W649" s="463" t="s">
        <v>918</v>
      </c>
      <c r="X649" s="463" t="s">
        <v>918</v>
      </c>
      <c r="Y649" s="463" t="s">
        <v>918</v>
      </c>
      <c r="Z649" s="463" t="s">
        <v>918</v>
      </c>
      <c r="AA649" s="463" t="s">
        <v>918</v>
      </c>
      <c r="AB649" s="463" t="s">
        <v>918</v>
      </c>
      <c r="AC649" s="463" t="s">
        <v>918</v>
      </c>
      <c r="AD649" s="463" t="s">
        <v>918</v>
      </c>
      <c r="AE649" s="463" t="s">
        <v>918</v>
      </c>
      <c r="AF649" s="463" t="s">
        <v>918</v>
      </c>
      <c r="AG649" s="463" t="s">
        <v>918</v>
      </c>
      <c r="AH649" s="463" t="s">
        <v>918</v>
      </c>
      <c r="AI649" s="463" t="s">
        <v>918</v>
      </c>
      <c r="AJ649" s="463" t="s">
        <v>918</v>
      </c>
      <c r="AK649" s="463" t="s">
        <v>918</v>
      </c>
      <c r="AL649" s="726"/>
      <c r="AM649" s="726"/>
      <c r="AN649" s="726"/>
      <c r="AO649" s="726"/>
      <c r="AP649" s="726"/>
      <c r="AQ649" s="726"/>
      <c r="AR649" s="726"/>
      <c r="AS649" s="726"/>
      <c r="AT649" s="726"/>
      <c r="AU649" s="726"/>
      <c r="AV649" s="726"/>
      <c r="AW649" s="726"/>
      <c r="AX649" s="726"/>
      <c r="AY649" s="726"/>
      <c r="AZ649" s="726"/>
      <c r="BA649" s="726"/>
      <c r="BB649" s="726"/>
      <c r="BC649" s="726"/>
      <c r="BD649" s="726"/>
      <c r="BE649" s="726"/>
      <c r="BF649" s="726"/>
      <c r="BG649" s="726"/>
      <c r="BH649" s="726"/>
      <c r="BI649" s="726"/>
      <c r="BJ649" s="726"/>
      <c r="BK649" s="726"/>
      <c r="BL649" s="726"/>
    </row>
    <row r="650" spans="1:64" outlineLevel="1" x14ac:dyDescent="0.2">
      <c r="A650" s="726"/>
      <c r="B650" s="845" t="s">
        <v>946</v>
      </c>
      <c r="C650" s="974" t="s">
        <v>3400</v>
      </c>
      <c r="D650" s="463" t="s">
        <v>918</v>
      </c>
      <c r="E650" s="463" t="s">
        <v>918</v>
      </c>
      <c r="F650" s="463" t="s">
        <v>918</v>
      </c>
      <c r="G650" s="463" t="s">
        <v>918</v>
      </c>
      <c r="H650" s="463" t="s">
        <v>918</v>
      </c>
      <c r="I650" s="463" t="s">
        <v>918</v>
      </c>
      <c r="J650" s="463" t="s">
        <v>918</v>
      </c>
      <c r="K650" s="463" t="s">
        <v>918</v>
      </c>
      <c r="L650" s="463" t="s">
        <v>918</v>
      </c>
      <c r="M650" s="463" t="s">
        <v>918</v>
      </c>
      <c r="N650" s="463" t="s">
        <v>918</v>
      </c>
      <c r="O650" s="463" t="s">
        <v>918</v>
      </c>
      <c r="P650" s="463" t="s">
        <v>918</v>
      </c>
      <c r="Q650" s="463" t="s">
        <v>918</v>
      </c>
      <c r="R650" s="463" t="s">
        <v>918</v>
      </c>
      <c r="S650" s="463" t="s">
        <v>918</v>
      </c>
      <c r="T650" s="463" t="s">
        <v>918</v>
      </c>
      <c r="U650" s="463" t="s">
        <v>918</v>
      </c>
      <c r="V650" s="463" t="s">
        <v>918</v>
      </c>
      <c r="W650" s="463" t="s">
        <v>918</v>
      </c>
      <c r="X650" s="463" t="s">
        <v>918</v>
      </c>
      <c r="Y650" s="463" t="s">
        <v>918</v>
      </c>
      <c r="Z650" s="463" t="s">
        <v>918</v>
      </c>
      <c r="AA650" s="463" t="s">
        <v>918</v>
      </c>
      <c r="AB650" s="463" t="s">
        <v>918</v>
      </c>
      <c r="AC650" s="463" t="s">
        <v>918</v>
      </c>
      <c r="AD650" s="463" t="s">
        <v>918</v>
      </c>
      <c r="AE650" s="463" t="s">
        <v>918</v>
      </c>
      <c r="AF650" s="463" t="s">
        <v>918</v>
      </c>
      <c r="AG650" s="463" t="s">
        <v>918</v>
      </c>
      <c r="AH650" s="463" t="s">
        <v>918</v>
      </c>
      <c r="AI650" s="463" t="s">
        <v>918</v>
      </c>
      <c r="AJ650" s="463" t="s">
        <v>918</v>
      </c>
      <c r="AK650" s="463" t="s">
        <v>918</v>
      </c>
      <c r="AL650" s="726"/>
      <c r="AM650" s="726"/>
      <c r="AN650" s="726"/>
      <c r="AO650" s="726"/>
      <c r="AP650" s="726"/>
      <c r="AQ650" s="726"/>
      <c r="AR650" s="726"/>
      <c r="AS650" s="726"/>
      <c r="AT650" s="726"/>
      <c r="AU650" s="726"/>
      <c r="AV650" s="726"/>
      <c r="AW650" s="726"/>
      <c r="AX650" s="726"/>
      <c r="AY650" s="726"/>
      <c r="AZ650" s="726"/>
      <c r="BA650" s="726"/>
      <c r="BB650" s="726"/>
      <c r="BC650" s="726"/>
      <c r="BD650" s="726"/>
      <c r="BE650" s="726"/>
      <c r="BF650" s="726"/>
      <c r="BG650" s="726"/>
      <c r="BH650" s="726"/>
      <c r="BI650" s="726"/>
      <c r="BJ650" s="726"/>
      <c r="BK650" s="726"/>
      <c r="BL650" s="726"/>
    </row>
    <row r="651" spans="1:64" outlineLevel="1" x14ac:dyDescent="0.2">
      <c r="A651" s="726"/>
      <c r="B651" s="845" t="s">
        <v>946</v>
      </c>
      <c r="C651" s="974" t="s">
        <v>3401</v>
      </c>
      <c r="D651" s="463" t="s">
        <v>918</v>
      </c>
      <c r="E651" s="463" t="s">
        <v>918</v>
      </c>
      <c r="F651" s="463" t="s">
        <v>918</v>
      </c>
      <c r="G651" s="463" t="s">
        <v>918</v>
      </c>
      <c r="H651" s="463" t="s">
        <v>918</v>
      </c>
      <c r="I651" s="463" t="s">
        <v>918</v>
      </c>
      <c r="J651" s="463" t="s">
        <v>918</v>
      </c>
      <c r="K651" s="463" t="s">
        <v>918</v>
      </c>
      <c r="L651" s="463" t="s">
        <v>918</v>
      </c>
      <c r="M651" s="463" t="s">
        <v>918</v>
      </c>
      <c r="N651" s="463" t="s">
        <v>918</v>
      </c>
      <c r="O651" s="463" t="s">
        <v>918</v>
      </c>
      <c r="P651" s="463" t="s">
        <v>918</v>
      </c>
      <c r="Q651" s="463" t="s">
        <v>918</v>
      </c>
      <c r="R651" s="463" t="s">
        <v>918</v>
      </c>
      <c r="S651" s="463" t="s">
        <v>918</v>
      </c>
      <c r="T651" s="463" t="s">
        <v>918</v>
      </c>
      <c r="U651" s="463" t="s">
        <v>918</v>
      </c>
      <c r="V651" s="463" t="s">
        <v>918</v>
      </c>
      <c r="W651" s="463" t="s">
        <v>918</v>
      </c>
      <c r="X651" s="463" t="s">
        <v>918</v>
      </c>
      <c r="Y651" s="463" t="s">
        <v>918</v>
      </c>
      <c r="Z651" s="463" t="s">
        <v>918</v>
      </c>
      <c r="AA651" s="463" t="s">
        <v>918</v>
      </c>
      <c r="AB651" s="463" t="s">
        <v>918</v>
      </c>
      <c r="AC651" s="463" t="s">
        <v>918</v>
      </c>
      <c r="AD651" s="463" t="s">
        <v>918</v>
      </c>
      <c r="AE651" s="463" t="s">
        <v>918</v>
      </c>
      <c r="AF651" s="463" t="s">
        <v>918</v>
      </c>
      <c r="AG651" s="463" t="s">
        <v>918</v>
      </c>
      <c r="AH651" s="463" t="s">
        <v>918</v>
      </c>
      <c r="AI651" s="463" t="s">
        <v>918</v>
      </c>
      <c r="AJ651" s="463" t="s">
        <v>918</v>
      </c>
      <c r="AK651" s="463" t="s">
        <v>918</v>
      </c>
      <c r="AL651" s="726"/>
      <c r="AM651" s="726"/>
      <c r="AN651" s="726"/>
      <c r="AO651" s="726"/>
      <c r="AP651" s="726"/>
      <c r="AQ651" s="726"/>
      <c r="AR651" s="726"/>
      <c r="AS651" s="726"/>
      <c r="AT651" s="726"/>
      <c r="AU651" s="726"/>
      <c r="AV651" s="726"/>
      <c r="AW651" s="726"/>
      <c r="AX651" s="726"/>
      <c r="AY651" s="726"/>
      <c r="AZ651" s="726"/>
      <c r="BA651" s="726"/>
      <c r="BB651" s="726"/>
      <c r="BC651" s="726"/>
      <c r="BD651" s="726"/>
      <c r="BE651" s="726"/>
      <c r="BF651" s="726"/>
      <c r="BG651" s="726"/>
      <c r="BH651" s="726"/>
      <c r="BI651" s="726"/>
      <c r="BJ651" s="726"/>
      <c r="BK651" s="726"/>
      <c r="BL651" s="726"/>
    </row>
    <row r="652" spans="1:64" outlineLevel="1" x14ac:dyDescent="0.2">
      <c r="A652" s="726"/>
      <c r="B652" s="845" t="s">
        <v>946</v>
      </c>
      <c r="C652" s="974" t="s">
        <v>3402</v>
      </c>
      <c r="D652" s="463" t="s">
        <v>918</v>
      </c>
      <c r="E652" s="463" t="s">
        <v>918</v>
      </c>
      <c r="F652" s="463" t="s">
        <v>918</v>
      </c>
      <c r="G652" s="463" t="s">
        <v>918</v>
      </c>
      <c r="H652" s="463" t="s">
        <v>918</v>
      </c>
      <c r="I652" s="463" t="s">
        <v>918</v>
      </c>
      <c r="J652" s="463" t="s">
        <v>918</v>
      </c>
      <c r="K652" s="463" t="s">
        <v>918</v>
      </c>
      <c r="L652" s="463" t="s">
        <v>918</v>
      </c>
      <c r="M652" s="463" t="s">
        <v>918</v>
      </c>
      <c r="N652" s="463" t="s">
        <v>918</v>
      </c>
      <c r="O652" s="463" t="s">
        <v>918</v>
      </c>
      <c r="P652" s="463" t="s">
        <v>918</v>
      </c>
      <c r="Q652" s="463" t="s">
        <v>918</v>
      </c>
      <c r="R652" s="463" t="s">
        <v>918</v>
      </c>
      <c r="S652" s="463" t="s">
        <v>918</v>
      </c>
      <c r="T652" s="463" t="s">
        <v>918</v>
      </c>
      <c r="U652" s="463" t="s">
        <v>918</v>
      </c>
      <c r="V652" s="463" t="s">
        <v>918</v>
      </c>
      <c r="W652" s="463" t="s">
        <v>918</v>
      </c>
      <c r="X652" s="463" t="s">
        <v>918</v>
      </c>
      <c r="Y652" s="463" t="s">
        <v>918</v>
      </c>
      <c r="Z652" s="463" t="s">
        <v>918</v>
      </c>
      <c r="AA652" s="463" t="s">
        <v>918</v>
      </c>
      <c r="AB652" s="463" t="s">
        <v>918</v>
      </c>
      <c r="AC652" s="463" t="s">
        <v>918</v>
      </c>
      <c r="AD652" s="463" t="s">
        <v>918</v>
      </c>
      <c r="AE652" s="463" t="s">
        <v>918</v>
      </c>
      <c r="AF652" s="463" t="s">
        <v>918</v>
      </c>
      <c r="AG652" s="463" t="s">
        <v>918</v>
      </c>
      <c r="AH652" s="463" t="s">
        <v>918</v>
      </c>
      <c r="AI652" s="463" t="s">
        <v>918</v>
      </c>
      <c r="AJ652" s="463" t="s">
        <v>918</v>
      </c>
      <c r="AK652" s="463" t="s">
        <v>918</v>
      </c>
      <c r="AL652" s="726"/>
      <c r="AM652" s="726"/>
      <c r="AN652" s="726"/>
      <c r="AO652" s="726"/>
      <c r="AP652" s="726"/>
      <c r="AQ652" s="726"/>
      <c r="AR652" s="726"/>
      <c r="AS652" s="726"/>
      <c r="AT652" s="726"/>
      <c r="AU652" s="726"/>
      <c r="AV652" s="726"/>
      <c r="AW652" s="726"/>
      <c r="AX652" s="726"/>
      <c r="AY652" s="726"/>
      <c r="AZ652" s="726"/>
      <c r="BA652" s="726"/>
      <c r="BB652" s="726"/>
      <c r="BC652" s="726"/>
      <c r="BD652" s="726"/>
      <c r="BE652" s="726"/>
      <c r="BF652" s="726"/>
      <c r="BG652" s="726"/>
      <c r="BH652" s="726"/>
      <c r="BI652" s="726"/>
      <c r="BJ652" s="726"/>
      <c r="BK652" s="726"/>
      <c r="BL652" s="726"/>
    </row>
    <row r="653" spans="1:64" outlineLevel="1" x14ac:dyDescent="0.2">
      <c r="A653" s="726"/>
      <c r="B653" s="845" t="s">
        <v>946</v>
      </c>
      <c r="C653" s="974" t="s">
        <v>3403</v>
      </c>
      <c r="D653" s="463" t="s">
        <v>918</v>
      </c>
      <c r="E653" s="463" t="s">
        <v>918</v>
      </c>
      <c r="F653" s="463" t="s">
        <v>918</v>
      </c>
      <c r="G653" s="463" t="s">
        <v>918</v>
      </c>
      <c r="H653" s="463" t="s">
        <v>918</v>
      </c>
      <c r="I653" s="463" t="s">
        <v>918</v>
      </c>
      <c r="J653" s="463" t="s">
        <v>918</v>
      </c>
      <c r="K653" s="463" t="s">
        <v>918</v>
      </c>
      <c r="L653" s="463" t="s">
        <v>918</v>
      </c>
      <c r="M653" s="463" t="s">
        <v>918</v>
      </c>
      <c r="N653" s="463" t="s">
        <v>918</v>
      </c>
      <c r="O653" s="463" t="s">
        <v>918</v>
      </c>
      <c r="P653" s="463" t="s">
        <v>918</v>
      </c>
      <c r="Q653" s="463" t="s">
        <v>918</v>
      </c>
      <c r="R653" s="463" t="s">
        <v>918</v>
      </c>
      <c r="S653" s="463" t="s">
        <v>918</v>
      </c>
      <c r="T653" s="463" t="s">
        <v>918</v>
      </c>
      <c r="U653" s="463" t="s">
        <v>918</v>
      </c>
      <c r="V653" s="463" t="s">
        <v>918</v>
      </c>
      <c r="W653" s="463" t="s">
        <v>918</v>
      </c>
      <c r="X653" s="463" t="s">
        <v>918</v>
      </c>
      <c r="Y653" s="463" t="s">
        <v>918</v>
      </c>
      <c r="Z653" s="463" t="s">
        <v>918</v>
      </c>
      <c r="AA653" s="463" t="s">
        <v>918</v>
      </c>
      <c r="AB653" s="463" t="s">
        <v>918</v>
      </c>
      <c r="AC653" s="463" t="s">
        <v>918</v>
      </c>
      <c r="AD653" s="463" t="s">
        <v>918</v>
      </c>
      <c r="AE653" s="463" t="s">
        <v>918</v>
      </c>
      <c r="AF653" s="463" t="s">
        <v>918</v>
      </c>
      <c r="AG653" s="463" t="s">
        <v>918</v>
      </c>
      <c r="AH653" s="463" t="s">
        <v>918</v>
      </c>
      <c r="AI653" s="463" t="s">
        <v>918</v>
      </c>
      <c r="AJ653" s="463" t="s">
        <v>918</v>
      </c>
      <c r="AK653" s="463" t="s">
        <v>918</v>
      </c>
      <c r="AL653" s="726"/>
      <c r="AM653" s="726"/>
      <c r="AN653" s="726"/>
      <c r="AO653" s="726"/>
      <c r="AP653" s="726"/>
      <c r="AQ653" s="726"/>
      <c r="AR653" s="726"/>
      <c r="AS653" s="726"/>
      <c r="AT653" s="726"/>
      <c r="AU653" s="726"/>
      <c r="AV653" s="726"/>
      <c r="AW653" s="726"/>
      <c r="AX653" s="726"/>
      <c r="AY653" s="726"/>
      <c r="AZ653" s="726"/>
      <c r="BA653" s="726"/>
      <c r="BB653" s="726"/>
      <c r="BC653" s="726"/>
      <c r="BD653" s="726"/>
      <c r="BE653" s="726"/>
      <c r="BF653" s="726"/>
      <c r="BG653" s="726"/>
      <c r="BH653" s="726"/>
      <c r="BI653" s="726"/>
      <c r="BJ653" s="726"/>
      <c r="BK653" s="726"/>
      <c r="BL653" s="726"/>
    </row>
    <row r="654" spans="1:64" outlineLevel="1" x14ac:dyDescent="0.2">
      <c r="A654" s="726"/>
      <c r="B654" s="845" t="s">
        <v>946</v>
      </c>
      <c r="C654" s="974" t="s">
        <v>3404</v>
      </c>
      <c r="D654" s="463" t="s">
        <v>918</v>
      </c>
      <c r="E654" s="463" t="s">
        <v>918</v>
      </c>
      <c r="F654" s="463" t="s">
        <v>918</v>
      </c>
      <c r="G654" s="463" t="s">
        <v>918</v>
      </c>
      <c r="H654" s="463" t="s">
        <v>918</v>
      </c>
      <c r="I654" s="463" t="s">
        <v>918</v>
      </c>
      <c r="J654" s="463" t="s">
        <v>918</v>
      </c>
      <c r="K654" s="463" t="s">
        <v>918</v>
      </c>
      <c r="L654" s="463" t="s">
        <v>918</v>
      </c>
      <c r="M654" s="463" t="s">
        <v>918</v>
      </c>
      <c r="N654" s="463" t="s">
        <v>918</v>
      </c>
      <c r="O654" s="463" t="s">
        <v>918</v>
      </c>
      <c r="P654" s="463" t="s">
        <v>918</v>
      </c>
      <c r="Q654" s="463" t="s">
        <v>918</v>
      </c>
      <c r="R654" s="463" t="s">
        <v>918</v>
      </c>
      <c r="S654" s="463" t="s">
        <v>918</v>
      </c>
      <c r="T654" s="463" t="s">
        <v>918</v>
      </c>
      <c r="U654" s="463" t="s">
        <v>918</v>
      </c>
      <c r="V654" s="463" t="s">
        <v>918</v>
      </c>
      <c r="W654" s="463" t="s">
        <v>918</v>
      </c>
      <c r="X654" s="463" t="s">
        <v>918</v>
      </c>
      <c r="Y654" s="463" t="s">
        <v>918</v>
      </c>
      <c r="Z654" s="463" t="s">
        <v>918</v>
      </c>
      <c r="AA654" s="463" t="s">
        <v>918</v>
      </c>
      <c r="AB654" s="463" t="s">
        <v>918</v>
      </c>
      <c r="AC654" s="463" t="s">
        <v>918</v>
      </c>
      <c r="AD654" s="463" t="s">
        <v>918</v>
      </c>
      <c r="AE654" s="463" t="s">
        <v>918</v>
      </c>
      <c r="AF654" s="463" t="s">
        <v>918</v>
      </c>
      <c r="AG654" s="463" t="s">
        <v>918</v>
      </c>
      <c r="AH654" s="463" t="s">
        <v>918</v>
      </c>
      <c r="AI654" s="463" t="s">
        <v>918</v>
      </c>
      <c r="AJ654" s="463" t="s">
        <v>918</v>
      </c>
      <c r="AK654" s="463" t="s">
        <v>918</v>
      </c>
      <c r="AL654" s="726"/>
      <c r="AM654" s="726"/>
      <c r="AN654" s="726"/>
      <c r="AO654" s="726"/>
      <c r="AP654" s="726"/>
      <c r="AQ654" s="726"/>
      <c r="AR654" s="726"/>
      <c r="AS654" s="726"/>
      <c r="AT654" s="726"/>
      <c r="AU654" s="726"/>
      <c r="AV654" s="726"/>
      <c r="AW654" s="726"/>
      <c r="AX654" s="726"/>
      <c r="AY654" s="726"/>
      <c r="AZ654" s="726"/>
      <c r="BA654" s="726"/>
      <c r="BB654" s="726"/>
      <c r="BC654" s="726"/>
      <c r="BD654" s="726"/>
      <c r="BE654" s="726"/>
      <c r="BF654" s="726"/>
      <c r="BG654" s="726"/>
      <c r="BH654" s="726"/>
      <c r="BI654" s="726"/>
      <c r="BJ654" s="726"/>
      <c r="BK654" s="726"/>
      <c r="BL654" s="726"/>
    </row>
    <row r="655" spans="1:64" outlineLevel="1" x14ac:dyDescent="0.2">
      <c r="A655" s="726"/>
      <c r="B655" s="845" t="s">
        <v>946</v>
      </c>
      <c r="C655" s="974" t="s">
        <v>3405</v>
      </c>
      <c r="D655" s="463" t="s">
        <v>918</v>
      </c>
      <c r="E655" s="463" t="s">
        <v>918</v>
      </c>
      <c r="F655" s="463" t="s">
        <v>918</v>
      </c>
      <c r="G655" s="463" t="s">
        <v>918</v>
      </c>
      <c r="H655" s="463" t="s">
        <v>918</v>
      </c>
      <c r="I655" s="463" t="s">
        <v>918</v>
      </c>
      <c r="J655" s="463" t="s">
        <v>918</v>
      </c>
      <c r="K655" s="463" t="s">
        <v>918</v>
      </c>
      <c r="L655" s="463" t="s">
        <v>918</v>
      </c>
      <c r="M655" s="463" t="s">
        <v>918</v>
      </c>
      <c r="N655" s="463" t="s">
        <v>918</v>
      </c>
      <c r="O655" s="463" t="s">
        <v>918</v>
      </c>
      <c r="P655" s="463" t="s">
        <v>918</v>
      </c>
      <c r="Q655" s="463" t="s">
        <v>918</v>
      </c>
      <c r="R655" s="463" t="s">
        <v>918</v>
      </c>
      <c r="S655" s="463" t="s">
        <v>918</v>
      </c>
      <c r="T655" s="463" t="s">
        <v>918</v>
      </c>
      <c r="U655" s="463" t="s">
        <v>918</v>
      </c>
      <c r="V655" s="463" t="s">
        <v>918</v>
      </c>
      <c r="W655" s="463" t="s">
        <v>918</v>
      </c>
      <c r="X655" s="463" t="s">
        <v>918</v>
      </c>
      <c r="Y655" s="463" t="s">
        <v>918</v>
      </c>
      <c r="Z655" s="463" t="s">
        <v>918</v>
      </c>
      <c r="AA655" s="463" t="s">
        <v>918</v>
      </c>
      <c r="AB655" s="463" t="s">
        <v>918</v>
      </c>
      <c r="AC655" s="463" t="s">
        <v>918</v>
      </c>
      <c r="AD655" s="463" t="s">
        <v>918</v>
      </c>
      <c r="AE655" s="463" t="s">
        <v>918</v>
      </c>
      <c r="AF655" s="463" t="s">
        <v>918</v>
      </c>
      <c r="AG655" s="463" t="s">
        <v>918</v>
      </c>
      <c r="AH655" s="463" t="s">
        <v>918</v>
      </c>
      <c r="AI655" s="463" t="s">
        <v>918</v>
      </c>
      <c r="AJ655" s="463" t="s">
        <v>918</v>
      </c>
      <c r="AK655" s="463" t="s">
        <v>918</v>
      </c>
      <c r="AL655" s="726"/>
      <c r="AM655" s="726"/>
      <c r="AN655" s="726"/>
      <c r="AO655" s="726"/>
      <c r="AP655" s="726"/>
      <c r="AQ655" s="726"/>
      <c r="AR655" s="726"/>
      <c r="AS655" s="726"/>
      <c r="AT655" s="726"/>
      <c r="AU655" s="726"/>
      <c r="AV655" s="726"/>
      <c r="AW655" s="726"/>
      <c r="AX655" s="726"/>
      <c r="AY655" s="726"/>
      <c r="AZ655" s="726"/>
      <c r="BA655" s="726"/>
      <c r="BB655" s="726"/>
      <c r="BC655" s="726"/>
      <c r="BD655" s="726"/>
      <c r="BE655" s="726"/>
      <c r="BF655" s="726"/>
      <c r="BG655" s="726"/>
      <c r="BH655" s="726"/>
      <c r="BI655" s="726"/>
      <c r="BJ655" s="726"/>
      <c r="BK655" s="726"/>
      <c r="BL655" s="726"/>
    </row>
    <row r="656" spans="1:64" outlineLevel="1" x14ac:dyDescent="0.2">
      <c r="A656" s="726"/>
      <c r="B656" s="845" t="s">
        <v>946</v>
      </c>
      <c r="C656" s="974" t="s">
        <v>3406</v>
      </c>
      <c r="D656" s="463" t="s">
        <v>918</v>
      </c>
      <c r="E656" s="463" t="s">
        <v>918</v>
      </c>
      <c r="F656" s="463" t="s">
        <v>918</v>
      </c>
      <c r="G656" s="463" t="s">
        <v>918</v>
      </c>
      <c r="H656" s="463" t="s">
        <v>918</v>
      </c>
      <c r="I656" s="463" t="s">
        <v>918</v>
      </c>
      <c r="J656" s="463" t="s">
        <v>918</v>
      </c>
      <c r="K656" s="463" t="s">
        <v>918</v>
      </c>
      <c r="L656" s="463" t="s">
        <v>918</v>
      </c>
      <c r="M656" s="463" t="s">
        <v>918</v>
      </c>
      <c r="N656" s="463" t="s">
        <v>918</v>
      </c>
      <c r="O656" s="463" t="s">
        <v>918</v>
      </c>
      <c r="P656" s="463" t="s">
        <v>918</v>
      </c>
      <c r="Q656" s="463" t="s">
        <v>918</v>
      </c>
      <c r="R656" s="463" t="s">
        <v>918</v>
      </c>
      <c r="S656" s="463" t="s">
        <v>918</v>
      </c>
      <c r="T656" s="463" t="s">
        <v>918</v>
      </c>
      <c r="U656" s="463" t="s">
        <v>918</v>
      </c>
      <c r="V656" s="463" t="s">
        <v>918</v>
      </c>
      <c r="W656" s="463" t="s">
        <v>918</v>
      </c>
      <c r="X656" s="463" t="s">
        <v>918</v>
      </c>
      <c r="Y656" s="463" t="s">
        <v>918</v>
      </c>
      <c r="Z656" s="463" t="s">
        <v>918</v>
      </c>
      <c r="AA656" s="463" t="s">
        <v>918</v>
      </c>
      <c r="AB656" s="463" t="s">
        <v>918</v>
      </c>
      <c r="AC656" s="463" t="s">
        <v>918</v>
      </c>
      <c r="AD656" s="463" t="s">
        <v>918</v>
      </c>
      <c r="AE656" s="463" t="s">
        <v>918</v>
      </c>
      <c r="AF656" s="463" t="s">
        <v>918</v>
      </c>
      <c r="AG656" s="463" t="s">
        <v>918</v>
      </c>
      <c r="AH656" s="463" t="s">
        <v>918</v>
      </c>
      <c r="AI656" s="463" t="s">
        <v>918</v>
      </c>
      <c r="AJ656" s="463" t="s">
        <v>918</v>
      </c>
      <c r="AK656" s="463" t="s">
        <v>918</v>
      </c>
      <c r="AL656" s="726"/>
      <c r="AM656" s="726"/>
      <c r="AN656" s="726"/>
      <c r="AO656" s="726"/>
      <c r="AP656" s="726"/>
      <c r="AQ656" s="726"/>
      <c r="AR656" s="726"/>
      <c r="AS656" s="726"/>
      <c r="AT656" s="726"/>
      <c r="AU656" s="726"/>
      <c r="AV656" s="726"/>
      <c r="AW656" s="726"/>
      <c r="AX656" s="726"/>
      <c r="AY656" s="726"/>
      <c r="AZ656" s="726"/>
      <c r="BA656" s="726"/>
      <c r="BB656" s="726"/>
      <c r="BC656" s="726"/>
      <c r="BD656" s="726"/>
      <c r="BE656" s="726"/>
      <c r="BF656" s="726"/>
      <c r="BG656" s="726"/>
      <c r="BH656" s="726"/>
      <c r="BI656" s="726"/>
      <c r="BJ656" s="726"/>
      <c r="BK656" s="726"/>
      <c r="BL656" s="726"/>
    </row>
    <row r="657" spans="1:64" outlineLevel="1" x14ac:dyDescent="0.2">
      <c r="A657" s="726"/>
      <c r="B657" s="845" t="s">
        <v>946</v>
      </c>
      <c r="C657" s="974" t="s">
        <v>3407</v>
      </c>
      <c r="D657" s="463" t="s">
        <v>918</v>
      </c>
      <c r="E657" s="463" t="s">
        <v>918</v>
      </c>
      <c r="F657" s="463" t="s">
        <v>918</v>
      </c>
      <c r="G657" s="463" t="s">
        <v>918</v>
      </c>
      <c r="H657" s="463" t="s">
        <v>918</v>
      </c>
      <c r="I657" s="463" t="s">
        <v>918</v>
      </c>
      <c r="J657" s="463" t="s">
        <v>918</v>
      </c>
      <c r="K657" s="463" t="s">
        <v>918</v>
      </c>
      <c r="L657" s="463" t="s">
        <v>918</v>
      </c>
      <c r="M657" s="463" t="s">
        <v>918</v>
      </c>
      <c r="N657" s="463" t="s">
        <v>918</v>
      </c>
      <c r="O657" s="463" t="s">
        <v>918</v>
      </c>
      <c r="P657" s="463" t="s">
        <v>918</v>
      </c>
      <c r="Q657" s="463" t="s">
        <v>918</v>
      </c>
      <c r="R657" s="463" t="s">
        <v>918</v>
      </c>
      <c r="S657" s="463" t="s">
        <v>918</v>
      </c>
      <c r="T657" s="463" t="s">
        <v>918</v>
      </c>
      <c r="U657" s="463" t="s">
        <v>918</v>
      </c>
      <c r="V657" s="463" t="s">
        <v>918</v>
      </c>
      <c r="W657" s="463" t="s">
        <v>918</v>
      </c>
      <c r="X657" s="463" t="s">
        <v>918</v>
      </c>
      <c r="Y657" s="463" t="s">
        <v>918</v>
      </c>
      <c r="Z657" s="463" t="s">
        <v>918</v>
      </c>
      <c r="AA657" s="463" t="s">
        <v>918</v>
      </c>
      <c r="AB657" s="463" t="s">
        <v>918</v>
      </c>
      <c r="AC657" s="463" t="s">
        <v>918</v>
      </c>
      <c r="AD657" s="463" t="s">
        <v>918</v>
      </c>
      <c r="AE657" s="463" t="s">
        <v>918</v>
      </c>
      <c r="AF657" s="463" t="s">
        <v>918</v>
      </c>
      <c r="AG657" s="463" t="s">
        <v>918</v>
      </c>
      <c r="AH657" s="463" t="s">
        <v>918</v>
      </c>
      <c r="AI657" s="463" t="s">
        <v>918</v>
      </c>
      <c r="AJ657" s="463" t="s">
        <v>918</v>
      </c>
      <c r="AK657" s="463" t="s">
        <v>918</v>
      </c>
      <c r="AL657" s="726"/>
      <c r="AM657" s="726"/>
      <c r="AN657" s="726"/>
      <c r="AO657" s="726"/>
      <c r="AP657" s="726"/>
      <c r="AQ657" s="726"/>
      <c r="AR657" s="726"/>
      <c r="AS657" s="726"/>
      <c r="AT657" s="726"/>
      <c r="AU657" s="726"/>
      <c r="AV657" s="726"/>
      <c r="AW657" s="726"/>
      <c r="AX657" s="726"/>
      <c r="AY657" s="726"/>
      <c r="AZ657" s="726"/>
      <c r="BA657" s="726"/>
      <c r="BB657" s="726"/>
      <c r="BC657" s="726"/>
      <c r="BD657" s="726"/>
      <c r="BE657" s="726"/>
      <c r="BF657" s="726"/>
      <c r="BG657" s="726"/>
      <c r="BH657" s="726"/>
      <c r="BI657" s="726"/>
      <c r="BJ657" s="726"/>
      <c r="BK657" s="726"/>
      <c r="BL657" s="726"/>
    </row>
    <row r="658" spans="1:64" outlineLevel="1" x14ac:dyDescent="0.2">
      <c r="A658" s="726"/>
      <c r="B658" s="845" t="s">
        <v>946</v>
      </c>
      <c r="C658" s="974" t="s">
        <v>3408</v>
      </c>
      <c r="D658" s="463" t="s">
        <v>918</v>
      </c>
      <c r="E658" s="463" t="s">
        <v>918</v>
      </c>
      <c r="F658" s="463" t="s">
        <v>918</v>
      </c>
      <c r="G658" s="463" t="s">
        <v>918</v>
      </c>
      <c r="H658" s="463" t="s">
        <v>918</v>
      </c>
      <c r="I658" s="463" t="s">
        <v>918</v>
      </c>
      <c r="J658" s="463" t="s">
        <v>918</v>
      </c>
      <c r="K658" s="463" t="s">
        <v>918</v>
      </c>
      <c r="L658" s="463" t="s">
        <v>918</v>
      </c>
      <c r="M658" s="463" t="s">
        <v>918</v>
      </c>
      <c r="N658" s="463" t="s">
        <v>918</v>
      </c>
      <c r="O658" s="463" t="s">
        <v>918</v>
      </c>
      <c r="P658" s="463" t="s">
        <v>918</v>
      </c>
      <c r="Q658" s="463" t="s">
        <v>918</v>
      </c>
      <c r="R658" s="463" t="s">
        <v>918</v>
      </c>
      <c r="S658" s="463" t="s">
        <v>918</v>
      </c>
      <c r="T658" s="463" t="s">
        <v>918</v>
      </c>
      <c r="U658" s="463" t="s">
        <v>918</v>
      </c>
      <c r="V658" s="463" t="s">
        <v>918</v>
      </c>
      <c r="W658" s="463" t="s">
        <v>918</v>
      </c>
      <c r="X658" s="463" t="s">
        <v>918</v>
      </c>
      <c r="Y658" s="463" t="s">
        <v>918</v>
      </c>
      <c r="Z658" s="463" t="s">
        <v>918</v>
      </c>
      <c r="AA658" s="463" t="s">
        <v>918</v>
      </c>
      <c r="AB658" s="463" t="s">
        <v>918</v>
      </c>
      <c r="AC658" s="463" t="s">
        <v>918</v>
      </c>
      <c r="AD658" s="463" t="s">
        <v>918</v>
      </c>
      <c r="AE658" s="463" t="s">
        <v>918</v>
      </c>
      <c r="AF658" s="463" t="s">
        <v>918</v>
      </c>
      <c r="AG658" s="463" t="s">
        <v>918</v>
      </c>
      <c r="AH658" s="463" t="s">
        <v>918</v>
      </c>
      <c r="AI658" s="463" t="s">
        <v>918</v>
      </c>
      <c r="AJ658" s="463" t="s">
        <v>918</v>
      </c>
      <c r="AK658" s="463" t="s">
        <v>918</v>
      </c>
      <c r="AL658" s="726"/>
      <c r="AM658" s="726"/>
      <c r="AN658" s="726"/>
      <c r="AO658" s="726"/>
      <c r="AP658" s="726"/>
      <c r="AQ658" s="726"/>
      <c r="AR658" s="726"/>
      <c r="AS658" s="726"/>
      <c r="AT658" s="726"/>
      <c r="AU658" s="726"/>
      <c r="AV658" s="726"/>
      <c r="AW658" s="726"/>
      <c r="AX658" s="726"/>
      <c r="AY658" s="726"/>
      <c r="AZ658" s="726"/>
      <c r="BA658" s="726"/>
      <c r="BB658" s="726"/>
      <c r="BC658" s="726"/>
      <c r="BD658" s="726"/>
      <c r="BE658" s="726"/>
      <c r="BF658" s="726"/>
      <c r="BG658" s="726"/>
      <c r="BH658" s="726"/>
      <c r="BI658" s="726"/>
      <c r="BJ658" s="726"/>
      <c r="BK658" s="726"/>
      <c r="BL658" s="726"/>
    </row>
    <row r="659" spans="1:64" outlineLevel="1" x14ac:dyDescent="0.2">
      <c r="A659" s="726"/>
      <c r="B659" s="845" t="s">
        <v>946</v>
      </c>
      <c r="C659" s="974" t="s">
        <v>3409</v>
      </c>
      <c r="D659" s="463" t="s">
        <v>918</v>
      </c>
      <c r="E659" s="463" t="s">
        <v>918</v>
      </c>
      <c r="F659" s="463" t="s">
        <v>918</v>
      </c>
      <c r="G659" s="463" t="s">
        <v>918</v>
      </c>
      <c r="H659" s="463" t="s">
        <v>918</v>
      </c>
      <c r="I659" s="463" t="s">
        <v>918</v>
      </c>
      <c r="J659" s="463" t="s">
        <v>918</v>
      </c>
      <c r="K659" s="463" t="s">
        <v>918</v>
      </c>
      <c r="L659" s="463" t="s">
        <v>918</v>
      </c>
      <c r="M659" s="463" t="s">
        <v>918</v>
      </c>
      <c r="N659" s="463" t="s">
        <v>918</v>
      </c>
      <c r="O659" s="463" t="s">
        <v>918</v>
      </c>
      <c r="P659" s="463" t="s">
        <v>918</v>
      </c>
      <c r="Q659" s="463" t="s">
        <v>918</v>
      </c>
      <c r="R659" s="463" t="s">
        <v>918</v>
      </c>
      <c r="S659" s="463" t="s">
        <v>918</v>
      </c>
      <c r="T659" s="463" t="s">
        <v>918</v>
      </c>
      <c r="U659" s="463" t="s">
        <v>918</v>
      </c>
      <c r="V659" s="463" t="s">
        <v>918</v>
      </c>
      <c r="W659" s="463" t="s">
        <v>918</v>
      </c>
      <c r="X659" s="463" t="s">
        <v>918</v>
      </c>
      <c r="Y659" s="463" t="s">
        <v>918</v>
      </c>
      <c r="Z659" s="463" t="s">
        <v>918</v>
      </c>
      <c r="AA659" s="463" t="s">
        <v>918</v>
      </c>
      <c r="AB659" s="463" t="s">
        <v>918</v>
      </c>
      <c r="AC659" s="463" t="s">
        <v>918</v>
      </c>
      <c r="AD659" s="463" t="s">
        <v>918</v>
      </c>
      <c r="AE659" s="463" t="s">
        <v>918</v>
      </c>
      <c r="AF659" s="463" t="s">
        <v>918</v>
      </c>
      <c r="AG659" s="463" t="s">
        <v>918</v>
      </c>
      <c r="AH659" s="463" t="s">
        <v>918</v>
      </c>
      <c r="AI659" s="463" t="s">
        <v>918</v>
      </c>
      <c r="AJ659" s="463" t="s">
        <v>918</v>
      </c>
      <c r="AK659" s="463" t="s">
        <v>918</v>
      </c>
      <c r="AL659" s="726"/>
      <c r="AM659" s="726"/>
      <c r="AN659" s="726"/>
      <c r="AO659" s="726"/>
      <c r="AP659" s="726"/>
      <c r="AQ659" s="726"/>
      <c r="AR659" s="726"/>
      <c r="AS659" s="726"/>
      <c r="AT659" s="726"/>
      <c r="AU659" s="726"/>
      <c r="AV659" s="726"/>
      <c r="AW659" s="726"/>
      <c r="AX659" s="726"/>
      <c r="AY659" s="726"/>
      <c r="AZ659" s="726"/>
      <c r="BA659" s="726"/>
      <c r="BB659" s="726"/>
      <c r="BC659" s="726"/>
      <c r="BD659" s="726"/>
      <c r="BE659" s="726"/>
      <c r="BF659" s="726"/>
      <c r="BG659" s="726"/>
      <c r="BH659" s="726"/>
      <c r="BI659" s="726"/>
      <c r="BJ659" s="726"/>
      <c r="BK659" s="726"/>
      <c r="BL659" s="726"/>
    </row>
    <row r="660" spans="1:64" outlineLevel="1" x14ac:dyDescent="0.2">
      <c r="A660" s="726"/>
      <c r="B660" s="845" t="s">
        <v>946</v>
      </c>
      <c r="C660" s="974" t="s">
        <v>3410</v>
      </c>
      <c r="D660" s="463" t="s">
        <v>918</v>
      </c>
      <c r="E660" s="463" t="s">
        <v>918</v>
      </c>
      <c r="F660" s="463" t="s">
        <v>918</v>
      </c>
      <c r="G660" s="463" t="s">
        <v>918</v>
      </c>
      <c r="H660" s="463" t="s">
        <v>918</v>
      </c>
      <c r="I660" s="463" t="s">
        <v>918</v>
      </c>
      <c r="J660" s="463" t="s">
        <v>918</v>
      </c>
      <c r="K660" s="463" t="s">
        <v>918</v>
      </c>
      <c r="L660" s="463" t="s">
        <v>918</v>
      </c>
      <c r="M660" s="463" t="s">
        <v>918</v>
      </c>
      <c r="N660" s="463" t="s">
        <v>918</v>
      </c>
      <c r="O660" s="463" t="s">
        <v>918</v>
      </c>
      <c r="P660" s="463" t="s">
        <v>918</v>
      </c>
      <c r="Q660" s="463" t="s">
        <v>918</v>
      </c>
      <c r="R660" s="463" t="s">
        <v>918</v>
      </c>
      <c r="S660" s="463" t="s">
        <v>918</v>
      </c>
      <c r="T660" s="463" t="s">
        <v>918</v>
      </c>
      <c r="U660" s="463" t="s">
        <v>918</v>
      </c>
      <c r="V660" s="463" t="s">
        <v>918</v>
      </c>
      <c r="W660" s="463" t="s">
        <v>918</v>
      </c>
      <c r="X660" s="463" t="s">
        <v>918</v>
      </c>
      <c r="Y660" s="463" t="s">
        <v>918</v>
      </c>
      <c r="Z660" s="463" t="s">
        <v>918</v>
      </c>
      <c r="AA660" s="463" t="s">
        <v>918</v>
      </c>
      <c r="AB660" s="463" t="s">
        <v>918</v>
      </c>
      <c r="AC660" s="463" t="s">
        <v>918</v>
      </c>
      <c r="AD660" s="463" t="s">
        <v>918</v>
      </c>
      <c r="AE660" s="463" t="s">
        <v>918</v>
      </c>
      <c r="AF660" s="463" t="s">
        <v>918</v>
      </c>
      <c r="AG660" s="463" t="s">
        <v>918</v>
      </c>
      <c r="AH660" s="463" t="s">
        <v>918</v>
      </c>
      <c r="AI660" s="463" t="s">
        <v>918</v>
      </c>
      <c r="AJ660" s="463" t="s">
        <v>918</v>
      </c>
      <c r="AK660" s="463" t="s">
        <v>918</v>
      </c>
      <c r="AL660" s="726"/>
      <c r="AM660" s="726"/>
      <c r="AN660" s="726"/>
      <c r="AO660" s="726"/>
      <c r="AP660" s="726"/>
      <c r="AQ660" s="726"/>
      <c r="AR660" s="726"/>
      <c r="AS660" s="726"/>
      <c r="AT660" s="726"/>
      <c r="AU660" s="726"/>
      <c r="AV660" s="726"/>
      <c r="AW660" s="726"/>
      <c r="AX660" s="726"/>
      <c r="AY660" s="726"/>
      <c r="AZ660" s="726"/>
      <c r="BA660" s="726"/>
      <c r="BB660" s="726"/>
      <c r="BC660" s="726"/>
      <c r="BD660" s="726"/>
      <c r="BE660" s="726"/>
      <c r="BF660" s="726"/>
      <c r="BG660" s="726"/>
      <c r="BH660" s="726"/>
      <c r="BI660" s="726"/>
      <c r="BJ660" s="726"/>
      <c r="BK660" s="726"/>
      <c r="BL660" s="726"/>
    </row>
    <row r="661" spans="1:64" outlineLevel="1" x14ac:dyDescent="0.2">
      <c r="A661" s="726"/>
      <c r="B661" s="845" t="s">
        <v>946</v>
      </c>
      <c r="C661" s="974" t="s">
        <v>3411</v>
      </c>
      <c r="D661" s="463" t="s">
        <v>918</v>
      </c>
      <c r="E661" s="463" t="s">
        <v>918</v>
      </c>
      <c r="F661" s="463" t="s">
        <v>918</v>
      </c>
      <c r="G661" s="463" t="s">
        <v>918</v>
      </c>
      <c r="H661" s="463" t="s">
        <v>918</v>
      </c>
      <c r="I661" s="463" t="s">
        <v>918</v>
      </c>
      <c r="J661" s="463" t="s">
        <v>918</v>
      </c>
      <c r="K661" s="463" t="s">
        <v>918</v>
      </c>
      <c r="L661" s="463" t="s">
        <v>918</v>
      </c>
      <c r="M661" s="463" t="s">
        <v>918</v>
      </c>
      <c r="N661" s="463" t="s">
        <v>918</v>
      </c>
      <c r="O661" s="463" t="s">
        <v>918</v>
      </c>
      <c r="P661" s="463" t="s">
        <v>918</v>
      </c>
      <c r="Q661" s="463" t="s">
        <v>918</v>
      </c>
      <c r="R661" s="463" t="s">
        <v>918</v>
      </c>
      <c r="S661" s="463" t="s">
        <v>918</v>
      </c>
      <c r="T661" s="463" t="s">
        <v>918</v>
      </c>
      <c r="U661" s="463" t="s">
        <v>918</v>
      </c>
      <c r="V661" s="463" t="s">
        <v>918</v>
      </c>
      <c r="W661" s="463" t="s">
        <v>918</v>
      </c>
      <c r="X661" s="463" t="s">
        <v>918</v>
      </c>
      <c r="Y661" s="463" t="s">
        <v>918</v>
      </c>
      <c r="Z661" s="463" t="s">
        <v>918</v>
      </c>
      <c r="AA661" s="463" t="s">
        <v>918</v>
      </c>
      <c r="AB661" s="463" t="s">
        <v>918</v>
      </c>
      <c r="AC661" s="463" t="s">
        <v>918</v>
      </c>
      <c r="AD661" s="463" t="s">
        <v>918</v>
      </c>
      <c r="AE661" s="463" t="s">
        <v>918</v>
      </c>
      <c r="AF661" s="463" t="s">
        <v>918</v>
      </c>
      <c r="AG661" s="463" t="s">
        <v>918</v>
      </c>
      <c r="AH661" s="463" t="s">
        <v>918</v>
      </c>
      <c r="AI661" s="463" t="s">
        <v>918</v>
      </c>
      <c r="AJ661" s="463" t="s">
        <v>918</v>
      </c>
      <c r="AK661" s="463" t="s">
        <v>918</v>
      </c>
      <c r="AL661" s="726"/>
      <c r="AM661" s="726"/>
      <c r="AN661" s="726"/>
      <c r="AO661" s="726"/>
      <c r="AP661" s="726"/>
      <c r="AQ661" s="726"/>
      <c r="AR661" s="726"/>
      <c r="AS661" s="726"/>
      <c r="AT661" s="726"/>
      <c r="AU661" s="726"/>
      <c r="AV661" s="726"/>
      <c r="AW661" s="726"/>
      <c r="AX661" s="726"/>
      <c r="AY661" s="726"/>
      <c r="AZ661" s="726"/>
      <c r="BA661" s="726"/>
      <c r="BB661" s="726"/>
      <c r="BC661" s="726"/>
      <c r="BD661" s="726"/>
      <c r="BE661" s="726"/>
      <c r="BF661" s="726"/>
      <c r="BG661" s="726"/>
      <c r="BH661" s="726"/>
      <c r="BI661" s="726"/>
      <c r="BJ661" s="726"/>
      <c r="BK661" s="726"/>
      <c r="BL661" s="726"/>
    </row>
    <row r="662" spans="1:64" outlineLevel="1" x14ac:dyDescent="0.2">
      <c r="A662" s="726"/>
      <c r="B662" s="845" t="s">
        <v>946</v>
      </c>
      <c r="C662" s="974" t="s">
        <v>3412</v>
      </c>
      <c r="D662" s="463" t="s">
        <v>918</v>
      </c>
      <c r="E662" s="463" t="s">
        <v>918</v>
      </c>
      <c r="F662" s="463" t="s">
        <v>918</v>
      </c>
      <c r="G662" s="463" t="s">
        <v>918</v>
      </c>
      <c r="H662" s="463" t="s">
        <v>918</v>
      </c>
      <c r="I662" s="463" t="s">
        <v>918</v>
      </c>
      <c r="J662" s="463" t="s">
        <v>918</v>
      </c>
      <c r="K662" s="463" t="s">
        <v>918</v>
      </c>
      <c r="L662" s="463" t="s">
        <v>918</v>
      </c>
      <c r="M662" s="463" t="s">
        <v>918</v>
      </c>
      <c r="N662" s="463" t="s">
        <v>918</v>
      </c>
      <c r="O662" s="463" t="s">
        <v>918</v>
      </c>
      <c r="P662" s="463" t="s">
        <v>918</v>
      </c>
      <c r="Q662" s="463" t="s">
        <v>918</v>
      </c>
      <c r="R662" s="463" t="s">
        <v>918</v>
      </c>
      <c r="S662" s="463" t="s">
        <v>918</v>
      </c>
      <c r="T662" s="463" t="s">
        <v>918</v>
      </c>
      <c r="U662" s="463" t="s">
        <v>918</v>
      </c>
      <c r="V662" s="463" t="s">
        <v>918</v>
      </c>
      <c r="W662" s="463" t="s">
        <v>918</v>
      </c>
      <c r="X662" s="463" t="s">
        <v>918</v>
      </c>
      <c r="Y662" s="463" t="s">
        <v>918</v>
      </c>
      <c r="Z662" s="463" t="s">
        <v>918</v>
      </c>
      <c r="AA662" s="463" t="s">
        <v>918</v>
      </c>
      <c r="AB662" s="463" t="s">
        <v>918</v>
      </c>
      <c r="AC662" s="463" t="s">
        <v>918</v>
      </c>
      <c r="AD662" s="463" t="s">
        <v>918</v>
      </c>
      <c r="AE662" s="463" t="s">
        <v>918</v>
      </c>
      <c r="AF662" s="463" t="s">
        <v>918</v>
      </c>
      <c r="AG662" s="463" t="s">
        <v>918</v>
      </c>
      <c r="AH662" s="463" t="s">
        <v>918</v>
      </c>
      <c r="AI662" s="463" t="s">
        <v>918</v>
      </c>
      <c r="AJ662" s="463" t="s">
        <v>918</v>
      </c>
      <c r="AK662" s="463" t="s">
        <v>918</v>
      </c>
      <c r="AL662" s="726"/>
      <c r="AM662" s="726"/>
      <c r="AN662" s="726"/>
      <c r="AO662" s="726"/>
      <c r="AP662" s="726"/>
      <c r="AQ662" s="726"/>
      <c r="AR662" s="726"/>
      <c r="AS662" s="726"/>
      <c r="AT662" s="726"/>
      <c r="AU662" s="726"/>
      <c r="AV662" s="726"/>
      <c r="AW662" s="726"/>
      <c r="AX662" s="726"/>
      <c r="AY662" s="726"/>
      <c r="AZ662" s="726"/>
      <c r="BA662" s="726"/>
      <c r="BB662" s="726"/>
      <c r="BC662" s="726"/>
      <c r="BD662" s="726"/>
      <c r="BE662" s="726"/>
      <c r="BF662" s="726"/>
      <c r="BG662" s="726"/>
      <c r="BH662" s="726"/>
      <c r="BI662" s="726"/>
      <c r="BJ662" s="726"/>
      <c r="BK662" s="726"/>
      <c r="BL662" s="726"/>
    </row>
    <row r="663" spans="1:64" outlineLevel="1" x14ac:dyDescent="0.2">
      <c r="A663" s="726"/>
      <c r="B663" s="845" t="s">
        <v>946</v>
      </c>
      <c r="C663" s="974" t="s">
        <v>3413</v>
      </c>
      <c r="D663" s="463" t="s">
        <v>918</v>
      </c>
      <c r="E663" s="463" t="s">
        <v>918</v>
      </c>
      <c r="F663" s="463" t="s">
        <v>918</v>
      </c>
      <c r="G663" s="463" t="s">
        <v>918</v>
      </c>
      <c r="H663" s="463" t="s">
        <v>918</v>
      </c>
      <c r="I663" s="463" t="s">
        <v>918</v>
      </c>
      <c r="J663" s="463" t="s">
        <v>918</v>
      </c>
      <c r="K663" s="463" t="s">
        <v>918</v>
      </c>
      <c r="L663" s="463" t="s">
        <v>918</v>
      </c>
      <c r="M663" s="463" t="s">
        <v>918</v>
      </c>
      <c r="N663" s="463" t="s">
        <v>918</v>
      </c>
      <c r="O663" s="463" t="s">
        <v>918</v>
      </c>
      <c r="P663" s="463" t="s">
        <v>918</v>
      </c>
      <c r="Q663" s="463" t="s">
        <v>918</v>
      </c>
      <c r="R663" s="463" t="s">
        <v>918</v>
      </c>
      <c r="S663" s="463" t="s">
        <v>918</v>
      </c>
      <c r="T663" s="463" t="s">
        <v>918</v>
      </c>
      <c r="U663" s="463" t="s">
        <v>918</v>
      </c>
      <c r="V663" s="463" t="s">
        <v>918</v>
      </c>
      <c r="W663" s="463" t="s">
        <v>918</v>
      </c>
      <c r="X663" s="463" t="s">
        <v>918</v>
      </c>
      <c r="Y663" s="463" t="s">
        <v>918</v>
      </c>
      <c r="Z663" s="463" t="s">
        <v>918</v>
      </c>
      <c r="AA663" s="463" t="s">
        <v>918</v>
      </c>
      <c r="AB663" s="463" t="s">
        <v>918</v>
      </c>
      <c r="AC663" s="463" t="s">
        <v>918</v>
      </c>
      <c r="AD663" s="463" t="s">
        <v>918</v>
      </c>
      <c r="AE663" s="463" t="s">
        <v>918</v>
      </c>
      <c r="AF663" s="463" t="s">
        <v>918</v>
      </c>
      <c r="AG663" s="463" t="s">
        <v>918</v>
      </c>
      <c r="AH663" s="463" t="s">
        <v>918</v>
      </c>
      <c r="AI663" s="463" t="s">
        <v>918</v>
      </c>
      <c r="AJ663" s="463" t="s">
        <v>918</v>
      </c>
      <c r="AK663" s="463" t="s">
        <v>918</v>
      </c>
      <c r="AL663" s="726"/>
      <c r="AM663" s="726"/>
      <c r="AN663" s="726"/>
      <c r="AO663" s="726"/>
      <c r="AP663" s="726"/>
      <c r="AQ663" s="726"/>
      <c r="AR663" s="726"/>
      <c r="AS663" s="726"/>
      <c r="AT663" s="726"/>
      <c r="AU663" s="726"/>
      <c r="AV663" s="726"/>
      <c r="AW663" s="726"/>
      <c r="AX663" s="726"/>
      <c r="AY663" s="726"/>
      <c r="AZ663" s="726"/>
      <c r="BA663" s="726"/>
      <c r="BB663" s="726"/>
      <c r="BC663" s="726"/>
      <c r="BD663" s="726"/>
      <c r="BE663" s="726"/>
      <c r="BF663" s="726"/>
      <c r="BG663" s="726"/>
      <c r="BH663" s="726"/>
      <c r="BI663" s="726"/>
      <c r="BJ663" s="726"/>
      <c r="BK663" s="726"/>
      <c r="BL663" s="726"/>
    </row>
    <row r="664" spans="1:64" outlineLevel="1" x14ac:dyDescent="0.2">
      <c r="A664" s="726"/>
      <c r="B664" s="845" t="s">
        <v>946</v>
      </c>
      <c r="C664" s="974" t="s">
        <v>3414</v>
      </c>
      <c r="D664" s="463" t="s">
        <v>918</v>
      </c>
      <c r="E664" s="463" t="s">
        <v>918</v>
      </c>
      <c r="F664" s="463" t="s">
        <v>918</v>
      </c>
      <c r="G664" s="463" t="s">
        <v>918</v>
      </c>
      <c r="H664" s="463" t="s">
        <v>918</v>
      </c>
      <c r="I664" s="463" t="s">
        <v>918</v>
      </c>
      <c r="J664" s="463" t="s">
        <v>918</v>
      </c>
      <c r="K664" s="463" t="s">
        <v>918</v>
      </c>
      <c r="L664" s="463" t="s">
        <v>918</v>
      </c>
      <c r="M664" s="463" t="s">
        <v>918</v>
      </c>
      <c r="N664" s="463" t="s">
        <v>918</v>
      </c>
      <c r="O664" s="463" t="s">
        <v>918</v>
      </c>
      <c r="P664" s="463" t="s">
        <v>918</v>
      </c>
      <c r="Q664" s="463" t="s">
        <v>918</v>
      </c>
      <c r="R664" s="463" t="s">
        <v>918</v>
      </c>
      <c r="S664" s="463" t="s">
        <v>918</v>
      </c>
      <c r="T664" s="463" t="s">
        <v>918</v>
      </c>
      <c r="U664" s="463" t="s">
        <v>918</v>
      </c>
      <c r="V664" s="463" t="s">
        <v>918</v>
      </c>
      <c r="W664" s="463" t="s">
        <v>918</v>
      </c>
      <c r="X664" s="463" t="s">
        <v>918</v>
      </c>
      <c r="Y664" s="463" t="s">
        <v>918</v>
      </c>
      <c r="Z664" s="463" t="s">
        <v>918</v>
      </c>
      <c r="AA664" s="463" t="s">
        <v>918</v>
      </c>
      <c r="AB664" s="463" t="s">
        <v>918</v>
      </c>
      <c r="AC664" s="463" t="s">
        <v>918</v>
      </c>
      <c r="AD664" s="463" t="s">
        <v>918</v>
      </c>
      <c r="AE664" s="463" t="s">
        <v>918</v>
      </c>
      <c r="AF664" s="463" t="s">
        <v>918</v>
      </c>
      <c r="AG664" s="463" t="s">
        <v>918</v>
      </c>
      <c r="AH664" s="463" t="s">
        <v>918</v>
      </c>
      <c r="AI664" s="463" t="s">
        <v>918</v>
      </c>
      <c r="AJ664" s="463" t="s">
        <v>918</v>
      </c>
      <c r="AK664" s="463" t="s">
        <v>918</v>
      </c>
      <c r="AL664" s="726"/>
      <c r="AM664" s="726"/>
      <c r="AN664" s="726"/>
      <c r="AO664" s="726"/>
      <c r="AP664" s="726"/>
      <c r="AQ664" s="726"/>
      <c r="AR664" s="726"/>
      <c r="AS664" s="726"/>
      <c r="AT664" s="726"/>
      <c r="AU664" s="726"/>
      <c r="AV664" s="726"/>
      <c r="AW664" s="726"/>
      <c r="AX664" s="726"/>
      <c r="AY664" s="726"/>
      <c r="AZ664" s="726"/>
      <c r="BA664" s="726"/>
      <c r="BB664" s="726"/>
      <c r="BC664" s="726"/>
      <c r="BD664" s="726"/>
      <c r="BE664" s="726"/>
      <c r="BF664" s="726"/>
      <c r="BG664" s="726"/>
      <c r="BH664" s="726"/>
      <c r="BI664" s="726"/>
      <c r="BJ664" s="726"/>
      <c r="BK664" s="726"/>
      <c r="BL664" s="726"/>
    </row>
    <row r="665" spans="1:64" outlineLevel="1" x14ac:dyDescent="0.2">
      <c r="A665" s="726"/>
      <c r="B665" s="845"/>
      <c r="C665" s="974"/>
      <c r="D665" s="463"/>
      <c r="E665" s="463"/>
      <c r="F665" s="463"/>
      <c r="G665" s="463"/>
      <c r="H665" s="463"/>
      <c r="I665" s="463"/>
      <c r="J665" s="463"/>
      <c r="K665" s="463"/>
      <c r="L665" s="463"/>
      <c r="M665" s="463"/>
      <c r="N665" s="463"/>
      <c r="O665" s="463"/>
      <c r="P665" s="463"/>
      <c r="Q665" s="463"/>
      <c r="R665" s="463"/>
      <c r="S665" s="463"/>
      <c r="T665" s="463"/>
      <c r="U665" s="463"/>
      <c r="V665" s="463"/>
      <c r="W665" s="463"/>
      <c r="X665" s="463"/>
      <c r="Y665" s="463"/>
      <c r="Z665" s="463"/>
      <c r="AA665" s="463"/>
      <c r="AB665" s="463"/>
      <c r="AC665" s="463"/>
      <c r="AD665" s="463"/>
      <c r="AE665" s="463"/>
      <c r="AF665" s="463"/>
      <c r="AG665" s="463"/>
      <c r="AH665" s="463"/>
      <c r="AI665" s="463"/>
      <c r="AJ665" s="463"/>
      <c r="AK665" s="463"/>
      <c r="AL665" s="726"/>
      <c r="AM665" s="726"/>
      <c r="AN665" s="726"/>
      <c r="AO665" s="726"/>
      <c r="AP665" s="726"/>
      <c r="AQ665" s="726"/>
      <c r="AR665" s="726"/>
      <c r="AS665" s="726"/>
      <c r="AT665" s="726"/>
      <c r="AU665" s="726"/>
      <c r="AV665" s="726"/>
      <c r="AW665" s="726"/>
      <c r="AX665" s="726"/>
      <c r="AY665" s="726"/>
      <c r="AZ665" s="726"/>
      <c r="BA665" s="726"/>
      <c r="BB665" s="726"/>
      <c r="BC665" s="726"/>
      <c r="BD665" s="726"/>
      <c r="BE665" s="726"/>
      <c r="BF665" s="726"/>
      <c r="BG665" s="726"/>
      <c r="BH665" s="726"/>
      <c r="BI665" s="726"/>
      <c r="BJ665" s="726"/>
      <c r="BK665" s="726"/>
      <c r="BL665" s="726"/>
    </row>
    <row r="666" spans="1:64" outlineLevel="1" x14ac:dyDescent="0.2">
      <c r="A666" s="726"/>
      <c r="B666" s="845"/>
      <c r="C666" s="974"/>
      <c r="D666" s="463"/>
      <c r="E666" s="463"/>
      <c r="F666" s="463"/>
      <c r="G666" s="463"/>
      <c r="H666" s="463"/>
      <c r="I666" s="463"/>
      <c r="J666" s="463"/>
      <c r="K666" s="463"/>
      <c r="L666" s="463"/>
      <c r="M666" s="463"/>
      <c r="N666" s="463"/>
      <c r="O666" s="463"/>
      <c r="P666" s="463"/>
      <c r="Q666" s="463"/>
      <c r="R666" s="463"/>
      <c r="S666" s="463"/>
      <c r="T666" s="463"/>
      <c r="U666" s="463"/>
      <c r="V666" s="463"/>
      <c r="W666" s="463"/>
      <c r="X666" s="463"/>
      <c r="Y666" s="463"/>
      <c r="Z666" s="463"/>
      <c r="AA666" s="463"/>
      <c r="AB666" s="463"/>
      <c r="AC666" s="463"/>
      <c r="AD666" s="463"/>
      <c r="AE666" s="463"/>
      <c r="AF666" s="463"/>
      <c r="AG666" s="463"/>
      <c r="AH666" s="463"/>
      <c r="AI666" s="463"/>
      <c r="AJ666" s="463"/>
      <c r="AK666" s="463"/>
      <c r="AL666" s="726"/>
      <c r="AM666" s="726"/>
      <c r="AN666" s="726"/>
      <c r="AO666" s="726"/>
      <c r="AP666" s="726"/>
      <c r="AQ666" s="726"/>
      <c r="AR666" s="726"/>
      <c r="AS666" s="726"/>
      <c r="AT666" s="726"/>
      <c r="AU666" s="726"/>
      <c r="AV666" s="726"/>
      <c r="AW666" s="726"/>
      <c r="AX666" s="726"/>
      <c r="AY666" s="726"/>
      <c r="AZ666" s="726"/>
      <c r="BA666" s="726"/>
      <c r="BB666" s="726"/>
      <c r="BC666" s="726"/>
      <c r="BD666" s="726"/>
      <c r="BE666" s="726"/>
      <c r="BF666" s="726"/>
      <c r="BG666" s="726"/>
      <c r="BH666" s="726"/>
      <c r="BI666" s="726"/>
      <c r="BJ666" s="726"/>
      <c r="BK666" s="726"/>
      <c r="BL666" s="726"/>
    </row>
    <row r="667" spans="1:64" outlineLevel="1" x14ac:dyDescent="0.2">
      <c r="A667" s="726"/>
      <c r="B667" s="845" t="s">
        <v>946</v>
      </c>
      <c r="C667" s="974" t="s">
        <v>3415</v>
      </c>
      <c r="D667" s="463" t="s">
        <v>918</v>
      </c>
      <c r="E667" s="463" t="s">
        <v>918</v>
      </c>
      <c r="F667" s="463" t="s">
        <v>918</v>
      </c>
      <c r="G667" s="463" t="s">
        <v>918</v>
      </c>
      <c r="H667" s="463" t="s">
        <v>918</v>
      </c>
      <c r="I667" s="463" t="s">
        <v>918</v>
      </c>
      <c r="J667" s="463" t="s">
        <v>918</v>
      </c>
      <c r="K667" s="463" t="s">
        <v>918</v>
      </c>
      <c r="L667" s="463" t="s">
        <v>918</v>
      </c>
      <c r="M667" s="463" t="s">
        <v>918</v>
      </c>
      <c r="N667" s="463" t="s">
        <v>918</v>
      </c>
      <c r="O667" s="463" t="s">
        <v>918</v>
      </c>
      <c r="P667" s="463" t="s">
        <v>918</v>
      </c>
      <c r="Q667" s="463" t="s">
        <v>918</v>
      </c>
      <c r="R667" s="463" t="s">
        <v>918</v>
      </c>
      <c r="S667" s="463" t="s">
        <v>918</v>
      </c>
      <c r="T667" s="463" t="s">
        <v>918</v>
      </c>
      <c r="U667" s="463" t="s">
        <v>918</v>
      </c>
      <c r="V667" s="463" t="s">
        <v>918</v>
      </c>
      <c r="W667" s="463" t="s">
        <v>918</v>
      </c>
      <c r="X667" s="463" t="s">
        <v>918</v>
      </c>
      <c r="Y667" s="463" t="s">
        <v>918</v>
      </c>
      <c r="Z667" s="463" t="s">
        <v>918</v>
      </c>
      <c r="AA667" s="463" t="s">
        <v>918</v>
      </c>
      <c r="AB667" s="463" t="s">
        <v>918</v>
      </c>
      <c r="AC667" s="463" t="s">
        <v>918</v>
      </c>
      <c r="AD667" s="463" t="s">
        <v>918</v>
      </c>
      <c r="AE667" s="463" t="s">
        <v>918</v>
      </c>
      <c r="AF667" s="463" t="s">
        <v>918</v>
      </c>
      <c r="AG667" s="463" t="s">
        <v>918</v>
      </c>
      <c r="AH667" s="463" t="s">
        <v>918</v>
      </c>
      <c r="AI667" s="463" t="s">
        <v>918</v>
      </c>
      <c r="AJ667" s="463" t="s">
        <v>918</v>
      </c>
      <c r="AK667" s="463" t="s">
        <v>918</v>
      </c>
      <c r="AL667" s="726"/>
      <c r="AM667" s="726"/>
      <c r="AN667" s="726"/>
      <c r="AO667" s="726"/>
      <c r="AP667" s="726"/>
      <c r="AQ667" s="726"/>
      <c r="AR667" s="726"/>
      <c r="AS667" s="726"/>
      <c r="AT667" s="726"/>
      <c r="AU667" s="726"/>
      <c r="AV667" s="726"/>
      <c r="AW667" s="726"/>
      <c r="AX667" s="726"/>
      <c r="AY667" s="726"/>
      <c r="AZ667" s="726"/>
      <c r="BA667" s="726"/>
      <c r="BB667" s="726"/>
      <c r="BC667" s="726"/>
      <c r="BD667" s="726"/>
      <c r="BE667" s="726"/>
      <c r="BF667" s="726"/>
      <c r="BG667" s="726"/>
      <c r="BH667" s="726"/>
      <c r="BI667" s="726"/>
      <c r="BJ667" s="726"/>
      <c r="BK667" s="726"/>
      <c r="BL667" s="726"/>
    </row>
    <row r="668" spans="1:64" outlineLevel="1" x14ac:dyDescent="0.2">
      <c r="A668" s="726"/>
      <c r="B668" s="845" t="s">
        <v>946</v>
      </c>
      <c r="C668" s="974" t="s">
        <v>3416</v>
      </c>
      <c r="D668" s="463" t="s">
        <v>918</v>
      </c>
      <c r="E668" s="463" t="s">
        <v>918</v>
      </c>
      <c r="F668" s="463" t="s">
        <v>918</v>
      </c>
      <c r="G668" s="463" t="s">
        <v>918</v>
      </c>
      <c r="H668" s="463" t="s">
        <v>918</v>
      </c>
      <c r="I668" s="463" t="s">
        <v>918</v>
      </c>
      <c r="J668" s="463" t="s">
        <v>918</v>
      </c>
      <c r="K668" s="463" t="s">
        <v>918</v>
      </c>
      <c r="L668" s="463" t="s">
        <v>918</v>
      </c>
      <c r="M668" s="463" t="s">
        <v>918</v>
      </c>
      <c r="N668" s="463" t="s">
        <v>918</v>
      </c>
      <c r="O668" s="463" t="s">
        <v>918</v>
      </c>
      <c r="P668" s="463" t="s">
        <v>918</v>
      </c>
      <c r="Q668" s="463" t="s">
        <v>918</v>
      </c>
      <c r="R668" s="463" t="s">
        <v>918</v>
      </c>
      <c r="S668" s="463" t="s">
        <v>918</v>
      </c>
      <c r="T668" s="463" t="s">
        <v>918</v>
      </c>
      <c r="U668" s="463" t="s">
        <v>918</v>
      </c>
      <c r="V668" s="463" t="s">
        <v>918</v>
      </c>
      <c r="W668" s="463" t="s">
        <v>918</v>
      </c>
      <c r="X668" s="463" t="s">
        <v>918</v>
      </c>
      <c r="Y668" s="463" t="s">
        <v>918</v>
      </c>
      <c r="Z668" s="463" t="s">
        <v>918</v>
      </c>
      <c r="AA668" s="463" t="s">
        <v>918</v>
      </c>
      <c r="AB668" s="463" t="s">
        <v>918</v>
      </c>
      <c r="AC668" s="463" t="s">
        <v>918</v>
      </c>
      <c r="AD668" s="463" t="s">
        <v>918</v>
      </c>
      <c r="AE668" s="463" t="s">
        <v>918</v>
      </c>
      <c r="AF668" s="463" t="s">
        <v>918</v>
      </c>
      <c r="AG668" s="463" t="s">
        <v>918</v>
      </c>
      <c r="AH668" s="463" t="s">
        <v>918</v>
      </c>
      <c r="AI668" s="463" t="s">
        <v>918</v>
      </c>
      <c r="AJ668" s="463" t="s">
        <v>918</v>
      </c>
      <c r="AK668" s="463" t="s">
        <v>918</v>
      </c>
      <c r="AL668" s="726"/>
      <c r="AM668" s="726"/>
      <c r="AN668" s="726"/>
      <c r="AO668" s="726"/>
      <c r="AP668" s="726"/>
      <c r="AQ668" s="726"/>
      <c r="AR668" s="726"/>
      <c r="AS668" s="726"/>
      <c r="AT668" s="726"/>
      <c r="AU668" s="726"/>
      <c r="AV668" s="726"/>
      <c r="AW668" s="726"/>
      <c r="AX668" s="726"/>
      <c r="AY668" s="726"/>
      <c r="AZ668" s="726"/>
      <c r="BA668" s="726"/>
      <c r="BB668" s="726"/>
      <c r="BC668" s="726"/>
      <c r="BD668" s="726"/>
      <c r="BE668" s="726"/>
      <c r="BF668" s="726"/>
      <c r="BG668" s="726"/>
      <c r="BH668" s="726"/>
      <c r="BI668" s="726"/>
      <c r="BJ668" s="726"/>
      <c r="BK668" s="726"/>
      <c r="BL668" s="726"/>
    </row>
    <row r="669" spans="1:64" outlineLevel="1" x14ac:dyDescent="0.2">
      <c r="A669" s="726"/>
      <c r="B669" s="845" t="s">
        <v>946</v>
      </c>
      <c r="C669" s="974" t="s">
        <v>3417</v>
      </c>
      <c r="D669" s="463" t="s">
        <v>918</v>
      </c>
      <c r="E669" s="463" t="s">
        <v>918</v>
      </c>
      <c r="F669" s="463" t="s">
        <v>918</v>
      </c>
      <c r="G669" s="463" t="s">
        <v>918</v>
      </c>
      <c r="H669" s="463" t="s">
        <v>918</v>
      </c>
      <c r="I669" s="463" t="s">
        <v>918</v>
      </c>
      <c r="J669" s="463" t="s">
        <v>918</v>
      </c>
      <c r="K669" s="463" t="s">
        <v>918</v>
      </c>
      <c r="L669" s="463" t="s">
        <v>918</v>
      </c>
      <c r="M669" s="463" t="s">
        <v>918</v>
      </c>
      <c r="N669" s="463" t="s">
        <v>918</v>
      </c>
      <c r="O669" s="463" t="s">
        <v>918</v>
      </c>
      <c r="P669" s="463" t="s">
        <v>918</v>
      </c>
      <c r="Q669" s="463" t="s">
        <v>918</v>
      </c>
      <c r="R669" s="463" t="s">
        <v>918</v>
      </c>
      <c r="S669" s="463" t="s">
        <v>918</v>
      </c>
      <c r="T669" s="463" t="s">
        <v>918</v>
      </c>
      <c r="U669" s="463" t="s">
        <v>918</v>
      </c>
      <c r="V669" s="463" t="s">
        <v>918</v>
      </c>
      <c r="W669" s="463" t="s">
        <v>918</v>
      </c>
      <c r="X669" s="463" t="s">
        <v>918</v>
      </c>
      <c r="Y669" s="463" t="s">
        <v>918</v>
      </c>
      <c r="Z669" s="463" t="s">
        <v>918</v>
      </c>
      <c r="AA669" s="463" t="s">
        <v>918</v>
      </c>
      <c r="AB669" s="463" t="s">
        <v>918</v>
      </c>
      <c r="AC669" s="463" t="s">
        <v>918</v>
      </c>
      <c r="AD669" s="463" t="s">
        <v>918</v>
      </c>
      <c r="AE669" s="463" t="s">
        <v>918</v>
      </c>
      <c r="AF669" s="463" t="s">
        <v>918</v>
      </c>
      <c r="AG669" s="463" t="s">
        <v>918</v>
      </c>
      <c r="AH669" s="463" t="s">
        <v>918</v>
      </c>
      <c r="AI669" s="463" t="s">
        <v>918</v>
      </c>
      <c r="AJ669" s="463" t="s">
        <v>918</v>
      </c>
      <c r="AK669" s="463" t="s">
        <v>918</v>
      </c>
      <c r="AL669" s="726"/>
      <c r="AM669" s="726"/>
      <c r="AN669" s="726"/>
      <c r="AO669" s="726"/>
      <c r="AP669" s="726"/>
      <c r="AQ669" s="726"/>
      <c r="AR669" s="726"/>
      <c r="AS669" s="726"/>
      <c r="AT669" s="726"/>
      <c r="AU669" s="726"/>
      <c r="AV669" s="726"/>
      <c r="AW669" s="726"/>
      <c r="AX669" s="726"/>
      <c r="AY669" s="726"/>
      <c r="AZ669" s="726"/>
      <c r="BA669" s="726"/>
      <c r="BB669" s="726"/>
      <c r="BC669" s="726"/>
      <c r="BD669" s="726"/>
      <c r="BE669" s="726"/>
      <c r="BF669" s="726"/>
      <c r="BG669" s="726"/>
      <c r="BH669" s="726"/>
      <c r="BI669" s="726"/>
      <c r="BJ669" s="726"/>
      <c r="BK669" s="726"/>
      <c r="BL669" s="726"/>
    </row>
    <row r="670" spans="1:64" outlineLevel="1" x14ac:dyDescent="0.2">
      <c r="A670" s="726"/>
      <c r="B670" s="845" t="s">
        <v>946</v>
      </c>
      <c r="C670" s="974" t="s">
        <v>3418</v>
      </c>
      <c r="D670" s="463" t="s">
        <v>918</v>
      </c>
      <c r="E670" s="463" t="s">
        <v>918</v>
      </c>
      <c r="F670" s="463" t="s">
        <v>918</v>
      </c>
      <c r="G670" s="463" t="s">
        <v>918</v>
      </c>
      <c r="H670" s="463" t="s">
        <v>918</v>
      </c>
      <c r="I670" s="463" t="s">
        <v>918</v>
      </c>
      <c r="J670" s="463" t="s">
        <v>918</v>
      </c>
      <c r="K670" s="463" t="s">
        <v>918</v>
      </c>
      <c r="L670" s="463" t="s">
        <v>918</v>
      </c>
      <c r="M670" s="463" t="s">
        <v>918</v>
      </c>
      <c r="N670" s="463" t="s">
        <v>918</v>
      </c>
      <c r="O670" s="463" t="s">
        <v>918</v>
      </c>
      <c r="P670" s="463" t="s">
        <v>918</v>
      </c>
      <c r="Q670" s="463" t="s">
        <v>918</v>
      </c>
      <c r="R670" s="463" t="s">
        <v>918</v>
      </c>
      <c r="S670" s="463" t="s">
        <v>918</v>
      </c>
      <c r="T670" s="463" t="s">
        <v>918</v>
      </c>
      <c r="U670" s="463" t="s">
        <v>918</v>
      </c>
      <c r="V670" s="463" t="s">
        <v>918</v>
      </c>
      <c r="W670" s="463" t="s">
        <v>918</v>
      </c>
      <c r="X670" s="463" t="s">
        <v>918</v>
      </c>
      <c r="Y670" s="463" t="s">
        <v>918</v>
      </c>
      <c r="Z670" s="463" t="s">
        <v>918</v>
      </c>
      <c r="AA670" s="463" t="s">
        <v>918</v>
      </c>
      <c r="AB670" s="463" t="s">
        <v>918</v>
      </c>
      <c r="AC670" s="463" t="s">
        <v>918</v>
      </c>
      <c r="AD670" s="463" t="s">
        <v>918</v>
      </c>
      <c r="AE670" s="463" t="s">
        <v>918</v>
      </c>
      <c r="AF670" s="463" t="s">
        <v>918</v>
      </c>
      <c r="AG670" s="463" t="s">
        <v>918</v>
      </c>
      <c r="AH670" s="463" t="s">
        <v>918</v>
      </c>
      <c r="AI670" s="463" t="s">
        <v>918</v>
      </c>
      <c r="AJ670" s="463" t="s">
        <v>918</v>
      </c>
      <c r="AK670" s="463" t="s">
        <v>918</v>
      </c>
      <c r="AL670" s="726"/>
      <c r="AM670" s="726"/>
      <c r="AN670" s="726"/>
      <c r="AO670" s="726"/>
      <c r="AP670" s="726"/>
      <c r="AQ670" s="726"/>
      <c r="AR670" s="726"/>
      <c r="AS670" s="726"/>
      <c r="AT670" s="726"/>
      <c r="AU670" s="726"/>
      <c r="AV670" s="726"/>
      <c r="AW670" s="726"/>
      <c r="AX670" s="726"/>
      <c r="AY670" s="726"/>
      <c r="AZ670" s="726"/>
      <c r="BA670" s="726"/>
      <c r="BB670" s="726"/>
      <c r="BC670" s="726"/>
      <c r="BD670" s="726"/>
      <c r="BE670" s="726"/>
      <c r="BF670" s="726"/>
      <c r="BG670" s="726"/>
      <c r="BH670" s="726"/>
      <c r="BI670" s="726"/>
      <c r="BJ670" s="726"/>
      <c r="BK670" s="726"/>
      <c r="BL670" s="726"/>
    </row>
    <row r="671" spans="1:64" outlineLevel="1" x14ac:dyDescent="0.2">
      <c r="A671" s="726"/>
      <c r="B671" s="845" t="s">
        <v>946</v>
      </c>
      <c r="C671" s="974" t="s">
        <v>3419</v>
      </c>
      <c r="D671" s="463" t="s">
        <v>918</v>
      </c>
      <c r="E671" s="463" t="s">
        <v>918</v>
      </c>
      <c r="F671" s="463" t="s">
        <v>918</v>
      </c>
      <c r="G671" s="463" t="s">
        <v>918</v>
      </c>
      <c r="H671" s="463" t="s">
        <v>918</v>
      </c>
      <c r="I671" s="463" t="s">
        <v>918</v>
      </c>
      <c r="J671" s="463" t="s">
        <v>918</v>
      </c>
      <c r="K671" s="463" t="s">
        <v>918</v>
      </c>
      <c r="L671" s="463" t="s">
        <v>918</v>
      </c>
      <c r="M671" s="463" t="s">
        <v>918</v>
      </c>
      <c r="N671" s="463" t="s">
        <v>918</v>
      </c>
      <c r="O671" s="463" t="s">
        <v>918</v>
      </c>
      <c r="P671" s="463" t="s">
        <v>918</v>
      </c>
      <c r="Q671" s="463" t="s">
        <v>918</v>
      </c>
      <c r="R671" s="463" t="s">
        <v>918</v>
      </c>
      <c r="S671" s="463" t="s">
        <v>918</v>
      </c>
      <c r="T671" s="463" t="s">
        <v>918</v>
      </c>
      <c r="U671" s="463" t="s">
        <v>918</v>
      </c>
      <c r="V671" s="463" t="s">
        <v>918</v>
      </c>
      <c r="W671" s="463" t="s">
        <v>918</v>
      </c>
      <c r="X671" s="463" t="s">
        <v>918</v>
      </c>
      <c r="Y671" s="463" t="s">
        <v>918</v>
      </c>
      <c r="Z671" s="463" t="s">
        <v>918</v>
      </c>
      <c r="AA671" s="463" t="s">
        <v>918</v>
      </c>
      <c r="AB671" s="463" t="s">
        <v>918</v>
      </c>
      <c r="AC671" s="463" t="s">
        <v>918</v>
      </c>
      <c r="AD671" s="463" t="s">
        <v>918</v>
      </c>
      <c r="AE671" s="463" t="s">
        <v>918</v>
      </c>
      <c r="AF671" s="463" t="s">
        <v>918</v>
      </c>
      <c r="AG671" s="463" t="s">
        <v>918</v>
      </c>
      <c r="AH671" s="463" t="s">
        <v>918</v>
      </c>
      <c r="AI671" s="463" t="s">
        <v>918</v>
      </c>
      <c r="AJ671" s="463" t="s">
        <v>918</v>
      </c>
      <c r="AK671" s="463" t="s">
        <v>918</v>
      </c>
      <c r="AL671" s="726"/>
      <c r="AM671" s="726"/>
      <c r="AN671" s="726"/>
      <c r="AO671" s="726"/>
      <c r="AP671" s="726"/>
      <c r="AQ671" s="726"/>
      <c r="AR671" s="726"/>
      <c r="AS671" s="726"/>
      <c r="AT671" s="726"/>
      <c r="AU671" s="726"/>
      <c r="AV671" s="726"/>
      <c r="AW671" s="726"/>
      <c r="AX671" s="726"/>
      <c r="AY671" s="726"/>
      <c r="AZ671" s="726"/>
      <c r="BA671" s="726"/>
      <c r="BB671" s="726"/>
      <c r="BC671" s="726"/>
      <c r="BD671" s="726"/>
      <c r="BE671" s="726"/>
      <c r="BF671" s="726"/>
      <c r="BG671" s="726"/>
      <c r="BH671" s="726"/>
      <c r="BI671" s="726"/>
      <c r="BJ671" s="726"/>
      <c r="BK671" s="726"/>
      <c r="BL671" s="726"/>
    </row>
    <row r="672" spans="1:64" outlineLevel="1" x14ac:dyDescent="0.2">
      <c r="A672" s="726"/>
      <c r="B672" s="845" t="s">
        <v>946</v>
      </c>
      <c r="C672" s="974" t="s">
        <v>3420</v>
      </c>
      <c r="D672" s="463" t="s">
        <v>918</v>
      </c>
      <c r="E672" s="463" t="s">
        <v>918</v>
      </c>
      <c r="F672" s="463" t="s">
        <v>918</v>
      </c>
      <c r="G672" s="463" t="s">
        <v>918</v>
      </c>
      <c r="H672" s="463" t="s">
        <v>918</v>
      </c>
      <c r="I672" s="463" t="s">
        <v>918</v>
      </c>
      <c r="J672" s="463" t="s">
        <v>918</v>
      </c>
      <c r="K672" s="463" t="s">
        <v>918</v>
      </c>
      <c r="L672" s="463" t="s">
        <v>918</v>
      </c>
      <c r="M672" s="463" t="s">
        <v>918</v>
      </c>
      <c r="N672" s="463" t="s">
        <v>918</v>
      </c>
      <c r="O672" s="463" t="s">
        <v>918</v>
      </c>
      <c r="P672" s="463" t="s">
        <v>918</v>
      </c>
      <c r="Q672" s="463" t="s">
        <v>918</v>
      </c>
      <c r="R672" s="463" t="s">
        <v>918</v>
      </c>
      <c r="S672" s="463" t="s">
        <v>918</v>
      </c>
      <c r="T672" s="463" t="s">
        <v>918</v>
      </c>
      <c r="U672" s="463" t="s">
        <v>918</v>
      </c>
      <c r="V672" s="463" t="s">
        <v>918</v>
      </c>
      <c r="W672" s="463" t="s">
        <v>918</v>
      </c>
      <c r="X672" s="463" t="s">
        <v>918</v>
      </c>
      <c r="Y672" s="463" t="s">
        <v>918</v>
      </c>
      <c r="Z672" s="463" t="s">
        <v>918</v>
      </c>
      <c r="AA672" s="463" t="s">
        <v>918</v>
      </c>
      <c r="AB672" s="463" t="s">
        <v>918</v>
      </c>
      <c r="AC672" s="463" t="s">
        <v>918</v>
      </c>
      <c r="AD672" s="463" t="s">
        <v>918</v>
      </c>
      <c r="AE672" s="463" t="s">
        <v>918</v>
      </c>
      <c r="AF672" s="463" t="s">
        <v>918</v>
      </c>
      <c r="AG672" s="463" t="s">
        <v>918</v>
      </c>
      <c r="AH672" s="463" t="s">
        <v>918</v>
      </c>
      <c r="AI672" s="463" t="s">
        <v>918</v>
      </c>
      <c r="AJ672" s="463" t="s">
        <v>918</v>
      </c>
      <c r="AK672" s="463" t="s">
        <v>918</v>
      </c>
      <c r="AL672" s="726"/>
      <c r="AM672" s="726"/>
      <c r="AN672" s="726"/>
      <c r="AO672" s="726"/>
      <c r="AP672" s="726"/>
      <c r="AQ672" s="726"/>
      <c r="AR672" s="726"/>
      <c r="AS672" s="726"/>
      <c r="AT672" s="726"/>
      <c r="AU672" s="726"/>
      <c r="AV672" s="726"/>
      <c r="AW672" s="726"/>
      <c r="AX672" s="726"/>
      <c r="AY672" s="726"/>
      <c r="AZ672" s="726"/>
      <c r="BA672" s="726"/>
      <c r="BB672" s="726"/>
      <c r="BC672" s="726"/>
      <c r="BD672" s="726"/>
      <c r="BE672" s="726"/>
      <c r="BF672" s="726"/>
      <c r="BG672" s="726"/>
      <c r="BH672" s="726"/>
      <c r="BI672" s="726"/>
      <c r="BJ672" s="726"/>
      <c r="BK672" s="726"/>
      <c r="BL672" s="726"/>
    </row>
    <row r="673" spans="1:64" outlineLevel="1" x14ac:dyDescent="0.2">
      <c r="A673" s="726"/>
      <c r="B673" s="845" t="s">
        <v>946</v>
      </c>
      <c r="C673" s="974" t="s">
        <v>3421</v>
      </c>
      <c r="D673" s="463" t="s">
        <v>918</v>
      </c>
      <c r="E673" s="463" t="s">
        <v>918</v>
      </c>
      <c r="F673" s="463" t="s">
        <v>918</v>
      </c>
      <c r="G673" s="463" t="s">
        <v>918</v>
      </c>
      <c r="H673" s="463" t="s">
        <v>918</v>
      </c>
      <c r="I673" s="463" t="s">
        <v>918</v>
      </c>
      <c r="J673" s="463" t="s">
        <v>918</v>
      </c>
      <c r="K673" s="463" t="s">
        <v>918</v>
      </c>
      <c r="L673" s="463" t="s">
        <v>918</v>
      </c>
      <c r="M673" s="463" t="s">
        <v>918</v>
      </c>
      <c r="N673" s="463" t="s">
        <v>918</v>
      </c>
      <c r="O673" s="463" t="s">
        <v>918</v>
      </c>
      <c r="P673" s="463" t="s">
        <v>918</v>
      </c>
      <c r="Q673" s="463" t="s">
        <v>918</v>
      </c>
      <c r="R673" s="463" t="s">
        <v>918</v>
      </c>
      <c r="S673" s="463" t="s">
        <v>918</v>
      </c>
      <c r="T673" s="463" t="s">
        <v>918</v>
      </c>
      <c r="U673" s="463" t="s">
        <v>918</v>
      </c>
      <c r="V673" s="463" t="s">
        <v>918</v>
      </c>
      <c r="W673" s="463" t="s">
        <v>918</v>
      </c>
      <c r="X673" s="463" t="s">
        <v>918</v>
      </c>
      <c r="Y673" s="463" t="s">
        <v>918</v>
      </c>
      <c r="Z673" s="463" t="s">
        <v>918</v>
      </c>
      <c r="AA673" s="463" t="s">
        <v>918</v>
      </c>
      <c r="AB673" s="463" t="s">
        <v>918</v>
      </c>
      <c r="AC673" s="463" t="s">
        <v>918</v>
      </c>
      <c r="AD673" s="463" t="s">
        <v>918</v>
      </c>
      <c r="AE673" s="463" t="s">
        <v>918</v>
      </c>
      <c r="AF673" s="463" t="s">
        <v>918</v>
      </c>
      <c r="AG673" s="463" t="s">
        <v>918</v>
      </c>
      <c r="AH673" s="463" t="s">
        <v>918</v>
      </c>
      <c r="AI673" s="463" t="s">
        <v>918</v>
      </c>
      <c r="AJ673" s="463" t="s">
        <v>918</v>
      </c>
      <c r="AK673" s="463" t="s">
        <v>918</v>
      </c>
      <c r="AL673" s="726"/>
      <c r="AM673" s="726"/>
      <c r="AN673" s="726"/>
      <c r="AO673" s="726"/>
      <c r="AP673" s="726"/>
      <c r="AQ673" s="726"/>
      <c r="AR673" s="726"/>
      <c r="AS673" s="726"/>
      <c r="AT673" s="726"/>
      <c r="AU673" s="726"/>
      <c r="AV673" s="726"/>
      <c r="AW673" s="726"/>
      <c r="AX673" s="726"/>
      <c r="AY673" s="726"/>
      <c r="AZ673" s="726"/>
      <c r="BA673" s="726"/>
      <c r="BB673" s="726"/>
      <c r="BC673" s="726"/>
      <c r="BD673" s="726"/>
      <c r="BE673" s="726"/>
      <c r="BF673" s="726"/>
      <c r="BG673" s="726"/>
      <c r="BH673" s="726"/>
      <c r="BI673" s="726"/>
      <c r="BJ673" s="726"/>
      <c r="BK673" s="726"/>
      <c r="BL673" s="726"/>
    </row>
    <row r="674" spans="1:64" outlineLevel="1" x14ac:dyDescent="0.2">
      <c r="A674" s="726"/>
      <c r="B674" s="845" t="s">
        <v>946</v>
      </c>
      <c r="C674" s="974" t="s">
        <v>3422</v>
      </c>
      <c r="D674" s="463" t="s">
        <v>918</v>
      </c>
      <c r="E674" s="463" t="s">
        <v>918</v>
      </c>
      <c r="F674" s="463" t="s">
        <v>918</v>
      </c>
      <c r="G674" s="463" t="s">
        <v>918</v>
      </c>
      <c r="H674" s="463" t="s">
        <v>918</v>
      </c>
      <c r="I674" s="463" t="s">
        <v>918</v>
      </c>
      <c r="J674" s="463" t="s">
        <v>918</v>
      </c>
      <c r="K674" s="463" t="s">
        <v>918</v>
      </c>
      <c r="L674" s="463" t="s">
        <v>918</v>
      </c>
      <c r="M674" s="463" t="s">
        <v>918</v>
      </c>
      <c r="N674" s="463" t="s">
        <v>918</v>
      </c>
      <c r="O674" s="463" t="s">
        <v>918</v>
      </c>
      <c r="P674" s="463" t="s">
        <v>918</v>
      </c>
      <c r="Q674" s="463" t="s">
        <v>918</v>
      </c>
      <c r="R674" s="463" t="s">
        <v>918</v>
      </c>
      <c r="S674" s="463" t="s">
        <v>918</v>
      </c>
      <c r="T674" s="463" t="s">
        <v>918</v>
      </c>
      <c r="U674" s="463" t="s">
        <v>918</v>
      </c>
      <c r="V674" s="463" t="s">
        <v>918</v>
      </c>
      <c r="W674" s="463" t="s">
        <v>918</v>
      </c>
      <c r="X674" s="463" t="s">
        <v>918</v>
      </c>
      <c r="Y674" s="463" t="s">
        <v>918</v>
      </c>
      <c r="Z674" s="463" t="s">
        <v>918</v>
      </c>
      <c r="AA674" s="463" t="s">
        <v>918</v>
      </c>
      <c r="AB674" s="463" t="s">
        <v>918</v>
      </c>
      <c r="AC674" s="463" t="s">
        <v>918</v>
      </c>
      <c r="AD674" s="463" t="s">
        <v>918</v>
      </c>
      <c r="AE674" s="463" t="s">
        <v>918</v>
      </c>
      <c r="AF674" s="463" t="s">
        <v>918</v>
      </c>
      <c r="AG674" s="463" t="s">
        <v>918</v>
      </c>
      <c r="AH674" s="463" t="s">
        <v>918</v>
      </c>
      <c r="AI674" s="463" t="s">
        <v>918</v>
      </c>
      <c r="AJ674" s="463" t="s">
        <v>918</v>
      </c>
      <c r="AK674" s="463" t="s">
        <v>918</v>
      </c>
      <c r="AL674" s="726"/>
      <c r="AM674" s="726"/>
      <c r="AN674" s="726"/>
      <c r="AO674" s="726"/>
      <c r="AP674" s="726"/>
      <c r="AQ674" s="726"/>
      <c r="AR674" s="726"/>
      <c r="AS674" s="726"/>
      <c r="AT674" s="726"/>
      <c r="AU674" s="726"/>
      <c r="AV674" s="726"/>
      <c r="AW674" s="726"/>
      <c r="AX674" s="726"/>
      <c r="AY674" s="726"/>
      <c r="AZ674" s="726"/>
      <c r="BA674" s="726"/>
      <c r="BB674" s="726"/>
      <c r="BC674" s="726"/>
      <c r="BD674" s="726"/>
      <c r="BE674" s="726"/>
      <c r="BF674" s="726"/>
      <c r="BG674" s="726"/>
      <c r="BH674" s="726"/>
      <c r="BI674" s="726"/>
      <c r="BJ674" s="726"/>
      <c r="BK674" s="726"/>
      <c r="BL674" s="726"/>
    </row>
    <row r="675" spans="1:64" outlineLevel="1" x14ac:dyDescent="0.2">
      <c r="A675" s="726"/>
      <c r="B675" s="845" t="s">
        <v>946</v>
      </c>
      <c r="C675" s="974" t="s">
        <v>3423</v>
      </c>
      <c r="D675" s="463" t="s">
        <v>918</v>
      </c>
      <c r="E675" s="463" t="s">
        <v>918</v>
      </c>
      <c r="F675" s="463" t="s">
        <v>918</v>
      </c>
      <c r="G675" s="463" t="s">
        <v>918</v>
      </c>
      <c r="H675" s="463" t="s">
        <v>918</v>
      </c>
      <c r="I675" s="463" t="s">
        <v>918</v>
      </c>
      <c r="J675" s="463" t="s">
        <v>918</v>
      </c>
      <c r="K675" s="463" t="s">
        <v>918</v>
      </c>
      <c r="L675" s="463" t="s">
        <v>918</v>
      </c>
      <c r="M675" s="463" t="s">
        <v>918</v>
      </c>
      <c r="N675" s="463" t="s">
        <v>918</v>
      </c>
      <c r="O675" s="463" t="s">
        <v>918</v>
      </c>
      <c r="P675" s="463" t="s">
        <v>918</v>
      </c>
      <c r="Q675" s="463" t="s">
        <v>918</v>
      </c>
      <c r="R675" s="463" t="s">
        <v>918</v>
      </c>
      <c r="S675" s="463" t="s">
        <v>918</v>
      </c>
      <c r="T675" s="463" t="s">
        <v>918</v>
      </c>
      <c r="U675" s="463" t="s">
        <v>918</v>
      </c>
      <c r="V675" s="463" t="s">
        <v>918</v>
      </c>
      <c r="W675" s="463" t="s">
        <v>918</v>
      </c>
      <c r="X675" s="463" t="s">
        <v>918</v>
      </c>
      <c r="Y675" s="463" t="s">
        <v>918</v>
      </c>
      <c r="Z675" s="463" t="s">
        <v>918</v>
      </c>
      <c r="AA675" s="463" t="s">
        <v>918</v>
      </c>
      <c r="AB675" s="463" t="s">
        <v>918</v>
      </c>
      <c r="AC675" s="463" t="s">
        <v>918</v>
      </c>
      <c r="AD675" s="463" t="s">
        <v>918</v>
      </c>
      <c r="AE675" s="463" t="s">
        <v>918</v>
      </c>
      <c r="AF675" s="463" t="s">
        <v>918</v>
      </c>
      <c r="AG675" s="463" t="s">
        <v>918</v>
      </c>
      <c r="AH675" s="463" t="s">
        <v>918</v>
      </c>
      <c r="AI675" s="463" t="s">
        <v>918</v>
      </c>
      <c r="AJ675" s="463" t="s">
        <v>918</v>
      </c>
      <c r="AK675" s="463" t="s">
        <v>918</v>
      </c>
      <c r="AL675" s="726"/>
      <c r="AM675" s="726"/>
      <c r="AN675" s="726"/>
      <c r="AO675" s="726"/>
      <c r="AP675" s="726"/>
      <c r="AQ675" s="726"/>
      <c r="AR675" s="726"/>
      <c r="AS675" s="726"/>
      <c r="AT675" s="726"/>
      <c r="AU675" s="726"/>
      <c r="AV675" s="726"/>
      <c r="AW675" s="726"/>
      <c r="AX675" s="726"/>
      <c r="AY675" s="726"/>
      <c r="AZ675" s="726"/>
      <c r="BA675" s="726"/>
      <c r="BB675" s="726"/>
      <c r="BC675" s="726"/>
      <c r="BD675" s="726"/>
      <c r="BE675" s="726"/>
      <c r="BF675" s="726"/>
      <c r="BG675" s="726"/>
      <c r="BH675" s="726"/>
      <c r="BI675" s="726"/>
      <c r="BJ675" s="726"/>
      <c r="BK675" s="726"/>
      <c r="BL675" s="726"/>
    </row>
    <row r="676" spans="1:64" outlineLevel="1" x14ac:dyDescent="0.2">
      <c r="A676" s="726"/>
      <c r="B676" s="845" t="s">
        <v>946</v>
      </c>
      <c r="C676" s="974" t="s">
        <v>3424</v>
      </c>
      <c r="D676" s="463" t="s">
        <v>918</v>
      </c>
      <c r="E676" s="463" t="s">
        <v>918</v>
      </c>
      <c r="F676" s="463" t="s">
        <v>918</v>
      </c>
      <c r="G676" s="463" t="s">
        <v>918</v>
      </c>
      <c r="H676" s="463" t="s">
        <v>918</v>
      </c>
      <c r="I676" s="463" t="s">
        <v>918</v>
      </c>
      <c r="J676" s="463" t="s">
        <v>918</v>
      </c>
      <c r="K676" s="463" t="s">
        <v>918</v>
      </c>
      <c r="L676" s="463" t="s">
        <v>918</v>
      </c>
      <c r="M676" s="463" t="s">
        <v>918</v>
      </c>
      <c r="N676" s="463" t="s">
        <v>918</v>
      </c>
      <c r="O676" s="463" t="s">
        <v>918</v>
      </c>
      <c r="P676" s="463" t="s">
        <v>918</v>
      </c>
      <c r="Q676" s="463" t="s">
        <v>918</v>
      </c>
      <c r="R676" s="463" t="s">
        <v>918</v>
      </c>
      <c r="S676" s="463" t="s">
        <v>918</v>
      </c>
      <c r="T676" s="463" t="s">
        <v>918</v>
      </c>
      <c r="U676" s="463" t="s">
        <v>918</v>
      </c>
      <c r="V676" s="463" t="s">
        <v>918</v>
      </c>
      <c r="W676" s="463" t="s">
        <v>918</v>
      </c>
      <c r="X676" s="463" t="s">
        <v>918</v>
      </c>
      <c r="Y676" s="463" t="s">
        <v>918</v>
      </c>
      <c r="Z676" s="463" t="s">
        <v>918</v>
      </c>
      <c r="AA676" s="463" t="s">
        <v>918</v>
      </c>
      <c r="AB676" s="463" t="s">
        <v>918</v>
      </c>
      <c r="AC676" s="463" t="s">
        <v>918</v>
      </c>
      <c r="AD676" s="463" t="s">
        <v>918</v>
      </c>
      <c r="AE676" s="463" t="s">
        <v>918</v>
      </c>
      <c r="AF676" s="463" t="s">
        <v>918</v>
      </c>
      <c r="AG676" s="463" t="s">
        <v>918</v>
      </c>
      <c r="AH676" s="463" t="s">
        <v>918</v>
      </c>
      <c r="AI676" s="463" t="s">
        <v>918</v>
      </c>
      <c r="AJ676" s="463" t="s">
        <v>918</v>
      </c>
      <c r="AK676" s="463" t="s">
        <v>918</v>
      </c>
      <c r="AL676" s="726"/>
      <c r="AM676" s="726"/>
      <c r="AN676" s="726"/>
      <c r="AO676" s="726"/>
      <c r="AP676" s="726"/>
      <c r="AQ676" s="726"/>
      <c r="AR676" s="726"/>
      <c r="AS676" s="726"/>
      <c r="AT676" s="726"/>
      <c r="AU676" s="726"/>
      <c r="AV676" s="726"/>
      <c r="AW676" s="726"/>
      <c r="AX676" s="726"/>
      <c r="AY676" s="726"/>
      <c r="AZ676" s="726"/>
      <c r="BA676" s="726"/>
      <c r="BB676" s="726"/>
      <c r="BC676" s="726"/>
      <c r="BD676" s="726"/>
      <c r="BE676" s="726"/>
      <c r="BF676" s="726"/>
      <c r="BG676" s="726"/>
      <c r="BH676" s="726"/>
      <c r="BI676" s="726"/>
      <c r="BJ676" s="726"/>
      <c r="BK676" s="726"/>
      <c r="BL676" s="726"/>
    </row>
    <row r="677" spans="1:64" outlineLevel="1" x14ac:dyDescent="0.2">
      <c r="A677" s="726"/>
      <c r="B677" s="845" t="s">
        <v>946</v>
      </c>
      <c r="C677" s="974" t="s">
        <v>3425</v>
      </c>
      <c r="D677" s="463" t="s">
        <v>918</v>
      </c>
      <c r="E677" s="463" t="s">
        <v>918</v>
      </c>
      <c r="F677" s="463" t="s">
        <v>918</v>
      </c>
      <c r="G677" s="463" t="s">
        <v>918</v>
      </c>
      <c r="H677" s="463" t="s">
        <v>918</v>
      </c>
      <c r="I677" s="463" t="s">
        <v>918</v>
      </c>
      <c r="J677" s="463" t="s">
        <v>918</v>
      </c>
      <c r="K677" s="463" t="s">
        <v>918</v>
      </c>
      <c r="L677" s="463" t="s">
        <v>918</v>
      </c>
      <c r="M677" s="463" t="s">
        <v>918</v>
      </c>
      <c r="N677" s="463" t="s">
        <v>918</v>
      </c>
      <c r="O677" s="463" t="s">
        <v>918</v>
      </c>
      <c r="P677" s="463" t="s">
        <v>918</v>
      </c>
      <c r="Q677" s="463" t="s">
        <v>918</v>
      </c>
      <c r="R677" s="463" t="s">
        <v>918</v>
      </c>
      <c r="S677" s="463" t="s">
        <v>918</v>
      </c>
      <c r="T677" s="463" t="s">
        <v>918</v>
      </c>
      <c r="U677" s="463" t="s">
        <v>918</v>
      </c>
      <c r="V677" s="463" t="s">
        <v>918</v>
      </c>
      <c r="W677" s="463" t="s">
        <v>918</v>
      </c>
      <c r="X677" s="463" t="s">
        <v>918</v>
      </c>
      <c r="Y677" s="463" t="s">
        <v>918</v>
      </c>
      <c r="Z677" s="463" t="s">
        <v>918</v>
      </c>
      <c r="AA677" s="463" t="s">
        <v>918</v>
      </c>
      <c r="AB677" s="463" t="s">
        <v>918</v>
      </c>
      <c r="AC677" s="463" t="s">
        <v>918</v>
      </c>
      <c r="AD677" s="463" t="s">
        <v>918</v>
      </c>
      <c r="AE677" s="463" t="s">
        <v>918</v>
      </c>
      <c r="AF677" s="463" t="s">
        <v>918</v>
      </c>
      <c r="AG677" s="463" t="s">
        <v>918</v>
      </c>
      <c r="AH677" s="463" t="s">
        <v>918</v>
      </c>
      <c r="AI677" s="463" t="s">
        <v>918</v>
      </c>
      <c r="AJ677" s="463" t="s">
        <v>918</v>
      </c>
      <c r="AK677" s="463" t="s">
        <v>918</v>
      </c>
      <c r="AL677" s="726"/>
      <c r="AM677" s="726"/>
      <c r="AN677" s="726"/>
      <c r="AO677" s="726"/>
      <c r="AP677" s="726"/>
      <c r="AQ677" s="726"/>
      <c r="AR677" s="726"/>
      <c r="AS677" s="726"/>
      <c r="AT677" s="726"/>
      <c r="AU677" s="726"/>
      <c r="AV677" s="726"/>
      <c r="AW677" s="726"/>
      <c r="AX677" s="726"/>
      <c r="AY677" s="726"/>
      <c r="AZ677" s="726"/>
      <c r="BA677" s="726"/>
      <c r="BB677" s="726"/>
      <c r="BC677" s="726"/>
      <c r="BD677" s="726"/>
      <c r="BE677" s="726"/>
      <c r="BF677" s="726"/>
      <c r="BG677" s="726"/>
      <c r="BH677" s="726"/>
      <c r="BI677" s="726"/>
      <c r="BJ677" s="726"/>
      <c r="BK677" s="726"/>
      <c r="BL677" s="726"/>
    </row>
    <row r="678" spans="1:64" outlineLevel="1" x14ac:dyDescent="0.2">
      <c r="A678" s="726"/>
      <c r="B678" s="845" t="s">
        <v>946</v>
      </c>
      <c r="C678" s="974" t="s">
        <v>3426</v>
      </c>
      <c r="D678" s="463" t="s">
        <v>918</v>
      </c>
      <c r="E678" s="463" t="s">
        <v>918</v>
      </c>
      <c r="F678" s="463" t="s">
        <v>918</v>
      </c>
      <c r="G678" s="463" t="s">
        <v>918</v>
      </c>
      <c r="H678" s="463" t="s">
        <v>918</v>
      </c>
      <c r="I678" s="463" t="s">
        <v>918</v>
      </c>
      <c r="J678" s="463" t="s">
        <v>918</v>
      </c>
      <c r="K678" s="463" t="s">
        <v>918</v>
      </c>
      <c r="L678" s="463" t="s">
        <v>918</v>
      </c>
      <c r="M678" s="463" t="s">
        <v>918</v>
      </c>
      <c r="N678" s="463" t="s">
        <v>918</v>
      </c>
      <c r="O678" s="463" t="s">
        <v>918</v>
      </c>
      <c r="P678" s="463" t="s">
        <v>918</v>
      </c>
      <c r="Q678" s="463" t="s">
        <v>918</v>
      </c>
      <c r="R678" s="463" t="s">
        <v>918</v>
      </c>
      <c r="S678" s="463" t="s">
        <v>918</v>
      </c>
      <c r="T678" s="463" t="s">
        <v>918</v>
      </c>
      <c r="U678" s="463" t="s">
        <v>918</v>
      </c>
      <c r="V678" s="463" t="s">
        <v>918</v>
      </c>
      <c r="W678" s="463" t="s">
        <v>918</v>
      </c>
      <c r="X678" s="463" t="s">
        <v>918</v>
      </c>
      <c r="Y678" s="463" t="s">
        <v>918</v>
      </c>
      <c r="Z678" s="463" t="s">
        <v>918</v>
      </c>
      <c r="AA678" s="463" t="s">
        <v>918</v>
      </c>
      <c r="AB678" s="463" t="s">
        <v>918</v>
      </c>
      <c r="AC678" s="463" t="s">
        <v>918</v>
      </c>
      <c r="AD678" s="463" t="s">
        <v>918</v>
      </c>
      <c r="AE678" s="463" t="s">
        <v>918</v>
      </c>
      <c r="AF678" s="463" t="s">
        <v>918</v>
      </c>
      <c r="AG678" s="463" t="s">
        <v>918</v>
      </c>
      <c r="AH678" s="463" t="s">
        <v>918</v>
      </c>
      <c r="AI678" s="463" t="s">
        <v>918</v>
      </c>
      <c r="AJ678" s="463" t="s">
        <v>918</v>
      </c>
      <c r="AK678" s="463" t="s">
        <v>918</v>
      </c>
      <c r="AL678" s="726"/>
      <c r="AM678" s="726"/>
      <c r="AN678" s="726"/>
      <c r="AO678" s="726"/>
      <c r="AP678" s="726"/>
      <c r="AQ678" s="726"/>
      <c r="AR678" s="726"/>
      <c r="AS678" s="726"/>
      <c r="AT678" s="726"/>
      <c r="AU678" s="726"/>
      <c r="AV678" s="726"/>
      <c r="AW678" s="726"/>
      <c r="AX678" s="726"/>
      <c r="AY678" s="726"/>
      <c r="AZ678" s="726"/>
      <c r="BA678" s="726"/>
      <c r="BB678" s="726"/>
      <c r="BC678" s="726"/>
      <c r="BD678" s="726"/>
      <c r="BE678" s="726"/>
      <c r="BF678" s="726"/>
      <c r="BG678" s="726"/>
      <c r="BH678" s="726"/>
      <c r="BI678" s="726"/>
      <c r="BJ678" s="726"/>
      <c r="BK678" s="726"/>
      <c r="BL678" s="726"/>
    </row>
    <row r="679" spans="1:64" outlineLevel="1" x14ac:dyDescent="0.2">
      <c r="A679" s="726"/>
      <c r="B679" s="845" t="s">
        <v>946</v>
      </c>
      <c r="C679" s="974" t="s">
        <v>3427</v>
      </c>
      <c r="D679" s="463" t="s">
        <v>918</v>
      </c>
      <c r="E679" s="463" t="s">
        <v>918</v>
      </c>
      <c r="F679" s="463" t="s">
        <v>918</v>
      </c>
      <c r="G679" s="463" t="s">
        <v>918</v>
      </c>
      <c r="H679" s="463" t="s">
        <v>918</v>
      </c>
      <c r="I679" s="463" t="s">
        <v>918</v>
      </c>
      <c r="J679" s="463" t="s">
        <v>918</v>
      </c>
      <c r="K679" s="463" t="s">
        <v>918</v>
      </c>
      <c r="L679" s="463" t="s">
        <v>918</v>
      </c>
      <c r="M679" s="463" t="s">
        <v>918</v>
      </c>
      <c r="N679" s="463" t="s">
        <v>918</v>
      </c>
      <c r="O679" s="463" t="s">
        <v>918</v>
      </c>
      <c r="P679" s="463" t="s">
        <v>918</v>
      </c>
      <c r="Q679" s="463" t="s">
        <v>918</v>
      </c>
      <c r="R679" s="463" t="s">
        <v>918</v>
      </c>
      <c r="S679" s="463" t="s">
        <v>918</v>
      </c>
      <c r="T679" s="463" t="s">
        <v>918</v>
      </c>
      <c r="U679" s="463" t="s">
        <v>918</v>
      </c>
      <c r="V679" s="463" t="s">
        <v>918</v>
      </c>
      <c r="W679" s="463" t="s">
        <v>918</v>
      </c>
      <c r="X679" s="463" t="s">
        <v>918</v>
      </c>
      <c r="Y679" s="463" t="s">
        <v>918</v>
      </c>
      <c r="Z679" s="463" t="s">
        <v>918</v>
      </c>
      <c r="AA679" s="463" t="s">
        <v>918</v>
      </c>
      <c r="AB679" s="463" t="s">
        <v>918</v>
      </c>
      <c r="AC679" s="463" t="s">
        <v>918</v>
      </c>
      <c r="AD679" s="463" t="s">
        <v>918</v>
      </c>
      <c r="AE679" s="463" t="s">
        <v>918</v>
      </c>
      <c r="AF679" s="463" t="s">
        <v>918</v>
      </c>
      <c r="AG679" s="463" t="s">
        <v>918</v>
      </c>
      <c r="AH679" s="463" t="s">
        <v>918</v>
      </c>
      <c r="AI679" s="463" t="s">
        <v>918</v>
      </c>
      <c r="AJ679" s="463" t="s">
        <v>918</v>
      </c>
      <c r="AK679" s="463" t="s">
        <v>918</v>
      </c>
      <c r="AL679" s="726"/>
      <c r="AM679" s="726"/>
      <c r="AN679" s="726"/>
      <c r="AO679" s="726"/>
      <c r="AP679" s="726"/>
      <c r="AQ679" s="726"/>
      <c r="AR679" s="726"/>
      <c r="AS679" s="726"/>
      <c r="AT679" s="726"/>
      <c r="AU679" s="726"/>
      <c r="AV679" s="726"/>
      <c r="AW679" s="726"/>
      <c r="AX679" s="726"/>
      <c r="AY679" s="726"/>
      <c r="AZ679" s="726"/>
      <c r="BA679" s="726"/>
      <c r="BB679" s="726"/>
      <c r="BC679" s="726"/>
      <c r="BD679" s="726"/>
      <c r="BE679" s="726"/>
      <c r="BF679" s="726"/>
      <c r="BG679" s="726"/>
      <c r="BH679" s="726"/>
      <c r="BI679" s="726"/>
      <c r="BJ679" s="726"/>
      <c r="BK679" s="726"/>
      <c r="BL679" s="726"/>
    </row>
    <row r="680" spans="1:64" outlineLevel="1" x14ac:dyDescent="0.2">
      <c r="A680" s="726"/>
      <c r="B680" s="845" t="s">
        <v>946</v>
      </c>
      <c r="C680" s="974" t="s">
        <v>3428</v>
      </c>
      <c r="D680" s="463" t="s">
        <v>918</v>
      </c>
      <c r="E680" s="463" t="s">
        <v>918</v>
      </c>
      <c r="F680" s="463" t="s">
        <v>918</v>
      </c>
      <c r="G680" s="463" t="s">
        <v>918</v>
      </c>
      <c r="H680" s="463" t="s">
        <v>918</v>
      </c>
      <c r="I680" s="463" t="s">
        <v>918</v>
      </c>
      <c r="J680" s="463" t="s">
        <v>918</v>
      </c>
      <c r="K680" s="463" t="s">
        <v>918</v>
      </c>
      <c r="L680" s="463" t="s">
        <v>918</v>
      </c>
      <c r="M680" s="463" t="s">
        <v>918</v>
      </c>
      <c r="N680" s="463" t="s">
        <v>918</v>
      </c>
      <c r="O680" s="463" t="s">
        <v>918</v>
      </c>
      <c r="P680" s="463" t="s">
        <v>918</v>
      </c>
      <c r="Q680" s="463" t="s">
        <v>918</v>
      </c>
      <c r="R680" s="463" t="s">
        <v>918</v>
      </c>
      <c r="S680" s="463" t="s">
        <v>918</v>
      </c>
      <c r="T680" s="463" t="s">
        <v>918</v>
      </c>
      <c r="U680" s="463" t="s">
        <v>918</v>
      </c>
      <c r="V680" s="463" t="s">
        <v>918</v>
      </c>
      <c r="W680" s="463" t="s">
        <v>918</v>
      </c>
      <c r="X680" s="463" t="s">
        <v>918</v>
      </c>
      <c r="Y680" s="463" t="s">
        <v>918</v>
      </c>
      <c r="Z680" s="463" t="s">
        <v>918</v>
      </c>
      <c r="AA680" s="463" t="s">
        <v>918</v>
      </c>
      <c r="AB680" s="463" t="s">
        <v>918</v>
      </c>
      <c r="AC680" s="463" t="s">
        <v>918</v>
      </c>
      <c r="AD680" s="463" t="s">
        <v>918</v>
      </c>
      <c r="AE680" s="463" t="s">
        <v>918</v>
      </c>
      <c r="AF680" s="463" t="s">
        <v>918</v>
      </c>
      <c r="AG680" s="463" t="s">
        <v>918</v>
      </c>
      <c r="AH680" s="463" t="s">
        <v>918</v>
      </c>
      <c r="AI680" s="463" t="s">
        <v>918</v>
      </c>
      <c r="AJ680" s="463" t="s">
        <v>918</v>
      </c>
      <c r="AK680" s="463" t="s">
        <v>918</v>
      </c>
      <c r="AL680" s="726"/>
      <c r="AM680" s="726"/>
      <c r="AN680" s="726"/>
      <c r="AO680" s="726"/>
      <c r="AP680" s="726"/>
      <c r="AQ680" s="726"/>
      <c r="AR680" s="726"/>
      <c r="AS680" s="726"/>
      <c r="AT680" s="726"/>
      <c r="AU680" s="726"/>
      <c r="AV680" s="726"/>
      <c r="AW680" s="726"/>
      <c r="AX680" s="726"/>
      <c r="AY680" s="726"/>
      <c r="AZ680" s="726"/>
      <c r="BA680" s="726"/>
      <c r="BB680" s="726"/>
      <c r="BC680" s="726"/>
      <c r="BD680" s="726"/>
      <c r="BE680" s="726"/>
      <c r="BF680" s="726"/>
      <c r="BG680" s="726"/>
      <c r="BH680" s="726"/>
      <c r="BI680" s="726"/>
      <c r="BJ680" s="726"/>
      <c r="BK680" s="726"/>
      <c r="BL680" s="726"/>
    </row>
    <row r="681" spans="1:64" outlineLevel="1" x14ac:dyDescent="0.2">
      <c r="A681" s="726"/>
      <c r="B681" s="845" t="s">
        <v>946</v>
      </c>
      <c r="C681" s="974" t="s">
        <v>3429</v>
      </c>
      <c r="D681" s="463" t="s">
        <v>918</v>
      </c>
      <c r="E681" s="463" t="s">
        <v>918</v>
      </c>
      <c r="F681" s="463" t="s">
        <v>918</v>
      </c>
      <c r="G681" s="463" t="s">
        <v>918</v>
      </c>
      <c r="H681" s="463" t="s">
        <v>918</v>
      </c>
      <c r="I681" s="463" t="s">
        <v>918</v>
      </c>
      <c r="J681" s="463" t="s">
        <v>918</v>
      </c>
      <c r="K681" s="463" t="s">
        <v>918</v>
      </c>
      <c r="L681" s="463" t="s">
        <v>918</v>
      </c>
      <c r="M681" s="463" t="s">
        <v>918</v>
      </c>
      <c r="N681" s="463" t="s">
        <v>918</v>
      </c>
      <c r="O681" s="463" t="s">
        <v>918</v>
      </c>
      <c r="P681" s="463" t="s">
        <v>918</v>
      </c>
      <c r="Q681" s="463" t="s">
        <v>918</v>
      </c>
      <c r="R681" s="463" t="s">
        <v>918</v>
      </c>
      <c r="S681" s="463" t="s">
        <v>918</v>
      </c>
      <c r="T681" s="463" t="s">
        <v>918</v>
      </c>
      <c r="U681" s="463" t="s">
        <v>918</v>
      </c>
      <c r="V681" s="463" t="s">
        <v>918</v>
      </c>
      <c r="W681" s="463" t="s">
        <v>918</v>
      </c>
      <c r="X681" s="463" t="s">
        <v>918</v>
      </c>
      <c r="Y681" s="463" t="s">
        <v>918</v>
      </c>
      <c r="Z681" s="463" t="s">
        <v>918</v>
      </c>
      <c r="AA681" s="463" t="s">
        <v>918</v>
      </c>
      <c r="AB681" s="463" t="s">
        <v>918</v>
      </c>
      <c r="AC681" s="463" t="s">
        <v>918</v>
      </c>
      <c r="AD681" s="463" t="s">
        <v>918</v>
      </c>
      <c r="AE681" s="463" t="s">
        <v>918</v>
      </c>
      <c r="AF681" s="463" t="s">
        <v>918</v>
      </c>
      <c r="AG681" s="463" t="s">
        <v>918</v>
      </c>
      <c r="AH681" s="463" t="s">
        <v>918</v>
      </c>
      <c r="AI681" s="463" t="s">
        <v>918</v>
      </c>
      <c r="AJ681" s="463" t="s">
        <v>918</v>
      </c>
      <c r="AK681" s="463" t="s">
        <v>918</v>
      </c>
      <c r="AL681" s="726"/>
      <c r="AM681" s="726"/>
      <c r="AN681" s="726"/>
      <c r="AO681" s="726"/>
      <c r="AP681" s="726"/>
      <c r="AQ681" s="726"/>
      <c r="AR681" s="726"/>
      <c r="AS681" s="726"/>
      <c r="AT681" s="726"/>
      <c r="AU681" s="726"/>
      <c r="AV681" s="726"/>
      <c r="AW681" s="726"/>
      <c r="AX681" s="726"/>
      <c r="AY681" s="726"/>
      <c r="AZ681" s="726"/>
      <c r="BA681" s="726"/>
      <c r="BB681" s="726"/>
      <c r="BC681" s="726"/>
      <c r="BD681" s="726"/>
      <c r="BE681" s="726"/>
      <c r="BF681" s="726"/>
      <c r="BG681" s="726"/>
      <c r="BH681" s="726"/>
      <c r="BI681" s="726"/>
      <c r="BJ681" s="726"/>
      <c r="BK681" s="726"/>
      <c r="BL681" s="726"/>
    </row>
    <row r="682" spans="1:64" outlineLevel="1" x14ac:dyDescent="0.2">
      <c r="A682" s="726"/>
      <c r="B682" s="845" t="s">
        <v>946</v>
      </c>
      <c r="C682" s="974" t="s">
        <v>3430</v>
      </c>
      <c r="D682" s="463" t="s">
        <v>918</v>
      </c>
      <c r="E682" s="463" t="s">
        <v>918</v>
      </c>
      <c r="F682" s="463" t="s">
        <v>918</v>
      </c>
      <c r="G682" s="463" t="s">
        <v>918</v>
      </c>
      <c r="H682" s="463" t="s">
        <v>918</v>
      </c>
      <c r="I682" s="463" t="s">
        <v>918</v>
      </c>
      <c r="J682" s="463" t="s">
        <v>918</v>
      </c>
      <c r="K682" s="463" t="s">
        <v>918</v>
      </c>
      <c r="L682" s="463" t="s">
        <v>918</v>
      </c>
      <c r="M682" s="463" t="s">
        <v>918</v>
      </c>
      <c r="N682" s="463" t="s">
        <v>918</v>
      </c>
      <c r="O682" s="463" t="s">
        <v>918</v>
      </c>
      <c r="P682" s="463" t="s">
        <v>918</v>
      </c>
      <c r="Q682" s="463" t="s">
        <v>918</v>
      </c>
      <c r="R682" s="463" t="s">
        <v>918</v>
      </c>
      <c r="S682" s="463" t="s">
        <v>918</v>
      </c>
      <c r="T682" s="463" t="s">
        <v>918</v>
      </c>
      <c r="U682" s="463" t="s">
        <v>918</v>
      </c>
      <c r="V682" s="463" t="s">
        <v>918</v>
      </c>
      <c r="W682" s="463" t="s">
        <v>918</v>
      </c>
      <c r="X682" s="463" t="s">
        <v>918</v>
      </c>
      <c r="Y682" s="463" t="s">
        <v>918</v>
      </c>
      <c r="Z682" s="463" t="s">
        <v>918</v>
      </c>
      <c r="AA682" s="463" t="s">
        <v>918</v>
      </c>
      <c r="AB682" s="463" t="s">
        <v>918</v>
      </c>
      <c r="AC682" s="463" t="s">
        <v>918</v>
      </c>
      <c r="AD682" s="463" t="s">
        <v>918</v>
      </c>
      <c r="AE682" s="463" t="s">
        <v>918</v>
      </c>
      <c r="AF682" s="463" t="s">
        <v>918</v>
      </c>
      <c r="AG682" s="463" t="s">
        <v>918</v>
      </c>
      <c r="AH682" s="463" t="s">
        <v>918</v>
      </c>
      <c r="AI682" s="463" t="s">
        <v>918</v>
      </c>
      <c r="AJ682" s="463" t="s">
        <v>918</v>
      </c>
      <c r="AK682" s="463" t="s">
        <v>918</v>
      </c>
      <c r="AL682" s="726"/>
      <c r="AM682" s="726"/>
      <c r="AN682" s="726"/>
      <c r="AO682" s="726"/>
      <c r="AP682" s="726"/>
      <c r="AQ682" s="726"/>
      <c r="AR682" s="726"/>
      <c r="AS682" s="726"/>
      <c r="AT682" s="726"/>
      <c r="AU682" s="726"/>
      <c r="AV682" s="726"/>
      <c r="AW682" s="726"/>
      <c r="AX682" s="726"/>
      <c r="AY682" s="726"/>
      <c r="AZ682" s="726"/>
      <c r="BA682" s="726"/>
      <c r="BB682" s="726"/>
      <c r="BC682" s="726"/>
      <c r="BD682" s="726"/>
      <c r="BE682" s="726"/>
      <c r="BF682" s="726"/>
      <c r="BG682" s="726"/>
      <c r="BH682" s="726"/>
      <c r="BI682" s="726"/>
      <c r="BJ682" s="726"/>
      <c r="BK682" s="726"/>
      <c r="BL682" s="726"/>
    </row>
    <row r="683" spans="1:64" outlineLevel="1" x14ac:dyDescent="0.2">
      <c r="A683" s="726"/>
      <c r="B683" s="845" t="s">
        <v>946</v>
      </c>
      <c r="C683" s="974" t="s">
        <v>3431</v>
      </c>
      <c r="D683" s="463" t="s">
        <v>918</v>
      </c>
      <c r="E683" s="463" t="s">
        <v>918</v>
      </c>
      <c r="F683" s="463" t="s">
        <v>918</v>
      </c>
      <c r="G683" s="463" t="s">
        <v>918</v>
      </c>
      <c r="H683" s="463" t="s">
        <v>918</v>
      </c>
      <c r="I683" s="463" t="s">
        <v>918</v>
      </c>
      <c r="J683" s="463" t="s">
        <v>918</v>
      </c>
      <c r="K683" s="463" t="s">
        <v>918</v>
      </c>
      <c r="L683" s="463" t="s">
        <v>918</v>
      </c>
      <c r="M683" s="463" t="s">
        <v>918</v>
      </c>
      <c r="N683" s="463" t="s">
        <v>918</v>
      </c>
      <c r="O683" s="463" t="s">
        <v>918</v>
      </c>
      <c r="P683" s="463" t="s">
        <v>918</v>
      </c>
      <c r="Q683" s="463" t="s">
        <v>918</v>
      </c>
      <c r="R683" s="463" t="s">
        <v>918</v>
      </c>
      <c r="S683" s="463" t="s">
        <v>918</v>
      </c>
      <c r="T683" s="463" t="s">
        <v>918</v>
      </c>
      <c r="U683" s="463" t="s">
        <v>918</v>
      </c>
      <c r="V683" s="463" t="s">
        <v>918</v>
      </c>
      <c r="W683" s="463" t="s">
        <v>918</v>
      </c>
      <c r="X683" s="463" t="s">
        <v>918</v>
      </c>
      <c r="Y683" s="463" t="s">
        <v>918</v>
      </c>
      <c r="Z683" s="463" t="s">
        <v>918</v>
      </c>
      <c r="AA683" s="463" t="s">
        <v>918</v>
      </c>
      <c r="AB683" s="463" t="s">
        <v>918</v>
      </c>
      <c r="AC683" s="463" t="s">
        <v>918</v>
      </c>
      <c r="AD683" s="463" t="s">
        <v>918</v>
      </c>
      <c r="AE683" s="463" t="s">
        <v>918</v>
      </c>
      <c r="AF683" s="463" t="s">
        <v>918</v>
      </c>
      <c r="AG683" s="463" t="s">
        <v>918</v>
      </c>
      <c r="AH683" s="463" t="s">
        <v>918</v>
      </c>
      <c r="AI683" s="463" t="s">
        <v>918</v>
      </c>
      <c r="AJ683" s="463" t="s">
        <v>918</v>
      </c>
      <c r="AK683" s="463" t="s">
        <v>918</v>
      </c>
      <c r="AL683" s="726"/>
      <c r="AM683" s="726"/>
      <c r="AN683" s="726"/>
      <c r="AO683" s="726"/>
      <c r="AP683" s="726"/>
      <c r="AQ683" s="726"/>
      <c r="AR683" s="726"/>
      <c r="AS683" s="726"/>
      <c r="AT683" s="726"/>
      <c r="AU683" s="726"/>
      <c r="AV683" s="726"/>
      <c r="AW683" s="726"/>
      <c r="AX683" s="726"/>
      <c r="AY683" s="726"/>
      <c r="AZ683" s="726"/>
      <c r="BA683" s="726"/>
      <c r="BB683" s="726"/>
      <c r="BC683" s="726"/>
      <c r="BD683" s="726"/>
      <c r="BE683" s="726"/>
      <c r="BF683" s="726"/>
      <c r="BG683" s="726"/>
      <c r="BH683" s="726"/>
      <c r="BI683" s="726"/>
      <c r="BJ683" s="726"/>
      <c r="BK683" s="726"/>
      <c r="BL683" s="726"/>
    </row>
    <row r="684" spans="1:64" outlineLevel="1" x14ac:dyDescent="0.2">
      <c r="A684" s="726"/>
      <c r="B684" s="845" t="s">
        <v>946</v>
      </c>
      <c r="C684" s="974" t="s">
        <v>3432</v>
      </c>
      <c r="D684" s="463" t="s">
        <v>918</v>
      </c>
      <c r="E684" s="463" t="s">
        <v>918</v>
      </c>
      <c r="F684" s="463" t="s">
        <v>918</v>
      </c>
      <c r="G684" s="463" t="s">
        <v>918</v>
      </c>
      <c r="H684" s="463" t="s">
        <v>918</v>
      </c>
      <c r="I684" s="463" t="s">
        <v>918</v>
      </c>
      <c r="J684" s="463" t="s">
        <v>918</v>
      </c>
      <c r="K684" s="463" t="s">
        <v>918</v>
      </c>
      <c r="L684" s="463" t="s">
        <v>918</v>
      </c>
      <c r="M684" s="463" t="s">
        <v>918</v>
      </c>
      <c r="N684" s="463" t="s">
        <v>918</v>
      </c>
      <c r="O684" s="463" t="s">
        <v>918</v>
      </c>
      <c r="P684" s="463" t="s">
        <v>918</v>
      </c>
      <c r="Q684" s="463" t="s">
        <v>918</v>
      </c>
      <c r="R684" s="463" t="s">
        <v>918</v>
      </c>
      <c r="S684" s="463" t="s">
        <v>918</v>
      </c>
      <c r="T684" s="463" t="s">
        <v>918</v>
      </c>
      <c r="U684" s="463" t="s">
        <v>918</v>
      </c>
      <c r="V684" s="463" t="s">
        <v>918</v>
      </c>
      <c r="W684" s="463" t="s">
        <v>918</v>
      </c>
      <c r="X684" s="463" t="s">
        <v>918</v>
      </c>
      <c r="Y684" s="463" t="s">
        <v>918</v>
      </c>
      <c r="Z684" s="463" t="s">
        <v>918</v>
      </c>
      <c r="AA684" s="463" t="s">
        <v>918</v>
      </c>
      <c r="AB684" s="463" t="s">
        <v>918</v>
      </c>
      <c r="AC684" s="463" t="s">
        <v>918</v>
      </c>
      <c r="AD684" s="463" t="s">
        <v>918</v>
      </c>
      <c r="AE684" s="463" t="s">
        <v>918</v>
      </c>
      <c r="AF684" s="463" t="s">
        <v>918</v>
      </c>
      <c r="AG684" s="463" t="s">
        <v>918</v>
      </c>
      <c r="AH684" s="463" t="s">
        <v>918</v>
      </c>
      <c r="AI684" s="463" t="s">
        <v>918</v>
      </c>
      <c r="AJ684" s="463" t="s">
        <v>918</v>
      </c>
      <c r="AK684" s="463" t="s">
        <v>918</v>
      </c>
      <c r="AL684" s="726"/>
      <c r="AM684" s="726"/>
      <c r="AN684" s="726"/>
      <c r="AO684" s="726"/>
      <c r="AP684" s="726"/>
      <c r="AQ684" s="726"/>
      <c r="AR684" s="726"/>
      <c r="AS684" s="726"/>
      <c r="AT684" s="726"/>
      <c r="AU684" s="726"/>
      <c r="AV684" s="726"/>
      <c r="AW684" s="726"/>
      <c r="AX684" s="726"/>
      <c r="AY684" s="726"/>
      <c r="AZ684" s="726"/>
      <c r="BA684" s="726"/>
      <c r="BB684" s="726"/>
      <c r="BC684" s="726"/>
      <c r="BD684" s="726"/>
      <c r="BE684" s="726"/>
      <c r="BF684" s="726"/>
      <c r="BG684" s="726"/>
      <c r="BH684" s="726"/>
      <c r="BI684" s="726"/>
      <c r="BJ684" s="726"/>
      <c r="BK684" s="726"/>
      <c r="BL684" s="726"/>
    </row>
    <row r="685" spans="1:64" outlineLevel="1" x14ac:dyDescent="0.2">
      <c r="A685" s="726"/>
      <c r="B685" s="845" t="s">
        <v>946</v>
      </c>
      <c r="C685" s="974" t="s">
        <v>3433</v>
      </c>
      <c r="D685" s="463" t="s">
        <v>918</v>
      </c>
      <c r="E685" s="463" t="s">
        <v>918</v>
      </c>
      <c r="F685" s="463" t="s">
        <v>918</v>
      </c>
      <c r="G685" s="463" t="s">
        <v>918</v>
      </c>
      <c r="H685" s="463" t="s">
        <v>918</v>
      </c>
      <c r="I685" s="463" t="s">
        <v>918</v>
      </c>
      <c r="J685" s="463" t="s">
        <v>918</v>
      </c>
      <c r="K685" s="463" t="s">
        <v>918</v>
      </c>
      <c r="L685" s="463" t="s">
        <v>918</v>
      </c>
      <c r="M685" s="463" t="s">
        <v>918</v>
      </c>
      <c r="N685" s="463" t="s">
        <v>918</v>
      </c>
      <c r="O685" s="463" t="s">
        <v>918</v>
      </c>
      <c r="P685" s="463" t="s">
        <v>918</v>
      </c>
      <c r="Q685" s="463" t="s">
        <v>918</v>
      </c>
      <c r="R685" s="463" t="s">
        <v>918</v>
      </c>
      <c r="S685" s="463" t="s">
        <v>918</v>
      </c>
      <c r="T685" s="463" t="s">
        <v>918</v>
      </c>
      <c r="U685" s="463" t="s">
        <v>918</v>
      </c>
      <c r="V685" s="463" t="s">
        <v>918</v>
      </c>
      <c r="W685" s="463" t="s">
        <v>918</v>
      </c>
      <c r="X685" s="463" t="s">
        <v>918</v>
      </c>
      <c r="Y685" s="463" t="s">
        <v>918</v>
      </c>
      <c r="Z685" s="463" t="s">
        <v>918</v>
      </c>
      <c r="AA685" s="463" t="s">
        <v>918</v>
      </c>
      <c r="AB685" s="463" t="s">
        <v>918</v>
      </c>
      <c r="AC685" s="463" t="s">
        <v>918</v>
      </c>
      <c r="AD685" s="463" t="s">
        <v>918</v>
      </c>
      <c r="AE685" s="463" t="s">
        <v>918</v>
      </c>
      <c r="AF685" s="463" t="s">
        <v>918</v>
      </c>
      <c r="AG685" s="463" t="s">
        <v>918</v>
      </c>
      <c r="AH685" s="463" t="s">
        <v>918</v>
      </c>
      <c r="AI685" s="463" t="s">
        <v>918</v>
      </c>
      <c r="AJ685" s="463" t="s">
        <v>918</v>
      </c>
      <c r="AK685" s="463" t="s">
        <v>918</v>
      </c>
      <c r="AL685" s="726"/>
      <c r="AM685" s="726"/>
      <c r="AN685" s="726"/>
      <c r="AO685" s="726"/>
      <c r="AP685" s="726"/>
      <c r="AQ685" s="726"/>
      <c r="AR685" s="726"/>
      <c r="AS685" s="726"/>
      <c r="AT685" s="726"/>
      <c r="AU685" s="726"/>
      <c r="AV685" s="726"/>
      <c r="AW685" s="726"/>
      <c r="AX685" s="726"/>
      <c r="AY685" s="726"/>
      <c r="AZ685" s="726"/>
      <c r="BA685" s="726"/>
      <c r="BB685" s="726"/>
      <c r="BC685" s="726"/>
      <c r="BD685" s="726"/>
      <c r="BE685" s="726"/>
      <c r="BF685" s="726"/>
      <c r="BG685" s="726"/>
      <c r="BH685" s="726"/>
      <c r="BI685" s="726"/>
      <c r="BJ685" s="726"/>
      <c r="BK685" s="726"/>
      <c r="BL685" s="726"/>
    </row>
    <row r="686" spans="1:64" outlineLevel="1" x14ac:dyDescent="0.2">
      <c r="A686" s="726"/>
      <c r="B686" s="845" t="s">
        <v>946</v>
      </c>
      <c r="C686" s="974" t="s">
        <v>3434</v>
      </c>
      <c r="D686" s="463" t="s">
        <v>918</v>
      </c>
      <c r="E686" s="463" t="s">
        <v>918</v>
      </c>
      <c r="F686" s="463" t="s">
        <v>918</v>
      </c>
      <c r="G686" s="463" t="s">
        <v>918</v>
      </c>
      <c r="H686" s="463" t="s">
        <v>918</v>
      </c>
      <c r="I686" s="463" t="s">
        <v>918</v>
      </c>
      <c r="J686" s="463" t="s">
        <v>918</v>
      </c>
      <c r="K686" s="463" t="s">
        <v>918</v>
      </c>
      <c r="L686" s="463" t="s">
        <v>918</v>
      </c>
      <c r="M686" s="463" t="s">
        <v>918</v>
      </c>
      <c r="N686" s="463" t="s">
        <v>918</v>
      </c>
      <c r="O686" s="463" t="s">
        <v>918</v>
      </c>
      <c r="P686" s="463" t="s">
        <v>918</v>
      </c>
      <c r="Q686" s="463" t="s">
        <v>918</v>
      </c>
      <c r="R686" s="463" t="s">
        <v>918</v>
      </c>
      <c r="S686" s="463" t="s">
        <v>918</v>
      </c>
      <c r="T686" s="463" t="s">
        <v>918</v>
      </c>
      <c r="U686" s="463" t="s">
        <v>918</v>
      </c>
      <c r="V686" s="463" t="s">
        <v>918</v>
      </c>
      <c r="W686" s="463" t="s">
        <v>918</v>
      </c>
      <c r="X686" s="463" t="s">
        <v>918</v>
      </c>
      <c r="Y686" s="463" t="s">
        <v>918</v>
      </c>
      <c r="Z686" s="463" t="s">
        <v>918</v>
      </c>
      <c r="AA686" s="463" t="s">
        <v>918</v>
      </c>
      <c r="AB686" s="463" t="s">
        <v>918</v>
      </c>
      <c r="AC686" s="463" t="s">
        <v>918</v>
      </c>
      <c r="AD686" s="463" t="s">
        <v>918</v>
      </c>
      <c r="AE686" s="463" t="s">
        <v>918</v>
      </c>
      <c r="AF686" s="463" t="s">
        <v>918</v>
      </c>
      <c r="AG686" s="463" t="s">
        <v>918</v>
      </c>
      <c r="AH686" s="463" t="s">
        <v>918</v>
      </c>
      <c r="AI686" s="463" t="s">
        <v>918</v>
      </c>
      <c r="AJ686" s="463" t="s">
        <v>918</v>
      </c>
      <c r="AK686" s="463" t="s">
        <v>918</v>
      </c>
      <c r="AL686" s="726"/>
      <c r="AM686" s="726"/>
      <c r="AN686" s="726"/>
      <c r="AO686" s="726"/>
      <c r="AP686" s="726"/>
      <c r="AQ686" s="726"/>
      <c r="AR686" s="726"/>
      <c r="AS686" s="726"/>
      <c r="AT686" s="726"/>
      <c r="AU686" s="726"/>
      <c r="AV686" s="726"/>
      <c r="AW686" s="726"/>
      <c r="AX686" s="726"/>
      <c r="AY686" s="726"/>
      <c r="AZ686" s="726"/>
      <c r="BA686" s="726"/>
      <c r="BB686" s="726"/>
      <c r="BC686" s="726"/>
      <c r="BD686" s="726"/>
      <c r="BE686" s="726"/>
      <c r="BF686" s="726"/>
      <c r="BG686" s="726"/>
      <c r="BH686" s="726"/>
      <c r="BI686" s="726"/>
      <c r="BJ686" s="726"/>
      <c r="BK686" s="726"/>
      <c r="BL686" s="726"/>
    </row>
    <row r="687" spans="1:64" outlineLevel="1" x14ac:dyDescent="0.2">
      <c r="A687" s="726"/>
      <c r="B687" s="845" t="s">
        <v>946</v>
      </c>
      <c r="C687" s="974" t="s">
        <v>3435</v>
      </c>
      <c r="D687" s="463" t="s">
        <v>918</v>
      </c>
      <c r="E687" s="463" t="s">
        <v>918</v>
      </c>
      <c r="F687" s="463" t="s">
        <v>918</v>
      </c>
      <c r="G687" s="463" t="s">
        <v>918</v>
      </c>
      <c r="H687" s="463" t="s">
        <v>918</v>
      </c>
      <c r="I687" s="463" t="s">
        <v>918</v>
      </c>
      <c r="J687" s="463" t="s">
        <v>918</v>
      </c>
      <c r="K687" s="463" t="s">
        <v>918</v>
      </c>
      <c r="L687" s="463" t="s">
        <v>918</v>
      </c>
      <c r="M687" s="463" t="s">
        <v>918</v>
      </c>
      <c r="N687" s="463" t="s">
        <v>918</v>
      </c>
      <c r="O687" s="463" t="s">
        <v>918</v>
      </c>
      <c r="P687" s="463" t="s">
        <v>918</v>
      </c>
      <c r="Q687" s="463" t="s">
        <v>918</v>
      </c>
      <c r="R687" s="463" t="s">
        <v>918</v>
      </c>
      <c r="S687" s="463" t="s">
        <v>918</v>
      </c>
      <c r="T687" s="463" t="s">
        <v>918</v>
      </c>
      <c r="U687" s="463" t="s">
        <v>918</v>
      </c>
      <c r="V687" s="463" t="s">
        <v>918</v>
      </c>
      <c r="W687" s="463" t="s">
        <v>918</v>
      </c>
      <c r="X687" s="463" t="s">
        <v>918</v>
      </c>
      <c r="Y687" s="463" t="s">
        <v>918</v>
      </c>
      <c r="Z687" s="463" t="s">
        <v>918</v>
      </c>
      <c r="AA687" s="463" t="s">
        <v>918</v>
      </c>
      <c r="AB687" s="463" t="s">
        <v>918</v>
      </c>
      <c r="AC687" s="463" t="s">
        <v>918</v>
      </c>
      <c r="AD687" s="463" t="s">
        <v>918</v>
      </c>
      <c r="AE687" s="463" t="s">
        <v>918</v>
      </c>
      <c r="AF687" s="463" t="s">
        <v>918</v>
      </c>
      <c r="AG687" s="463" t="s">
        <v>918</v>
      </c>
      <c r="AH687" s="463" t="s">
        <v>918</v>
      </c>
      <c r="AI687" s="463" t="s">
        <v>918</v>
      </c>
      <c r="AJ687" s="463" t="s">
        <v>918</v>
      </c>
      <c r="AK687" s="463" t="s">
        <v>918</v>
      </c>
      <c r="AL687" s="726"/>
      <c r="AM687" s="726"/>
      <c r="AN687" s="726"/>
      <c r="AO687" s="726"/>
      <c r="AP687" s="726"/>
      <c r="AQ687" s="726"/>
      <c r="AR687" s="726"/>
      <c r="AS687" s="726"/>
      <c r="AT687" s="726"/>
      <c r="AU687" s="726"/>
      <c r="AV687" s="726"/>
      <c r="AW687" s="726"/>
      <c r="AX687" s="726"/>
      <c r="AY687" s="726"/>
      <c r="AZ687" s="726"/>
      <c r="BA687" s="726"/>
      <c r="BB687" s="726"/>
      <c r="BC687" s="726"/>
      <c r="BD687" s="726"/>
      <c r="BE687" s="726"/>
      <c r="BF687" s="726"/>
      <c r="BG687" s="726"/>
      <c r="BH687" s="726"/>
      <c r="BI687" s="726"/>
      <c r="BJ687" s="726"/>
      <c r="BK687" s="726"/>
      <c r="BL687" s="726"/>
    </row>
    <row r="688" spans="1:64" outlineLevel="1" x14ac:dyDescent="0.2">
      <c r="A688" s="726"/>
      <c r="B688" s="845" t="s">
        <v>946</v>
      </c>
      <c r="C688" s="974" t="s">
        <v>3436</v>
      </c>
      <c r="D688" s="463" t="s">
        <v>918</v>
      </c>
      <c r="E688" s="463" t="s">
        <v>918</v>
      </c>
      <c r="F688" s="463" t="s">
        <v>918</v>
      </c>
      <c r="G688" s="463" t="s">
        <v>918</v>
      </c>
      <c r="H688" s="463" t="s">
        <v>918</v>
      </c>
      <c r="I688" s="463" t="s">
        <v>918</v>
      </c>
      <c r="J688" s="463" t="s">
        <v>918</v>
      </c>
      <c r="K688" s="463" t="s">
        <v>918</v>
      </c>
      <c r="L688" s="463" t="s">
        <v>918</v>
      </c>
      <c r="M688" s="463" t="s">
        <v>918</v>
      </c>
      <c r="N688" s="463" t="s">
        <v>918</v>
      </c>
      <c r="O688" s="463" t="s">
        <v>918</v>
      </c>
      <c r="P688" s="463" t="s">
        <v>918</v>
      </c>
      <c r="Q688" s="463" t="s">
        <v>918</v>
      </c>
      <c r="R688" s="463" t="s">
        <v>918</v>
      </c>
      <c r="S688" s="463" t="s">
        <v>918</v>
      </c>
      <c r="T688" s="463" t="s">
        <v>918</v>
      </c>
      <c r="U688" s="463" t="s">
        <v>918</v>
      </c>
      <c r="V688" s="463" t="s">
        <v>918</v>
      </c>
      <c r="W688" s="463" t="s">
        <v>918</v>
      </c>
      <c r="X688" s="463" t="s">
        <v>918</v>
      </c>
      <c r="Y688" s="463" t="s">
        <v>918</v>
      </c>
      <c r="Z688" s="463" t="s">
        <v>918</v>
      </c>
      <c r="AA688" s="463" t="s">
        <v>918</v>
      </c>
      <c r="AB688" s="463" t="s">
        <v>918</v>
      </c>
      <c r="AC688" s="463" t="s">
        <v>918</v>
      </c>
      <c r="AD688" s="463" t="s">
        <v>918</v>
      </c>
      <c r="AE688" s="463" t="s">
        <v>918</v>
      </c>
      <c r="AF688" s="463" t="s">
        <v>918</v>
      </c>
      <c r="AG688" s="463" t="s">
        <v>918</v>
      </c>
      <c r="AH688" s="463" t="s">
        <v>918</v>
      </c>
      <c r="AI688" s="463" t="s">
        <v>918</v>
      </c>
      <c r="AJ688" s="463" t="s">
        <v>918</v>
      </c>
      <c r="AK688" s="463" t="s">
        <v>918</v>
      </c>
      <c r="AL688" s="726"/>
      <c r="AM688" s="726"/>
      <c r="AN688" s="726"/>
      <c r="AO688" s="726"/>
      <c r="AP688" s="726"/>
      <c r="AQ688" s="726"/>
      <c r="AR688" s="726"/>
      <c r="AS688" s="726"/>
      <c r="AT688" s="726"/>
      <c r="AU688" s="726"/>
      <c r="AV688" s="726"/>
      <c r="AW688" s="726"/>
      <c r="AX688" s="726"/>
      <c r="AY688" s="726"/>
      <c r="AZ688" s="726"/>
      <c r="BA688" s="726"/>
      <c r="BB688" s="726"/>
      <c r="BC688" s="726"/>
      <c r="BD688" s="726"/>
      <c r="BE688" s="726"/>
      <c r="BF688" s="726"/>
      <c r="BG688" s="726"/>
      <c r="BH688" s="726"/>
      <c r="BI688" s="726"/>
      <c r="BJ688" s="726"/>
      <c r="BK688" s="726"/>
      <c r="BL688" s="726"/>
    </row>
    <row r="689" spans="1:64" outlineLevel="1" x14ac:dyDescent="0.2">
      <c r="A689" s="726"/>
      <c r="B689" s="845" t="s">
        <v>946</v>
      </c>
      <c r="C689" s="974" t="s">
        <v>3437</v>
      </c>
      <c r="D689" s="463" t="s">
        <v>918</v>
      </c>
      <c r="E689" s="463" t="s">
        <v>918</v>
      </c>
      <c r="F689" s="463" t="s">
        <v>918</v>
      </c>
      <c r="G689" s="463" t="s">
        <v>918</v>
      </c>
      <c r="H689" s="463" t="s">
        <v>918</v>
      </c>
      <c r="I689" s="463" t="s">
        <v>918</v>
      </c>
      <c r="J689" s="463" t="s">
        <v>918</v>
      </c>
      <c r="K689" s="463" t="s">
        <v>918</v>
      </c>
      <c r="L689" s="463" t="s">
        <v>918</v>
      </c>
      <c r="M689" s="463" t="s">
        <v>918</v>
      </c>
      <c r="N689" s="463" t="s">
        <v>918</v>
      </c>
      <c r="O689" s="463" t="s">
        <v>918</v>
      </c>
      <c r="P689" s="463" t="s">
        <v>918</v>
      </c>
      <c r="Q689" s="463" t="s">
        <v>918</v>
      </c>
      <c r="R689" s="463" t="s">
        <v>918</v>
      </c>
      <c r="S689" s="463" t="s">
        <v>918</v>
      </c>
      <c r="T689" s="463" t="s">
        <v>918</v>
      </c>
      <c r="U689" s="463" t="s">
        <v>918</v>
      </c>
      <c r="V689" s="463" t="s">
        <v>918</v>
      </c>
      <c r="W689" s="463" t="s">
        <v>918</v>
      </c>
      <c r="X689" s="463" t="s">
        <v>918</v>
      </c>
      <c r="Y689" s="463" t="s">
        <v>918</v>
      </c>
      <c r="Z689" s="463" t="s">
        <v>918</v>
      </c>
      <c r="AA689" s="463" t="s">
        <v>918</v>
      </c>
      <c r="AB689" s="463" t="s">
        <v>918</v>
      </c>
      <c r="AC689" s="463" t="s">
        <v>918</v>
      </c>
      <c r="AD689" s="463" t="s">
        <v>918</v>
      </c>
      <c r="AE689" s="463" t="s">
        <v>918</v>
      </c>
      <c r="AF689" s="463" t="s">
        <v>918</v>
      </c>
      <c r="AG689" s="463" t="s">
        <v>918</v>
      </c>
      <c r="AH689" s="463" t="s">
        <v>918</v>
      </c>
      <c r="AI689" s="463" t="s">
        <v>918</v>
      </c>
      <c r="AJ689" s="463" t="s">
        <v>918</v>
      </c>
      <c r="AK689" s="463" t="s">
        <v>918</v>
      </c>
      <c r="AL689" s="726"/>
      <c r="AM689" s="726"/>
      <c r="AN689" s="726"/>
      <c r="AO689" s="726"/>
      <c r="AP689" s="726"/>
      <c r="AQ689" s="726"/>
      <c r="AR689" s="726"/>
      <c r="AS689" s="726"/>
      <c r="AT689" s="726"/>
      <c r="AU689" s="726"/>
      <c r="AV689" s="726"/>
      <c r="AW689" s="726"/>
      <c r="AX689" s="726"/>
      <c r="AY689" s="726"/>
      <c r="AZ689" s="726"/>
      <c r="BA689" s="726"/>
      <c r="BB689" s="726"/>
      <c r="BC689" s="726"/>
      <c r="BD689" s="726"/>
      <c r="BE689" s="726"/>
      <c r="BF689" s="726"/>
      <c r="BG689" s="726"/>
      <c r="BH689" s="726"/>
      <c r="BI689" s="726"/>
      <c r="BJ689" s="726"/>
      <c r="BK689" s="726"/>
      <c r="BL689" s="726"/>
    </row>
    <row r="690" spans="1:64" outlineLevel="1" x14ac:dyDescent="0.2">
      <c r="A690" s="726"/>
      <c r="B690" s="845" t="s">
        <v>946</v>
      </c>
      <c r="C690" s="974" t="s">
        <v>3438</v>
      </c>
      <c r="D690" s="463" t="s">
        <v>918</v>
      </c>
      <c r="E690" s="463" t="s">
        <v>918</v>
      </c>
      <c r="F690" s="463" t="s">
        <v>918</v>
      </c>
      <c r="G690" s="463" t="s">
        <v>918</v>
      </c>
      <c r="H690" s="463" t="s">
        <v>918</v>
      </c>
      <c r="I690" s="463" t="s">
        <v>918</v>
      </c>
      <c r="J690" s="463" t="s">
        <v>918</v>
      </c>
      <c r="K690" s="463" t="s">
        <v>918</v>
      </c>
      <c r="L690" s="463" t="s">
        <v>918</v>
      </c>
      <c r="M690" s="463" t="s">
        <v>918</v>
      </c>
      <c r="N690" s="463" t="s">
        <v>918</v>
      </c>
      <c r="O690" s="463" t="s">
        <v>918</v>
      </c>
      <c r="P690" s="463" t="s">
        <v>918</v>
      </c>
      <c r="Q690" s="463" t="s">
        <v>918</v>
      </c>
      <c r="R690" s="463" t="s">
        <v>918</v>
      </c>
      <c r="S690" s="463" t="s">
        <v>918</v>
      </c>
      <c r="T690" s="463" t="s">
        <v>918</v>
      </c>
      <c r="U690" s="463" t="s">
        <v>918</v>
      </c>
      <c r="V690" s="463" t="s">
        <v>918</v>
      </c>
      <c r="W690" s="463" t="s">
        <v>918</v>
      </c>
      <c r="X690" s="463" t="s">
        <v>918</v>
      </c>
      <c r="Y690" s="463" t="s">
        <v>918</v>
      </c>
      <c r="Z690" s="463" t="s">
        <v>918</v>
      </c>
      <c r="AA690" s="463" t="s">
        <v>918</v>
      </c>
      <c r="AB690" s="463" t="s">
        <v>918</v>
      </c>
      <c r="AC690" s="463" t="s">
        <v>918</v>
      </c>
      <c r="AD690" s="463" t="s">
        <v>918</v>
      </c>
      <c r="AE690" s="463" t="s">
        <v>918</v>
      </c>
      <c r="AF690" s="463" t="s">
        <v>918</v>
      </c>
      <c r="AG690" s="463" t="s">
        <v>918</v>
      </c>
      <c r="AH690" s="463" t="s">
        <v>918</v>
      </c>
      <c r="AI690" s="463" t="s">
        <v>918</v>
      </c>
      <c r="AJ690" s="463" t="s">
        <v>918</v>
      </c>
      <c r="AK690" s="463" t="s">
        <v>918</v>
      </c>
      <c r="AL690" s="726"/>
      <c r="AM690" s="726"/>
      <c r="AN690" s="726"/>
      <c r="AO690" s="726"/>
      <c r="AP690" s="726"/>
      <c r="AQ690" s="726"/>
      <c r="AR690" s="726"/>
      <c r="AS690" s="726"/>
      <c r="AT690" s="726"/>
      <c r="AU690" s="726"/>
      <c r="AV690" s="726"/>
      <c r="AW690" s="726"/>
      <c r="AX690" s="726"/>
      <c r="AY690" s="726"/>
      <c r="AZ690" s="726"/>
      <c r="BA690" s="726"/>
      <c r="BB690" s="726"/>
      <c r="BC690" s="726"/>
      <c r="BD690" s="726"/>
      <c r="BE690" s="726"/>
      <c r="BF690" s="726"/>
      <c r="BG690" s="726"/>
      <c r="BH690" s="726"/>
      <c r="BI690" s="726"/>
      <c r="BJ690" s="726"/>
      <c r="BK690" s="726"/>
      <c r="BL690" s="726"/>
    </row>
    <row r="691" spans="1:64" outlineLevel="1" x14ac:dyDescent="0.2">
      <c r="A691" s="726"/>
      <c r="B691" s="845" t="s">
        <v>946</v>
      </c>
      <c r="C691" s="974" t="s">
        <v>3439</v>
      </c>
      <c r="D691" s="463" t="s">
        <v>918</v>
      </c>
      <c r="E691" s="463" t="s">
        <v>918</v>
      </c>
      <c r="F691" s="463" t="s">
        <v>918</v>
      </c>
      <c r="G691" s="463" t="s">
        <v>918</v>
      </c>
      <c r="H691" s="463" t="s">
        <v>918</v>
      </c>
      <c r="I691" s="463" t="s">
        <v>918</v>
      </c>
      <c r="J691" s="463" t="s">
        <v>918</v>
      </c>
      <c r="K691" s="463" t="s">
        <v>918</v>
      </c>
      <c r="L691" s="463" t="s">
        <v>918</v>
      </c>
      <c r="M691" s="463" t="s">
        <v>918</v>
      </c>
      <c r="N691" s="463" t="s">
        <v>918</v>
      </c>
      <c r="O691" s="463" t="s">
        <v>918</v>
      </c>
      <c r="P691" s="463" t="s">
        <v>918</v>
      </c>
      <c r="Q691" s="463" t="s">
        <v>918</v>
      </c>
      <c r="R691" s="463" t="s">
        <v>918</v>
      </c>
      <c r="S691" s="463" t="s">
        <v>918</v>
      </c>
      <c r="T691" s="463" t="s">
        <v>918</v>
      </c>
      <c r="U691" s="463" t="s">
        <v>918</v>
      </c>
      <c r="V691" s="463" t="s">
        <v>918</v>
      </c>
      <c r="W691" s="463" t="s">
        <v>918</v>
      </c>
      <c r="X691" s="463" t="s">
        <v>918</v>
      </c>
      <c r="Y691" s="463" t="s">
        <v>918</v>
      </c>
      <c r="Z691" s="463" t="s">
        <v>918</v>
      </c>
      <c r="AA691" s="463" t="s">
        <v>918</v>
      </c>
      <c r="AB691" s="463" t="s">
        <v>918</v>
      </c>
      <c r="AC691" s="463" t="s">
        <v>918</v>
      </c>
      <c r="AD691" s="463" t="s">
        <v>918</v>
      </c>
      <c r="AE691" s="463" t="s">
        <v>918</v>
      </c>
      <c r="AF691" s="463" t="s">
        <v>918</v>
      </c>
      <c r="AG691" s="463" t="s">
        <v>918</v>
      </c>
      <c r="AH691" s="463" t="s">
        <v>918</v>
      </c>
      <c r="AI691" s="463" t="s">
        <v>918</v>
      </c>
      <c r="AJ691" s="463" t="s">
        <v>918</v>
      </c>
      <c r="AK691" s="463" t="s">
        <v>918</v>
      </c>
      <c r="AL691" s="726"/>
      <c r="AM691" s="726"/>
      <c r="AN691" s="726"/>
      <c r="AO691" s="726"/>
      <c r="AP691" s="726"/>
      <c r="AQ691" s="726"/>
      <c r="AR691" s="726"/>
      <c r="AS691" s="726"/>
      <c r="AT691" s="726"/>
      <c r="AU691" s="726"/>
      <c r="AV691" s="726"/>
      <c r="AW691" s="726"/>
      <c r="AX691" s="726"/>
      <c r="AY691" s="726"/>
      <c r="AZ691" s="726"/>
      <c r="BA691" s="726"/>
      <c r="BB691" s="726"/>
      <c r="BC691" s="726"/>
      <c r="BD691" s="726"/>
      <c r="BE691" s="726"/>
      <c r="BF691" s="726"/>
      <c r="BG691" s="726"/>
      <c r="BH691" s="726"/>
      <c r="BI691" s="726"/>
      <c r="BJ691" s="726"/>
      <c r="BK691" s="726"/>
      <c r="BL691" s="726"/>
    </row>
    <row r="692" spans="1:64" outlineLevel="1" x14ac:dyDescent="0.2">
      <c r="A692" s="726"/>
      <c r="B692" s="845" t="s">
        <v>946</v>
      </c>
      <c r="C692" s="974" t="s">
        <v>3440</v>
      </c>
      <c r="D692" s="463" t="s">
        <v>918</v>
      </c>
      <c r="E692" s="463" t="s">
        <v>918</v>
      </c>
      <c r="F692" s="463" t="s">
        <v>918</v>
      </c>
      <c r="G692" s="463" t="s">
        <v>918</v>
      </c>
      <c r="H692" s="463" t="s">
        <v>918</v>
      </c>
      <c r="I692" s="463" t="s">
        <v>918</v>
      </c>
      <c r="J692" s="463" t="s">
        <v>918</v>
      </c>
      <c r="K692" s="463" t="s">
        <v>918</v>
      </c>
      <c r="L692" s="463" t="s">
        <v>918</v>
      </c>
      <c r="M692" s="463" t="s">
        <v>918</v>
      </c>
      <c r="N692" s="463" t="s">
        <v>918</v>
      </c>
      <c r="O692" s="463" t="s">
        <v>918</v>
      </c>
      <c r="P692" s="463" t="s">
        <v>918</v>
      </c>
      <c r="Q692" s="463" t="s">
        <v>918</v>
      </c>
      <c r="R692" s="463" t="s">
        <v>918</v>
      </c>
      <c r="S692" s="463" t="s">
        <v>918</v>
      </c>
      <c r="T692" s="463" t="s">
        <v>918</v>
      </c>
      <c r="U692" s="463" t="s">
        <v>918</v>
      </c>
      <c r="V692" s="463" t="s">
        <v>918</v>
      </c>
      <c r="W692" s="463" t="s">
        <v>918</v>
      </c>
      <c r="X692" s="463" t="s">
        <v>918</v>
      </c>
      <c r="Y692" s="463" t="s">
        <v>918</v>
      </c>
      <c r="Z692" s="463" t="s">
        <v>918</v>
      </c>
      <c r="AA692" s="463" t="s">
        <v>918</v>
      </c>
      <c r="AB692" s="463" t="s">
        <v>918</v>
      </c>
      <c r="AC692" s="463" t="s">
        <v>918</v>
      </c>
      <c r="AD692" s="463" t="s">
        <v>918</v>
      </c>
      <c r="AE692" s="463" t="s">
        <v>918</v>
      </c>
      <c r="AF692" s="463" t="s">
        <v>918</v>
      </c>
      <c r="AG692" s="463" t="s">
        <v>918</v>
      </c>
      <c r="AH692" s="463" t="s">
        <v>918</v>
      </c>
      <c r="AI692" s="463" t="s">
        <v>918</v>
      </c>
      <c r="AJ692" s="463" t="s">
        <v>918</v>
      </c>
      <c r="AK692" s="463" t="s">
        <v>918</v>
      </c>
      <c r="AL692" s="726"/>
      <c r="AM692" s="726"/>
      <c r="AN692" s="726"/>
      <c r="AO692" s="726"/>
      <c r="AP692" s="726"/>
      <c r="AQ692" s="726"/>
      <c r="AR692" s="726"/>
      <c r="AS692" s="726"/>
      <c r="AT692" s="726"/>
      <c r="AU692" s="726"/>
      <c r="AV692" s="726"/>
      <c r="AW692" s="726"/>
      <c r="AX692" s="726"/>
      <c r="AY692" s="726"/>
      <c r="AZ692" s="726"/>
      <c r="BA692" s="726"/>
      <c r="BB692" s="726"/>
      <c r="BC692" s="726"/>
      <c r="BD692" s="726"/>
      <c r="BE692" s="726"/>
      <c r="BF692" s="726"/>
      <c r="BG692" s="726"/>
      <c r="BH692" s="726"/>
      <c r="BI692" s="726"/>
      <c r="BJ692" s="726"/>
      <c r="BK692" s="726"/>
      <c r="BL692" s="726"/>
    </row>
    <row r="693" spans="1:64" outlineLevel="1" x14ac:dyDescent="0.2">
      <c r="A693" s="726"/>
      <c r="B693" s="845" t="s">
        <v>946</v>
      </c>
      <c r="C693" s="974" t="s">
        <v>3441</v>
      </c>
      <c r="D693" s="463" t="s">
        <v>918</v>
      </c>
      <c r="E693" s="463" t="s">
        <v>918</v>
      </c>
      <c r="F693" s="463" t="s">
        <v>918</v>
      </c>
      <c r="G693" s="463" t="s">
        <v>918</v>
      </c>
      <c r="H693" s="463" t="s">
        <v>918</v>
      </c>
      <c r="I693" s="463" t="s">
        <v>918</v>
      </c>
      <c r="J693" s="463" t="s">
        <v>918</v>
      </c>
      <c r="K693" s="463" t="s">
        <v>918</v>
      </c>
      <c r="L693" s="463" t="s">
        <v>918</v>
      </c>
      <c r="M693" s="463" t="s">
        <v>918</v>
      </c>
      <c r="N693" s="463" t="s">
        <v>918</v>
      </c>
      <c r="O693" s="463" t="s">
        <v>918</v>
      </c>
      <c r="P693" s="463" t="s">
        <v>918</v>
      </c>
      <c r="Q693" s="463" t="s">
        <v>918</v>
      </c>
      <c r="R693" s="463" t="s">
        <v>918</v>
      </c>
      <c r="S693" s="463" t="s">
        <v>918</v>
      </c>
      <c r="T693" s="463" t="s">
        <v>918</v>
      </c>
      <c r="U693" s="463" t="s">
        <v>918</v>
      </c>
      <c r="V693" s="463" t="s">
        <v>918</v>
      </c>
      <c r="W693" s="463" t="s">
        <v>918</v>
      </c>
      <c r="X693" s="463" t="s">
        <v>918</v>
      </c>
      <c r="Y693" s="463" t="s">
        <v>918</v>
      </c>
      <c r="Z693" s="463" t="s">
        <v>918</v>
      </c>
      <c r="AA693" s="463" t="s">
        <v>918</v>
      </c>
      <c r="AB693" s="463" t="s">
        <v>918</v>
      </c>
      <c r="AC693" s="463" t="s">
        <v>918</v>
      </c>
      <c r="AD693" s="463" t="s">
        <v>918</v>
      </c>
      <c r="AE693" s="463" t="s">
        <v>918</v>
      </c>
      <c r="AF693" s="463" t="s">
        <v>918</v>
      </c>
      <c r="AG693" s="463" t="s">
        <v>918</v>
      </c>
      <c r="AH693" s="463" t="s">
        <v>918</v>
      </c>
      <c r="AI693" s="463" t="s">
        <v>918</v>
      </c>
      <c r="AJ693" s="463" t="s">
        <v>918</v>
      </c>
      <c r="AK693" s="463" t="s">
        <v>918</v>
      </c>
      <c r="AL693" s="726"/>
      <c r="AM693" s="726"/>
      <c r="AN693" s="726"/>
      <c r="AO693" s="726"/>
      <c r="AP693" s="726"/>
      <c r="AQ693" s="726"/>
      <c r="AR693" s="726"/>
      <c r="AS693" s="726"/>
      <c r="AT693" s="726"/>
      <c r="AU693" s="726"/>
      <c r="AV693" s="726"/>
      <c r="AW693" s="726"/>
      <c r="AX693" s="726"/>
      <c r="AY693" s="726"/>
      <c r="AZ693" s="726"/>
      <c r="BA693" s="726"/>
      <c r="BB693" s="726"/>
      <c r="BC693" s="726"/>
      <c r="BD693" s="726"/>
      <c r="BE693" s="726"/>
      <c r="BF693" s="726"/>
      <c r="BG693" s="726"/>
      <c r="BH693" s="726"/>
      <c r="BI693" s="726"/>
      <c r="BJ693" s="726"/>
      <c r="BK693" s="726"/>
      <c r="BL693" s="726"/>
    </row>
    <row r="694" spans="1:64" outlineLevel="1" x14ac:dyDescent="0.2">
      <c r="A694" s="726"/>
      <c r="B694" s="845" t="s">
        <v>946</v>
      </c>
      <c r="C694" s="974" t="s">
        <v>3442</v>
      </c>
      <c r="D694" s="463" t="s">
        <v>918</v>
      </c>
      <c r="E694" s="463" t="s">
        <v>918</v>
      </c>
      <c r="F694" s="463" t="s">
        <v>918</v>
      </c>
      <c r="G694" s="463" t="s">
        <v>918</v>
      </c>
      <c r="H694" s="463" t="s">
        <v>918</v>
      </c>
      <c r="I694" s="463" t="s">
        <v>918</v>
      </c>
      <c r="J694" s="463" t="s">
        <v>918</v>
      </c>
      <c r="K694" s="463" t="s">
        <v>918</v>
      </c>
      <c r="L694" s="463" t="s">
        <v>918</v>
      </c>
      <c r="M694" s="463" t="s">
        <v>918</v>
      </c>
      <c r="N694" s="463" t="s">
        <v>918</v>
      </c>
      <c r="O694" s="463" t="s">
        <v>918</v>
      </c>
      <c r="P694" s="463" t="s">
        <v>918</v>
      </c>
      <c r="Q694" s="463" t="s">
        <v>918</v>
      </c>
      <c r="R694" s="463" t="s">
        <v>918</v>
      </c>
      <c r="S694" s="463" t="s">
        <v>918</v>
      </c>
      <c r="T694" s="463" t="s">
        <v>918</v>
      </c>
      <c r="U694" s="463" t="s">
        <v>918</v>
      </c>
      <c r="V694" s="463" t="s">
        <v>918</v>
      </c>
      <c r="W694" s="463" t="s">
        <v>918</v>
      </c>
      <c r="X694" s="463" t="s">
        <v>918</v>
      </c>
      <c r="Y694" s="463" t="s">
        <v>918</v>
      </c>
      <c r="Z694" s="463" t="s">
        <v>918</v>
      </c>
      <c r="AA694" s="463" t="s">
        <v>918</v>
      </c>
      <c r="AB694" s="463" t="s">
        <v>918</v>
      </c>
      <c r="AC694" s="463" t="s">
        <v>918</v>
      </c>
      <c r="AD694" s="463" t="s">
        <v>918</v>
      </c>
      <c r="AE694" s="463" t="s">
        <v>918</v>
      </c>
      <c r="AF694" s="463" t="s">
        <v>918</v>
      </c>
      <c r="AG694" s="463" t="s">
        <v>918</v>
      </c>
      <c r="AH694" s="463" t="s">
        <v>918</v>
      </c>
      <c r="AI694" s="463" t="s">
        <v>918</v>
      </c>
      <c r="AJ694" s="463" t="s">
        <v>918</v>
      </c>
      <c r="AK694" s="463" t="s">
        <v>918</v>
      </c>
      <c r="AL694" s="726"/>
      <c r="AM694" s="726"/>
      <c r="AN694" s="726"/>
      <c r="AO694" s="726"/>
      <c r="AP694" s="726"/>
      <c r="AQ694" s="726"/>
      <c r="AR694" s="726"/>
      <c r="AS694" s="726"/>
      <c r="AT694" s="726"/>
      <c r="AU694" s="726"/>
      <c r="AV694" s="726"/>
      <c r="AW694" s="726"/>
      <c r="AX694" s="726"/>
      <c r="AY694" s="726"/>
      <c r="AZ694" s="726"/>
      <c r="BA694" s="726"/>
      <c r="BB694" s="726"/>
      <c r="BC694" s="726"/>
      <c r="BD694" s="726"/>
      <c r="BE694" s="726"/>
      <c r="BF694" s="726"/>
      <c r="BG694" s="726"/>
      <c r="BH694" s="726"/>
      <c r="BI694" s="726"/>
      <c r="BJ694" s="726"/>
      <c r="BK694" s="726"/>
      <c r="BL694" s="726"/>
    </row>
    <row r="695" spans="1:64" outlineLevel="1" x14ac:dyDescent="0.2">
      <c r="A695" s="726"/>
      <c r="B695" s="845" t="s">
        <v>946</v>
      </c>
      <c r="C695" s="974" t="s">
        <v>3443</v>
      </c>
      <c r="D695" s="463" t="s">
        <v>918</v>
      </c>
      <c r="E695" s="463" t="s">
        <v>918</v>
      </c>
      <c r="F695" s="463" t="s">
        <v>918</v>
      </c>
      <c r="G695" s="463" t="s">
        <v>918</v>
      </c>
      <c r="H695" s="463" t="s">
        <v>918</v>
      </c>
      <c r="I695" s="463" t="s">
        <v>918</v>
      </c>
      <c r="J695" s="463" t="s">
        <v>918</v>
      </c>
      <c r="K695" s="463" t="s">
        <v>918</v>
      </c>
      <c r="L695" s="463" t="s">
        <v>918</v>
      </c>
      <c r="M695" s="463" t="s">
        <v>918</v>
      </c>
      <c r="N695" s="463" t="s">
        <v>918</v>
      </c>
      <c r="O695" s="463" t="s">
        <v>918</v>
      </c>
      <c r="P695" s="463" t="s">
        <v>918</v>
      </c>
      <c r="Q695" s="463" t="s">
        <v>918</v>
      </c>
      <c r="R695" s="463" t="s">
        <v>918</v>
      </c>
      <c r="S695" s="463" t="s">
        <v>918</v>
      </c>
      <c r="T695" s="463" t="s">
        <v>918</v>
      </c>
      <c r="U695" s="463" t="s">
        <v>918</v>
      </c>
      <c r="V695" s="463" t="s">
        <v>918</v>
      </c>
      <c r="W695" s="463" t="s">
        <v>918</v>
      </c>
      <c r="X695" s="463" t="s">
        <v>918</v>
      </c>
      <c r="Y695" s="463" t="s">
        <v>918</v>
      </c>
      <c r="Z695" s="463" t="s">
        <v>918</v>
      </c>
      <c r="AA695" s="463" t="s">
        <v>918</v>
      </c>
      <c r="AB695" s="463" t="s">
        <v>918</v>
      </c>
      <c r="AC695" s="463" t="s">
        <v>918</v>
      </c>
      <c r="AD695" s="463" t="s">
        <v>918</v>
      </c>
      <c r="AE695" s="463" t="s">
        <v>918</v>
      </c>
      <c r="AF695" s="463" t="s">
        <v>918</v>
      </c>
      <c r="AG695" s="463" t="s">
        <v>918</v>
      </c>
      <c r="AH695" s="463" t="s">
        <v>918</v>
      </c>
      <c r="AI695" s="463" t="s">
        <v>918</v>
      </c>
      <c r="AJ695" s="463" t="s">
        <v>918</v>
      </c>
      <c r="AK695" s="463" t="s">
        <v>918</v>
      </c>
      <c r="AL695" s="726"/>
      <c r="AM695" s="726"/>
      <c r="AN695" s="726"/>
      <c r="AO695" s="726"/>
      <c r="AP695" s="726"/>
      <c r="AQ695" s="726"/>
      <c r="AR695" s="726"/>
      <c r="AS695" s="726"/>
      <c r="AT695" s="726"/>
      <c r="AU695" s="726"/>
      <c r="AV695" s="726"/>
      <c r="AW695" s="726"/>
      <c r="AX695" s="726"/>
      <c r="AY695" s="726"/>
      <c r="AZ695" s="726"/>
      <c r="BA695" s="726"/>
      <c r="BB695" s="726"/>
      <c r="BC695" s="726"/>
      <c r="BD695" s="726"/>
      <c r="BE695" s="726"/>
      <c r="BF695" s="726"/>
      <c r="BG695" s="726"/>
      <c r="BH695" s="726"/>
      <c r="BI695" s="726"/>
      <c r="BJ695" s="726"/>
      <c r="BK695" s="726"/>
      <c r="BL695" s="726"/>
    </row>
    <row r="696" spans="1:64" outlineLevel="1" x14ac:dyDescent="0.2">
      <c r="A696" s="726"/>
      <c r="B696" s="845" t="s">
        <v>946</v>
      </c>
      <c r="C696" s="974" t="s">
        <v>3444</v>
      </c>
      <c r="D696" s="463" t="s">
        <v>918</v>
      </c>
      <c r="E696" s="463" t="s">
        <v>918</v>
      </c>
      <c r="F696" s="463" t="s">
        <v>918</v>
      </c>
      <c r="G696" s="463" t="s">
        <v>918</v>
      </c>
      <c r="H696" s="463" t="s">
        <v>918</v>
      </c>
      <c r="I696" s="463" t="s">
        <v>918</v>
      </c>
      <c r="J696" s="463" t="s">
        <v>918</v>
      </c>
      <c r="K696" s="463" t="s">
        <v>918</v>
      </c>
      <c r="L696" s="463" t="s">
        <v>918</v>
      </c>
      <c r="M696" s="463" t="s">
        <v>918</v>
      </c>
      <c r="N696" s="463" t="s">
        <v>918</v>
      </c>
      <c r="O696" s="463" t="s">
        <v>918</v>
      </c>
      <c r="P696" s="463" t="s">
        <v>918</v>
      </c>
      <c r="Q696" s="463" t="s">
        <v>918</v>
      </c>
      <c r="R696" s="463" t="s">
        <v>918</v>
      </c>
      <c r="S696" s="463" t="s">
        <v>918</v>
      </c>
      <c r="T696" s="463" t="s">
        <v>918</v>
      </c>
      <c r="U696" s="463" t="s">
        <v>918</v>
      </c>
      <c r="V696" s="463" t="s">
        <v>918</v>
      </c>
      <c r="W696" s="463" t="s">
        <v>918</v>
      </c>
      <c r="X696" s="463" t="s">
        <v>918</v>
      </c>
      <c r="Y696" s="463" t="s">
        <v>918</v>
      </c>
      <c r="Z696" s="463" t="s">
        <v>918</v>
      </c>
      <c r="AA696" s="463" t="s">
        <v>918</v>
      </c>
      <c r="AB696" s="463" t="s">
        <v>918</v>
      </c>
      <c r="AC696" s="463" t="s">
        <v>918</v>
      </c>
      <c r="AD696" s="463" t="s">
        <v>918</v>
      </c>
      <c r="AE696" s="463" t="s">
        <v>918</v>
      </c>
      <c r="AF696" s="463" t="s">
        <v>918</v>
      </c>
      <c r="AG696" s="463" t="s">
        <v>918</v>
      </c>
      <c r="AH696" s="463" t="s">
        <v>918</v>
      </c>
      <c r="AI696" s="463" t="s">
        <v>918</v>
      </c>
      <c r="AJ696" s="463" t="s">
        <v>918</v>
      </c>
      <c r="AK696" s="463" t="s">
        <v>918</v>
      </c>
      <c r="AL696" s="726"/>
      <c r="AM696" s="726"/>
      <c r="AN696" s="726"/>
      <c r="AO696" s="726"/>
      <c r="AP696" s="726"/>
      <c r="AQ696" s="726"/>
      <c r="AR696" s="726"/>
      <c r="AS696" s="726"/>
      <c r="AT696" s="726"/>
      <c r="AU696" s="726"/>
      <c r="AV696" s="726"/>
      <c r="AW696" s="726"/>
      <c r="AX696" s="726"/>
      <c r="AY696" s="726"/>
      <c r="AZ696" s="726"/>
      <c r="BA696" s="726"/>
      <c r="BB696" s="726"/>
      <c r="BC696" s="726"/>
      <c r="BD696" s="726"/>
      <c r="BE696" s="726"/>
      <c r="BF696" s="726"/>
      <c r="BG696" s="726"/>
      <c r="BH696" s="726"/>
      <c r="BI696" s="726"/>
      <c r="BJ696" s="726"/>
      <c r="BK696" s="726"/>
      <c r="BL696" s="726"/>
    </row>
    <row r="697" spans="1:64" outlineLevel="1" x14ac:dyDescent="0.2">
      <c r="A697" s="726"/>
      <c r="B697" s="845" t="s">
        <v>946</v>
      </c>
      <c r="C697" s="974" t="s">
        <v>3445</v>
      </c>
      <c r="D697" s="463" t="s">
        <v>918</v>
      </c>
      <c r="E697" s="463" t="s">
        <v>918</v>
      </c>
      <c r="F697" s="463" t="s">
        <v>918</v>
      </c>
      <c r="G697" s="463" t="s">
        <v>918</v>
      </c>
      <c r="H697" s="463" t="s">
        <v>918</v>
      </c>
      <c r="I697" s="463" t="s">
        <v>918</v>
      </c>
      <c r="J697" s="463" t="s">
        <v>918</v>
      </c>
      <c r="K697" s="463" t="s">
        <v>918</v>
      </c>
      <c r="L697" s="463" t="s">
        <v>918</v>
      </c>
      <c r="M697" s="463" t="s">
        <v>918</v>
      </c>
      <c r="N697" s="463" t="s">
        <v>918</v>
      </c>
      <c r="O697" s="463" t="s">
        <v>918</v>
      </c>
      <c r="P697" s="463" t="s">
        <v>918</v>
      </c>
      <c r="Q697" s="463" t="s">
        <v>918</v>
      </c>
      <c r="R697" s="463" t="s">
        <v>918</v>
      </c>
      <c r="S697" s="463" t="s">
        <v>918</v>
      </c>
      <c r="T697" s="463" t="s">
        <v>918</v>
      </c>
      <c r="U697" s="463" t="s">
        <v>918</v>
      </c>
      <c r="V697" s="463" t="s">
        <v>918</v>
      </c>
      <c r="W697" s="463" t="s">
        <v>918</v>
      </c>
      <c r="X697" s="463" t="s">
        <v>918</v>
      </c>
      <c r="Y697" s="463" t="s">
        <v>918</v>
      </c>
      <c r="Z697" s="463" t="s">
        <v>918</v>
      </c>
      <c r="AA697" s="463" t="s">
        <v>918</v>
      </c>
      <c r="AB697" s="463" t="s">
        <v>918</v>
      </c>
      <c r="AC697" s="463" t="s">
        <v>918</v>
      </c>
      <c r="AD697" s="463" t="s">
        <v>918</v>
      </c>
      <c r="AE697" s="463" t="s">
        <v>918</v>
      </c>
      <c r="AF697" s="463" t="s">
        <v>918</v>
      </c>
      <c r="AG697" s="463" t="s">
        <v>918</v>
      </c>
      <c r="AH697" s="463" t="s">
        <v>918</v>
      </c>
      <c r="AI697" s="463" t="s">
        <v>918</v>
      </c>
      <c r="AJ697" s="463" t="s">
        <v>918</v>
      </c>
      <c r="AK697" s="463" t="s">
        <v>918</v>
      </c>
      <c r="AL697" s="726"/>
      <c r="AM697" s="726"/>
      <c r="AN697" s="726"/>
      <c r="AO697" s="726"/>
      <c r="AP697" s="726"/>
      <c r="AQ697" s="726"/>
      <c r="AR697" s="726"/>
      <c r="AS697" s="726"/>
      <c r="AT697" s="726"/>
      <c r="AU697" s="726"/>
      <c r="AV697" s="726"/>
      <c r="AW697" s="726"/>
      <c r="AX697" s="726"/>
      <c r="AY697" s="726"/>
      <c r="AZ697" s="726"/>
      <c r="BA697" s="726"/>
      <c r="BB697" s="726"/>
      <c r="BC697" s="726"/>
      <c r="BD697" s="726"/>
      <c r="BE697" s="726"/>
      <c r="BF697" s="726"/>
      <c r="BG697" s="726"/>
      <c r="BH697" s="726"/>
      <c r="BI697" s="726"/>
      <c r="BJ697" s="726"/>
      <c r="BK697" s="726"/>
      <c r="BL697" s="726"/>
    </row>
    <row r="698" spans="1:64" outlineLevel="1" x14ac:dyDescent="0.2">
      <c r="A698" s="726"/>
      <c r="B698" s="845" t="s">
        <v>946</v>
      </c>
      <c r="C698" s="974" t="s">
        <v>3446</v>
      </c>
      <c r="D698" s="463" t="s">
        <v>918</v>
      </c>
      <c r="E698" s="463" t="s">
        <v>918</v>
      </c>
      <c r="F698" s="463" t="s">
        <v>918</v>
      </c>
      <c r="G698" s="463" t="s">
        <v>918</v>
      </c>
      <c r="H698" s="463" t="s">
        <v>918</v>
      </c>
      <c r="I698" s="463" t="s">
        <v>918</v>
      </c>
      <c r="J698" s="463" t="s">
        <v>918</v>
      </c>
      <c r="K698" s="463" t="s">
        <v>918</v>
      </c>
      <c r="L698" s="463" t="s">
        <v>918</v>
      </c>
      <c r="M698" s="463" t="s">
        <v>918</v>
      </c>
      <c r="N698" s="463" t="s">
        <v>918</v>
      </c>
      <c r="O698" s="463" t="s">
        <v>918</v>
      </c>
      <c r="P698" s="463" t="s">
        <v>918</v>
      </c>
      <c r="Q698" s="463" t="s">
        <v>918</v>
      </c>
      <c r="R698" s="463" t="s">
        <v>918</v>
      </c>
      <c r="S698" s="463" t="s">
        <v>918</v>
      </c>
      <c r="T698" s="463" t="s">
        <v>918</v>
      </c>
      <c r="U698" s="463" t="s">
        <v>918</v>
      </c>
      <c r="V698" s="463" t="s">
        <v>918</v>
      </c>
      <c r="W698" s="463" t="s">
        <v>918</v>
      </c>
      <c r="X698" s="463" t="s">
        <v>918</v>
      </c>
      <c r="Y698" s="463" t="s">
        <v>918</v>
      </c>
      <c r="Z698" s="463" t="s">
        <v>918</v>
      </c>
      <c r="AA698" s="463" t="s">
        <v>918</v>
      </c>
      <c r="AB698" s="463" t="s">
        <v>918</v>
      </c>
      <c r="AC698" s="463" t="s">
        <v>918</v>
      </c>
      <c r="AD698" s="463" t="s">
        <v>918</v>
      </c>
      <c r="AE698" s="463" t="s">
        <v>918</v>
      </c>
      <c r="AF698" s="463" t="s">
        <v>918</v>
      </c>
      <c r="AG698" s="463" t="s">
        <v>918</v>
      </c>
      <c r="AH698" s="463" t="s">
        <v>918</v>
      </c>
      <c r="AI698" s="463" t="s">
        <v>918</v>
      </c>
      <c r="AJ698" s="463" t="s">
        <v>918</v>
      </c>
      <c r="AK698" s="463" t="s">
        <v>918</v>
      </c>
      <c r="AL698" s="726"/>
      <c r="AM698" s="726"/>
      <c r="AN698" s="726"/>
      <c r="AO698" s="726"/>
      <c r="AP698" s="726"/>
      <c r="AQ698" s="726"/>
      <c r="AR698" s="726"/>
      <c r="AS698" s="726"/>
      <c r="AT698" s="726"/>
      <c r="AU698" s="726"/>
      <c r="AV698" s="726"/>
      <c r="AW698" s="726"/>
      <c r="AX698" s="726"/>
      <c r="AY698" s="726"/>
      <c r="AZ698" s="726"/>
      <c r="BA698" s="726"/>
      <c r="BB698" s="726"/>
      <c r="BC698" s="726"/>
      <c r="BD698" s="726"/>
      <c r="BE698" s="726"/>
      <c r="BF698" s="726"/>
      <c r="BG698" s="726"/>
      <c r="BH698" s="726"/>
      <c r="BI698" s="726"/>
      <c r="BJ698" s="726"/>
      <c r="BK698" s="726"/>
      <c r="BL698" s="726"/>
    </row>
    <row r="699" spans="1:64" outlineLevel="1" x14ac:dyDescent="0.2">
      <c r="A699" s="726"/>
      <c r="B699" s="845" t="s">
        <v>946</v>
      </c>
      <c r="C699" s="974" t="s">
        <v>3447</v>
      </c>
      <c r="D699" s="463" t="s">
        <v>918</v>
      </c>
      <c r="E699" s="463" t="s">
        <v>918</v>
      </c>
      <c r="F699" s="463" t="s">
        <v>918</v>
      </c>
      <c r="G699" s="463" t="s">
        <v>918</v>
      </c>
      <c r="H699" s="463" t="s">
        <v>918</v>
      </c>
      <c r="I699" s="463" t="s">
        <v>918</v>
      </c>
      <c r="J699" s="463" t="s">
        <v>918</v>
      </c>
      <c r="K699" s="463" t="s">
        <v>918</v>
      </c>
      <c r="L699" s="463" t="s">
        <v>918</v>
      </c>
      <c r="M699" s="463" t="s">
        <v>918</v>
      </c>
      <c r="N699" s="463" t="s">
        <v>918</v>
      </c>
      <c r="O699" s="463" t="s">
        <v>918</v>
      </c>
      <c r="P699" s="463" t="s">
        <v>918</v>
      </c>
      <c r="Q699" s="463" t="s">
        <v>918</v>
      </c>
      <c r="R699" s="463" t="s">
        <v>918</v>
      </c>
      <c r="S699" s="463" t="s">
        <v>918</v>
      </c>
      <c r="T699" s="463" t="s">
        <v>918</v>
      </c>
      <c r="U699" s="463" t="s">
        <v>918</v>
      </c>
      <c r="V699" s="463" t="s">
        <v>918</v>
      </c>
      <c r="W699" s="463" t="s">
        <v>918</v>
      </c>
      <c r="X699" s="463" t="s">
        <v>918</v>
      </c>
      <c r="Y699" s="463" t="s">
        <v>918</v>
      </c>
      <c r="Z699" s="463" t="s">
        <v>918</v>
      </c>
      <c r="AA699" s="463" t="s">
        <v>918</v>
      </c>
      <c r="AB699" s="463" t="s">
        <v>918</v>
      </c>
      <c r="AC699" s="463" t="s">
        <v>918</v>
      </c>
      <c r="AD699" s="463" t="s">
        <v>918</v>
      </c>
      <c r="AE699" s="463" t="s">
        <v>918</v>
      </c>
      <c r="AF699" s="463" t="s">
        <v>918</v>
      </c>
      <c r="AG699" s="463" t="s">
        <v>918</v>
      </c>
      <c r="AH699" s="463" t="s">
        <v>918</v>
      </c>
      <c r="AI699" s="463" t="s">
        <v>918</v>
      </c>
      <c r="AJ699" s="463" t="s">
        <v>918</v>
      </c>
      <c r="AK699" s="463" t="s">
        <v>918</v>
      </c>
      <c r="AL699" s="726"/>
      <c r="AM699" s="726"/>
      <c r="AN699" s="726"/>
      <c r="AO699" s="726"/>
      <c r="AP699" s="726"/>
      <c r="AQ699" s="726"/>
      <c r="AR699" s="726"/>
      <c r="AS699" s="726"/>
      <c r="AT699" s="726"/>
      <c r="AU699" s="726"/>
      <c r="AV699" s="726"/>
      <c r="AW699" s="726"/>
      <c r="AX699" s="726"/>
      <c r="AY699" s="726"/>
      <c r="AZ699" s="726"/>
      <c r="BA699" s="726"/>
      <c r="BB699" s="726"/>
      <c r="BC699" s="726"/>
      <c r="BD699" s="726"/>
      <c r="BE699" s="726"/>
      <c r="BF699" s="726"/>
      <c r="BG699" s="726"/>
      <c r="BH699" s="726"/>
      <c r="BI699" s="726"/>
      <c r="BJ699" s="726"/>
      <c r="BK699" s="726"/>
      <c r="BL699" s="726"/>
    </row>
    <row r="700" spans="1:64" outlineLevel="1" x14ac:dyDescent="0.2">
      <c r="A700" s="726"/>
      <c r="B700" s="845" t="s">
        <v>946</v>
      </c>
      <c r="C700" s="974" t="s">
        <v>3448</v>
      </c>
      <c r="D700" s="463" t="s">
        <v>918</v>
      </c>
      <c r="E700" s="463" t="s">
        <v>918</v>
      </c>
      <c r="F700" s="463" t="s">
        <v>918</v>
      </c>
      <c r="G700" s="463" t="s">
        <v>918</v>
      </c>
      <c r="H700" s="463" t="s">
        <v>918</v>
      </c>
      <c r="I700" s="463" t="s">
        <v>918</v>
      </c>
      <c r="J700" s="463" t="s">
        <v>918</v>
      </c>
      <c r="K700" s="463" t="s">
        <v>918</v>
      </c>
      <c r="L700" s="463" t="s">
        <v>918</v>
      </c>
      <c r="M700" s="463" t="s">
        <v>918</v>
      </c>
      <c r="N700" s="463" t="s">
        <v>918</v>
      </c>
      <c r="O700" s="463" t="s">
        <v>918</v>
      </c>
      <c r="P700" s="463" t="s">
        <v>918</v>
      </c>
      <c r="Q700" s="463" t="s">
        <v>918</v>
      </c>
      <c r="R700" s="463" t="s">
        <v>918</v>
      </c>
      <c r="S700" s="463" t="s">
        <v>918</v>
      </c>
      <c r="T700" s="463" t="s">
        <v>918</v>
      </c>
      <c r="U700" s="463" t="s">
        <v>918</v>
      </c>
      <c r="V700" s="463" t="s">
        <v>918</v>
      </c>
      <c r="W700" s="463" t="s">
        <v>918</v>
      </c>
      <c r="X700" s="463" t="s">
        <v>918</v>
      </c>
      <c r="Y700" s="463" t="s">
        <v>918</v>
      </c>
      <c r="Z700" s="463" t="s">
        <v>918</v>
      </c>
      <c r="AA700" s="463" t="s">
        <v>918</v>
      </c>
      <c r="AB700" s="463" t="s">
        <v>918</v>
      </c>
      <c r="AC700" s="463" t="s">
        <v>918</v>
      </c>
      <c r="AD700" s="463" t="s">
        <v>918</v>
      </c>
      <c r="AE700" s="463" t="s">
        <v>918</v>
      </c>
      <c r="AF700" s="463" t="s">
        <v>918</v>
      </c>
      <c r="AG700" s="463" t="s">
        <v>918</v>
      </c>
      <c r="AH700" s="463" t="s">
        <v>918</v>
      </c>
      <c r="AI700" s="463" t="s">
        <v>918</v>
      </c>
      <c r="AJ700" s="463" t="s">
        <v>918</v>
      </c>
      <c r="AK700" s="463" t="s">
        <v>918</v>
      </c>
      <c r="AL700" s="726"/>
      <c r="AM700" s="726"/>
      <c r="AN700" s="726"/>
      <c r="AO700" s="726"/>
      <c r="AP700" s="726"/>
      <c r="AQ700" s="726"/>
      <c r="AR700" s="726"/>
      <c r="AS700" s="726"/>
      <c r="AT700" s="726"/>
      <c r="AU700" s="726"/>
      <c r="AV700" s="726"/>
      <c r="AW700" s="726"/>
      <c r="AX700" s="726"/>
      <c r="AY700" s="726"/>
      <c r="AZ700" s="726"/>
      <c r="BA700" s="726"/>
      <c r="BB700" s="726"/>
      <c r="BC700" s="726"/>
      <c r="BD700" s="726"/>
      <c r="BE700" s="726"/>
      <c r="BF700" s="726"/>
      <c r="BG700" s="726"/>
      <c r="BH700" s="726"/>
      <c r="BI700" s="726"/>
      <c r="BJ700" s="726"/>
      <c r="BK700" s="726"/>
      <c r="BL700" s="726"/>
    </row>
    <row r="701" spans="1:64" outlineLevel="1" x14ac:dyDescent="0.2">
      <c r="A701" s="726"/>
      <c r="B701" s="845" t="s">
        <v>946</v>
      </c>
      <c r="C701" s="974" t="s">
        <v>3449</v>
      </c>
      <c r="D701" s="463" t="s">
        <v>918</v>
      </c>
      <c r="E701" s="463" t="s">
        <v>918</v>
      </c>
      <c r="F701" s="463" t="s">
        <v>918</v>
      </c>
      <c r="G701" s="463" t="s">
        <v>918</v>
      </c>
      <c r="H701" s="463" t="s">
        <v>918</v>
      </c>
      <c r="I701" s="463" t="s">
        <v>918</v>
      </c>
      <c r="J701" s="463" t="s">
        <v>918</v>
      </c>
      <c r="K701" s="463" t="s">
        <v>918</v>
      </c>
      <c r="L701" s="463" t="s">
        <v>918</v>
      </c>
      <c r="M701" s="463" t="s">
        <v>918</v>
      </c>
      <c r="N701" s="463" t="s">
        <v>918</v>
      </c>
      <c r="O701" s="463" t="s">
        <v>918</v>
      </c>
      <c r="P701" s="463" t="s">
        <v>918</v>
      </c>
      <c r="Q701" s="463" t="s">
        <v>918</v>
      </c>
      <c r="R701" s="463" t="s">
        <v>918</v>
      </c>
      <c r="S701" s="463" t="s">
        <v>918</v>
      </c>
      <c r="T701" s="463" t="s">
        <v>918</v>
      </c>
      <c r="U701" s="463" t="s">
        <v>918</v>
      </c>
      <c r="V701" s="463" t="s">
        <v>918</v>
      </c>
      <c r="W701" s="463" t="s">
        <v>918</v>
      </c>
      <c r="X701" s="463" t="s">
        <v>918</v>
      </c>
      <c r="Y701" s="463" t="s">
        <v>918</v>
      </c>
      <c r="Z701" s="463" t="s">
        <v>918</v>
      </c>
      <c r="AA701" s="463" t="s">
        <v>918</v>
      </c>
      <c r="AB701" s="463" t="s">
        <v>918</v>
      </c>
      <c r="AC701" s="463" t="s">
        <v>918</v>
      </c>
      <c r="AD701" s="463" t="s">
        <v>918</v>
      </c>
      <c r="AE701" s="463" t="s">
        <v>918</v>
      </c>
      <c r="AF701" s="463" t="s">
        <v>918</v>
      </c>
      <c r="AG701" s="463" t="s">
        <v>918</v>
      </c>
      <c r="AH701" s="463" t="s">
        <v>918</v>
      </c>
      <c r="AI701" s="463" t="s">
        <v>918</v>
      </c>
      <c r="AJ701" s="463" t="s">
        <v>918</v>
      </c>
      <c r="AK701" s="463" t="s">
        <v>918</v>
      </c>
      <c r="AL701" s="726"/>
      <c r="AM701" s="726"/>
      <c r="AN701" s="726"/>
      <c r="AO701" s="726"/>
      <c r="AP701" s="726"/>
      <c r="AQ701" s="726"/>
      <c r="AR701" s="726"/>
      <c r="AS701" s="726"/>
      <c r="AT701" s="726"/>
      <c r="AU701" s="726"/>
      <c r="AV701" s="726"/>
      <c r="AW701" s="726"/>
      <c r="AX701" s="726"/>
      <c r="AY701" s="726"/>
      <c r="AZ701" s="726"/>
      <c r="BA701" s="726"/>
      <c r="BB701" s="726"/>
      <c r="BC701" s="726"/>
      <c r="BD701" s="726"/>
      <c r="BE701" s="726"/>
      <c r="BF701" s="726"/>
      <c r="BG701" s="726"/>
      <c r="BH701" s="726"/>
      <c r="BI701" s="726"/>
      <c r="BJ701" s="726"/>
      <c r="BK701" s="726"/>
      <c r="BL701" s="726"/>
    </row>
    <row r="702" spans="1:64" outlineLevel="1" x14ac:dyDescent="0.2">
      <c r="A702" s="726"/>
      <c r="B702" s="845" t="s">
        <v>946</v>
      </c>
      <c r="C702" s="974" t="s">
        <v>3450</v>
      </c>
      <c r="D702" s="463" t="s">
        <v>918</v>
      </c>
      <c r="E702" s="463" t="s">
        <v>918</v>
      </c>
      <c r="F702" s="463" t="s">
        <v>918</v>
      </c>
      <c r="G702" s="463" t="s">
        <v>918</v>
      </c>
      <c r="H702" s="463" t="s">
        <v>918</v>
      </c>
      <c r="I702" s="463" t="s">
        <v>918</v>
      </c>
      <c r="J702" s="463" t="s">
        <v>918</v>
      </c>
      <c r="K702" s="463" t="s">
        <v>918</v>
      </c>
      <c r="L702" s="463" t="s">
        <v>918</v>
      </c>
      <c r="M702" s="463" t="s">
        <v>918</v>
      </c>
      <c r="N702" s="463" t="s">
        <v>918</v>
      </c>
      <c r="O702" s="463" t="s">
        <v>918</v>
      </c>
      <c r="P702" s="463" t="s">
        <v>918</v>
      </c>
      <c r="Q702" s="463" t="s">
        <v>918</v>
      </c>
      <c r="R702" s="463" t="s">
        <v>918</v>
      </c>
      <c r="S702" s="463" t="s">
        <v>918</v>
      </c>
      <c r="T702" s="463" t="s">
        <v>918</v>
      </c>
      <c r="U702" s="463" t="s">
        <v>918</v>
      </c>
      <c r="V702" s="463" t="s">
        <v>918</v>
      </c>
      <c r="W702" s="463" t="s">
        <v>918</v>
      </c>
      <c r="X702" s="463" t="s">
        <v>918</v>
      </c>
      <c r="Y702" s="463" t="s">
        <v>918</v>
      </c>
      <c r="Z702" s="463" t="s">
        <v>918</v>
      </c>
      <c r="AA702" s="463" t="s">
        <v>918</v>
      </c>
      <c r="AB702" s="463" t="s">
        <v>918</v>
      </c>
      <c r="AC702" s="463" t="s">
        <v>918</v>
      </c>
      <c r="AD702" s="463" t="s">
        <v>918</v>
      </c>
      <c r="AE702" s="463" t="s">
        <v>918</v>
      </c>
      <c r="AF702" s="463" t="s">
        <v>918</v>
      </c>
      <c r="AG702" s="463" t="s">
        <v>918</v>
      </c>
      <c r="AH702" s="463" t="s">
        <v>918</v>
      </c>
      <c r="AI702" s="463" t="s">
        <v>918</v>
      </c>
      <c r="AJ702" s="463" t="s">
        <v>918</v>
      </c>
      <c r="AK702" s="463" t="s">
        <v>918</v>
      </c>
      <c r="AL702" s="726"/>
      <c r="AM702" s="726"/>
      <c r="AN702" s="726"/>
      <c r="AO702" s="726"/>
      <c r="AP702" s="726"/>
      <c r="AQ702" s="726"/>
      <c r="AR702" s="726"/>
      <c r="AS702" s="726"/>
      <c r="AT702" s="726"/>
      <c r="AU702" s="726"/>
      <c r="AV702" s="726"/>
      <c r="AW702" s="726"/>
      <c r="AX702" s="726"/>
      <c r="AY702" s="726"/>
      <c r="AZ702" s="726"/>
      <c r="BA702" s="726"/>
      <c r="BB702" s="726"/>
      <c r="BC702" s="726"/>
      <c r="BD702" s="726"/>
      <c r="BE702" s="726"/>
      <c r="BF702" s="726"/>
      <c r="BG702" s="726"/>
      <c r="BH702" s="726"/>
      <c r="BI702" s="726"/>
      <c r="BJ702" s="726"/>
      <c r="BK702" s="726"/>
      <c r="BL702" s="726"/>
    </row>
    <row r="703" spans="1:64" outlineLevel="1" x14ac:dyDescent="0.2">
      <c r="A703" s="726"/>
      <c r="B703" s="845" t="s">
        <v>946</v>
      </c>
      <c r="C703" s="974" t="s">
        <v>3451</v>
      </c>
      <c r="D703" s="463" t="s">
        <v>918</v>
      </c>
      <c r="E703" s="463" t="s">
        <v>918</v>
      </c>
      <c r="F703" s="463" t="s">
        <v>918</v>
      </c>
      <c r="G703" s="463" t="s">
        <v>918</v>
      </c>
      <c r="H703" s="463" t="s">
        <v>918</v>
      </c>
      <c r="I703" s="463" t="s">
        <v>918</v>
      </c>
      <c r="J703" s="463" t="s">
        <v>918</v>
      </c>
      <c r="K703" s="463" t="s">
        <v>918</v>
      </c>
      <c r="L703" s="463" t="s">
        <v>918</v>
      </c>
      <c r="M703" s="463" t="s">
        <v>918</v>
      </c>
      <c r="N703" s="463" t="s">
        <v>918</v>
      </c>
      <c r="O703" s="463" t="s">
        <v>918</v>
      </c>
      <c r="P703" s="463" t="s">
        <v>918</v>
      </c>
      <c r="Q703" s="463" t="s">
        <v>918</v>
      </c>
      <c r="R703" s="463" t="s">
        <v>918</v>
      </c>
      <c r="S703" s="463" t="s">
        <v>918</v>
      </c>
      <c r="T703" s="463" t="s">
        <v>918</v>
      </c>
      <c r="U703" s="463" t="s">
        <v>918</v>
      </c>
      <c r="V703" s="463" t="s">
        <v>918</v>
      </c>
      <c r="W703" s="463" t="s">
        <v>918</v>
      </c>
      <c r="X703" s="463" t="s">
        <v>918</v>
      </c>
      <c r="Y703" s="463" t="s">
        <v>918</v>
      </c>
      <c r="Z703" s="463" t="s">
        <v>918</v>
      </c>
      <c r="AA703" s="463" t="s">
        <v>918</v>
      </c>
      <c r="AB703" s="463" t="s">
        <v>918</v>
      </c>
      <c r="AC703" s="463" t="s">
        <v>918</v>
      </c>
      <c r="AD703" s="463" t="s">
        <v>918</v>
      </c>
      <c r="AE703" s="463" t="s">
        <v>918</v>
      </c>
      <c r="AF703" s="463" t="s">
        <v>918</v>
      </c>
      <c r="AG703" s="463" t="s">
        <v>918</v>
      </c>
      <c r="AH703" s="463" t="s">
        <v>918</v>
      </c>
      <c r="AI703" s="463" t="s">
        <v>918</v>
      </c>
      <c r="AJ703" s="463" t="s">
        <v>918</v>
      </c>
      <c r="AK703" s="463" t="s">
        <v>918</v>
      </c>
      <c r="AL703" s="726"/>
      <c r="AM703" s="726"/>
      <c r="AN703" s="726"/>
      <c r="AO703" s="726"/>
      <c r="AP703" s="726"/>
      <c r="AQ703" s="726"/>
      <c r="AR703" s="726"/>
      <c r="AS703" s="726"/>
      <c r="AT703" s="726"/>
      <c r="AU703" s="726"/>
      <c r="AV703" s="726"/>
      <c r="AW703" s="726"/>
      <c r="AX703" s="726"/>
      <c r="AY703" s="726"/>
      <c r="AZ703" s="726"/>
      <c r="BA703" s="726"/>
      <c r="BB703" s="726"/>
      <c r="BC703" s="726"/>
      <c r="BD703" s="726"/>
      <c r="BE703" s="726"/>
      <c r="BF703" s="726"/>
      <c r="BG703" s="726"/>
      <c r="BH703" s="726"/>
      <c r="BI703" s="726"/>
      <c r="BJ703" s="726"/>
      <c r="BK703" s="726"/>
      <c r="BL703" s="726"/>
    </row>
    <row r="704" spans="1:64" outlineLevel="1" x14ac:dyDescent="0.2">
      <c r="A704" s="726"/>
      <c r="B704" s="845" t="s">
        <v>946</v>
      </c>
      <c r="C704" s="974" t="s">
        <v>3452</v>
      </c>
      <c r="D704" s="463" t="s">
        <v>918</v>
      </c>
      <c r="E704" s="463" t="s">
        <v>918</v>
      </c>
      <c r="F704" s="463" t="s">
        <v>918</v>
      </c>
      <c r="G704" s="463" t="s">
        <v>918</v>
      </c>
      <c r="H704" s="463" t="s">
        <v>918</v>
      </c>
      <c r="I704" s="463" t="s">
        <v>918</v>
      </c>
      <c r="J704" s="463" t="s">
        <v>918</v>
      </c>
      <c r="K704" s="463" t="s">
        <v>918</v>
      </c>
      <c r="L704" s="463" t="s">
        <v>918</v>
      </c>
      <c r="M704" s="463" t="s">
        <v>918</v>
      </c>
      <c r="N704" s="463" t="s">
        <v>918</v>
      </c>
      <c r="O704" s="463" t="s">
        <v>918</v>
      </c>
      <c r="P704" s="463" t="s">
        <v>918</v>
      </c>
      <c r="Q704" s="463" t="s">
        <v>918</v>
      </c>
      <c r="R704" s="463" t="s">
        <v>918</v>
      </c>
      <c r="S704" s="463" t="s">
        <v>918</v>
      </c>
      <c r="T704" s="463" t="s">
        <v>918</v>
      </c>
      <c r="U704" s="463" t="s">
        <v>918</v>
      </c>
      <c r="V704" s="463" t="s">
        <v>918</v>
      </c>
      <c r="W704" s="463" t="s">
        <v>918</v>
      </c>
      <c r="X704" s="463" t="s">
        <v>918</v>
      </c>
      <c r="Y704" s="463" t="s">
        <v>918</v>
      </c>
      <c r="Z704" s="463" t="s">
        <v>918</v>
      </c>
      <c r="AA704" s="463" t="s">
        <v>918</v>
      </c>
      <c r="AB704" s="463" t="s">
        <v>918</v>
      </c>
      <c r="AC704" s="463" t="s">
        <v>918</v>
      </c>
      <c r="AD704" s="463" t="s">
        <v>918</v>
      </c>
      <c r="AE704" s="463" t="s">
        <v>918</v>
      </c>
      <c r="AF704" s="463" t="s">
        <v>918</v>
      </c>
      <c r="AG704" s="463" t="s">
        <v>918</v>
      </c>
      <c r="AH704" s="463" t="s">
        <v>918</v>
      </c>
      <c r="AI704" s="463" t="s">
        <v>918</v>
      </c>
      <c r="AJ704" s="463" t="s">
        <v>918</v>
      </c>
      <c r="AK704" s="463" t="s">
        <v>918</v>
      </c>
      <c r="AL704" s="726"/>
      <c r="AM704" s="726"/>
      <c r="AN704" s="726"/>
      <c r="AO704" s="726"/>
      <c r="AP704" s="726"/>
      <c r="AQ704" s="726"/>
      <c r="AR704" s="726"/>
      <c r="AS704" s="726"/>
      <c r="AT704" s="726"/>
      <c r="AU704" s="726"/>
      <c r="AV704" s="726"/>
      <c r="AW704" s="726"/>
      <c r="AX704" s="726"/>
      <c r="AY704" s="726"/>
      <c r="AZ704" s="726"/>
      <c r="BA704" s="726"/>
      <c r="BB704" s="726"/>
      <c r="BC704" s="726"/>
      <c r="BD704" s="726"/>
      <c r="BE704" s="726"/>
      <c r="BF704" s="726"/>
      <c r="BG704" s="726"/>
      <c r="BH704" s="726"/>
      <c r="BI704" s="726"/>
      <c r="BJ704" s="726"/>
      <c r="BK704" s="726"/>
      <c r="BL704" s="726"/>
    </row>
    <row r="705" spans="1:64" outlineLevel="1" x14ac:dyDescent="0.2">
      <c r="A705" s="726"/>
      <c r="B705" s="845" t="s">
        <v>946</v>
      </c>
      <c r="C705" s="974" t="s">
        <v>3453</v>
      </c>
      <c r="D705" s="463" t="s">
        <v>918</v>
      </c>
      <c r="E705" s="463" t="s">
        <v>918</v>
      </c>
      <c r="F705" s="463" t="s">
        <v>918</v>
      </c>
      <c r="G705" s="463" t="s">
        <v>918</v>
      </c>
      <c r="H705" s="463" t="s">
        <v>918</v>
      </c>
      <c r="I705" s="463" t="s">
        <v>918</v>
      </c>
      <c r="J705" s="463" t="s">
        <v>918</v>
      </c>
      <c r="K705" s="463" t="s">
        <v>918</v>
      </c>
      <c r="L705" s="463" t="s">
        <v>918</v>
      </c>
      <c r="M705" s="463" t="s">
        <v>918</v>
      </c>
      <c r="N705" s="463" t="s">
        <v>918</v>
      </c>
      <c r="O705" s="463" t="s">
        <v>918</v>
      </c>
      <c r="P705" s="463" t="s">
        <v>918</v>
      </c>
      <c r="Q705" s="463" t="s">
        <v>918</v>
      </c>
      <c r="R705" s="463" t="s">
        <v>918</v>
      </c>
      <c r="S705" s="463" t="s">
        <v>918</v>
      </c>
      <c r="T705" s="463" t="s">
        <v>918</v>
      </c>
      <c r="U705" s="463" t="s">
        <v>918</v>
      </c>
      <c r="V705" s="463" t="s">
        <v>918</v>
      </c>
      <c r="W705" s="463" t="s">
        <v>918</v>
      </c>
      <c r="X705" s="463" t="s">
        <v>918</v>
      </c>
      <c r="Y705" s="463" t="s">
        <v>918</v>
      </c>
      <c r="Z705" s="463" t="s">
        <v>918</v>
      </c>
      <c r="AA705" s="463" t="s">
        <v>918</v>
      </c>
      <c r="AB705" s="463" t="s">
        <v>918</v>
      </c>
      <c r="AC705" s="463" t="s">
        <v>918</v>
      </c>
      <c r="AD705" s="463" t="s">
        <v>918</v>
      </c>
      <c r="AE705" s="463" t="s">
        <v>918</v>
      </c>
      <c r="AF705" s="463" t="s">
        <v>918</v>
      </c>
      <c r="AG705" s="463" t="s">
        <v>918</v>
      </c>
      <c r="AH705" s="463" t="s">
        <v>918</v>
      </c>
      <c r="AI705" s="463" t="s">
        <v>918</v>
      </c>
      <c r="AJ705" s="463" t="s">
        <v>918</v>
      </c>
      <c r="AK705" s="463" t="s">
        <v>918</v>
      </c>
      <c r="AL705" s="726"/>
      <c r="AM705" s="726"/>
      <c r="AN705" s="726"/>
      <c r="AO705" s="726"/>
      <c r="AP705" s="726"/>
      <c r="AQ705" s="726"/>
      <c r="AR705" s="726"/>
      <c r="AS705" s="726"/>
      <c r="AT705" s="726"/>
      <c r="AU705" s="726"/>
      <c r="AV705" s="726"/>
      <c r="AW705" s="726"/>
      <c r="AX705" s="726"/>
      <c r="AY705" s="726"/>
      <c r="AZ705" s="726"/>
      <c r="BA705" s="726"/>
      <c r="BB705" s="726"/>
      <c r="BC705" s="726"/>
      <c r="BD705" s="726"/>
      <c r="BE705" s="726"/>
      <c r="BF705" s="726"/>
      <c r="BG705" s="726"/>
      <c r="BH705" s="726"/>
      <c r="BI705" s="726"/>
      <c r="BJ705" s="726"/>
      <c r="BK705" s="726"/>
      <c r="BL705" s="726"/>
    </row>
    <row r="706" spans="1:64" outlineLevel="1" x14ac:dyDescent="0.2">
      <c r="A706" s="726"/>
      <c r="B706" s="845" t="s">
        <v>946</v>
      </c>
      <c r="C706" s="974" t="s">
        <v>3454</v>
      </c>
      <c r="D706" s="463" t="s">
        <v>918</v>
      </c>
      <c r="E706" s="463" t="s">
        <v>918</v>
      </c>
      <c r="F706" s="463" t="s">
        <v>918</v>
      </c>
      <c r="G706" s="463" t="s">
        <v>918</v>
      </c>
      <c r="H706" s="463" t="s">
        <v>918</v>
      </c>
      <c r="I706" s="463" t="s">
        <v>918</v>
      </c>
      <c r="J706" s="463" t="s">
        <v>918</v>
      </c>
      <c r="K706" s="463" t="s">
        <v>918</v>
      </c>
      <c r="L706" s="463" t="s">
        <v>918</v>
      </c>
      <c r="M706" s="463" t="s">
        <v>918</v>
      </c>
      <c r="N706" s="463" t="s">
        <v>918</v>
      </c>
      <c r="O706" s="463" t="s">
        <v>918</v>
      </c>
      <c r="P706" s="463" t="s">
        <v>918</v>
      </c>
      <c r="Q706" s="463" t="s">
        <v>918</v>
      </c>
      <c r="R706" s="463" t="s">
        <v>918</v>
      </c>
      <c r="S706" s="463" t="s">
        <v>918</v>
      </c>
      <c r="T706" s="463" t="s">
        <v>918</v>
      </c>
      <c r="U706" s="463" t="s">
        <v>918</v>
      </c>
      <c r="V706" s="463" t="s">
        <v>918</v>
      </c>
      <c r="W706" s="463" t="s">
        <v>918</v>
      </c>
      <c r="X706" s="463" t="s">
        <v>918</v>
      </c>
      <c r="Y706" s="463" t="s">
        <v>918</v>
      </c>
      <c r="Z706" s="463" t="s">
        <v>918</v>
      </c>
      <c r="AA706" s="463" t="s">
        <v>918</v>
      </c>
      <c r="AB706" s="463" t="s">
        <v>918</v>
      </c>
      <c r="AC706" s="463" t="s">
        <v>918</v>
      </c>
      <c r="AD706" s="463" t="s">
        <v>918</v>
      </c>
      <c r="AE706" s="463" t="s">
        <v>918</v>
      </c>
      <c r="AF706" s="463" t="s">
        <v>918</v>
      </c>
      <c r="AG706" s="463" t="s">
        <v>918</v>
      </c>
      <c r="AH706" s="463" t="s">
        <v>918</v>
      </c>
      <c r="AI706" s="463" t="s">
        <v>918</v>
      </c>
      <c r="AJ706" s="463" t="s">
        <v>918</v>
      </c>
      <c r="AK706" s="463" t="s">
        <v>918</v>
      </c>
      <c r="AL706" s="726"/>
      <c r="AM706" s="726"/>
      <c r="AN706" s="726"/>
      <c r="AO706" s="726"/>
      <c r="AP706" s="726"/>
      <c r="AQ706" s="726"/>
      <c r="AR706" s="726"/>
      <c r="AS706" s="726"/>
      <c r="AT706" s="726"/>
      <c r="AU706" s="726"/>
      <c r="AV706" s="726"/>
      <c r="AW706" s="726"/>
      <c r="AX706" s="726"/>
      <c r="AY706" s="726"/>
      <c r="AZ706" s="726"/>
      <c r="BA706" s="726"/>
      <c r="BB706" s="726"/>
      <c r="BC706" s="726"/>
      <c r="BD706" s="726"/>
      <c r="BE706" s="726"/>
      <c r="BF706" s="726"/>
      <c r="BG706" s="726"/>
      <c r="BH706" s="726"/>
      <c r="BI706" s="726"/>
      <c r="BJ706" s="726"/>
      <c r="BK706" s="726"/>
      <c r="BL706" s="726"/>
    </row>
    <row r="707" spans="1:64" outlineLevel="1" x14ac:dyDescent="0.2">
      <c r="A707" s="726"/>
      <c r="B707" s="845" t="s">
        <v>946</v>
      </c>
      <c r="C707" s="974" t="s">
        <v>3455</v>
      </c>
      <c r="D707" s="463" t="s">
        <v>918</v>
      </c>
      <c r="E707" s="463" t="s">
        <v>918</v>
      </c>
      <c r="F707" s="463" t="s">
        <v>918</v>
      </c>
      <c r="G707" s="463" t="s">
        <v>918</v>
      </c>
      <c r="H707" s="463" t="s">
        <v>918</v>
      </c>
      <c r="I707" s="463" t="s">
        <v>918</v>
      </c>
      <c r="J707" s="463" t="s">
        <v>918</v>
      </c>
      <c r="K707" s="463" t="s">
        <v>918</v>
      </c>
      <c r="L707" s="463" t="s">
        <v>918</v>
      </c>
      <c r="M707" s="463" t="s">
        <v>918</v>
      </c>
      <c r="N707" s="463" t="s">
        <v>918</v>
      </c>
      <c r="O707" s="463" t="s">
        <v>918</v>
      </c>
      <c r="P707" s="463" t="s">
        <v>918</v>
      </c>
      <c r="Q707" s="463" t="s">
        <v>918</v>
      </c>
      <c r="R707" s="463" t="s">
        <v>918</v>
      </c>
      <c r="S707" s="463" t="s">
        <v>918</v>
      </c>
      <c r="T707" s="463" t="s">
        <v>918</v>
      </c>
      <c r="U707" s="463" t="s">
        <v>918</v>
      </c>
      <c r="V707" s="463" t="s">
        <v>918</v>
      </c>
      <c r="W707" s="463" t="s">
        <v>918</v>
      </c>
      <c r="X707" s="463" t="s">
        <v>918</v>
      </c>
      <c r="Y707" s="463" t="s">
        <v>918</v>
      </c>
      <c r="Z707" s="463" t="s">
        <v>918</v>
      </c>
      <c r="AA707" s="463" t="s">
        <v>918</v>
      </c>
      <c r="AB707" s="463" t="s">
        <v>918</v>
      </c>
      <c r="AC707" s="463" t="s">
        <v>918</v>
      </c>
      <c r="AD707" s="463" t="s">
        <v>918</v>
      </c>
      <c r="AE707" s="463" t="s">
        <v>918</v>
      </c>
      <c r="AF707" s="463" t="s">
        <v>918</v>
      </c>
      <c r="AG707" s="463" t="s">
        <v>918</v>
      </c>
      <c r="AH707" s="463" t="s">
        <v>918</v>
      </c>
      <c r="AI707" s="463" t="s">
        <v>918</v>
      </c>
      <c r="AJ707" s="463" t="s">
        <v>918</v>
      </c>
      <c r="AK707" s="463" t="s">
        <v>918</v>
      </c>
      <c r="AL707" s="726"/>
      <c r="AM707" s="726"/>
      <c r="AN707" s="726"/>
      <c r="AO707" s="726"/>
      <c r="AP707" s="726"/>
      <c r="AQ707" s="726"/>
      <c r="AR707" s="726"/>
      <c r="AS707" s="726"/>
      <c r="AT707" s="726"/>
      <c r="AU707" s="726"/>
      <c r="AV707" s="726"/>
      <c r="AW707" s="726"/>
      <c r="AX707" s="726"/>
      <c r="AY707" s="726"/>
      <c r="AZ707" s="726"/>
      <c r="BA707" s="726"/>
      <c r="BB707" s="726"/>
      <c r="BC707" s="726"/>
      <c r="BD707" s="726"/>
      <c r="BE707" s="726"/>
      <c r="BF707" s="726"/>
      <c r="BG707" s="726"/>
      <c r="BH707" s="726"/>
      <c r="BI707" s="726"/>
      <c r="BJ707" s="726"/>
      <c r="BK707" s="726"/>
      <c r="BL707" s="726"/>
    </row>
    <row r="708" spans="1:64" outlineLevel="1" x14ac:dyDescent="0.2">
      <c r="A708" s="726"/>
      <c r="B708" s="845" t="s">
        <v>946</v>
      </c>
      <c r="C708" s="974" t="s">
        <v>3456</v>
      </c>
      <c r="D708" s="463" t="s">
        <v>918</v>
      </c>
      <c r="E708" s="463" t="s">
        <v>918</v>
      </c>
      <c r="F708" s="463" t="s">
        <v>918</v>
      </c>
      <c r="G708" s="463" t="s">
        <v>918</v>
      </c>
      <c r="H708" s="463" t="s">
        <v>918</v>
      </c>
      <c r="I708" s="463" t="s">
        <v>918</v>
      </c>
      <c r="J708" s="463" t="s">
        <v>918</v>
      </c>
      <c r="K708" s="463" t="s">
        <v>918</v>
      </c>
      <c r="L708" s="463" t="s">
        <v>918</v>
      </c>
      <c r="M708" s="463" t="s">
        <v>918</v>
      </c>
      <c r="N708" s="463" t="s">
        <v>918</v>
      </c>
      <c r="O708" s="463" t="s">
        <v>918</v>
      </c>
      <c r="P708" s="463" t="s">
        <v>918</v>
      </c>
      <c r="Q708" s="463" t="s">
        <v>918</v>
      </c>
      <c r="R708" s="463" t="s">
        <v>918</v>
      </c>
      <c r="S708" s="463" t="s">
        <v>918</v>
      </c>
      <c r="T708" s="463" t="s">
        <v>918</v>
      </c>
      <c r="U708" s="463" t="s">
        <v>918</v>
      </c>
      <c r="V708" s="463" t="s">
        <v>918</v>
      </c>
      <c r="W708" s="463" t="s">
        <v>918</v>
      </c>
      <c r="X708" s="463" t="s">
        <v>918</v>
      </c>
      <c r="Y708" s="463" t="s">
        <v>918</v>
      </c>
      <c r="Z708" s="463" t="s">
        <v>918</v>
      </c>
      <c r="AA708" s="463" t="s">
        <v>918</v>
      </c>
      <c r="AB708" s="463" t="s">
        <v>918</v>
      </c>
      <c r="AC708" s="463" t="s">
        <v>918</v>
      </c>
      <c r="AD708" s="463" t="s">
        <v>918</v>
      </c>
      <c r="AE708" s="463" t="s">
        <v>918</v>
      </c>
      <c r="AF708" s="463" t="s">
        <v>918</v>
      </c>
      <c r="AG708" s="463" t="s">
        <v>918</v>
      </c>
      <c r="AH708" s="463" t="s">
        <v>918</v>
      </c>
      <c r="AI708" s="463" t="s">
        <v>918</v>
      </c>
      <c r="AJ708" s="463" t="s">
        <v>918</v>
      </c>
      <c r="AK708" s="463" t="s">
        <v>918</v>
      </c>
      <c r="AL708" s="726"/>
      <c r="AM708" s="726"/>
      <c r="AN708" s="726"/>
      <c r="AO708" s="726"/>
      <c r="AP708" s="726"/>
      <c r="AQ708" s="726"/>
      <c r="AR708" s="726"/>
      <c r="AS708" s="726"/>
      <c r="AT708" s="726"/>
      <c r="AU708" s="726"/>
      <c r="AV708" s="726"/>
      <c r="AW708" s="726"/>
      <c r="AX708" s="726"/>
      <c r="AY708" s="726"/>
      <c r="AZ708" s="726"/>
      <c r="BA708" s="726"/>
      <c r="BB708" s="726"/>
      <c r="BC708" s="726"/>
      <c r="BD708" s="726"/>
      <c r="BE708" s="726"/>
      <c r="BF708" s="726"/>
      <c r="BG708" s="726"/>
      <c r="BH708" s="726"/>
      <c r="BI708" s="726"/>
      <c r="BJ708" s="726"/>
      <c r="BK708" s="726"/>
      <c r="BL708" s="726"/>
    </row>
    <row r="709" spans="1:64" outlineLevel="1" x14ac:dyDescent="0.2">
      <c r="A709" s="726"/>
      <c r="B709" s="845" t="s">
        <v>946</v>
      </c>
      <c r="C709" s="974" t="s">
        <v>3457</v>
      </c>
      <c r="D709" s="463" t="s">
        <v>918</v>
      </c>
      <c r="E709" s="463" t="s">
        <v>918</v>
      </c>
      <c r="F709" s="463" t="s">
        <v>918</v>
      </c>
      <c r="G709" s="463" t="s">
        <v>918</v>
      </c>
      <c r="H709" s="463" t="s">
        <v>918</v>
      </c>
      <c r="I709" s="463" t="s">
        <v>918</v>
      </c>
      <c r="J709" s="463" t="s">
        <v>918</v>
      </c>
      <c r="K709" s="463" t="s">
        <v>918</v>
      </c>
      <c r="L709" s="463" t="s">
        <v>918</v>
      </c>
      <c r="M709" s="463" t="s">
        <v>918</v>
      </c>
      <c r="N709" s="463" t="s">
        <v>918</v>
      </c>
      <c r="O709" s="463" t="s">
        <v>918</v>
      </c>
      <c r="P709" s="463" t="s">
        <v>918</v>
      </c>
      <c r="Q709" s="463" t="s">
        <v>918</v>
      </c>
      <c r="R709" s="463" t="s">
        <v>918</v>
      </c>
      <c r="S709" s="463" t="s">
        <v>918</v>
      </c>
      <c r="T709" s="463" t="s">
        <v>918</v>
      </c>
      <c r="U709" s="463" t="s">
        <v>918</v>
      </c>
      <c r="V709" s="463" t="s">
        <v>918</v>
      </c>
      <c r="W709" s="463" t="s">
        <v>918</v>
      </c>
      <c r="X709" s="463" t="s">
        <v>918</v>
      </c>
      <c r="Y709" s="463" t="s">
        <v>918</v>
      </c>
      <c r="Z709" s="463" t="s">
        <v>918</v>
      </c>
      <c r="AA709" s="463" t="s">
        <v>918</v>
      </c>
      <c r="AB709" s="463" t="s">
        <v>918</v>
      </c>
      <c r="AC709" s="463" t="s">
        <v>918</v>
      </c>
      <c r="AD709" s="463" t="s">
        <v>918</v>
      </c>
      <c r="AE709" s="463" t="s">
        <v>918</v>
      </c>
      <c r="AF709" s="463" t="s">
        <v>918</v>
      </c>
      <c r="AG709" s="463" t="s">
        <v>918</v>
      </c>
      <c r="AH709" s="463" t="s">
        <v>918</v>
      </c>
      <c r="AI709" s="463" t="s">
        <v>918</v>
      </c>
      <c r="AJ709" s="463" t="s">
        <v>918</v>
      </c>
      <c r="AK709" s="463" t="s">
        <v>918</v>
      </c>
      <c r="AL709" s="726"/>
      <c r="AM709" s="726"/>
      <c r="AN709" s="726"/>
      <c r="AO709" s="726"/>
      <c r="AP709" s="726"/>
      <c r="AQ709" s="726"/>
      <c r="AR709" s="726"/>
      <c r="AS709" s="726"/>
      <c r="AT709" s="726"/>
      <c r="AU709" s="726"/>
      <c r="AV709" s="726"/>
      <c r="AW709" s="726"/>
      <c r="AX709" s="726"/>
      <c r="AY709" s="726"/>
      <c r="AZ709" s="726"/>
      <c r="BA709" s="726"/>
      <c r="BB709" s="726"/>
      <c r="BC709" s="726"/>
      <c r="BD709" s="726"/>
      <c r="BE709" s="726"/>
      <c r="BF709" s="726"/>
      <c r="BG709" s="726"/>
      <c r="BH709" s="726"/>
      <c r="BI709" s="726"/>
      <c r="BJ709" s="726"/>
      <c r="BK709" s="726"/>
      <c r="BL709" s="726"/>
    </row>
    <row r="710" spans="1:64" outlineLevel="1" x14ac:dyDescent="0.2">
      <c r="A710" s="726"/>
      <c r="B710" s="845" t="s">
        <v>946</v>
      </c>
      <c r="C710" s="974" t="s">
        <v>3458</v>
      </c>
      <c r="D710" s="463" t="s">
        <v>918</v>
      </c>
      <c r="E710" s="463" t="s">
        <v>918</v>
      </c>
      <c r="F710" s="463" t="s">
        <v>918</v>
      </c>
      <c r="G710" s="463" t="s">
        <v>918</v>
      </c>
      <c r="H710" s="463" t="s">
        <v>918</v>
      </c>
      <c r="I710" s="463" t="s">
        <v>918</v>
      </c>
      <c r="J710" s="463" t="s">
        <v>918</v>
      </c>
      <c r="K710" s="463" t="s">
        <v>918</v>
      </c>
      <c r="L710" s="463" t="s">
        <v>918</v>
      </c>
      <c r="M710" s="463" t="s">
        <v>918</v>
      </c>
      <c r="N710" s="463" t="s">
        <v>918</v>
      </c>
      <c r="O710" s="463" t="s">
        <v>918</v>
      </c>
      <c r="P710" s="463" t="s">
        <v>918</v>
      </c>
      <c r="Q710" s="463" t="s">
        <v>918</v>
      </c>
      <c r="R710" s="463" t="s">
        <v>918</v>
      </c>
      <c r="S710" s="463" t="s">
        <v>918</v>
      </c>
      <c r="T710" s="463" t="s">
        <v>918</v>
      </c>
      <c r="U710" s="463" t="s">
        <v>918</v>
      </c>
      <c r="V710" s="463" t="s">
        <v>918</v>
      </c>
      <c r="W710" s="463" t="s">
        <v>918</v>
      </c>
      <c r="X710" s="463" t="s">
        <v>918</v>
      </c>
      <c r="Y710" s="463" t="s">
        <v>918</v>
      </c>
      <c r="Z710" s="463" t="s">
        <v>918</v>
      </c>
      <c r="AA710" s="463" t="s">
        <v>918</v>
      </c>
      <c r="AB710" s="463" t="s">
        <v>918</v>
      </c>
      <c r="AC710" s="463" t="s">
        <v>918</v>
      </c>
      <c r="AD710" s="463" t="s">
        <v>918</v>
      </c>
      <c r="AE710" s="463" t="s">
        <v>918</v>
      </c>
      <c r="AF710" s="463" t="s">
        <v>918</v>
      </c>
      <c r="AG710" s="463" t="s">
        <v>918</v>
      </c>
      <c r="AH710" s="463" t="s">
        <v>918</v>
      </c>
      <c r="AI710" s="463" t="s">
        <v>918</v>
      </c>
      <c r="AJ710" s="463" t="s">
        <v>918</v>
      </c>
      <c r="AK710" s="463" t="s">
        <v>918</v>
      </c>
      <c r="AL710" s="726"/>
      <c r="AM710" s="726"/>
      <c r="AN710" s="726"/>
      <c r="AO710" s="726"/>
      <c r="AP710" s="726"/>
      <c r="AQ710" s="726"/>
      <c r="AR710" s="726"/>
      <c r="AS710" s="726"/>
      <c r="AT710" s="726"/>
      <c r="AU710" s="726"/>
      <c r="AV710" s="726"/>
      <c r="AW710" s="726"/>
      <c r="AX710" s="726"/>
      <c r="AY710" s="726"/>
      <c r="AZ710" s="726"/>
      <c r="BA710" s="726"/>
      <c r="BB710" s="726"/>
      <c r="BC710" s="726"/>
      <c r="BD710" s="726"/>
      <c r="BE710" s="726"/>
      <c r="BF710" s="726"/>
      <c r="BG710" s="726"/>
      <c r="BH710" s="726"/>
      <c r="BI710" s="726"/>
      <c r="BJ710" s="726"/>
      <c r="BK710" s="726"/>
      <c r="BL710" s="726"/>
    </row>
    <row r="711" spans="1:64" outlineLevel="1" x14ac:dyDescent="0.2">
      <c r="A711" s="726"/>
      <c r="B711" s="845" t="s">
        <v>946</v>
      </c>
      <c r="C711" s="974" t="s">
        <v>3459</v>
      </c>
      <c r="D711" s="463" t="s">
        <v>918</v>
      </c>
      <c r="E711" s="463" t="s">
        <v>918</v>
      </c>
      <c r="F711" s="463" t="s">
        <v>918</v>
      </c>
      <c r="G711" s="463" t="s">
        <v>918</v>
      </c>
      <c r="H711" s="463" t="s">
        <v>918</v>
      </c>
      <c r="I711" s="463" t="s">
        <v>918</v>
      </c>
      <c r="J711" s="463" t="s">
        <v>918</v>
      </c>
      <c r="K711" s="463" t="s">
        <v>918</v>
      </c>
      <c r="L711" s="463" t="s">
        <v>918</v>
      </c>
      <c r="M711" s="463" t="s">
        <v>918</v>
      </c>
      <c r="N711" s="463" t="s">
        <v>918</v>
      </c>
      <c r="O711" s="463" t="s">
        <v>918</v>
      </c>
      <c r="P711" s="463" t="s">
        <v>918</v>
      </c>
      <c r="Q711" s="463" t="s">
        <v>918</v>
      </c>
      <c r="R711" s="463" t="s">
        <v>918</v>
      </c>
      <c r="S711" s="463" t="s">
        <v>918</v>
      </c>
      <c r="T711" s="463" t="s">
        <v>918</v>
      </c>
      <c r="U711" s="463" t="s">
        <v>918</v>
      </c>
      <c r="V711" s="463" t="s">
        <v>918</v>
      </c>
      <c r="W711" s="463" t="s">
        <v>918</v>
      </c>
      <c r="X711" s="463" t="s">
        <v>918</v>
      </c>
      <c r="Y711" s="463" t="s">
        <v>918</v>
      </c>
      <c r="Z711" s="463" t="s">
        <v>918</v>
      </c>
      <c r="AA711" s="463" t="s">
        <v>918</v>
      </c>
      <c r="AB711" s="463" t="s">
        <v>918</v>
      </c>
      <c r="AC711" s="463" t="s">
        <v>918</v>
      </c>
      <c r="AD711" s="463" t="s">
        <v>918</v>
      </c>
      <c r="AE711" s="463" t="s">
        <v>918</v>
      </c>
      <c r="AF711" s="463" t="s">
        <v>918</v>
      </c>
      <c r="AG711" s="463" t="s">
        <v>918</v>
      </c>
      <c r="AH711" s="463" t="s">
        <v>918</v>
      </c>
      <c r="AI711" s="463" t="s">
        <v>918</v>
      </c>
      <c r="AJ711" s="463" t="s">
        <v>918</v>
      </c>
      <c r="AK711" s="463" t="s">
        <v>918</v>
      </c>
      <c r="AL711" s="726"/>
      <c r="AM711" s="726"/>
      <c r="AN711" s="726"/>
      <c r="AO711" s="726"/>
      <c r="AP711" s="726"/>
      <c r="AQ711" s="726"/>
      <c r="AR711" s="726"/>
      <c r="AS711" s="726"/>
      <c r="AT711" s="726"/>
      <c r="AU711" s="726"/>
      <c r="AV711" s="726"/>
      <c r="AW711" s="726"/>
      <c r="AX711" s="726"/>
      <c r="AY711" s="726"/>
      <c r="AZ711" s="726"/>
      <c r="BA711" s="726"/>
      <c r="BB711" s="726"/>
      <c r="BC711" s="726"/>
      <c r="BD711" s="726"/>
      <c r="BE711" s="726"/>
      <c r="BF711" s="726"/>
      <c r="BG711" s="726"/>
      <c r="BH711" s="726"/>
      <c r="BI711" s="726"/>
      <c r="BJ711" s="726"/>
      <c r="BK711" s="726"/>
      <c r="BL711" s="726"/>
    </row>
    <row r="712" spans="1:64" outlineLevel="1" x14ac:dyDescent="0.2">
      <c r="A712" s="726"/>
      <c r="B712" s="845" t="s">
        <v>946</v>
      </c>
      <c r="C712" s="974" t="s">
        <v>3460</v>
      </c>
      <c r="D712" s="463" t="s">
        <v>918</v>
      </c>
      <c r="E712" s="463" t="s">
        <v>918</v>
      </c>
      <c r="F712" s="463" t="s">
        <v>918</v>
      </c>
      <c r="G712" s="463" t="s">
        <v>918</v>
      </c>
      <c r="H712" s="463" t="s">
        <v>918</v>
      </c>
      <c r="I712" s="463" t="s">
        <v>918</v>
      </c>
      <c r="J712" s="463" t="s">
        <v>918</v>
      </c>
      <c r="K712" s="463" t="s">
        <v>918</v>
      </c>
      <c r="L712" s="463" t="s">
        <v>918</v>
      </c>
      <c r="M712" s="463" t="s">
        <v>918</v>
      </c>
      <c r="N712" s="463" t="s">
        <v>918</v>
      </c>
      <c r="O712" s="463" t="s">
        <v>918</v>
      </c>
      <c r="P712" s="463" t="s">
        <v>918</v>
      </c>
      <c r="Q712" s="463" t="s">
        <v>918</v>
      </c>
      <c r="R712" s="463" t="s">
        <v>918</v>
      </c>
      <c r="S712" s="463" t="s">
        <v>918</v>
      </c>
      <c r="T712" s="463" t="s">
        <v>918</v>
      </c>
      <c r="U712" s="463" t="s">
        <v>918</v>
      </c>
      <c r="V712" s="463" t="s">
        <v>918</v>
      </c>
      <c r="W712" s="463" t="s">
        <v>918</v>
      </c>
      <c r="X712" s="463" t="s">
        <v>918</v>
      </c>
      <c r="Y712" s="463" t="s">
        <v>918</v>
      </c>
      <c r="Z712" s="463" t="s">
        <v>918</v>
      </c>
      <c r="AA712" s="463" t="s">
        <v>918</v>
      </c>
      <c r="AB712" s="463" t="s">
        <v>918</v>
      </c>
      <c r="AC712" s="463" t="s">
        <v>918</v>
      </c>
      <c r="AD712" s="463" t="s">
        <v>918</v>
      </c>
      <c r="AE712" s="463" t="s">
        <v>918</v>
      </c>
      <c r="AF712" s="463" t="s">
        <v>918</v>
      </c>
      <c r="AG712" s="463" t="s">
        <v>918</v>
      </c>
      <c r="AH712" s="463" t="s">
        <v>918</v>
      </c>
      <c r="AI712" s="463" t="s">
        <v>918</v>
      </c>
      <c r="AJ712" s="463" t="s">
        <v>918</v>
      </c>
      <c r="AK712" s="463" t="s">
        <v>918</v>
      </c>
      <c r="AL712" s="726"/>
      <c r="AM712" s="726"/>
      <c r="AN712" s="726"/>
      <c r="AO712" s="726"/>
      <c r="AP712" s="726"/>
      <c r="AQ712" s="726"/>
      <c r="AR712" s="726"/>
      <c r="AS712" s="726"/>
      <c r="AT712" s="726"/>
      <c r="AU712" s="726"/>
      <c r="AV712" s="726"/>
      <c r="AW712" s="726"/>
      <c r="AX712" s="726"/>
      <c r="AY712" s="726"/>
      <c r="AZ712" s="726"/>
      <c r="BA712" s="726"/>
      <c r="BB712" s="726"/>
      <c r="BC712" s="726"/>
      <c r="BD712" s="726"/>
      <c r="BE712" s="726"/>
      <c r="BF712" s="726"/>
      <c r="BG712" s="726"/>
      <c r="BH712" s="726"/>
      <c r="BI712" s="726"/>
      <c r="BJ712" s="726"/>
      <c r="BK712" s="726"/>
      <c r="BL712" s="726"/>
    </row>
    <row r="713" spans="1:64" outlineLevel="1" x14ac:dyDescent="0.2">
      <c r="A713" s="726"/>
      <c r="B713" s="845" t="s">
        <v>946</v>
      </c>
      <c r="C713" s="974" t="s">
        <v>3461</v>
      </c>
      <c r="D713" s="463" t="s">
        <v>918</v>
      </c>
      <c r="E713" s="463" t="s">
        <v>918</v>
      </c>
      <c r="F713" s="463" t="s">
        <v>918</v>
      </c>
      <c r="G713" s="463" t="s">
        <v>918</v>
      </c>
      <c r="H713" s="463" t="s">
        <v>918</v>
      </c>
      <c r="I713" s="463" t="s">
        <v>918</v>
      </c>
      <c r="J713" s="463" t="s">
        <v>918</v>
      </c>
      <c r="K713" s="463" t="s">
        <v>918</v>
      </c>
      <c r="L713" s="463" t="s">
        <v>918</v>
      </c>
      <c r="M713" s="463" t="s">
        <v>918</v>
      </c>
      <c r="N713" s="463" t="s">
        <v>918</v>
      </c>
      <c r="O713" s="463" t="s">
        <v>918</v>
      </c>
      <c r="P713" s="463" t="s">
        <v>918</v>
      </c>
      <c r="Q713" s="463" t="s">
        <v>918</v>
      </c>
      <c r="R713" s="463" t="s">
        <v>918</v>
      </c>
      <c r="S713" s="463" t="s">
        <v>918</v>
      </c>
      <c r="T713" s="463" t="s">
        <v>918</v>
      </c>
      <c r="U713" s="463" t="s">
        <v>918</v>
      </c>
      <c r="V713" s="463" t="s">
        <v>918</v>
      </c>
      <c r="W713" s="463" t="s">
        <v>918</v>
      </c>
      <c r="X713" s="463" t="s">
        <v>918</v>
      </c>
      <c r="Y713" s="463" t="s">
        <v>918</v>
      </c>
      <c r="Z713" s="463" t="s">
        <v>918</v>
      </c>
      <c r="AA713" s="463" t="s">
        <v>918</v>
      </c>
      <c r="AB713" s="463" t="s">
        <v>918</v>
      </c>
      <c r="AC713" s="463" t="s">
        <v>918</v>
      </c>
      <c r="AD713" s="463" t="s">
        <v>918</v>
      </c>
      <c r="AE713" s="463" t="s">
        <v>918</v>
      </c>
      <c r="AF713" s="463" t="s">
        <v>918</v>
      </c>
      <c r="AG713" s="463" t="s">
        <v>918</v>
      </c>
      <c r="AH713" s="463" t="s">
        <v>918</v>
      </c>
      <c r="AI713" s="463" t="s">
        <v>918</v>
      </c>
      <c r="AJ713" s="463" t="s">
        <v>918</v>
      </c>
      <c r="AK713" s="463" t="s">
        <v>918</v>
      </c>
      <c r="AL713" s="726"/>
      <c r="AM713" s="726"/>
      <c r="AN713" s="726"/>
      <c r="AO713" s="726"/>
      <c r="AP713" s="726"/>
      <c r="AQ713" s="726"/>
      <c r="AR713" s="726"/>
      <c r="AS713" s="726"/>
      <c r="AT713" s="726"/>
      <c r="AU713" s="726"/>
      <c r="AV713" s="726"/>
      <c r="AW713" s="726"/>
      <c r="AX713" s="726"/>
      <c r="AY713" s="726"/>
      <c r="AZ713" s="726"/>
      <c r="BA713" s="726"/>
      <c r="BB713" s="726"/>
      <c r="BC713" s="726"/>
      <c r="BD713" s="726"/>
      <c r="BE713" s="726"/>
      <c r="BF713" s="726"/>
      <c r="BG713" s="726"/>
      <c r="BH713" s="726"/>
      <c r="BI713" s="726"/>
      <c r="BJ713" s="726"/>
      <c r="BK713" s="726"/>
      <c r="BL713" s="726"/>
    </row>
    <row r="714" spans="1:64" outlineLevel="1" x14ac:dyDescent="0.2">
      <c r="A714" s="726"/>
      <c r="B714" s="845" t="s">
        <v>946</v>
      </c>
      <c r="C714" s="974" t="s">
        <v>3462</v>
      </c>
      <c r="D714" s="463" t="s">
        <v>918</v>
      </c>
      <c r="E714" s="463" t="s">
        <v>918</v>
      </c>
      <c r="F714" s="463" t="s">
        <v>918</v>
      </c>
      <c r="G714" s="463" t="s">
        <v>918</v>
      </c>
      <c r="H714" s="463" t="s">
        <v>918</v>
      </c>
      <c r="I714" s="463" t="s">
        <v>918</v>
      </c>
      <c r="J714" s="463" t="s">
        <v>918</v>
      </c>
      <c r="K714" s="463" t="s">
        <v>918</v>
      </c>
      <c r="L714" s="463" t="s">
        <v>918</v>
      </c>
      <c r="M714" s="463" t="s">
        <v>918</v>
      </c>
      <c r="N714" s="463" t="s">
        <v>918</v>
      </c>
      <c r="O714" s="463" t="s">
        <v>918</v>
      </c>
      <c r="P714" s="463" t="s">
        <v>918</v>
      </c>
      <c r="Q714" s="463" t="s">
        <v>918</v>
      </c>
      <c r="R714" s="463" t="s">
        <v>918</v>
      </c>
      <c r="S714" s="463" t="s">
        <v>918</v>
      </c>
      <c r="T714" s="463" t="s">
        <v>918</v>
      </c>
      <c r="U714" s="463" t="s">
        <v>918</v>
      </c>
      <c r="V714" s="463" t="s">
        <v>918</v>
      </c>
      <c r="W714" s="463" t="s">
        <v>918</v>
      </c>
      <c r="X714" s="463" t="s">
        <v>918</v>
      </c>
      <c r="Y714" s="463" t="s">
        <v>918</v>
      </c>
      <c r="Z714" s="463" t="s">
        <v>918</v>
      </c>
      <c r="AA714" s="463" t="s">
        <v>918</v>
      </c>
      <c r="AB714" s="463" t="s">
        <v>918</v>
      </c>
      <c r="AC714" s="463" t="s">
        <v>918</v>
      </c>
      <c r="AD714" s="463" t="s">
        <v>918</v>
      </c>
      <c r="AE714" s="463" t="s">
        <v>918</v>
      </c>
      <c r="AF714" s="463" t="s">
        <v>918</v>
      </c>
      <c r="AG714" s="463" t="s">
        <v>918</v>
      </c>
      <c r="AH714" s="463" t="s">
        <v>918</v>
      </c>
      <c r="AI714" s="463" t="s">
        <v>918</v>
      </c>
      <c r="AJ714" s="463" t="s">
        <v>918</v>
      </c>
      <c r="AK714" s="463" t="s">
        <v>918</v>
      </c>
      <c r="AL714" s="726"/>
      <c r="AM714" s="726"/>
      <c r="AN714" s="726"/>
      <c r="AO714" s="726"/>
      <c r="AP714" s="726"/>
      <c r="AQ714" s="726"/>
      <c r="AR714" s="726"/>
      <c r="AS714" s="726"/>
      <c r="AT714" s="726"/>
      <c r="AU714" s="726"/>
      <c r="AV714" s="726"/>
      <c r="AW714" s="726"/>
      <c r="AX714" s="726"/>
      <c r="AY714" s="726"/>
      <c r="AZ714" s="726"/>
      <c r="BA714" s="726"/>
      <c r="BB714" s="726"/>
      <c r="BC714" s="726"/>
      <c r="BD714" s="726"/>
      <c r="BE714" s="726"/>
      <c r="BF714" s="726"/>
      <c r="BG714" s="726"/>
      <c r="BH714" s="726"/>
      <c r="BI714" s="726"/>
      <c r="BJ714" s="726"/>
      <c r="BK714" s="726"/>
      <c r="BL714" s="726"/>
    </row>
    <row r="715" spans="1:64" outlineLevel="1" x14ac:dyDescent="0.2">
      <c r="A715" s="726"/>
      <c r="B715" s="845" t="s">
        <v>946</v>
      </c>
      <c r="C715" s="974" t="s">
        <v>3463</v>
      </c>
      <c r="D715" s="463" t="s">
        <v>918</v>
      </c>
      <c r="E715" s="463" t="s">
        <v>918</v>
      </c>
      <c r="F715" s="463" t="s">
        <v>918</v>
      </c>
      <c r="G715" s="463" t="s">
        <v>918</v>
      </c>
      <c r="H715" s="463" t="s">
        <v>918</v>
      </c>
      <c r="I715" s="463" t="s">
        <v>918</v>
      </c>
      <c r="J715" s="463" t="s">
        <v>918</v>
      </c>
      <c r="K715" s="463" t="s">
        <v>918</v>
      </c>
      <c r="L715" s="463" t="s">
        <v>918</v>
      </c>
      <c r="M715" s="463" t="s">
        <v>918</v>
      </c>
      <c r="N715" s="463" t="s">
        <v>918</v>
      </c>
      <c r="O715" s="463" t="s">
        <v>918</v>
      </c>
      <c r="P715" s="463" t="s">
        <v>918</v>
      </c>
      <c r="Q715" s="463" t="s">
        <v>918</v>
      </c>
      <c r="R715" s="463" t="s">
        <v>918</v>
      </c>
      <c r="S715" s="463" t="s">
        <v>918</v>
      </c>
      <c r="T715" s="463" t="s">
        <v>918</v>
      </c>
      <c r="U715" s="463" t="s">
        <v>918</v>
      </c>
      <c r="V715" s="463" t="s">
        <v>918</v>
      </c>
      <c r="W715" s="463" t="s">
        <v>918</v>
      </c>
      <c r="X715" s="463" t="s">
        <v>918</v>
      </c>
      <c r="Y715" s="463" t="s">
        <v>918</v>
      </c>
      <c r="Z715" s="463" t="s">
        <v>918</v>
      </c>
      <c r="AA715" s="463" t="s">
        <v>918</v>
      </c>
      <c r="AB715" s="463" t="s">
        <v>918</v>
      </c>
      <c r="AC715" s="463" t="s">
        <v>918</v>
      </c>
      <c r="AD715" s="463" t="s">
        <v>918</v>
      </c>
      <c r="AE715" s="463" t="s">
        <v>918</v>
      </c>
      <c r="AF715" s="463" t="s">
        <v>918</v>
      </c>
      <c r="AG715" s="463" t="s">
        <v>918</v>
      </c>
      <c r="AH715" s="463" t="s">
        <v>918</v>
      </c>
      <c r="AI715" s="463" t="s">
        <v>918</v>
      </c>
      <c r="AJ715" s="463" t="s">
        <v>918</v>
      </c>
      <c r="AK715" s="463" t="s">
        <v>918</v>
      </c>
      <c r="AL715" s="726"/>
      <c r="AM715" s="726"/>
      <c r="AN715" s="726"/>
      <c r="AO715" s="726"/>
      <c r="AP715" s="726"/>
      <c r="AQ715" s="726"/>
      <c r="AR715" s="726"/>
      <c r="AS715" s="726"/>
      <c r="AT715" s="726"/>
      <c r="AU715" s="726"/>
      <c r="AV715" s="726"/>
      <c r="AW715" s="726"/>
      <c r="AX715" s="726"/>
      <c r="AY715" s="726"/>
      <c r="AZ715" s="726"/>
      <c r="BA715" s="726"/>
      <c r="BB715" s="726"/>
      <c r="BC715" s="726"/>
      <c r="BD715" s="726"/>
      <c r="BE715" s="726"/>
      <c r="BF715" s="726"/>
      <c r="BG715" s="726"/>
      <c r="BH715" s="726"/>
      <c r="BI715" s="726"/>
      <c r="BJ715" s="726"/>
      <c r="BK715" s="726"/>
      <c r="BL715" s="726"/>
    </row>
    <row r="716" spans="1:64" outlineLevel="1" x14ac:dyDescent="0.2">
      <c r="A716" s="726"/>
      <c r="B716" s="845" t="s">
        <v>946</v>
      </c>
      <c r="C716" s="974" t="s">
        <v>3464</v>
      </c>
      <c r="D716" s="463" t="s">
        <v>918</v>
      </c>
      <c r="E716" s="463" t="s">
        <v>918</v>
      </c>
      <c r="F716" s="463" t="s">
        <v>918</v>
      </c>
      <c r="G716" s="463" t="s">
        <v>918</v>
      </c>
      <c r="H716" s="463" t="s">
        <v>918</v>
      </c>
      <c r="I716" s="463" t="s">
        <v>918</v>
      </c>
      <c r="J716" s="463" t="s">
        <v>918</v>
      </c>
      <c r="K716" s="463" t="s">
        <v>918</v>
      </c>
      <c r="L716" s="463" t="s">
        <v>918</v>
      </c>
      <c r="M716" s="463" t="s">
        <v>918</v>
      </c>
      <c r="N716" s="463" t="s">
        <v>918</v>
      </c>
      <c r="O716" s="463" t="s">
        <v>918</v>
      </c>
      <c r="P716" s="463" t="s">
        <v>918</v>
      </c>
      <c r="Q716" s="463" t="s">
        <v>918</v>
      </c>
      <c r="R716" s="463" t="s">
        <v>918</v>
      </c>
      <c r="S716" s="463" t="s">
        <v>918</v>
      </c>
      <c r="T716" s="463" t="s">
        <v>918</v>
      </c>
      <c r="U716" s="463" t="s">
        <v>918</v>
      </c>
      <c r="V716" s="463" t="s">
        <v>918</v>
      </c>
      <c r="W716" s="463" t="s">
        <v>918</v>
      </c>
      <c r="X716" s="463" t="s">
        <v>918</v>
      </c>
      <c r="Y716" s="463" t="s">
        <v>918</v>
      </c>
      <c r="Z716" s="463" t="s">
        <v>918</v>
      </c>
      <c r="AA716" s="463" t="s">
        <v>918</v>
      </c>
      <c r="AB716" s="463" t="s">
        <v>918</v>
      </c>
      <c r="AC716" s="463" t="s">
        <v>918</v>
      </c>
      <c r="AD716" s="463" t="s">
        <v>918</v>
      </c>
      <c r="AE716" s="463" t="s">
        <v>918</v>
      </c>
      <c r="AF716" s="463" t="s">
        <v>918</v>
      </c>
      <c r="AG716" s="463" t="s">
        <v>918</v>
      </c>
      <c r="AH716" s="463" t="s">
        <v>918</v>
      </c>
      <c r="AI716" s="463" t="s">
        <v>918</v>
      </c>
      <c r="AJ716" s="463" t="s">
        <v>918</v>
      </c>
      <c r="AK716" s="463" t="s">
        <v>918</v>
      </c>
      <c r="AL716" s="726"/>
      <c r="AM716" s="726"/>
      <c r="AN716" s="726"/>
      <c r="AO716" s="726"/>
      <c r="AP716" s="726"/>
      <c r="AQ716" s="726"/>
      <c r="AR716" s="726"/>
      <c r="AS716" s="726"/>
      <c r="AT716" s="726"/>
      <c r="AU716" s="726"/>
      <c r="AV716" s="726"/>
      <c r="AW716" s="726"/>
      <c r="AX716" s="726"/>
      <c r="AY716" s="726"/>
      <c r="AZ716" s="726"/>
      <c r="BA716" s="726"/>
      <c r="BB716" s="726"/>
      <c r="BC716" s="726"/>
      <c r="BD716" s="726"/>
      <c r="BE716" s="726"/>
      <c r="BF716" s="726"/>
      <c r="BG716" s="726"/>
      <c r="BH716" s="726"/>
      <c r="BI716" s="726"/>
      <c r="BJ716" s="726"/>
      <c r="BK716" s="726"/>
      <c r="BL716" s="726"/>
    </row>
    <row r="717" spans="1:64" outlineLevel="1" x14ac:dyDescent="0.2">
      <c r="A717" s="726"/>
      <c r="B717" s="845" t="s">
        <v>946</v>
      </c>
      <c r="C717" s="974" t="s">
        <v>3465</v>
      </c>
      <c r="D717" s="463" t="s">
        <v>918</v>
      </c>
      <c r="E717" s="463" t="s">
        <v>918</v>
      </c>
      <c r="F717" s="463" t="s">
        <v>918</v>
      </c>
      <c r="G717" s="463" t="s">
        <v>918</v>
      </c>
      <c r="H717" s="463" t="s">
        <v>918</v>
      </c>
      <c r="I717" s="463" t="s">
        <v>918</v>
      </c>
      <c r="J717" s="463" t="s">
        <v>918</v>
      </c>
      <c r="K717" s="463" t="s">
        <v>918</v>
      </c>
      <c r="L717" s="463" t="s">
        <v>918</v>
      </c>
      <c r="M717" s="463" t="s">
        <v>918</v>
      </c>
      <c r="N717" s="463" t="s">
        <v>918</v>
      </c>
      <c r="O717" s="463" t="s">
        <v>918</v>
      </c>
      <c r="P717" s="463" t="s">
        <v>918</v>
      </c>
      <c r="Q717" s="463" t="s">
        <v>918</v>
      </c>
      <c r="R717" s="463" t="s">
        <v>918</v>
      </c>
      <c r="S717" s="463" t="s">
        <v>918</v>
      </c>
      <c r="T717" s="463" t="s">
        <v>918</v>
      </c>
      <c r="U717" s="463" t="s">
        <v>918</v>
      </c>
      <c r="V717" s="463" t="s">
        <v>918</v>
      </c>
      <c r="W717" s="463" t="s">
        <v>918</v>
      </c>
      <c r="X717" s="463" t="s">
        <v>918</v>
      </c>
      <c r="Y717" s="463" t="s">
        <v>918</v>
      </c>
      <c r="Z717" s="463" t="s">
        <v>918</v>
      </c>
      <c r="AA717" s="463" t="s">
        <v>918</v>
      </c>
      <c r="AB717" s="463" t="s">
        <v>918</v>
      </c>
      <c r="AC717" s="463" t="s">
        <v>918</v>
      </c>
      <c r="AD717" s="463" t="s">
        <v>918</v>
      </c>
      <c r="AE717" s="463" t="s">
        <v>918</v>
      </c>
      <c r="AF717" s="463" t="s">
        <v>918</v>
      </c>
      <c r="AG717" s="463" t="s">
        <v>918</v>
      </c>
      <c r="AH717" s="463" t="s">
        <v>918</v>
      </c>
      <c r="AI717" s="463" t="s">
        <v>918</v>
      </c>
      <c r="AJ717" s="463" t="s">
        <v>918</v>
      </c>
      <c r="AK717" s="463" t="s">
        <v>918</v>
      </c>
      <c r="AL717" s="726"/>
      <c r="AM717" s="726"/>
      <c r="AN717" s="726"/>
      <c r="AO717" s="726"/>
      <c r="AP717" s="726"/>
      <c r="AQ717" s="726"/>
      <c r="AR717" s="726"/>
      <c r="AS717" s="726"/>
      <c r="AT717" s="726"/>
      <c r="AU717" s="726"/>
      <c r="AV717" s="726"/>
      <c r="AW717" s="726"/>
      <c r="AX717" s="726"/>
      <c r="AY717" s="726"/>
      <c r="AZ717" s="726"/>
      <c r="BA717" s="726"/>
      <c r="BB717" s="726"/>
      <c r="BC717" s="726"/>
      <c r="BD717" s="726"/>
      <c r="BE717" s="726"/>
      <c r="BF717" s="726"/>
      <c r="BG717" s="726"/>
      <c r="BH717" s="726"/>
      <c r="BI717" s="726"/>
      <c r="BJ717" s="726"/>
      <c r="BK717" s="726"/>
      <c r="BL717" s="726"/>
    </row>
    <row r="718" spans="1:64" outlineLevel="1" x14ac:dyDescent="0.2">
      <c r="A718" s="726"/>
      <c r="B718" s="845" t="s">
        <v>946</v>
      </c>
      <c r="C718" s="974" t="s">
        <v>3466</v>
      </c>
      <c r="D718" s="463" t="s">
        <v>918</v>
      </c>
      <c r="E718" s="463" t="s">
        <v>918</v>
      </c>
      <c r="F718" s="463" t="s">
        <v>918</v>
      </c>
      <c r="G718" s="463" t="s">
        <v>918</v>
      </c>
      <c r="H718" s="463" t="s">
        <v>918</v>
      </c>
      <c r="I718" s="463" t="s">
        <v>918</v>
      </c>
      <c r="J718" s="463" t="s">
        <v>918</v>
      </c>
      <c r="K718" s="463" t="s">
        <v>918</v>
      </c>
      <c r="L718" s="463" t="s">
        <v>918</v>
      </c>
      <c r="M718" s="463" t="s">
        <v>918</v>
      </c>
      <c r="N718" s="463" t="s">
        <v>918</v>
      </c>
      <c r="O718" s="463" t="s">
        <v>918</v>
      </c>
      <c r="P718" s="463" t="s">
        <v>918</v>
      </c>
      <c r="Q718" s="463" t="s">
        <v>918</v>
      </c>
      <c r="R718" s="463" t="s">
        <v>918</v>
      </c>
      <c r="S718" s="463" t="s">
        <v>918</v>
      </c>
      <c r="T718" s="463" t="s">
        <v>918</v>
      </c>
      <c r="U718" s="463" t="s">
        <v>918</v>
      </c>
      <c r="V718" s="463" t="s">
        <v>918</v>
      </c>
      <c r="W718" s="463" t="s">
        <v>918</v>
      </c>
      <c r="X718" s="463" t="s">
        <v>918</v>
      </c>
      <c r="Y718" s="463" t="s">
        <v>918</v>
      </c>
      <c r="Z718" s="463" t="s">
        <v>918</v>
      </c>
      <c r="AA718" s="463" t="s">
        <v>918</v>
      </c>
      <c r="AB718" s="463" t="s">
        <v>918</v>
      </c>
      <c r="AC718" s="463" t="s">
        <v>918</v>
      </c>
      <c r="AD718" s="463" t="s">
        <v>918</v>
      </c>
      <c r="AE718" s="463" t="s">
        <v>918</v>
      </c>
      <c r="AF718" s="463" t="s">
        <v>918</v>
      </c>
      <c r="AG718" s="463" t="s">
        <v>918</v>
      </c>
      <c r="AH718" s="463" t="s">
        <v>918</v>
      </c>
      <c r="AI718" s="463" t="s">
        <v>918</v>
      </c>
      <c r="AJ718" s="463" t="s">
        <v>918</v>
      </c>
      <c r="AK718" s="463" t="s">
        <v>918</v>
      </c>
      <c r="AL718" s="726"/>
      <c r="AM718" s="726"/>
      <c r="AN718" s="726"/>
      <c r="AO718" s="726"/>
      <c r="AP718" s="726"/>
      <c r="AQ718" s="726"/>
      <c r="AR718" s="726"/>
      <c r="AS718" s="726"/>
      <c r="AT718" s="726"/>
      <c r="AU718" s="726"/>
      <c r="AV718" s="726"/>
      <c r="AW718" s="726"/>
      <c r="AX718" s="726"/>
      <c r="AY718" s="726"/>
      <c r="AZ718" s="726"/>
      <c r="BA718" s="726"/>
      <c r="BB718" s="726"/>
      <c r="BC718" s="726"/>
      <c r="BD718" s="726"/>
      <c r="BE718" s="726"/>
      <c r="BF718" s="726"/>
      <c r="BG718" s="726"/>
      <c r="BH718" s="726"/>
      <c r="BI718" s="726"/>
      <c r="BJ718" s="726"/>
      <c r="BK718" s="726"/>
      <c r="BL718" s="726"/>
    </row>
    <row r="719" spans="1:64" outlineLevel="1" x14ac:dyDescent="0.2">
      <c r="A719" s="726"/>
      <c r="B719" s="845" t="s">
        <v>946</v>
      </c>
      <c r="C719" s="974" t="s">
        <v>3467</v>
      </c>
      <c r="D719" s="463" t="s">
        <v>918</v>
      </c>
      <c r="E719" s="463" t="s">
        <v>918</v>
      </c>
      <c r="F719" s="463" t="s">
        <v>918</v>
      </c>
      <c r="G719" s="463" t="s">
        <v>918</v>
      </c>
      <c r="H719" s="463" t="s">
        <v>918</v>
      </c>
      <c r="I719" s="463" t="s">
        <v>918</v>
      </c>
      <c r="J719" s="463" t="s">
        <v>918</v>
      </c>
      <c r="K719" s="463" t="s">
        <v>918</v>
      </c>
      <c r="L719" s="463" t="s">
        <v>918</v>
      </c>
      <c r="M719" s="463" t="s">
        <v>918</v>
      </c>
      <c r="N719" s="463" t="s">
        <v>918</v>
      </c>
      <c r="O719" s="463" t="s">
        <v>918</v>
      </c>
      <c r="P719" s="463" t="s">
        <v>918</v>
      </c>
      <c r="Q719" s="463" t="s">
        <v>918</v>
      </c>
      <c r="R719" s="463" t="s">
        <v>918</v>
      </c>
      <c r="S719" s="463" t="s">
        <v>918</v>
      </c>
      <c r="T719" s="463" t="s">
        <v>918</v>
      </c>
      <c r="U719" s="463" t="s">
        <v>918</v>
      </c>
      <c r="V719" s="463" t="s">
        <v>918</v>
      </c>
      <c r="W719" s="463" t="s">
        <v>918</v>
      </c>
      <c r="X719" s="463" t="s">
        <v>918</v>
      </c>
      <c r="Y719" s="463" t="s">
        <v>918</v>
      </c>
      <c r="Z719" s="463" t="s">
        <v>918</v>
      </c>
      <c r="AA719" s="463" t="s">
        <v>918</v>
      </c>
      <c r="AB719" s="463" t="s">
        <v>918</v>
      </c>
      <c r="AC719" s="463" t="s">
        <v>918</v>
      </c>
      <c r="AD719" s="463" t="s">
        <v>918</v>
      </c>
      <c r="AE719" s="463" t="s">
        <v>918</v>
      </c>
      <c r="AF719" s="463" t="s">
        <v>918</v>
      </c>
      <c r="AG719" s="463" t="s">
        <v>918</v>
      </c>
      <c r="AH719" s="463" t="s">
        <v>918</v>
      </c>
      <c r="AI719" s="463" t="s">
        <v>918</v>
      </c>
      <c r="AJ719" s="463" t="s">
        <v>918</v>
      </c>
      <c r="AK719" s="463" t="s">
        <v>918</v>
      </c>
      <c r="AL719" s="726"/>
      <c r="AM719" s="726"/>
      <c r="AN719" s="726"/>
      <c r="AO719" s="726"/>
      <c r="AP719" s="726"/>
      <c r="AQ719" s="726"/>
      <c r="AR719" s="726"/>
      <c r="AS719" s="726"/>
      <c r="AT719" s="726"/>
      <c r="AU719" s="726"/>
      <c r="AV719" s="726"/>
      <c r="AW719" s="726"/>
      <c r="AX719" s="726"/>
      <c r="AY719" s="726"/>
      <c r="AZ719" s="726"/>
      <c r="BA719" s="726"/>
      <c r="BB719" s="726"/>
      <c r="BC719" s="726"/>
      <c r="BD719" s="726"/>
      <c r="BE719" s="726"/>
      <c r="BF719" s="726"/>
      <c r="BG719" s="726"/>
      <c r="BH719" s="726"/>
      <c r="BI719" s="726"/>
      <c r="BJ719" s="726"/>
      <c r="BK719" s="726"/>
      <c r="BL719" s="726"/>
    </row>
    <row r="720" spans="1:64" outlineLevel="1" x14ac:dyDescent="0.2">
      <c r="A720" s="726"/>
      <c r="B720" s="845" t="s">
        <v>946</v>
      </c>
      <c r="C720" s="974" t="s">
        <v>3468</v>
      </c>
      <c r="D720" s="463" t="s">
        <v>918</v>
      </c>
      <c r="E720" s="463" t="s">
        <v>918</v>
      </c>
      <c r="F720" s="463" t="s">
        <v>918</v>
      </c>
      <c r="G720" s="463" t="s">
        <v>918</v>
      </c>
      <c r="H720" s="463" t="s">
        <v>918</v>
      </c>
      <c r="I720" s="463" t="s">
        <v>918</v>
      </c>
      <c r="J720" s="463" t="s">
        <v>918</v>
      </c>
      <c r="K720" s="463" t="s">
        <v>918</v>
      </c>
      <c r="L720" s="463" t="s">
        <v>918</v>
      </c>
      <c r="M720" s="463" t="s">
        <v>918</v>
      </c>
      <c r="N720" s="463" t="s">
        <v>918</v>
      </c>
      <c r="O720" s="463" t="s">
        <v>918</v>
      </c>
      <c r="P720" s="463" t="s">
        <v>918</v>
      </c>
      <c r="Q720" s="463" t="s">
        <v>918</v>
      </c>
      <c r="R720" s="463" t="s">
        <v>918</v>
      </c>
      <c r="S720" s="463" t="s">
        <v>918</v>
      </c>
      <c r="T720" s="463" t="s">
        <v>918</v>
      </c>
      <c r="U720" s="463" t="s">
        <v>918</v>
      </c>
      <c r="V720" s="463" t="s">
        <v>918</v>
      </c>
      <c r="W720" s="463" t="s">
        <v>918</v>
      </c>
      <c r="X720" s="463" t="s">
        <v>918</v>
      </c>
      <c r="Y720" s="463" t="s">
        <v>918</v>
      </c>
      <c r="Z720" s="463" t="s">
        <v>918</v>
      </c>
      <c r="AA720" s="463" t="s">
        <v>918</v>
      </c>
      <c r="AB720" s="463" t="s">
        <v>918</v>
      </c>
      <c r="AC720" s="463" t="s">
        <v>918</v>
      </c>
      <c r="AD720" s="463" t="s">
        <v>918</v>
      </c>
      <c r="AE720" s="463" t="s">
        <v>918</v>
      </c>
      <c r="AF720" s="463" t="s">
        <v>918</v>
      </c>
      <c r="AG720" s="463" t="s">
        <v>918</v>
      </c>
      <c r="AH720" s="463" t="s">
        <v>918</v>
      </c>
      <c r="AI720" s="463" t="s">
        <v>918</v>
      </c>
      <c r="AJ720" s="463" t="s">
        <v>918</v>
      </c>
      <c r="AK720" s="463" t="s">
        <v>918</v>
      </c>
      <c r="AL720" s="726"/>
      <c r="AM720" s="726"/>
      <c r="AN720" s="726"/>
      <c r="AO720" s="726"/>
      <c r="AP720" s="726"/>
      <c r="AQ720" s="726"/>
      <c r="AR720" s="726"/>
      <c r="AS720" s="726"/>
      <c r="AT720" s="726"/>
      <c r="AU720" s="726"/>
      <c r="AV720" s="726"/>
      <c r="AW720" s="726"/>
      <c r="AX720" s="726"/>
      <c r="AY720" s="726"/>
      <c r="AZ720" s="726"/>
      <c r="BA720" s="726"/>
      <c r="BB720" s="726"/>
      <c r="BC720" s="726"/>
      <c r="BD720" s="726"/>
      <c r="BE720" s="726"/>
      <c r="BF720" s="726"/>
      <c r="BG720" s="726"/>
      <c r="BH720" s="726"/>
      <c r="BI720" s="726"/>
      <c r="BJ720" s="726"/>
      <c r="BK720" s="726"/>
      <c r="BL720" s="726"/>
    </row>
    <row r="721" spans="1:64" outlineLevel="1" x14ac:dyDescent="0.2">
      <c r="A721" s="726"/>
      <c r="B721" s="845" t="s">
        <v>946</v>
      </c>
      <c r="C721" s="974" t="s">
        <v>3469</v>
      </c>
      <c r="D721" s="463" t="s">
        <v>918</v>
      </c>
      <c r="E721" s="463" t="s">
        <v>918</v>
      </c>
      <c r="F721" s="463" t="s">
        <v>918</v>
      </c>
      <c r="G721" s="463" t="s">
        <v>918</v>
      </c>
      <c r="H721" s="463" t="s">
        <v>918</v>
      </c>
      <c r="I721" s="463" t="s">
        <v>918</v>
      </c>
      <c r="J721" s="463" t="s">
        <v>918</v>
      </c>
      <c r="K721" s="463" t="s">
        <v>918</v>
      </c>
      <c r="L721" s="463" t="s">
        <v>918</v>
      </c>
      <c r="M721" s="463" t="s">
        <v>918</v>
      </c>
      <c r="N721" s="463" t="s">
        <v>918</v>
      </c>
      <c r="O721" s="463" t="s">
        <v>918</v>
      </c>
      <c r="P721" s="463" t="s">
        <v>918</v>
      </c>
      <c r="Q721" s="463" t="s">
        <v>918</v>
      </c>
      <c r="R721" s="463" t="s">
        <v>918</v>
      </c>
      <c r="S721" s="463" t="s">
        <v>918</v>
      </c>
      <c r="T721" s="463" t="s">
        <v>918</v>
      </c>
      <c r="U721" s="463" t="s">
        <v>918</v>
      </c>
      <c r="V721" s="463" t="s">
        <v>918</v>
      </c>
      <c r="W721" s="463" t="s">
        <v>918</v>
      </c>
      <c r="X721" s="463" t="s">
        <v>918</v>
      </c>
      <c r="Y721" s="463" t="s">
        <v>918</v>
      </c>
      <c r="Z721" s="463" t="s">
        <v>918</v>
      </c>
      <c r="AA721" s="463" t="s">
        <v>918</v>
      </c>
      <c r="AB721" s="463" t="s">
        <v>918</v>
      </c>
      <c r="AC721" s="463" t="s">
        <v>918</v>
      </c>
      <c r="AD721" s="463" t="s">
        <v>918</v>
      </c>
      <c r="AE721" s="463" t="s">
        <v>918</v>
      </c>
      <c r="AF721" s="463" t="s">
        <v>918</v>
      </c>
      <c r="AG721" s="463" t="s">
        <v>918</v>
      </c>
      <c r="AH721" s="463" t="s">
        <v>918</v>
      </c>
      <c r="AI721" s="463" t="s">
        <v>918</v>
      </c>
      <c r="AJ721" s="463" t="s">
        <v>918</v>
      </c>
      <c r="AK721" s="463" t="s">
        <v>918</v>
      </c>
      <c r="AL721" s="726"/>
      <c r="AM721" s="726"/>
      <c r="AN721" s="726"/>
      <c r="AO721" s="726"/>
      <c r="AP721" s="726"/>
      <c r="AQ721" s="726"/>
      <c r="AR721" s="726"/>
      <c r="AS721" s="726"/>
      <c r="AT721" s="726"/>
      <c r="AU721" s="726"/>
      <c r="AV721" s="726"/>
      <c r="AW721" s="726"/>
      <c r="AX721" s="726"/>
      <c r="AY721" s="726"/>
      <c r="AZ721" s="726"/>
      <c r="BA721" s="726"/>
      <c r="BB721" s="726"/>
      <c r="BC721" s="726"/>
      <c r="BD721" s="726"/>
      <c r="BE721" s="726"/>
      <c r="BF721" s="726"/>
      <c r="BG721" s="726"/>
      <c r="BH721" s="726"/>
      <c r="BI721" s="726"/>
      <c r="BJ721" s="726"/>
      <c r="BK721" s="726"/>
      <c r="BL721" s="726"/>
    </row>
    <row r="722" spans="1:64" outlineLevel="1" x14ac:dyDescent="0.2">
      <c r="A722" s="726"/>
      <c r="B722" s="845" t="s">
        <v>946</v>
      </c>
      <c r="C722" s="974" t="s">
        <v>3470</v>
      </c>
      <c r="D722" s="463" t="s">
        <v>918</v>
      </c>
      <c r="E722" s="463" t="s">
        <v>918</v>
      </c>
      <c r="F722" s="463" t="s">
        <v>918</v>
      </c>
      <c r="G722" s="463" t="s">
        <v>918</v>
      </c>
      <c r="H722" s="463" t="s">
        <v>918</v>
      </c>
      <c r="I722" s="463" t="s">
        <v>918</v>
      </c>
      <c r="J722" s="463" t="s">
        <v>918</v>
      </c>
      <c r="K722" s="463" t="s">
        <v>918</v>
      </c>
      <c r="L722" s="463" t="s">
        <v>918</v>
      </c>
      <c r="M722" s="463" t="s">
        <v>918</v>
      </c>
      <c r="N722" s="463" t="s">
        <v>918</v>
      </c>
      <c r="O722" s="463" t="s">
        <v>918</v>
      </c>
      <c r="P722" s="463" t="s">
        <v>918</v>
      </c>
      <c r="Q722" s="463" t="s">
        <v>918</v>
      </c>
      <c r="R722" s="463" t="s">
        <v>918</v>
      </c>
      <c r="S722" s="463" t="s">
        <v>918</v>
      </c>
      <c r="T722" s="463" t="s">
        <v>918</v>
      </c>
      <c r="U722" s="463" t="s">
        <v>918</v>
      </c>
      <c r="V722" s="463" t="s">
        <v>918</v>
      </c>
      <c r="W722" s="463" t="s">
        <v>918</v>
      </c>
      <c r="X722" s="463" t="s">
        <v>918</v>
      </c>
      <c r="Y722" s="463" t="s">
        <v>918</v>
      </c>
      <c r="Z722" s="463" t="s">
        <v>918</v>
      </c>
      <c r="AA722" s="463" t="s">
        <v>918</v>
      </c>
      <c r="AB722" s="463" t="s">
        <v>918</v>
      </c>
      <c r="AC722" s="463" t="s">
        <v>918</v>
      </c>
      <c r="AD722" s="463" t="s">
        <v>918</v>
      </c>
      <c r="AE722" s="463" t="s">
        <v>918</v>
      </c>
      <c r="AF722" s="463" t="s">
        <v>918</v>
      </c>
      <c r="AG722" s="463" t="s">
        <v>918</v>
      </c>
      <c r="AH722" s="463" t="s">
        <v>918</v>
      </c>
      <c r="AI722" s="463" t="s">
        <v>918</v>
      </c>
      <c r="AJ722" s="463" t="s">
        <v>918</v>
      </c>
      <c r="AK722" s="463" t="s">
        <v>918</v>
      </c>
      <c r="AL722" s="726"/>
      <c r="AM722" s="726"/>
      <c r="AN722" s="726"/>
      <c r="AO722" s="726"/>
      <c r="AP722" s="726"/>
      <c r="AQ722" s="726"/>
      <c r="AR722" s="726"/>
      <c r="AS722" s="726"/>
      <c r="AT722" s="726"/>
      <c r="AU722" s="726"/>
      <c r="AV722" s="726"/>
      <c r="AW722" s="726"/>
      <c r="AX722" s="726"/>
      <c r="AY722" s="726"/>
      <c r="AZ722" s="726"/>
      <c r="BA722" s="726"/>
      <c r="BB722" s="726"/>
      <c r="BC722" s="726"/>
      <c r="BD722" s="726"/>
      <c r="BE722" s="726"/>
      <c r="BF722" s="726"/>
      <c r="BG722" s="726"/>
      <c r="BH722" s="726"/>
      <c r="BI722" s="726"/>
      <c r="BJ722" s="726"/>
      <c r="BK722" s="726"/>
      <c r="BL722" s="726"/>
    </row>
    <row r="723" spans="1:64" outlineLevel="1" x14ac:dyDescent="0.2">
      <c r="A723" s="726"/>
      <c r="B723" s="845" t="s">
        <v>946</v>
      </c>
      <c r="C723" s="974" t="s">
        <v>3471</v>
      </c>
      <c r="D723" s="463" t="s">
        <v>918</v>
      </c>
      <c r="E723" s="463" t="s">
        <v>918</v>
      </c>
      <c r="F723" s="463" t="s">
        <v>918</v>
      </c>
      <c r="G723" s="463" t="s">
        <v>918</v>
      </c>
      <c r="H723" s="463" t="s">
        <v>918</v>
      </c>
      <c r="I723" s="463" t="s">
        <v>918</v>
      </c>
      <c r="J723" s="463" t="s">
        <v>918</v>
      </c>
      <c r="K723" s="463" t="s">
        <v>918</v>
      </c>
      <c r="L723" s="463" t="s">
        <v>918</v>
      </c>
      <c r="M723" s="463" t="s">
        <v>918</v>
      </c>
      <c r="N723" s="463" t="s">
        <v>918</v>
      </c>
      <c r="O723" s="463" t="s">
        <v>918</v>
      </c>
      <c r="P723" s="463" t="s">
        <v>918</v>
      </c>
      <c r="Q723" s="463" t="s">
        <v>918</v>
      </c>
      <c r="R723" s="463" t="s">
        <v>918</v>
      </c>
      <c r="S723" s="463" t="s">
        <v>918</v>
      </c>
      <c r="T723" s="463" t="s">
        <v>918</v>
      </c>
      <c r="U723" s="463" t="s">
        <v>918</v>
      </c>
      <c r="V723" s="463" t="s">
        <v>918</v>
      </c>
      <c r="W723" s="463" t="s">
        <v>918</v>
      </c>
      <c r="X723" s="463" t="s">
        <v>918</v>
      </c>
      <c r="Y723" s="463" t="s">
        <v>918</v>
      </c>
      <c r="Z723" s="463" t="s">
        <v>918</v>
      </c>
      <c r="AA723" s="463" t="s">
        <v>918</v>
      </c>
      <c r="AB723" s="463" t="s">
        <v>918</v>
      </c>
      <c r="AC723" s="463" t="s">
        <v>918</v>
      </c>
      <c r="AD723" s="463" t="s">
        <v>918</v>
      </c>
      <c r="AE723" s="463" t="s">
        <v>918</v>
      </c>
      <c r="AF723" s="463" t="s">
        <v>918</v>
      </c>
      <c r="AG723" s="463" t="s">
        <v>918</v>
      </c>
      <c r="AH723" s="463" t="s">
        <v>918</v>
      </c>
      <c r="AI723" s="463" t="s">
        <v>918</v>
      </c>
      <c r="AJ723" s="463" t="s">
        <v>918</v>
      </c>
      <c r="AK723" s="463" t="s">
        <v>918</v>
      </c>
      <c r="AL723" s="726"/>
      <c r="AM723" s="726"/>
      <c r="AN723" s="726"/>
      <c r="AO723" s="726"/>
      <c r="AP723" s="726"/>
      <c r="AQ723" s="726"/>
      <c r="AR723" s="726"/>
      <c r="AS723" s="726"/>
      <c r="AT723" s="726"/>
      <c r="AU723" s="726"/>
      <c r="AV723" s="726"/>
      <c r="AW723" s="726"/>
      <c r="AX723" s="726"/>
      <c r="AY723" s="726"/>
      <c r="AZ723" s="726"/>
      <c r="BA723" s="726"/>
      <c r="BB723" s="726"/>
      <c r="BC723" s="726"/>
      <c r="BD723" s="726"/>
      <c r="BE723" s="726"/>
      <c r="BF723" s="726"/>
      <c r="BG723" s="726"/>
      <c r="BH723" s="726"/>
      <c r="BI723" s="726"/>
      <c r="BJ723" s="726"/>
      <c r="BK723" s="726"/>
      <c r="BL723" s="726"/>
    </row>
    <row r="724" spans="1:64" outlineLevel="1" x14ac:dyDescent="0.2">
      <c r="A724" s="726"/>
      <c r="B724" s="845" t="s">
        <v>946</v>
      </c>
      <c r="C724" s="974" t="s">
        <v>3472</v>
      </c>
      <c r="D724" s="463" t="s">
        <v>918</v>
      </c>
      <c r="E724" s="463" t="s">
        <v>918</v>
      </c>
      <c r="F724" s="463" t="s">
        <v>918</v>
      </c>
      <c r="G724" s="463" t="s">
        <v>918</v>
      </c>
      <c r="H724" s="463" t="s">
        <v>918</v>
      </c>
      <c r="I724" s="463" t="s">
        <v>918</v>
      </c>
      <c r="J724" s="463" t="s">
        <v>918</v>
      </c>
      <c r="K724" s="463" t="s">
        <v>918</v>
      </c>
      <c r="L724" s="463" t="s">
        <v>918</v>
      </c>
      <c r="M724" s="463" t="s">
        <v>918</v>
      </c>
      <c r="N724" s="463" t="s">
        <v>918</v>
      </c>
      <c r="O724" s="463" t="s">
        <v>918</v>
      </c>
      <c r="P724" s="463" t="s">
        <v>918</v>
      </c>
      <c r="Q724" s="463" t="s">
        <v>918</v>
      </c>
      <c r="R724" s="463" t="s">
        <v>918</v>
      </c>
      <c r="S724" s="463" t="s">
        <v>918</v>
      </c>
      <c r="T724" s="463" t="s">
        <v>918</v>
      </c>
      <c r="U724" s="463" t="s">
        <v>918</v>
      </c>
      <c r="V724" s="463" t="s">
        <v>918</v>
      </c>
      <c r="W724" s="463" t="s">
        <v>918</v>
      </c>
      <c r="X724" s="463" t="s">
        <v>918</v>
      </c>
      <c r="Y724" s="463" t="s">
        <v>918</v>
      </c>
      <c r="Z724" s="463" t="s">
        <v>918</v>
      </c>
      <c r="AA724" s="463" t="s">
        <v>918</v>
      </c>
      <c r="AB724" s="463" t="s">
        <v>918</v>
      </c>
      <c r="AC724" s="463" t="s">
        <v>918</v>
      </c>
      <c r="AD724" s="463" t="s">
        <v>918</v>
      </c>
      <c r="AE724" s="463" t="s">
        <v>918</v>
      </c>
      <c r="AF724" s="463" t="s">
        <v>918</v>
      </c>
      <c r="AG724" s="463" t="s">
        <v>918</v>
      </c>
      <c r="AH724" s="463" t="s">
        <v>918</v>
      </c>
      <c r="AI724" s="463" t="s">
        <v>918</v>
      </c>
      <c r="AJ724" s="463" t="s">
        <v>918</v>
      </c>
      <c r="AK724" s="463" t="s">
        <v>918</v>
      </c>
      <c r="AL724" s="726"/>
      <c r="AM724" s="726"/>
      <c r="AN724" s="726"/>
      <c r="AO724" s="726"/>
      <c r="AP724" s="726"/>
      <c r="AQ724" s="726"/>
      <c r="AR724" s="726"/>
      <c r="AS724" s="726"/>
      <c r="AT724" s="726"/>
      <c r="AU724" s="726"/>
      <c r="AV724" s="726"/>
      <c r="AW724" s="726"/>
      <c r="AX724" s="726"/>
      <c r="AY724" s="726"/>
      <c r="AZ724" s="726"/>
      <c r="BA724" s="726"/>
      <c r="BB724" s="726"/>
      <c r="BC724" s="726"/>
      <c r="BD724" s="726"/>
      <c r="BE724" s="726"/>
      <c r="BF724" s="726"/>
      <c r="BG724" s="726"/>
      <c r="BH724" s="726"/>
      <c r="BI724" s="726"/>
      <c r="BJ724" s="726"/>
      <c r="BK724" s="726"/>
      <c r="BL724" s="726"/>
    </row>
    <row r="725" spans="1:64" outlineLevel="1" x14ac:dyDescent="0.2">
      <c r="A725" s="726"/>
      <c r="B725" s="845" t="s">
        <v>946</v>
      </c>
      <c r="C725" s="974" t="s">
        <v>3473</v>
      </c>
      <c r="D725" s="463" t="s">
        <v>918</v>
      </c>
      <c r="E725" s="463" t="s">
        <v>918</v>
      </c>
      <c r="F725" s="463" t="s">
        <v>918</v>
      </c>
      <c r="G725" s="463" t="s">
        <v>918</v>
      </c>
      <c r="H725" s="463" t="s">
        <v>918</v>
      </c>
      <c r="I725" s="463" t="s">
        <v>918</v>
      </c>
      <c r="J725" s="463" t="s">
        <v>918</v>
      </c>
      <c r="K725" s="463" t="s">
        <v>918</v>
      </c>
      <c r="L725" s="463" t="s">
        <v>918</v>
      </c>
      <c r="M725" s="463" t="s">
        <v>918</v>
      </c>
      <c r="N725" s="463" t="s">
        <v>918</v>
      </c>
      <c r="O725" s="463" t="s">
        <v>918</v>
      </c>
      <c r="P725" s="463" t="s">
        <v>918</v>
      </c>
      <c r="Q725" s="463" t="s">
        <v>918</v>
      </c>
      <c r="R725" s="463" t="s">
        <v>918</v>
      </c>
      <c r="S725" s="463" t="s">
        <v>918</v>
      </c>
      <c r="T725" s="463" t="s">
        <v>918</v>
      </c>
      <c r="U725" s="463" t="s">
        <v>918</v>
      </c>
      <c r="V725" s="463" t="s">
        <v>918</v>
      </c>
      <c r="W725" s="463" t="s">
        <v>918</v>
      </c>
      <c r="X725" s="463" t="s">
        <v>918</v>
      </c>
      <c r="Y725" s="463" t="s">
        <v>918</v>
      </c>
      <c r="Z725" s="463" t="s">
        <v>918</v>
      </c>
      <c r="AA725" s="463" t="s">
        <v>918</v>
      </c>
      <c r="AB725" s="463" t="s">
        <v>918</v>
      </c>
      <c r="AC725" s="463" t="s">
        <v>918</v>
      </c>
      <c r="AD725" s="463" t="s">
        <v>918</v>
      </c>
      <c r="AE725" s="463" t="s">
        <v>918</v>
      </c>
      <c r="AF725" s="463" t="s">
        <v>918</v>
      </c>
      <c r="AG725" s="463" t="s">
        <v>918</v>
      </c>
      <c r="AH725" s="463" t="s">
        <v>918</v>
      </c>
      <c r="AI725" s="463" t="s">
        <v>918</v>
      </c>
      <c r="AJ725" s="463" t="s">
        <v>918</v>
      </c>
      <c r="AK725" s="463" t="s">
        <v>918</v>
      </c>
      <c r="AL725" s="726"/>
      <c r="AM725" s="726"/>
      <c r="AN725" s="726"/>
      <c r="AO725" s="726"/>
      <c r="AP725" s="726"/>
      <c r="AQ725" s="726"/>
      <c r="AR725" s="726"/>
      <c r="AS725" s="726"/>
      <c r="AT725" s="726"/>
      <c r="AU725" s="726"/>
      <c r="AV725" s="726"/>
      <c r="AW725" s="726"/>
      <c r="AX725" s="726"/>
      <c r="AY725" s="726"/>
      <c r="AZ725" s="726"/>
      <c r="BA725" s="726"/>
      <c r="BB725" s="726"/>
      <c r="BC725" s="726"/>
      <c r="BD725" s="726"/>
      <c r="BE725" s="726"/>
      <c r="BF725" s="726"/>
      <c r="BG725" s="726"/>
      <c r="BH725" s="726"/>
      <c r="BI725" s="726"/>
      <c r="BJ725" s="726"/>
      <c r="BK725" s="726"/>
      <c r="BL725" s="726"/>
    </row>
    <row r="726" spans="1:64" outlineLevel="1" x14ac:dyDescent="0.2">
      <c r="A726" s="726"/>
      <c r="B726" s="845" t="s">
        <v>946</v>
      </c>
      <c r="C726" s="974" t="s">
        <v>3474</v>
      </c>
      <c r="D726" s="463" t="s">
        <v>918</v>
      </c>
      <c r="E726" s="463" t="s">
        <v>918</v>
      </c>
      <c r="F726" s="463" t="s">
        <v>918</v>
      </c>
      <c r="G726" s="463" t="s">
        <v>918</v>
      </c>
      <c r="H726" s="463" t="s">
        <v>918</v>
      </c>
      <c r="I726" s="463" t="s">
        <v>918</v>
      </c>
      <c r="J726" s="463" t="s">
        <v>918</v>
      </c>
      <c r="K726" s="463" t="s">
        <v>918</v>
      </c>
      <c r="L726" s="463" t="s">
        <v>918</v>
      </c>
      <c r="M726" s="463" t="s">
        <v>918</v>
      </c>
      <c r="N726" s="463" t="s">
        <v>918</v>
      </c>
      <c r="O726" s="463" t="s">
        <v>918</v>
      </c>
      <c r="P726" s="463" t="s">
        <v>918</v>
      </c>
      <c r="Q726" s="463" t="s">
        <v>918</v>
      </c>
      <c r="R726" s="463" t="s">
        <v>918</v>
      </c>
      <c r="S726" s="463" t="s">
        <v>918</v>
      </c>
      <c r="T726" s="463" t="s">
        <v>918</v>
      </c>
      <c r="U726" s="463" t="s">
        <v>918</v>
      </c>
      <c r="V726" s="463" t="s">
        <v>918</v>
      </c>
      <c r="W726" s="463" t="s">
        <v>918</v>
      </c>
      <c r="X726" s="463" t="s">
        <v>918</v>
      </c>
      <c r="Y726" s="463" t="s">
        <v>918</v>
      </c>
      <c r="Z726" s="463" t="s">
        <v>918</v>
      </c>
      <c r="AA726" s="463" t="s">
        <v>918</v>
      </c>
      <c r="AB726" s="463" t="s">
        <v>918</v>
      </c>
      <c r="AC726" s="463" t="s">
        <v>918</v>
      </c>
      <c r="AD726" s="463" t="s">
        <v>918</v>
      </c>
      <c r="AE726" s="463" t="s">
        <v>918</v>
      </c>
      <c r="AF726" s="463" t="s">
        <v>918</v>
      </c>
      <c r="AG726" s="463" t="s">
        <v>918</v>
      </c>
      <c r="AH726" s="463" t="s">
        <v>918</v>
      </c>
      <c r="AI726" s="463" t="s">
        <v>918</v>
      </c>
      <c r="AJ726" s="463" t="s">
        <v>918</v>
      </c>
      <c r="AK726" s="463" t="s">
        <v>918</v>
      </c>
      <c r="AL726" s="726"/>
      <c r="AM726" s="726"/>
      <c r="AN726" s="726"/>
      <c r="AO726" s="726"/>
      <c r="AP726" s="726"/>
      <c r="AQ726" s="726"/>
      <c r="AR726" s="726"/>
      <c r="AS726" s="726"/>
      <c r="AT726" s="726"/>
      <c r="AU726" s="726"/>
      <c r="AV726" s="726"/>
      <c r="AW726" s="726"/>
      <c r="AX726" s="726"/>
      <c r="AY726" s="726"/>
      <c r="AZ726" s="726"/>
      <c r="BA726" s="726"/>
      <c r="BB726" s="726"/>
      <c r="BC726" s="726"/>
      <c r="BD726" s="726"/>
      <c r="BE726" s="726"/>
      <c r="BF726" s="726"/>
      <c r="BG726" s="726"/>
      <c r="BH726" s="726"/>
      <c r="BI726" s="726"/>
      <c r="BJ726" s="726"/>
      <c r="BK726" s="726"/>
      <c r="BL726" s="726"/>
    </row>
    <row r="727" spans="1:64" outlineLevel="1" x14ac:dyDescent="0.2">
      <c r="A727" s="726"/>
      <c r="B727" s="845" t="s">
        <v>946</v>
      </c>
      <c r="C727" s="974" t="s">
        <v>3475</v>
      </c>
      <c r="D727" s="463" t="s">
        <v>918</v>
      </c>
      <c r="E727" s="463" t="s">
        <v>918</v>
      </c>
      <c r="F727" s="463" t="s">
        <v>918</v>
      </c>
      <c r="G727" s="463" t="s">
        <v>918</v>
      </c>
      <c r="H727" s="463" t="s">
        <v>918</v>
      </c>
      <c r="I727" s="463" t="s">
        <v>918</v>
      </c>
      <c r="J727" s="463" t="s">
        <v>918</v>
      </c>
      <c r="K727" s="463" t="s">
        <v>918</v>
      </c>
      <c r="L727" s="463" t="s">
        <v>918</v>
      </c>
      <c r="M727" s="463" t="s">
        <v>918</v>
      </c>
      <c r="N727" s="463" t="s">
        <v>918</v>
      </c>
      <c r="O727" s="463" t="s">
        <v>918</v>
      </c>
      <c r="P727" s="463" t="s">
        <v>918</v>
      </c>
      <c r="Q727" s="463" t="s">
        <v>918</v>
      </c>
      <c r="R727" s="463" t="s">
        <v>918</v>
      </c>
      <c r="S727" s="463" t="s">
        <v>918</v>
      </c>
      <c r="T727" s="463" t="s">
        <v>918</v>
      </c>
      <c r="U727" s="463" t="s">
        <v>918</v>
      </c>
      <c r="V727" s="463" t="s">
        <v>918</v>
      </c>
      <c r="W727" s="463" t="s">
        <v>918</v>
      </c>
      <c r="X727" s="463" t="s">
        <v>918</v>
      </c>
      <c r="Y727" s="463" t="s">
        <v>918</v>
      </c>
      <c r="Z727" s="463" t="s">
        <v>918</v>
      </c>
      <c r="AA727" s="463" t="s">
        <v>918</v>
      </c>
      <c r="AB727" s="463" t="s">
        <v>918</v>
      </c>
      <c r="AC727" s="463" t="s">
        <v>918</v>
      </c>
      <c r="AD727" s="463" t="s">
        <v>918</v>
      </c>
      <c r="AE727" s="463" t="s">
        <v>918</v>
      </c>
      <c r="AF727" s="463" t="s">
        <v>918</v>
      </c>
      <c r="AG727" s="463" t="s">
        <v>918</v>
      </c>
      <c r="AH727" s="463" t="s">
        <v>918</v>
      </c>
      <c r="AI727" s="463" t="s">
        <v>918</v>
      </c>
      <c r="AJ727" s="463" t="s">
        <v>918</v>
      </c>
      <c r="AK727" s="463" t="s">
        <v>918</v>
      </c>
      <c r="AL727" s="726"/>
      <c r="AM727" s="726"/>
      <c r="AN727" s="726"/>
      <c r="AO727" s="726"/>
      <c r="AP727" s="726"/>
      <c r="AQ727" s="726"/>
      <c r="AR727" s="726"/>
      <c r="AS727" s="726"/>
      <c r="AT727" s="726"/>
      <c r="AU727" s="726"/>
      <c r="AV727" s="726"/>
      <c r="AW727" s="726"/>
      <c r="AX727" s="726"/>
      <c r="AY727" s="726"/>
      <c r="AZ727" s="726"/>
      <c r="BA727" s="726"/>
      <c r="BB727" s="726"/>
      <c r="BC727" s="726"/>
      <c r="BD727" s="726"/>
      <c r="BE727" s="726"/>
      <c r="BF727" s="726"/>
      <c r="BG727" s="726"/>
      <c r="BH727" s="726"/>
      <c r="BI727" s="726"/>
      <c r="BJ727" s="726"/>
      <c r="BK727" s="726"/>
      <c r="BL727" s="726"/>
    </row>
    <row r="728" spans="1:64" outlineLevel="1" x14ac:dyDescent="0.2">
      <c r="A728" s="726"/>
      <c r="B728" s="845" t="s">
        <v>946</v>
      </c>
      <c r="C728" s="974" t="s">
        <v>3476</v>
      </c>
      <c r="D728" s="463" t="s">
        <v>918</v>
      </c>
      <c r="E728" s="463" t="s">
        <v>918</v>
      </c>
      <c r="F728" s="463" t="s">
        <v>918</v>
      </c>
      <c r="G728" s="463" t="s">
        <v>918</v>
      </c>
      <c r="H728" s="463" t="s">
        <v>918</v>
      </c>
      <c r="I728" s="463" t="s">
        <v>918</v>
      </c>
      <c r="J728" s="463" t="s">
        <v>918</v>
      </c>
      <c r="K728" s="463" t="s">
        <v>918</v>
      </c>
      <c r="L728" s="463" t="s">
        <v>918</v>
      </c>
      <c r="M728" s="463" t="s">
        <v>918</v>
      </c>
      <c r="N728" s="463" t="s">
        <v>918</v>
      </c>
      <c r="O728" s="463" t="s">
        <v>918</v>
      </c>
      <c r="P728" s="463" t="s">
        <v>918</v>
      </c>
      <c r="Q728" s="463" t="s">
        <v>918</v>
      </c>
      <c r="R728" s="463" t="s">
        <v>918</v>
      </c>
      <c r="S728" s="463" t="s">
        <v>918</v>
      </c>
      <c r="T728" s="463" t="s">
        <v>918</v>
      </c>
      <c r="U728" s="463" t="s">
        <v>918</v>
      </c>
      <c r="V728" s="463" t="s">
        <v>918</v>
      </c>
      <c r="W728" s="463" t="s">
        <v>918</v>
      </c>
      <c r="X728" s="463" t="s">
        <v>918</v>
      </c>
      <c r="Y728" s="463" t="s">
        <v>918</v>
      </c>
      <c r="Z728" s="463" t="s">
        <v>918</v>
      </c>
      <c r="AA728" s="463" t="s">
        <v>918</v>
      </c>
      <c r="AB728" s="463" t="s">
        <v>918</v>
      </c>
      <c r="AC728" s="463" t="s">
        <v>918</v>
      </c>
      <c r="AD728" s="463" t="s">
        <v>918</v>
      </c>
      <c r="AE728" s="463" t="s">
        <v>918</v>
      </c>
      <c r="AF728" s="463" t="s">
        <v>918</v>
      </c>
      <c r="AG728" s="463" t="s">
        <v>918</v>
      </c>
      <c r="AH728" s="463" t="s">
        <v>918</v>
      </c>
      <c r="AI728" s="463" t="s">
        <v>918</v>
      </c>
      <c r="AJ728" s="463" t="s">
        <v>918</v>
      </c>
      <c r="AK728" s="463" t="s">
        <v>918</v>
      </c>
      <c r="AL728" s="726"/>
      <c r="AM728" s="726"/>
      <c r="AN728" s="726"/>
      <c r="AO728" s="726"/>
      <c r="AP728" s="726"/>
      <c r="AQ728" s="726"/>
      <c r="AR728" s="726"/>
      <c r="AS728" s="726"/>
      <c r="AT728" s="726"/>
      <c r="AU728" s="726"/>
      <c r="AV728" s="726"/>
      <c r="AW728" s="726"/>
      <c r="AX728" s="726"/>
      <c r="AY728" s="726"/>
      <c r="AZ728" s="726"/>
      <c r="BA728" s="726"/>
      <c r="BB728" s="726"/>
      <c r="BC728" s="726"/>
      <c r="BD728" s="726"/>
      <c r="BE728" s="726"/>
      <c r="BF728" s="726"/>
      <c r="BG728" s="726"/>
      <c r="BH728" s="726"/>
      <c r="BI728" s="726"/>
      <c r="BJ728" s="726"/>
      <c r="BK728" s="726"/>
      <c r="BL728" s="726"/>
    </row>
    <row r="729" spans="1:64" outlineLevel="1" x14ac:dyDescent="0.2">
      <c r="A729" s="726"/>
      <c r="B729" s="845" t="s">
        <v>946</v>
      </c>
      <c r="C729" s="974" t="s">
        <v>3477</v>
      </c>
      <c r="D729" s="463" t="s">
        <v>918</v>
      </c>
      <c r="E729" s="463" t="s">
        <v>918</v>
      </c>
      <c r="F729" s="463" t="s">
        <v>918</v>
      </c>
      <c r="G729" s="463" t="s">
        <v>918</v>
      </c>
      <c r="H729" s="463" t="s">
        <v>918</v>
      </c>
      <c r="I729" s="463" t="s">
        <v>918</v>
      </c>
      <c r="J729" s="463" t="s">
        <v>918</v>
      </c>
      <c r="K729" s="463" t="s">
        <v>918</v>
      </c>
      <c r="L729" s="463" t="s">
        <v>918</v>
      </c>
      <c r="M729" s="463" t="s">
        <v>918</v>
      </c>
      <c r="N729" s="463" t="s">
        <v>918</v>
      </c>
      <c r="O729" s="463" t="s">
        <v>918</v>
      </c>
      <c r="P729" s="463" t="s">
        <v>918</v>
      </c>
      <c r="Q729" s="463" t="s">
        <v>918</v>
      </c>
      <c r="R729" s="463" t="s">
        <v>918</v>
      </c>
      <c r="S729" s="463" t="s">
        <v>918</v>
      </c>
      <c r="T729" s="463" t="s">
        <v>918</v>
      </c>
      <c r="U729" s="463" t="s">
        <v>918</v>
      </c>
      <c r="V729" s="463" t="s">
        <v>918</v>
      </c>
      <c r="W729" s="463" t="s">
        <v>918</v>
      </c>
      <c r="X729" s="463" t="s">
        <v>918</v>
      </c>
      <c r="Y729" s="463" t="s">
        <v>918</v>
      </c>
      <c r="Z729" s="463" t="s">
        <v>918</v>
      </c>
      <c r="AA729" s="463" t="s">
        <v>918</v>
      </c>
      <c r="AB729" s="463" t="s">
        <v>918</v>
      </c>
      <c r="AC729" s="463" t="s">
        <v>918</v>
      </c>
      <c r="AD729" s="463" t="s">
        <v>918</v>
      </c>
      <c r="AE729" s="463" t="s">
        <v>918</v>
      </c>
      <c r="AF729" s="463" t="s">
        <v>918</v>
      </c>
      <c r="AG729" s="463" t="s">
        <v>918</v>
      </c>
      <c r="AH729" s="463" t="s">
        <v>918</v>
      </c>
      <c r="AI729" s="463" t="s">
        <v>918</v>
      </c>
      <c r="AJ729" s="463" t="s">
        <v>918</v>
      </c>
      <c r="AK729" s="463" t="s">
        <v>918</v>
      </c>
      <c r="AL729" s="726"/>
      <c r="AM729" s="726"/>
      <c r="AN729" s="726"/>
      <c r="AO729" s="726"/>
      <c r="AP729" s="726"/>
      <c r="AQ729" s="726"/>
      <c r="AR729" s="726"/>
      <c r="AS729" s="726"/>
      <c r="AT729" s="726"/>
      <c r="AU729" s="726"/>
      <c r="AV729" s="726"/>
      <c r="AW729" s="726"/>
      <c r="AX729" s="726"/>
      <c r="AY729" s="726"/>
      <c r="AZ729" s="726"/>
      <c r="BA729" s="726"/>
      <c r="BB729" s="726"/>
      <c r="BC729" s="726"/>
      <c r="BD729" s="726"/>
      <c r="BE729" s="726"/>
      <c r="BF729" s="726"/>
      <c r="BG729" s="726"/>
      <c r="BH729" s="726"/>
      <c r="BI729" s="726"/>
      <c r="BJ729" s="726"/>
      <c r="BK729" s="726"/>
      <c r="BL729" s="726"/>
    </row>
    <row r="730" spans="1:64" outlineLevel="1" x14ac:dyDescent="0.2">
      <c r="A730" s="726"/>
      <c r="B730" s="845" t="s">
        <v>946</v>
      </c>
      <c r="C730" s="974" t="s">
        <v>3478</v>
      </c>
      <c r="D730" s="463" t="s">
        <v>918</v>
      </c>
      <c r="E730" s="463" t="s">
        <v>918</v>
      </c>
      <c r="F730" s="463" t="s">
        <v>918</v>
      </c>
      <c r="G730" s="463" t="s">
        <v>918</v>
      </c>
      <c r="H730" s="463" t="s">
        <v>918</v>
      </c>
      <c r="I730" s="463" t="s">
        <v>918</v>
      </c>
      <c r="J730" s="463" t="s">
        <v>918</v>
      </c>
      <c r="K730" s="463" t="s">
        <v>918</v>
      </c>
      <c r="L730" s="463" t="s">
        <v>918</v>
      </c>
      <c r="M730" s="463" t="s">
        <v>918</v>
      </c>
      <c r="N730" s="463" t="s">
        <v>918</v>
      </c>
      <c r="O730" s="463" t="s">
        <v>918</v>
      </c>
      <c r="P730" s="463" t="s">
        <v>918</v>
      </c>
      <c r="Q730" s="463" t="s">
        <v>918</v>
      </c>
      <c r="R730" s="463" t="s">
        <v>918</v>
      </c>
      <c r="S730" s="463" t="s">
        <v>918</v>
      </c>
      <c r="T730" s="463" t="s">
        <v>918</v>
      </c>
      <c r="U730" s="463" t="s">
        <v>918</v>
      </c>
      <c r="V730" s="463" t="s">
        <v>918</v>
      </c>
      <c r="W730" s="463" t="s">
        <v>918</v>
      </c>
      <c r="X730" s="463" t="s">
        <v>918</v>
      </c>
      <c r="Y730" s="463" t="s">
        <v>918</v>
      </c>
      <c r="Z730" s="463" t="s">
        <v>918</v>
      </c>
      <c r="AA730" s="463" t="s">
        <v>918</v>
      </c>
      <c r="AB730" s="463" t="s">
        <v>918</v>
      </c>
      <c r="AC730" s="463" t="s">
        <v>918</v>
      </c>
      <c r="AD730" s="463" t="s">
        <v>918</v>
      </c>
      <c r="AE730" s="463" t="s">
        <v>918</v>
      </c>
      <c r="AF730" s="463" t="s">
        <v>918</v>
      </c>
      <c r="AG730" s="463" t="s">
        <v>918</v>
      </c>
      <c r="AH730" s="463" t="s">
        <v>918</v>
      </c>
      <c r="AI730" s="463" t="s">
        <v>918</v>
      </c>
      <c r="AJ730" s="463" t="s">
        <v>918</v>
      </c>
      <c r="AK730" s="463" t="s">
        <v>918</v>
      </c>
      <c r="AL730" s="726"/>
      <c r="AM730" s="726"/>
      <c r="AN730" s="726"/>
      <c r="AO730" s="726"/>
      <c r="AP730" s="726"/>
      <c r="AQ730" s="726"/>
      <c r="AR730" s="726"/>
      <c r="AS730" s="726"/>
      <c r="AT730" s="726"/>
      <c r="AU730" s="726"/>
      <c r="AV730" s="726"/>
      <c r="AW730" s="726"/>
      <c r="AX730" s="726"/>
      <c r="AY730" s="726"/>
      <c r="AZ730" s="726"/>
      <c r="BA730" s="726"/>
      <c r="BB730" s="726"/>
      <c r="BC730" s="726"/>
      <c r="BD730" s="726"/>
      <c r="BE730" s="726"/>
      <c r="BF730" s="726"/>
      <c r="BG730" s="726"/>
      <c r="BH730" s="726"/>
      <c r="BI730" s="726"/>
      <c r="BJ730" s="726"/>
      <c r="BK730" s="726"/>
      <c r="BL730" s="726"/>
    </row>
    <row r="731" spans="1:64" outlineLevel="1" x14ac:dyDescent="0.2">
      <c r="A731" s="726"/>
      <c r="B731" s="845" t="s">
        <v>946</v>
      </c>
      <c r="C731" s="974" t="s">
        <v>3479</v>
      </c>
      <c r="D731" s="463" t="s">
        <v>918</v>
      </c>
      <c r="E731" s="463" t="s">
        <v>918</v>
      </c>
      <c r="F731" s="463" t="s">
        <v>918</v>
      </c>
      <c r="G731" s="463" t="s">
        <v>918</v>
      </c>
      <c r="H731" s="463" t="s">
        <v>918</v>
      </c>
      <c r="I731" s="463" t="s">
        <v>918</v>
      </c>
      <c r="J731" s="463" t="s">
        <v>918</v>
      </c>
      <c r="K731" s="463" t="s">
        <v>918</v>
      </c>
      <c r="L731" s="463" t="s">
        <v>918</v>
      </c>
      <c r="M731" s="463" t="s">
        <v>918</v>
      </c>
      <c r="N731" s="463" t="s">
        <v>918</v>
      </c>
      <c r="O731" s="463" t="s">
        <v>918</v>
      </c>
      <c r="P731" s="463" t="s">
        <v>918</v>
      </c>
      <c r="Q731" s="463" t="s">
        <v>918</v>
      </c>
      <c r="R731" s="463" t="s">
        <v>918</v>
      </c>
      <c r="S731" s="463" t="s">
        <v>918</v>
      </c>
      <c r="T731" s="463" t="s">
        <v>918</v>
      </c>
      <c r="U731" s="463" t="s">
        <v>918</v>
      </c>
      <c r="V731" s="463" t="s">
        <v>918</v>
      </c>
      <c r="W731" s="463" t="s">
        <v>918</v>
      </c>
      <c r="X731" s="463" t="s">
        <v>918</v>
      </c>
      <c r="Y731" s="463" t="s">
        <v>918</v>
      </c>
      <c r="Z731" s="463" t="s">
        <v>918</v>
      </c>
      <c r="AA731" s="463" t="s">
        <v>918</v>
      </c>
      <c r="AB731" s="463" t="s">
        <v>918</v>
      </c>
      <c r="AC731" s="463" t="s">
        <v>918</v>
      </c>
      <c r="AD731" s="463" t="s">
        <v>918</v>
      </c>
      <c r="AE731" s="463" t="s">
        <v>918</v>
      </c>
      <c r="AF731" s="463" t="s">
        <v>918</v>
      </c>
      <c r="AG731" s="463" t="s">
        <v>918</v>
      </c>
      <c r="AH731" s="463" t="s">
        <v>918</v>
      </c>
      <c r="AI731" s="463" t="s">
        <v>918</v>
      </c>
      <c r="AJ731" s="463" t="s">
        <v>918</v>
      </c>
      <c r="AK731" s="463" t="s">
        <v>918</v>
      </c>
      <c r="AL731" s="726"/>
      <c r="AM731" s="726"/>
      <c r="AN731" s="726"/>
      <c r="AO731" s="726"/>
      <c r="AP731" s="726"/>
      <c r="AQ731" s="726"/>
      <c r="AR731" s="726"/>
      <c r="AS731" s="726"/>
      <c r="AT731" s="726"/>
      <c r="AU731" s="726"/>
      <c r="AV731" s="726"/>
      <c r="AW731" s="726"/>
      <c r="AX731" s="726"/>
      <c r="AY731" s="726"/>
      <c r="AZ731" s="726"/>
      <c r="BA731" s="726"/>
      <c r="BB731" s="726"/>
      <c r="BC731" s="726"/>
      <c r="BD731" s="726"/>
      <c r="BE731" s="726"/>
      <c r="BF731" s="726"/>
      <c r="BG731" s="726"/>
      <c r="BH731" s="726"/>
      <c r="BI731" s="726"/>
      <c r="BJ731" s="726"/>
      <c r="BK731" s="726"/>
      <c r="BL731" s="726"/>
    </row>
    <row r="732" spans="1:64" outlineLevel="1" x14ac:dyDescent="0.2">
      <c r="A732" s="726"/>
      <c r="B732" s="845" t="s">
        <v>946</v>
      </c>
      <c r="C732" s="974" t="s">
        <v>3480</v>
      </c>
      <c r="D732" s="463" t="s">
        <v>918</v>
      </c>
      <c r="E732" s="463" t="s">
        <v>918</v>
      </c>
      <c r="F732" s="463" t="s">
        <v>918</v>
      </c>
      <c r="G732" s="463" t="s">
        <v>918</v>
      </c>
      <c r="H732" s="463" t="s">
        <v>918</v>
      </c>
      <c r="I732" s="463" t="s">
        <v>918</v>
      </c>
      <c r="J732" s="463" t="s">
        <v>918</v>
      </c>
      <c r="K732" s="463" t="s">
        <v>918</v>
      </c>
      <c r="L732" s="463" t="s">
        <v>918</v>
      </c>
      <c r="M732" s="463" t="s">
        <v>918</v>
      </c>
      <c r="N732" s="463" t="s">
        <v>918</v>
      </c>
      <c r="O732" s="463" t="s">
        <v>918</v>
      </c>
      <c r="P732" s="463" t="s">
        <v>918</v>
      </c>
      <c r="Q732" s="463" t="s">
        <v>918</v>
      </c>
      <c r="R732" s="463" t="s">
        <v>918</v>
      </c>
      <c r="S732" s="463" t="s">
        <v>918</v>
      </c>
      <c r="T732" s="463" t="s">
        <v>918</v>
      </c>
      <c r="U732" s="463" t="s">
        <v>918</v>
      </c>
      <c r="V732" s="463" t="s">
        <v>918</v>
      </c>
      <c r="W732" s="463" t="s">
        <v>918</v>
      </c>
      <c r="X732" s="463" t="s">
        <v>918</v>
      </c>
      <c r="Y732" s="463" t="s">
        <v>918</v>
      </c>
      <c r="Z732" s="463" t="s">
        <v>918</v>
      </c>
      <c r="AA732" s="463" t="s">
        <v>918</v>
      </c>
      <c r="AB732" s="463" t="s">
        <v>918</v>
      </c>
      <c r="AC732" s="463" t="s">
        <v>918</v>
      </c>
      <c r="AD732" s="463" t="s">
        <v>918</v>
      </c>
      <c r="AE732" s="463" t="s">
        <v>918</v>
      </c>
      <c r="AF732" s="463" t="s">
        <v>918</v>
      </c>
      <c r="AG732" s="463" t="s">
        <v>918</v>
      </c>
      <c r="AH732" s="463" t="s">
        <v>918</v>
      </c>
      <c r="AI732" s="463" t="s">
        <v>918</v>
      </c>
      <c r="AJ732" s="463" t="s">
        <v>918</v>
      </c>
      <c r="AK732" s="463" t="s">
        <v>918</v>
      </c>
      <c r="AL732" s="726"/>
      <c r="AM732" s="726"/>
      <c r="AN732" s="726"/>
      <c r="AO732" s="726"/>
      <c r="AP732" s="726"/>
      <c r="AQ732" s="726"/>
      <c r="AR732" s="726"/>
      <c r="AS732" s="726"/>
      <c r="AT732" s="726"/>
      <c r="AU732" s="726"/>
      <c r="AV732" s="726"/>
      <c r="AW732" s="726"/>
      <c r="AX732" s="726"/>
      <c r="AY732" s="726"/>
      <c r="AZ732" s="726"/>
      <c r="BA732" s="726"/>
      <c r="BB732" s="726"/>
      <c r="BC732" s="726"/>
      <c r="BD732" s="726"/>
      <c r="BE732" s="726"/>
      <c r="BF732" s="726"/>
      <c r="BG732" s="726"/>
      <c r="BH732" s="726"/>
      <c r="BI732" s="726"/>
      <c r="BJ732" s="726"/>
      <c r="BK732" s="726"/>
      <c r="BL732" s="726"/>
    </row>
    <row r="733" spans="1:64" outlineLevel="1" x14ac:dyDescent="0.2">
      <c r="A733" s="726"/>
      <c r="B733" s="845" t="s">
        <v>946</v>
      </c>
      <c r="C733" s="974" t="s">
        <v>3481</v>
      </c>
      <c r="D733" s="463" t="s">
        <v>918</v>
      </c>
      <c r="E733" s="463" t="s">
        <v>918</v>
      </c>
      <c r="F733" s="463" t="s">
        <v>918</v>
      </c>
      <c r="G733" s="463" t="s">
        <v>918</v>
      </c>
      <c r="H733" s="463" t="s">
        <v>918</v>
      </c>
      <c r="I733" s="463" t="s">
        <v>918</v>
      </c>
      <c r="J733" s="463" t="s">
        <v>918</v>
      </c>
      <c r="K733" s="463" t="s">
        <v>918</v>
      </c>
      <c r="L733" s="463" t="s">
        <v>918</v>
      </c>
      <c r="M733" s="463" t="s">
        <v>918</v>
      </c>
      <c r="N733" s="463" t="s">
        <v>918</v>
      </c>
      <c r="O733" s="463" t="s">
        <v>918</v>
      </c>
      <c r="P733" s="463" t="s">
        <v>918</v>
      </c>
      <c r="Q733" s="463" t="s">
        <v>918</v>
      </c>
      <c r="R733" s="463" t="s">
        <v>918</v>
      </c>
      <c r="S733" s="463" t="s">
        <v>918</v>
      </c>
      <c r="T733" s="463" t="s">
        <v>918</v>
      </c>
      <c r="U733" s="463" t="s">
        <v>918</v>
      </c>
      <c r="V733" s="463" t="s">
        <v>918</v>
      </c>
      <c r="W733" s="463" t="s">
        <v>918</v>
      </c>
      <c r="X733" s="463" t="s">
        <v>918</v>
      </c>
      <c r="Y733" s="463" t="s">
        <v>918</v>
      </c>
      <c r="Z733" s="463" t="s">
        <v>918</v>
      </c>
      <c r="AA733" s="463" t="s">
        <v>918</v>
      </c>
      <c r="AB733" s="463" t="s">
        <v>918</v>
      </c>
      <c r="AC733" s="463" t="s">
        <v>918</v>
      </c>
      <c r="AD733" s="463" t="s">
        <v>918</v>
      </c>
      <c r="AE733" s="463" t="s">
        <v>918</v>
      </c>
      <c r="AF733" s="463" t="s">
        <v>918</v>
      </c>
      <c r="AG733" s="463" t="s">
        <v>918</v>
      </c>
      <c r="AH733" s="463" t="s">
        <v>918</v>
      </c>
      <c r="AI733" s="463" t="s">
        <v>918</v>
      </c>
      <c r="AJ733" s="463" t="s">
        <v>918</v>
      </c>
      <c r="AK733" s="463" t="s">
        <v>918</v>
      </c>
      <c r="AL733" s="726"/>
      <c r="AM733" s="726"/>
      <c r="AN733" s="726"/>
      <c r="AO733" s="726"/>
      <c r="AP733" s="726"/>
      <c r="AQ733" s="726"/>
      <c r="AR733" s="726"/>
      <c r="AS733" s="726"/>
      <c r="AT733" s="726"/>
      <c r="AU733" s="726"/>
      <c r="AV733" s="726"/>
      <c r="AW733" s="726"/>
      <c r="AX733" s="726"/>
      <c r="AY733" s="726"/>
      <c r="AZ733" s="726"/>
      <c r="BA733" s="726"/>
      <c r="BB733" s="726"/>
      <c r="BC733" s="726"/>
      <c r="BD733" s="726"/>
      <c r="BE733" s="726"/>
      <c r="BF733" s="726"/>
      <c r="BG733" s="726"/>
      <c r="BH733" s="726"/>
      <c r="BI733" s="726"/>
      <c r="BJ733" s="726"/>
      <c r="BK733" s="726"/>
      <c r="BL733" s="726"/>
    </row>
    <row r="734" spans="1:64" outlineLevel="1" x14ac:dyDescent="0.2">
      <c r="A734" s="726"/>
      <c r="B734" s="845" t="s">
        <v>946</v>
      </c>
      <c r="C734" s="974" t="s">
        <v>3482</v>
      </c>
      <c r="D734" s="463" t="s">
        <v>918</v>
      </c>
      <c r="E734" s="463" t="s">
        <v>918</v>
      </c>
      <c r="F734" s="463" t="s">
        <v>918</v>
      </c>
      <c r="G734" s="463" t="s">
        <v>918</v>
      </c>
      <c r="H734" s="463" t="s">
        <v>918</v>
      </c>
      <c r="I734" s="463" t="s">
        <v>918</v>
      </c>
      <c r="J734" s="463" t="s">
        <v>918</v>
      </c>
      <c r="K734" s="463" t="s">
        <v>918</v>
      </c>
      <c r="L734" s="463" t="s">
        <v>918</v>
      </c>
      <c r="M734" s="463" t="s">
        <v>918</v>
      </c>
      <c r="N734" s="463" t="s">
        <v>918</v>
      </c>
      <c r="O734" s="463" t="s">
        <v>918</v>
      </c>
      <c r="P734" s="463" t="s">
        <v>918</v>
      </c>
      <c r="Q734" s="463" t="s">
        <v>918</v>
      </c>
      <c r="R734" s="463" t="s">
        <v>918</v>
      </c>
      <c r="S734" s="463" t="s">
        <v>918</v>
      </c>
      <c r="T734" s="463" t="s">
        <v>918</v>
      </c>
      <c r="U734" s="463" t="s">
        <v>918</v>
      </c>
      <c r="V734" s="463" t="s">
        <v>918</v>
      </c>
      <c r="W734" s="463" t="s">
        <v>918</v>
      </c>
      <c r="X734" s="463" t="s">
        <v>918</v>
      </c>
      <c r="Y734" s="463" t="s">
        <v>918</v>
      </c>
      <c r="Z734" s="463" t="s">
        <v>918</v>
      </c>
      <c r="AA734" s="463" t="s">
        <v>918</v>
      </c>
      <c r="AB734" s="463" t="s">
        <v>918</v>
      </c>
      <c r="AC734" s="463" t="s">
        <v>918</v>
      </c>
      <c r="AD734" s="463" t="s">
        <v>918</v>
      </c>
      <c r="AE734" s="463" t="s">
        <v>918</v>
      </c>
      <c r="AF734" s="463" t="s">
        <v>918</v>
      </c>
      <c r="AG734" s="463" t="s">
        <v>918</v>
      </c>
      <c r="AH734" s="463" t="s">
        <v>918</v>
      </c>
      <c r="AI734" s="463" t="s">
        <v>918</v>
      </c>
      <c r="AJ734" s="463" t="s">
        <v>918</v>
      </c>
      <c r="AK734" s="463" t="s">
        <v>918</v>
      </c>
      <c r="AL734" s="726"/>
      <c r="AM734" s="726"/>
      <c r="AN734" s="726"/>
      <c r="AO734" s="726"/>
      <c r="AP734" s="726"/>
      <c r="AQ734" s="726"/>
      <c r="AR734" s="726"/>
      <c r="AS734" s="726"/>
      <c r="AT734" s="726"/>
      <c r="AU734" s="726"/>
      <c r="AV734" s="726"/>
      <c r="AW734" s="726"/>
      <c r="AX734" s="726"/>
      <c r="AY734" s="726"/>
      <c r="AZ734" s="726"/>
      <c r="BA734" s="726"/>
      <c r="BB734" s="726"/>
      <c r="BC734" s="726"/>
      <c r="BD734" s="726"/>
      <c r="BE734" s="726"/>
      <c r="BF734" s="726"/>
      <c r="BG734" s="726"/>
      <c r="BH734" s="726"/>
      <c r="BI734" s="726"/>
      <c r="BJ734" s="726"/>
      <c r="BK734" s="726"/>
      <c r="BL734" s="726"/>
    </row>
    <row r="735" spans="1:64" outlineLevel="1" x14ac:dyDescent="0.2">
      <c r="A735" s="726"/>
      <c r="B735" s="845" t="s">
        <v>946</v>
      </c>
      <c r="C735" s="974" t="s">
        <v>3483</v>
      </c>
      <c r="D735" s="463" t="s">
        <v>918</v>
      </c>
      <c r="E735" s="463" t="s">
        <v>918</v>
      </c>
      <c r="F735" s="463" t="s">
        <v>918</v>
      </c>
      <c r="G735" s="463" t="s">
        <v>918</v>
      </c>
      <c r="H735" s="463" t="s">
        <v>918</v>
      </c>
      <c r="I735" s="463" t="s">
        <v>918</v>
      </c>
      <c r="J735" s="463" t="s">
        <v>918</v>
      </c>
      <c r="K735" s="463" t="s">
        <v>918</v>
      </c>
      <c r="L735" s="463" t="s">
        <v>918</v>
      </c>
      <c r="M735" s="463" t="s">
        <v>918</v>
      </c>
      <c r="N735" s="463" t="s">
        <v>918</v>
      </c>
      <c r="O735" s="463" t="s">
        <v>918</v>
      </c>
      <c r="P735" s="463" t="s">
        <v>918</v>
      </c>
      <c r="Q735" s="463" t="s">
        <v>918</v>
      </c>
      <c r="R735" s="463" t="s">
        <v>918</v>
      </c>
      <c r="S735" s="463" t="s">
        <v>918</v>
      </c>
      <c r="T735" s="463" t="s">
        <v>918</v>
      </c>
      <c r="U735" s="463" t="s">
        <v>918</v>
      </c>
      <c r="V735" s="463" t="s">
        <v>918</v>
      </c>
      <c r="W735" s="463" t="s">
        <v>918</v>
      </c>
      <c r="X735" s="463" t="s">
        <v>918</v>
      </c>
      <c r="Y735" s="463" t="s">
        <v>918</v>
      </c>
      <c r="Z735" s="463" t="s">
        <v>918</v>
      </c>
      <c r="AA735" s="463" t="s">
        <v>918</v>
      </c>
      <c r="AB735" s="463" t="s">
        <v>918</v>
      </c>
      <c r="AC735" s="463" t="s">
        <v>918</v>
      </c>
      <c r="AD735" s="463" t="s">
        <v>918</v>
      </c>
      <c r="AE735" s="463" t="s">
        <v>918</v>
      </c>
      <c r="AF735" s="463" t="s">
        <v>918</v>
      </c>
      <c r="AG735" s="463" t="s">
        <v>918</v>
      </c>
      <c r="AH735" s="463" t="s">
        <v>918</v>
      </c>
      <c r="AI735" s="463" t="s">
        <v>918</v>
      </c>
      <c r="AJ735" s="463" t="s">
        <v>918</v>
      </c>
      <c r="AK735" s="463" t="s">
        <v>918</v>
      </c>
      <c r="AL735" s="726"/>
      <c r="AM735" s="726"/>
      <c r="AN735" s="726"/>
      <c r="AO735" s="726"/>
      <c r="AP735" s="726"/>
      <c r="AQ735" s="726"/>
      <c r="AR735" s="726"/>
      <c r="AS735" s="726"/>
      <c r="AT735" s="726"/>
      <c r="AU735" s="726"/>
      <c r="AV735" s="726"/>
      <c r="AW735" s="726"/>
      <c r="AX735" s="726"/>
      <c r="AY735" s="726"/>
      <c r="AZ735" s="726"/>
      <c r="BA735" s="726"/>
      <c r="BB735" s="726"/>
      <c r="BC735" s="726"/>
      <c r="BD735" s="726"/>
      <c r="BE735" s="726"/>
      <c r="BF735" s="726"/>
      <c r="BG735" s="726"/>
      <c r="BH735" s="726"/>
      <c r="BI735" s="726"/>
      <c r="BJ735" s="726"/>
      <c r="BK735" s="726"/>
      <c r="BL735" s="726"/>
    </row>
    <row r="736" spans="1:64" outlineLevel="1" x14ac:dyDescent="0.2">
      <c r="A736" s="726"/>
      <c r="B736" s="845" t="s">
        <v>946</v>
      </c>
      <c r="C736" s="974" t="s">
        <v>3484</v>
      </c>
      <c r="D736" s="463" t="s">
        <v>918</v>
      </c>
      <c r="E736" s="463" t="s">
        <v>918</v>
      </c>
      <c r="F736" s="463" t="s">
        <v>918</v>
      </c>
      <c r="G736" s="463" t="s">
        <v>918</v>
      </c>
      <c r="H736" s="463" t="s">
        <v>918</v>
      </c>
      <c r="I736" s="463" t="s">
        <v>918</v>
      </c>
      <c r="J736" s="463" t="s">
        <v>918</v>
      </c>
      <c r="K736" s="463" t="s">
        <v>918</v>
      </c>
      <c r="L736" s="463" t="s">
        <v>918</v>
      </c>
      <c r="M736" s="463" t="s">
        <v>918</v>
      </c>
      <c r="N736" s="463" t="s">
        <v>918</v>
      </c>
      <c r="O736" s="463" t="s">
        <v>918</v>
      </c>
      <c r="P736" s="463" t="s">
        <v>918</v>
      </c>
      <c r="Q736" s="463" t="s">
        <v>918</v>
      </c>
      <c r="R736" s="463" t="s">
        <v>918</v>
      </c>
      <c r="S736" s="463" t="s">
        <v>918</v>
      </c>
      <c r="T736" s="463" t="s">
        <v>918</v>
      </c>
      <c r="U736" s="463" t="s">
        <v>918</v>
      </c>
      <c r="V736" s="463" t="s">
        <v>918</v>
      </c>
      <c r="W736" s="463" t="s">
        <v>918</v>
      </c>
      <c r="X736" s="463" t="s">
        <v>918</v>
      </c>
      <c r="Y736" s="463" t="s">
        <v>918</v>
      </c>
      <c r="Z736" s="463" t="s">
        <v>918</v>
      </c>
      <c r="AA736" s="463" t="s">
        <v>918</v>
      </c>
      <c r="AB736" s="463" t="s">
        <v>918</v>
      </c>
      <c r="AC736" s="463" t="s">
        <v>918</v>
      </c>
      <c r="AD736" s="463" t="s">
        <v>918</v>
      </c>
      <c r="AE736" s="463" t="s">
        <v>918</v>
      </c>
      <c r="AF736" s="463" t="s">
        <v>918</v>
      </c>
      <c r="AG736" s="463" t="s">
        <v>918</v>
      </c>
      <c r="AH736" s="463" t="s">
        <v>918</v>
      </c>
      <c r="AI736" s="463" t="s">
        <v>918</v>
      </c>
      <c r="AJ736" s="463" t="s">
        <v>918</v>
      </c>
      <c r="AK736" s="463" t="s">
        <v>918</v>
      </c>
      <c r="AL736" s="726"/>
      <c r="AM736" s="726"/>
      <c r="AN736" s="726"/>
      <c r="AO736" s="726"/>
      <c r="AP736" s="726"/>
      <c r="AQ736" s="726"/>
      <c r="AR736" s="726"/>
      <c r="AS736" s="726"/>
      <c r="AT736" s="726"/>
      <c r="AU736" s="726"/>
      <c r="AV736" s="726"/>
      <c r="AW736" s="726"/>
      <c r="AX736" s="726"/>
      <c r="AY736" s="726"/>
      <c r="AZ736" s="726"/>
      <c r="BA736" s="726"/>
      <c r="BB736" s="726"/>
      <c r="BC736" s="726"/>
      <c r="BD736" s="726"/>
      <c r="BE736" s="726"/>
      <c r="BF736" s="726"/>
      <c r="BG736" s="726"/>
      <c r="BH736" s="726"/>
      <c r="BI736" s="726"/>
      <c r="BJ736" s="726"/>
      <c r="BK736" s="726"/>
      <c r="BL736" s="726"/>
    </row>
    <row r="737" spans="1:64" outlineLevel="1" x14ac:dyDescent="0.2">
      <c r="A737" s="726"/>
      <c r="B737" s="845" t="s">
        <v>946</v>
      </c>
      <c r="C737" s="974" t="s">
        <v>3485</v>
      </c>
      <c r="D737" s="463" t="s">
        <v>918</v>
      </c>
      <c r="E737" s="463" t="s">
        <v>918</v>
      </c>
      <c r="F737" s="463" t="s">
        <v>918</v>
      </c>
      <c r="G737" s="463" t="s">
        <v>918</v>
      </c>
      <c r="H737" s="463" t="s">
        <v>918</v>
      </c>
      <c r="I737" s="463" t="s">
        <v>918</v>
      </c>
      <c r="J737" s="463" t="s">
        <v>918</v>
      </c>
      <c r="K737" s="463" t="s">
        <v>918</v>
      </c>
      <c r="L737" s="463" t="s">
        <v>918</v>
      </c>
      <c r="M737" s="463" t="s">
        <v>918</v>
      </c>
      <c r="N737" s="463" t="s">
        <v>918</v>
      </c>
      <c r="O737" s="463" t="s">
        <v>918</v>
      </c>
      <c r="P737" s="463" t="s">
        <v>918</v>
      </c>
      <c r="Q737" s="463" t="s">
        <v>918</v>
      </c>
      <c r="R737" s="463" t="s">
        <v>918</v>
      </c>
      <c r="S737" s="463" t="s">
        <v>918</v>
      </c>
      <c r="T737" s="463" t="s">
        <v>918</v>
      </c>
      <c r="U737" s="463" t="s">
        <v>918</v>
      </c>
      <c r="V737" s="463" t="s">
        <v>918</v>
      </c>
      <c r="W737" s="463" t="s">
        <v>918</v>
      </c>
      <c r="X737" s="463" t="s">
        <v>918</v>
      </c>
      <c r="Y737" s="463" t="s">
        <v>918</v>
      </c>
      <c r="Z737" s="463" t="s">
        <v>918</v>
      </c>
      <c r="AA737" s="463" t="s">
        <v>918</v>
      </c>
      <c r="AB737" s="463" t="s">
        <v>918</v>
      </c>
      <c r="AC737" s="463" t="s">
        <v>918</v>
      </c>
      <c r="AD737" s="463" t="s">
        <v>918</v>
      </c>
      <c r="AE737" s="463" t="s">
        <v>918</v>
      </c>
      <c r="AF737" s="463" t="s">
        <v>918</v>
      </c>
      <c r="AG737" s="463" t="s">
        <v>918</v>
      </c>
      <c r="AH737" s="463" t="s">
        <v>918</v>
      </c>
      <c r="AI737" s="463" t="s">
        <v>918</v>
      </c>
      <c r="AJ737" s="463" t="s">
        <v>918</v>
      </c>
      <c r="AK737" s="463" t="s">
        <v>918</v>
      </c>
      <c r="AL737" s="726"/>
      <c r="AM737" s="726"/>
      <c r="AN737" s="726"/>
      <c r="AO737" s="726"/>
      <c r="AP737" s="726"/>
      <c r="AQ737" s="726"/>
      <c r="AR737" s="726"/>
      <c r="AS737" s="726"/>
      <c r="AT737" s="726"/>
      <c r="AU737" s="726"/>
      <c r="AV737" s="726"/>
      <c r="AW737" s="726"/>
      <c r="AX737" s="726"/>
      <c r="AY737" s="726"/>
      <c r="AZ737" s="726"/>
      <c r="BA737" s="726"/>
      <c r="BB737" s="726"/>
      <c r="BC737" s="726"/>
      <c r="BD737" s="726"/>
      <c r="BE737" s="726"/>
      <c r="BF737" s="726"/>
      <c r="BG737" s="726"/>
      <c r="BH737" s="726"/>
      <c r="BI737" s="726"/>
      <c r="BJ737" s="726"/>
      <c r="BK737" s="726"/>
      <c r="BL737" s="726"/>
    </row>
    <row r="738" spans="1:64" outlineLevel="1" x14ac:dyDescent="0.2">
      <c r="A738" s="726"/>
      <c r="B738" s="845" t="s">
        <v>946</v>
      </c>
      <c r="C738" s="974" t="s">
        <v>3486</v>
      </c>
      <c r="D738" s="463" t="s">
        <v>918</v>
      </c>
      <c r="E738" s="463" t="s">
        <v>918</v>
      </c>
      <c r="F738" s="463" t="s">
        <v>918</v>
      </c>
      <c r="G738" s="463" t="s">
        <v>918</v>
      </c>
      <c r="H738" s="463" t="s">
        <v>918</v>
      </c>
      <c r="I738" s="463" t="s">
        <v>918</v>
      </c>
      <c r="J738" s="463" t="s">
        <v>918</v>
      </c>
      <c r="K738" s="463" t="s">
        <v>918</v>
      </c>
      <c r="L738" s="463" t="s">
        <v>918</v>
      </c>
      <c r="M738" s="463" t="s">
        <v>918</v>
      </c>
      <c r="N738" s="463" t="s">
        <v>918</v>
      </c>
      <c r="O738" s="463" t="s">
        <v>918</v>
      </c>
      <c r="P738" s="463" t="s">
        <v>918</v>
      </c>
      <c r="Q738" s="463" t="s">
        <v>918</v>
      </c>
      <c r="R738" s="463" t="s">
        <v>918</v>
      </c>
      <c r="S738" s="463" t="s">
        <v>918</v>
      </c>
      <c r="T738" s="463" t="s">
        <v>918</v>
      </c>
      <c r="U738" s="463" t="s">
        <v>918</v>
      </c>
      <c r="V738" s="463" t="s">
        <v>918</v>
      </c>
      <c r="W738" s="463" t="s">
        <v>918</v>
      </c>
      <c r="X738" s="463" t="s">
        <v>918</v>
      </c>
      <c r="Y738" s="463" t="s">
        <v>918</v>
      </c>
      <c r="Z738" s="463" t="s">
        <v>918</v>
      </c>
      <c r="AA738" s="463" t="s">
        <v>918</v>
      </c>
      <c r="AB738" s="463" t="s">
        <v>918</v>
      </c>
      <c r="AC738" s="463" t="s">
        <v>918</v>
      </c>
      <c r="AD738" s="463" t="s">
        <v>918</v>
      </c>
      <c r="AE738" s="463" t="s">
        <v>918</v>
      </c>
      <c r="AF738" s="463" t="s">
        <v>918</v>
      </c>
      <c r="AG738" s="463" t="s">
        <v>918</v>
      </c>
      <c r="AH738" s="463" t="s">
        <v>918</v>
      </c>
      <c r="AI738" s="463" t="s">
        <v>918</v>
      </c>
      <c r="AJ738" s="463" t="s">
        <v>918</v>
      </c>
      <c r="AK738" s="463" t="s">
        <v>918</v>
      </c>
      <c r="AL738" s="726"/>
      <c r="AM738" s="726"/>
      <c r="AN738" s="726"/>
      <c r="AO738" s="726"/>
      <c r="AP738" s="726"/>
      <c r="AQ738" s="726"/>
      <c r="AR738" s="726"/>
      <c r="AS738" s="726"/>
      <c r="AT738" s="726"/>
      <c r="AU738" s="726"/>
      <c r="AV738" s="726"/>
      <c r="AW738" s="726"/>
      <c r="AX738" s="726"/>
      <c r="AY738" s="726"/>
      <c r="AZ738" s="726"/>
      <c r="BA738" s="726"/>
      <c r="BB738" s="726"/>
      <c r="BC738" s="726"/>
      <c r="BD738" s="726"/>
      <c r="BE738" s="726"/>
      <c r="BF738" s="726"/>
      <c r="BG738" s="726"/>
      <c r="BH738" s="726"/>
      <c r="BI738" s="726"/>
      <c r="BJ738" s="726"/>
      <c r="BK738" s="726"/>
      <c r="BL738" s="726"/>
    </row>
    <row r="739" spans="1:64" outlineLevel="1" x14ac:dyDescent="0.2">
      <c r="A739" s="726"/>
      <c r="B739" s="845" t="s">
        <v>946</v>
      </c>
      <c r="C739" s="974" t="s">
        <v>3487</v>
      </c>
      <c r="D739" s="463" t="s">
        <v>918</v>
      </c>
      <c r="E739" s="463" t="s">
        <v>918</v>
      </c>
      <c r="F739" s="463" t="s">
        <v>918</v>
      </c>
      <c r="G739" s="463" t="s">
        <v>918</v>
      </c>
      <c r="H739" s="463" t="s">
        <v>918</v>
      </c>
      <c r="I739" s="463" t="s">
        <v>918</v>
      </c>
      <c r="J739" s="463" t="s">
        <v>918</v>
      </c>
      <c r="K739" s="463" t="s">
        <v>918</v>
      </c>
      <c r="L739" s="463" t="s">
        <v>918</v>
      </c>
      <c r="M739" s="463" t="s">
        <v>918</v>
      </c>
      <c r="N739" s="463" t="s">
        <v>918</v>
      </c>
      <c r="O739" s="463" t="s">
        <v>918</v>
      </c>
      <c r="P739" s="463" t="s">
        <v>918</v>
      </c>
      <c r="Q739" s="463" t="s">
        <v>918</v>
      </c>
      <c r="R739" s="463" t="s">
        <v>918</v>
      </c>
      <c r="S739" s="463" t="s">
        <v>918</v>
      </c>
      <c r="T739" s="463" t="s">
        <v>918</v>
      </c>
      <c r="U739" s="463" t="s">
        <v>918</v>
      </c>
      <c r="V739" s="463" t="s">
        <v>918</v>
      </c>
      <c r="W739" s="463" t="s">
        <v>918</v>
      </c>
      <c r="X739" s="463" t="s">
        <v>918</v>
      </c>
      <c r="Y739" s="463" t="s">
        <v>918</v>
      </c>
      <c r="Z739" s="463" t="s">
        <v>918</v>
      </c>
      <c r="AA739" s="463" t="s">
        <v>918</v>
      </c>
      <c r="AB739" s="463" t="s">
        <v>918</v>
      </c>
      <c r="AC739" s="463" t="s">
        <v>918</v>
      </c>
      <c r="AD739" s="463" t="s">
        <v>918</v>
      </c>
      <c r="AE739" s="463" t="s">
        <v>918</v>
      </c>
      <c r="AF739" s="463" t="s">
        <v>918</v>
      </c>
      <c r="AG739" s="463" t="s">
        <v>918</v>
      </c>
      <c r="AH739" s="463" t="s">
        <v>918</v>
      </c>
      <c r="AI739" s="463" t="s">
        <v>918</v>
      </c>
      <c r="AJ739" s="463" t="s">
        <v>918</v>
      </c>
      <c r="AK739" s="463" t="s">
        <v>918</v>
      </c>
      <c r="AL739" s="726"/>
      <c r="AM739" s="726"/>
      <c r="AN739" s="726"/>
      <c r="AO739" s="726"/>
      <c r="AP739" s="726"/>
      <c r="AQ739" s="726"/>
      <c r="AR739" s="726"/>
      <c r="AS739" s="726"/>
      <c r="AT739" s="726"/>
      <c r="AU739" s="726"/>
      <c r="AV739" s="726"/>
      <c r="AW739" s="726"/>
      <c r="AX739" s="726"/>
      <c r="AY739" s="726"/>
      <c r="AZ739" s="726"/>
      <c r="BA739" s="726"/>
      <c r="BB739" s="726"/>
      <c r="BC739" s="726"/>
      <c r="BD739" s="726"/>
      <c r="BE739" s="726"/>
      <c r="BF739" s="726"/>
      <c r="BG739" s="726"/>
      <c r="BH739" s="726"/>
      <c r="BI739" s="726"/>
      <c r="BJ739" s="726"/>
      <c r="BK739" s="726"/>
      <c r="BL739" s="726"/>
    </row>
    <row r="740" spans="1:64" outlineLevel="1" x14ac:dyDescent="0.2">
      <c r="A740" s="726"/>
      <c r="B740" s="845" t="s">
        <v>946</v>
      </c>
      <c r="C740" s="974" t="s">
        <v>3488</v>
      </c>
      <c r="D740" s="463" t="s">
        <v>918</v>
      </c>
      <c r="E740" s="463" t="s">
        <v>918</v>
      </c>
      <c r="F740" s="463" t="s">
        <v>918</v>
      </c>
      <c r="G740" s="463" t="s">
        <v>918</v>
      </c>
      <c r="H740" s="463" t="s">
        <v>918</v>
      </c>
      <c r="I740" s="463" t="s">
        <v>918</v>
      </c>
      <c r="J740" s="463" t="s">
        <v>918</v>
      </c>
      <c r="K740" s="463" t="s">
        <v>918</v>
      </c>
      <c r="L740" s="463" t="s">
        <v>918</v>
      </c>
      <c r="M740" s="463" t="s">
        <v>918</v>
      </c>
      <c r="N740" s="463" t="s">
        <v>918</v>
      </c>
      <c r="O740" s="463" t="s">
        <v>918</v>
      </c>
      <c r="P740" s="463" t="s">
        <v>918</v>
      </c>
      <c r="Q740" s="463" t="s">
        <v>918</v>
      </c>
      <c r="R740" s="463" t="s">
        <v>918</v>
      </c>
      <c r="S740" s="463" t="s">
        <v>918</v>
      </c>
      <c r="T740" s="463" t="s">
        <v>918</v>
      </c>
      <c r="U740" s="463" t="s">
        <v>918</v>
      </c>
      <c r="V740" s="463" t="s">
        <v>918</v>
      </c>
      <c r="W740" s="463" t="s">
        <v>918</v>
      </c>
      <c r="X740" s="463" t="s">
        <v>918</v>
      </c>
      <c r="Y740" s="463" t="s">
        <v>918</v>
      </c>
      <c r="Z740" s="463" t="s">
        <v>918</v>
      </c>
      <c r="AA740" s="463" t="s">
        <v>918</v>
      </c>
      <c r="AB740" s="463" t="s">
        <v>918</v>
      </c>
      <c r="AC740" s="463" t="s">
        <v>918</v>
      </c>
      <c r="AD740" s="463" t="s">
        <v>918</v>
      </c>
      <c r="AE740" s="463" t="s">
        <v>918</v>
      </c>
      <c r="AF740" s="463" t="s">
        <v>918</v>
      </c>
      <c r="AG740" s="463" t="s">
        <v>918</v>
      </c>
      <c r="AH740" s="463" t="s">
        <v>918</v>
      </c>
      <c r="AI740" s="463" t="s">
        <v>918</v>
      </c>
      <c r="AJ740" s="463" t="s">
        <v>918</v>
      </c>
      <c r="AK740" s="463" t="s">
        <v>918</v>
      </c>
      <c r="AL740" s="726"/>
      <c r="AM740" s="726"/>
      <c r="AN740" s="726"/>
      <c r="AO740" s="726"/>
      <c r="AP740" s="726"/>
      <c r="AQ740" s="726"/>
      <c r="AR740" s="726"/>
      <c r="AS740" s="726"/>
      <c r="AT740" s="726"/>
      <c r="AU740" s="726"/>
      <c r="AV740" s="726"/>
      <c r="AW740" s="726"/>
      <c r="AX740" s="726"/>
      <c r="AY740" s="726"/>
      <c r="AZ740" s="726"/>
      <c r="BA740" s="726"/>
      <c r="BB740" s="726"/>
      <c r="BC740" s="726"/>
      <c r="BD740" s="726"/>
      <c r="BE740" s="726"/>
      <c r="BF740" s="726"/>
      <c r="BG740" s="726"/>
      <c r="BH740" s="726"/>
      <c r="BI740" s="726"/>
      <c r="BJ740" s="726"/>
      <c r="BK740" s="726"/>
      <c r="BL740" s="726"/>
    </row>
    <row r="741" spans="1:64" outlineLevel="1" x14ac:dyDescent="0.2">
      <c r="A741" s="726"/>
      <c r="B741" s="845" t="s">
        <v>946</v>
      </c>
      <c r="C741" s="974" t="s">
        <v>3489</v>
      </c>
      <c r="D741" s="463" t="s">
        <v>918</v>
      </c>
      <c r="E741" s="463" t="s">
        <v>918</v>
      </c>
      <c r="F741" s="463" t="s">
        <v>918</v>
      </c>
      <c r="G741" s="463" t="s">
        <v>918</v>
      </c>
      <c r="H741" s="463" t="s">
        <v>918</v>
      </c>
      <c r="I741" s="463" t="s">
        <v>918</v>
      </c>
      <c r="J741" s="463" t="s">
        <v>918</v>
      </c>
      <c r="K741" s="463" t="s">
        <v>918</v>
      </c>
      <c r="L741" s="463" t="s">
        <v>918</v>
      </c>
      <c r="M741" s="463" t="s">
        <v>918</v>
      </c>
      <c r="N741" s="463" t="s">
        <v>918</v>
      </c>
      <c r="O741" s="463" t="s">
        <v>918</v>
      </c>
      <c r="P741" s="463" t="s">
        <v>918</v>
      </c>
      <c r="Q741" s="463" t="s">
        <v>918</v>
      </c>
      <c r="R741" s="463" t="s">
        <v>918</v>
      </c>
      <c r="S741" s="463" t="s">
        <v>918</v>
      </c>
      <c r="T741" s="463" t="s">
        <v>918</v>
      </c>
      <c r="U741" s="463" t="s">
        <v>918</v>
      </c>
      <c r="V741" s="463" t="s">
        <v>918</v>
      </c>
      <c r="W741" s="463" t="s">
        <v>918</v>
      </c>
      <c r="X741" s="463" t="s">
        <v>918</v>
      </c>
      <c r="Y741" s="463" t="s">
        <v>918</v>
      </c>
      <c r="Z741" s="463" t="s">
        <v>918</v>
      </c>
      <c r="AA741" s="463" t="s">
        <v>918</v>
      </c>
      <c r="AB741" s="463" t="s">
        <v>918</v>
      </c>
      <c r="AC741" s="463" t="s">
        <v>918</v>
      </c>
      <c r="AD741" s="463" t="s">
        <v>918</v>
      </c>
      <c r="AE741" s="463" t="s">
        <v>918</v>
      </c>
      <c r="AF741" s="463" t="s">
        <v>918</v>
      </c>
      <c r="AG741" s="463" t="s">
        <v>918</v>
      </c>
      <c r="AH741" s="463" t="s">
        <v>918</v>
      </c>
      <c r="AI741" s="463" t="s">
        <v>918</v>
      </c>
      <c r="AJ741" s="463" t="s">
        <v>918</v>
      </c>
      <c r="AK741" s="463" t="s">
        <v>918</v>
      </c>
      <c r="AL741" s="726"/>
      <c r="AM741" s="726"/>
      <c r="AN741" s="726"/>
      <c r="AO741" s="726"/>
      <c r="AP741" s="726"/>
      <c r="AQ741" s="726"/>
      <c r="AR741" s="726"/>
      <c r="AS741" s="726"/>
      <c r="AT741" s="726"/>
      <c r="AU741" s="726"/>
      <c r="AV741" s="726"/>
      <c r="AW741" s="726"/>
      <c r="AX741" s="726"/>
      <c r="AY741" s="726"/>
      <c r="AZ741" s="726"/>
      <c r="BA741" s="726"/>
      <c r="BB741" s="726"/>
      <c r="BC741" s="726"/>
      <c r="BD741" s="726"/>
      <c r="BE741" s="726"/>
      <c r="BF741" s="726"/>
      <c r="BG741" s="726"/>
      <c r="BH741" s="726"/>
      <c r="BI741" s="726"/>
      <c r="BJ741" s="726"/>
      <c r="BK741" s="726"/>
      <c r="BL741" s="726"/>
    </row>
    <row r="742" spans="1:64" outlineLevel="1" x14ac:dyDescent="0.2">
      <c r="A742" s="726"/>
      <c r="B742" s="845" t="s">
        <v>946</v>
      </c>
      <c r="C742" s="974" t="s">
        <v>3490</v>
      </c>
      <c r="D742" s="463" t="s">
        <v>918</v>
      </c>
      <c r="E742" s="463" t="s">
        <v>918</v>
      </c>
      <c r="F742" s="463" t="s">
        <v>918</v>
      </c>
      <c r="G742" s="463" t="s">
        <v>918</v>
      </c>
      <c r="H742" s="463" t="s">
        <v>918</v>
      </c>
      <c r="I742" s="463" t="s">
        <v>918</v>
      </c>
      <c r="J742" s="463" t="s">
        <v>918</v>
      </c>
      <c r="K742" s="463" t="s">
        <v>918</v>
      </c>
      <c r="L742" s="463" t="s">
        <v>918</v>
      </c>
      <c r="M742" s="463" t="s">
        <v>918</v>
      </c>
      <c r="N742" s="463" t="s">
        <v>918</v>
      </c>
      <c r="O742" s="463" t="s">
        <v>918</v>
      </c>
      <c r="P742" s="463" t="s">
        <v>918</v>
      </c>
      <c r="Q742" s="463" t="s">
        <v>918</v>
      </c>
      <c r="R742" s="463" t="s">
        <v>918</v>
      </c>
      <c r="S742" s="463" t="s">
        <v>918</v>
      </c>
      <c r="T742" s="463" t="s">
        <v>918</v>
      </c>
      <c r="U742" s="463" t="s">
        <v>918</v>
      </c>
      <c r="V742" s="463" t="s">
        <v>918</v>
      </c>
      <c r="W742" s="463" t="s">
        <v>918</v>
      </c>
      <c r="X742" s="463" t="s">
        <v>918</v>
      </c>
      <c r="Y742" s="463" t="s">
        <v>918</v>
      </c>
      <c r="Z742" s="463" t="s">
        <v>918</v>
      </c>
      <c r="AA742" s="463" t="s">
        <v>918</v>
      </c>
      <c r="AB742" s="463" t="s">
        <v>918</v>
      </c>
      <c r="AC742" s="463" t="s">
        <v>918</v>
      </c>
      <c r="AD742" s="463" t="s">
        <v>918</v>
      </c>
      <c r="AE742" s="463" t="s">
        <v>918</v>
      </c>
      <c r="AF742" s="463" t="s">
        <v>918</v>
      </c>
      <c r="AG742" s="463" t="s">
        <v>918</v>
      </c>
      <c r="AH742" s="463" t="s">
        <v>918</v>
      </c>
      <c r="AI742" s="463" t="s">
        <v>918</v>
      </c>
      <c r="AJ742" s="463" t="s">
        <v>918</v>
      </c>
      <c r="AK742" s="463" t="s">
        <v>918</v>
      </c>
      <c r="AL742" s="726"/>
      <c r="AM742" s="726"/>
      <c r="AN742" s="726"/>
      <c r="AO742" s="726"/>
      <c r="AP742" s="726"/>
      <c r="AQ742" s="726"/>
      <c r="AR742" s="726"/>
      <c r="AS742" s="726"/>
      <c r="AT742" s="726"/>
      <c r="AU742" s="726"/>
      <c r="AV742" s="726"/>
      <c r="AW742" s="726"/>
      <c r="AX742" s="726"/>
      <c r="AY742" s="726"/>
      <c r="AZ742" s="726"/>
      <c r="BA742" s="726"/>
      <c r="BB742" s="726"/>
      <c r="BC742" s="726"/>
      <c r="BD742" s="726"/>
      <c r="BE742" s="726"/>
      <c r="BF742" s="726"/>
      <c r="BG742" s="726"/>
      <c r="BH742" s="726"/>
      <c r="BI742" s="726"/>
      <c r="BJ742" s="726"/>
      <c r="BK742" s="726"/>
      <c r="BL742" s="726"/>
    </row>
    <row r="743" spans="1:64" outlineLevel="1" x14ac:dyDescent="0.2">
      <c r="A743" s="726"/>
      <c r="B743" s="845" t="s">
        <v>946</v>
      </c>
      <c r="C743" s="974" t="s">
        <v>3491</v>
      </c>
      <c r="D743" s="463" t="s">
        <v>918</v>
      </c>
      <c r="E743" s="463" t="s">
        <v>918</v>
      </c>
      <c r="F743" s="463" t="s">
        <v>918</v>
      </c>
      <c r="G743" s="463" t="s">
        <v>918</v>
      </c>
      <c r="H743" s="463" t="s">
        <v>918</v>
      </c>
      <c r="I743" s="463" t="s">
        <v>918</v>
      </c>
      <c r="J743" s="463" t="s">
        <v>918</v>
      </c>
      <c r="K743" s="463" t="s">
        <v>918</v>
      </c>
      <c r="L743" s="463" t="s">
        <v>918</v>
      </c>
      <c r="M743" s="463" t="s">
        <v>918</v>
      </c>
      <c r="N743" s="463" t="s">
        <v>918</v>
      </c>
      <c r="O743" s="463" t="s">
        <v>918</v>
      </c>
      <c r="P743" s="463" t="s">
        <v>918</v>
      </c>
      <c r="Q743" s="463" t="s">
        <v>918</v>
      </c>
      <c r="R743" s="463" t="s">
        <v>918</v>
      </c>
      <c r="S743" s="463" t="s">
        <v>918</v>
      </c>
      <c r="T743" s="463" t="s">
        <v>918</v>
      </c>
      <c r="U743" s="463" t="s">
        <v>918</v>
      </c>
      <c r="V743" s="463" t="s">
        <v>918</v>
      </c>
      <c r="W743" s="463" t="s">
        <v>918</v>
      </c>
      <c r="X743" s="463" t="s">
        <v>918</v>
      </c>
      <c r="Y743" s="463" t="s">
        <v>918</v>
      </c>
      <c r="Z743" s="463" t="s">
        <v>918</v>
      </c>
      <c r="AA743" s="463" t="s">
        <v>918</v>
      </c>
      <c r="AB743" s="463" t="s">
        <v>918</v>
      </c>
      <c r="AC743" s="463" t="s">
        <v>918</v>
      </c>
      <c r="AD743" s="463" t="s">
        <v>918</v>
      </c>
      <c r="AE743" s="463" t="s">
        <v>918</v>
      </c>
      <c r="AF743" s="463" t="s">
        <v>918</v>
      </c>
      <c r="AG743" s="463" t="s">
        <v>918</v>
      </c>
      <c r="AH743" s="463" t="s">
        <v>918</v>
      </c>
      <c r="AI743" s="463" t="s">
        <v>918</v>
      </c>
      <c r="AJ743" s="463" t="s">
        <v>918</v>
      </c>
      <c r="AK743" s="463" t="s">
        <v>918</v>
      </c>
      <c r="AL743" s="726"/>
      <c r="AM743" s="726"/>
      <c r="AN743" s="726"/>
      <c r="AO743" s="726"/>
      <c r="AP743" s="726"/>
      <c r="AQ743" s="726"/>
      <c r="AR743" s="726"/>
      <c r="AS743" s="726"/>
      <c r="AT743" s="726"/>
      <c r="AU743" s="726"/>
      <c r="AV743" s="726"/>
      <c r="AW743" s="726"/>
      <c r="AX743" s="726"/>
      <c r="AY743" s="726"/>
      <c r="AZ743" s="726"/>
      <c r="BA743" s="726"/>
      <c r="BB743" s="726"/>
      <c r="BC743" s="726"/>
      <c r="BD743" s="726"/>
      <c r="BE743" s="726"/>
      <c r="BF743" s="726"/>
      <c r="BG743" s="726"/>
      <c r="BH743" s="726"/>
      <c r="BI743" s="726"/>
      <c r="BJ743" s="726"/>
      <c r="BK743" s="726"/>
      <c r="BL743" s="726"/>
    </row>
    <row r="744" spans="1:64" outlineLevel="1" x14ac:dyDescent="0.2">
      <c r="A744" s="726"/>
      <c r="B744" s="845" t="s">
        <v>946</v>
      </c>
      <c r="C744" s="974" t="s">
        <v>3492</v>
      </c>
      <c r="D744" s="463" t="s">
        <v>918</v>
      </c>
      <c r="E744" s="463" t="s">
        <v>918</v>
      </c>
      <c r="F744" s="463" t="s">
        <v>918</v>
      </c>
      <c r="G744" s="463" t="s">
        <v>918</v>
      </c>
      <c r="H744" s="463" t="s">
        <v>918</v>
      </c>
      <c r="I744" s="463" t="s">
        <v>918</v>
      </c>
      <c r="J744" s="463" t="s">
        <v>918</v>
      </c>
      <c r="K744" s="463" t="s">
        <v>918</v>
      </c>
      <c r="L744" s="463" t="s">
        <v>918</v>
      </c>
      <c r="M744" s="463" t="s">
        <v>918</v>
      </c>
      <c r="N744" s="463" t="s">
        <v>918</v>
      </c>
      <c r="O744" s="463" t="s">
        <v>918</v>
      </c>
      <c r="P744" s="463" t="s">
        <v>918</v>
      </c>
      <c r="Q744" s="463" t="s">
        <v>918</v>
      </c>
      <c r="R744" s="463" t="s">
        <v>918</v>
      </c>
      <c r="S744" s="463" t="s">
        <v>918</v>
      </c>
      <c r="T744" s="463" t="s">
        <v>918</v>
      </c>
      <c r="U744" s="463" t="s">
        <v>918</v>
      </c>
      <c r="V744" s="463" t="s">
        <v>918</v>
      </c>
      <c r="W744" s="463" t="s">
        <v>918</v>
      </c>
      <c r="X744" s="463" t="s">
        <v>918</v>
      </c>
      <c r="Y744" s="463" t="s">
        <v>918</v>
      </c>
      <c r="Z744" s="463" t="s">
        <v>918</v>
      </c>
      <c r="AA744" s="463" t="s">
        <v>918</v>
      </c>
      <c r="AB744" s="463" t="s">
        <v>918</v>
      </c>
      <c r="AC744" s="463" t="s">
        <v>918</v>
      </c>
      <c r="AD744" s="463" t="s">
        <v>918</v>
      </c>
      <c r="AE744" s="463" t="s">
        <v>918</v>
      </c>
      <c r="AF744" s="463" t="s">
        <v>918</v>
      </c>
      <c r="AG744" s="463" t="s">
        <v>918</v>
      </c>
      <c r="AH744" s="463" t="s">
        <v>918</v>
      </c>
      <c r="AI744" s="463" t="s">
        <v>918</v>
      </c>
      <c r="AJ744" s="463" t="s">
        <v>918</v>
      </c>
      <c r="AK744" s="463" t="s">
        <v>918</v>
      </c>
      <c r="AL744" s="726"/>
      <c r="AM744" s="726"/>
      <c r="AN744" s="726"/>
      <c r="AO744" s="726"/>
      <c r="AP744" s="726"/>
      <c r="AQ744" s="726"/>
      <c r="AR744" s="726"/>
      <c r="AS744" s="726"/>
      <c r="AT744" s="726"/>
      <c r="AU744" s="726"/>
      <c r="AV744" s="726"/>
      <c r="AW744" s="726"/>
      <c r="AX744" s="726"/>
      <c r="AY744" s="726"/>
      <c r="AZ744" s="726"/>
      <c r="BA744" s="726"/>
      <c r="BB744" s="726"/>
      <c r="BC744" s="726"/>
      <c r="BD744" s="726"/>
      <c r="BE744" s="726"/>
      <c r="BF744" s="726"/>
      <c r="BG744" s="726"/>
      <c r="BH744" s="726"/>
      <c r="BI744" s="726"/>
      <c r="BJ744" s="726"/>
      <c r="BK744" s="726"/>
      <c r="BL744" s="726"/>
    </row>
    <row r="745" spans="1:64" outlineLevel="1" x14ac:dyDescent="0.2">
      <c r="A745" s="726"/>
      <c r="B745" s="845" t="s">
        <v>946</v>
      </c>
      <c r="C745" s="974" t="s">
        <v>3493</v>
      </c>
      <c r="D745" s="463" t="s">
        <v>918</v>
      </c>
      <c r="E745" s="463" t="s">
        <v>918</v>
      </c>
      <c r="F745" s="463" t="s">
        <v>918</v>
      </c>
      <c r="G745" s="463" t="s">
        <v>918</v>
      </c>
      <c r="H745" s="463" t="s">
        <v>918</v>
      </c>
      <c r="I745" s="463" t="s">
        <v>918</v>
      </c>
      <c r="J745" s="463" t="s">
        <v>918</v>
      </c>
      <c r="K745" s="463" t="s">
        <v>918</v>
      </c>
      <c r="L745" s="463" t="s">
        <v>918</v>
      </c>
      <c r="M745" s="463" t="s">
        <v>918</v>
      </c>
      <c r="N745" s="463" t="s">
        <v>918</v>
      </c>
      <c r="O745" s="463" t="s">
        <v>918</v>
      </c>
      <c r="P745" s="463" t="s">
        <v>918</v>
      </c>
      <c r="Q745" s="463" t="s">
        <v>918</v>
      </c>
      <c r="R745" s="463" t="s">
        <v>918</v>
      </c>
      <c r="S745" s="463" t="s">
        <v>918</v>
      </c>
      <c r="T745" s="463" t="s">
        <v>918</v>
      </c>
      <c r="U745" s="463" t="s">
        <v>918</v>
      </c>
      <c r="V745" s="463" t="s">
        <v>918</v>
      </c>
      <c r="W745" s="463" t="s">
        <v>918</v>
      </c>
      <c r="X745" s="463" t="s">
        <v>918</v>
      </c>
      <c r="Y745" s="463" t="s">
        <v>918</v>
      </c>
      <c r="Z745" s="463" t="s">
        <v>918</v>
      </c>
      <c r="AA745" s="463" t="s">
        <v>918</v>
      </c>
      <c r="AB745" s="463" t="s">
        <v>918</v>
      </c>
      <c r="AC745" s="463" t="s">
        <v>918</v>
      </c>
      <c r="AD745" s="463" t="s">
        <v>918</v>
      </c>
      <c r="AE745" s="463" t="s">
        <v>918</v>
      </c>
      <c r="AF745" s="463" t="s">
        <v>918</v>
      </c>
      <c r="AG745" s="463" t="s">
        <v>918</v>
      </c>
      <c r="AH745" s="463" t="s">
        <v>918</v>
      </c>
      <c r="AI745" s="463" t="s">
        <v>918</v>
      </c>
      <c r="AJ745" s="463" t="s">
        <v>918</v>
      </c>
      <c r="AK745" s="463" t="s">
        <v>918</v>
      </c>
      <c r="AL745" s="726"/>
      <c r="AM745" s="726"/>
      <c r="AN745" s="726"/>
      <c r="AO745" s="726"/>
      <c r="AP745" s="726"/>
      <c r="AQ745" s="726"/>
      <c r="AR745" s="726"/>
      <c r="AS745" s="726"/>
      <c r="AT745" s="726"/>
      <c r="AU745" s="726"/>
      <c r="AV745" s="726"/>
      <c r="AW745" s="726"/>
      <c r="AX745" s="726"/>
      <c r="AY745" s="726"/>
      <c r="AZ745" s="726"/>
      <c r="BA745" s="726"/>
      <c r="BB745" s="726"/>
      <c r="BC745" s="726"/>
      <c r="BD745" s="726"/>
      <c r="BE745" s="726"/>
      <c r="BF745" s="726"/>
      <c r="BG745" s="726"/>
      <c r="BH745" s="726"/>
      <c r="BI745" s="726"/>
      <c r="BJ745" s="726"/>
      <c r="BK745" s="726"/>
      <c r="BL745" s="726"/>
    </row>
    <row r="746" spans="1:64" outlineLevel="1" x14ac:dyDescent="0.2">
      <c r="A746" s="726"/>
      <c r="B746" s="845" t="s">
        <v>946</v>
      </c>
      <c r="C746" s="974" t="s">
        <v>3494</v>
      </c>
      <c r="D746" s="463" t="s">
        <v>918</v>
      </c>
      <c r="E746" s="463" t="s">
        <v>918</v>
      </c>
      <c r="F746" s="463" t="s">
        <v>918</v>
      </c>
      <c r="G746" s="463" t="s">
        <v>918</v>
      </c>
      <c r="H746" s="463" t="s">
        <v>918</v>
      </c>
      <c r="I746" s="463" t="s">
        <v>918</v>
      </c>
      <c r="J746" s="463" t="s">
        <v>918</v>
      </c>
      <c r="K746" s="463" t="s">
        <v>918</v>
      </c>
      <c r="L746" s="463" t="s">
        <v>918</v>
      </c>
      <c r="M746" s="463" t="s">
        <v>918</v>
      </c>
      <c r="N746" s="463" t="s">
        <v>918</v>
      </c>
      <c r="O746" s="463" t="s">
        <v>918</v>
      </c>
      <c r="P746" s="463" t="s">
        <v>918</v>
      </c>
      <c r="Q746" s="463" t="s">
        <v>918</v>
      </c>
      <c r="R746" s="463" t="s">
        <v>918</v>
      </c>
      <c r="S746" s="463" t="s">
        <v>918</v>
      </c>
      <c r="T746" s="463" t="s">
        <v>918</v>
      </c>
      <c r="U746" s="463" t="s">
        <v>918</v>
      </c>
      <c r="V746" s="463" t="s">
        <v>918</v>
      </c>
      <c r="W746" s="463" t="s">
        <v>918</v>
      </c>
      <c r="X746" s="463" t="s">
        <v>918</v>
      </c>
      <c r="Y746" s="463" t="s">
        <v>918</v>
      </c>
      <c r="Z746" s="463" t="s">
        <v>918</v>
      </c>
      <c r="AA746" s="463" t="s">
        <v>918</v>
      </c>
      <c r="AB746" s="463" t="s">
        <v>918</v>
      </c>
      <c r="AC746" s="463" t="s">
        <v>918</v>
      </c>
      <c r="AD746" s="463" t="s">
        <v>918</v>
      </c>
      <c r="AE746" s="463" t="s">
        <v>918</v>
      </c>
      <c r="AF746" s="463" t="s">
        <v>918</v>
      </c>
      <c r="AG746" s="463" t="s">
        <v>918</v>
      </c>
      <c r="AH746" s="463" t="s">
        <v>918</v>
      </c>
      <c r="AI746" s="463" t="s">
        <v>918</v>
      </c>
      <c r="AJ746" s="463" t="s">
        <v>918</v>
      </c>
      <c r="AK746" s="463" t="s">
        <v>918</v>
      </c>
      <c r="AL746" s="726"/>
      <c r="AM746" s="726"/>
      <c r="AN746" s="726"/>
      <c r="AO746" s="726"/>
      <c r="AP746" s="726"/>
      <c r="AQ746" s="726"/>
      <c r="AR746" s="726"/>
      <c r="AS746" s="726"/>
      <c r="AT746" s="726"/>
      <c r="AU746" s="726"/>
      <c r="AV746" s="726"/>
      <c r="AW746" s="726"/>
      <c r="AX746" s="726"/>
      <c r="AY746" s="726"/>
      <c r="AZ746" s="726"/>
      <c r="BA746" s="726"/>
      <c r="BB746" s="726"/>
      <c r="BC746" s="726"/>
      <c r="BD746" s="726"/>
      <c r="BE746" s="726"/>
      <c r="BF746" s="726"/>
      <c r="BG746" s="726"/>
      <c r="BH746" s="726"/>
      <c r="BI746" s="726"/>
      <c r="BJ746" s="726"/>
      <c r="BK746" s="726"/>
      <c r="BL746" s="726"/>
    </row>
    <row r="747" spans="1:64" outlineLevel="1" x14ac:dyDescent="0.2">
      <c r="A747" s="726"/>
      <c r="B747" s="845" t="s">
        <v>946</v>
      </c>
      <c r="C747" s="974" t="s">
        <v>3495</v>
      </c>
      <c r="D747" s="463" t="s">
        <v>918</v>
      </c>
      <c r="E747" s="463" t="s">
        <v>918</v>
      </c>
      <c r="F747" s="463" t="s">
        <v>918</v>
      </c>
      <c r="G747" s="463" t="s">
        <v>918</v>
      </c>
      <c r="H747" s="463" t="s">
        <v>918</v>
      </c>
      <c r="I747" s="463" t="s">
        <v>918</v>
      </c>
      <c r="J747" s="463" t="s">
        <v>918</v>
      </c>
      <c r="K747" s="463" t="s">
        <v>918</v>
      </c>
      <c r="L747" s="463" t="s">
        <v>918</v>
      </c>
      <c r="M747" s="463" t="s">
        <v>918</v>
      </c>
      <c r="N747" s="463" t="s">
        <v>918</v>
      </c>
      <c r="O747" s="463" t="s">
        <v>918</v>
      </c>
      <c r="P747" s="463" t="s">
        <v>918</v>
      </c>
      <c r="Q747" s="463" t="s">
        <v>918</v>
      </c>
      <c r="R747" s="463" t="s">
        <v>918</v>
      </c>
      <c r="S747" s="463" t="s">
        <v>918</v>
      </c>
      <c r="T747" s="463" t="s">
        <v>918</v>
      </c>
      <c r="U747" s="463" t="s">
        <v>918</v>
      </c>
      <c r="V747" s="463" t="s">
        <v>918</v>
      </c>
      <c r="W747" s="463" t="s">
        <v>918</v>
      </c>
      <c r="X747" s="463" t="s">
        <v>918</v>
      </c>
      <c r="Y747" s="463" t="s">
        <v>918</v>
      </c>
      <c r="Z747" s="463" t="s">
        <v>918</v>
      </c>
      <c r="AA747" s="463" t="s">
        <v>918</v>
      </c>
      <c r="AB747" s="463" t="s">
        <v>918</v>
      </c>
      <c r="AC747" s="463" t="s">
        <v>918</v>
      </c>
      <c r="AD747" s="463" t="s">
        <v>918</v>
      </c>
      <c r="AE747" s="463" t="s">
        <v>918</v>
      </c>
      <c r="AF747" s="463" t="s">
        <v>918</v>
      </c>
      <c r="AG747" s="463" t="s">
        <v>918</v>
      </c>
      <c r="AH747" s="463" t="s">
        <v>918</v>
      </c>
      <c r="AI747" s="463" t="s">
        <v>918</v>
      </c>
      <c r="AJ747" s="463" t="s">
        <v>918</v>
      </c>
      <c r="AK747" s="463" t="s">
        <v>918</v>
      </c>
      <c r="AL747" s="726"/>
      <c r="AM747" s="726"/>
      <c r="AN747" s="726"/>
      <c r="AO747" s="726"/>
      <c r="AP747" s="726"/>
      <c r="AQ747" s="726"/>
      <c r="AR747" s="726"/>
      <c r="AS747" s="726"/>
      <c r="AT747" s="726"/>
      <c r="AU747" s="726"/>
      <c r="AV747" s="726"/>
      <c r="AW747" s="726"/>
      <c r="AX747" s="726"/>
      <c r="AY747" s="726"/>
      <c r="AZ747" s="726"/>
      <c r="BA747" s="726"/>
      <c r="BB747" s="726"/>
      <c r="BC747" s="726"/>
      <c r="BD747" s="726"/>
      <c r="BE747" s="726"/>
      <c r="BF747" s="726"/>
      <c r="BG747" s="726"/>
      <c r="BH747" s="726"/>
      <c r="BI747" s="726"/>
      <c r="BJ747" s="726"/>
      <c r="BK747" s="726"/>
      <c r="BL747" s="726"/>
    </row>
    <row r="748" spans="1:64" outlineLevel="1" x14ac:dyDescent="0.2">
      <c r="A748" s="726"/>
      <c r="B748" s="845" t="s">
        <v>946</v>
      </c>
      <c r="C748" s="974" t="s">
        <v>3496</v>
      </c>
      <c r="D748" s="463" t="s">
        <v>918</v>
      </c>
      <c r="E748" s="463" t="s">
        <v>918</v>
      </c>
      <c r="F748" s="463" t="s">
        <v>918</v>
      </c>
      <c r="G748" s="463" t="s">
        <v>918</v>
      </c>
      <c r="H748" s="463" t="s">
        <v>918</v>
      </c>
      <c r="I748" s="463" t="s">
        <v>918</v>
      </c>
      <c r="J748" s="463" t="s">
        <v>918</v>
      </c>
      <c r="K748" s="463" t="s">
        <v>918</v>
      </c>
      <c r="L748" s="463" t="s">
        <v>918</v>
      </c>
      <c r="M748" s="463" t="s">
        <v>918</v>
      </c>
      <c r="N748" s="463" t="s">
        <v>918</v>
      </c>
      <c r="O748" s="463" t="s">
        <v>918</v>
      </c>
      <c r="P748" s="463" t="s">
        <v>918</v>
      </c>
      <c r="Q748" s="463" t="s">
        <v>918</v>
      </c>
      <c r="R748" s="463" t="s">
        <v>918</v>
      </c>
      <c r="S748" s="463" t="s">
        <v>918</v>
      </c>
      <c r="T748" s="463" t="s">
        <v>918</v>
      </c>
      <c r="U748" s="463" t="s">
        <v>918</v>
      </c>
      <c r="V748" s="463" t="s">
        <v>918</v>
      </c>
      <c r="W748" s="463" t="s">
        <v>918</v>
      </c>
      <c r="X748" s="463" t="s">
        <v>918</v>
      </c>
      <c r="Y748" s="463" t="s">
        <v>918</v>
      </c>
      <c r="Z748" s="463" t="s">
        <v>918</v>
      </c>
      <c r="AA748" s="463" t="s">
        <v>918</v>
      </c>
      <c r="AB748" s="463" t="s">
        <v>918</v>
      </c>
      <c r="AC748" s="463" t="s">
        <v>918</v>
      </c>
      <c r="AD748" s="463" t="s">
        <v>918</v>
      </c>
      <c r="AE748" s="463" t="s">
        <v>918</v>
      </c>
      <c r="AF748" s="463" t="s">
        <v>918</v>
      </c>
      <c r="AG748" s="463" t="s">
        <v>918</v>
      </c>
      <c r="AH748" s="463" t="s">
        <v>918</v>
      </c>
      <c r="AI748" s="463" t="s">
        <v>918</v>
      </c>
      <c r="AJ748" s="463" t="s">
        <v>918</v>
      </c>
      <c r="AK748" s="463" t="s">
        <v>918</v>
      </c>
      <c r="AL748" s="726"/>
      <c r="AM748" s="726"/>
      <c r="AN748" s="726"/>
      <c r="AO748" s="726"/>
      <c r="AP748" s="726"/>
      <c r="AQ748" s="726"/>
      <c r="AR748" s="726"/>
      <c r="AS748" s="726"/>
      <c r="AT748" s="726"/>
      <c r="AU748" s="726"/>
      <c r="AV748" s="726"/>
      <c r="AW748" s="726"/>
      <c r="AX748" s="726"/>
      <c r="AY748" s="726"/>
      <c r="AZ748" s="726"/>
      <c r="BA748" s="726"/>
      <c r="BB748" s="726"/>
      <c r="BC748" s="726"/>
      <c r="BD748" s="726"/>
      <c r="BE748" s="726"/>
      <c r="BF748" s="726"/>
      <c r="BG748" s="726"/>
      <c r="BH748" s="726"/>
      <c r="BI748" s="726"/>
      <c r="BJ748" s="726"/>
      <c r="BK748" s="726"/>
      <c r="BL748" s="726"/>
    </row>
    <row r="749" spans="1:64" outlineLevel="1" x14ac:dyDescent="0.2">
      <c r="A749" s="726"/>
      <c r="B749" s="845" t="s">
        <v>946</v>
      </c>
      <c r="C749" s="974" t="s">
        <v>3497</v>
      </c>
      <c r="D749" s="463" t="s">
        <v>918</v>
      </c>
      <c r="E749" s="463" t="s">
        <v>918</v>
      </c>
      <c r="F749" s="463" t="s">
        <v>918</v>
      </c>
      <c r="G749" s="463" t="s">
        <v>918</v>
      </c>
      <c r="H749" s="463" t="s">
        <v>918</v>
      </c>
      <c r="I749" s="463" t="s">
        <v>918</v>
      </c>
      <c r="J749" s="463" t="s">
        <v>918</v>
      </c>
      <c r="K749" s="463" t="s">
        <v>918</v>
      </c>
      <c r="L749" s="463" t="s">
        <v>918</v>
      </c>
      <c r="M749" s="463" t="s">
        <v>918</v>
      </c>
      <c r="N749" s="463" t="s">
        <v>918</v>
      </c>
      <c r="O749" s="463" t="s">
        <v>918</v>
      </c>
      <c r="P749" s="463" t="s">
        <v>918</v>
      </c>
      <c r="Q749" s="463" t="s">
        <v>918</v>
      </c>
      <c r="R749" s="463" t="s">
        <v>918</v>
      </c>
      <c r="S749" s="463" t="s">
        <v>918</v>
      </c>
      <c r="T749" s="463" t="s">
        <v>918</v>
      </c>
      <c r="U749" s="463" t="s">
        <v>918</v>
      </c>
      <c r="V749" s="463" t="s">
        <v>918</v>
      </c>
      <c r="W749" s="463" t="s">
        <v>918</v>
      </c>
      <c r="X749" s="463" t="s">
        <v>918</v>
      </c>
      <c r="Y749" s="463" t="s">
        <v>918</v>
      </c>
      <c r="Z749" s="463" t="s">
        <v>918</v>
      </c>
      <c r="AA749" s="463" t="s">
        <v>918</v>
      </c>
      <c r="AB749" s="463" t="s">
        <v>918</v>
      </c>
      <c r="AC749" s="463" t="s">
        <v>918</v>
      </c>
      <c r="AD749" s="463" t="s">
        <v>918</v>
      </c>
      <c r="AE749" s="463" t="s">
        <v>918</v>
      </c>
      <c r="AF749" s="463" t="s">
        <v>918</v>
      </c>
      <c r="AG749" s="463" t="s">
        <v>918</v>
      </c>
      <c r="AH749" s="463" t="s">
        <v>918</v>
      </c>
      <c r="AI749" s="463" t="s">
        <v>918</v>
      </c>
      <c r="AJ749" s="463" t="s">
        <v>918</v>
      </c>
      <c r="AK749" s="463" t="s">
        <v>918</v>
      </c>
      <c r="AL749" s="726"/>
      <c r="AM749" s="726"/>
      <c r="AN749" s="726"/>
      <c r="AO749" s="726"/>
      <c r="AP749" s="726"/>
      <c r="AQ749" s="726"/>
      <c r="AR749" s="726"/>
      <c r="AS749" s="726"/>
      <c r="AT749" s="726"/>
      <c r="AU749" s="726"/>
      <c r="AV749" s="726"/>
      <c r="AW749" s="726"/>
      <c r="AX749" s="726"/>
      <c r="AY749" s="726"/>
      <c r="AZ749" s="726"/>
      <c r="BA749" s="726"/>
      <c r="BB749" s="726"/>
      <c r="BC749" s="726"/>
      <c r="BD749" s="726"/>
      <c r="BE749" s="726"/>
      <c r="BF749" s="726"/>
      <c r="BG749" s="726"/>
      <c r="BH749" s="726"/>
      <c r="BI749" s="726"/>
      <c r="BJ749" s="726"/>
      <c r="BK749" s="726"/>
      <c r="BL749" s="726"/>
    </row>
    <row r="750" spans="1:64" outlineLevel="1" x14ac:dyDescent="0.2">
      <c r="A750" s="726"/>
      <c r="B750" s="845" t="s">
        <v>946</v>
      </c>
      <c r="C750" s="974" t="s">
        <v>3498</v>
      </c>
      <c r="D750" s="463" t="s">
        <v>918</v>
      </c>
      <c r="E750" s="463" t="s">
        <v>918</v>
      </c>
      <c r="F750" s="463" t="s">
        <v>918</v>
      </c>
      <c r="G750" s="463" t="s">
        <v>918</v>
      </c>
      <c r="H750" s="463" t="s">
        <v>918</v>
      </c>
      <c r="I750" s="463" t="s">
        <v>918</v>
      </c>
      <c r="J750" s="463" t="s">
        <v>918</v>
      </c>
      <c r="K750" s="463" t="s">
        <v>918</v>
      </c>
      <c r="L750" s="463" t="s">
        <v>918</v>
      </c>
      <c r="M750" s="463" t="s">
        <v>918</v>
      </c>
      <c r="N750" s="463" t="s">
        <v>918</v>
      </c>
      <c r="O750" s="463" t="s">
        <v>918</v>
      </c>
      <c r="P750" s="463" t="s">
        <v>918</v>
      </c>
      <c r="Q750" s="463" t="s">
        <v>918</v>
      </c>
      <c r="R750" s="463" t="s">
        <v>918</v>
      </c>
      <c r="S750" s="463" t="s">
        <v>918</v>
      </c>
      <c r="T750" s="463" t="s">
        <v>918</v>
      </c>
      <c r="U750" s="463" t="s">
        <v>918</v>
      </c>
      <c r="V750" s="463" t="s">
        <v>918</v>
      </c>
      <c r="W750" s="463" t="s">
        <v>918</v>
      </c>
      <c r="X750" s="463" t="s">
        <v>918</v>
      </c>
      <c r="Y750" s="463" t="s">
        <v>918</v>
      </c>
      <c r="Z750" s="463" t="s">
        <v>918</v>
      </c>
      <c r="AA750" s="463" t="s">
        <v>918</v>
      </c>
      <c r="AB750" s="463" t="s">
        <v>918</v>
      </c>
      <c r="AC750" s="463" t="s">
        <v>918</v>
      </c>
      <c r="AD750" s="463" t="s">
        <v>918</v>
      </c>
      <c r="AE750" s="463" t="s">
        <v>918</v>
      </c>
      <c r="AF750" s="463" t="s">
        <v>918</v>
      </c>
      <c r="AG750" s="463" t="s">
        <v>918</v>
      </c>
      <c r="AH750" s="463" t="s">
        <v>918</v>
      </c>
      <c r="AI750" s="463" t="s">
        <v>918</v>
      </c>
      <c r="AJ750" s="463" t="s">
        <v>918</v>
      </c>
      <c r="AK750" s="463" t="s">
        <v>918</v>
      </c>
      <c r="AL750" s="726"/>
      <c r="AM750" s="726"/>
      <c r="AN750" s="726"/>
      <c r="AO750" s="726"/>
      <c r="AP750" s="726"/>
      <c r="AQ750" s="726"/>
      <c r="AR750" s="726"/>
      <c r="AS750" s="726"/>
      <c r="AT750" s="726"/>
      <c r="AU750" s="726"/>
      <c r="AV750" s="726"/>
      <c r="AW750" s="726"/>
      <c r="AX750" s="726"/>
      <c r="AY750" s="726"/>
      <c r="AZ750" s="726"/>
      <c r="BA750" s="726"/>
      <c r="BB750" s="726"/>
      <c r="BC750" s="726"/>
      <c r="BD750" s="726"/>
      <c r="BE750" s="726"/>
      <c r="BF750" s="726"/>
      <c r="BG750" s="726"/>
      <c r="BH750" s="726"/>
      <c r="BI750" s="726"/>
      <c r="BJ750" s="726"/>
      <c r="BK750" s="726"/>
      <c r="BL750" s="726"/>
    </row>
    <row r="751" spans="1:64" outlineLevel="1" x14ac:dyDescent="0.2">
      <c r="A751" s="726"/>
      <c r="B751" s="845" t="s">
        <v>946</v>
      </c>
      <c r="C751" s="974" t="s">
        <v>3499</v>
      </c>
      <c r="D751" s="463" t="s">
        <v>918</v>
      </c>
      <c r="E751" s="463" t="s">
        <v>918</v>
      </c>
      <c r="F751" s="463" t="s">
        <v>918</v>
      </c>
      <c r="G751" s="463" t="s">
        <v>918</v>
      </c>
      <c r="H751" s="463" t="s">
        <v>918</v>
      </c>
      <c r="I751" s="463" t="s">
        <v>918</v>
      </c>
      <c r="J751" s="463" t="s">
        <v>918</v>
      </c>
      <c r="K751" s="463" t="s">
        <v>918</v>
      </c>
      <c r="L751" s="463" t="s">
        <v>918</v>
      </c>
      <c r="M751" s="463" t="s">
        <v>918</v>
      </c>
      <c r="N751" s="463" t="s">
        <v>918</v>
      </c>
      <c r="O751" s="463" t="s">
        <v>918</v>
      </c>
      <c r="P751" s="463" t="s">
        <v>918</v>
      </c>
      <c r="Q751" s="463" t="s">
        <v>918</v>
      </c>
      <c r="R751" s="463" t="s">
        <v>918</v>
      </c>
      <c r="S751" s="463" t="s">
        <v>918</v>
      </c>
      <c r="T751" s="463" t="s">
        <v>918</v>
      </c>
      <c r="U751" s="463" t="s">
        <v>918</v>
      </c>
      <c r="V751" s="463" t="s">
        <v>918</v>
      </c>
      <c r="W751" s="463" t="s">
        <v>918</v>
      </c>
      <c r="X751" s="463" t="s">
        <v>918</v>
      </c>
      <c r="Y751" s="463" t="s">
        <v>918</v>
      </c>
      <c r="Z751" s="463" t="s">
        <v>918</v>
      </c>
      <c r="AA751" s="463" t="s">
        <v>918</v>
      </c>
      <c r="AB751" s="463" t="s">
        <v>918</v>
      </c>
      <c r="AC751" s="463" t="s">
        <v>918</v>
      </c>
      <c r="AD751" s="463" t="s">
        <v>918</v>
      </c>
      <c r="AE751" s="463" t="s">
        <v>918</v>
      </c>
      <c r="AF751" s="463" t="s">
        <v>918</v>
      </c>
      <c r="AG751" s="463" t="s">
        <v>918</v>
      </c>
      <c r="AH751" s="463" t="s">
        <v>918</v>
      </c>
      <c r="AI751" s="463" t="s">
        <v>918</v>
      </c>
      <c r="AJ751" s="463" t="s">
        <v>918</v>
      </c>
      <c r="AK751" s="463" t="s">
        <v>918</v>
      </c>
      <c r="AL751" s="726"/>
      <c r="AM751" s="726"/>
      <c r="AN751" s="726"/>
      <c r="AO751" s="726"/>
      <c r="AP751" s="726"/>
      <c r="AQ751" s="726"/>
      <c r="AR751" s="726"/>
      <c r="AS751" s="726"/>
      <c r="AT751" s="726"/>
      <c r="AU751" s="726"/>
      <c r="AV751" s="726"/>
      <c r="AW751" s="726"/>
      <c r="AX751" s="726"/>
      <c r="AY751" s="726"/>
      <c r="AZ751" s="726"/>
      <c r="BA751" s="726"/>
      <c r="BB751" s="726"/>
      <c r="BC751" s="726"/>
      <c r="BD751" s="726"/>
      <c r="BE751" s="726"/>
      <c r="BF751" s="726"/>
      <c r="BG751" s="726"/>
      <c r="BH751" s="726"/>
      <c r="BI751" s="726"/>
      <c r="BJ751" s="726"/>
      <c r="BK751" s="726"/>
      <c r="BL751" s="726"/>
    </row>
    <row r="752" spans="1:64" outlineLevel="1" x14ac:dyDescent="0.2">
      <c r="A752" s="726"/>
      <c r="B752" s="845" t="s">
        <v>946</v>
      </c>
      <c r="C752" s="974" t="s">
        <v>3500</v>
      </c>
      <c r="D752" s="463" t="s">
        <v>918</v>
      </c>
      <c r="E752" s="463" t="s">
        <v>918</v>
      </c>
      <c r="F752" s="463" t="s">
        <v>918</v>
      </c>
      <c r="G752" s="463" t="s">
        <v>918</v>
      </c>
      <c r="H752" s="463" t="s">
        <v>918</v>
      </c>
      <c r="I752" s="463" t="s">
        <v>918</v>
      </c>
      <c r="J752" s="463" t="s">
        <v>918</v>
      </c>
      <c r="K752" s="463" t="s">
        <v>918</v>
      </c>
      <c r="L752" s="463" t="s">
        <v>918</v>
      </c>
      <c r="M752" s="463" t="s">
        <v>918</v>
      </c>
      <c r="N752" s="463" t="s">
        <v>918</v>
      </c>
      <c r="O752" s="463" t="s">
        <v>918</v>
      </c>
      <c r="P752" s="463" t="s">
        <v>918</v>
      </c>
      <c r="Q752" s="463" t="s">
        <v>918</v>
      </c>
      <c r="R752" s="463" t="s">
        <v>918</v>
      </c>
      <c r="S752" s="463" t="s">
        <v>918</v>
      </c>
      <c r="T752" s="463" t="s">
        <v>918</v>
      </c>
      <c r="U752" s="463" t="s">
        <v>918</v>
      </c>
      <c r="V752" s="463" t="s">
        <v>918</v>
      </c>
      <c r="W752" s="463" t="s">
        <v>918</v>
      </c>
      <c r="X752" s="463" t="s">
        <v>918</v>
      </c>
      <c r="Y752" s="463" t="s">
        <v>918</v>
      </c>
      <c r="Z752" s="463" t="s">
        <v>918</v>
      </c>
      <c r="AA752" s="463" t="s">
        <v>918</v>
      </c>
      <c r="AB752" s="463" t="s">
        <v>918</v>
      </c>
      <c r="AC752" s="463" t="s">
        <v>918</v>
      </c>
      <c r="AD752" s="463" t="s">
        <v>918</v>
      </c>
      <c r="AE752" s="463" t="s">
        <v>918</v>
      </c>
      <c r="AF752" s="463" t="s">
        <v>918</v>
      </c>
      <c r="AG752" s="463" t="s">
        <v>918</v>
      </c>
      <c r="AH752" s="463" t="s">
        <v>918</v>
      </c>
      <c r="AI752" s="463" t="s">
        <v>918</v>
      </c>
      <c r="AJ752" s="463" t="s">
        <v>918</v>
      </c>
      <c r="AK752" s="463" t="s">
        <v>918</v>
      </c>
      <c r="AL752" s="726"/>
      <c r="AM752" s="726"/>
      <c r="AN752" s="726"/>
      <c r="AO752" s="726"/>
      <c r="AP752" s="726"/>
      <c r="AQ752" s="726"/>
      <c r="AR752" s="726"/>
      <c r="AS752" s="726"/>
      <c r="AT752" s="726"/>
      <c r="AU752" s="726"/>
      <c r="AV752" s="726"/>
      <c r="AW752" s="726"/>
      <c r="AX752" s="726"/>
      <c r="AY752" s="726"/>
      <c r="AZ752" s="726"/>
      <c r="BA752" s="726"/>
      <c r="BB752" s="726"/>
      <c r="BC752" s="726"/>
      <c r="BD752" s="726"/>
      <c r="BE752" s="726"/>
      <c r="BF752" s="726"/>
      <c r="BG752" s="726"/>
      <c r="BH752" s="726"/>
      <c r="BI752" s="726"/>
      <c r="BJ752" s="726"/>
      <c r="BK752" s="726"/>
      <c r="BL752" s="726"/>
    </row>
    <row r="753" spans="1:64" outlineLevel="1" x14ac:dyDescent="0.2">
      <c r="A753" s="726"/>
      <c r="B753" s="845" t="s">
        <v>946</v>
      </c>
      <c r="C753" s="974" t="s">
        <v>3501</v>
      </c>
      <c r="D753" s="463" t="s">
        <v>918</v>
      </c>
      <c r="E753" s="463" t="s">
        <v>918</v>
      </c>
      <c r="F753" s="463" t="s">
        <v>918</v>
      </c>
      <c r="G753" s="463" t="s">
        <v>918</v>
      </c>
      <c r="H753" s="463" t="s">
        <v>918</v>
      </c>
      <c r="I753" s="463" t="s">
        <v>918</v>
      </c>
      <c r="J753" s="463" t="s">
        <v>918</v>
      </c>
      <c r="K753" s="463" t="s">
        <v>918</v>
      </c>
      <c r="L753" s="463" t="s">
        <v>918</v>
      </c>
      <c r="M753" s="463" t="s">
        <v>918</v>
      </c>
      <c r="N753" s="463" t="s">
        <v>918</v>
      </c>
      <c r="O753" s="463" t="s">
        <v>918</v>
      </c>
      <c r="P753" s="463" t="s">
        <v>918</v>
      </c>
      <c r="Q753" s="463" t="s">
        <v>918</v>
      </c>
      <c r="R753" s="463" t="s">
        <v>918</v>
      </c>
      <c r="S753" s="463" t="s">
        <v>918</v>
      </c>
      <c r="T753" s="463" t="s">
        <v>918</v>
      </c>
      <c r="U753" s="463" t="s">
        <v>918</v>
      </c>
      <c r="V753" s="463" t="s">
        <v>918</v>
      </c>
      <c r="W753" s="463" t="s">
        <v>918</v>
      </c>
      <c r="X753" s="463" t="s">
        <v>918</v>
      </c>
      <c r="Y753" s="463" t="s">
        <v>918</v>
      </c>
      <c r="Z753" s="463" t="s">
        <v>918</v>
      </c>
      <c r="AA753" s="463" t="s">
        <v>918</v>
      </c>
      <c r="AB753" s="463" t="s">
        <v>918</v>
      </c>
      <c r="AC753" s="463" t="s">
        <v>918</v>
      </c>
      <c r="AD753" s="463" t="s">
        <v>918</v>
      </c>
      <c r="AE753" s="463" t="s">
        <v>918</v>
      </c>
      <c r="AF753" s="463" t="s">
        <v>918</v>
      </c>
      <c r="AG753" s="463" t="s">
        <v>918</v>
      </c>
      <c r="AH753" s="463" t="s">
        <v>918</v>
      </c>
      <c r="AI753" s="463" t="s">
        <v>918</v>
      </c>
      <c r="AJ753" s="463" t="s">
        <v>918</v>
      </c>
      <c r="AK753" s="463" t="s">
        <v>918</v>
      </c>
      <c r="AL753" s="726"/>
      <c r="AM753" s="726"/>
      <c r="AN753" s="726"/>
      <c r="AO753" s="726"/>
      <c r="AP753" s="726"/>
      <c r="AQ753" s="726"/>
      <c r="AR753" s="726"/>
      <c r="AS753" s="726"/>
      <c r="AT753" s="726"/>
      <c r="AU753" s="726"/>
      <c r="AV753" s="726"/>
      <c r="AW753" s="726"/>
      <c r="AX753" s="726"/>
      <c r="AY753" s="726"/>
      <c r="AZ753" s="726"/>
      <c r="BA753" s="726"/>
      <c r="BB753" s="726"/>
      <c r="BC753" s="726"/>
      <c r="BD753" s="726"/>
      <c r="BE753" s="726"/>
      <c r="BF753" s="726"/>
      <c r="BG753" s="726"/>
      <c r="BH753" s="726"/>
      <c r="BI753" s="726"/>
      <c r="BJ753" s="726"/>
      <c r="BK753" s="726"/>
      <c r="BL753" s="726"/>
    </row>
    <row r="754" spans="1:64" outlineLevel="1" x14ac:dyDescent="0.2">
      <c r="A754" s="726"/>
      <c r="B754" s="845" t="s">
        <v>946</v>
      </c>
      <c r="C754" s="974" t="s">
        <v>3502</v>
      </c>
      <c r="D754" s="463" t="s">
        <v>918</v>
      </c>
      <c r="E754" s="463" t="s">
        <v>918</v>
      </c>
      <c r="F754" s="463" t="s">
        <v>918</v>
      </c>
      <c r="G754" s="463" t="s">
        <v>918</v>
      </c>
      <c r="H754" s="463" t="s">
        <v>918</v>
      </c>
      <c r="I754" s="463" t="s">
        <v>918</v>
      </c>
      <c r="J754" s="463" t="s">
        <v>918</v>
      </c>
      <c r="K754" s="463" t="s">
        <v>918</v>
      </c>
      <c r="L754" s="463" t="s">
        <v>918</v>
      </c>
      <c r="M754" s="463" t="s">
        <v>918</v>
      </c>
      <c r="N754" s="463" t="s">
        <v>918</v>
      </c>
      <c r="O754" s="463" t="s">
        <v>918</v>
      </c>
      <c r="P754" s="463" t="s">
        <v>918</v>
      </c>
      <c r="Q754" s="463" t="s">
        <v>918</v>
      </c>
      <c r="R754" s="463" t="s">
        <v>918</v>
      </c>
      <c r="S754" s="463" t="s">
        <v>918</v>
      </c>
      <c r="T754" s="463" t="s">
        <v>918</v>
      </c>
      <c r="U754" s="463" t="s">
        <v>918</v>
      </c>
      <c r="V754" s="463" t="s">
        <v>918</v>
      </c>
      <c r="W754" s="463" t="s">
        <v>918</v>
      </c>
      <c r="X754" s="463" t="s">
        <v>918</v>
      </c>
      <c r="Y754" s="463" t="s">
        <v>918</v>
      </c>
      <c r="Z754" s="463" t="s">
        <v>918</v>
      </c>
      <c r="AA754" s="463" t="s">
        <v>918</v>
      </c>
      <c r="AB754" s="463" t="s">
        <v>918</v>
      </c>
      <c r="AC754" s="463" t="s">
        <v>918</v>
      </c>
      <c r="AD754" s="463" t="s">
        <v>918</v>
      </c>
      <c r="AE754" s="463" t="s">
        <v>918</v>
      </c>
      <c r="AF754" s="463" t="s">
        <v>918</v>
      </c>
      <c r="AG754" s="463" t="s">
        <v>918</v>
      </c>
      <c r="AH754" s="463" t="s">
        <v>918</v>
      </c>
      <c r="AI754" s="463" t="s">
        <v>918</v>
      </c>
      <c r="AJ754" s="463" t="s">
        <v>918</v>
      </c>
      <c r="AK754" s="463" t="s">
        <v>918</v>
      </c>
      <c r="AL754" s="726"/>
      <c r="AM754" s="726"/>
      <c r="AN754" s="726"/>
      <c r="AO754" s="726"/>
      <c r="AP754" s="726"/>
      <c r="AQ754" s="726"/>
      <c r="AR754" s="726"/>
      <c r="AS754" s="726"/>
      <c r="AT754" s="726"/>
      <c r="AU754" s="726"/>
      <c r="AV754" s="726"/>
      <c r="AW754" s="726"/>
      <c r="AX754" s="726"/>
      <c r="AY754" s="726"/>
      <c r="AZ754" s="726"/>
      <c r="BA754" s="726"/>
      <c r="BB754" s="726"/>
      <c r="BC754" s="726"/>
      <c r="BD754" s="726"/>
      <c r="BE754" s="726"/>
      <c r="BF754" s="726"/>
      <c r="BG754" s="726"/>
      <c r="BH754" s="726"/>
      <c r="BI754" s="726"/>
      <c r="BJ754" s="726"/>
      <c r="BK754" s="726"/>
      <c r="BL754" s="726"/>
    </row>
    <row r="755" spans="1:64" outlineLevel="1" x14ac:dyDescent="0.2">
      <c r="A755" s="726"/>
      <c r="B755" s="845" t="s">
        <v>946</v>
      </c>
      <c r="C755" s="974" t="s">
        <v>3503</v>
      </c>
      <c r="D755" s="463" t="s">
        <v>918</v>
      </c>
      <c r="E755" s="463" t="s">
        <v>918</v>
      </c>
      <c r="F755" s="463" t="s">
        <v>918</v>
      </c>
      <c r="G755" s="463" t="s">
        <v>918</v>
      </c>
      <c r="H755" s="463" t="s">
        <v>918</v>
      </c>
      <c r="I755" s="463" t="s">
        <v>918</v>
      </c>
      <c r="J755" s="463" t="s">
        <v>918</v>
      </c>
      <c r="K755" s="463" t="s">
        <v>918</v>
      </c>
      <c r="L755" s="463" t="s">
        <v>918</v>
      </c>
      <c r="M755" s="463" t="s">
        <v>918</v>
      </c>
      <c r="N755" s="463" t="s">
        <v>918</v>
      </c>
      <c r="O755" s="463" t="s">
        <v>918</v>
      </c>
      <c r="P755" s="463" t="s">
        <v>918</v>
      </c>
      <c r="Q755" s="463" t="s">
        <v>918</v>
      </c>
      <c r="R755" s="463" t="s">
        <v>918</v>
      </c>
      <c r="S755" s="463" t="s">
        <v>918</v>
      </c>
      <c r="T755" s="463" t="s">
        <v>918</v>
      </c>
      <c r="U755" s="463" t="s">
        <v>918</v>
      </c>
      <c r="V755" s="463" t="s">
        <v>918</v>
      </c>
      <c r="W755" s="463" t="s">
        <v>918</v>
      </c>
      <c r="X755" s="463" t="s">
        <v>918</v>
      </c>
      <c r="Y755" s="463" t="s">
        <v>918</v>
      </c>
      <c r="Z755" s="463" t="s">
        <v>918</v>
      </c>
      <c r="AA755" s="463" t="s">
        <v>918</v>
      </c>
      <c r="AB755" s="463" t="s">
        <v>918</v>
      </c>
      <c r="AC755" s="463" t="s">
        <v>918</v>
      </c>
      <c r="AD755" s="463" t="s">
        <v>918</v>
      </c>
      <c r="AE755" s="463" t="s">
        <v>918</v>
      </c>
      <c r="AF755" s="463" t="s">
        <v>918</v>
      </c>
      <c r="AG755" s="463" t="s">
        <v>918</v>
      </c>
      <c r="AH755" s="463" t="s">
        <v>918</v>
      </c>
      <c r="AI755" s="463" t="s">
        <v>918</v>
      </c>
      <c r="AJ755" s="463" t="s">
        <v>918</v>
      </c>
      <c r="AK755" s="463" t="s">
        <v>918</v>
      </c>
      <c r="AL755" s="726"/>
      <c r="AM755" s="726"/>
      <c r="AN755" s="726"/>
      <c r="AO755" s="726"/>
      <c r="AP755" s="726"/>
      <c r="AQ755" s="726"/>
      <c r="AR755" s="726"/>
      <c r="AS755" s="726"/>
      <c r="AT755" s="726"/>
      <c r="AU755" s="726"/>
      <c r="AV755" s="726"/>
      <c r="AW755" s="726"/>
      <c r="AX755" s="726"/>
      <c r="AY755" s="726"/>
      <c r="AZ755" s="726"/>
      <c r="BA755" s="726"/>
      <c r="BB755" s="726"/>
      <c r="BC755" s="726"/>
      <c r="BD755" s="726"/>
      <c r="BE755" s="726"/>
      <c r="BF755" s="726"/>
      <c r="BG755" s="726"/>
      <c r="BH755" s="726"/>
      <c r="BI755" s="726"/>
      <c r="BJ755" s="726"/>
      <c r="BK755" s="726"/>
      <c r="BL755" s="726"/>
    </row>
    <row r="756" spans="1:64" outlineLevel="1" x14ac:dyDescent="0.2">
      <c r="A756" s="726"/>
      <c r="B756" s="845" t="s">
        <v>946</v>
      </c>
      <c r="C756" s="974" t="s">
        <v>3504</v>
      </c>
      <c r="D756" s="463" t="s">
        <v>918</v>
      </c>
      <c r="E756" s="463" t="s">
        <v>918</v>
      </c>
      <c r="F756" s="463" t="s">
        <v>918</v>
      </c>
      <c r="G756" s="463" t="s">
        <v>918</v>
      </c>
      <c r="H756" s="463" t="s">
        <v>918</v>
      </c>
      <c r="I756" s="463" t="s">
        <v>918</v>
      </c>
      <c r="J756" s="463" t="s">
        <v>918</v>
      </c>
      <c r="K756" s="463" t="s">
        <v>918</v>
      </c>
      <c r="L756" s="463" t="s">
        <v>918</v>
      </c>
      <c r="M756" s="463" t="s">
        <v>918</v>
      </c>
      <c r="N756" s="463" t="s">
        <v>918</v>
      </c>
      <c r="O756" s="463" t="s">
        <v>918</v>
      </c>
      <c r="P756" s="463" t="s">
        <v>918</v>
      </c>
      <c r="Q756" s="463" t="s">
        <v>918</v>
      </c>
      <c r="R756" s="463" t="s">
        <v>918</v>
      </c>
      <c r="S756" s="463" t="s">
        <v>918</v>
      </c>
      <c r="T756" s="463" t="s">
        <v>918</v>
      </c>
      <c r="U756" s="463" t="s">
        <v>918</v>
      </c>
      <c r="V756" s="463" t="s">
        <v>918</v>
      </c>
      <c r="W756" s="463" t="s">
        <v>918</v>
      </c>
      <c r="X756" s="463" t="s">
        <v>918</v>
      </c>
      <c r="Y756" s="463" t="s">
        <v>918</v>
      </c>
      <c r="Z756" s="463" t="s">
        <v>918</v>
      </c>
      <c r="AA756" s="463" t="s">
        <v>918</v>
      </c>
      <c r="AB756" s="463" t="s">
        <v>918</v>
      </c>
      <c r="AC756" s="463" t="s">
        <v>918</v>
      </c>
      <c r="AD756" s="463" t="s">
        <v>918</v>
      </c>
      <c r="AE756" s="463" t="s">
        <v>918</v>
      </c>
      <c r="AF756" s="463" t="s">
        <v>918</v>
      </c>
      <c r="AG756" s="463" t="s">
        <v>918</v>
      </c>
      <c r="AH756" s="463" t="s">
        <v>918</v>
      </c>
      <c r="AI756" s="463" t="s">
        <v>918</v>
      </c>
      <c r="AJ756" s="463" t="s">
        <v>918</v>
      </c>
      <c r="AK756" s="463" t="s">
        <v>918</v>
      </c>
      <c r="AL756" s="726"/>
      <c r="AM756" s="726"/>
      <c r="AN756" s="726"/>
      <c r="AO756" s="726"/>
      <c r="AP756" s="726"/>
      <c r="AQ756" s="726"/>
      <c r="AR756" s="726"/>
      <c r="AS756" s="726"/>
      <c r="AT756" s="726"/>
      <c r="AU756" s="726"/>
      <c r="AV756" s="726"/>
      <c r="AW756" s="726"/>
      <c r="AX756" s="726"/>
      <c r="AY756" s="726"/>
      <c r="AZ756" s="726"/>
      <c r="BA756" s="726"/>
      <c r="BB756" s="726"/>
      <c r="BC756" s="726"/>
      <c r="BD756" s="726"/>
      <c r="BE756" s="726"/>
      <c r="BF756" s="726"/>
      <c r="BG756" s="726"/>
      <c r="BH756" s="726"/>
      <c r="BI756" s="726"/>
      <c r="BJ756" s="726"/>
      <c r="BK756" s="726"/>
      <c r="BL756" s="726"/>
    </row>
    <row r="757" spans="1:64" outlineLevel="1" x14ac:dyDescent="0.2">
      <c r="A757" s="726"/>
      <c r="B757" s="845" t="s">
        <v>946</v>
      </c>
      <c r="C757" s="974" t="s">
        <v>3505</v>
      </c>
      <c r="D757" s="463" t="s">
        <v>918</v>
      </c>
      <c r="E757" s="463" t="s">
        <v>918</v>
      </c>
      <c r="F757" s="463" t="s">
        <v>918</v>
      </c>
      <c r="G757" s="463" t="s">
        <v>918</v>
      </c>
      <c r="H757" s="463" t="s">
        <v>918</v>
      </c>
      <c r="I757" s="463" t="s">
        <v>918</v>
      </c>
      <c r="J757" s="463" t="s">
        <v>918</v>
      </c>
      <c r="K757" s="463" t="s">
        <v>918</v>
      </c>
      <c r="L757" s="463" t="s">
        <v>918</v>
      </c>
      <c r="M757" s="463" t="s">
        <v>918</v>
      </c>
      <c r="N757" s="463" t="s">
        <v>918</v>
      </c>
      <c r="O757" s="463" t="s">
        <v>918</v>
      </c>
      <c r="P757" s="463" t="s">
        <v>918</v>
      </c>
      <c r="Q757" s="463" t="s">
        <v>918</v>
      </c>
      <c r="R757" s="463" t="s">
        <v>918</v>
      </c>
      <c r="S757" s="463" t="s">
        <v>918</v>
      </c>
      <c r="T757" s="463" t="s">
        <v>918</v>
      </c>
      <c r="U757" s="463" t="s">
        <v>918</v>
      </c>
      <c r="V757" s="463" t="s">
        <v>918</v>
      </c>
      <c r="W757" s="463" t="s">
        <v>918</v>
      </c>
      <c r="X757" s="463" t="s">
        <v>918</v>
      </c>
      <c r="Y757" s="463" t="s">
        <v>918</v>
      </c>
      <c r="Z757" s="463" t="s">
        <v>918</v>
      </c>
      <c r="AA757" s="463" t="s">
        <v>918</v>
      </c>
      <c r="AB757" s="463" t="s">
        <v>918</v>
      </c>
      <c r="AC757" s="463" t="s">
        <v>918</v>
      </c>
      <c r="AD757" s="463" t="s">
        <v>918</v>
      </c>
      <c r="AE757" s="463" t="s">
        <v>918</v>
      </c>
      <c r="AF757" s="463" t="s">
        <v>918</v>
      </c>
      <c r="AG757" s="463" t="s">
        <v>918</v>
      </c>
      <c r="AH757" s="463" t="s">
        <v>918</v>
      </c>
      <c r="AI757" s="463" t="s">
        <v>918</v>
      </c>
      <c r="AJ757" s="463" t="s">
        <v>918</v>
      </c>
      <c r="AK757" s="463" t="s">
        <v>918</v>
      </c>
      <c r="AL757" s="726"/>
      <c r="AM757" s="726"/>
      <c r="AN757" s="726"/>
      <c r="AO757" s="726"/>
      <c r="AP757" s="726"/>
      <c r="AQ757" s="726"/>
      <c r="AR757" s="726"/>
      <c r="AS757" s="726"/>
      <c r="AT757" s="726"/>
      <c r="AU757" s="726"/>
      <c r="AV757" s="726"/>
      <c r="AW757" s="726"/>
      <c r="AX757" s="726"/>
      <c r="AY757" s="726"/>
      <c r="AZ757" s="726"/>
      <c r="BA757" s="726"/>
      <c r="BB757" s="726"/>
      <c r="BC757" s="726"/>
      <c r="BD757" s="726"/>
      <c r="BE757" s="726"/>
      <c r="BF757" s="726"/>
      <c r="BG757" s="726"/>
      <c r="BH757" s="726"/>
      <c r="BI757" s="726"/>
      <c r="BJ757" s="726"/>
      <c r="BK757" s="726"/>
      <c r="BL757" s="726"/>
    </row>
    <row r="758" spans="1:64" outlineLevel="1" x14ac:dyDescent="0.2">
      <c r="A758" s="726"/>
      <c r="B758" s="845" t="s">
        <v>946</v>
      </c>
      <c r="C758" s="974" t="s">
        <v>3506</v>
      </c>
      <c r="D758" s="463" t="s">
        <v>918</v>
      </c>
      <c r="E758" s="463" t="s">
        <v>918</v>
      </c>
      <c r="F758" s="463" t="s">
        <v>918</v>
      </c>
      <c r="G758" s="463" t="s">
        <v>918</v>
      </c>
      <c r="H758" s="463" t="s">
        <v>918</v>
      </c>
      <c r="I758" s="463" t="s">
        <v>918</v>
      </c>
      <c r="J758" s="463" t="s">
        <v>918</v>
      </c>
      <c r="K758" s="463" t="s">
        <v>918</v>
      </c>
      <c r="L758" s="463" t="s">
        <v>918</v>
      </c>
      <c r="M758" s="463" t="s">
        <v>918</v>
      </c>
      <c r="N758" s="463" t="s">
        <v>918</v>
      </c>
      <c r="O758" s="463" t="s">
        <v>918</v>
      </c>
      <c r="P758" s="463" t="s">
        <v>918</v>
      </c>
      <c r="Q758" s="463" t="s">
        <v>918</v>
      </c>
      <c r="R758" s="463" t="s">
        <v>918</v>
      </c>
      <c r="S758" s="463" t="s">
        <v>918</v>
      </c>
      <c r="T758" s="463" t="s">
        <v>918</v>
      </c>
      <c r="U758" s="463" t="s">
        <v>918</v>
      </c>
      <c r="V758" s="463" t="s">
        <v>918</v>
      </c>
      <c r="W758" s="463" t="s">
        <v>918</v>
      </c>
      <c r="X758" s="463" t="s">
        <v>918</v>
      </c>
      <c r="Y758" s="463" t="s">
        <v>918</v>
      </c>
      <c r="Z758" s="463" t="s">
        <v>918</v>
      </c>
      <c r="AA758" s="463" t="s">
        <v>918</v>
      </c>
      <c r="AB758" s="463" t="s">
        <v>918</v>
      </c>
      <c r="AC758" s="463" t="s">
        <v>918</v>
      </c>
      <c r="AD758" s="463" t="s">
        <v>918</v>
      </c>
      <c r="AE758" s="463" t="s">
        <v>918</v>
      </c>
      <c r="AF758" s="463" t="s">
        <v>918</v>
      </c>
      <c r="AG758" s="463" t="s">
        <v>918</v>
      </c>
      <c r="AH758" s="463" t="s">
        <v>918</v>
      </c>
      <c r="AI758" s="463" t="s">
        <v>918</v>
      </c>
      <c r="AJ758" s="463" t="s">
        <v>918</v>
      </c>
      <c r="AK758" s="463" t="s">
        <v>918</v>
      </c>
      <c r="AL758" s="726"/>
      <c r="AM758" s="726"/>
      <c r="AN758" s="726"/>
      <c r="AO758" s="726"/>
      <c r="AP758" s="726"/>
      <c r="AQ758" s="726"/>
      <c r="AR758" s="726"/>
      <c r="AS758" s="726"/>
      <c r="AT758" s="726"/>
      <c r="AU758" s="726"/>
      <c r="AV758" s="726"/>
      <c r="AW758" s="726"/>
      <c r="AX758" s="726"/>
      <c r="AY758" s="726"/>
      <c r="AZ758" s="726"/>
      <c r="BA758" s="726"/>
      <c r="BB758" s="726"/>
      <c r="BC758" s="726"/>
      <c r="BD758" s="726"/>
      <c r="BE758" s="726"/>
      <c r="BF758" s="726"/>
      <c r="BG758" s="726"/>
      <c r="BH758" s="726"/>
      <c r="BI758" s="726"/>
      <c r="BJ758" s="726"/>
      <c r="BK758" s="726"/>
      <c r="BL758" s="726"/>
    </row>
    <row r="759" spans="1:64" outlineLevel="1" x14ac:dyDescent="0.2">
      <c r="A759" s="726"/>
      <c r="B759" s="845" t="s">
        <v>946</v>
      </c>
      <c r="C759" s="974" t="s">
        <v>3507</v>
      </c>
      <c r="D759" s="463" t="s">
        <v>918</v>
      </c>
      <c r="E759" s="463" t="s">
        <v>918</v>
      </c>
      <c r="F759" s="463" t="s">
        <v>918</v>
      </c>
      <c r="G759" s="463" t="s">
        <v>918</v>
      </c>
      <c r="H759" s="463" t="s">
        <v>918</v>
      </c>
      <c r="I759" s="463" t="s">
        <v>918</v>
      </c>
      <c r="J759" s="463" t="s">
        <v>918</v>
      </c>
      <c r="K759" s="463" t="s">
        <v>918</v>
      </c>
      <c r="L759" s="463" t="s">
        <v>918</v>
      </c>
      <c r="M759" s="463" t="s">
        <v>918</v>
      </c>
      <c r="N759" s="463" t="s">
        <v>918</v>
      </c>
      <c r="O759" s="463" t="s">
        <v>918</v>
      </c>
      <c r="P759" s="463" t="s">
        <v>918</v>
      </c>
      <c r="Q759" s="463" t="s">
        <v>918</v>
      </c>
      <c r="R759" s="463" t="s">
        <v>918</v>
      </c>
      <c r="S759" s="463" t="s">
        <v>918</v>
      </c>
      <c r="T759" s="463" t="s">
        <v>918</v>
      </c>
      <c r="U759" s="463" t="s">
        <v>918</v>
      </c>
      <c r="V759" s="463" t="s">
        <v>918</v>
      </c>
      <c r="W759" s="463" t="s">
        <v>918</v>
      </c>
      <c r="X759" s="463" t="s">
        <v>918</v>
      </c>
      <c r="Y759" s="463" t="s">
        <v>918</v>
      </c>
      <c r="Z759" s="463" t="s">
        <v>918</v>
      </c>
      <c r="AA759" s="463" t="s">
        <v>918</v>
      </c>
      <c r="AB759" s="463" t="s">
        <v>918</v>
      </c>
      <c r="AC759" s="463" t="s">
        <v>918</v>
      </c>
      <c r="AD759" s="463" t="s">
        <v>918</v>
      </c>
      <c r="AE759" s="463" t="s">
        <v>918</v>
      </c>
      <c r="AF759" s="463" t="s">
        <v>918</v>
      </c>
      <c r="AG759" s="463" t="s">
        <v>918</v>
      </c>
      <c r="AH759" s="463" t="s">
        <v>918</v>
      </c>
      <c r="AI759" s="463" t="s">
        <v>918</v>
      </c>
      <c r="AJ759" s="463" t="s">
        <v>918</v>
      </c>
      <c r="AK759" s="463" t="s">
        <v>918</v>
      </c>
      <c r="AL759" s="726"/>
      <c r="AM759" s="726"/>
      <c r="AN759" s="726"/>
      <c r="AO759" s="726"/>
      <c r="AP759" s="726"/>
      <c r="AQ759" s="726"/>
      <c r="AR759" s="726"/>
      <c r="AS759" s="726"/>
      <c r="AT759" s="726"/>
      <c r="AU759" s="726"/>
      <c r="AV759" s="726"/>
      <c r="AW759" s="726"/>
      <c r="AX759" s="726"/>
      <c r="AY759" s="726"/>
      <c r="AZ759" s="726"/>
      <c r="BA759" s="726"/>
      <c r="BB759" s="726"/>
      <c r="BC759" s="726"/>
      <c r="BD759" s="726"/>
      <c r="BE759" s="726"/>
      <c r="BF759" s="726"/>
      <c r="BG759" s="726"/>
      <c r="BH759" s="726"/>
      <c r="BI759" s="726"/>
      <c r="BJ759" s="726"/>
      <c r="BK759" s="726"/>
      <c r="BL759" s="726"/>
    </row>
    <row r="760" spans="1:64" outlineLevel="1" x14ac:dyDescent="0.2">
      <c r="A760" s="726"/>
      <c r="B760" s="845" t="s">
        <v>946</v>
      </c>
      <c r="C760" s="974" t="s">
        <v>3508</v>
      </c>
      <c r="D760" s="463" t="s">
        <v>918</v>
      </c>
      <c r="E760" s="463" t="s">
        <v>918</v>
      </c>
      <c r="F760" s="463" t="s">
        <v>918</v>
      </c>
      <c r="G760" s="463" t="s">
        <v>918</v>
      </c>
      <c r="H760" s="463" t="s">
        <v>918</v>
      </c>
      <c r="I760" s="463" t="s">
        <v>918</v>
      </c>
      <c r="J760" s="463" t="s">
        <v>918</v>
      </c>
      <c r="K760" s="463" t="s">
        <v>918</v>
      </c>
      <c r="L760" s="463" t="s">
        <v>918</v>
      </c>
      <c r="M760" s="463" t="s">
        <v>918</v>
      </c>
      <c r="N760" s="463" t="s">
        <v>918</v>
      </c>
      <c r="O760" s="463" t="s">
        <v>918</v>
      </c>
      <c r="P760" s="463" t="s">
        <v>918</v>
      </c>
      <c r="Q760" s="463" t="s">
        <v>918</v>
      </c>
      <c r="R760" s="463" t="s">
        <v>918</v>
      </c>
      <c r="S760" s="463" t="s">
        <v>918</v>
      </c>
      <c r="T760" s="463" t="s">
        <v>918</v>
      </c>
      <c r="U760" s="463" t="s">
        <v>918</v>
      </c>
      <c r="V760" s="463" t="s">
        <v>918</v>
      </c>
      <c r="W760" s="463" t="s">
        <v>918</v>
      </c>
      <c r="X760" s="463" t="s">
        <v>918</v>
      </c>
      <c r="Y760" s="463" t="s">
        <v>918</v>
      </c>
      <c r="Z760" s="463" t="s">
        <v>918</v>
      </c>
      <c r="AA760" s="463" t="s">
        <v>918</v>
      </c>
      <c r="AB760" s="463" t="s">
        <v>918</v>
      </c>
      <c r="AC760" s="463" t="s">
        <v>918</v>
      </c>
      <c r="AD760" s="463" t="s">
        <v>918</v>
      </c>
      <c r="AE760" s="463" t="s">
        <v>918</v>
      </c>
      <c r="AF760" s="463" t="s">
        <v>918</v>
      </c>
      <c r="AG760" s="463" t="s">
        <v>918</v>
      </c>
      <c r="AH760" s="463" t="s">
        <v>918</v>
      </c>
      <c r="AI760" s="463" t="s">
        <v>918</v>
      </c>
      <c r="AJ760" s="463" t="s">
        <v>918</v>
      </c>
      <c r="AK760" s="463" t="s">
        <v>918</v>
      </c>
      <c r="AL760" s="726"/>
      <c r="AM760" s="726"/>
      <c r="AN760" s="726"/>
      <c r="AO760" s="726"/>
      <c r="AP760" s="726"/>
      <c r="AQ760" s="726"/>
      <c r="AR760" s="726"/>
      <c r="AS760" s="726"/>
      <c r="AT760" s="726"/>
      <c r="AU760" s="726"/>
      <c r="AV760" s="726"/>
      <c r="AW760" s="726"/>
      <c r="AX760" s="726"/>
      <c r="AY760" s="726"/>
      <c r="AZ760" s="726"/>
      <c r="BA760" s="726"/>
      <c r="BB760" s="726"/>
      <c r="BC760" s="726"/>
      <c r="BD760" s="726"/>
      <c r="BE760" s="726"/>
      <c r="BF760" s="726"/>
      <c r="BG760" s="726"/>
      <c r="BH760" s="726"/>
      <c r="BI760" s="726"/>
      <c r="BJ760" s="726"/>
      <c r="BK760" s="726"/>
      <c r="BL760" s="726"/>
    </row>
    <row r="761" spans="1:64" outlineLevel="1" x14ac:dyDescent="0.2">
      <c r="A761" s="726"/>
      <c r="B761" s="845" t="s">
        <v>946</v>
      </c>
      <c r="C761" s="974" t="s">
        <v>3509</v>
      </c>
      <c r="D761" s="463" t="s">
        <v>918</v>
      </c>
      <c r="E761" s="463" t="s">
        <v>918</v>
      </c>
      <c r="F761" s="463" t="s">
        <v>918</v>
      </c>
      <c r="G761" s="463" t="s">
        <v>918</v>
      </c>
      <c r="H761" s="463" t="s">
        <v>918</v>
      </c>
      <c r="I761" s="463" t="s">
        <v>918</v>
      </c>
      <c r="J761" s="463" t="s">
        <v>918</v>
      </c>
      <c r="K761" s="463" t="s">
        <v>918</v>
      </c>
      <c r="L761" s="463" t="s">
        <v>918</v>
      </c>
      <c r="M761" s="463" t="s">
        <v>918</v>
      </c>
      <c r="N761" s="463" t="s">
        <v>918</v>
      </c>
      <c r="O761" s="463" t="s">
        <v>918</v>
      </c>
      <c r="P761" s="463" t="s">
        <v>918</v>
      </c>
      <c r="Q761" s="463" t="s">
        <v>918</v>
      </c>
      <c r="R761" s="463" t="s">
        <v>918</v>
      </c>
      <c r="S761" s="463" t="s">
        <v>918</v>
      </c>
      <c r="T761" s="463" t="s">
        <v>918</v>
      </c>
      <c r="U761" s="463" t="s">
        <v>918</v>
      </c>
      <c r="V761" s="463" t="s">
        <v>918</v>
      </c>
      <c r="W761" s="463" t="s">
        <v>918</v>
      </c>
      <c r="X761" s="463" t="s">
        <v>918</v>
      </c>
      <c r="Y761" s="463" t="s">
        <v>918</v>
      </c>
      <c r="Z761" s="463" t="s">
        <v>918</v>
      </c>
      <c r="AA761" s="463" t="s">
        <v>918</v>
      </c>
      <c r="AB761" s="463" t="s">
        <v>918</v>
      </c>
      <c r="AC761" s="463" t="s">
        <v>918</v>
      </c>
      <c r="AD761" s="463" t="s">
        <v>918</v>
      </c>
      <c r="AE761" s="463" t="s">
        <v>918</v>
      </c>
      <c r="AF761" s="463" t="s">
        <v>918</v>
      </c>
      <c r="AG761" s="463" t="s">
        <v>918</v>
      </c>
      <c r="AH761" s="463" t="s">
        <v>918</v>
      </c>
      <c r="AI761" s="463" t="s">
        <v>918</v>
      </c>
      <c r="AJ761" s="463" t="s">
        <v>918</v>
      </c>
      <c r="AK761" s="463" t="s">
        <v>918</v>
      </c>
      <c r="AL761" s="726"/>
      <c r="AM761" s="726"/>
      <c r="AN761" s="726"/>
      <c r="AO761" s="726"/>
      <c r="AP761" s="726"/>
      <c r="AQ761" s="726"/>
      <c r="AR761" s="726"/>
      <c r="AS761" s="726"/>
      <c r="AT761" s="726"/>
      <c r="AU761" s="726"/>
      <c r="AV761" s="726"/>
      <c r="AW761" s="726"/>
      <c r="AX761" s="726"/>
      <c r="AY761" s="726"/>
      <c r="AZ761" s="726"/>
      <c r="BA761" s="726"/>
      <c r="BB761" s="726"/>
      <c r="BC761" s="726"/>
      <c r="BD761" s="726"/>
      <c r="BE761" s="726"/>
      <c r="BF761" s="726"/>
      <c r="BG761" s="726"/>
      <c r="BH761" s="726"/>
      <c r="BI761" s="726"/>
      <c r="BJ761" s="726"/>
      <c r="BK761" s="726"/>
      <c r="BL761" s="726"/>
    </row>
    <row r="762" spans="1:64" outlineLevel="1" x14ac:dyDescent="0.2">
      <c r="A762" s="726"/>
      <c r="B762" s="845" t="s">
        <v>946</v>
      </c>
      <c r="C762" s="974" t="s">
        <v>3510</v>
      </c>
      <c r="D762" s="463" t="s">
        <v>918</v>
      </c>
      <c r="E762" s="463" t="s">
        <v>918</v>
      </c>
      <c r="F762" s="463" t="s">
        <v>918</v>
      </c>
      <c r="G762" s="463" t="s">
        <v>918</v>
      </c>
      <c r="H762" s="463" t="s">
        <v>918</v>
      </c>
      <c r="I762" s="463" t="s">
        <v>918</v>
      </c>
      <c r="J762" s="463" t="s">
        <v>918</v>
      </c>
      <c r="K762" s="463" t="s">
        <v>918</v>
      </c>
      <c r="L762" s="463" t="s">
        <v>918</v>
      </c>
      <c r="M762" s="463" t="s">
        <v>918</v>
      </c>
      <c r="N762" s="463" t="s">
        <v>918</v>
      </c>
      <c r="O762" s="463" t="s">
        <v>918</v>
      </c>
      <c r="P762" s="463" t="s">
        <v>918</v>
      </c>
      <c r="Q762" s="463" t="s">
        <v>918</v>
      </c>
      <c r="R762" s="463" t="s">
        <v>918</v>
      </c>
      <c r="S762" s="463" t="s">
        <v>918</v>
      </c>
      <c r="T762" s="463" t="s">
        <v>918</v>
      </c>
      <c r="U762" s="463" t="s">
        <v>918</v>
      </c>
      <c r="V762" s="463" t="s">
        <v>918</v>
      </c>
      <c r="W762" s="463" t="s">
        <v>918</v>
      </c>
      <c r="X762" s="463" t="s">
        <v>918</v>
      </c>
      <c r="Y762" s="463" t="s">
        <v>918</v>
      </c>
      <c r="Z762" s="463" t="s">
        <v>918</v>
      </c>
      <c r="AA762" s="463" t="s">
        <v>918</v>
      </c>
      <c r="AB762" s="463" t="s">
        <v>918</v>
      </c>
      <c r="AC762" s="463" t="s">
        <v>918</v>
      </c>
      <c r="AD762" s="463" t="s">
        <v>918</v>
      </c>
      <c r="AE762" s="463" t="s">
        <v>918</v>
      </c>
      <c r="AF762" s="463" t="s">
        <v>918</v>
      </c>
      <c r="AG762" s="463" t="s">
        <v>918</v>
      </c>
      <c r="AH762" s="463" t="s">
        <v>918</v>
      </c>
      <c r="AI762" s="463" t="s">
        <v>918</v>
      </c>
      <c r="AJ762" s="463" t="s">
        <v>918</v>
      </c>
      <c r="AK762" s="463" t="s">
        <v>918</v>
      </c>
      <c r="AL762" s="726"/>
      <c r="AM762" s="726"/>
      <c r="AN762" s="726"/>
      <c r="AO762" s="726"/>
      <c r="AP762" s="726"/>
      <c r="AQ762" s="726"/>
      <c r="AR762" s="726"/>
      <c r="AS762" s="726"/>
      <c r="AT762" s="726"/>
      <c r="AU762" s="726"/>
      <c r="AV762" s="726"/>
      <c r="AW762" s="726"/>
      <c r="AX762" s="726"/>
      <c r="AY762" s="726"/>
      <c r="AZ762" s="726"/>
      <c r="BA762" s="726"/>
      <c r="BB762" s="726"/>
      <c r="BC762" s="726"/>
      <c r="BD762" s="726"/>
      <c r="BE762" s="726"/>
      <c r="BF762" s="726"/>
      <c r="BG762" s="726"/>
      <c r="BH762" s="726"/>
      <c r="BI762" s="726"/>
      <c r="BJ762" s="726"/>
      <c r="BK762" s="726"/>
      <c r="BL762" s="726"/>
    </row>
    <row r="763" spans="1:64" outlineLevel="1" x14ac:dyDescent="0.2">
      <c r="A763" s="726"/>
      <c r="B763" s="845" t="s">
        <v>946</v>
      </c>
      <c r="C763" s="974" t="s">
        <v>3511</v>
      </c>
      <c r="D763" s="463" t="s">
        <v>918</v>
      </c>
      <c r="E763" s="463" t="s">
        <v>918</v>
      </c>
      <c r="F763" s="463" t="s">
        <v>918</v>
      </c>
      <c r="G763" s="463" t="s">
        <v>918</v>
      </c>
      <c r="H763" s="463" t="s">
        <v>918</v>
      </c>
      <c r="I763" s="463" t="s">
        <v>918</v>
      </c>
      <c r="J763" s="463" t="s">
        <v>918</v>
      </c>
      <c r="K763" s="463" t="s">
        <v>918</v>
      </c>
      <c r="L763" s="463" t="s">
        <v>918</v>
      </c>
      <c r="M763" s="463" t="s">
        <v>918</v>
      </c>
      <c r="N763" s="463" t="s">
        <v>918</v>
      </c>
      <c r="O763" s="463" t="s">
        <v>918</v>
      </c>
      <c r="P763" s="463" t="s">
        <v>918</v>
      </c>
      <c r="Q763" s="463" t="s">
        <v>918</v>
      </c>
      <c r="R763" s="463" t="s">
        <v>918</v>
      </c>
      <c r="S763" s="463" t="s">
        <v>918</v>
      </c>
      <c r="T763" s="463" t="s">
        <v>918</v>
      </c>
      <c r="U763" s="463" t="s">
        <v>918</v>
      </c>
      <c r="V763" s="463" t="s">
        <v>918</v>
      </c>
      <c r="W763" s="463" t="s">
        <v>918</v>
      </c>
      <c r="X763" s="463" t="s">
        <v>918</v>
      </c>
      <c r="Y763" s="463" t="s">
        <v>918</v>
      </c>
      <c r="Z763" s="463" t="s">
        <v>918</v>
      </c>
      <c r="AA763" s="463" t="s">
        <v>918</v>
      </c>
      <c r="AB763" s="463" t="s">
        <v>918</v>
      </c>
      <c r="AC763" s="463" t="s">
        <v>918</v>
      </c>
      <c r="AD763" s="463" t="s">
        <v>918</v>
      </c>
      <c r="AE763" s="463" t="s">
        <v>918</v>
      </c>
      <c r="AF763" s="463" t="s">
        <v>918</v>
      </c>
      <c r="AG763" s="463" t="s">
        <v>918</v>
      </c>
      <c r="AH763" s="463" t="s">
        <v>918</v>
      </c>
      <c r="AI763" s="463" t="s">
        <v>918</v>
      </c>
      <c r="AJ763" s="463" t="s">
        <v>918</v>
      </c>
      <c r="AK763" s="463" t="s">
        <v>918</v>
      </c>
      <c r="AL763" s="726"/>
      <c r="AM763" s="726"/>
      <c r="AN763" s="726"/>
      <c r="AO763" s="726"/>
      <c r="AP763" s="726"/>
      <c r="AQ763" s="726"/>
      <c r="AR763" s="726"/>
      <c r="AS763" s="726"/>
      <c r="AT763" s="726"/>
      <c r="AU763" s="726"/>
      <c r="AV763" s="726"/>
      <c r="AW763" s="726"/>
      <c r="AX763" s="726"/>
      <c r="AY763" s="726"/>
      <c r="AZ763" s="726"/>
      <c r="BA763" s="726"/>
      <c r="BB763" s="726"/>
      <c r="BC763" s="726"/>
      <c r="BD763" s="726"/>
      <c r="BE763" s="726"/>
      <c r="BF763" s="726"/>
      <c r="BG763" s="726"/>
      <c r="BH763" s="726"/>
      <c r="BI763" s="726"/>
      <c r="BJ763" s="726"/>
      <c r="BK763" s="726"/>
      <c r="BL763" s="726"/>
    </row>
    <row r="764" spans="1:64" outlineLevel="1" x14ac:dyDescent="0.2">
      <c r="A764" s="726"/>
      <c r="B764" s="845" t="s">
        <v>946</v>
      </c>
      <c r="C764" s="974" t="s">
        <v>3512</v>
      </c>
      <c r="D764" s="463" t="s">
        <v>918</v>
      </c>
      <c r="E764" s="463" t="s">
        <v>918</v>
      </c>
      <c r="F764" s="463" t="s">
        <v>918</v>
      </c>
      <c r="G764" s="463" t="s">
        <v>918</v>
      </c>
      <c r="H764" s="463" t="s">
        <v>918</v>
      </c>
      <c r="I764" s="463" t="s">
        <v>918</v>
      </c>
      <c r="J764" s="463" t="s">
        <v>918</v>
      </c>
      <c r="K764" s="463" t="s">
        <v>918</v>
      </c>
      <c r="L764" s="463" t="s">
        <v>918</v>
      </c>
      <c r="M764" s="463" t="s">
        <v>918</v>
      </c>
      <c r="N764" s="463" t="s">
        <v>918</v>
      </c>
      <c r="O764" s="463" t="s">
        <v>918</v>
      </c>
      <c r="P764" s="463" t="s">
        <v>918</v>
      </c>
      <c r="Q764" s="463" t="s">
        <v>918</v>
      </c>
      <c r="R764" s="463" t="s">
        <v>918</v>
      </c>
      <c r="S764" s="463" t="s">
        <v>918</v>
      </c>
      <c r="T764" s="463" t="s">
        <v>918</v>
      </c>
      <c r="U764" s="463" t="s">
        <v>918</v>
      </c>
      <c r="V764" s="463" t="s">
        <v>918</v>
      </c>
      <c r="W764" s="463" t="s">
        <v>918</v>
      </c>
      <c r="X764" s="463" t="s">
        <v>918</v>
      </c>
      <c r="Y764" s="463" t="s">
        <v>918</v>
      </c>
      <c r="Z764" s="463" t="s">
        <v>918</v>
      </c>
      <c r="AA764" s="463" t="s">
        <v>918</v>
      </c>
      <c r="AB764" s="463" t="s">
        <v>918</v>
      </c>
      <c r="AC764" s="463" t="s">
        <v>918</v>
      </c>
      <c r="AD764" s="463" t="s">
        <v>918</v>
      </c>
      <c r="AE764" s="463" t="s">
        <v>918</v>
      </c>
      <c r="AF764" s="463" t="s">
        <v>918</v>
      </c>
      <c r="AG764" s="463" t="s">
        <v>918</v>
      </c>
      <c r="AH764" s="463" t="s">
        <v>918</v>
      </c>
      <c r="AI764" s="463" t="s">
        <v>918</v>
      </c>
      <c r="AJ764" s="463" t="s">
        <v>918</v>
      </c>
      <c r="AK764" s="463" t="s">
        <v>918</v>
      </c>
      <c r="AL764" s="726"/>
      <c r="AM764" s="726"/>
      <c r="AN764" s="726"/>
      <c r="AO764" s="726"/>
      <c r="AP764" s="726"/>
      <c r="AQ764" s="726"/>
      <c r="AR764" s="726"/>
      <c r="AS764" s="726"/>
      <c r="AT764" s="726"/>
      <c r="AU764" s="726"/>
      <c r="AV764" s="726"/>
      <c r="AW764" s="726"/>
      <c r="AX764" s="726"/>
      <c r="AY764" s="726"/>
      <c r="AZ764" s="726"/>
      <c r="BA764" s="726"/>
      <c r="BB764" s="726"/>
      <c r="BC764" s="726"/>
      <c r="BD764" s="726"/>
      <c r="BE764" s="726"/>
      <c r="BF764" s="726"/>
      <c r="BG764" s="726"/>
      <c r="BH764" s="726"/>
      <c r="BI764" s="726"/>
      <c r="BJ764" s="726"/>
      <c r="BK764" s="726"/>
      <c r="BL764" s="726"/>
    </row>
    <row r="765" spans="1:64" outlineLevel="1" x14ac:dyDescent="0.2">
      <c r="A765" s="726"/>
      <c r="B765" s="845" t="s">
        <v>946</v>
      </c>
      <c r="C765" s="974" t="s">
        <v>3513</v>
      </c>
      <c r="D765" s="463" t="s">
        <v>918</v>
      </c>
      <c r="E765" s="463" t="s">
        <v>918</v>
      </c>
      <c r="F765" s="463" t="s">
        <v>918</v>
      </c>
      <c r="G765" s="463" t="s">
        <v>918</v>
      </c>
      <c r="H765" s="463" t="s">
        <v>918</v>
      </c>
      <c r="I765" s="463" t="s">
        <v>918</v>
      </c>
      <c r="J765" s="463" t="s">
        <v>918</v>
      </c>
      <c r="K765" s="463" t="s">
        <v>918</v>
      </c>
      <c r="L765" s="463" t="s">
        <v>918</v>
      </c>
      <c r="M765" s="463" t="s">
        <v>918</v>
      </c>
      <c r="N765" s="463" t="s">
        <v>918</v>
      </c>
      <c r="O765" s="463" t="s">
        <v>918</v>
      </c>
      <c r="P765" s="463" t="s">
        <v>918</v>
      </c>
      <c r="Q765" s="463" t="s">
        <v>918</v>
      </c>
      <c r="R765" s="463" t="s">
        <v>918</v>
      </c>
      <c r="S765" s="463" t="s">
        <v>918</v>
      </c>
      <c r="T765" s="463" t="s">
        <v>918</v>
      </c>
      <c r="U765" s="463" t="s">
        <v>918</v>
      </c>
      <c r="V765" s="463" t="s">
        <v>918</v>
      </c>
      <c r="W765" s="463" t="s">
        <v>918</v>
      </c>
      <c r="X765" s="463" t="s">
        <v>918</v>
      </c>
      <c r="Y765" s="463" t="s">
        <v>918</v>
      </c>
      <c r="Z765" s="463" t="s">
        <v>918</v>
      </c>
      <c r="AA765" s="463" t="s">
        <v>918</v>
      </c>
      <c r="AB765" s="463" t="s">
        <v>918</v>
      </c>
      <c r="AC765" s="463" t="s">
        <v>918</v>
      </c>
      <c r="AD765" s="463" t="s">
        <v>918</v>
      </c>
      <c r="AE765" s="463" t="s">
        <v>918</v>
      </c>
      <c r="AF765" s="463" t="s">
        <v>918</v>
      </c>
      <c r="AG765" s="463" t="s">
        <v>918</v>
      </c>
      <c r="AH765" s="463" t="s">
        <v>918</v>
      </c>
      <c r="AI765" s="463" t="s">
        <v>918</v>
      </c>
      <c r="AJ765" s="463" t="s">
        <v>918</v>
      </c>
      <c r="AK765" s="463" t="s">
        <v>918</v>
      </c>
      <c r="AL765" s="726"/>
      <c r="AM765" s="726"/>
      <c r="AN765" s="726"/>
      <c r="AO765" s="726"/>
      <c r="AP765" s="726"/>
      <c r="AQ765" s="726"/>
      <c r="AR765" s="726"/>
      <c r="AS765" s="726"/>
      <c r="AT765" s="726"/>
      <c r="AU765" s="726"/>
      <c r="AV765" s="726"/>
      <c r="AW765" s="726"/>
      <c r="AX765" s="726"/>
      <c r="AY765" s="726"/>
      <c r="AZ765" s="726"/>
      <c r="BA765" s="726"/>
      <c r="BB765" s="726"/>
      <c r="BC765" s="726"/>
      <c r="BD765" s="726"/>
      <c r="BE765" s="726"/>
      <c r="BF765" s="726"/>
      <c r="BG765" s="726"/>
      <c r="BH765" s="726"/>
      <c r="BI765" s="726"/>
      <c r="BJ765" s="726"/>
      <c r="BK765" s="726"/>
      <c r="BL765" s="726"/>
    </row>
    <row r="766" spans="1:64" outlineLevel="1" x14ac:dyDescent="0.2">
      <c r="A766" s="726"/>
      <c r="B766" s="845" t="s">
        <v>946</v>
      </c>
      <c r="C766" s="974" t="s">
        <v>3514</v>
      </c>
      <c r="D766" s="463" t="s">
        <v>918</v>
      </c>
      <c r="E766" s="463" t="s">
        <v>918</v>
      </c>
      <c r="F766" s="463" t="s">
        <v>918</v>
      </c>
      <c r="G766" s="463" t="s">
        <v>918</v>
      </c>
      <c r="H766" s="463" t="s">
        <v>918</v>
      </c>
      <c r="I766" s="463" t="s">
        <v>918</v>
      </c>
      <c r="J766" s="463" t="s">
        <v>918</v>
      </c>
      <c r="K766" s="463" t="s">
        <v>918</v>
      </c>
      <c r="L766" s="463" t="s">
        <v>918</v>
      </c>
      <c r="M766" s="463" t="s">
        <v>918</v>
      </c>
      <c r="N766" s="463" t="s">
        <v>918</v>
      </c>
      <c r="O766" s="463" t="s">
        <v>918</v>
      </c>
      <c r="P766" s="463" t="s">
        <v>918</v>
      </c>
      <c r="Q766" s="463" t="s">
        <v>918</v>
      </c>
      <c r="R766" s="463" t="s">
        <v>918</v>
      </c>
      <c r="S766" s="463" t="s">
        <v>918</v>
      </c>
      <c r="T766" s="463" t="s">
        <v>918</v>
      </c>
      <c r="U766" s="463" t="s">
        <v>918</v>
      </c>
      <c r="V766" s="463" t="s">
        <v>918</v>
      </c>
      <c r="W766" s="463" t="s">
        <v>918</v>
      </c>
      <c r="X766" s="463" t="s">
        <v>918</v>
      </c>
      <c r="Y766" s="463" t="s">
        <v>918</v>
      </c>
      <c r="Z766" s="463" t="s">
        <v>918</v>
      </c>
      <c r="AA766" s="463" t="s">
        <v>918</v>
      </c>
      <c r="AB766" s="463" t="s">
        <v>918</v>
      </c>
      <c r="AC766" s="463" t="s">
        <v>918</v>
      </c>
      <c r="AD766" s="463" t="s">
        <v>918</v>
      </c>
      <c r="AE766" s="463" t="s">
        <v>918</v>
      </c>
      <c r="AF766" s="463" t="s">
        <v>918</v>
      </c>
      <c r="AG766" s="463" t="s">
        <v>918</v>
      </c>
      <c r="AH766" s="463" t="s">
        <v>918</v>
      </c>
      <c r="AI766" s="463" t="s">
        <v>918</v>
      </c>
      <c r="AJ766" s="463" t="s">
        <v>918</v>
      </c>
      <c r="AK766" s="463" t="s">
        <v>918</v>
      </c>
      <c r="AL766" s="726"/>
      <c r="AM766" s="726"/>
      <c r="AN766" s="726"/>
      <c r="AO766" s="726"/>
      <c r="AP766" s="726"/>
      <c r="AQ766" s="726"/>
      <c r="AR766" s="726"/>
      <c r="AS766" s="726"/>
      <c r="AT766" s="726"/>
      <c r="AU766" s="726"/>
      <c r="AV766" s="726"/>
      <c r="AW766" s="726"/>
      <c r="AX766" s="726"/>
      <c r="AY766" s="726"/>
      <c r="AZ766" s="726"/>
      <c r="BA766" s="726"/>
      <c r="BB766" s="726"/>
      <c r="BC766" s="726"/>
      <c r="BD766" s="726"/>
      <c r="BE766" s="726"/>
      <c r="BF766" s="726"/>
      <c r="BG766" s="726"/>
      <c r="BH766" s="726"/>
      <c r="BI766" s="726"/>
      <c r="BJ766" s="726"/>
      <c r="BK766" s="726"/>
      <c r="BL766" s="726"/>
    </row>
    <row r="767" spans="1:64" outlineLevel="1" x14ac:dyDescent="0.2">
      <c r="A767" s="726"/>
      <c r="B767" s="845" t="s">
        <v>946</v>
      </c>
      <c r="C767" s="974" t="s">
        <v>3515</v>
      </c>
      <c r="D767" s="463" t="s">
        <v>918</v>
      </c>
      <c r="E767" s="463" t="s">
        <v>918</v>
      </c>
      <c r="F767" s="463" t="s">
        <v>918</v>
      </c>
      <c r="G767" s="463" t="s">
        <v>918</v>
      </c>
      <c r="H767" s="463" t="s">
        <v>918</v>
      </c>
      <c r="I767" s="463" t="s">
        <v>918</v>
      </c>
      <c r="J767" s="463" t="s">
        <v>918</v>
      </c>
      <c r="K767" s="463" t="s">
        <v>918</v>
      </c>
      <c r="L767" s="463" t="s">
        <v>918</v>
      </c>
      <c r="M767" s="463" t="s">
        <v>918</v>
      </c>
      <c r="N767" s="463" t="s">
        <v>918</v>
      </c>
      <c r="O767" s="463" t="s">
        <v>918</v>
      </c>
      <c r="P767" s="463" t="s">
        <v>918</v>
      </c>
      <c r="Q767" s="463" t="s">
        <v>918</v>
      </c>
      <c r="R767" s="463" t="s">
        <v>918</v>
      </c>
      <c r="S767" s="463" t="s">
        <v>918</v>
      </c>
      <c r="T767" s="463" t="s">
        <v>918</v>
      </c>
      <c r="U767" s="463" t="s">
        <v>918</v>
      </c>
      <c r="V767" s="463" t="s">
        <v>918</v>
      </c>
      <c r="W767" s="463" t="s">
        <v>918</v>
      </c>
      <c r="X767" s="463" t="s">
        <v>918</v>
      </c>
      <c r="Y767" s="463" t="s">
        <v>918</v>
      </c>
      <c r="Z767" s="463" t="s">
        <v>918</v>
      </c>
      <c r="AA767" s="463" t="s">
        <v>918</v>
      </c>
      <c r="AB767" s="463" t="s">
        <v>918</v>
      </c>
      <c r="AC767" s="463" t="s">
        <v>918</v>
      </c>
      <c r="AD767" s="463" t="s">
        <v>918</v>
      </c>
      <c r="AE767" s="463" t="s">
        <v>918</v>
      </c>
      <c r="AF767" s="463" t="s">
        <v>918</v>
      </c>
      <c r="AG767" s="463" t="s">
        <v>918</v>
      </c>
      <c r="AH767" s="463" t="s">
        <v>918</v>
      </c>
      <c r="AI767" s="463" t="s">
        <v>918</v>
      </c>
      <c r="AJ767" s="463" t="s">
        <v>918</v>
      </c>
      <c r="AK767" s="463" t="s">
        <v>918</v>
      </c>
      <c r="AL767" s="726"/>
      <c r="AM767" s="726"/>
      <c r="AN767" s="726"/>
      <c r="AO767" s="726"/>
      <c r="AP767" s="726"/>
      <c r="AQ767" s="726"/>
      <c r="AR767" s="726"/>
      <c r="AS767" s="726"/>
      <c r="AT767" s="726"/>
      <c r="AU767" s="726"/>
      <c r="AV767" s="726"/>
      <c r="AW767" s="726"/>
      <c r="AX767" s="726"/>
      <c r="AY767" s="726"/>
      <c r="AZ767" s="726"/>
      <c r="BA767" s="726"/>
      <c r="BB767" s="726"/>
      <c r="BC767" s="726"/>
      <c r="BD767" s="726"/>
      <c r="BE767" s="726"/>
      <c r="BF767" s="726"/>
      <c r="BG767" s="726"/>
      <c r="BH767" s="726"/>
      <c r="BI767" s="726"/>
      <c r="BJ767" s="726"/>
      <c r="BK767" s="726"/>
      <c r="BL767" s="726"/>
    </row>
    <row r="768" spans="1:64" outlineLevel="1" x14ac:dyDescent="0.2">
      <c r="A768" s="726"/>
      <c r="B768" s="845" t="s">
        <v>946</v>
      </c>
      <c r="C768" s="974" t="s">
        <v>3516</v>
      </c>
      <c r="D768" s="463" t="s">
        <v>918</v>
      </c>
      <c r="E768" s="463" t="s">
        <v>918</v>
      </c>
      <c r="F768" s="463" t="s">
        <v>918</v>
      </c>
      <c r="G768" s="463" t="s">
        <v>918</v>
      </c>
      <c r="H768" s="463" t="s">
        <v>918</v>
      </c>
      <c r="I768" s="463" t="s">
        <v>918</v>
      </c>
      <c r="J768" s="463" t="s">
        <v>918</v>
      </c>
      <c r="K768" s="463" t="s">
        <v>918</v>
      </c>
      <c r="L768" s="463" t="s">
        <v>918</v>
      </c>
      <c r="M768" s="463" t="s">
        <v>918</v>
      </c>
      <c r="N768" s="463" t="s">
        <v>918</v>
      </c>
      <c r="O768" s="463" t="s">
        <v>918</v>
      </c>
      <c r="P768" s="463" t="s">
        <v>918</v>
      </c>
      <c r="Q768" s="463" t="s">
        <v>918</v>
      </c>
      <c r="R768" s="463" t="s">
        <v>918</v>
      </c>
      <c r="S768" s="463" t="s">
        <v>918</v>
      </c>
      <c r="T768" s="463" t="s">
        <v>918</v>
      </c>
      <c r="U768" s="463" t="s">
        <v>918</v>
      </c>
      <c r="V768" s="463" t="s">
        <v>918</v>
      </c>
      <c r="W768" s="463" t="s">
        <v>918</v>
      </c>
      <c r="X768" s="463" t="s">
        <v>918</v>
      </c>
      <c r="Y768" s="463" t="s">
        <v>918</v>
      </c>
      <c r="Z768" s="463" t="s">
        <v>918</v>
      </c>
      <c r="AA768" s="463" t="s">
        <v>918</v>
      </c>
      <c r="AB768" s="463" t="s">
        <v>918</v>
      </c>
      <c r="AC768" s="463" t="s">
        <v>918</v>
      </c>
      <c r="AD768" s="463" t="s">
        <v>918</v>
      </c>
      <c r="AE768" s="463" t="s">
        <v>918</v>
      </c>
      <c r="AF768" s="463" t="s">
        <v>918</v>
      </c>
      <c r="AG768" s="463" t="s">
        <v>918</v>
      </c>
      <c r="AH768" s="463" t="s">
        <v>918</v>
      </c>
      <c r="AI768" s="463" t="s">
        <v>918</v>
      </c>
      <c r="AJ768" s="463" t="s">
        <v>918</v>
      </c>
      <c r="AK768" s="463" t="s">
        <v>918</v>
      </c>
      <c r="AL768" s="726"/>
      <c r="AM768" s="726"/>
      <c r="AN768" s="726"/>
      <c r="AO768" s="726"/>
      <c r="AP768" s="726"/>
      <c r="AQ768" s="726"/>
      <c r="AR768" s="726"/>
      <c r="AS768" s="726"/>
      <c r="AT768" s="726"/>
      <c r="AU768" s="726"/>
      <c r="AV768" s="726"/>
      <c r="AW768" s="726"/>
      <c r="AX768" s="726"/>
      <c r="AY768" s="726"/>
      <c r="AZ768" s="726"/>
      <c r="BA768" s="726"/>
      <c r="BB768" s="726"/>
      <c r="BC768" s="726"/>
      <c r="BD768" s="726"/>
      <c r="BE768" s="726"/>
      <c r="BF768" s="726"/>
      <c r="BG768" s="726"/>
      <c r="BH768" s="726"/>
      <c r="BI768" s="726"/>
      <c r="BJ768" s="726"/>
      <c r="BK768" s="726"/>
      <c r="BL768" s="726"/>
    </row>
    <row r="769" spans="1:64" outlineLevel="1" x14ac:dyDescent="0.2">
      <c r="A769" s="726"/>
      <c r="B769" s="845" t="s">
        <v>946</v>
      </c>
      <c r="C769" s="974" t="s">
        <v>3517</v>
      </c>
      <c r="D769" s="463" t="s">
        <v>918</v>
      </c>
      <c r="E769" s="463" t="s">
        <v>918</v>
      </c>
      <c r="F769" s="463" t="s">
        <v>918</v>
      </c>
      <c r="G769" s="463" t="s">
        <v>918</v>
      </c>
      <c r="H769" s="463" t="s">
        <v>918</v>
      </c>
      <c r="I769" s="463" t="s">
        <v>918</v>
      </c>
      <c r="J769" s="463" t="s">
        <v>918</v>
      </c>
      <c r="K769" s="463" t="s">
        <v>918</v>
      </c>
      <c r="L769" s="463" t="s">
        <v>918</v>
      </c>
      <c r="M769" s="463" t="s">
        <v>918</v>
      </c>
      <c r="N769" s="463" t="s">
        <v>918</v>
      </c>
      <c r="O769" s="463" t="s">
        <v>918</v>
      </c>
      <c r="P769" s="463" t="s">
        <v>918</v>
      </c>
      <c r="Q769" s="463" t="s">
        <v>918</v>
      </c>
      <c r="R769" s="463" t="s">
        <v>918</v>
      </c>
      <c r="S769" s="463" t="s">
        <v>918</v>
      </c>
      <c r="T769" s="463" t="s">
        <v>918</v>
      </c>
      <c r="U769" s="463" t="s">
        <v>918</v>
      </c>
      <c r="V769" s="463" t="s">
        <v>918</v>
      </c>
      <c r="W769" s="463" t="s">
        <v>918</v>
      </c>
      <c r="X769" s="463" t="s">
        <v>918</v>
      </c>
      <c r="Y769" s="463" t="s">
        <v>918</v>
      </c>
      <c r="Z769" s="463" t="s">
        <v>918</v>
      </c>
      <c r="AA769" s="463" t="s">
        <v>918</v>
      </c>
      <c r="AB769" s="463" t="s">
        <v>918</v>
      </c>
      <c r="AC769" s="463" t="s">
        <v>918</v>
      </c>
      <c r="AD769" s="463" t="s">
        <v>918</v>
      </c>
      <c r="AE769" s="463" t="s">
        <v>918</v>
      </c>
      <c r="AF769" s="463" t="s">
        <v>918</v>
      </c>
      <c r="AG769" s="463" t="s">
        <v>918</v>
      </c>
      <c r="AH769" s="463" t="s">
        <v>918</v>
      </c>
      <c r="AI769" s="463" t="s">
        <v>918</v>
      </c>
      <c r="AJ769" s="463" t="s">
        <v>918</v>
      </c>
      <c r="AK769" s="463" t="s">
        <v>918</v>
      </c>
      <c r="AL769" s="726"/>
      <c r="AM769" s="726"/>
      <c r="AN769" s="726"/>
      <c r="AO769" s="726"/>
      <c r="AP769" s="726"/>
      <c r="AQ769" s="726"/>
      <c r="AR769" s="726"/>
      <c r="AS769" s="726"/>
      <c r="AT769" s="726"/>
      <c r="AU769" s="726"/>
      <c r="AV769" s="726"/>
      <c r="AW769" s="726"/>
      <c r="AX769" s="726"/>
      <c r="AY769" s="726"/>
      <c r="AZ769" s="726"/>
      <c r="BA769" s="726"/>
      <c r="BB769" s="726"/>
      <c r="BC769" s="726"/>
      <c r="BD769" s="726"/>
      <c r="BE769" s="726"/>
      <c r="BF769" s="726"/>
      <c r="BG769" s="726"/>
      <c r="BH769" s="726"/>
      <c r="BI769" s="726"/>
      <c r="BJ769" s="726"/>
      <c r="BK769" s="726"/>
      <c r="BL769" s="726"/>
    </row>
    <row r="770" spans="1:64" outlineLevel="1" x14ac:dyDescent="0.2">
      <c r="A770" s="726"/>
      <c r="B770" s="845" t="s">
        <v>946</v>
      </c>
      <c r="C770" s="974" t="s">
        <v>3518</v>
      </c>
      <c r="D770" s="463" t="s">
        <v>918</v>
      </c>
      <c r="E770" s="463" t="s">
        <v>918</v>
      </c>
      <c r="F770" s="463" t="s">
        <v>918</v>
      </c>
      <c r="G770" s="463" t="s">
        <v>918</v>
      </c>
      <c r="H770" s="463" t="s">
        <v>918</v>
      </c>
      <c r="I770" s="463" t="s">
        <v>918</v>
      </c>
      <c r="J770" s="463" t="s">
        <v>918</v>
      </c>
      <c r="K770" s="463" t="s">
        <v>918</v>
      </c>
      <c r="L770" s="463" t="s">
        <v>918</v>
      </c>
      <c r="M770" s="463" t="s">
        <v>918</v>
      </c>
      <c r="N770" s="463" t="s">
        <v>918</v>
      </c>
      <c r="O770" s="463" t="s">
        <v>918</v>
      </c>
      <c r="P770" s="463" t="s">
        <v>918</v>
      </c>
      <c r="Q770" s="463" t="s">
        <v>918</v>
      </c>
      <c r="R770" s="463" t="s">
        <v>918</v>
      </c>
      <c r="S770" s="463" t="s">
        <v>918</v>
      </c>
      <c r="T770" s="463" t="s">
        <v>918</v>
      </c>
      <c r="U770" s="463" t="s">
        <v>918</v>
      </c>
      <c r="V770" s="463" t="s">
        <v>918</v>
      </c>
      <c r="W770" s="463" t="s">
        <v>918</v>
      </c>
      <c r="X770" s="463" t="s">
        <v>918</v>
      </c>
      <c r="Y770" s="463" t="s">
        <v>918</v>
      </c>
      <c r="Z770" s="463" t="s">
        <v>918</v>
      </c>
      <c r="AA770" s="463" t="s">
        <v>918</v>
      </c>
      <c r="AB770" s="463" t="s">
        <v>918</v>
      </c>
      <c r="AC770" s="463" t="s">
        <v>918</v>
      </c>
      <c r="AD770" s="463" t="s">
        <v>918</v>
      </c>
      <c r="AE770" s="463" t="s">
        <v>918</v>
      </c>
      <c r="AF770" s="463" t="s">
        <v>918</v>
      </c>
      <c r="AG770" s="463" t="s">
        <v>918</v>
      </c>
      <c r="AH770" s="463" t="s">
        <v>918</v>
      </c>
      <c r="AI770" s="463" t="s">
        <v>918</v>
      </c>
      <c r="AJ770" s="463" t="s">
        <v>918</v>
      </c>
      <c r="AK770" s="463" t="s">
        <v>918</v>
      </c>
      <c r="AL770" s="726"/>
      <c r="AM770" s="726"/>
      <c r="AN770" s="726"/>
      <c r="AO770" s="726"/>
      <c r="AP770" s="726"/>
      <c r="AQ770" s="726"/>
      <c r="AR770" s="726"/>
      <c r="AS770" s="726"/>
      <c r="AT770" s="726"/>
      <c r="AU770" s="726"/>
      <c r="AV770" s="726"/>
      <c r="AW770" s="726"/>
      <c r="AX770" s="726"/>
      <c r="AY770" s="726"/>
      <c r="AZ770" s="726"/>
      <c r="BA770" s="726"/>
      <c r="BB770" s="726"/>
      <c r="BC770" s="726"/>
      <c r="BD770" s="726"/>
      <c r="BE770" s="726"/>
      <c r="BF770" s="726"/>
      <c r="BG770" s="726"/>
      <c r="BH770" s="726"/>
      <c r="BI770" s="726"/>
      <c r="BJ770" s="726"/>
      <c r="BK770" s="726"/>
      <c r="BL770" s="726"/>
    </row>
    <row r="771" spans="1:64" outlineLevel="1" x14ac:dyDescent="0.2">
      <c r="A771" s="726"/>
      <c r="B771" s="845" t="s">
        <v>946</v>
      </c>
      <c r="C771" s="974" t="s">
        <v>3519</v>
      </c>
      <c r="D771" s="463" t="s">
        <v>918</v>
      </c>
      <c r="E771" s="463" t="s">
        <v>918</v>
      </c>
      <c r="F771" s="463" t="s">
        <v>918</v>
      </c>
      <c r="G771" s="463" t="s">
        <v>918</v>
      </c>
      <c r="H771" s="463" t="s">
        <v>918</v>
      </c>
      <c r="I771" s="463" t="s">
        <v>918</v>
      </c>
      <c r="J771" s="463" t="s">
        <v>918</v>
      </c>
      <c r="K771" s="463" t="s">
        <v>918</v>
      </c>
      <c r="L771" s="463" t="s">
        <v>918</v>
      </c>
      <c r="M771" s="463" t="s">
        <v>918</v>
      </c>
      <c r="N771" s="463" t="s">
        <v>918</v>
      </c>
      <c r="O771" s="463" t="s">
        <v>918</v>
      </c>
      <c r="P771" s="463" t="s">
        <v>918</v>
      </c>
      <c r="Q771" s="463" t="s">
        <v>918</v>
      </c>
      <c r="R771" s="463" t="s">
        <v>918</v>
      </c>
      <c r="S771" s="463" t="s">
        <v>918</v>
      </c>
      <c r="T771" s="463" t="s">
        <v>918</v>
      </c>
      <c r="U771" s="463" t="s">
        <v>918</v>
      </c>
      <c r="V771" s="463" t="s">
        <v>918</v>
      </c>
      <c r="W771" s="463" t="s">
        <v>918</v>
      </c>
      <c r="X771" s="463" t="s">
        <v>918</v>
      </c>
      <c r="Y771" s="463" t="s">
        <v>918</v>
      </c>
      <c r="Z771" s="463" t="s">
        <v>918</v>
      </c>
      <c r="AA771" s="463" t="s">
        <v>918</v>
      </c>
      <c r="AB771" s="463" t="s">
        <v>918</v>
      </c>
      <c r="AC771" s="463" t="s">
        <v>918</v>
      </c>
      <c r="AD771" s="463" t="s">
        <v>918</v>
      </c>
      <c r="AE771" s="463" t="s">
        <v>918</v>
      </c>
      <c r="AF771" s="463" t="s">
        <v>918</v>
      </c>
      <c r="AG771" s="463" t="s">
        <v>918</v>
      </c>
      <c r="AH771" s="463" t="s">
        <v>918</v>
      </c>
      <c r="AI771" s="463" t="s">
        <v>918</v>
      </c>
      <c r="AJ771" s="463" t="s">
        <v>918</v>
      </c>
      <c r="AK771" s="463" t="s">
        <v>918</v>
      </c>
      <c r="AL771" s="726"/>
      <c r="AM771" s="726"/>
      <c r="AN771" s="726"/>
      <c r="AO771" s="726"/>
      <c r="AP771" s="726"/>
      <c r="AQ771" s="726"/>
      <c r="AR771" s="726"/>
      <c r="AS771" s="726"/>
      <c r="AT771" s="726"/>
      <c r="AU771" s="726"/>
      <c r="AV771" s="726"/>
      <c r="AW771" s="726"/>
      <c r="AX771" s="726"/>
      <c r="AY771" s="726"/>
      <c r="AZ771" s="726"/>
      <c r="BA771" s="726"/>
      <c r="BB771" s="726"/>
      <c r="BC771" s="726"/>
      <c r="BD771" s="726"/>
      <c r="BE771" s="726"/>
      <c r="BF771" s="726"/>
      <c r="BG771" s="726"/>
      <c r="BH771" s="726"/>
      <c r="BI771" s="726"/>
      <c r="BJ771" s="726"/>
      <c r="BK771" s="726"/>
      <c r="BL771" s="726"/>
    </row>
    <row r="772" spans="1:64" outlineLevel="1" x14ac:dyDescent="0.2">
      <c r="A772" s="726"/>
      <c r="B772" s="845" t="s">
        <v>946</v>
      </c>
      <c r="C772" s="974" t="s">
        <v>3520</v>
      </c>
      <c r="D772" s="463" t="s">
        <v>918</v>
      </c>
      <c r="E772" s="463" t="s">
        <v>918</v>
      </c>
      <c r="F772" s="463" t="s">
        <v>918</v>
      </c>
      <c r="G772" s="463" t="s">
        <v>918</v>
      </c>
      <c r="H772" s="463" t="s">
        <v>918</v>
      </c>
      <c r="I772" s="463" t="s">
        <v>918</v>
      </c>
      <c r="J772" s="463" t="s">
        <v>918</v>
      </c>
      <c r="K772" s="463" t="s">
        <v>918</v>
      </c>
      <c r="L772" s="463" t="s">
        <v>918</v>
      </c>
      <c r="M772" s="463" t="s">
        <v>918</v>
      </c>
      <c r="N772" s="463" t="s">
        <v>918</v>
      </c>
      <c r="O772" s="463" t="s">
        <v>918</v>
      </c>
      <c r="P772" s="463" t="s">
        <v>918</v>
      </c>
      <c r="Q772" s="463" t="s">
        <v>918</v>
      </c>
      <c r="R772" s="463" t="s">
        <v>918</v>
      </c>
      <c r="S772" s="463" t="s">
        <v>918</v>
      </c>
      <c r="T772" s="463" t="s">
        <v>918</v>
      </c>
      <c r="U772" s="463" t="s">
        <v>918</v>
      </c>
      <c r="V772" s="463" t="s">
        <v>918</v>
      </c>
      <c r="W772" s="463" t="s">
        <v>918</v>
      </c>
      <c r="X772" s="463" t="s">
        <v>918</v>
      </c>
      <c r="Y772" s="463" t="s">
        <v>918</v>
      </c>
      <c r="Z772" s="463" t="s">
        <v>918</v>
      </c>
      <c r="AA772" s="463" t="s">
        <v>918</v>
      </c>
      <c r="AB772" s="463" t="s">
        <v>918</v>
      </c>
      <c r="AC772" s="463" t="s">
        <v>918</v>
      </c>
      <c r="AD772" s="463" t="s">
        <v>918</v>
      </c>
      <c r="AE772" s="463" t="s">
        <v>918</v>
      </c>
      <c r="AF772" s="463" t="s">
        <v>918</v>
      </c>
      <c r="AG772" s="463" t="s">
        <v>918</v>
      </c>
      <c r="AH772" s="463" t="s">
        <v>918</v>
      </c>
      <c r="AI772" s="463" t="s">
        <v>918</v>
      </c>
      <c r="AJ772" s="463" t="s">
        <v>918</v>
      </c>
      <c r="AK772" s="463" t="s">
        <v>918</v>
      </c>
      <c r="AL772" s="726"/>
      <c r="AM772" s="726"/>
      <c r="AN772" s="726"/>
      <c r="AO772" s="726"/>
      <c r="AP772" s="726"/>
      <c r="AQ772" s="726"/>
      <c r="AR772" s="726"/>
      <c r="AS772" s="726"/>
      <c r="AT772" s="726"/>
      <c r="AU772" s="726"/>
      <c r="AV772" s="726"/>
      <c r="AW772" s="726"/>
      <c r="AX772" s="726"/>
      <c r="AY772" s="726"/>
      <c r="AZ772" s="726"/>
      <c r="BA772" s="726"/>
      <c r="BB772" s="726"/>
      <c r="BC772" s="726"/>
      <c r="BD772" s="726"/>
      <c r="BE772" s="726"/>
      <c r="BF772" s="726"/>
      <c r="BG772" s="726"/>
      <c r="BH772" s="726"/>
      <c r="BI772" s="726"/>
      <c r="BJ772" s="726"/>
      <c r="BK772" s="726"/>
      <c r="BL772" s="726"/>
    </row>
    <row r="773" spans="1:64" outlineLevel="1" x14ac:dyDescent="0.2">
      <c r="A773" s="726"/>
      <c r="B773" s="845" t="s">
        <v>946</v>
      </c>
      <c r="C773" s="974" t="s">
        <v>3521</v>
      </c>
      <c r="D773" s="463" t="s">
        <v>918</v>
      </c>
      <c r="E773" s="463" t="s">
        <v>918</v>
      </c>
      <c r="F773" s="463" t="s">
        <v>918</v>
      </c>
      <c r="G773" s="463" t="s">
        <v>918</v>
      </c>
      <c r="H773" s="463" t="s">
        <v>918</v>
      </c>
      <c r="I773" s="463" t="s">
        <v>918</v>
      </c>
      <c r="J773" s="463" t="s">
        <v>918</v>
      </c>
      <c r="K773" s="463" t="s">
        <v>918</v>
      </c>
      <c r="L773" s="463" t="s">
        <v>918</v>
      </c>
      <c r="M773" s="463" t="s">
        <v>918</v>
      </c>
      <c r="N773" s="463" t="s">
        <v>918</v>
      </c>
      <c r="O773" s="463" t="s">
        <v>918</v>
      </c>
      <c r="P773" s="463" t="s">
        <v>918</v>
      </c>
      <c r="Q773" s="463" t="s">
        <v>918</v>
      </c>
      <c r="R773" s="463" t="s">
        <v>918</v>
      </c>
      <c r="S773" s="463" t="s">
        <v>918</v>
      </c>
      <c r="T773" s="463" t="s">
        <v>918</v>
      </c>
      <c r="U773" s="463" t="s">
        <v>918</v>
      </c>
      <c r="V773" s="463" t="s">
        <v>918</v>
      </c>
      <c r="W773" s="463" t="s">
        <v>918</v>
      </c>
      <c r="X773" s="463" t="s">
        <v>918</v>
      </c>
      <c r="Y773" s="463" t="s">
        <v>918</v>
      </c>
      <c r="Z773" s="463" t="s">
        <v>918</v>
      </c>
      <c r="AA773" s="463" t="s">
        <v>918</v>
      </c>
      <c r="AB773" s="463" t="s">
        <v>918</v>
      </c>
      <c r="AC773" s="463" t="s">
        <v>918</v>
      </c>
      <c r="AD773" s="463" t="s">
        <v>918</v>
      </c>
      <c r="AE773" s="463" t="s">
        <v>918</v>
      </c>
      <c r="AF773" s="463" t="s">
        <v>918</v>
      </c>
      <c r="AG773" s="463" t="s">
        <v>918</v>
      </c>
      <c r="AH773" s="463" t="s">
        <v>918</v>
      </c>
      <c r="AI773" s="463" t="s">
        <v>918</v>
      </c>
      <c r="AJ773" s="463" t="s">
        <v>918</v>
      </c>
      <c r="AK773" s="463" t="s">
        <v>918</v>
      </c>
      <c r="AL773" s="726"/>
      <c r="AM773" s="726"/>
      <c r="AN773" s="726"/>
      <c r="AO773" s="726"/>
      <c r="AP773" s="726"/>
      <c r="AQ773" s="726"/>
      <c r="AR773" s="726"/>
      <c r="AS773" s="726"/>
      <c r="AT773" s="726"/>
      <c r="AU773" s="726"/>
      <c r="AV773" s="726"/>
      <c r="AW773" s="726"/>
      <c r="AX773" s="726"/>
      <c r="AY773" s="726"/>
      <c r="AZ773" s="726"/>
      <c r="BA773" s="726"/>
      <c r="BB773" s="726"/>
      <c r="BC773" s="726"/>
      <c r="BD773" s="726"/>
      <c r="BE773" s="726"/>
      <c r="BF773" s="726"/>
      <c r="BG773" s="726"/>
      <c r="BH773" s="726"/>
      <c r="BI773" s="726"/>
      <c r="BJ773" s="726"/>
      <c r="BK773" s="726"/>
      <c r="BL773" s="726"/>
    </row>
    <row r="774" spans="1:64" outlineLevel="1" x14ac:dyDescent="0.2">
      <c r="A774" s="726"/>
      <c r="B774" s="845" t="s">
        <v>946</v>
      </c>
      <c r="C774" s="974" t="s">
        <v>3522</v>
      </c>
      <c r="D774" s="463" t="s">
        <v>918</v>
      </c>
      <c r="E774" s="463" t="s">
        <v>918</v>
      </c>
      <c r="F774" s="463" t="s">
        <v>918</v>
      </c>
      <c r="G774" s="463" t="s">
        <v>918</v>
      </c>
      <c r="H774" s="463" t="s">
        <v>918</v>
      </c>
      <c r="I774" s="463" t="s">
        <v>918</v>
      </c>
      <c r="J774" s="463" t="s">
        <v>918</v>
      </c>
      <c r="K774" s="463" t="s">
        <v>918</v>
      </c>
      <c r="L774" s="463" t="s">
        <v>918</v>
      </c>
      <c r="M774" s="463" t="s">
        <v>918</v>
      </c>
      <c r="N774" s="463" t="s">
        <v>918</v>
      </c>
      <c r="O774" s="463" t="s">
        <v>918</v>
      </c>
      <c r="P774" s="463" t="s">
        <v>918</v>
      </c>
      <c r="Q774" s="463" t="s">
        <v>918</v>
      </c>
      <c r="R774" s="463" t="s">
        <v>918</v>
      </c>
      <c r="S774" s="463" t="s">
        <v>918</v>
      </c>
      <c r="T774" s="463" t="s">
        <v>918</v>
      </c>
      <c r="U774" s="463" t="s">
        <v>918</v>
      </c>
      <c r="V774" s="463" t="s">
        <v>918</v>
      </c>
      <c r="W774" s="463" t="s">
        <v>918</v>
      </c>
      <c r="X774" s="463" t="s">
        <v>918</v>
      </c>
      <c r="Y774" s="463" t="s">
        <v>918</v>
      </c>
      <c r="Z774" s="463" t="s">
        <v>918</v>
      </c>
      <c r="AA774" s="463" t="s">
        <v>918</v>
      </c>
      <c r="AB774" s="463" t="s">
        <v>918</v>
      </c>
      <c r="AC774" s="463" t="s">
        <v>918</v>
      </c>
      <c r="AD774" s="463" t="s">
        <v>918</v>
      </c>
      <c r="AE774" s="463" t="s">
        <v>918</v>
      </c>
      <c r="AF774" s="463" t="s">
        <v>918</v>
      </c>
      <c r="AG774" s="463" t="s">
        <v>918</v>
      </c>
      <c r="AH774" s="463" t="s">
        <v>918</v>
      </c>
      <c r="AI774" s="463" t="s">
        <v>918</v>
      </c>
      <c r="AJ774" s="463" t="s">
        <v>918</v>
      </c>
      <c r="AK774" s="463" t="s">
        <v>918</v>
      </c>
      <c r="AL774" s="726"/>
      <c r="AM774" s="726"/>
      <c r="AN774" s="726"/>
      <c r="AO774" s="726"/>
      <c r="AP774" s="726"/>
      <c r="AQ774" s="726"/>
      <c r="AR774" s="726"/>
      <c r="AS774" s="726"/>
      <c r="AT774" s="726"/>
      <c r="AU774" s="726"/>
      <c r="AV774" s="726"/>
      <c r="AW774" s="726"/>
      <c r="AX774" s="726"/>
      <c r="AY774" s="726"/>
      <c r="AZ774" s="726"/>
      <c r="BA774" s="726"/>
      <c r="BB774" s="726"/>
      <c r="BC774" s="726"/>
      <c r="BD774" s="726"/>
      <c r="BE774" s="726"/>
      <c r="BF774" s="726"/>
      <c r="BG774" s="726"/>
      <c r="BH774" s="726"/>
      <c r="BI774" s="726"/>
      <c r="BJ774" s="726"/>
      <c r="BK774" s="726"/>
      <c r="BL774" s="726"/>
    </row>
    <row r="775" spans="1:64" outlineLevel="1" x14ac:dyDescent="0.2">
      <c r="A775" s="726"/>
      <c r="B775" s="845" t="s">
        <v>946</v>
      </c>
      <c r="C775" s="974" t="s">
        <v>3523</v>
      </c>
      <c r="D775" s="463" t="s">
        <v>918</v>
      </c>
      <c r="E775" s="463" t="s">
        <v>918</v>
      </c>
      <c r="F775" s="463" t="s">
        <v>918</v>
      </c>
      <c r="G775" s="463" t="s">
        <v>918</v>
      </c>
      <c r="H775" s="463" t="s">
        <v>918</v>
      </c>
      <c r="I775" s="463" t="s">
        <v>918</v>
      </c>
      <c r="J775" s="463" t="s">
        <v>918</v>
      </c>
      <c r="K775" s="463" t="s">
        <v>918</v>
      </c>
      <c r="L775" s="463" t="s">
        <v>918</v>
      </c>
      <c r="M775" s="463" t="s">
        <v>918</v>
      </c>
      <c r="N775" s="463" t="s">
        <v>918</v>
      </c>
      <c r="O775" s="463" t="s">
        <v>918</v>
      </c>
      <c r="P775" s="463" t="s">
        <v>918</v>
      </c>
      <c r="Q775" s="463" t="s">
        <v>918</v>
      </c>
      <c r="R775" s="463" t="s">
        <v>918</v>
      </c>
      <c r="S775" s="463" t="s">
        <v>918</v>
      </c>
      <c r="T775" s="463" t="s">
        <v>918</v>
      </c>
      <c r="U775" s="463" t="s">
        <v>918</v>
      </c>
      <c r="V775" s="463" t="s">
        <v>918</v>
      </c>
      <c r="W775" s="463" t="s">
        <v>918</v>
      </c>
      <c r="X775" s="463" t="s">
        <v>918</v>
      </c>
      <c r="Y775" s="463" t="s">
        <v>918</v>
      </c>
      <c r="Z775" s="463" t="s">
        <v>918</v>
      </c>
      <c r="AA775" s="463" t="s">
        <v>918</v>
      </c>
      <c r="AB775" s="463" t="s">
        <v>918</v>
      </c>
      <c r="AC775" s="463" t="s">
        <v>918</v>
      </c>
      <c r="AD775" s="463" t="s">
        <v>918</v>
      </c>
      <c r="AE775" s="463" t="s">
        <v>918</v>
      </c>
      <c r="AF775" s="463" t="s">
        <v>918</v>
      </c>
      <c r="AG775" s="463" t="s">
        <v>918</v>
      </c>
      <c r="AH775" s="463" t="s">
        <v>918</v>
      </c>
      <c r="AI775" s="463" t="s">
        <v>918</v>
      </c>
      <c r="AJ775" s="463" t="s">
        <v>918</v>
      </c>
      <c r="AK775" s="463" t="s">
        <v>918</v>
      </c>
      <c r="AL775" s="726"/>
      <c r="AM775" s="726"/>
      <c r="AN775" s="726"/>
      <c r="AO775" s="726"/>
      <c r="AP775" s="726"/>
      <c r="AQ775" s="726"/>
      <c r="AR775" s="726"/>
      <c r="AS775" s="726"/>
      <c r="AT775" s="726"/>
      <c r="AU775" s="726"/>
      <c r="AV775" s="726"/>
      <c r="AW775" s="726"/>
      <c r="AX775" s="726"/>
      <c r="AY775" s="726"/>
      <c r="AZ775" s="726"/>
      <c r="BA775" s="726"/>
      <c r="BB775" s="726"/>
      <c r="BC775" s="726"/>
      <c r="BD775" s="726"/>
      <c r="BE775" s="726"/>
      <c r="BF775" s="726"/>
      <c r="BG775" s="726"/>
      <c r="BH775" s="726"/>
      <c r="BI775" s="726"/>
      <c r="BJ775" s="726"/>
      <c r="BK775" s="726"/>
      <c r="BL775" s="726"/>
    </row>
    <row r="776" spans="1:64" outlineLevel="1" x14ac:dyDescent="0.2">
      <c r="A776" s="726"/>
      <c r="B776" s="845" t="s">
        <v>946</v>
      </c>
      <c r="C776" s="974" t="s">
        <v>3524</v>
      </c>
      <c r="D776" s="463" t="s">
        <v>918</v>
      </c>
      <c r="E776" s="463" t="s">
        <v>918</v>
      </c>
      <c r="F776" s="463" t="s">
        <v>918</v>
      </c>
      <c r="G776" s="463" t="s">
        <v>918</v>
      </c>
      <c r="H776" s="463" t="s">
        <v>918</v>
      </c>
      <c r="I776" s="463" t="s">
        <v>918</v>
      </c>
      <c r="J776" s="463" t="s">
        <v>918</v>
      </c>
      <c r="K776" s="463" t="s">
        <v>918</v>
      </c>
      <c r="L776" s="463" t="s">
        <v>918</v>
      </c>
      <c r="M776" s="463" t="s">
        <v>918</v>
      </c>
      <c r="N776" s="463" t="s">
        <v>918</v>
      </c>
      <c r="O776" s="463" t="s">
        <v>918</v>
      </c>
      <c r="P776" s="463" t="s">
        <v>918</v>
      </c>
      <c r="Q776" s="463" t="s">
        <v>918</v>
      </c>
      <c r="R776" s="463" t="s">
        <v>918</v>
      </c>
      <c r="S776" s="463" t="s">
        <v>918</v>
      </c>
      <c r="T776" s="463" t="s">
        <v>918</v>
      </c>
      <c r="U776" s="463" t="s">
        <v>918</v>
      </c>
      <c r="V776" s="463" t="s">
        <v>918</v>
      </c>
      <c r="W776" s="463" t="s">
        <v>918</v>
      </c>
      <c r="X776" s="463" t="s">
        <v>918</v>
      </c>
      <c r="Y776" s="463" t="s">
        <v>918</v>
      </c>
      <c r="Z776" s="463" t="s">
        <v>918</v>
      </c>
      <c r="AA776" s="463" t="s">
        <v>918</v>
      </c>
      <c r="AB776" s="463" t="s">
        <v>918</v>
      </c>
      <c r="AC776" s="463" t="s">
        <v>918</v>
      </c>
      <c r="AD776" s="463" t="s">
        <v>918</v>
      </c>
      <c r="AE776" s="463" t="s">
        <v>918</v>
      </c>
      <c r="AF776" s="463" t="s">
        <v>918</v>
      </c>
      <c r="AG776" s="463" t="s">
        <v>918</v>
      </c>
      <c r="AH776" s="463" t="s">
        <v>918</v>
      </c>
      <c r="AI776" s="463" t="s">
        <v>918</v>
      </c>
      <c r="AJ776" s="463" t="s">
        <v>918</v>
      </c>
      <c r="AK776" s="463" t="s">
        <v>918</v>
      </c>
      <c r="AL776" s="726"/>
      <c r="AM776" s="726"/>
      <c r="AN776" s="726"/>
      <c r="AO776" s="726"/>
      <c r="AP776" s="726"/>
      <c r="AQ776" s="726"/>
      <c r="AR776" s="726"/>
      <c r="AS776" s="726"/>
      <c r="AT776" s="726"/>
      <c r="AU776" s="726"/>
      <c r="AV776" s="726"/>
      <c r="AW776" s="726"/>
      <c r="AX776" s="726"/>
      <c r="AY776" s="726"/>
      <c r="AZ776" s="726"/>
      <c r="BA776" s="726"/>
      <c r="BB776" s="726"/>
      <c r="BC776" s="726"/>
      <c r="BD776" s="726"/>
      <c r="BE776" s="726"/>
      <c r="BF776" s="726"/>
      <c r="BG776" s="726"/>
      <c r="BH776" s="726"/>
      <c r="BI776" s="726"/>
      <c r="BJ776" s="726"/>
      <c r="BK776" s="726"/>
      <c r="BL776" s="726"/>
    </row>
    <row r="777" spans="1:64" outlineLevel="1" x14ac:dyDescent="0.2">
      <c r="A777" s="726"/>
      <c r="B777" s="845" t="s">
        <v>946</v>
      </c>
      <c r="C777" s="974" t="s">
        <v>3525</v>
      </c>
      <c r="D777" s="463" t="s">
        <v>918</v>
      </c>
      <c r="E777" s="463" t="s">
        <v>918</v>
      </c>
      <c r="F777" s="463" t="s">
        <v>918</v>
      </c>
      <c r="G777" s="463" t="s">
        <v>918</v>
      </c>
      <c r="H777" s="463" t="s">
        <v>918</v>
      </c>
      <c r="I777" s="463" t="s">
        <v>918</v>
      </c>
      <c r="J777" s="463" t="s">
        <v>918</v>
      </c>
      <c r="K777" s="463" t="s">
        <v>918</v>
      </c>
      <c r="L777" s="463" t="s">
        <v>918</v>
      </c>
      <c r="M777" s="463" t="s">
        <v>918</v>
      </c>
      <c r="N777" s="463" t="s">
        <v>918</v>
      </c>
      <c r="O777" s="463" t="s">
        <v>918</v>
      </c>
      <c r="P777" s="463" t="s">
        <v>918</v>
      </c>
      <c r="Q777" s="463" t="s">
        <v>918</v>
      </c>
      <c r="R777" s="463" t="s">
        <v>918</v>
      </c>
      <c r="S777" s="463" t="s">
        <v>918</v>
      </c>
      <c r="T777" s="463" t="s">
        <v>918</v>
      </c>
      <c r="U777" s="463" t="s">
        <v>918</v>
      </c>
      <c r="V777" s="463" t="s">
        <v>918</v>
      </c>
      <c r="W777" s="463" t="s">
        <v>918</v>
      </c>
      <c r="X777" s="463" t="s">
        <v>918</v>
      </c>
      <c r="Y777" s="463" t="s">
        <v>918</v>
      </c>
      <c r="Z777" s="463" t="s">
        <v>918</v>
      </c>
      <c r="AA777" s="463" t="s">
        <v>918</v>
      </c>
      <c r="AB777" s="463" t="s">
        <v>918</v>
      </c>
      <c r="AC777" s="463" t="s">
        <v>918</v>
      </c>
      <c r="AD777" s="463" t="s">
        <v>918</v>
      </c>
      <c r="AE777" s="463" t="s">
        <v>918</v>
      </c>
      <c r="AF777" s="463" t="s">
        <v>918</v>
      </c>
      <c r="AG777" s="463" t="s">
        <v>918</v>
      </c>
      <c r="AH777" s="463" t="s">
        <v>918</v>
      </c>
      <c r="AI777" s="463" t="s">
        <v>918</v>
      </c>
      <c r="AJ777" s="463" t="s">
        <v>918</v>
      </c>
      <c r="AK777" s="463" t="s">
        <v>918</v>
      </c>
      <c r="AL777" s="726"/>
      <c r="AM777" s="726"/>
      <c r="AN777" s="726"/>
      <c r="AO777" s="726"/>
      <c r="AP777" s="726"/>
      <c r="AQ777" s="726"/>
      <c r="AR777" s="726"/>
      <c r="AS777" s="726"/>
      <c r="AT777" s="726"/>
      <c r="AU777" s="726"/>
      <c r="AV777" s="726"/>
      <c r="AW777" s="726"/>
      <c r="AX777" s="726"/>
      <c r="AY777" s="726"/>
      <c r="AZ777" s="726"/>
      <c r="BA777" s="726"/>
      <c r="BB777" s="726"/>
      <c r="BC777" s="726"/>
      <c r="BD777" s="726"/>
      <c r="BE777" s="726"/>
      <c r="BF777" s="726"/>
      <c r="BG777" s="726"/>
      <c r="BH777" s="726"/>
      <c r="BI777" s="726"/>
      <c r="BJ777" s="726"/>
      <c r="BK777" s="726"/>
      <c r="BL777" s="726"/>
    </row>
    <row r="778" spans="1:64" outlineLevel="1" x14ac:dyDescent="0.2">
      <c r="A778" s="726"/>
      <c r="B778" s="845" t="s">
        <v>946</v>
      </c>
      <c r="C778" s="974" t="s">
        <v>3526</v>
      </c>
      <c r="D778" s="463" t="s">
        <v>918</v>
      </c>
      <c r="E778" s="463" t="s">
        <v>918</v>
      </c>
      <c r="F778" s="463" t="s">
        <v>918</v>
      </c>
      <c r="G778" s="463" t="s">
        <v>918</v>
      </c>
      <c r="H778" s="463" t="s">
        <v>918</v>
      </c>
      <c r="I778" s="463" t="s">
        <v>918</v>
      </c>
      <c r="J778" s="463" t="s">
        <v>918</v>
      </c>
      <c r="K778" s="463" t="s">
        <v>918</v>
      </c>
      <c r="L778" s="463" t="s">
        <v>918</v>
      </c>
      <c r="M778" s="463" t="s">
        <v>918</v>
      </c>
      <c r="N778" s="463" t="s">
        <v>918</v>
      </c>
      <c r="O778" s="463" t="s">
        <v>918</v>
      </c>
      <c r="P778" s="463" t="s">
        <v>918</v>
      </c>
      <c r="Q778" s="463" t="s">
        <v>918</v>
      </c>
      <c r="R778" s="463" t="s">
        <v>918</v>
      </c>
      <c r="S778" s="463" t="s">
        <v>918</v>
      </c>
      <c r="T778" s="463" t="s">
        <v>918</v>
      </c>
      <c r="U778" s="463" t="s">
        <v>918</v>
      </c>
      <c r="V778" s="463" t="s">
        <v>918</v>
      </c>
      <c r="W778" s="463" t="s">
        <v>918</v>
      </c>
      <c r="X778" s="463" t="s">
        <v>918</v>
      </c>
      <c r="Y778" s="463" t="s">
        <v>918</v>
      </c>
      <c r="Z778" s="463" t="s">
        <v>918</v>
      </c>
      <c r="AA778" s="463" t="s">
        <v>918</v>
      </c>
      <c r="AB778" s="463" t="s">
        <v>918</v>
      </c>
      <c r="AC778" s="463" t="s">
        <v>918</v>
      </c>
      <c r="AD778" s="463" t="s">
        <v>918</v>
      </c>
      <c r="AE778" s="463" t="s">
        <v>918</v>
      </c>
      <c r="AF778" s="463" t="s">
        <v>918</v>
      </c>
      <c r="AG778" s="463" t="s">
        <v>918</v>
      </c>
      <c r="AH778" s="463" t="s">
        <v>918</v>
      </c>
      <c r="AI778" s="463" t="s">
        <v>918</v>
      </c>
      <c r="AJ778" s="463" t="s">
        <v>918</v>
      </c>
      <c r="AK778" s="463" t="s">
        <v>918</v>
      </c>
      <c r="AL778" s="726"/>
      <c r="AM778" s="726"/>
      <c r="AN778" s="726"/>
      <c r="AO778" s="726"/>
      <c r="AP778" s="726"/>
      <c r="AQ778" s="726"/>
      <c r="AR778" s="726"/>
      <c r="AS778" s="726"/>
      <c r="AT778" s="726"/>
      <c r="AU778" s="726"/>
      <c r="AV778" s="726"/>
      <c r="AW778" s="726"/>
      <c r="AX778" s="726"/>
      <c r="AY778" s="726"/>
      <c r="AZ778" s="726"/>
      <c r="BA778" s="726"/>
      <c r="BB778" s="726"/>
      <c r="BC778" s="726"/>
      <c r="BD778" s="726"/>
      <c r="BE778" s="726"/>
      <c r="BF778" s="726"/>
      <c r="BG778" s="726"/>
      <c r="BH778" s="726"/>
      <c r="BI778" s="726"/>
      <c r="BJ778" s="726"/>
      <c r="BK778" s="726"/>
      <c r="BL778" s="726"/>
    </row>
    <row r="779" spans="1:64" outlineLevel="1" x14ac:dyDescent="0.2">
      <c r="A779" s="726"/>
      <c r="B779" s="845" t="s">
        <v>946</v>
      </c>
      <c r="C779" s="974" t="s">
        <v>3527</v>
      </c>
      <c r="D779" s="463" t="s">
        <v>918</v>
      </c>
      <c r="E779" s="463" t="s">
        <v>918</v>
      </c>
      <c r="F779" s="463" t="s">
        <v>918</v>
      </c>
      <c r="G779" s="463" t="s">
        <v>918</v>
      </c>
      <c r="H779" s="463" t="s">
        <v>918</v>
      </c>
      <c r="I779" s="463" t="s">
        <v>918</v>
      </c>
      <c r="J779" s="463" t="s">
        <v>918</v>
      </c>
      <c r="K779" s="463" t="s">
        <v>918</v>
      </c>
      <c r="L779" s="463" t="s">
        <v>918</v>
      </c>
      <c r="M779" s="463" t="s">
        <v>918</v>
      </c>
      <c r="N779" s="463" t="s">
        <v>918</v>
      </c>
      <c r="O779" s="463" t="s">
        <v>918</v>
      </c>
      <c r="P779" s="463" t="s">
        <v>918</v>
      </c>
      <c r="Q779" s="463" t="s">
        <v>918</v>
      </c>
      <c r="R779" s="463" t="s">
        <v>918</v>
      </c>
      <c r="S779" s="463" t="s">
        <v>918</v>
      </c>
      <c r="T779" s="463" t="s">
        <v>918</v>
      </c>
      <c r="U779" s="463" t="s">
        <v>918</v>
      </c>
      <c r="V779" s="463" t="s">
        <v>918</v>
      </c>
      <c r="W779" s="463" t="s">
        <v>918</v>
      </c>
      <c r="X779" s="463" t="s">
        <v>918</v>
      </c>
      <c r="Y779" s="463" t="s">
        <v>918</v>
      </c>
      <c r="Z779" s="463" t="s">
        <v>918</v>
      </c>
      <c r="AA779" s="463" t="s">
        <v>918</v>
      </c>
      <c r="AB779" s="463" t="s">
        <v>918</v>
      </c>
      <c r="AC779" s="463" t="s">
        <v>918</v>
      </c>
      <c r="AD779" s="463" t="s">
        <v>918</v>
      </c>
      <c r="AE779" s="463" t="s">
        <v>918</v>
      </c>
      <c r="AF779" s="463" t="s">
        <v>918</v>
      </c>
      <c r="AG779" s="463" t="s">
        <v>918</v>
      </c>
      <c r="AH779" s="463" t="s">
        <v>918</v>
      </c>
      <c r="AI779" s="463" t="s">
        <v>918</v>
      </c>
      <c r="AJ779" s="463" t="s">
        <v>918</v>
      </c>
      <c r="AK779" s="463" t="s">
        <v>918</v>
      </c>
      <c r="AL779" s="726"/>
      <c r="AM779" s="726"/>
      <c r="AN779" s="726"/>
      <c r="AO779" s="726"/>
      <c r="AP779" s="726"/>
      <c r="AQ779" s="726"/>
      <c r="AR779" s="726"/>
      <c r="AS779" s="726"/>
      <c r="AT779" s="726"/>
      <c r="AU779" s="726"/>
      <c r="AV779" s="726"/>
      <c r="AW779" s="726"/>
      <c r="AX779" s="726"/>
      <c r="AY779" s="726"/>
      <c r="AZ779" s="726"/>
      <c r="BA779" s="726"/>
      <c r="BB779" s="726"/>
      <c r="BC779" s="726"/>
      <c r="BD779" s="726"/>
      <c r="BE779" s="726"/>
      <c r="BF779" s="726"/>
      <c r="BG779" s="726"/>
      <c r="BH779" s="726"/>
      <c r="BI779" s="726"/>
      <c r="BJ779" s="726"/>
      <c r="BK779" s="726"/>
      <c r="BL779" s="726"/>
    </row>
    <row r="780" spans="1:64" outlineLevel="1" x14ac:dyDescent="0.2">
      <c r="A780" s="726"/>
      <c r="B780" s="845" t="s">
        <v>946</v>
      </c>
      <c r="C780" s="974" t="s">
        <v>3528</v>
      </c>
      <c r="D780" s="463" t="s">
        <v>918</v>
      </c>
      <c r="E780" s="463" t="s">
        <v>918</v>
      </c>
      <c r="F780" s="463" t="s">
        <v>918</v>
      </c>
      <c r="G780" s="463" t="s">
        <v>918</v>
      </c>
      <c r="H780" s="463" t="s">
        <v>918</v>
      </c>
      <c r="I780" s="463" t="s">
        <v>918</v>
      </c>
      <c r="J780" s="463" t="s">
        <v>918</v>
      </c>
      <c r="K780" s="463" t="s">
        <v>918</v>
      </c>
      <c r="L780" s="463" t="s">
        <v>918</v>
      </c>
      <c r="M780" s="463" t="s">
        <v>918</v>
      </c>
      <c r="N780" s="463" t="s">
        <v>918</v>
      </c>
      <c r="O780" s="463" t="s">
        <v>918</v>
      </c>
      <c r="P780" s="463" t="s">
        <v>918</v>
      </c>
      <c r="Q780" s="463" t="s">
        <v>918</v>
      </c>
      <c r="R780" s="463" t="s">
        <v>918</v>
      </c>
      <c r="S780" s="463" t="s">
        <v>918</v>
      </c>
      <c r="T780" s="463" t="s">
        <v>918</v>
      </c>
      <c r="U780" s="463" t="s">
        <v>918</v>
      </c>
      <c r="V780" s="463" t="s">
        <v>918</v>
      </c>
      <c r="W780" s="463" t="s">
        <v>918</v>
      </c>
      <c r="X780" s="463" t="s">
        <v>918</v>
      </c>
      <c r="Y780" s="463" t="s">
        <v>918</v>
      </c>
      <c r="Z780" s="463" t="s">
        <v>918</v>
      </c>
      <c r="AA780" s="463" t="s">
        <v>918</v>
      </c>
      <c r="AB780" s="463" t="s">
        <v>918</v>
      </c>
      <c r="AC780" s="463" t="s">
        <v>918</v>
      </c>
      <c r="AD780" s="463" t="s">
        <v>918</v>
      </c>
      <c r="AE780" s="463" t="s">
        <v>918</v>
      </c>
      <c r="AF780" s="463" t="s">
        <v>918</v>
      </c>
      <c r="AG780" s="463" t="s">
        <v>918</v>
      </c>
      <c r="AH780" s="463" t="s">
        <v>918</v>
      </c>
      <c r="AI780" s="463" t="s">
        <v>918</v>
      </c>
      <c r="AJ780" s="463" t="s">
        <v>918</v>
      </c>
      <c r="AK780" s="463" t="s">
        <v>918</v>
      </c>
      <c r="AL780" s="726"/>
      <c r="AM780" s="726"/>
      <c r="AN780" s="726"/>
      <c r="AO780" s="726"/>
      <c r="AP780" s="726"/>
      <c r="AQ780" s="726"/>
      <c r="AR780" s="726"/>
      <c r="AS780" s="726"/>
      <c r="AT780" s="726"/>
      <c r="AU780" s="726"/>
      <c r="AV780" s="726"/>
      <c r="AW780" s="726"/>
      <c r="AX780" s="726"/>
      <c r="AY780" s="726"/>
      <c r="AZ780" s="726"/>
      <c r="BA780" s="726"/>
      <c r="BB780" s="726"/>
      <c r="BC780" s="726"/>
      <c r="BD780" s="726"/>
      <c r="BE780" s="726"/>
      <c r="BF780" s="726"/>
      <c r="BG780" s="726"/>
      <c r="BH780" s="726"/>
      <c r="BI780" s="726"/>
      <c r="BJ780" s="726"/>
      <c r="BK780" s="726"/>
      <c r="BL780" s="726"/>
    </row>
    <row r="781" spans="1:64" outlineLevel="1" x14ac:dyDescent="0.2">
      <c r="A781" s="726"/>
      <c r="B781" s="845"/>
      <c r="C781" s="845"/>
      <c r="D781" s="845"/>
      <c r="E781" s="845"/>
      <c r="F781" s="845"/>
      <c r="G781" s="845"/>
      <c r="H781" s="845"/>
      <c r="I781" s="845"/>
      <c r="J781" s="845"/>
      <c r="K781" s="845"/>
      <c r="L781" s="845"/>
      <c r="M781" s="845"/>
      <c r="N781" s="845"/>
      <c r="O781" s="845"/>
      <c r="P781" s="845"/>
      <c r="Q781" s="845"/>
      <c r="R781" s="845"/>
      <c r="S781" s="845"/>
      <c r="T781" s="845"/>
      <c r="U781" s="845"/>
      <c r="V781" s="845"/>
      <c r="W781" s="845"/>
      <c r="X781" s="845"/>
      <c r="Y781" s="845"/>
      <c r="Z781" s="845"/>
      <c r="AA781" s="845"/>
      <c r="AB781" s="845"/>
      <c r="AC781" s="845"/>
      <c r="AD781" s="845"/>
      <c r="AE781" s="845"/>
      <c r="AF781" s="845"/>
      <c r="AG781" s="845"/>
      <c r="AH781" s="845"/>
      <c r="AI781" s="845"/>
      <c r="AJ781" s="845"/>
      <c r="AK781" s="845"/>
      <c r="AL781" s="726"/>
      <c r="AM781" s="726"/>
      <c r="AN781" s="726"/>
      <c r="AO781" s="726"/>
      <c r="AP781" s="726"/>
      <c r="AQ781" s="726"/>
      <c r="AR781" s="726"/>
      <c r="AS781" s="726"/>
      <c r="AT781" s="726"/>
      <c r="AU781" s="726"/>
      <c r="AV781" s="726"/>
      <c r="AW781" s="726"/>
      <c r="AX781" s="726"/>
      <c r="AY781" s="726"/>
      <c r="AZ781" s="726"/>
      <c r="BA781" s="726"/>
      <c r="BB781" s="726"/>
      <c r="BC781" s="726"/>
      <c r="BD781" s="726"/>
      <c r="BE781" s="726"/>
      <c r="BF781" s="726"/>
      <c r="BG781" s="726"/>
      <c r="BH781" s="726"/>
      <c r="BI781" s="726"/>
      <c r="BJ781" s="726"/>
      <c r="BK781" s="726"/>
      <c r="BL781" s="726"/>
    </row>
    <row r="782" spans="1:64" outlineLevel="1" x14ac:dyDescent="0.2">
      <c r="A782" s="726"/>
      <c r="B782" s="845"/>
      <c r="C782" s="845"/>
      <c r="D782" s="845"/>
      <c r="E782" s="845"/>
      <c r="F782" s="845"/>
      <c r="G782" s="845"/>
      <c r="H782" s="845"/>
      <c r="I782" s="845"/>
      <c r="J782" s="845"/>
      <c r="K782" s="845"/>
      <c r="L782" s="463"/>
      <c r="M782" s="463"/>
      <c r="N782" s="463"/>
      <c r="O782" s="463"/>
      <c r="P782" s="463"/>
      <c r="Q782" s="463"/>
      <c r="R782" s="463"/>
      <c r="S782" s="463"/>
      <c r="T782" s="463"/>
      <c r="U782" s="463"/>
      <c r="V782" s="463"/>
      <c r="W782" s="463"/>
      <c r="X782" s="463"/>
      <c r="Y782" s="463"/>
      <c r="Z782" s="463"/>
      <c r="AA782" s="463"/>
      <c r="AB782" s="463"/>
      <c r="AC782" s="463"/>
      <c r="AD782" s="463"/>
      <c r="AE782" s="463"/>
      <c r="AF782" s="463"/>
      <c r="AG782" s="463"/>
      <c r="AH782" s="463"/>
      <c r="AI782" s="463"/>
      <c r="AJ782" s="463"/>
      <c r="AK782" s="463"/>
      <c r="AL782" s="726"/>
      <c r="AM782" s="726"/>
      <c r="AN782" s="726"/>
      <c r="AO782" s="726"/>
      <c r="AP782" s="726"/>
      <c r="AQ782" s="726"/>
      <c r="AR782" s="726"/>
      <c r="AS782" s="726"/>
      <c r="AT782" s="726"/>
      <c r="AU782" s="726"/>
      <c r="AV782" s="726"/>
      <c r="AW782" s="726"/>
      <c r="AX782" s="726"/>
      <c r="AY782" s="726"/>
      <c r="AZ782" s="726"/>
      <c r="BA782" s="726"/>
      <c r="BB782" s="726"/>
      <c r="BC782" s="726"/>
      <c r="BD782" s="726"/>
      <c r="BE782" s="726"/>
      <c r="BF782" s="726"/>
      <c r="BG782" s="726"/>
      <c r="BH782" s="726"/>
      <c r="BI782" s="726"/>
      <c r="BJ782" s="726"/>
      <c r="BK782" s="726"/>
      <c r="BL782" s="726"/>
    </row>
    <row r="783" spans="1:64" outlineLevel="1" x14ac:dyDescent="0.2">
      <c r="A783" s="754" t="s">
        <v>245</v>
      </c>
      <c r="B783" s="845" t="s">
        <v>946</v>
      </c>
      <c r="C783" s="974" t="s">
        <v>3529</v>
      </c>
      <c r="D783" s="463" t="s">
        <v>918</v>
      </c>
      <c r="E783" s="463" t="s">
        <v>918</v>
      </c>
      <c r="F783" s="463" t="s">
        <v>918</v>
      </c>
      <c r="G783" s="463" t="s">
        <v>918</v>
      </c>
      <c r="H783" s="463" t="s">
        <v>918</v>
      </c>
      <c r="I783" s="463" t="s">
        <v>918</v>
      </c>
      <c r="J783" s="463" t="s">
        <v>918</v>
      </c>
      <c r="K783" s="463" t="s">
        <v>918</v>
      </c>
      <c r="L783" s="463" t="s">
        <v>918</v>
      </c>
      <c r="M783" s="463" t="s">
        <v>918</v>
      </c>
      <c r="N783" s="463" t="s">
        <v>918</v>
      </c>
      <c r="O783" s="463" t="s">
        <v>918</v>
      </c>
      <c r="P783" s="463" t="s">
        <v>918</v>
      </c>
      <c r="Q783" s="463" t="s">
        <v>918</v>
      </c>
      <c r="R783" s="463" t="s">
        <v>918</v>
      </c>
      <c r="S783" s="463" t="s">
        <v>918</v>
      </c>
      <c r="T783" s="463" t="s">
        <v>918</v>
      </c>
      <c r="U783" s="463" t="s">
        <v>918</v>
      </c>
      <c r="V783" s="463" t="s">
        <v>918</v>
      </c>
      <c r="W783" s="463" t="s">
        <v>918</v>
      </c>
      <c r="X783" s="463" t="s">
        <v>918</v>
      </c>
      <c r="Y783" s="463" t="s">
        <v>918</v>
      </c>
      <c r="Z783" s="463" t="s">
        <v>918</v>
      </c>
      <c r="AA783" s="463" t="s">
        <v>918</v>
      </c>
      <c r="AB783" s="463" t="s">
        <v>918</v>
      </c>
      <c r="AC783" s="463" t="s">
        <v>918</v>
      </c>
      <c r="AD783" s="463" t="s">
        <v>918</v>
      </c>
      <c r="AE783" s="463" t="s">
        <v>918</v>
      </c>
      <c r="AF783" s="463" t="s">
        <v>918</v>
      </c>
      <c r="AG783" s="463" t="s">
        <v>918</v>
      </c>
      <c r="AH783" s="463" t="s">
        <v>918</v>
      </c>
      <c r="AI783" s="463" t="s">
        <v>918</v>
      </c>
      <c r="AJ783" s="463" t="s">
        <v>918</v>
      </c>
      <c r="AK783" s="463" t="s">
        <v>918</v>
      </c>
      <c r="AL783" s="726"/>
      <c r="AM783" s="726"/>
      <c r="AN783" s="726"/>
      <c r="AO783" s="726"/>
      <c r="AP783" s="726"/>
      <c r="AQ783" s="726"/>
      <c r="AR783" s="726"/>
      <c r="AS783" s="726"/>
      <c r="AT783" s="726"/>
      <c r="AU783" s="726"/>
      <c r="AV783" s="726"/>
      <c r="AW783" s="726"/>
      <c r="AX783" s="726"/>
      <c r="AY783" s="726"/>
      <c r="AZ783" s="726"/>
      <c r="BA783" s="726"/>
      <c r="BB783" s="726"/>
      <c r="BC783" s="726"/>
      <c r="BD783" s="726"/>
      <c r="BE783" s="726"/>
      <c r="BF783" s="726"/>
      <c r="BG783" s="726"/>
      <c r="BH783" s="726"/>
      <c r="BI783" s="726"/>
      <c r="BJ783" s="726"/>
      <c r="BK783" s="726"/>
      <c r="BL783" s="726"/>
    </row>
    <row r="784" spans="1:64" outlineLevel="1" x14ac:dyDescent="0.2">
      <c r="A784" s="754" t="s">
        <v>246</v>
      </c>
      <c r="B784" s="845" t="s">
        <v>946</v>
      </c>
      <c r="C784" s="974" t="s">
        <v>3530</v>
      </c>
      <c r="D784" s="463" t="s">
        <v>918</v>
      </c>
      <c r="E784" s="463" t="s">
        <v>918</v>
      </c>
      <c r="F784" s="463" t="s">
        <v>918</v>
      </c>
      <c r="G784" s="463" t="s">
        <v>918</v>
      </c>
      <c r="H784" s="463" t="s">
        <v>918</v>
      </c>
      <c r="I784" s="463" t="s">
        <v>918</v>
      </c>
      <c r="J784" s="463" t="s">
        <v>918</v>
      </c>
      <c r="K784" s="463" t="s">
        <v>918</v>
      </c>
      <c r="L784" s="463" t="s">
        <v>918</v>
      </c>
      <c r="M784" s="463" t="s">
        <v>918</v>
      </c>
      <c r="N784" s="463" t="s">
        <v>918</v>
      </c>
      <c r="O784" s="463" t="s">
        <v>918</v>
      </c>
      <c r="P784" s="463" t="s">
        <v>918</v>
      </c>
      <c r="Q784" s="463" t="s">
        <v>918</v>
      </c>
      <c r="R784" s="463" t="s">
        <v>918</v>
      </c>
      <c r="S784" s="463" t="s">
        <v>918</v>
      </c>
      <c r="T784" s="463" t="s">
        <v>918</v>
      </c>
      <c r="U784" s="463" t="s">
        <v>918</v>
      </c>
      <c r="V784" s="463" t="s">
        <v>918</v>
      </c>
      <c r="W784" s="463" t="s">
        <v>918</v>
      </c>
      <c r="X784" s="463" t="s">
        <v>918</v>
      </c>
      <c r="Y784" s="463" t="s">
        <v>918</v>
      </c>
      <c r="Z784" s="463" t="s">
        <v>918</v>
      </c>
      <c r="AA784" s="463" t="s">
        <v>918</v>
      </c>
      <c r="AB784" s="463" t="s">
        <v>918</v>
      </c>
      <c r="AC784" s="463" t="s">
        <v>918</v>
      </c>
      <c r="AD784" s="463" t="s">
        <v>918</v>
      </c>
      <c r="AE784" s="463" t="s">
        <v>918</v>
      </c>
      <c r="AF784" s="463" t="s">
        <v>918</v>
      </c>
      <c r="AG784" s="463" t="s">
        <v>918</v>
      </c>
      <c r="AH784" s="463" t="s">
        <v>918</v>
      </c>
      <c r="AI784" s="463" t="s">
        <v>918</v>
      </c>
      <c r="AJ784" s="463" t="s">
        <v>918</v>
      </c>
      <c r="AK784" s="463" t="s">
        <v>918</v>
      </c>
      <c r="AL784" s="726"/>
      <c r="AM784" s="726"/>
      <c r="AN784" s="726"/>
      <c r="AO784" s="726"/>
      <c r="AP784" s="726"/>
      <c r="AQ784" s="726"/>
      <c r="AR784" s="726"/>
      <c r="AS784" s="726"/>
      <c r="AT784" s="726"/>
      <c r="AU784" s="726"/>
      <c r="AV784" s="726"/>
      <c r="AW784" s="726"/>
      <c r="AX784" s="726"/>
      <c r="AY784" s="726"/>
      <c r="AZ784" s="726"/>
      <c r="BA784" s="726"/>
      <c r="BB784" s="726"/>
      <c r="BC784" s="726"/>
      <c r="BD784" s="726"/>
      <c r="BE784" s="726"/>
      <c r="BF784" s="726"/>
      <c r="BG784" s="726"/>
      <c r="BH784" s="726"/>
      <c r="BI784" s="726"/>
      <c r="BJ784" s="726"/>
      <c r="BK784" s="726"/>
      <c r="BL784" s="726"/>
    </row>
    <row r="785" spans="1:64" outlineLevel="1" x14ac:dyDescent="0.2">
      <c r="A785" s="754" t="s">
        <v>250</v>
      </c>
      <c r="B785" s="845" t="s">
        <v>946</v>
      </c>
      <c r="C785" s="974" t="s">
        <v>3531</v>
      </c>
      <c r="D785" s="463" t="s">
        <v>918</v>
      </c>
      <c r="E785" s="463" t="s">
        <v>918</v>
      </c>
      <c r="F785" s="463" t="s">
        <v>918</v>
      </c>
      <c r="G785" s="463" t="s">
        <v>918</v>
      </c>
      <c r="H785" s="463" t="s">
        <v>918</v>
      </c>
      <c r="I785" s="463" t="s">
        <v>918</v>
      </c>
      <c r="J785" s="463" t="s">
        <v>918</v>
      </c>
      <c r="K785" s="463" t="s">
        <v>918</v>
      </c>
      <c r="L785" s="463" t="s">
        <v>918</v>
      </c>
      <c r="M785" s="463" t="s">
        <v>918</v>
      </c>
      <c r="N785" s="463" t="s">
        <v>918</v>
      </c>
      <c r="O785" s="463" t="s">
        <v>918</v>
      </c>
      <c r="P785" s="463" t="s">
        <v>918</v>
      </c>
      <c r="Q785" s="463" t="s">
        <v>918</v>
      </c>
      <c r="R785" s="463" t="s">
        <v>918</v>
      </c>
      <c r="S785" s="463" t="s">
        <v>918</v>
      </c>
      <c r="T785" s="463" t="s">
        <v>918</v>
      </c>
      <c r="U785" s="463" t="s">
        <v>918</v>
      </c>
      <c r="V785" s="463" t="s">
        <v>918</v>
      </c>
      <c r="W785" s="463" t="s">
        <v>918</v>
      </c>
      <c r="X785" s="463" t="s">
        <v>918</v>
      </c>
      <c r="Y785" s="463" t="s">
        <v>918</v>
      </c>
      <c r="Z785" s="463" t="s">
        <v>918</v>
      </c>
      <c r="AA785" s="463" t="s">
        <v>918</v>
      </c>
      <c r="AB785" s="463" t="s">
        <v>918</v>
      </c>
      <c r="AC785" s="463" t="s">
        <v>918</v>
      </c>
      <c r="AD785" s="463" t="s">
        <v>918</v>
      </c>
      <c r="AE785" s="463" t="s">
        <v>918</v>
      </c>
      <c r="AF785" s="463" t="s">
        <v>918</v>
      </c>
      <c r="AG785" s="463" t="s">
        <v>918</v>
      </c>
      <c r="AH785" s="463" t="s">
        <v>918</v>
      </c>
      <c r="AI785" s="463" t="s">
        <v>918</v>
      </c>
      <c r="AJ785" s="463" t="s">
        <v>918</v>
      </c>
      <c r="AK785" s="463" t="s">
        <v>918</v>
      </c>
      <c r="AL785" s="726"/>
      <c r="AM785" s="726"/>
      <c r="AN785" s="726"/>
      <c r="AO785" s="726"/>
      <c r="AP785" s="726"/>
      <c r="AQ785" s="726"/>
      <c r="AR785" s="726"/>
      <c r="AS785" s="726"/>
      <c r="AT785" s="726"/>
      <c r="AU785" s="726"/>
      <c r="AV785" s="726"/>
      <c r="AW785" s="726"/>
      <c r="AX785" s="726"/>
      <c r="AY785" s="726"/>
      <c r="AZ785" s="726"/>
      <c r="BA785" s="726"/>
      <c r="BB785" s="726"/>
      <c r="BC785" s="726"/>
      <c r="BD785" s="726"/>
      <c r="BE785" s="726"/>
      <c r="BF785" s="726"/>
      <c r="BG785" s="726"/>
      <c r="BH785" s="726"/>
      <c r="BI785" s="726"/>
      <c r="BJ785" s="726"/>
      <c r="BK785" s="726"/>
      <c r="BL785" s="726"/>
    </row>
    <row r="786" spans="1:64" outlineLevel="1" x14ac:dyDescent="0.2">
      <c r="A786" s="754" t="s">
        <v>247</v>
      </c>
      <c r="B786" s="845" t="s">
        <v>946</v>
      </c>
      <c r="C786" s="974" t="s">
        <v>3532</v>
      </c>
      <c r="D786" s="463" t="s">
        <v>918</v>
      </c>
      <c r="E786" s="463" t="s">
        <v>918</v>
      </c>
      <c r="F786" s="463" t="s">
        <v>918</v>
      </c>
      <c r="G786" s="463" t="s">
        <v>918</v>
      </c>
      <c r="H786" s="463" t="s">
        <v>918</v>
      </c>
      <c r="I786" s="463" t="s">
        <v>918</v>
      </c>
      <c r="J786" s="463" t="s">
        <v>918</v>
      </c>
      <c r="K786" s="463" t="s">
        <v>918</v>
      </c>
      <c r="L786" s="463" t="s">
        <v>918</v>
      </c>
      <c r="M786" s="463" t="s">
        <v>918</v>
      </c>
      <c r="N786" s="463" t="s">
        <v>918</v>
      </c>
      <c r="O786" s="463" t="s">
        <v>918</v>
      </c>
      <c r="P786" s="463" t="s">
        <v>918</v>
      </c>
      <c r="Q786" s="463" t="s">
        <v>918</v>
      </c>
      <c r="R786" s="463" t="s">
        <v>918</v>
      </c>
      <c r="S786" s="463" t="s">
        <v>918</v>
      </c>
      <c r="T786" s="463" t="s">
        <v>918</v>
      </c>
      <c r="U786" s="463" t="s">
        <v>918</v>
      </c>
      <c r="V786" s="463" t="s">
        <v>918</v>
      </c>
      <c r="W786" s="463" t="s">
        <v>918</v>
      </c>
      <c r="X786" s="463" t="s">
        <v>918</v>
      </c>
      <c r="Y786" s="463" t="s">
        <v>918</v>
      </c>
      <c r="Z786" s="463" t="s">
        <v>918</v>
      </c>
      <c r="AA786" s="463" t="s">
        <v>918</v>
      </c>
      <c r="AB786" s="463" t="s">
        <v>918</v>
      </c>
      <c r="AC786" s="463" t="s">
        <v>918</v>
      </c>
      <c r="AD786" s="463" t="s">
        <v>918</v>
      </c>
      <c r="AE786" s="463" t="s">
        <v>918</v>
      </c>
      <c r="AF786" s="463" t="s">
        <v>918</v>
      </c>
      <c r="AG786" s="463" t="s">
        <v>918</v>
      </c>
      <c r="AH786" s="463" t="s">
        <v>918</v>
      </c>
      <c r="AI786" s="463" t="s">
        <v>918</v>
      </c>
      <c r="AJ786" s="463" t="s">
        <v>918</v>
      </c>
      <c r="AK786" s="463" t="s">
        <v>918</v>
      </c>
      <c r="AL786" s="726"/>
      <c r="AM786" s="726"/>
      <c r="AN786" s="726"/>
      <c r="AO786" s="726"/>
      <c r="AP786" s="726"/>
      <c r="AQ786" s="726"/>
      <c r="AR786" s="726"/>
      <c r="AS786" s="726"/>
      <c r="AT786" s="726"/>
      <c r="AU786" s="726"/>
      <c r="AV786" s="726"/>
      <c r="AW786" s="726"/>
      <c r="AX786" s="726"/>
      <c r="AY786" s="726"/>
      <c r="AZ786" s="726"/>
      <c r="BA786" s="726"/>
      <c r="BB786" s="726"/>
      <c r="BC786" s="726"/>
      <c r="BD786" s="726"/>
      <c r="BE786" s="726"/>
      <c r="BF786" s="726"/>
      <c r="BG786" s="726"/>
      <c r="BH786" s="726"/>
      <c r="BI786" s="726"/>
      <c r="BJ786" s="726"/>
      <c r="BK786" s="726"/>
      <c r="BL786" s="726"/>
    </row>
    <row r="787" spans="1:64" outlineLevel="1" x14ac:dyDescent="0.2">
      <c r="A787" s="754" t="s">
        <v>248</v>
      </c>
      <c r="B787" s="845" t="s">
        <v>946</v>
      </c>
      <c r="C787" s="974" t="s">
        <v>3533</v>
      </c>
      <c r="D787" s="463" t="s">
        <v>918</v>
      </c>
      <c r="E787" s="463" t="s">
        <v>918</v>
      </c>
      <c r="F787" s="463" t="s">
        <v>918</v>
      </c>
      <c r="G787" s="463" t="s">
        <v>918</v>
      </c>
      <c r="H787" s="463" t="s">
        <v>918</v>
      </c>
      <c r="I787" s="463" t="s">
        <v>918</v>
      </c>
      <c r="J787" s="463" t="s">
        <v>918</v>
      </c>
      <c r="K787" s="463" t="s">
        <v>918</v>
      </c>
      <c r="L787" s="463" t="s">
        <v>918</v>
      </c>
      <c r="M787" s="463" t="s">
        <v>918</v>
      </c>
      <c r="N787" s="463" t="s">
        <v>918</v>
      </c>
      <c r="O787" s="463" t="s">
        <v>918</v>
      </c>
      <c r="P787" s="463" t="s">
        <v>918</v>
      </c>
      <c r="Q787" s="463" t="s">
        <v>918</v>
      </c>
      <c r="R787" s="463" t="s">
        <v>918</v>
      </c>
      <c r="S787" s="463" t="s">
        <v>918</v>
      </c>
      <c r="T787" s="463" t="s">
        <v>918</v>
      </c>
      <c r="U787" s="463" t="s">
        <v>918</v>
      </c>
      <c r="V787" s="463" t="s">
        <v>918</v>
      </c>
      <c r="W787" s="463" t="s">
        <v>918</v>
      </c>
      <c r="X787" s="463" t="s">
        <v>918</v>
      </c>
      <c r="Y787" s="463" t="s">
        <v>918</v>
      </c>
      <c r="Z787" s="463" t="s">
        <v>918</v>
      </c>
      <c r="AA787" s="463" t="s">
        <v>918</v>
      </c>
      <c r="AB787" s="463" t="s">
        <v>918</v>
      </c>
      <c r="AC787" s="463" t="s">
        <v>918</v>
      </c>
      <c r="AD787" s="463" t="s">
        <v>918</v>
      </c>
      <c r="AE787" s="463" t="s">
        <v>918</v>
      </c>
      <c r="AF787" s="463" t="s">
        <v>918</v>
      </c>
      <c r="AG787" s="463" t="s">
        <v>918</v>
      </c>
      <c r="AH787" s="463" t="s">
        <v>918</v>
      </c>
      <c r="AI787" s="463" t="s">
        <v>918</v>
      </c>
      <c r="AJ787" s="463" t="s">
        <v>918</v>
      </c>
      <c r="AK787" s="463" t="s">
        <v>918</v>
      </c>
      <c r="AL787" s="726"/>
      <c r="AM787" s="726"/>
      <c r="AN787" s="726"/>
      <c r="AO787" s="726"/>
      <c r="AP787" s="726"/>
      <c r="AQ787" s="726"/>
      <c r="AR787" s="726"/>
      <c r="AS787" s="726"/>
      <c r="AT787" s="726"/>
      <c r="AU787" s="726"/>
      <c r="AV787" s="726"/>
      <c r="AW787" s="726"/>
      <c r="AX787" s="726"/>
      <c r="AY787" s="726"/>
      <c r="AZ787" s="726"/>
      <c r="BA787" s="726"/>
      <c r="BB787" s="726"/>
      <c r="BC787" s="726"/>
      <c r="BD787" s="726"/>
      <c r="BE787" s="726"/>
      <c r="BF787" s="726"/>
      <c r="BG787" s="726"/>
      <c r="BH787" s="726"/>
      <c r="BI787" s="726"/>
      <c r="BJ787" s="726"/>
      <c r="BK787" s="726"/>
      <c r="BL787" s="726"/>
    </row>
    <row r="788" spans="1:64" outlineLevel="1" x14ac:dyDescent="0.2">
      <c r="A788" s="754" t="s">
        <v>251</v>
      </c>
      <c r="B788" s="845" t="s">
        <v>946</v>
      </c>
      <c r="C788" s="974" t="s">
        <v>3534</v>
      </c>
      <c r="D788" s="463" t="s">
        <v>918</v>
      </c>
      <c r="E788" s="463" t="s">
        <v>918</v>
      </c>
      <c r="F788" s="463" t="s">
        <v>918</v>
      </c>
      <c r="G788" s="463" t="s">
        <v>918</v>
      </c>
      <c r="H788" s="463" t="s">
        <v>918</v>
      </c>
      <c r="I788" s="463" t="s">
        <v>918</v>
      </c>
      <c r="J788" s="463" t="s">
        <v>918</v>
      </c>
      <c r="K788" s="463" t="s">
        <v>918</v>
      </c>
      <c r="L788" s="463" t="s">
        <v>918</v>
      </c>
      <c r="M788" s="463" t="s">
        <v>918</v>
      </c>
      <c r="N788" s="463" t="s">
        <v>918</v>
      </c>
      <c r="O788" s="463" t="s">
        <v>918</v>
      </c>
      <c r="P788" s="463" t="s">
        <v>918</v>
      </c>
      <c r="Q788" s="463" t="s">
        <v>918</v>
      </c>
      <c r="R788" s="463" t="s">
        <v>918</v>
      </c>
      <c r="S788" s="463" t="s">
        <v>918</v>
      </c>
      <c r="T788" s="463" t="s">
        <v>918</v>
      </c>
      <c r="U788" s="463" t="s">
        <v>918</v>
      </c>
      <c r="V788" s="463" t="s">
        <v>918</v>
      </c>
      <c r="W788" s="463" t="s">
        <v>918</v>
      </c>
      <c r="X788" s="463" t="s">
        <v>918</v>
      </c>
      <c r="Y788" s="463" t="s">
        <v>918</v>
      </c>
      <c r="Z788" s="463" t="s">
        <v>918</v>
      </c>
      <c r="AA788" s="463" t="s">
        <v>918</v>
      </c>
      <c r="AB788" s="463" t="s">
        <v>918</v>
      </c>
      <c r="AC788" s="463" t="s">
        <v>918</v>
      </c>
      <c r="AD788" s="463" t="s">
        <v>918</v>
      </c>
      <c r="AE788" s="463" t="s">
        <v>918</v>
      </c>
      <c r="AF788" s="463" t="s">
        <v>918</v>
      </c>
      <c r="AG788" s="463" t="s">
        <v>918</v>
      </c>
      <c r="AH788" s="463" t="s">
        <v>918</v>
      </c>
      <c r="AI788" s="463" t="s">
        <v>918</v>
      </c>
      <c r="AJ788" s="463" t="s">
        <v>918</v>
      </c>
      <c r="AK788" s="463" t="s">
        <v>918</v>
      </c>
      <c r="AL788" s="726"/>
      <c r="AM788" s="726"/>
      <c r="AN788" s="726"/>
      <c r="AO788" s="726"/>
      <c r="AP788" s="726"/>
      <c r="AQ788" s="726"/>
      <c r="AR788" s="726"/>
      <c r="AS788" s="726"/>
      <c r="AT788" s="726"/>
      <c r="AU788" s="726"/>
      <c r="AV788" s="726"/>
      <c r="AW788" s="726"/>
      <c r="AX788" s="726"/>
      <c r="AY788" s="726"/>
      <c r="AZ788" s="726"/>
      <c r="BA788" s="726"/>
      <c r="BB788" s="726"/>
      <c r="BC788" s="726"/>
      <c r="BD788" s="726"/>
      <c r="BE788" s="726"/>
      <c r="BF788" s="726"/>
      <c r="BG788" s="726"/>
      <c r="BH788" s="726"/>
      <c r="BI788" s="726"/>
      <c r="BJ788" s="726"/>
      <c r="BK788" s="726"/>
      <c r="BL788" s="726"/>
    </row>
    <row r="789" spans="1:64" outlineLevel="1" x14ac:dyDescent="0.2">
      <c r="A789" s="754" t="s">
        <v>84</v>
      </c>
      <c r="B789" s="845" t="s">
        <v>946</v>
      </c>
      <c r="C789" s="974" t="s">
        <v>3535</v>
      </c>
      <c r="D789" s="463" t="s">
        <v>918</v>
      </c>
      <c r="E789" s="463" t="s">
        <v>918</v>
      </c>
      <c r="F789" s="463" t="s">
        <v>918</v>
      </c>
      <c r="G789" s="463" t="s">
        <v>918</v>
      </c>
      <c r="H789" s="463" t="s">
        <v>918</v>
      </c>
      <c r="I789" s="463" t="s">
        <v>918</v>
      </c>
      <c r="J789" s="463" t="s">
        <v>918</v>
      </c>
      <c r="K789" s="463" t="s">
        <v>918</v>
      </c>
      <c r="L789" s="463" t="s">
        <v>918</v>
      </c>
      <c r="M789" s="463" t="s">
        <v>918</v>
      </c>
      <c r="N789" s="463" t="s">
        <v>918</v>
      </c>
      <c r="O789" s="463" t="s">
        <v>918</v>
      </c>
      <c r="P789" s="463" t="s">
        <v>918</v>
      </c>
      <c r="Q789" s="463" t="s">
        <v>918</v>
      </c>
      <c r="R789" s="463" t="s">
        <v>918</v>
      </c>
      <c r="S789" s="463" t="s">
        <v>918</v>
      </c>
      <c r="T789" s="463" t="s">
        <v>918</v>
      </c>
      <c r="U789" s="463" t="s">
        <v>918</v>
      </c>
      <c r="V789" s="463" t="s">
        <v>918</v>
      </c>
      <c r="W789" s="463" t="s">
        <v>918</v>
      </c>
      <c r="X789" s="463" t="s">
        <v>918</v>
      </c>
      <c r="Y789" s="463" t="s">
        <v>918</v>
      </c>
      <c r="Z789" s="463" t="s">
        <v>918</v>
      </c>
      <c r="AA789" s="463" t="s">
        <v>918</v>
      </c>
      <c r="AB789" s="463" t="s">
        <v>918</v>
      </c>
      <c r="AC789" s="463" t="s">
        <v>918</v>
      </c>
      <c r="AD789" s="463" t="s">
        <v>918</v>
      </c>
      <c r="AE789" s="463" t="s">
        <v>918</v>
      </c>
      <c r="AF789" s="463" t="s">
        <v>918</v>
      </c>
      <c r="AG789" s="463" t="s">
        <v>918</v>
      </c>
      <c r="AH789" s="463" t="s">
        <v>918</v>
      </c>
      <c r="AI789" s="463" t="s">
        <v>918</v>
      </c>
      <c r="AJ789" s="463" t="s">
        <v>918</v>
      </c>
      <c r="AK789" s="463" t="s">
        <v>918</v>
      </c>
      <c r="AL789" s="726"/>
      <c r="AM789" s="726"/>
      <c r="AN789" s="726"/>
      <c r="AO789" s="726"/>
      <c r="AP789" s="726"/>
      <c r="AQ789" s="726"/>
      <c r="AR789" s="726"/>
      <c r="AS789" s="726"/>
      <c r="AT789" s="726"/>
      <c r="AU789" s="726"/>
      <c r="AV789" s="726"/>
      <c r="AW789" s="726"/>
      <c r="AX789" s="726"/>
      <c r="AY789" s="726"/>
      <c r="AZ789" s="726"/>
      <c r="BA789" s="726"/>
      <c r="BB789" s="726"/>
      <c r="BC789" s="726"/>
      <c r="BD789" s="726"/>
      <c r="BE789" s="726"/>
      <c r="BF789" s="726"/>
      <c r="BG789" s="726"/>
      <c r="BH789" s="726"/>
      <c r="BI789" s="726"/>
      <c r="BJ789" s="726"/>
      <c r="BK789" s="726"/>
      <c r="BL789" s="726"/>
    </row>
    <row r="790" spans="1:64" outlineLevel="1" x14ac:dyDescent="0.2">
      <c r="A790" s="754" t="s">
        <v>424</v>
      </c>
      <c r="B790" s="845" t="s">
        <v>946</v>
      </c>
      <c r="C790" s="974" t="s">
        <v>3536</v>
      </c>
      <c r="D790" s="463" t="s">
        <v>918</v>
      </c>
      <c r="E790" s="463" t="s">
        <v>918</v>
      </c>
      <c r="F790" s="463" t="s">
        <v>918</v>
      </c>
      <c r="G790" s="463" t="s">
        <v>918</v>
      </c>
      <c r="H790" s="463" t="s">
        <v>918</v>
      </c>
      <c r="I790" s="463" t="s">
        <v>918</v>
      </c>
      <c r="J790" s="463" t="s">
        <v>918</v>
      </c>
      <c r="K790" s="463" t="s">
        <v>918</v>
      </c>
      <c r="L790" s="463" t="s">
        <v>918</v>
      </c>
      <c r="M790" s="463" t="s">
        <v>918</v>
      </c>
      <c r="N790" s="463" t="s">
        <v>918</v>
      </c>
      <c r="O790" s="463" t="s">
        <v>918</v>
      </c>
      <c r="P790" s="463" t="s">
        <v>918</v>
      </c>
      <c r="Q790" s="463" t="s">
        <v>918</v>
      </c>
      <c r="R790" s="463" t="s">
        <v>918</v>
      </c>
      <c r="S790" s="463" t="s">
        <v>918</v>
      </c>
      <c r="T790" s="463" t="s">
        <v>918</v>
      </c>
      <c r="U790" s="463" t="s">
        <v>918</v>
      </c>
      <c r="V790" s="463" t="s">
        <v>918</v>
      </c>
      <c r="W790" s="463" t="s">
        <v>918</v>
      </c>
      <c r="X790" s="463" t="s">
        <v>918</v>
      </c>
      <c r="Y790" s="463" t="s">
        <v>918</v>
      </c>
      <c r="Z790" s="463" t="s">
        <v>918</v>
      </c>
      <c r="AA790" s="463" t="s">
        <v>918</v>
      </c>
      <c r="AB790" s="463" t="s">
        <v>918</v>
      </c>
      <c r="AC790" s="463" t="s">
        <v>918</v>
      </c>
      <c r="AD790" s="463" t="s">
        <v>918</v>
      </c>
      <c r="AE790" s="463" t="s">
        <v>918</v>
      </c>
      <c r="AF790" s="463" t="s">
        <v>918</v>
      </c>
      <c r="AG790" s="463" t="s">
        <v>918</v>
      </c>
      <c r="AH790" s="463" t="s">
        <v>918</v>
      </c>
      <c r="AI790" s="463" t="s">
        <v>918</v>
      </c>
      <c r="AJ790" s="463" t="s">
        <v>918</v>
      </c>
      <c r="AK790" s="463" t="s">
        <v>918</v>
      </c>
      <c r="AL790" s="726"/>
      <c r="AM790" s="726"/>
      <c r="AN790" s="726"/>
      <c r="AO790" s="726"/>
      <c r="AP790" s="726"/>
      <c r="AQ790" s="726"/>
      <c r="AR790" s="726"/>
      <c r="AS790" s="726"/>
      <c r="AT790" s="726"/>
      <c r="AU790" s="726"/>
      <c r="AV790" s="726"/>
      <c r="AW790" s="726"/>
      <c r="AX790" s="726"/>
      <c r="AY790" s="726"/>
      <c r="AZ790" s="726"/>
      <c r="BA790" s="726"/>
      <c r="BB790" s="726"/>
      <c r="BC790" s="726"/>
      <c r="BD790" s="726"/>
      <c r="BE790" s="726"/>
      <c r="BF790" s="726"/>
      <c r="BG790" s="726"/>
      <c r="BH790" s="726"/>
      <c r="BI790" s="726"/>
      <c r="BJ790" s="726"/>
      <c r="BK790" s="726"/>
      <c r="BL790" s="726"/>
    </row>
    <row r="791" spans="1:64" outlineLevel="1" x14ac:dyDescent="0.2">
      <c r="A791" s="754" t="s">
        <v>425</v>
      </c>
      <c r="B791" s="845" t="s">
        <v>946</v>
      </c>
      <c r="C791" s="974" t="s">
        <v>3537</v>
      </c>
      <c r="D791" s="463" t="s">
        <v>918</v>
      </c>
      <c r="E791" s="463" t="s">
        <v>918</v>
      </c>
      <c r="F791" s="463" t="s">
        <v>918</v>
      </c>
      <c r="G791" s="463" t="s">
        <v>918</v>
      </c>
      <c r="H791" s="463" t="s">
        <v>918</v>
      </c>
      <c r="I791" s="463" t="s">
        <v>918</v>
      </c>
      <c r="J791" s="463" t="s">
        <v>918</v>
      </c>
      <c r="K791" s="463" t="s">
        <v>918</v>
      </c>
      <c r="L791" s="463" t="s">
        <v>918</v>
      </c>
      <c r="M791" s="463" t="s">
        <v>918</v>
      </c>
      <c r="N791" s="463" t="s">
        <v>918</v>
      </c>
      <c r="O791" s="463" t="s">
        <v>918</v>
      </c>
      <c r="P791" s="463" t="s">
        <v>918</v>
      </c>
      <c r="Q791" s="463" t="s">
        <v>918</v>
      </c>
      <c r="R791" s="463" t="s">
        <v>918</v>
      </c>
      <c r="S791" s="463" t="s">
        <v>918</v>
      </c>
      <c r="T791" s="463" t="s">
        <v>918</v>
      </c>
      <c r="U791" s="463" t="s">
        <v>918</v>
      </c>
      <c r="V791" s="463" t="s">
        <v>918</v>
      </c>
      <c r="W791" s="463" t="s">
        <v>918</v>
      </c>
      <c r="X791" s="463" t="s">
        <v>918</v>
      </c>
      <c r="Y791" s="463" t="s">
        <v>918</v>
      </c>
      <c r="Z791" s="463" t="s">
        <v>918</v>
      </c>
      <c r="AA791" s="463" t="s">
        <v>918</v>
      </c>
      <c r="AB791" s="463" t="s">
        <v>918</v>
      </c>
      <c r="AC791" s="463" t="s">
        <v>918</v>
      </c>
      <c r="AD791" s="463" t="s">
        <v>918</v>
      </c>
      <c r="AE791" s="463" t="s">
        <v>918</v>
      </c>
      <c r="AF791" s="463" t="s">
        <v>918</v>
      </c>
      <c r="AG791" s="463" t="s">
        <v>918</v>
      </c>
      <c r="AH791" s="463" t="s">
        <v>918</v>
      </c>
      <c r="AI791" s="463" t="s">
        <v>918</v>
      </c>
      <c r="AJ791" s="463" t="s">
        <v>918</v>
      </c>
      <c r="AK791" s="463" t="s">
        <v>918</v>
      </c>
      <c r="AL791" s="726"/>
      <c r="AM791" s="726"/>
      <c r="AN791" s="726"/>
      <c r="AO791" s="726"/>
      <c r="AP791" s="726"/>
      <c r="AQ791" s="726"/>
      <c r="AR791" s="726"/>
      <c r="AS791" s="726"/>
      <c r="AT791" s="726"/>
      <c r="AU791" s="726"/>
      <c r="AV791" s="726"/>
      <c r="AW791" s="726"/>
      <c r="AX791" s="726"/>
      <c r="AY791" s="726"/>
      <c r="AZ791" s="726"/>
      <c r="BA791" s="726"/>
      <c r="BB791" s="726"/>
      <c r="BC791" s="726"/>
      <c r="BD791" s="726"/>
      <c r="BE791" s="726"/>
      <c r="BF791" s="726"/>
      <c r="BG791" s="726"/>
      <c r="BH791" s="726"/>
      <c r="BI791" s="726"/>
      <c r="BJ791" s="726"/>
      <c r="BK791" s="726"/>
      <c r="BL791" s="726"/>
    </row>
    <row r="792" spans="1:64" outlineLevel="1" x14ac:dyDescent="0.2">
      <c r="A792" s="754"/>
      <c r="B792" s="461"/>
      <c r="C792" s="974"/>
      <c r="D792" s="461"/>
      <c r="E792" s="846"/>
      <c r="F792" s="846"/>
      <c r="G792" s="461"/>
      <c r="H792" s="461"/>
      <c r="I792" s="461"/>
      <c r="J792" s="461"/>
      <c r="K792" s="461"/>
      <c r="L792" s="461"/>
      <c r="M792" s="461"/>
      <c r="N792" s="461"/>
      <c r="O792" s="461"/>
      <c r="P792" s="461"/>
      <c r="Q792" s="461"/>
      <c r="R792" s="461"/>
      <c r="S792" s="461"/>
      <c r="T792" s="461"/>
      <c r="U792" s="461"/>
      <c r="V792" s="461"/>
      <c r="W792" s="461"/>
      <c r="X792" s="461"/>
      <c r="Y792" s="461"/>
      <c r="Z792" s="461"/>
      <c r="AA792" s="461"/>
      <c r="AB792" s="461"/>
      <c r="AC792" s="461"/>
      <c r="AD792" s="461"/>
      <c r="AE792" s="461"/>
      <c r="AF792" s="461"/>
      <c r="AG792" s="461"/>
      <c r="AH792" s="461"/>
      <c r="AI792" s="461"/>
      <c r="AJ792" s="461"/>
      <c r="AK792" s="461"/>
      <c r="AL792" s="726"/>
      <c r="AM792" s="726"/>
      <c r="AN792" s="726"/>
      <c r="AO792" s="726"/>
      <c r="AP792" s="726"/>
      <c r="AQ792" s="726"/>
      <c r="AR792" s="726"/>
      <c r="AS792" s="726"/>
      <c r="AT792" s="726"/>
      <c r="AU792" s="726"/>
      <c r="AV792" s="726"/>
      <c r="AW792" s="726"/>
      <c r="AX792" s="726"/>
      <c r="AY792" s="726"/>
      <c r="AZ792" s="726"/>
      <c r="BA792" s="726"/>
      <c r="BB792" s="726"/>
      <c r="BC792" s="726"/>
      <c r="BD792" s="726"/>
      <c r="BE792" s="726"/>
      <c r="BF792" s="726"/>
      <c r="BG792" s="726"/>
      <c r="BH792" s="726"/>
      <c r="BI792" s="726"/>
      <c r="BJ792" s="726"/>
      <c r="BK792" s="726"/>
      <c r="BL792" s="726"/>
    </row>
    <row r="793" spans="1:64" outlineLevel="1" x14ac:dyDescent="0.2">
      <c r="A793" s="726"/>
      <c r="B793" s="845" t="s">
        <v>946</v>
      </c>
      <c r="C793" s="974" t="s">
        <v>1049</v>
      </c>
      <c r="D793" s="463" t="s">
        <v>918</v>
      </c>
      <c r="E793" s="463" t="s">
        <v>918</v>
      </c>
      <c r="F793" s="463" t="s">
        <v>918</v>
      </c>
      <c r="G793" s="463" t="s">
        <v>918</v>
      </c>
      <c r="H793" s="463" t="s">
        <v>918</v>
      </c>
      <c r="I793" s="463" t="s">
        <v>918</v>
      </c>
      <c r="J793" s="463" t="s">
        <v>918</v>
      </c>
      <c r="K793" s="463" t="s">
        <v>918</v>
      </c>
      <c r="L793" s="463" t="s">
        <v>918</v>
      </c>
      <c r="M793" s="463" t="s">
        <v>918</v>
      </c>
      <c r="N793" s="463" t="s">
        <v>918</v>
      </c>
      <c r="O793" s="463" t="s">
        <v>918</v>
      </c>
      <c r="P793" s="463" t="s">
        <v>918</v>
      </c>
      <c r="Q793" s="463" t="s">
        <v>918</v>
      </c>
      <c r="R793" s="463" t="s">
        <v>918</v>
      </c>
      <c r="S793" s="463" t="s">
        <v>918</v>
      </c>
      <c r="T793" s="463" t="s">
        <v>918</v>
      </c>
      <c r="U793" s="463" t="s">
        <v>918</v>
      </c>
      <c r="V793" s="463" t="s">
        <v>918</v>
      </c>
      <c r="W793" s="463" t="s">
        <v>918</v>
      </c>
      <c r="X793" s="463" t="s">
        <v>918</v>
      </c>
      <c r="Y793" s="463" t="s">
        <v>918</v>
      </c>
      <c r="Z793" s="463" t="s">
        <v>918</v>
      </c>
      <c r="AA793" s="463" t="s">
        <v>918</v>
      </c>
      <c r="AB793" s="463" t="s">
        <v>918</v>
      </c>
      <c r="AC793" s="463" t="s">
        <v>918</v>
      </c>
      <c r="AD793" s="463" t="s">
        <v>918</v>
      </c>
      <c r="AE793" s="463" t="s">
        <v>918</v>
      </c>
      <c r="AF793" s="463" t="s">
        <v>918</v>
      </c>
      <c r="AG793" s="463" t="s">
        <v>918</v>
      </c>
      <c r="AH793" s="463" t="s">
        <v>918</v>
      </c>
      <c r="AI793" s="463" t="s">
        <v>918</v>
      </c>
      <c r="AJ793" s="463" t="s">
        <v>918</v>
      </c>
      <c r="AK793" s="463" t="s">
        <v>918</v>
      </c>
      <c r="AL793" s="726"/>
      <c r="AM793" s="726"/>
      <c r="AN793" s="726"/>
      <c r="AO793" s="726"/>
      <c r="AP793" s="726"/>
      <c r="AQ793" s="726"/>
      <c r="AR793" s="726"/>
      <c r="AS793" s="726"/>
      <c r="AT793" s="726"/>
      <c r="AU793" s="726"/>
      <c r="AV793" s="726"/>
      <c r="AW793" s="726"/>
      <c r="AX793" s="726"/>
      <c r="AY793" s="726"/>
      <c r="AZ793" s="726"/>
      <c r="BA793" s="726"/>
      <c r="BB793" s="726"/>
      <c r="BC793" s="726"/>
      <c r="BD793" s="726"/>
      <c r="BE793" s="726"/>
      <c r="BF793" s="726"/>
      <c r="BG793" s="726"/>
      <c r="BH793" s="726"/>
      <c r="BI793" s="726"/>
      <c r="BJ793" s="726"/>
      <c r="BK793" s="726"/>
      <c r="BL793" s="726"/>
    </row>
    <row r="794" spans="1:64" outlineLevel="1" x14ac:dyDescent="0.2">
      <c r="A794" s="726"/>
      <c r="B794" s="845" t="s">
        <v>946</v>
      </c>
      <c r="C794" s="974" t="s">
        <v>1050</v>
      </c>
      <c r="D794" s="463" t="s">
        <v>918</v>
      </c>
      <c r="E794" s="463" t="s">
        <v>918</v>
      </c>
      <c r="F794" s="463" t="s">
        <v>918</v>
      </c>
      <c r="G794" s="463" t="s">
        <v>918</v>
      </c>
      <c r="H794" s="463" t="s">
        <v>918</v>
      </c>
      <c r="I794" s="463" t="s">
        <v>918</v>
      </c>
      <c r="J794" s="463" t="s">
        <v>918</v>
      </c>
      <c r="K794" s="463" t="s">
        <v>918</v>
      </c>
      <c r="L794" s="463" t="s">
        <v>918</v>
      </c>
      <c r="M794" s="463" t="s">
        <v>918</v>
      </c>
      <c r="N794" s="463" t="s">
        <v>918</v>
      </c>
      <c r="O794" s="463" t="s">
        <v>918</v>
      </c>
      <c r="P794" s="463" t="s">
        <v>918</v>
      </c>
      <c r="Q794" s="463" t="s">
        <v>918</v>
      </c>
      <c r="R794" s="463" t="s">
        <v>918</v>
      </c>
      <c r="S794" s="463" t="s">
        <v>918</v>
      </c>
      <c r="T794" s="463" t="s">
        <v>918</v>
      </c>
      <c r="U794" s="463" t="s">
        <v>918</v>
      </c>
      <c r="V794" s="463" t="s">
        <v>918</v>
      </c>
      <c r="W794" s="463" t="s">
        <v>918</v>
      </c>
      <c r="X794" s="463" t="s">
        <v>918</v>
      </c>
      <c r="Y794" s="463" t="s">
        <v>918</v>
      </c>
      <c r="Z794" s="463" t="s">
        <v>918</v>
      </c>
      <c r="AA794" s="463" t="s">
        <v>918</v>
      </c>
      <c r="AB794" s="463" t="s">
        <v>918</v>
      </c>
      <c r="AC794" s="463" t="s">
        <v>918</v>
      </c>
      <c r="AD794" s="463" t="s">
        <v>918</v>
      </c>
      <c r="AE794" s="463" t="s">
        <v>918</v>
      </c>
      <c r="AF794" s="463" t="s">
        <v>918</v>
      </c>
      <c r="AG794" s="463" t="s">
        <v>918</v>
      </c>
      <c r="AH794" s="463" t="s">
        <v>918</v>
      </c>
      <c r="AI794" s="463" t="s">
        <v>918</v>
      </c>
      <c r="AJ794" s="463" t="s">
        <v>918</v>
      </c>
      <c r="AK794" s="463" t="s">
        <v>918</v>
      </c>
      <c r="AL794" s="726"/>
      <c r="AM794" s="726"/>
      <c r="AN794" s="726"/>
      <c r="AO794" s="726"/>
      <c r="AP794" s="726"/>
      <c r="AQ794" s="726"/>
      <c r="AR794" s="726"/>
      <c r="AS794" s="726"/>
      <c r="AT794" s="726"/>
      <c r="AU794" s="726"/>
      <c r="AV794" s="726"/>
      <c r="AW794" s="726"/>
      <c r="AX794" s="726"/>
      <c r="AY794" s="726"/>
      <c r="AZ794" s="726"/>
      <c r="BA794" s="726"/>
      <c r="BB794" s="726"/>
      <c r="BC794" s="726"/>
      <c r="BD794" s="726"/>
      <c r="BE794" s="726"/>
      <c r="BF794" s="726"/>
      <c r="BG794" s="726"/>
      <c r="BH794" s="726"/>
      <c r="BI794" s="726"/>
      <c r="BJ794" s="726"/>
      <c r="BK794" s="726"/>
      <c r="BL794" s="726"/>
    </row>
    <row r="795" spans="1:64" outlineLevel="1" x14ac:dyDescent="0.2">
      <c r="A795" s="726"/>
      <c r="B795" s="845" t="s">
        <v>946</v>
      </c>
      <c r="C795" s="974" t="s">
        <v>1051</v>
      </c>
      <c r="D795" s="463" t="s">
        <v>918</v>
      </c>
      <c r="E795" s="463" t="s">
        <v>918</v>
      </c>
      <c r="F795" s="463" t="s">
        <v>918</v>
      </c>
      <c r="G795" s="463" t="s">
        <v>918</v>
      </c>
      <c r="H795" s="463" t="s">
        <v>918</v>
      </c>
      <c r="I795" s="463" t="s">
        <v>918</v>
      </c>
      <c r="J795" s="463" t="s">
        <v>918</v>
      </c>
      <c r="K795" s="463" t="s">
        <v>918</v>
      </c>
      <c r="L795" s="463" t="s">
        <v>918</v>
      </c>
      <c r="M795" s="463" t="s">
        <v>918</v>
      </c>
      <c r="N795" s="463" t="s">
        <v>918</v>
      </c>
      <c r="O795" s="463" t="s">
        <v>918</v>
      </c>
      <c r="P795" s="463" t="s">
        <v>918</v>
      </c>
      <c r="Q795" s="463" t="s">
        <v>918</v>
      </c>
      <c r="R795" s="463" t="s">
        <v>918</v>
      </c>
      <c r="S795" s="463" t="s">
        <v>918</v>
      </c>
      <c r="T795" s="463" t="s">
        <v>918</v>
      </c>
      <c r="U795" s="463" t="s">
        <v>918</v>
      </c>
      <c r="V795" s="463" t="s">
        <v>918</v>
      </c>
      <c r="W795" s="463" t="s">
        <v>918</v>
      </c>
      <c r="X795" s="463" t="s">
        <v>918</v>
      </c>
      <c r="Y795" s="463" t="s">
        <v>918</v>
      </c>
      <c r="Z795" s="463" t="s">
        <v>918</v>
      </c>
      <c r="AA795" s="463" t="s">
        <v>918</v>
      </c>
      <c r="AB795" s="463" t="s">
        <v>918</v>
      </c>
      <c r="AC795" s="463" t="s">
        <v>918</v>
      </c>
      <c r="AD795" s="463" t="s">
        <v>918</v>
      </c>
      <c r="AE795" s="463" t="s">
        <v>918</v>
      </c>
      <c r="AF795" s="463" t="s">
        <v>918</v>
      </c>
      <c r="AG795" s="463" t="s">
        <v>918</v>
      </c>
      <c r="AH795" s="463" t="s">
        <v>918</v>
      </c>
      <c r="AI795" s="463" t="s">
        <v>918</v>
      </c>
      <c r="AJ795" s="463" t="s">
        <v>918</v>
      </c>
      <c r="AK795" s="463" t="s">
        <v>918</v>
      </c>
      <c r="AL795" s="726"/>
      <c r="AM795" s="726"/>
      <c r="AN795" s="726"/>
      <c r="AO795" s="726"/>
      <c r="AP795" s="726"/>
      <c r="AQ795" s="726"/>
      <c r="AR795" s="726"/>
      <c r="AS795" s="726"/>
      <c r="AT795" s="726"/>
      <c r="AU795" s="726"/>
      <c r="AV795" s="726"/>
      <c r="AW795" s="726"/>
      <c r="AX795" s="726"/>
      <c r="AY795" s="726"/>
      <c r="AZ795" s="726"/>
      <c r="BA795" s="726"/>
      <c r="BB795" s="726"/>
      <c r="BC795" s="726"/>
      <c r="BD795" s="726"/>
      <c r="BE795" s="726"/>
      <c r="BF795" s="726"/>
      <c r="BG795" s="726"/>
      <c r="BH795" s="726"/>
      <c r="BI795" s="726"/>
      <c r="BJ795" s="726"/>
      <c r="BK795" s="726"/>
      <c r="BL795" s="726"/>
    </row>
    <row r="796" spans="1:64" outlineLevel="1" x14ac:dyDescent="0.2">
      <c r="A796" s="726"/>
      <c r="B796" s="461"/>
      <c r="C796" s="974"/>
      <c r="D796" s="461"/>
      <c r="E796" s="461"/>
      <c r="F796" s="461"/>
      <c r="G796" s="461"/>
      <c r="H796" s="461"/>
      <c r="I796" s="461"/>
      <c r="J796" s="461"/>
      <c r="K796" s="461"/>
      <c r="L796" s="461"/>
      <c r="M796" s="461"/>
      <c r="N796" s="461"/>
      <c r="O796" s="461"/>
      <c r="P796" s="461"/>
      <c r="Q796" s="461"/>
      <c r="R796" s="461"/>
      <c r="S796" s="461"/>
      <c r="T796" s="461"/>
      <c r="U796" s="461"/>
      <c r="V796" s="461"/>
      <c r="W796" s="461"/>
      <c r="X796" s="461"/>
      <c r="Y796" s="461"/>
      <c r="Z796" s="461"/>
      <c r="AA796" s="461"/>
      <c r="AB796" s="461"/>
      <c r="AC796" s="461"/>
      <c r="AD796" s="461"/>
      <c r="AE796" s="461"/>
      <c r="AF796" s="461"/>
      <c r="AG796" s="461"/>
      <c r="AH796" s="461"/>
      <c r="AI796" s="461"/>
      <c r="AJ796" s="461"/>
      <c r="AK796" s="461"/>
      <c r="AL796" s="726"/>
      <c r="AM796" s="726"/>
      <c r="AN796" s="726"/>
      <c r="AO796" s="726"/>
      <c r="AP796" s="726"/>
      <c r="AQ796" s="726"/>
      <c r="AR796" s="726"/>
      <c r="AS796" s="726"/>
      <c r="AT796" s="726"/>
      <c r="AU796" s="726"/>
      <c r="AV796" s="726"/>
      <c r="AW796" s="726"/>
      <c r="AX796" s="726"/>
      <c r="AY796" s="726"/>
      <c r="AZ796" s="726"/>
      <c r="BA796" s="726"/>
      <c r="BB796" s="726"/>
      <c r="BC796" s="726"/>
      <c r="BD796" s="726"/>
      <c r="BE796" s="726"/>
      <c r="BF796" s="726"/>
      <c r="BG796" s="726"/>
      <c r="BH796" s="726"/>
      <c r="BI796" s="726"/>
      <c r="BJ796" s="726"/>
      <c r="BK796" s="726"/>
      <c r="BL796" s="726"/>
    </row>
    <row r="797" spans="1:64" outlineLevel="1" x14ac:dyDescent="0.2">
      <c r="A797" s="726"/>
      <c r="B797" s="845" t="s">
        <v>946</v>
      </c>
      <c r="C797" s="974" t="s">
        <v>1052</v>
      </c>
      <c r="D797" s="463" t="s">
        <v>918</v>
      </c>
      <c r="E797" s="463" t="s">
        <v>918</v>
      </c>
      <c r="F797" s="463" t="s">
        <v>918</v>
      </c>
      <c r="G797" s="463" t="s">
        <v>918</v>
      </c>
      <c r="H797" s="463" t="s">
        <v>918</v>
      </c>
      <c r="I797" s="463" t="s">
        <v>918</v>
      </c>
      <c r="J797" s="463" t="s">
        <v>918</v>
      </c>
      <c r="K797" s="463" t="s">
        <v>918</v>
      </c>
      <c r="L797" s="463" t="s">
        <v>918</v>
      </c>
      <c r="M797" s="463" t="s">
        <v>918</v>
      </c>
      <c r="N797" s="463" t="s">
        <v>918</v>
      </c>
      <c r="O797" s="463" t="s">
        <v>918</v>
      </c>
      <c r="P797" s="463" t="s">
        <v>918</v>
      </c>
      <c r="Q797" s="463" t="s">
        <v>918</v>
      </c>
      <c r="R797" s="463" t="s">
        <v>918</v>
      </c>
      <c r="S797" s="463" t="s">
        <v>918</v>
      </c>
      <c r="T797" s="463" t="s">
        <v>918</v>
      </c>
      <c r="U797" s="463" t="s">
        <v>918</v>
      </c>
      <c r="V797" s="463" t="s">
        <v>918</v>
      </c>
      <c r="W797" s="463" t="s">
        <v>918</v>
      </c>
      <c r="X797" s="463" t="s">
        <v>918</v>
      </c>
      <c r="Y797" s="463" t="s">
        <v>918</v>
      </c>
      <c r="Z797" s="463" t="s">
        <v>918</v>
      </c>
      <c r="AA797" s="463" t="s">
        <v>918</v>
      </c>
      <c r="AB797" s="463" t="s">
        <v>918</v>
      </c>
      <c r="AC797" s="463" t="s">
        <v>918</v>
      </c>
      <c r="AD797" s="463" t="s">
        <v>918</v>
      </c>
      <c r="AE797" s="463" t="s">
        <v>918</v>
      </c>
      <c r="AF797" s="463" t="s">
        <v>918</v>
      </c>
      <c r="AG797" s="463" t="s">
        <v>918</v>
      </c>
      <c r="AH797" s="463" t="s">
        <v>918</v>
      </c>
      <c r="AI797" s="463" t="s">
        <v>918</v>
      </c>
      <c r="AJ797" s="463" t="s">
        <v>918</v>
      </c>
      <c r="AK797" s="463" t="s">
        <v>918</v>
      </c>
      <c r="AL797" s="726"/>
      <c r="AM797" s="726"/>
      <c r="AN797" s="726"/>
      <c r="AO797" s="726"/>
      <c r="AP797" s="726"/>
      <c r="AQ797" s="726"/>
      <c r="AR797" s="726"/>
      <c r="AS797" s="726"/>
      <c r="AT797" s="726"/>
      <c r="AU797" s="726"/>
      <c r="AV797" s="726"/>
      <c r="AW797" s="726"/>
      <c r="AX797" s="726"/>
      <c r="AY797" s="726"/>
      <c r="AZ797" s="726"/>
      <c r="BA797" s="726"/>
      <c r="BB797" s="726"/>
      <c r="BC797" s="726"/>
      <c r="BD797" s="726"/>
      <c r="BE797" s="726"/>
      <c r="BF797" s="726"/>
      <c r="BG797" s="726"/>
      <c r="BH797" s="726"/>
      <c r="BI797" s="726"/>
      <c r="BJ797" s="726"/>
      <c r="BK797" s="726"/>
      <c r="BL797" s="726"/>
    </row>
    <row r="798" spans="1:64" outlineLevel="1" x14ac:dyDescent="0.2">
      <c r="A798" s="726"/>
      <c r="B798" s="726"/>
      <c r="C798" s="726"/>
      <c r="D798" s="726"/>
      <c r="E798" s="726"/>
      <c r="F798" s="726"/>
      <c r="G798" s="726"/>
      <c r="H798" s="726"/>
      <c r="I798" s="726"/>
      <c r="J798" s="726"/>
      <c r="K798" s="726"/>
      <c r="L798" s="726"/>
      <c r="M798" s="726"/>
      <c r="N798" s="726"/>
      <c r="O798" s="726"/>
      <c r="P798" s="726"/>
      <c r="Q798" s="726"/>
      <c r="R798" s="726"/>
      <c r="S798" s="726"/>
      <c r="T798" s="726"/>
      <c r="U798" s="726"/>
      <c r="V798" s="726"/>
      <c r="W798" s="726"/>
      <c r="X798" s="726"/>
      <c r="Y798" s="726"/>
      <c r="Z798" s="726"/>
      <c r="AA798" s="726"/>
      <c r="AB798" s="726"/>
      <c r="AC798" s="726"/>
      <c r="AD798" s="726"/>
      <c r="AE798" s="726"/>
      <c r="AF798" s="726"/>
      <c r="AG798" s="726"/>
      <c r="AH798" s="726"/>
      <c r="AI798" s="726"/>
      <c r="AJ798" s="726"/>
      <c r="AK798" s="726"/>
      <c r="AL798" s="726"/>
      <c r="AM798" s="726"/>
      <c r="AN798" s="726"/>
      <c r="AO798" s="726"/>
      <c r="AP798" s="726"/>
      <c r="AQ798" s="726"/>
      <c r="AR798" s="726"/>
      <c r="AS798" s="726"/>
      <c r="AT798" s="726"/>
      <c r="AU798" s="726"/>
      <c r="AV798" s="726"/>
      <c r="AW798" s="726"/>
      <c r="AX798" s="726"/>
      <c r="AY798" s="726"/>
      <c r="AZ798" s="726"/>
      <c r="BA798" s="726"/>
      <c r="BB798" s="726"/>
      <c r="BC798" s="726"/>
      <c r="BD798" s="726"/>
      <c r="BE798" s="726"/>
      <c r="BF798" s="726"/>
      <c r="BG798" s="726"/>
      <c r="BH798" s="726"/>
      <c r="BI798" s="726"/>
      <c r="BJ798" s="726"/>
      <c r="BK798" s="726"/>
      <c r="BL798" s="726"/>
    </row>
    <row r="799" spans="1:64" x14ac:dyDescent="0.2">
      <c r="A799" s="725" t="s">
        <v>1370</v>
      </c>
      <c r="B799" s="726"/>
      <c r="C799" s="726"/>
      <c r="D799" s="726"/>
      <c r="E799" s="726"/>
      <c r="F799" s="726"/>
      <c r="G799" s="726"/>
      <c r="H799" s="726"/>
      <c r="I799" s="726"/>
      <c r="J799" s="726"/>
      <c r="K799" s="726"/>
      <c r="L799" s="726"/>
      <c r="M799" s="726"/>
      <c r="N799" s="726"/>
      <c r="O799" s="726"/>
      <c r="P799" s="726"/>
      <c r="Q799" s="726"/>
      <c r="R799" s="726"/>
      <c r="S799" s="726"/>
      <c r="T799" s="726"/>
      <c r="U799" s="726"/>
      <c r="V799" s="726"/>
      <c r="W799" s="726"/>
      <c r="X799" s="726"/>
      <c r="Y799" s="726"/>
      <c r="Z799" s="726"/>
      <c r="AA799" s="726"/>
      <c r="AB799" s="726"/>
      <c r="AC799" s="726"/>
      <c r="AD799" s="726"/>
      <c r="AE799" s="726"/>
      <c r="AF799" s="726"/>
      <c r="AG799" s="726"/>
      <c r="AH799" s="726"/>
      <c r="AI799" s="726"/>
      <c r="AJ799" s="726"/>
      <c r="AK799" s="726"/>
      <c r="AL799" s="726"/>
      <c r="AM799" s="726"/>
      <c r="AN799" s="726"/>
      <c r="AO799" s="726"/>
      <c r="AP799" s="726"/>
      <c r="AQ799" s="726"/>
      <c r="AR799" s="726"/>
      <c r="AS799" s="726"/>
      <c r="AT799" s="726"/>
      <c r="AU799" s="726"/>
      <c r="AV799" s="726"/>
      <c r="AW799" s="726"/>
      <c r="AX799" s="726"/>
      <c r="AY799" s="726"/>
      <c r="AZ799" s="726"/>
      <c r="BA799" s="726"/>
      <c r="BB799" s="726"/>
      <c r="BC799" s="726"/>
      <c r="BD799" s="726"/>
      <c r="BE799" s="726"/>
      <c r="BF799" s="726"/>
      <c r="BG799" s="726"/>
      <c r="BH799" s="726"/>
      <c r="BI799" s="726"/>
      <c r="BJ799" s="726"/>
      <c r="BK799" s="726"/>
      <c r="BL799" s="726"/>
    </row>
    <row r="800" spans="1:64" x14ac:dyDescent="0.2">
      <c r="A800" s="463"/>
      <c r="B800" s="462" t="s">
        <v>595</v>
      </c>
      <c r="C800" s="462" t="s">
        <v>596</v>
      </c>
      <c r="D800" s="462" t="s">
        <v>597</v>
      </c>
      <c r="E800" s="462" t="s">
        <v>598</v>
      </c>
      <c r="F800" s="462" t="s">
        <v>619</v>
      </c>
      <c r="G800" s="462" t="s">
        <v>783</v>
      </c>
      <c r="H800" s="462" t="s">
        <v>752</v>
      </c>
      <c r="I800" s="462" t="s">
        <v>753</v>
      </c>
      <c r="J800" s="462" t="s">
        <v>754</v>
      </c>
      <c r="K800" s="462" t="s">
        <v>755</v>
      </c>
      <c r="L800" s="462" t="s">
        <v>756</v>
      </c>
      <c r="M800" s="462" t="s">
        <v>757</v>
      </c>
      <c r="N800" s="462" t="s">
        <v>758</v>
      </c>
      <c r="O800" s="462" t="s">
        <v>759</v>
      </c>
      <c r="P800" s="462" t="s">
        <v>760</v>
      </c>
      <c r="Q800" s="462" t="s">
        <v>761</v>
      </c>
      <c r="R800" s="462" t="s">
        <v>762</v>
      </c>
      <c r="S800" s="462" t="s">
        <v>763</v>
      </c>
      <c r="T800" s="462" t="s">
        <v>764</v>
      </c>
      <c r="U800" s="462" t="s">
        <v>765</v>
      </c>
      <c r="V800" s="462" t="s">
        <v>766</v>
      </c>
      <c r="W800" s="462" t="s">
        <v>767</v>
      </c>
      <c r="X800" s="462" t="s">
        <v>768</v>
      </c>
      <c r="Y800" s="462" t="s">
        <v>769</v>
      </c>
      <c r="Z800" s="726"/>
      <c r="AA800" s="726"/>
      <c r="AB800" s="726"/>
      <c r="AC800" s="726"/>
      <c r="AD800" s="726"/>
      <c r="AE800" s="726"/>
      <c r="AF800" s="726"/>
      <c r="AG800" s="726"/>
      <c r="AH800" s="726"/>
      <c r="AI800" s="726"/>
      <c r="AJ800" s="726"/>
      <c r="AK800" s="726"/>
      <c r="AL800" s="726"/>
      <c r="AM800" s="726"/>
      <c r="AN800" s="726"/>
      <c r="AO800" s="726"/>
      <c r="AP800" s="726"/>
      <c r="AQ800" s="726"/>
      <c r="AR800" s="726"/>
      <c r="AS800" s="726"/>
      <c r="AT800" s="726"/>
      <c r="AU800" s="726"/>
      <c r="AV800" s="726"/>
      <c r="AW800" s="726"/>
      <c r="AX800" s="726"/>
      <c r="AY800" s="726"/>
      <c r="AZ800" s="726"/>
      <c r="BA800" s="726"/>
      <c r="BB800" s="726"/>
      <c r="BC800" s="726"/>
      <c r="BD800" s="726"/>
      <c r="BE800" s="726"/>
      <c r="BF800" s="726"/>
      <c r="BG800" s="726"/>
      <c r="BH800" s="726"/>
      <c r="BI800" s="726"/>
      <c r="BJ800" s="726"/>
      <c r="BK800" s="726"/>
      <c r="BL800" s="726"/>
    </row>
    <row r="801" spans="1:64" outlineLevel="1" x14ac:dyDescent="0.2">
      <c r="A801" s="461" t="s">
        <v>1354</v>
      </c>
      <c r="B801" s="463" t="s">
        <v>918</v>
      </c>
      <c r="C801" s="463" t="s">
        <v>918</v>
      </c>
      <c r="D801" s="463" t="s">
        <v>918</v>
      </c>
      <c r="E801" s="463" t="s">
        <v>918</v>
      </c>
      <c r="F801" s="463" t="s">
        <v>918</v>
      </c>
      <c r="G801" s="463" t="s">
        <v>918</v>
      </c>
      <c r="H801" s="463" t="s">
        <v>918</v>
      </c>
      <c r="I801" s="463" t="s">
        <v>918</v>
      </c>
      <c r="J801" s="463" t="s">
        <v>918</v>
      </c>
      <c r="K801" s="463" t="s">
        <v>918</v>
      </c>
      <c r="L801" s="463" t="s">
        <v>918</v>
      </c>
      <c r="M801" s="463" t="s">
        <v>918</v>
      </c>
      <c r="N801" s="463" t="s">
        <v>918</v>
      </c>
      <c r="O801" s="463" t="s">
        <v>918</v>
      </c>
      <c r="P801" s="463" t="s">
        <v>918</v>
      </c>
      <c r="Q801" s="463" t="s">
        <v>918</v>
      </c>
      <c r="R801" s="463" t="s">
        <v>918</v>
      </c>
      <c r="S801" s="463" t="s">
        <v>918</v>
      </c>
      <c r="T801" s="463" t="s">
        <v>918</v>
      </c>
      <c r="U801" s="463" t="s">
        <v>918</v>
      </c>
      <c r="V801" s="463" t="s">
        <v>918</v>
      </c>
      <c r="W801" s="463" t="s">
        <v>918</v>
      </c>
      <c r="X801" s="463" t="s">
        <v>918</v>
      </c>
      <c r="Y801" s="463" t="s">
        <v>918</v>
      </c>
      <c r="Z801" s="726"/>
      <c r="AA801" s="726"/>
      <c r="AB801" s="726"/>
      <c r="AC801" s="726"/>
      <c r="AD801" s="726"/>
      <c r="AE801" s="726"/>
      <c r="AF801" s="726"/>
      <c r="AG801" s="726"/>
      <c r="AH801" s="726"/>
      <c r="AI801" s="726"/>
      <c r="AJ801" s="726"/>
      <c r="AK801" s="726"/>
      <c r="AL801" s="726"/>
      <c r="AM801" s="726"/>
      <c r="AN801" s="726"/>
      <c r="AO801" s="726"/>
      <c r="AP801" s="726"/>
      <c r="AQ801" s="726"/>
      <c r="AR801" s="726"/>
      <c r="AS801" s="726"/>
      <c r="AT801" s="726"/>
      <c r="AU801" s="726"/>
      <c r="AV801" s="726"/>
      <c r="AW801" s="726"/>
      <c r="AX801" s="726"/>
      <c r="AY801" s="726"/>
      <c r="AZ801" s="726"/>
      <c r="BA801" s="726"/>
      <c r="BB801" s="726"/>
      <c r="BC801" s="726"/>
      <c r="BD801" s="726"/>
      <c r="BE801" s="726"/>
      <c r="BF801" s="726"/>
      <c r="BG801" s="726"/>
      <c r="BH801" s="726"/>
      <c r="BI801" s="726"/>
      <c r="BJ801" s="726"/>
      <c r="BK801" s="726"/>
      <c r="BL801" s="726"/>
    </row>
    <row r="802" spans="1:64" outlineLevel="1" x14ac:dyDescent="0.2">
      <c r="A802" s="461" t="s">
        <v>1355</v>
      </c>
      <c r="B802" s="463" t="s">
        <v>918</v>
      </c>
      <c r="C802" s="463" t="s">
        <v>918</v>
      </c>
      <c r="D802" s="463" t="s">
        <v>918</v>
      </c>
      <c r="E802" s="463" t="s">
        <v>918</v>
      </c>
      <c r="F802" s="463" t="s">
        <v>918</v>
      </c>
      <c r="G802" s="463" t="s">
        <v>918</v>
      </c>
      <c r="H802" s="463" t="s">
        <v>918</v>
      </c>
      <c r="I802" s="463" t="s">
        <v>918</v>
      </c>
      <c r="J802" s="463" t="s">
        <v>918</v>
      </c>
      <c r="K802" s="463" t="s">
        <v>918</v>
      </c>
      <c r="L802" s="463" t="s">
        <v>918</v>
      </c>
      <c r="M802" s="463" t="s">
        <v>918</v>
      </c>
      <c r="N802" s="463" t="s">
        <v>918</v>
      </c>
      <c r="O802" s="463" t="s">
        <v>918</v>
      </c>
      <c r="P802" s="463" t="s">
        <v>918</v>
      </c>
      <c r="Q802" s="463" t="s">
        <v>918</v>
      </c>
      <c r="R802" s="463" t="s">
        <v>918</v>
      </c>
      <c r="S802" s="463" t="s">
        <v>918</v>
      </c>
      <c r="T802" s="463" t="s">
        <v>918</v>
      </c>
      <c r="U802" s="463" t="s">
        <v>918</v>
      </c>
      <c r="V802" s="463" t="s">
        <v>918</v>
      </c>
      <c r="W802" s="463" t="s">
        <v>918</v>
      </c>
      <c r="X802" s="463" t="s">
        <v>918</v>
      </c>
      <c r="Y802" s="463" t="s">
        <v>918</v>
      </c>
      <c r="Z802" s="726"/>
      <c r="AA802" s="726"/>
      <c r="AB802" s="726"/>
      <c r="AC802" s="726"/>
      <c r="AD802" s="726"/>
      <c r="AE802" s="726"/>
      <c r="AF802" s="726"/>
      <c r="AG802" s="726"/>
      <c r="AH802" s="726"/>
      <c r="AI802" s="726"/>
      <c r="AJ802" s="726"/>
      <c r="AK802" s="726"/>
      <c r="AL802" s="726"/>
      <c r="AM802" s="726"/>
      <c r="AN802" s="726"/>
      <c r="AO802" s="726"/>
      <c r="AP802" s="726"/>
      <c r="AQ802" s="726"/>
      <c r="AR802" s="726"/>
      <c r="AS802" s="726"/>
      <c r="AT802" s="726"/>
      <c r="AU802" s="726"/>
      <c r="AV802" s="726"/>
      <c r="AW802" s="726"/>
      <c r="AX802" s="726"/>
      <c r="AY802" s="726"/>
      <c r="AZ802" s="726"/>
      <c r="BA802" s="726"/>
      <c r="BB802" s="726"/>
      <c r="BC802" s="726"/>
      <c r="BD802" s="726"/>
      <c r="BE802" s="726"/>
      <c r="BF802" s="726"/>
      <c r="BG802" s="726"/>
      <c r="BH802" s="726"/>
      <c r="BI802" s="726"/>
      <c r="BJ802" s="726"/>
      <c r="BK802" s="726"/>
      <c r="BL802" s="726"/>
    </row>
    <row r="803" spans="1:64" outlineLevel="1" x14ac:dyDescent="0.2">
      <c r="A803" s="461" t="s">
        <v>1356</v>
      </c>
      <c r="B803" s="463" t="s">
        <v>918</v>
      </c>
      <c r="C803" s="463" t="s">
        <v>918</v>
      </c>
      <c r="D803" s="463" t="s">
        <v>918</v>
      </c>
      <c r="E803" s="463" t="s">
        <v>918</v>
      </c>
      <c r="F803" s="463" t="s">
        <v>918</v>
      </c>
      <c r="G803" s="463" t="s">
        <v>918</v>
      </c>
      <c r="H803" s="463" t="s">
        <v>918</v>
      </c>
      <c r="I803" s="463" t="s">
        <v>918</v>
      </c>
      <c r="J803" s="463" t="s">
        <v>918</v>
      </c>
      <c r="K803" s="463" t="s">
        <v>918</v>
      </c>
      <c r="L803" s="463" t="s">
        <v>918</v>
      </c>
      <c r="M803" s="463" t="s">
        <v>918</v>
      </c>
      <c r="N803" s="463" t="s">
        <v>918</v>
      </c>
      <c r="O803" s="463" t="s">
        <v>918</v>
      </c>
      <c r="P803" s="463" t="s">
        <v>918</v>
      </c>
      <c r="Q803" s="463" t="s">
        <v>918</v>
      </c>
      <c r="R803" s="463" t="s">
        <v>918</v>
      </c>
      <c r="S803" s="463" t="s">
        <v>918</v>
      </c>
      <c r="T803" s="463" t="s">
        <v>918</v>
      </c>
      <c r="U803" s="463" t="s">
        <v>918</v>
      </c>
      <c r="V803" s="463" t="s">
        <v>918</v>
      </c>
      <c r="W803" s="463" t="s">
        <v>918</v>
      </c>
      <c r="X803" s="463" t="s">
        <v>918</v>
      </c>
      <c r="Y803" s="463" t="s">
        <v>918</v>
      </c>
      <c r="Z803" s="726"/>
      <c r="AA803" s="726"/>
      <c r="AB803" s="726"/>
      <c r="AC803" s="726"/>
      <c r="AD803" s="726"/>
      <c r="AE803" s="726"/>
      <c r="AF803" s="726"/>
      <c r="AG803" s="726"/>
      <c r="AH803" s="726"/>
      <c r="AI803" s="726"/>
      <c r="AJ803" s="726"/>
      <c r="AK803" s="726"/>
      <c r="AL803" s="726"/>
      <c r="AM803" s="726"/>
      <c r="AN803" s="726"/>
      <c r="AO803" s="726"/>
      <c r="AP803" s="726"/>
      <c r="AQ803" s="726"/>
      <c r="AR803" s="726"/>
      <c r="AS803" s="726"/>
      <c r="AT803" s="726"/>
      <c r="AU803" s="726"/>
      <c r="AV803" s="726"/>
      <c r="AW803" s="726"/>
      <c r="AX803" s="726"/>
      <c r="AY803" s="726"/>
      <c r="AZ803" s="726"/>
      <c r="BA803" s="726"/>
      <c r="BB803" s="726"/>
      <c r="BC803" s="726"/>
      <c r="BD803" s="726"/>
      <c r="BE803" s="726"/>
      <c r="BF803" s="726"/>
      <c r="BG803" s="726"/>
      <c r="BH803" s="726"/>
      <c r="BI803" s="726"/>
      <c r="BJ803" s="726"/>
      <c r="BK803" s="726"/>
      <c r="BL803" s="726"/>
    </row>
    <row r="804" spans="1:64" outlineLevel="1" x14ac:dyDescent="0.2">
      <c r="A804" s="461" t="s">
        <v>1357</v>
      </c>
      <c r="B804" s="463" t="s">
        <v>918</v>
      </c>
      <c r="C804" s="463" t="s">
        <v>918</v>
      </c>
      <c r="D804" s="463" t="s">
        <v>918</v>
      </c>
      <c r="E804" s="463" t="s">
        <v>918</v>
      </c>
      <c r="F804" s="463" t="s">
        <v>918</v>
      </c>
      <c r="G804" s="463" t="s">
        <v>918</v>
      </c>
      <c r="H804" s="463" t="s">
        <v>918</v>
      </c>
      <c r="I804" s="463" t="s">
        <v>918</v>
      </c>
      <c r="J804" s="463" t="s">
        <v>918</v>
      </c>
      <c r="K804" s="463" t="s">
        <v>918</v>
      </c>
      <c r="L804" s="463" t="s">
        <v>918</v>
      </c>
      <c r="M804" s="463" t="s">
        <v>918</v>
      </c>
      <c r="N804" s="463" t="s">
        <v>918</v>
      </c>
      <c r="O804" s="463" t="s">
        <v>918</v>
      </c>
      <c r="P804" s="463" t="s">
        <v>918</v>
      </c>
      <c r="Q804" s="463" t="s">
        <v>918</v>
      </c>
      <c r="R804" s="463" t="s">
        <v>918</v>
      </c>
      <c r="S804" s="463" t="s">
        <v>918</v>
      </c>
      <c r="T804" s="463" t="s">
        <v>918</v>
      </c>
      <c r="U804" s="463" t="s">
        <v>918</v>
      </c>
      <c r="V804" s="463" t="s">
        <v>918</v>
      </c>
      <c r="W804" s="463" t="s">
        <v>918</v>
      </c>
      <c r="X804" s="463" t="s">
        <v>918</v>
      </c>
      <c r="Y804" s="463" t="s">
        <v>918</v>
      </c>
      <c r="Z804" s="726"/>
      <c r="AA804" s="726"/>
      <c r="AB804" s="726"/>
      <c r="AC804" s="726"/>
      <c r="AD804" s="726"/>
      <c r="AE804" s="726"/>
      <c r="AF804" s="726"/>
      <c r="AG804" s="726"/>
      <c r="AH804" s="726"/>
      <c r="AI804" s="726"/>
      <c r="AJ804" s="726"/>
      <c r="AK804" s="726"/>
      <c r="AL804" s="726"/>
      <c r="AM804" s="726"/>
      <c r="AN804" s="726"/>
      <c r="AO804" s="726"/>
      <c r="AP804" s="726"/>
      <c r="AQ804" s="726"/>
      <c r="AR804" s="726"/>
      <c r="AS804" s="726"/>
      <c r="AT804" s="726"/>
      <c r="AU804" s="726"/>
      <c r="AV804" s="726"/>
      <c r="AW804" s="726"/>
      <c r="AX804" s="726"/>
      <c r="AY804" s="726"/>
      <c r="AZ804" s="726"/>
      <c r="BA804" s="726"/>
      <c r="BB804" s="726"/>
      <c r="BC804" s="726"/>
      <c r="BD804" s="726"/>
      <c r="BE804" s="726"/>
      <c r="BF804" s="726"/>
      <c r="BG804" s="726"/>
      <c r="BH804" s="726"/>
      <c r="BI804" s="726"/>
      <c r="BJ804" s="726"/>
      <c r="BK804" s="726"/>
      <c r="BL804" s="726"/>
    </row>
    <row r="805" spans="1:64" outlineLevel="1" x14ac:dyDescent="0.2">
      <c r="A805" s="461" t="s">
        <v>1358</v>
      </c>
      <c r="B805" s="463" t="s">
        <v>918</v>
      </c>
      <c r="C805" s="463" t="s">
        <v>918</v>
      </c>
      <c r="D805" s="463" t="s">
        <v>918</v>
      </c>
      <c r="E805" s="463" t="s">
        <v>918</v>
      </c>
      <c r="F805" s="463" t="s">
        <v>918</v>
      </c>
      <c r="G805" s="463" t="s">
        <v>918</v>
      </c>
      <c r="H805" s="463" t="s">
        <v>918</v>
      </c>
      <c r="I805" s="463" t="s">
        <v>918</v>
      </c>
      <c r="J805" s="463" t="s">
        <v>918</v>
      </c>
      <c r="K805" s="463" t="s">
        <v>918</v>
      </c>
      <c r="L805" s="463" t="s">
        <v>918</v>
      </c>
      <c r="M805" s="463" t="s">
        <v>918</v>
      </c>
      <c r="N805" s="463" t="s">
        <v>918</v>
      </c>
      <c r="O805" s="463" t="s">
        <v>918</v>
      </c>
      <c r="P805" s="463" t="s">
        <v>918</v>
      </c>
      <c r="Q805" s="463" t="s">
        <v>918</v>
      </c>
      <c r="R805" s="463" t="s">
        <v>918</v>
      </c>
      <c r="S805" s="463" t="s">
        <v>918</v>
      </c>
      <c r="T805" s="463" t="s">
        <v>918</v>
      </c>
      <c r="U805" s="463" t="s">
        <v>918</v>
      </c>
      <c r="V805" s="463" t="s">
        <v>918</v>
      </c>
      <c r="W805" s="463" t="s">
        <v>918</v>
      </c>
      <c r="X805" s="463" t="s">
        <v>918</v>
      </c>
      <c r="Y805" s="463" t="s">
        <v>918</v>
      </c>
      <c r="Z805" s="726"/>
      <c r="AA805" s="726"/>
      <c r="AB805" s="726"/>
      <c r="AC805" s="726"/>
      <c r="AD805" s="726"/>
      <c r="AE805" s="726"/>
      <c r="AF805" s="726"/>
      <c r="AG805" s="726"/>
      <c r="AH805" s="726"/>
      <c r="AI805" s="726"/>
      <c r="AJ805" s="726"/>
      <c r="AK805" s="726"/>
      <c r="AL805" s="726"/>
      <c r="AM805" s="726"/>
      <c r="AN805" s="726"/>
      <c r="AO805" s="726"/>
      <c r="AP805" s="726"/>
      <c r="AQ805" s="726"/>
      <c r="AR805" s="726"/>
      <c r="AS805" s="726"/>
      <c r="AT805" s="726"/>
      <c r="AU805" s="726"/>
      <c r="AV805" s="726"/>
      <c r="AW805" s="726"/>
      <c r="AX805" s="726"/>
      <c r="AY805" s="726"/>
      <c r="AZ805" s="726"/>
      <c r="BA805" s="726"/>
      <c r="BB805" s="726"/>
      <c r="BC805" s="726"/>
      <c r="BD805" s="726"/>
      <c r="BE805" s="726"/>
      <c r="BF805" s="726"/>
      <c r="BG805" s="726"/>
      <c r="BH805" s="726"/>
      <c r="BI805" s="726"/>
      <c r="BJ805" s="726"/>
      <c r="BK805" s="726"/>
      <c r="BL805" s="726"/>
    </row>
    <row r="806" spans="1:64" outlineLevel="1" x14ac:dyDescent="0.2">
      <c r="A806" s="461" t="s">
        <v>1359</v>
      </c>
      <c r="B806" s="463" t="s">
        <v>918</v>
      </c>
      <c r="C806" s="463" t="s">
        <v>918</v>
      </c>
      <c r="D806" s="463" t="s">
        <v>918</v>
      </c>
      <c r="E806" s="463" t="s">
        <v>918</v>
      </c>
      <c r="F806" s="463" t="s">
        <v>918</v>
      </c>
      <c r="G806" s="463" t="s">
        <v>918</v>
      </c>
      <c r="H806" s="463" t="s">
        <v>918</v>
      </c>
      <c r="I806" s="463" t="s">
        <v>918</v>
      </c>
      <c r="J806" s="463" t="s">
        <v>918</v>
      </c>
      <c r="K806" s="463" t="s">
        <v>918</v>
      </c>
      <c r="L806" s="463" t="s">
        <v>918</v>
      </c>
      <c r="M806" s="463" t="s">
        <v>918</v>
      </c>
      <c r="N806" s="463" t="s">
        <v>918</v>
      </c>
      <c r="O806" s="463" t="s">
        <v>918</v>
      </c>
      <c r="P806" s="463" t="s">
        <v>918</v>
      </c>
      <c r="Q806" s="463" t="s">
        <v>918</v>
      </c>
      <c r="R806" s="463" t="s">
        <v>918</v>
      </c>
      <c r="S806" s="463" t="s">
        <v>918</v>
      </c>
      <c r="T806" s="463" t="s">
        <v>918</v>
      </c>
      <c r="U806" s="463" t="s">
        <v>918</v>
      </c>
      <c r="V806" s="463" t="s">
        <v>918</v>
      </c>
      <c r="W806" s="463" t="s">
        <v>918</v>
      </c>
      <c r="X806" s="463" t="s">
        <v>918</v>
      </c>
      <c r="Y806" s="463" t="s">
        <v>918</v>
      </c>
      <c r="Z806" s="726"/>
      <c r="AA806" s="726"/>
      <c r="AB806" s="726"/>
      <c r="AC806" s="726"/>
      <c r="AD806" s="726"/>
      <c r="AE806" s="726"/>
      <c r="AF806" s="726"/>
      <c r="AG806" s="726"/>
      <c r="AH806" s="726"/>
      <c r="AI806" s="726"/>
      <c r="AJ806" s="726"/>
      <c r="AK806" s="726"/>
      <c r="AL806" s="726"/>
      <c r="AM806" s="726"/>
      <c r="AN806" s="726"/>
      <c r="AO806" s="726"/>
      <c r="AP806" s="726"/>
      <c r="AQ806" s="726"/>
      <c r="AR806" s="726"/>
      <c r="AS806" s="726"/>
      <c r="AT806" s="726"/>
      <c r="AU806" s="726"/>
      <c r="AV806" s="726"/>
      <c r="AW806" s="726"/>
      <c r="AX806" s="726"/>
      <c r="AY806" s="726"/>
      <c r="AZ806" s="726"/>
      <c r="BA806" s="726"/>
      <c r="BB806" s="726"/>
      <c r="BC806" s="726"/>
      <c r="BD806" s="726"/>
      <c r="BE806" s="726"/>
      <c r="BF806" s="726"/>
      <c r="BG806" s="726"/>
      <c r="BH806" s="726"/>
      <c r="BI806" s="726"/>
      <c r="BJ806" s="726"/>
      <c r="BK806" s="726"/>
      <c r="BL806" s="726"/>
    </row>
    <row r="807" spans="1:64" outlineLevel="1" x14ac:dyDescent="0.2">
      <c r="A807" s="461" t="s">
        <v>1360</v>
      </c>
      <c r="B807" s="463" t="s">
        <v>918</v>
      </c>
      <c r="C807" s="463" t="s">
        <v>918</v>
      </c>
      <c r="D807" s="463" t="s">
        <v>918</v>
      </c>
      <c r="E807" s="463" t="s">
        <v>918</v>
      </c>
      <c r="F807" s="463" t="s">
        <v>918</v>
      </c>
      <c r="G807" s="463" t="s">
        <v>918</v>
      </c>
      <c r="H807" s="463" t="s">
        <v>918</v>
      </c>
      <c r="I807" s="463" t="s">
        <v>918</v>
      </c>
      <c r="J807" s="463" t="s">
        <v>918</v>
      </c>
      <c r="K807" s="463" t="s">
        <v>918</v>
      </c>
      <c r="L807" s="463" t="s">
        <v>918</v>
      </c>
      <c r="M807" s="463" t="s">
        <v>918</v>
      </c>
      <c r="N807" s="463" t="s">
        <v>918</v>
      </c>
      <c r="O807" s="463" t="s">
        <v>918</v>
      </c>
      <c r="P807" s="463" t="s">
        <v>918</v>
      </c>
      <c r="Q807" s="463" t="s">
        <v>918</v>
      </c>
      <c r="R807" s="463" t="s">
        <v>918</v>
      </c>
      <c r="S807" s="463" t="s">
        <v>918</v>
      </c>
      <c r="T807" s="463" t="s">
        <v>918</v>
      </c>
      <c r="U807" s="463" t="s">
        <v>918</v>
      </c>
      <c r="V807" s="463" t="s">
        <v>918</v>
      </c>
      <c r="W807" s="463" t="s">
        <v>918</v>
      </c>
      <c r="X807" s="463" t="s">
        <v>918</v>
      </c>
      <c r="Y807" s="463" t="s">
        <v>918</v>
      </c>
      <c r="Z807" s="726"/>
      <c r="AA807" s="726"/>
      <c r="AB807" s="726"/>
      <c r="AC807" s="726"/>
      <c r="AD807" s="726"/>
      <c r="AE807" s="726"/>
      <c r="AF807" s="726"/>
      <c r="AG807" s="726"/>
      <c r="AH807" s="726"/>
      <c r="AI807" s="726"/>
      <c r="AJ807" s="726"/>
      <c r="AK807" s="726"/>
      <c r="AL807" s="726"/>
      <c r="AM807" s="726"/>
      <c r="AN807" s="726"/>
      <c r="AO807" s="726"/>
      <c r="AP807" s="726"/>
      <c r="AQ807" s="726"/>
      <c r="AR807" s="726"/>
      <c r="AS807" s="726"/>
      <c r="AT807" s="726"/>
      <c r="AU807" s="726"/>
      <c r="AV807" s="726"/>
      <c r="AW807" s="726"/>
      <c r="AX807" s="726"/>
      <c r="AY807" s="726"/>
      <c r="AZ807" s="726"/>
      <c r="BA807" s="726"/>
      <c r="BB807" s="726"/>
      <c r="BC807" s="726"/>
      <c r="BD807" s="726"/>
      <c r="BE807" s="726"/>
      <c r="BF807" s="726"/>
      <c r="BG807" s="726"/>
      <c r="BH807" s="726"/>
      <c r="BI807" s="726"/>
      <c r="BJ807" s="726"/>
      <c r="BK807" s="726"/>
      <c r="BL807" s="726"/>
    </row>
    <row r="808" spans="1:64" outlineLevel="1" x14ac:dyDescent="0.2">
      <c r="A808" s="461" t="s">
        <v>1361</v>
      </c>
      <c r="B808" s="463" t="s">
        <v>918</v>
      </c>
      <c r="C808" s="463" t="s">
        <v>918</v>
      </c>
      <c r="D808" s="463" t="s">
        <v>918</v>
      </c>
      <c r="E808" s="463" t="s">
        <v>918</v>
      </c>
      <c r="F808" s="463" t="s">
        <v>918</v>
      </c>
      <c r="G808" s="463" t="s">
        <v>918</v>
      </c>
      <c r="H808" s="463" t="s">
        <v>918</v>
      </c>
      <c r="I808" s="463" t="s">
        <v>918</v>
      </c>
      <c r="J808" s="463" t="s">
        <v>918</v>
      </c>
      <c r="K808" s="463" t="s">
        <v>918</v>
      </c>
      <c r="L808" s="463" t="s">
        <v>918</v>
      </c>
      <c r="M808" s="463" t="s">
        <v>918</v>
      </c>
      <c r="N808" s="463" t="s">
        <v>918</v>
      </c>
      <c r="O808" s="463" t="s">
        <v>918</v>
      </c>
      <c r="P808" s="463" t="s">
        <v>918</v>
      </c>
      <c r="Q808" s="463" t="s">
        <v>918</v>
      </c>
      <c r="R808" s="463" t="s">
        <v>918</v>
      </c>
      <c r="S808" s="463" t="s">
        <v>918</v>
      </c>
      <c r="T808" s="463" t="s">
        <v>918</v>
      </c>
      <c r="U808" s="463" t="s">
        <v>918</v>
      </c>
      <c r="V808" s="463" t="s">
        <v>918</v>
      </c>
      <c r="W808" s="463" t="s">
        <v>918</v>
      </c>
      <c r="X808" s="463" t="s">
        <v>918</v>
      </c>
      <c r="Y808" s="463" t="s">
        <v>918</v>
      </c>
      <c r="Z808" s="726"/>
      <c r="AA808" s="726"/>
      <c r="AB808" s="726"/>
      <c r="AC808" s="726"/>
      <c r="AD808" s="726"/>
      <c r="AE808" s="726"/>
      <c r="AF808" s="726"/>
      <c r="AG808" s="726"/>
      <c r="AH808" s="726"/>
      <c r="AI808" s="726"/>
      <c r="AJ808" s="726"/>
      <c r="AK808" s="726"/>
      <c r="AL808" s="726"/>
      <c r="AM808" s="726"/>
      <c r="AN808" s="726"/>
      <c r="AO808" s="726"/>
      <c r="AP808" s="726"/>
      <c r="AQ808" s="726"/>
      <c r="AR808" s="726"/>
      <c r="AS808" s="726"/>
      <c r="AT808" s="726"/>
      <c r="AU808" s="726"/>
      <c r="AV808" s="726"/>
      <c r="AW808" s="726"/>
      <c r="AX808" s="726"/>
      <c r="AY808" s="726"/>
      <c r="AZ808" s="726"/>
      <c r="BA808" s="726"/>
      <c r="BB808" s="726"/>
      <c r="BC808" s="726"/>
      <c r="BD808" s="726"/>
      <c r="BE808" s="726"/>
      <c r="BF808" s="726"/>
      <c r="BG808" s="726"/>
      <c r="BH808" s="726"/>
      <c r="BI808" s="726"/>
      <c r="BJ808" s="726"/>
      <c r="BK808" s="726"/>
      <c r="BL808" s="726"/>
    </row>
    <row r="809" spans="1:64" outlineLevel="1" x14ac:dyDescent="0.2">
      <c r="A809" s="461" t="s">
        <v>1362</v>
      </c>
      <c r="B809" s="463" t="s">
        <v>918</v>
      </c>
      <c r="C809" s="463" t="s">
        <v>918</v>
      </c>
      <c r="D809" s="463" t="s">
        <v>918</v>
      </c>
      <c r="E809" s="463" t="s">
        <v>918</v>
      </c>
      <c r="F809" s="463" t="s">
        <v>918</v>
      </c>
      <c r="G809" s="463" t="s">
        <v>918</v>
      </c>
      <c r="H809" s="463" t="s">
        <v>918</v>
      </c>
      <c r="I809" s="463" t="s">
        <v>918</v>
      </c>
      <c r="J809" s="463" t="s">
        <v>918</v>
      </c>
      <c r="K809" s="463" t="s">
        <v>918</v>
      </c>
      <c r="L809" s="463" t="s">
        <v>918</v>
      </c>
      <c r="M809" s="463" t="s">
        <v>918</v>
      </c>
      <c r="N809" s="463" t="s">
        <v>918</v>
      </c>
      <c r="O809" s="463" t="s">
        <v>918</v>
      </c>
      <c r="P809" s="463" t="s">
        <v>918</v>
      </c>
      <c r="Q809" s="463" t="s">
        <v>918</v>
      </c>
      <c r="R809" s="463" t="s">
        <v>918</v>
      </c>
      <c r="S809" s="463" t="s">
        <v>918</v>
      </c>
      <c r="T809" s="463" t="s">
        <v>918</v>
      </c>
      <c r="U809" s="463" t="s">
        <v>918</v>
      </c>
      <c r="V809" s="463" t="s">
        <v>918</v>
      </c>
      <c r="W809" s="463" t="s">
        <v>918</v>
      </c>
      <c r="X809" s="463" t="s">
        <v>918</v>
      </c>
      <c r="Y809" s="463" t="s">
        <v>918</v>
      </c>
      <c r="Z809" s="726"/>
      <c r="AA809" s="726"/>
      <c r="AB809" s="726"/>
      <c r="AC809" s="726"/>
      <c r="AD809" s="726"/>
      <c r="AE809" s="726"/>
      <c r="AF809" s="726"/>
      <c r="AG809" s="726"/>
      <c r="AH809" s="726"/>
      <c r="AI809" s="726"/>
      <c r="AJ809" s="726"/>
      <c r="AK809" s="726"/>
      <c r="AL809" s="726"/>
      <c r="AM809" s="726"/>
      <c r="AN809" s="726"/>
      <c r="AO809" s="726"/>
      <c r="AP809" s="726"/>
      <c r="AQ809" s="726"/>
      <c r="AR809" s="726"/>
      <c r="AS809" s="726"/>
      <c r="AT809" s="726"/>
      <c r="AU809" s="726"/>
      <c r="AV809" s="726"/>
      <c r="AW809" s="726"/>
      <c r="AX809" s="726"/>
      <c r="AY809" s="726"/>
      <c r="AZ809" s="726"/>
      <c r="BA809" s="726"/>
      <c r="BB809" s="726"/>
      <c r="BC809" s="726"/>
      <c r="BD809" s="726"/>
      <c r="BE809" s="726"/>
      <c r="BF809" s="726"/>
      <c r="BG809" s="726"/>
      <c r="BH809" s="726"/>
      <c r="BI809" s="726"/>
      <c r="BJ809" s="726"/>
      <c r="BK809" s="726"/>
      <c r="BL809" s="726"/>
    </row>
    <row r="810" spans="1:64" outlineLevel="1" x14ac:dyDescent="0.2">
      <c r="A810" s="461" t="s">
        <v>1363</v>
      </c>
      <c r="B810" s="463" t="s">
        <v>918</v>
      </c>
      <c r="C810" s="463" t="s">
        <v>918</v>
      </c>
      <c r="D810" s="463" t="s">
        <v>918</v>
      </c>
      <c r="E810" s="463" t="s">
        <v>918</v>
      </c>
      <c r="F810" s="463" t="s">
        <v>918</v>
      </c>
      <c r="G810" s="463" t="s">
        <v>918</v>
      </c>
      <c r="H810" s="463" t="s">
        <v>918</v>
      </c>
      <c r="I810" s="463" t="s">
        <v>918</v>
      </c>
      <c r="J810" s="463" t="s">
        <v>918</v>
      </c>
      <c r="K810" s="463" t="s">
        <v>918</v>
      </c>
      <c r="L810" s="463" t="s">
        <v>918</v>
      </c>
      <c r="M810" s="463" t="s">
        <v>918</v>
      </c>
      <c r="N810" s="463" t="s">
        <v>918</v>
      </c>
      <c r="O810" s="463" t="s">
        <v>918</v>
      </c>
      <c r="P810" s="463" t="s">
        <v>918</v>
      </c>
      <c r="Q810" s="463" t="s">
        <v>918</v>
      </c>
      <c r="R810" s="463" t="s">
        <v>918</v>
      </c>
      <c r="S810" s="463" t="s">
        <v>918</v>
      </c>
      <c r="T810" s="463" t="s">
        <v>918</v>
      </c>
      <c r="U810" s="463" t="s">
        <v>918</v>
      </c>
      <c r="V810" s="463" t="s">
        <v>918</v>
      </c>
      <c r="W810" s="463" t="s">
        <v>918</v>
      </c>
      <c r="X810" s="463" t="s">
        <v>918</v>
      </c>
      <c r="Y810" s="463" t="s">
        <v>918</v>
      </c>
      <c r="Z810" s="726"/>
      <c r="AA810" s="726"/>
      <c r="AB810" s="726"/>
      <c r="AC810" s="726"/>
      <c r="AD810" s="726"/>
      <c r="AE810" s="726"/>
      <c r="AF810" s="726"/>
      <c r="AG810" s="726"/>
      <c r="AH810" s="726"/>
      <c r="AI810" s="726"/>
      <c r="AJ810" s="726"/>
      <c r="AK810" s="726"/>
      <c r="AL810" s="726"/>
      <c r="AM810" s="726"/>
      <c r="AN810" s="726"/>
      <c r="AO810" s="726"/>
      <c r="AP810" s="726"/>
      <c r="AQ810" s="726"/>
      <c r="AR810" s="726"/>
      <c r="AS810" s="726"/>
      <c r="AT810" s="726"/>
      <c r="AU810" s="726"/>
      <c r="AV810" s="726"/>
      <c r="AW810" s="726"/>
      <c r="AX810" s="726"/>
      <c r="AY810" s="726"/>
      <c r="AZ810" s="726"/>
      <c r="BA810" s="726"/>
      <c r="BB810" s="726"/>
      <c r="BC810" s="726"/>
      <c r="BD810" s="726"/>
      <c r="BE810" s="726"/>
      <c r="BF810" s="726"/>
      <c r="BG810" s="726"/>
      <c r="BH810" s="726"/>
      <c r="BI810" s="726"/>
      <c r="BJ810" s="726"/>
      <c r="BK810" s="726"/>
      <c r="BL810" s="726"/>
    </row>
    <row r="811" spans="1:64" outlineLevel="1" x14ac:dyDescent="0.2">
      <c r="A811" s="461" t="s">
        <v>1364</v>
      </c>
      <c r="B811" s="463" t="s">
        <v>918</v>
      </c>
      <c r="C811" s="463" t="s">
        <v>918</v>
      </c>
      <c r="D811" s="463" t="s">
        <v>918</v>
      </c>
      <c r="E811" s="463" t="s">
        <v>918</v>
      </c>
      <c r="F811" s="463" t="s">
        <v>918</v>
      </c>
      <c r="G811" s="463" t="s">
        <v>918</v>
      </c>
      <c r="H811" s="463" t="s">
        <v>918</v>
      </c>
      <c r="I811" s="463" t="s">
        <v>918</v>
      </c>
      <c r="J811" s="463" t="s">
        <v>918</v>
      </c>
      <c r="K811" s="463" t="s">
        <v>918</v>
      </c>
      <c r="L811" s="463" t="s">
        <v>918</v>
      </c>
      <c r="M811" s="463" t="s">
        <v>918</v>
      </c>
      <c r="N811" s="463" t="s">
        <v>918</v>
      </c>
      <c r="O811" s="463" t="s">
        <v>918</v>
      </c>
      <c r="P811" s="463" t="s">
        <v>918</v>
      </c>
      <c r="Q811" s="463" t="s">
        <v>918</v>
      </c>
      <c r="R811" s="463" t="s">
        <v>918</v>
      </c>
      <c r="S811" s="463" t="s">
        <v>918</v>
      </c>
      <c r="T811" s="463" t="s">
        <v>918</v>
      </c>
      <c r="U811" s="463" t="s">
        <v>918</v>
      </c>
      <c r="V811" s="463" t="s">
        <v>918</v>
      </c>
      <c r="W811" s="463" t="s">
        <v>918</v>
      </c>
      <c r="X811" s="463" t="s">
        <v>918</v>
      </c>
      <c r="Y811" s="463" t="s">
        <v>918</v>
      </c>
      <c r="Z811" s="726"/>
      <c r="AA811" s="726"/>
      <c r="AB811" s="726"/>
      <c r="AC811" s="726"/>
      <c r="AD811" s="726"/>
      <c r="AE811" s="726"/>
      <c r="AF811" s="726"/>
      <c r="AG811" s="726"/>
      <c r="AH811" s="726"/>
      <c r="AI811" s="726"/>
      <c r="AJ811" s="726"/>
      <c r="AK811" s="726"/>
      <c r="AL811" s="726"/>
      <c r="AM811" s="726"/>
      <c r="AN811" s="726"/>
      <c r="AO811" s="726"/>
      <c r="AP811" s="726"/>
      <c r="AQ811" s="726"/>
      <c r="AR811" s="726"/>
      <c r="AS811" s="726"/>
      <c r="AT811" s="726"/>
      <c r="AU811" s="726"/>
      <c r="AV811" s="726"/>
      <c r="AW811" s="726"/>
      <c r="AX811" s="726"/>
      <c r="AY811" s="726"/>
      <c r="AZ811" s="726"/>
      <c r="BA811" s="726"/>
      <c r="BB811" s="726"/>
      <c r="BC811" s="726"/>
      <c r="BD811" s="726"/>
      <c r="BE811" s="726"/>
      <c r="BF811" s="726"/>
      <c r="BG811" s="726"/>
      <c r="BH811" s="726"/>
      <c r="BI811" s="726"/>
      <c r="BJ811" s="726"/>
      <c r="BK811" s="726"/>
      <c r="BL811" s="726"/>
    </row>
    <row r="812" spans="1:64" outlineLevel="1" x14ac:dyDescent="0.2">
      <c r="A812" s="461" t="s">
        <v>1365</v>
      </c>
      <c r="B812" s="463" t="s">
        <v>918</v>
      </c>
      <c r="C812" s="463" t="s">
        <v>918</v>
      </c>
      <c r="D812" s="463" t="s">
        <v>918</v>
      </c>
      <c r="E812" s="463" t="s">
        <v>918</v>
      </c>
      <c r="F812" s="463" t="s">
        <v>918</v>
      </c>
      <c r="G812" s="463" t="s">
        <v>918</v>
      </c>
      <c r="H812" s="463" t="s">
        <v>918</v>
      </c>
      <c r="I812" s="463" t="s">
        <v>918</v>
      </c>
      <c r="J812" s="463" t="s">
        <v>918</v>
      </c>
      <c r="K812" s="463" t="s">
        <v>918</v>
      </c>
      <c r="L812" s="463" t="s">
        <v>918</v>
      </c>
      <c r="M812" s="463" t="s">
        <v>918</v>
      </c>
      <c r="N812" s="463" t="s">
        <v>918</v>
      </c>
      <c r="O812" s="463" t="s">
        <v>918</v>
      </c>
      <c r="P812" s="463" t="s">
        <v>918</v>
      </c>
      <c r="Q812" s="463" t="s">
        <v>918</v>
      </c>
      <c r="R812" s="463" t="s">
        <v>918</v>
      </c>
      <c r="S812" s="463" t="s">
        <v>918</v>
      </c>
      <c r="T812" s="463" t="s">
        <v>918</v>
      </c>
      <c r="U812" s="463" t="s">
        <v>918</v>
      </c>
      <c r="V812" s="463" t="s">
        <v>918</v>
      </c>
      <c r="W812" s="463" t="s">
        <v>918</v>
      </c>
      <c r="X812" s="463" t="s">
        <v>918</v>
      </c>
      <c r="Y812" s="463" t="s">
        <v>918</v>
      </c>
      <c r="Z812" s="726"/>
      <c r="AA812" s="726"/>
      <c r="AB812" s="726"/>
      <c r="AC812" s="726"/>
      <c r="AD812" s="726"/>
      <c r="AE812" s="726"/>
      <c r="AF812" s="726"/>
      <c r="AG812" s="726"/>
      <c r="AH812" s="726"/>
      <c r="AI812" s="726"/>
      <c r="AJ812" s="726"/>
      <c r="AK812" s="726"/>
      <c r="AL812" s="726"/>
      <c r="AM812" s="726"/>
      <c r="AN812" s="726"/>
      <c r="AO812" s="726"/>
      <c r="AP812" s="726"/>
      <c r="AQ812" s="726"/>
      <c r="AR812" s="726"/>
      <c r="AS812" s="726"/>
      <c r="AT812" s="726"/>
      <c r="AU812" s="726"/>
      <c r="AV812" s="726"/>
      <c r="AW812" s="726"/>
      <c r="AX812" s="726"/>
      <c r="AY812" s="726"/>
      <c r="AZ812" s="726"/>
      <c r="BA812" s="726"/>
      <c r="BB812" s="726"/>
      <c r="BC812" s="726"/>
      <c r="BD812" s="726"/>
      <c r="BE812" s="726"/>
      <c r="BF812" s="726"/>
      <c r="BG812" s="726"/>
      <c r="BH812" s="726"/>
      <c r="BI812" s="726"/>
      <c r="BJ812" s="726"/>
      <c r="BK812" s="726"/>
      <c r="BL812" s="726"/>
    </row>
    <row r="813" spans="1:64" outlineLevel="1" x14ac:dyDescent="0.2">
      <c r="A813" s="461" t="s">
        <v>1366</v>
      </c>
      <c r="B813" s="463" t="s">
        <v>918</v>
      </c>
      <c r="C813" s="463" t="s">
        <v>918</v>
      </c>
      <c r="D813" s="463" t="s">
        <v>918</v>
      </c>
      <c r="E813" s="463" t="s">
        <v>918</v>
      </c>
      <c r="F813" s="463" t="s">
        <v>918</v>
      </c>
      <c r="G813" s="463" t="s">
        <v>918</v>
      </c>
      <c r="H813" s="463" t="s">
        <v>918</v>
      </c>
      <c r="I813" s="463" t="s">
        <v>918</v>
      </c>
      <c r="J813" s="463" t="s">
        <v>918</v>
      </c>
      <c r="K813" s="463" t="s">
        <v>918</v>
      </c>
      <c r="L813" s="463" t="s">
        <v>918</v>
      </c>
      <c r="M813" s="463" t="s">
        <v>918</v>
      </c>
      <c r="N813" s="463" t="s">
        <v>918</v>
      </c>
      <c r="O813" s="463" t="s">
        <v>918</v>
      </c>
      <c r="P813" s="463" t="s">
        <v>918</v>
      </c>
      <c r="Q813" s="463" t="s">
        <v>918</v>
      </c>
      <c r="R813" s="463" t="s">
        <v>918</v>
      </c>
      <c r="S813" s="463" t="s">
        <v>918</v>
      </c>
      <c r="T813" s="463" t="s">
        <v>918</v>
      </c>
      <c r="U813" s="463" t="s">
        <v>918</v>
      </c>
      <c r="V813" s="463" t="s">
        <v>918</v>
      </c>
      <c r="W813" s="463" t="s">
        <v>918</v>
      </c>
      <c r="X813" s="463" t="s">
        <v>918</v>
      </c>
      <c r="Y813" s="463" t="s">
        <v>918</v>
      </c>
      <c r="Z813" s="726"/>
      <c r="AA813" s="726"/>
      <c r="AB813" s="726"/>
      <c r="AC813" s="726"/>
      <c r="AD813" s="726"/>
      <c r="AE813" s="726"/>
      <c r="AF813" s="726"/>
      <c r="AG813" s="726"/>
      <c r="AH813" s="726"/>
      <c r="AI813" s="726"/>
      <c r="AJ813" s="726"/>
      <c r="AK813" s="726"/>
      <c r="AL813" s="726"/>
      <c r="AM813" s="726"/>
      <c r="AN813" s="726"/>
      <c r="AO813" s="726"/>
      <c r="AP813" s="726"/>
      <c r="AQ813" s="726"/>
      <c r="AR813" s="726"/>
      <c r="AS813" s="726"/>
      <c r="AT813" s="726"/>
      <c r="AU813" s="726"/>
      <c r="AV813" s="726"/>
      <c r="AW813" s="726"/>
      <c r="AX813" s="726"/>
      <c r="AY813" s="726"/>
      <c r="AZ813" s="726"/>
      <c r="BA813" s="726"/>
      <c r="BB813" s="726"/>
      <c r="BC813" s="726"/>
      <c r="BD813" s="726"/>
      <c r="BE813" s="726"/>
      <c r="BF813" s="726"/>
      <c r="BG813" s="726"/>
      <c r="BH813" s="726"/>
      <c r="BI813" s="726"/>
      <c r="BJ813" s="726"/>
      <c r="BK813" s="726"/>
      <c r="BL813" s="726"/>
    </row>
    <row r="814" spans="1:64" outlineLevel="1" x14ac:dyDescent="0.2">
      <c r="A814" s="461" t="s">
        <v>1367</v>
      </c>
      <c r="B814" s="463" t="s">
        <v>918</v>
      </c>
      <c r="C814" s="463" t="s">
        <v>918</v>
      </c>
      <c r="D814" s="463" t="s">
        <v>918</v>
      </c>
      <c r="E814" s="463" t="s">
        <v>918</v>
      </c>
      <c r="F814" s="463" t="s">
        <v>918</v>
      </c>
      <c r="G814" s="463" t="s">
        <v>918</v>
      </c>
      <c r="H814" s="463" t="s">
        <v>918</v>
      </c>
      <c r="I814" s="463" t="s">
        <v>918</v>
      </c>
      <c r="J814" s="463" t="s">
        <v>918</v>
      </c>
      <c r="K814" s="463" t="s">
        <v>918</v>
      </c>
      <c r="L814" s="463" t="s">
        <v>918</v>
      </c>
      <c r="M814" s="463" t="s">
        <v>918</v>
      </c>
      <c r="N814" s="463" t="s">
        <v>918</v>
      </c>
      <c r="O814" s="463" t="s">
        <v>918</v>
      </c>
      <c r="P814" s="463" t="s">
        <v>918</v>
      </c>
      <c r="Q814" s="463" t="s">
        <v>918</v>
      </c>
      <c r="R814" s="463" t="s">
        <v>918</v>
      </c>
      <c r="S814" s="463" t="s">
        <v>918</v>
      </c>
      <c r="T814" s="463" t="s">
        <v>918</v>
      </c>
      <c r="U814" s="463" t="s">
        <v>918</v>
      </c>
      <c r="V814" s="463" t="s">
        <v>918</v>
      </c>
      <c r="W814" s="463" t="s">
        <v>918</v>
      </c>
      <c r="X814" s="463" t="s">
        <v>918</v>
      </c>
      <c r="Y814" s="463" t="s">
        <v>918</v>
      </c>
      <c r="Z814" s="726"/>
      <c r="AA814" s="726"/>
      <c r="AB814" s="726"/>
      <c r="AC814" s="726"/>
      <c r="AD814" s="726"/>
      <c r="AE814" s="726"/>
      <c r="AF814" s="726"/>
      <c r="AG814" s="726"/>
      <c r="AH814" s="726"/>
      <c r="AI814" s="726"/>
      <c r="AJ814" s="726"/>
      <c r="AK814" s="726"/>
      <c r="AL814" s="726"/>
      <c r="AM814" s="726"/>
      <c r="AN814" s="726"/>
      <c r="AO814" s="726"/>
      <c r="AP814" s="726"/>
      <c r="AQ814" s="726"/>
      <c r="AR814" s="726"/>
      <c r="AS814" s="726"/>
      <c r="AT814" s="726"/>
      <c r="AU814" s="726"/>
      <c r="AV814" s="726"/>
      <c r="AW814" s="726"/>
      <c r="AX814" s="726"/>
      <c r="AY814" s="726"/>
      <c r="AZ814" s="726"/>
      <c r="BA814" s="726"/>
      <c r="BB814" s="726"/>
      <c r="BC814" s="726"/>
      <c r="BD814" s="726"/>
      <c r="BE814" s="726"/>
      <c r="BF814" s="726"/>
      <c r="BG814" s="726"/>
      <c r="BH814" s="726"/>
      <c r="BI814" s="726"/>
      <c r="BJ814" s="726"/>
      <c r="BK814" s="726"/>
      <c r="BL814" s="726"/>
    </row>
    <row r="815" spans="1:64" outlineLevel="1" x14ac:dyDescent="0.2">
      <c r="A815" s="461" t="s">
        <v>1368</v>
      </c>
      <c r="B815" s="463" t="s">
        <v>918</v>
      </c>
      <c r="C815" s="463" t="s">
        <v>918</v>
      </c>
      <c r="D815" s="463" t="s">
        <v>918</v>
      </c>
      <c r="E815" s="463" t="s">
        <v>918</v>
      </c>
      <c r="F815" s="463" t="s">
        <v>918</v>
      </c>
      <c r="G815" s="463" t="s">
        <v>918</v>
      </c>
      <c r="H815" s="463" t="s">
        <v>918</v>
      </c>
      <c r="I815" s="463" t="s">
        <v>918</v>
      </c>
      <c r="J815" s="463" t="s">
        <v>918</v>
      </c>
      <c r="K815" s="463" t="s">
        <v>918</v>
      </c>
      <c r="L815" s="463" t="s">
        <v>918</v>
      </c>
      <c r="M815" s="463" t="s">
        <v>918</v>
      </c>
      <c r="N815" s="463" t="s">
        <v>918</v>
      </c>
      <c r="O815" s="463" t="s">
        <v>918</v>
      </c>
      <c r="P815" s="463" t="s">
        <v>918</v>
      </c>
      <c r="Q815" s="463" t="s">
        <v>918</v>
      </c>
      <c r="R815" s="463" t="s">
        <v>918</v>
      </c>
      <c r="S815" s="463" t="s">
        <v>918</v>
      </c>
      <c r="T815" s="463" t="s">
        <v>918</v>
      </c>
      <c r="U815" s="463" t="s">
        <v>918</v>
      </c>
      <c r="V815" s="463" t="s">
        <v>918</v>
      </c>
      <c r="W815" s="463" t="s">
        <v>918</v>
      </c>
      <c r="X815" s="463" t="s">
        <v>918</v>
      </c>
      <c r="Y815" s="463" t="s">
        <v>918</v>
      </c>
      <c r="Z815" s="726"/>
      <c r="AA815" s="726"/>
      <c r="AB815" s="726"/>
      <c r="AC815" s="726"/>
      <c r="AD815" s="726"/>
      <c r="AE815" s="726"/>
      <c r="AF815" s="726"/>
      <c r="AG815" s="726"/>
      <c r="AH815" s="726"/>
      <c r="AI815" s="726"/>
      <c r="AJ815" s="726"/>
      <c r="AK815" s="726"/>
      <c r="AL815" s="726"/>
      <c r="AM815" s="726"/>
      <c r="AN815" s="726"/>
      <c r="AO815" s="726"/>
      <c r="AP815" s="726"/>
      <c r="AQ815" s="726"/>
      <c r="AR815" s="726"/>
      <c r="AS815" s="726"/>
      <c r="AT815" s="726"/>
      <c r="AU815" s="726"/>
      <c r="AV815" s="726"/>
      <c r="AW815" s="726"/>
      <c r="AX815" s="726"/>
      <c r="AY815" s="726"/>
      <c r="AZ815" s="726"/>
      <c r="BA815" s="726"/>
      <c r="BB815" s="726"/>
      <c r="BC815" s="726"/>
      <c r="BD815" s="726"/>
      <c r="BE815" s="726"/>
      <c r="BF815" s="726"/>
      <c r="BG815" s="726"/>
      <c r="BH815" s="726"/>
      <c r="BI815" s="726"/>
      <c r="BJ815" s="726"/>
      <c r="BK815" s="726"/>
      <c r="BL815" s="726"/>
    </row>
    <row r="816" spans="1:64" outlineLevel="1" x14ac:dyDescent="0.2">
      <c r="A816" s="461" t="s">
        <v>1369</v>
      </c>
      <c r="B816" s="463" t="s">
        <v>918</v>
      </c>
      <c r="C816" s="463" t="s">
        <v>918</v>
      </c>
      <c r="D816" s="463" t="s">
        <v>918</v>
      </c>
      <c r="E816" s="463" t="s">
        <v>918</v>
      </c>
      <c r="F816" s="463" t="s">
        <v>918</v>
      </c>
      <c r="G816" s="463" t="s">
        <v>918</v>
      </c>
      <c r="H816" s="463" t="s">
        <v>918</v>
      </c>
      <c r="I816" s="463" t="s">
        <v>918</v>
      </c>
      <c r="J816" s="463" t="s">
        <v>918</v>
      </c>
      <c r="K816" s="463" t="s">
        <v>918</v>
      </c>
      <c r="L816" s="463" t="s">
        <v>918</v>
      </c>
      <c r="M816" s="463" t="s">
        <v>918</v>
      </c>
      <c r="N816" s="463" t="s">
        <v>918</v>
      </c>
      <c r="O816" s="463" t="s">
        <v>918</v>
      </c>
      <c r="P816" s="463" t="s">
        <v>918</v>
      </c>
      <c r="Q816" s="463" t="s">
        <v>918</v>
      </c>
      <c r="R816" s="463" t="s">
        <v>918</v>
      </c>
      <c r="S816" s="463" t="s">
        <v>918</v>
      </c>
      <c r="T816" s="463" t="s">
        <v>918</v>
      </c>
      <c r="U816" s="463" t="s">
        <v>918</v>
      </c>
      <c r="V816" s="463" t="s">
        <v>918</v>
      </c>
      <c r="W816" s="463" t="s">
        <v>918</v>
      </c>
      <c r="X816" s="463" t="s">
        <v>918</v>
      </c>
      <c r="Y816" s="463" t="s">
        <v>918</v>
      </c>
      <c r="Z816" s="726"/>
      <c r="AA816" s="726"/>
      <c r="AB816" s="726"/>
      <c r="AC816" s="726"/>
      <c r="AD816" s="726"/>
      <c r="AE816" s="726"/>
      <c r="AF816" s="726"/>
      <c r="AG816" s="726"/>
      <c r="AH816" s="726"/>
      <c r="AI816" s="726"/>
      <c r="AJ816" s="726"/>
      <c r="AK816" s="726"/>
      <c r="AL816" s="726"/>
      <c r="AM816" s="726"/>
      <c r="AN816" s="726"/>
      <c r="AO816" s="726"/>
      <c r="AP816" s="726"/>
      <c r="AQ816" s="726"/>
      <c r="AR816" s="726"/>
      <c r="AS816" s="726"/>
      <c r="AT816" s="726"/>
      <c r="AU816" s="726"/>
      <c r="AV816" s="726"/>
      <c r="AW816" s="726"/>
      <c r="AX816" s="726"/>
      <c r="AY816" s="726"/>
      <c r="AZ816" s="726"/>
      <c r="BA816" s="726"/>
      <c r="BB816" s="726"/>
      <c r="BC816" s="726"/>
      <c r="BD816" s="726"/>
      <c r="BE816" s="726"/>
      <c r="BF816" s="726"/>
      <c r="BG816" s="726"/>
      <c r="BH816" s="726"/>
      <c r="BI816" s="726"/>
      <c r="BJ816" s="726"/>
      <c r="BK816" s="726"/>
      <c r="BL816" s="726"/>
    </row>
    <row r="817" spans="1:64" outlineLevel="1" x14ac:dyDescent="0.2">
      <c r="A817" s="726"/>
      <c r="B817" s="726"/>
      <c r="C817" s="726"/>
      <c r="D817" s="726"/>
      <c r="E817" s="726"/>
      <c r="F817" s="726"/>
      <c r="G817" s="726"/>
      <c r="H817" s="726"/>
      <c r="I817" s="726"/>
      <c r="J817" s="726"/>
      <c r="K817" s="726"/>
      <c r="L817" s="726"/>
      <c r="M817" s="726"/>
      <c r="N817" s="726"/>
      <c r="O817" s="726"/>
      <c r="P817" s="726"/>
      <c r="Q817" s="726"/>
      <c r="R817" s="726"/>
      <c r="S817" s="726"/>
      <c r="T817" s="726"/>
      <c r="U817" s="726"/>
      <c r="V817" s="726"/>
      <c r="W817" s="726"/>
      <c r="X817" s="726"/>
      <c r="Y817" s="726"/>
      <c r="Z817" s="726"/>
      <c r="AA817" s="726"/>
      <c r="AB817" s="726"/>
      <c r="AC817" s="726"/>
      <c r="AD817" s="726"/>
      <c r="AE817" s="726"/>
      <c r="AF817" s="726"/>
      <c r="AG817" s="726"/>
      <c r="AH817" s="726"/>
      <c r="AI817" s="726"/>
      <c r="AJ817" s="726"/>
      <c r="AK817" s="726"/>
      <c r="AL817" s="726"/>
      <c r="AM817" s="726"/>
      <c r="AN817" s="726"/>
      <c r="AO817" s="726"/>
      <c r="AP817" s="726"/>
      <c r="AQ817" s="726"/>
      <c r="AR817" s="726"/>
      <c r="AS817" s="726"/>
      <c r="AT817" s="726"/>
      <c r="AU817" s="726"/>
      <c r="AV817" s="726"/>
      <c r="AW817" s="726"/>
      <c r="AX817" s="726"/>
      <c r="AY817" s="726"/>
      <c r="AZ817" s="726"/>
      <c r="BA817" s="726"/>
      <c r="BB817" s="726"/>
      <c r="BC817" s="726"/>
      <c r="BD817" s="726"/>
      <c r="BE817" s="726"/>
      <c r="BF817" s="726"/>
      <c r="BG817" s="726"/>
      <c r="BH817" s="726"/>
      <c r="BI817" s="726"/>
      <c r="BJ817" s="726"/>
      <c r="BK817" s="726"/>
      <c r="BL817" s="726"/>
    </row>
    <row r="818" spans="1:64" x14ac:dyDescent="0.2">
      <c r="A818" s="725" t="s">
        <v>1382</v>
      </c>
      <c r="B818" s="726"/>
      <c r="C818" s="726"/>
      <c r="D818" s="726"/>
      <c r="E818" s="726"/>
      <c r="F818" s="726"/>
      <c r="G818" s="726"/>
      <c r="H818" s="726"/>
      <c r="I818" s="726"/>
      <c r="J818" s="726"/>
      <c r="K818" s="726"/>
      <c r="L818" s="726"/>
      <c r="M818" s="726"/>
      <c r="N818" s="726"/>
      <c r="O818" s="726"/>
      <c r="P818" s="726"/>
      <c r="Q818" s="726"/>
      <c r="R818" s="726"/>
      <c r="S818" s="726"/>
      <c r="T818" s="726"/>
      <c r="U818" s="726"/>
      <c r="V818" s="726"/>
      <c r="W818" s="726"/>
      <c r="X818" s="726"/>
      <c r="Y818" s="726"/>
      <c r="Z818" s="726"/>
      <c r="AA818" s="726"/>
      <c r="AB818" s="726"/>
      <c r="AC818" s="726"/>
      <c r="AD818" s="726"/>
      <c r="AE818" s="726"/>
      <c r="AF818" s="726"/>
      <c r="AG818" s="726"/>
      <c r="AH818" s="726"/>
      <c r="AI818" s="726"/>
      <c r="AJ818" s="726"/>
      <c r="AK818" s="726"/>
      <c r="AL818" s="726"/>
      <c r="AM818" s="726"/>
      <c r="AN818" s="726"/>
      <c r="AO818" s="726"/>
      <c r="AP818" s="726"/>
      <c r="AQ818" s="726"/>
      <c r="AR818" s="726"/>
      <c r="AS818" s="726"/>
      <c r="AT818" s="726"/>
      <c r="AU818" s="726"/>
      <c r="AV818" s="726"/>
      <c r="AW818" s="726"/>
      <c r="AX818" s="726"/>
      <c r="AY818" s="726"/>
      <c r="AZ818" s="726"/>
      <c r="BA818" s="726"/>
      <c r="BB818" s="726"/>
      <c r="BC818" s="726"/>
      <c r="BD818" s="726"/>
      <c r="BE818" s="726"/>
      <c r="BF818" s="726"/>
      <c r="BG818" s="726"/>
      <c r="BH818" s="726"/>
      <c r="BI818" s="726"/>
      <c r="BJ818" s="726"/>
      <c r="BK818" s="726"/>
      <c r="BL818" s="726"/>
    </row>
    <row r="819" spans="1:64" x14ac:dyDescent="0.2">
      <c r="A819" s="652"/>
      <c r="B819" s="462" t="s">
        <v>595</v>
      </c>
      <c r="C819" s="462" t="s">
        <v>596</v>
      </c>
      <c r="D819" s="462" t="s">
        <v>597</v>
      </c>
      <c r="E819" s="462" t="s">
        <v>598</v>
      </c>
      <c r="F819" s="462" t="s">
        <v>619</v>
      </c>
      <c r="G819" s="462" t="s">
        <v>783</v>
      </c>
      <c r="H819" s="462" t="s">
        <v>752</v>
      </c>
      <c r="I819" s="462" t="s">
        <v>753</v>
      </c>
      <c r="J819" s="462" t="s">
        <v>754</v>
      </c>
      <c r="K819" s="462" t="s">
        <v>755</v>
      </c>
      <c r="L819" s="462" t="s">
        <v>756</v>
      </c>
      <c r="M819" s="462" t="s">
        <v>757</v>
      </c>
      <c r="N819" s="462" t="s">
        <v>758</v>
      </c>
      <c r="O819" s="462" t="s">
        <v>759</v>
      </c>
      <c r="P819" s="462" t="s">
        <v>760</v>
      </c>
      <c r="Q819" s="462" t="s">
        <v>761</v>
      </c>
      <c r="R819" s="462" t="s">
        <v>762</v>
      </c>
      <c r="S819" s="462" t="s">
        <v>763</v>
      </c>
      <c r="T819" s="462" t="s">
        <v>764</v>
      </c>
      <c r="U819" s="462" t="s">
        <v>765</v>
      </c>
      <c r="V819" s="462" t="s">
        <v>766</v>
      </c>
      <c r="W819" s="462" t="s">
        <v>767</v>
      </c>
      <c r="X819" s="462" t="s">
        <v>768</v>
      </c>
      <c r="Y819" s="462" t="s">
        <v>769</v>
      </c>
      <c r="Z819" s="726"/>
      <c r="AA819" s="726"/>
      <c r="AB819" s="726"/>
      <c r="AC819" s="726"/>
      <c r="AD819" s="726"/>
      <c r="AE819" s="726"/>
      <c r="AF819" s="726"/>
      <c r="AG819" s="726"/>
      <c r="AH819" s="726"/>
      <c r="AI819" s="726"/>
      <c r="AJ819" s="726"/>
      <c r="AK819" s="726"/>
      <c r="AL819" s="726"/>
      <c r="AM819" s="726"/>
      <c r="AN819" s="726"/>
      <c r="AO819" s="726"/>
      <c r="AP819" s="726"/>
      <c r="AQ819" s="726"/>
      <c r="AR819" s="726"/>
      <c r="AS819" s="726"/>
      <c r="AT819" s="726"/>
      <c r="AU819" s="726"/>
      <c r="AV819" s="726"/>
      <c r="AW819" s="726"/>
      <c r="AX819" s="726"/>
      <c r="AY819" s="726"/>
      <c r="AZ819" s="726"/>
      <c r="BA819" s="726"/>
      <c r="BB819" s="726"/>
      <c r="BC819" s="726"/>
      <c r="BD819" s="726"/>
      <c r="BE819" s="726"/>
      <c r="BF819" s="726"/>
      <c r="BG819" s="726"/>
      <c r="BH819" s="726"/>
      <c r="BI819" s="726"/>
      <c r="BJ819" s="726"/>
      <c r="BK819" s="726"/>
      <c r="BL819" s="726"/>
    </row>
    <row r="820" spans="1:64" outlineLevel="1" x14ac:dyDescent="0.2">
      <c r="A820" s="461" t="s">
        <v>1064</v>
      </c>
      <c r="B820" s="463" t="s">
        <v>918</v>
      </c>
      <c r="C820" s="463" t="s">
        <v>918</v>
      </c>
      <c r="D820" s="463" t="s">
        <v>918</v>
      </c>
      <c r="E820" s="463" t="s">
        <v>918</v>
      </c>
      <c r="F820" s="463" t="s">
        <v>918</v>
      </c>
      <c r="G820" s="463" t="s">
        <v>918</v>
      </c>
      <c r="H820" s="463" t="s">
        <v>918</v>
      </c>
      <c r="I820" s="463" t="s">
        <v>918</v>
      </c>
      <c r="J820" s="463" t="s">
        <v>918</v>
      </c>
      <c r="K820" s="463" t="s">
        <v>918</v>
      </c>
      <c r="L820" s="463" t="s">
        <v>918</v>
      </c>
      <c r="M820" s="463" t="s">
        <v>918</v>
      </c>
      <c r="N820" s="463" t="s">
        <v>918</v>
      </c>
      <c r="O820" s="463" t="s">
        <v>918</v>
      </c>
      <c r="P820" s="463" t="s">
        <v>918</v>
      </c>
      <c r="Q820" s="463" t="s">
        <v>918</v>
      </c>
      <c r="R820" s="463" t="s">
        <v>918</v>
      </c>
      <c r="S820" s="463" t="s">
        <v>918</v>
      </c>
      <c r="T820" s="463" t="s">
        <v>918</v>
      </c>
      <c r="U820" s="463" t="s">
        <v>918</v>
      </c>
      <c r="V820" s="463" t="s">
        <v>918</v>
      </c>
      <c r="W820" s="463" t="s">
        <v>918</v>
      </c>
      <c r="X820" s="463" t="s">
        <v>918</v>
      </c>
      <c r="Y820" s="463" t="s">
        <v>918</v>
      </c>
      <c r="Z820" s="726"/>
      <c r="AA820" s="726"/>
      <c r="AB820" s="726"/>
      <c r="AC820" s="726"/>
      <c r="AD820" s="726"/>
      <c r="AE820" s="726"/>
      <c r="AF820" s="726"/>
      <c r="AG820" s="726"/>
      <c r="AH820" s="726"/>
      <c r="AI820" s="726"/>
      <c r="AJ820" s="726"/>
      <c r="AK820" s="726"/>
      <c r="AL820" s="726"/>
      <c r="AM820" s="726"/>
      <c r="AN820" s="726"/>
      <c r="AO820" s="726"/>
      <c r="AP820" s="726"/>
      <c r="AQ820" s="726"/>
      <c r="AR820" s="726"/>
      <c r="AS820" s="726"/>
      <c r="AT820" s="726"/>
      <c r="AU820" s="726"/>
      <c r="AV820" s="726"/>
      <c r="AW820" s="726"/>
      <c r="AX820" s="726"/>
      <c r="AY820" s="726"/>
      <c r="AZ820" s="726"/>
      <c r="BA820" s="726"/>
      <c r="BB820" s="726"/>
      <c r="BC820" s="726"/>
      <c r="BD820" s="726"/>
      <c r="BE820" s="726"/>
      <c r="BF820" s="726"/>
      <c r="BG820" s="726"/>
      <c r="BH820" s="726"/>
      <c r="BI820" s="726"/>
      <c r="BJ820" s="726"/>
      <c r="BK820" s="726"/>
      <c r="BL820" s="726"/>
    </row>
    <row r="821" spans="1:64" outlineLevel="1" x14ac:dyDescent="0.2">
      <c r="A821" s="461" t="s">
        <v>1066</v>
      </c>
      <c r="B821" s="463" t="s">
        <v>918</v>
      </c>
      <c r="C821" s="463" t="s">
        <v>918</v>
      </c>
      <c r="D821" s="463" t="s">
        <v>918</v>
      </c>
      <c r="E821" s="463" t="s">
        <v>918</v>
      </c>
      <c r="F821" s="463" t="s">
        <v>918</v>
      </c>
      <c r="G821" s="463" t="s">
        <v>918</v>
      </c>
      <c r="H821" s="463" t="s">
        <v>918</v>
      </c>
      <c r="I821" s="463" t="s">
        <v>918</v>
      </c>
      <c r="J821" s="463" t="s">
        <v>918</v>
      </c>
      <c r="K821" s="463" t="s">
        <v>918</v>
      </c>
      <c r="L821" s="463" t="s">
        <v>918</v>
      </c>
      <c r="M821" s="463" t="s">
        <v>918</v>
      </c>
      <c r="N821" s="463" t="s">
        <v>918</v>
      </c>
      <c r="O821" s="463" t="s">
        <v>918</v>
      </c>
      <c r="P821" s="463" t="s">
        <v>918</v>
      </c>
      <c r="Q821" s="463" t="s">
        <v>918</v>
      </c>
      <c r="R821" s="463" t="s">
        <v>918</v>
      </c>
      <c r="S821" s="463" t="s">
        <v>918</v>
      </c>
      <c r="T821" s="463" t="s">
        <v>918</v>
      </c>
      <c r="U821" s="463" t="s">
        <v>918</v>
      </c>
      <c r="V821" s="463" t="s">
        <v>918</v>
      </c>
      <c r="W821" s="463" t="s">
        <v>918</v>
      </c>
      <c r="X821" s="463" t="s">
        <v>918</v>
      </c>
      <c r="Y821" s="463" t="s">
        <v>918</v>
      </c>
      <c r="Z821" s="726"/>
      <c r="AA821" s="726"/>
      <c r="AB821" s="726"/>
      <c r="AC821" s="726"/>
      <c r="AD821" s="726"/>
      <c r="AE821" s="726"/>
      <c r="AF821" s="726"/>
      <c r="AG821" s="726"/>
      <c r="AH821" s="726"/>
      <c r="AI821" s="726"/>
      <c r="AJ821" s="726"/>
      <c r="AK821" s="726"/>
      <c r="AL821" s="726"/>
      <c r="AM821" s="726"/>
      <c r="AN821" s="726"/>
      <c r="AO821" s="726"/>
      <c r="AP821" s="726"/>
      <c r="AQ821" s="726"/>
      <c r="AR821" s="726"/>
      <c r="AS821" s="726"/>
      <c r="AT821" s="726"/>
      <c r="AU821" s="726"/>
      <c r="AV821" s="726"/>
      <c r="AW821" s="726"/>
      <c r="AX821" s="726"/>
      <c r="AY821" s="726"/>
      <c r="AZ821" s="726"/>
      <c r="BA821" s="726"/>
      <c r="BB821" s="726"/>
      <c r="BC821" s="726"/>
      <c r="BD821" s="726"/>
      <c r="BE821" s="726"/>
      <c r="BF821" s="726"/>
      <c r="BG821" s="726"/>
      <c r="BH821" s="726"/>
      <c r="BI821" s="726"/>
      <c r="BJ821" s="726"/>
      <c r="BK821" s="726"/>
      <c r="BL821" s="726"/>
    </row>
    <row r="822" spans="1:64" outlineLevel="1" x14ac:dyDescent="0.2">
      <c r="A822" s="461" t="s">
        <v>1067</v>
      </c>
      <c r="B822" s="463" t="s">
        <v>918</v>
      </c>
      <c r="C822" s="463" t="s">
        <v>918</v>
      </c>
      <c r="D822" s="463" t="s">
        <v>918</v>
      </c>
      <c r="E822" s="463" t="s">
        <v>918</v>
      </c>
      <c r="F822" s="463" t="s">
        <v>918</v>
      </c>
      <c r="G822" s="463" t="s">
        <v>918</v>
      </c>
      <c r="H822" s="463" t="s">
        <v>918</v>
      </c>
      <c r="I822" s="463" t="s">
        <v>918</v>
      </c>
      <c r="J822" s="463" t="s">
        <v>918</v>
      </c>
      <c r="K822" s="463" t="s">
        <v>918</v>
      </c>
      <c r="L822" s="463" t="s">
        <v>918</v>
      </c>
      <c r="M822" s="463" t="s">
        <v>918</v>
      </c>
      <c r="N822" s="463" t="s">
        <v>918</v>
      </c>
      <c r="O822" s="463" t="s">
        <v>918</v>
      </c>
      <c r="P822" s="463" t="s">
        <v>918</v>
      </c>
      <c r="Q822" s="463" t="s">
        <v>918</v>
      </c>
      <c r="R822" s="463" t="s">
        <v>918</v>
      </c>
      <c r="S822" s="463" t="s">
        <v>918</v>
      </c>
      <c r="T822" s="463" t="s">
        <v>918</v>
      </c>
      <c r="U822" s="463" t="s">
        <v>918</v>
      </c>
      <c r="V822" s="463" t="s">
        <v>918</v>
      </c>
      <c r="W822" s="463" t="s">
        <v>918</v>
      </c>
      <c r="X822" s="463" t="s">
        <v>918</v>
      </c>
      <c r="Y822" s="463" t="s">
        <v>918</v>
      </c>
      <c r="Z822" s="726"/>
      <c r="AA822" s="726"/>
      <c r="AB822" s="726"/>
      <c r="AC822" s="726"/>
      <c r="AD822" s="726"/>
      <c r="AE822" s="726"/>
      <c r="AF822" s="726"/>
      <c r="AG822" s="726"/>
      <c r="AH822" s="726"/>
      <c r="AI822" s="726"/>
      <c r="AJ822" s="726"/>
      <c r="AK822" s="726"/>
      <c r="AL822" s="726"/>
      <c r="AM822" s="726"/>
      <c r="AN822" s="726"/>
      <c r="AO822" s="726"/>
      <c r="AP822" s="726"/>
      <c r="AQ822" s="726"/>
      <c r="AR822" s="726"/>
      <c r="AS822" s="726"/>
      <c r="AT822" s="726"/>
      <c r="AU822" s="726"/>
      <c r="AV822" s="726"/>
      <c r="AW822" s="726"/>
      <c r="AX822" s="726"/>
      <c r="AY822" s="726"/>
      <c r="AZ822" s="726"/>
      <c r="BA822" s="726"/>
      <c r="BB822" s="726"/>
      <c r="BC822" s="726"/>
      <c r="BD822" s="726"/>
      <c r="BE822" s="726"/>
      <c r="BF822" s="726"/>
      <c r="BG822" s="726"/>
      <c r="BH822" s="726"/>
      <c r="BI822" s="726"/>
      <c r="BJ822" s="726"/>
      <c r="BK822" s="726"/>
      <c r="BL822" s="726"/>
    </row>
    <row r="823" spans="1:64" outlineLevel="1" x14ac:dyDescent="0.2">
      <c r="A823" s="461" t="s">
        <v>1069</v>
      </c>
      <c r="B823" s="463" t="s">
        <v>918</v>
      </c>
      <c r="C823" s="463" t="s">
        <v>918</v>
      </c>
      <c r="D823" s="463" t="s">
        <v>918</v>
      </c>
      <c r="E823" s="463" t="s">
        <v>918</v>
      </c>
      <c r="F823" s="463" t="s">
        <v>918</v>
      </c>
      <c r="G823" s="463" t="s">
        <v>918</v>
      </c>
      <c r="H823" s="463" t="s">
        <v>918</v>
      </c>
      <c r="I823" s="463" t="s">
        <v>918</v>
      </c>
      <c r="J823" s="463" t="s">
        <v>918</v>
      </c>
      <c r="K823" s="463" t="s">
        <v>918</v>
      </c>
      <c r="L823" s="463" t="s">
        <v>918</v>
      </c>
      <c r="M823" s="463" t="s">
        <v>918</v>
      </c>
      <c r="N823" s="463" t="s">
        <v>918</v>
      </c>
      <c r="O823" s="463" t="s">
        <v>918</v>
      </c>
      <c r="P823" s="463" t="s">
        <v>918</v>
      </c>
      <c r="Q823" s="463" t="s">
        <v>918</v>
      </c>
      <c r="R823" s="463" t="s">
        <v>918</v>
      </c>
      <c r="S823" s="463" t="s">
        <v>918</v>
      </c>
      <c r="T823" s="463" t="s">
        <v>918</v>
      </c>
      <c r="U823" s="463" t="s">
        <v>918</v>
      </c>
      <c r="V823" s="463" t="s">
        <v>918</v>
      </c>
      <c r="W823" s="463" t="s">
        <v>918</v>
      </c>
      <c r="X823" s="463" t="s">
        <v>918</v>
      </c>
      <c r="Y823" s="463" t="s">
        <v>918</v>
      </c>
      <c r="Z823" s="726"/>
      <c r="AA823" s="726"/>
      <c r="AB823" s="726"/>
      <c r="AC823" s="726"/>
      <c r="AD823" s="726"/>
      <c r="AE823" s="726"/>
      <c r="AF823" s="726"/>
      <c r="AG823" s="726"/>
      <c r="AH823" s="726"/>
      <c r="AI823" s="726"/>
      <c r="AJ823" s="726"/>
      <c r="AK823" s="726"/>
      <c r="AL823" s="726"/>
      <c r="AM823" s="726"/>
      <c r="AN823" s="726"/>
      <c r="AO823" s="726"/>
      <c r="AP823" s="726"/>
      <c r="AQ823" s="726"/>
      <c r="AR823" s="726"/>
      <c r="AS823" s="726"/>
      <c r="AT823" s="726"/>
      <c r="AU823" s="726"/>
      <c r="AV823" s="726"/>
      <c r="AW823" s="726"/>
      <c r="AX823" s="726"/>
      <c r="AY823" s="726"/>
      <c r="AZ823" s="726"/>
      <c r="BA823" s="726"/>
      <c r="BB823" s="726"/>
      <c r="BC823" s="726"/>
      <c r="BD823" s="726"/>
      <c r="BE823" s="726"/>
      <c r="BF823" s="726"/>
      <c r="BG823" s="726"/>
      <c r="BH823" s="726"/>
      <c r="BI823" s="726"/>
      <c r="BJ823" s="726"/>
      <c r="BK823" s="726"/>
      <c r="BL823" s="726"/>
    </row>
    <row r="824" spans="1:64" outlineLevel="1" x14ac:dyDescent="0.2">
      <c r="A824" s="461" t="s">
        <v>1071</v>
      </c>
      <c r="B824" s="463" t="s">
        <v>918</v>
      </c>
      <c r="C824" s="463" t="s">
        <v>918</v>
      </c>
      <c r="D824" s="463" t="s">
        <v>918</v>
      </c>
      <c r="E824" s="463" t="s">
        <v>918</v>
      </c>
      <c r="F824" s="463" t="s">
        <v>918</v>
      </c>
      <c r="G824" s="463" t="s">
        <v>918</v>
      </c>
      <c r="H824" s="463" t="s">
        <v>918</v>
      </c>
      <c r="I824" s="463" t="s">
        <v>918</v>
      </c>
      <c r="J824" s="463" t="s">
        <v>918</v>
      </c>
      <c r="K824" s="463" t="s">
        <v>918</v>
      </c>
      <c r="L824" s="463" t="s">
        <v>918</v>
      </c>
      <c r="M824" s="463" t="s">
        <v>918</v>
      </c>
      <c r="N824" s="463" t="s">
        <v>918</v>
      </c>
      <c r="O824" s="463" t="s">
        <v>918</v>
      </c>
      <c r="P824" s="463" t="s">
        <v>918</v>
      </c>
      <c r="Q824" s="463" t="s">
        <v>918</v>
      </c>
      <c r="R824" s="463" t="s">
        <v>918</v>
      </c>
      <c r="S824" s="463" t="s">
        <v>918</v>
      </c>
      <c r="T824" s="463" t="s">
        <v>918</v>
      </c>
      <c r="U824" s="463" t="s">
        <v>918</v>
      </c>
      <c r="V824" s="463" t="s">
        <v>918</v>
      </c>
      <c r="W824" s="463" t="s">
        <v>918</v>
      </c>
      <c r="X824" s="463" t="s">
        <v>918</v>
      </c>
      <c r="Y824" s="463" t="s">
        <v>918</v>
      </c>
      <c r="Z824" s="726"/>
      <c r="AA824" s="726"/>
      <c r="AB824" s="726"/>
      <c r="AC824" s="726"/>
      <c r="AD824" s="726"/>
      <c r="AE824" s="726"/>
      <c r="AF824" s="726"/>
      <c r="AG824" s="726"/>
      <c r="AH824" s="726"/>
      <c r="AI824" s="726"/>
      <c r="AJ824" s="726"/>
      <c r="AK824" s="726"/>
      <c r="AL824" s="726"/>
      <c r="AM824" s="726"/>
      <c r="AN824" s="726"/>
      <c r="AO824" s="726"/>
      <c r="AP824" s="726"/>
      <c r="AQ824" s="726"/>
      <c r="AR824" s="726"/>
      <c r="AS824" s="726"/>
      <c r="AT824" s="726"/>
      <c r="AU824" s="726"/>
      <c r="AV824" s="726"/>
      <c r="AW824" s="726"/>
      <c r="AX824" s="726"/>
      <c r="AY824" s="726"/>
      <c r="AZ824" s="726"/>
      <c r="BA824" s="726"/>
      <c r="BB824" s="726"/>
      <c r="BC824" s="726"/>
      <c r="BD824" s="726"/>
      <c r="BE824" s="726"/>
      <c r="BF824" s="726"/>
      <c r="BG824" s="726"/>
      <c r="BH824" s="726"/>
      <c r="BI824" s="726"/>
      <c r="BJ824" s="726"/>
      <c r="BK824" s="726"/>
      <c r="BL824" s="726"/>
    </row>
    <row r="825" spans="1:64" outlineLevel="1" x14ac:dyDescent="0.2">
      <c r="A825" s="461" t="s">
        <v>1073</v>
      </c>
      <c r="B825" s="463" t="s">
        <v>918</v>
      </c>
      <c r="C825" s="463" t="s">
        <v>918</v>
      </c>
      <c r="D825" s="463" t="s">
        <v>918</v>
      </c>
      <c r="E825" s="463" t="s">
        <v>918</v>
      </c>
      <c r="F825" s="463" t="s">
        <v>918</v>
      </c>
      <c r="G825" s="463" t="s">
        <v>918</v>
      </c>
      <c r="H825" s="463" t="s">
        <v>918</v>
      </c>
      <c r="I825" s="463" t="s">
        <v>918</v>
      </c>
      <c r="J825" s="463" t="s">
        <v>918</v>
      </c>
      <c r="K825" s="463" t="s">
        <v>918</v>
      </c>
      <c r="L825" s="463" t="s">
        <v>918</v>
      </c>
      <c r="M825" s="463" t="s">
        <v>918</v>
      </c>
      <c r="N825" s="463" t="s">
        <v>918</v>
      </c>
      <c r="O825" s="463" t="s">
        <v>918</v>
      </c>
      <c r="P825" s="463" t="s">
        <v>918</v>
      </c>
      <c r="Q825" s="463" t="s">
        <v>918</v>
      </c>
      <c r="R825" s="463" t="s">
        <v>918</v>
      </c>
      <c r="S825" s="463" t="s">
        <v>918</v>
      </c>
      <c r="T825" s="463" t="s">
        <v>918</v>
      </c>
      <c r="U825" s="463" t="s">
        <v>918</v>
      </c>
      <c r="V825" s="463" t="s">
        <v>918</v>
      </c>
      <c r="W825" s="463" t="s">
        <v>918</v>
      </c>
      <c r="X825" s="463" t="s">
        <v>918</v>
      </c>
      <c r="Y825" s="463" t="s">
        <v>918</v>
      </c>
      <c r="Z825" s="726"/>
      <c r="AA825" s="726"/>
      <c r="AB825" s="726"/>
      <c r="AC825" s="726"/>
      <c r="AD825" s="726"/>
      <c r="AE825" s="726"/>
      <c r="AF825" s="726"/>
      <c r="AG825" s="726"/>
      <c r="AH825" s="726"/>
      <c r="AI825" s="726"/>
      <c r="AJ825" s="726"/>
      <c r="AK825" s="726"/>
      <c r="AL825" s="726"/>
      <c r="AM825" s="726"/>
      <c r="AN825" s="726"/>
      <c r="AO825" s="726"/>
      <c r="AP825" s="726"/>
      <c r="AQ825" s="726"/>
      <c r="AR825" s="726"/>
      <c r="AS825" s="726"/>
      <c r="AT825" s="726"/>
      <c r="AU825" s="726"/>
      <c r="AV825" s="726"/>
      <c r="AW825" s="726"/>
      <c r="AX825" s="726"/>
      <c r="AY825" s="726"/>
      <c r="AZ825" s="726"/>
      <c r="BA825" s="726"/>
      <c r="BB825" s="726"/>
      <c r="BC825" s="726"/>
      <c r="BD825" s="726"/>
      <c r="BE825" s="726"/>
      <c r="BF825" s="726"/>
      <c r="BG825" s="726"/>
      <c r="BH825" s="726"/>
      <c r="BI825" s="726"/>
      <c r="BJ825" s="726"/>
      <c r="BK825" s="726"/>
      <c r="BL825" s="726"/>
    </row>
    <row r="826" spans="1:64" outlineLevel="1" x14ac:dyDescent="0.2">
      <c r="A826" s="461" t="s">
        <v>1075</v>
      </c>
      <c r="B826" s="463" t="s">
        <v>918</v>
      </c>
      <c r="C826" s="463" t="s">
        <v>918</v>
      </c>
      <c r="D826" s="463" t="s">
        <v>918</v>
      </c>
      <c r="E826" s="463" t="s">
        <v>918</v>
      </c>
      <c r="F826" s="463" t="s">
        <v>918</v>
      </c>
      <c r="G826" s="463" t="s">
        <v>918</v>
      </c>
      <c r="H826" s="463" t="s">
        <v>918</v>
      </c>
      <c r="I826" s="463" t="s">
        <v>918</v>
      </c>
      <c r="J826" s="463" t="s">
        <v>918</v>
      </c>
      <c r="K826" s="463" t="s">
        <v>918</v>
      </c>
      <c r="L826" s="463" t="s">
        <v>918</v>
      </c>
      <c r="M826" s="463" t="s">
        <v>918</v>
      </c>
      <c r="N826" s="463" t="s">
        <v>918</v>
      </c>
      <c r="O826" s="463" t="s">
        <v>918</v>
      </c>
      <c r="P826" s="463" t="s">
        <v>918</v>
      </c>
      <c r="Q826" s="463" t="s">
        <v>918</v>
      </c>
      <c r="R826" s="463" t="s">
        <v>918</v>
      </c>
      <c r="S826" s="463" t="s">
        <v>918</v>
      </c>
      <c r="T826" s="463" t="s">
        <v>918</v>
      </c>
      <c r="U826" s="463" t="s">
        <v>918</v>
      </c>
      <c r="V826" s="463" t="s">
        <v>918</v>
      </c>
      <c r="W826" s="463" t="s">
        <v>918</v>
      </c>
      <c r="X826" s="463" t="s">
        <v>918</v>
      </c>
      <c r="Y826" s="463" t="s">
        <v>918</v>
      </c>
      <c r="Z826" s="726"/>
      <c r="AA826" s="726"/>
      <c r="AB826" s="726"/>
      <c r="AC826" s="726"/>
      <c r="AD826" s="726"/>
      <c r="AE826" s="726"/>
      <c r="AF826" s="726"/>
      <c r="AG826" s="726"/>
      <c r="AH826" s="726"/>
      <c r="AI826" s="726"/>
      <c r="AJ826" s="726"/>
      <c r="AK826" s="726"/>
      <c r="AL826" s="726"/>
      <c r="AM826" s="726"/>
      <c r="AN826" s="726"/>
      <c r="AO826" s="726"/>
      <c r="AP826" s="726"/>
      <c r="AQ826" s="726"/>
      <c r="AR826" s="726"/>
      <c r="AS826" s="726"/>
      <c r="AT826" s="726"/>
      <c r="AU826" s="726"/>
      <c r="AV826" s="726"/>
      <c r="AW826" s="726"/>
      <c r="AX826" s="726"/>
      <c r="AY826" s="726"/>
      <c r="AZ826" s="726"/>
      <c r="BA826" s="726"/>
      <c r="BB826" s="726"/>
      <c r="BC826" s="726"/>
      <c r="BD826" s="726"/>
      <c r="BE826" s="726"/>
      <c r="BF826" s="726"/>
      <c r="BG826" s="726"/>
      <c r="BH826" s="726"/>
      <c r="BI826" s="726"/>
      <c r="BJ826" s="726"/>
      <c r="BK826" s="726"/>
      <c r="BL826" s="726"/>
    </row>
    <row r="827" spans="1:64" outlineLevel="1" x14ac:dyDescent="0.2">
      <c r="A827" s="461" t="s">
        <v>1077</v>
      </c>
      <c r="B827" s="463" t="s">
        <v>918</v>
      </c>
      <c r="C827" s="463" t="s">
        <v>918</v>
      </c>
      <c r="D827" s="463" t="s">
        <v>918</v>
      </c>
      <c r="E827" s="463" t="s">
        <v>918</v>
      </c>
      <c r="F827" s="463" t="s">
        <v>918</v>
      </c>
      <c r="G827" s="463" t="s">
        <v>918</v>
      </c>
      <c r="H827" s="463" t="s">
        <v>918</v>
      </c>
      <c r="I827" s="463" t="s">
        <v>918</v>
      </c>
      <c r="J827" s="463" t="s">
        <v>918</v>
      </c>
      <c r="K827" s="463" t="s">
        <v>918</v>
      </c>
      <c r="L827" s="463" t="s">
        <v>918</v>
      </c>
      <c r="M827" s="463" t="s">
        <v>918</v>
      </c>
      <c r="N827" s="463" t="s">
        <v>918</v>
      </c>
      <c r="O827" s="463" t="s">
        <v>918</v>
      </c>
      <c r="P827" s="463" t="s">
        <v>918</v>
      </c>
      <c r="Q827" s="463" t="s">
        <v>918</v>
      </c>
      <c r="R827" s="463" t="s">
        <v>918</v>
      </c>
      <c r="S827" s="463" t="s">
        <v>918</v>
      </c>
      <c r="T827" s="463" t="s">
        <v>918</v>
      </c>
      <c r="U827" s="463" t="s">
        <v>918</v>
      </c>
      <c r="V827" s="463" t="s">
        <v>918</v>
      </c>
      <c r="W827" s="463" t="s">
        <v>918</v>
      </c>
      <c r="X827" s="463" t="s">
        <v>918</v>
      </c>
      <c r="Y827" s="463" t="s">
        <v>918</v>
      </c>
      <c r="Z827" s="726"/>
      <c r="AA827" s="726"/>
      <c r="AB827" s="726"/>
      <c r="AC827" s="726"/>
      <c r="AD827" s="726"/>
      <c r="AE827" s="726"/>
      <c r="AF827" s="726"/>
      <c r="AG827" s="726"/>
      <c r="AH827" s="726"/>
      <c r="AI827" s="726"/>
      <c r="AJ827" s="726"/>
      <c r="AK827" s="726"/>
      <c r="AL827" s="726"/>
      <c r="AM827" s="726"/>
      <c r="AN827" s="726"/>
      <c r="AO827" s="726"/>
      <c r="AP827" s="726"/>
      <c r="AQ827" s="726"/>
      <c r="AR827" s="726"/>
      <c r="AS827" s="726"/>
      <c r="AT827" s="726"/>
      <c r="AU827" s="726"/>
      <c r="AV827" s="726"/>
      <c r="AW827" s="726"/>
      <c r="AX827" s="726"/>
      <c r="AY827" s="726"/>
      <c r="AZ827" s="726"/>
      <c r="BA827" s="726"/>
      <c r="BB827" s="726"/>
      <c r="BC827" s="726"/>
      <c r="BD827" s="726"/>
      <c r="BE827" s="726"/>
      <c r="BF827" s="726"/>
      <c r="BG827" s="726"/>
      <c r="BH827" s="726"/>
      <c r="BI827" s="726"/>
      <c r="BJ827" s="726"/>
      <c r="BK827" s="726"/>
      <c r="BL827" s="726"/>
    </row>
    <row r="828" spans="1:64" outlineLevel="1" x14ac:dyDescent="0.2">
      <c r="A828" s="461" t="s">
        <v>1079</v>
      </c>
      <c r="B828" s="463" t="s">
        <v>918</v>
      </c>
      <c r="C828" s="463" t="s">
        <v>918</v>
      </c>
      <c r="D828" s="463" t="s">
        <v>918</v>
      </c>
      <c r="E828" s="463" t="s">
        <v>918</v>
      </c>
      <c r="F828" s="463" t="s">
        <v>918</v>
      </c>
      <c r="G828" s="463" t="s">
        <v>918</v>
      </c>
      <c r="H828" s="463" t="s">
        <v>918</v>
      </c>
      <c r="I828" s="463" t="s">
        <v>918</v>
      </c>
      <c r="J828" s="463" t="s">
        <v>918</v>
      </c>
      <c r="K828" s="463" t="s">
        <v>918</v>
      </c>
      <c r="L828" s="463" t="s">
        <v>918</v>
      </c>
      <c r="M828" s="463" t="s">
        <v>918</v>
      </c>
      <c r="N828" s="463" t="s">
        <v>918</v>
      </c>
      <c r="O828" s="463" t="s">
        <v>918</v>
      </c>
      <c r="P828" s="463" t="s">
        <v>918</v>
      </c>
      <c r="Q828" s="463" t="s">
        <v>918</v>
      </c>
      <c r="R828" s="463" t="s">
        <v>918</v>
      </c>
      <c r="S828" s="463" t="s">
        <v>918</v>
      </c>
      <c r="T828" s="463" t="s">
        <v>918</v>
      </c>
      <c r="U828" s="463" t="s">
        <v>918</v>
      </c>
      <c r="V828" s="463" t="s">
        <v>918</v>
      </c>
      <c r="W828" s="463" t="s">
        <v>918</v>
      </c>
      <c r="X828" s="463" t="s">
        <v>918</v>
      </c>
      <c r="Y828" s="463" t="s">
        <v>918</v>
      </c>
      <c r="Z828" s="726"/>
      <c r="AA828" s="726"/>
      <c r="AB828" s="726"/>
      <c r="AC828" s="726"/>
      <c r="AD828" s="726"/>
      <c r="AE828" s="726"/>
      <c r="AF828" s="726"/>
      <c r="AG828" s="726"/>
      <c r="AH828" s="726"/>
      <c r="AI828" s="726"/>
      <c r="AJ828" s="726"/>
      <c r="AK828" s="726"/>
      <c r="AL828" s="726"/>
      <c r="AM828" s="726"/>
      <c r="AN828" s="726"/>
      <c r="AO828" s="726"/>
      <c r="AP828" s="726"/>
      <c r="AQ828" s="726"/>
      <c r="AR828" s="726"/>
      <c r="AS828" s="726"/>
      <c r="AT828" s="726"/>
      <c r="AU828" s="726"/>
      <c r="AV828" s="726"/>
      <c r="AW828" s="726"/>
      <c r="AX828" s="726"/>
      <c r="AY828" s="726"/>
      <c r="AZ828" s="726"/>
      <c r="BA828" s="726"/>
      <c r="BB828" s="726"/>
      <c r="BC828" s="726"/>
      <c r="BD828" s="726"/>
      <c r="BE828" s="726"/>
      <c r="BF828" s="726"/>
      <c r="BG828" s="726"/>
      <c r="BH828" s="726"/>
      <c r="BI828" s="726"/>
      <c r="BJ828" s="726"/>
      <c r="BK828" s="726"/>
      <c r="BL828" s="726"/>
    </row>
    <row r="829" spans="1:64" outlineLevel="1" x14ac:dyDescent="0.2">
      <c r="A829" s="461" t="s">
        <v>1081</v>
      </c>
      <c r="B829" s="463" t="s">
        <v>918</v>
      </c>
      <c r="C829" s="463" t="s">
        <v>918</v>
      </c>
      <c r="D829" s="463" t="s">
        <v>918</v>
      </c>
      <c r="E829" s="463" t="s">
        <v>918</v>
      </c>
      <c r="F829" s="463" t="s">
        <v>918</v>
      </c>
      <c r="G829" s="463" t="s">
        <v>918</v>
      </c>
      <c r="H829" s="463" t="s">
        <v>918</v>
      </c>
      <c r="I829" s="463" t="s">
        <v>918</v>
      </c>
      <c r="J829" s="463" t="s">
        <v>918</v>
      </c>
      <c r="K829" s="463" t="s">
        <v>918</v>
      </c>
      <c r="L829" s="463" t="s">
        <v>918</v>
      </c>
      <c r="M829" s="463" t="s">
        <v>918</v>
      </c>
      <c r="N829" s="463" t="s">
        <v>918</v>
      </c>
      <c r="O829" s="463" t="s">
        <v>918</v>
      </c>
      <c r="P829" s="463" t="s">
        <v>918</v>
      </c>
      <c r="Q829" s="463" t="s">
        <v>918</v>
      </c>
      <c r="R829" s="463" t="s">
        <v>918</v>
      </c>
      <c r="S829" s="463" t="s">
        <v>918</v>
      </c>
      <c r="T829" s="463" t="s">
        <v>918</v>
      </c>
      <c r="U829" s="463" t="s">
        <v>918</v>
      </c>
      <c r="V829" s="463" t="s">
        <v>918</v>
      </c>
      <c r="W829" s="463" t="s">
        <v>918</v>
      </c>
      <c r="X829" s="463" t="s">
        <v>918</v>
      </c>
      <c r="Y829" s="463" t="s">
        <v>918</v>
      </c>
      <c r="Z829" s="726"/>
      <c r="AA829" s="726"/>
      <c r="AB829" s="726"/>
      <c r="AC829" s="726"/>
      <c r="AD829" s="726"/>
      <c r="AE829" s="726"/>
      <c r="AF829" s="726"/>
      <c r="AG829" s="726"/>
      <c r="AH829" s="726"/>
      <c r="AI829" s="726"/>
      <c r="AJ829" s="726"/>
      <c r="AK829" s="726"/>
      <c r="AL829" s="726"/>
      <c r="AM829" s="726"/>
      <c r="AN829" s="726"/>
      <c r="AO829" s="726"/>
      <c r="AP829" s="726"/>
      <c r="AQ829" s="726"/>
      <c r="AR829" s="726"/>
      <c r="AS829" s="726"/>
      <c r="AT829" s="726"/>
      <c r="AU829" s="726"/>
      <c r="AV829" s="726"/>
      <c r="AW829" s="726"/>
      <c r="AX829" s="726"/>
      <c r="AY829" s="726"/>
      <c r="AZ829" s="726"/>
      <c r="BA829" s="726"/>
      <c r="BB829" s="726"/>
      <c r="BC829" s="726"/>
      <c r="BD829" s="726"/>
      <c r="BE829" s="726"/>
      <c r="BF829" s="726"/>
      <c r="BG829" s="726"/>
      <c r="BH829" s="726"/>
      <c r="BI829" s="726"/>
      <c r="BJ829" s="726"/>
      <c r="BK829" s="726"/>
      <c r="BL829" s="726"/>
    </row>
    <row r="830" spans="1:64" outlineLevel="1" x14ac:dyDescent="0.2">
      <c r="A830" s="461" t="s">
        <v>1083</v>
      </c>
      <c r="B830" s="463" t="s">
        <v>918</v>
      </c>
      <c r="C830" s="463" t="s">
        <v>918</v>
      </c>
      <c r="D830" s="463" t="s">
        <v>918</v>
      </c>
      <c r="E830" s="463" t="s">
        <v>918</v>
      </c>
      <c r="F830" s="463" t="s">
        <v>918</v>
      </c>
      <c r="G830" s="463" t="s">
        <v>918</v>
      </c>
      <c r="H830" s="463" t="s">
        <v>918</v>
      </c>
      <c r="I830" s="463" t="s">
        <v>918</v>
      </c>
      <c r="J830" s="463" t="s">
        <v>918</v>
      </c>
      <c r="K830" s="463" t="s">
        <v>918</v>
      </c>
      <c r="L830" s="463" t="s">
        <v>918</v>
      </c>
      <c r="M830" s="463" t="s">
        <v>918</v>
      </c>
      <c r="N830" s="463" t="s">
        <v>918</v>
      </c>
      <c r="O830" s="463" t="s">
        <v>918</v>
      </c>
      <c r="P830" s="463" t="s">
        <v>918</v>
      </c>
      <c r="Q830" s="463" t="s">
        <v>918</v>
      </c>
      <c r="R830" s="463" t="s">
        <v>918</v>
      </c>
      <c r="S830" s="463" t="s">
        <v>918</v>
      </c>
      <c r="T830" s="463" t="s">
        <v>918</v>
      </c>
      <c r="U830" s="463" t="s">
        <v>918</v>
      </c>
      <c r="V830" s="463" t="s">
        <v>918</v>
      </c>
      <c r="W830" s="463" t="s">
        <v>918</v>
      </c>
      <c r="X830" s="463" t="s">
        <v>918</v>
      </c>
      <c r="Y830" s="463" t="s">
        <v>918</v>
      </c>
      <c r="Z830" s="726"/>
      <c r="AA830" s="726"/>
      <c r="AB830" s="726"/>
      <c r="AC830" s="726"/>
      <c r="AD830" s="726"/>
      <c r="AE830" s="726"/>
      <c r="AF830" s="726"/>
      <c r="AG830" s="726"/>
      <c r="AH830" s="726"/>
      <c r="AI830" s="726"/>
      <c r="AJ830" s="726"/>
      <c r="AK830" s="726"/>
      <c r="AL830" s="726"/>
      <c r="AM830" s="726"/>
      <c r="AN830" s="726"/>
      <c r="AO830" s="726"/>
      <c r="AP830" s="726"/>
      <c r="AQ830" s="726"/>
      <c r="AR830" s="726"/>
      <c r="AS830" s="726"/>
      <c r="AT830" s="726"/>
      <c r="AU830" s="726"/>
      <c r="AV830" s="726"/>
      <c r="AW830" s="726"/>
      <c r="AX830" s="726"/>
      <c r="AY830" s="726"/>
      <c r="AZ830" s="726"/>
      <c r="BA830" s="726"/>
      <c r="BB830" s="726"/>
      <c r="BC830" s="726"/>
      <c r="BD830" s="726"/>
      <c r="BE830" s="726"/>
      <c r="BF830" s="726"/>
      <c r="BG830" s="726"/>
      <c r="BH830" s="726"/>
      <c r="BI830" s="726"/>
      <c r="BJ830" s="726"/>
      <c r="BK830" s="726"/>
      <c r="BL830" s="726"/>
    </row>
    <row r="831" spans="1:64" outlineLevel="1" x14ac:dyDescent="0.2">
      <c r="A831" s="461" t="s">
        <v>1085</v>
      </c>
      <c r="B831" s="463" t="s">
        <v>918</v>
      </c>
      <c r="C831" s="463" t="s">
        <v>918</v>
      </c>
      <c r="D831" s="463" t="s">
        <v>918</v>
      </c>
      <c r="E831" s="463" t="s">
        <v>918</v>
      </c>
      <c r="F831" s="463" t="s">
        <v>918</v>
      </c>
      <c r="G831" s="463" t="s">
        <v>918</v>
      </c>
      <c r="H831" s="463" t="s">
        <v>918</v>
      </c>
      <c r="I831" s="463" t="s">
        <v>918</v>
      </c>
      <c r="J831" s="463" t="s">
        <v>918</v>
      </c>
      <c r="K831" s="463" t="s">
        <v>918</v>
      </c>
      <c r="L831" s="463" t="s">
        <v>918</v>
      </c>
      <c r="M831" s="463" t="s">
        <v>918</v>
      </c>
      <c r="N831" s="463" t="s">
        <v>918</v>
      </c>
      <c r="O831" s="463" t="s">
        <v>918</v>
      </c>
      <c r="P831" s="463" t="s">
        <v>918</v>
      </c>
      <c r="Q831" s="463" t="s">
        <v>918</v>
      </c>
      <c r="R831" s="463" t="s">
        <v>918</v>
      </c>
      <c r="S831" s="463" t="s">
        <v>918</v>
      </c>
      <c r="T831" s="463" t="s">
        <v>918</v>
      </c>
      <c r="U831" s="463" t="s">
        <v>918</v>
      </c>
      <c r="V831" s="463" t="s">
        <v>918</v>
      </c>
      <c r="W831" s="463" t="s">
        <v>918</v>
      </c>
      <c r="X831" s="463" t="s">
        <v>918</v>
      </c>
      <c r="Y831" s="463" t="s">
        <v>918</v>
      </c>
      <c r="Z831" s="726"/>
      <c r="AA831" s="726"/>
      <c r="AB831" s="726"/>
      <c r="AC831" s="726"/>
      <c r="AD831" s="726"/>
      <c r="AE831" s="726"/>
      <c r="AF831" s="726"/>
      <c r="AG831" s="726"/>
      <c r="AH831" s="726"/>
      <c r="AI831" s="726"/>
      <c r="AJ831" s="726"/>
      <c r="AK831" s="726"/>
      <c r="AL831" s="726"/>
      <c r="AM831" s="726"/>
      <c r="AN831" s="726"/>
      <c r="AO831" s="726"/>
      <c r="AP831" s="726"/>
      <c r="AQ831" s="726"/>
      <c r="AR831" s="726"/>
      <c r="AS831" s="726"/>
      <c r="AT831" s="726"/>
      <c r="AU831" s="726"/>
      <c r="AV831" s="726"/>
      <c r="AW831" s="726"/>
      <c r="AX831" s="726"/>
      <c r="AY831" s="726"/>
      <c r="AZ831" s="726"/>
      <c r="BA831" s="726"/>
      <c r="BB831" s="726"/>
      <c r="BC831" s="726"/>
      <c r="BD831" s="726"/>
      <c r="BE831" s="726"/>
      <c r="BF831" s="726"/>
      <c r="BG831" s="726"/>
      <c r="BH831" s="726"/>
      <c r="BI831" s="726"/>
      <c r="BJ831" s="726"/>
      <c r="BK831" s="726"/>
      <c r="BL831" s="726"/>
    </row>
    <row r="832" spans="1:64" outlineLevel="1" x14ac:dyDescent="0.2">
      <c r="A832" s="461" t="s">
        <v>1087</v>
      </c>
      <c r="B832" s="463" t="s">
        <v>918</v>
      </c>
      <c r="C832" s="463" t="s">
        <v>918</v>
      </c>
      <c r="D832" s="463" t="s">
        <v>918</v>
      </c>
      <c r="E832" s="463" t="s">
        <v>918</v>
      </c>
      <c r="F832" s="463" t="s">
        <v>918</v>
      </c>
      <c r="G832" s="463" t="s">
        <v>918</v>
      </c>
      <c r="H832" s="463" t="s">
        <v>918</v>
      </c>
      <c r="I832" s="463" t="s">
        <v>918</v>
      </c>
      <c r="J832" s="463" t="s">
        <v>918</v>
      </c>
      <c r="K832" s="463" t="s">
        <v>918</v>
      </c>
      <c r="L832" s="463" t="s">
        <v>918</v>
      </c>
      <c r="M832" s="463" t="s">
        <v>918</v>
      </c>
      <c r="N832" s="463" t="s">
        <v>918</v>
      </c>
      <c r="O832" s="463" t="s">
        <v>918</v>
      </c>
      <c r="P832" s="463" t="s">
        <v>918</v>
      </c>
      <c r="Q832" s="463" t="s">
        <v>918</v>
      </c>
      <c r="R832" s="463" t="s">
        <v>918</v>
      </c>
      <c r="S832" s="463" t="s">
        <v>918</v>
      </c>
      <c r="T832" s="463" t="s">
        <v>918</v>
      </c>
      <c r="U832" s="463" t="s">
        <v>918</v>
      </c>
      <c r="V832" s="463" t="s">
        <v>918</v>
      </c>
      <c r="W832" s="463" t="s">
        <v>918</v>
      </c>
      <c r="X832" s="463" t="s">
        <v>918</v>
      </c>
      <c r="Y832" s="463" t="s">
        <v>918</v>
      </c>
      <c r="Z832" s="726"/>
      <c r="AA832" s="726"/>
      <c r="AB832" s="726"/>
      <c r="AC832" s="726"/>
      <c r="AD832" s="726"/>
      <c r="AE832" s="726"/>
      <c r="AF832" s="726"/>
      <c r="AG832" s="726"/>
      <c r="AH832" s="726"/>
      <c r="AI832" s="726"/>
      <c r="AJ832" s="726"/>
      <c r="AK832" s="726"/>
      <c r="AL832" s="726"/>
      <c r="AM832" s="726"/>
      <c r="AN832" s="726"/>
      <c r="AO832" s="726"/>
      <c r="AP832" s="726"/>
      <c r="AQ832" s="726"/>
      <c r="AR832" s="726"/>
      <c r="AS832" s="726"/>
      <c r="AT832" s="726"/>
      <c r="AU832" s="726"/>
      <c r="AV832" s="726"/>
      <c r="AW832" s="726"/>
      <c r="AX832" s="726"/>
      <c r="AY832" s="726"/>
      <c r="AZ832" s="726"/>
      <c r="BA832" s="726"/>
      <c r="BB832" s="726"/>
      <c r="BC832" s="726"/>
      <c r="BD832" s="726"/>
      <c r="BE832" s="726"/>
      <c r="BF832" s="726"/>
      <c r="BG832" s="726"/>
      <c r="BH832" s="726"/>
      <c r="BI832" s="726"/>
      <c r="BJ832" s="726"/>
      <c r="BK832" s="726"/>
      <c r="BL832" s="726"/>
    </row>
    <row r="833" spans="1:64" outlineLevel="1" x14ac:dyDescent="0.2">
      <c r="A833" s="461" t="s">
        <v>1089</v>
      </c>
      <c r="B833" s="463" t="s">
        <v>918</v>
      </c>
      <c r="C833" s="463" t="s">
        <v>918</v>
      </c>
      <c r="D833" s="463" t="s">
        <v>918</v>
      </c>
      <c r="E833" s="463" t="s">
        <v>918</v>
      </c>
      <c r="F833" s="463" t="s">
        <v>918</v>
      </c>
      <c r="G833" s="463" t="s">
        <v>918</v>
      </c>
      <c r="H833" s="463" t="s">
        <v>918</v>
      </c>
      <c r="I833" s="463" t="s">
        <v>918</v>
      </c>
      <c r="J833" s="463" t="s">
        <v>918</v>
      </c>
      <c r="K833" s="463" t="s">
        <v>918</v>
      </c>
      <c r="L833" s="463" t="s">
        <v>918</v>
      </c>
      <c r="M833" s="463" t="s">
        <v>918</v>
      </c>
      <c r="N833" s="463" t="s">
        <v>918</v>
      </c>
      <c r="O833" s="463" t="s">
        <v>918</v>
      </c>
      <c r="P833" s="463" t="s">
        <v>918</v>
      </c>
      <c r="Q833" s="463" t="s">
        <v>918</v>
      </c>
      <c r="R833" s="463" t="s">
        <v>918</v>
      </c>
      <c r="S833" s="463" t="s">
        <v>918</v>
      </c>
      <c r="T833" s="463" t="s">
        <v>918</v>
      </c>
      <c r="U833" s="463" t="s">
        <v>918</v>
      </c>
      <c r="V833" s="463" t="s">
        <v>918</v>
      </c>
      <c r="W833" s="463" t="s">
        <v>918</v>
      </c>
      <c r="X833" s="463" t="s">
        <v>918</v>
      </c>
      <c r="Y833" s="463" t="s">
        <v>918</v>
      </c>
      <c r="Z833" s="726"/>
      <c r="AA833" s="726"/>
      <c r="AB833" s="726"/>
      <c r="AC833" s="726"/>
      <c r="AD833" s="726"/>
      <c r="AE833" s="726"/>
      <c r="AF833" s="726"/>
      <c r="AG833" s="726"/>
      <c r="AH833" s="726"/>
      <c r="AI833" s="726"/>
      <c r="AJ833" s="726"/>
      <c r="AK833" s="726"/>
      <c r="AL833" s="726"/>
      <c r="AM833" s="726"/>
      <c r="AN833" s="726"/>
      <c r="AO833" s="726"/>
      <c r="AP833" s="726"/>
      <c r="AQ833" s="726"/>
      <c r="AR833" s="726"/>
      <c r="AS833" s="726"/>
      <c r="AT833" s="726"/>
      <c r="AU833" s="726"/>
      <c r="AV833" s="726"/>
      <c r="AW833" s="726"/>
      <c r="AX833" s="726"/>
      <c r="AY833" s="726"/>
      <c r="AZ833" s="726"/>
      <c r="BA833" s="726"/>
      <c r="BB833" s="726"/>
      <c r="BC833" s="726"/>
      <c r="BD833" s="726"/>
      <c r="BE833" s="726"/>
      <c r="BF833" s="726"/>
      <c r="BG833" s="726"/>
      <c r="BH833" s="726"/>
      <c r="BI833" s="726"/>
      <c r="BJ833" s="726"/>
      <c r="BK833" s="726"/>
      <c r="BL833" s="726"/>
    </row>
    <row r="834" spans="1:64" outlineLevel="1" x14ac:dyDescent="0.2">
      <c r="A834" s="461" t="s">
        <v>1091</v>
      </c>
      <c r="B834" s="463" t="s">
        <v>918</v>
      </c>
      <c r="C834" s="463" t="s">
        <v>918</v>
      </c>
      <c r="D834" s="463" t="s">
        <v>918</v>
      </c>
      <c r="E834" s="463" t="s">
        <v>918</v>
      </c>
      <c r="F834" s="463" t="s">
        <v>918</v>
      </c>
      <c r="G834" s="463" t="s">
        <v>918</v>
      </c>
      <c r="H834" s="463" t="s">
        <v>918</v>
      </c>
      <c r="I834" s="463" t="s">
        <v>918</v>
      </c>
      <c r="J834" s="463" t="s">
        <v>918</v>
      </c>
      <c r="K834" s="463" t="s">
        <v>918</v>
      </c>
      <c r="L834" s="463" t="s">
        <v>918</v>
      </c>
      <c r="M834" s="463" t="s">
        <v>918</v>
      </c>
      <c r="N834" s="463" t="s">
        <v>918</v>
      </c>
      <c r="O834" s="463" t="s">
        <v>918</v>
      </c>
      <c r="P834" s="463" t="s">
        <v>918</v>
      </c>
      <c r="Q834" s="463" t="s">
        <v>918</v>
      </c>
      <c r="R834" s="463" t="s">
        <v>918</v>
      </c>
      <c r="S834" s="463" t="s">
        <v>918</v>
      </c>
      <c r="T834" s="463" t="s">
        <v>918</v>
      </c>
      <c r="U834" s="463" t="s">
        <v>918</v>
      </c>
      <c r="V834" s="463" t="s">
        <v>918</v>
      </c>
      <c r="W834" s="463" t="s">
        <v>918</v>
      </c>
      <c r="X834" s="463" t="s">
        <v>918</v>
      </c>
      <c r="Y834" s="463" t="s">
        <v>918</v>
      </c>
      <c r="Z834" s="726"/>
      <c r="AA834" s="726"/>
      <c r="AB834" s="726"/>
      <c r="AC834" s="726"/>
      <c r="AD834" s="726"/>
      <c r="AE834" s="726"/>
      <c r="AF834" s="726"/>
      <c r="AG834" s="726"/>
      <c r="AH834" s="726"/>
      <c r="AI834" s="726"/>
      <c r="AJ834" s="726"/>
      <c r="AK834" s="726"/>
      <c r="AL834" s="726"/>
      <c r="AM834" s="726"/>
      <c r="AN834" s="726"/>
      <c r="AO834" s="726"/>
      <c r="AP834" s="726"/>
      <c r="AQ834" s="726"/>
      <c r="AR834" s="726"/>
      <c r="AS834" s="726"/>
      <c r="AT834" s="726"/>
      <c r="AU834" s="726"/>
      <c r="AV834" s="726"/>
      <c r="AW834" s="726"/>
      <c r="AX834" s="726"/>
      <c r="AY834" s="726"/>
      <c r="AZ834" s="726"/>
      <c r="BA834" s="726"/>
      <c r="BB834" s="726"/>
      <c r="BC834" s="726"/>
      <c r="BD834" s="726"/>
      <c r="BE834" s="726"/>
      <c r="BF834" s="726"/>
      <c r="BG834" s="726"/>
      <c r="BH834" s="726"/>
      <c r="BI834" s="726"/>
      <c r="BJ834" s="726"/>
      <c r="BK834" s="726"/>
      <c r="BL834" s="726"/>
    </row>
    <row r="835" spans="1:64" outlineLevel="1" x14ac:dyDescent="0.2">
      <c r="A835" s="461" t="s">
        <v>1093</v>
      </c>
      <c r="B835" s="463" t="s">
        <v>918</v>
      </c>
      <c r="C835" s="463" t="s">
        <v>918</v>
      </c>
      <c r="D835" s="463" t="s">
        <v>918</v>
      </c>
      <c r="E835" s="463" t="s">
        <v>918</v>
      </c>
      <c r="F835" s="463" t="s">
        <v>918</v>
      </c>
      <c r="G835" s="463" t="s">
        <v>918</v>
      </c>
      <c r="H835" s="463" t="s">
        <v>918</v>
      </c>
      <c r="I835" s="463" t="s">
        <v>918</v>
      </c>
      <c r="J835" s="463" t="s">
        <v>918</v>
      </c>
      <c r="K835" s="463" t="s">
        <v>918</v>
      </c>
      <c r="L835" s="463" t="s">
        <v>918</v>
      </c>
      <c r="M835" s="463" t="s">
        <v>918</v>
      </c>
      <c r="N835" s="463" t="s">
        <v>918</v>
      </c>
      <c r="O835" s="463" t="s">
        <v>918</v>
      </c>
      <c r="P835" s="463" t="s">
        <v>918</v>
      </c>
      <c r="Q835" s="463" t="s">
        <v>918</v>
      </c>
      <c r="R835" s="463" t="s">
        <v>918</v>
      </c>
      <c r="S835" s="463" t="s">
        <v>918</v>
      </c>
      <c r="T835" s="463" t="s">
        <v>918</v>
      </c>
      <c r="U835" s="463" t="s">
        <v>918</v>
      </c>
      <c r="V835" s="463" t="s">
        <v>918</v>
      </c>
      <c r="W835" s="463" t="s">
        <v>918</v>
      </c>
      <c r="X835" s="463" t="s">
        <v>918</v>
      </c>
      <c r="Y835" s="463" t="s">
        <v>918</v>
      </c>
      <c r="Z835" s="726"/>
      <c r="AA835" s="726"/>
      <c r="AB835" s="726"/>
      <c r="AC835" s="726"/>
      <c r="AD835" s="726"/>
      <c r="AE835" s="726"/>
      <c r="AF835" s="726"/>
      <c r="AG835" s="726"/>
      <c r="AH835" s="726"/>
      <c r="AI835" s="726"/>
      <c r="AJ835" s="726"/>
      <c r="AK835" s="726"/>
      <c r="AL835" s="726"/>
      <c r="AM835" s="726"/>
      <c r="AN835" s="726"/>
      <c r="AO835" s="726"/>
      <c r="AP835" s="726"/>
      <c r="AQ835" s="726"/>
      <c r="AR835" s="726"/>
      <c r="AS835" s="726"/>
      <c r="AT835" s="726"/>
      <c r="AU835" s="726"/>
      <c r="AV835" s="726"/>
      <c r="AW835" s="726"/>
      <c r="AX835" s="726"/>
      <c r="AY835" s="726"/>
      <c r="AZ835" s="726"/>
      <c r="BA835" s="726"/>
      <c r="BB835" s="726"/>
      <c r="BC835" s="726"/>
      <c r="BD835" s="726"/>
      <c r="BE835" s="726"/>
      <c r="BF835" s="726"/>
      <c r="BG835" s="726"/>
      <c r="BH835" s="726"/>
      <c r="BI835" s="726"/>
      <c r="BJ835" s="726"/>
      <c r="BK835" s="726"/>
      <c r="BL835" s="726"/>
    </row>
    <row r="836" spans="1:64" outlineLevel="1" x14ac:dyDescent="0.2">
      <c r="A836" s="461" t="s">
        <v>1095</v>
      </c>
      <c r="B836" s="463" t="s">
        <v>918</v>
      </c>
      <c r="C836" s="463" t="s">
        <v>918</v>
      </c>
      <c r="D836" s="463" t="s">
        <v>918</v>
      </c>
      <c r="E836" s="463" t="s">
        <v>918</v>
      </c>
      <c r="F836" s="463" t="s">
        <v>918</v>
      </c>
      <c r="G836" s="463" t="s">
        <v>918</v>
      </c>
      <c r="H836" s="463" t="s">
        <v>918</v>
      </c>
      <c r="I836" s="463" t="s">
        <v>918</v>
      </c>
      <c r="J836" s="463" t="s">
        <v>918</v>
      </c>
      <c r="K836" s="463" t="s">
        <v>918</v>
      </c>
      <c r="L836" s="463" t="s">
        <v>918</v>
      </c>
      <c r="M836" s="463" t="s">
        <v>918</v>
      </c>
      <c r="N836" s="463" t="s">
        <v>918</v>
      </c>
      <c r="O836" s="463" t="s">
        <v>918</v>
      </c>
      <c r="P836" s="463" t="s">
        <v>918</v>
      </c>
      <c r="Q836" s="463" t="s">
        <v>918</v>
      </c>
      <c r="R836" s="463" t="s">
        <v>918</v>
      </c>
      <c r="S836" s="463" t="s">
        <v>918</v>
      </c>
      <c r="T836" s="463" t="s">
        <v>918</v>
      </c>
      <c r="U836" s="463" t="s">
        <v>918</v>
      </c>
      <c r="V836" s="463" t="s">
        <v>918</v>
      </c>
      <c r="W836" s="463" t="s">
        <v>918</v>
      </c>
      <c r="X836" s="463" t="s">
        <v>918</v>
      </c>
      <c r="Y836" s="463" t="s">
        <v>918</v>
      </c>
      <c r="Z836" s="726"/>
      <c r="AA836" s="726"/>
      <c r="AB836" s="726"/>
      <c r="AC836" s="726"/>
      <c r="AD836" s="726"/>
      <c r="AE836" s="726"/>
      <c r="AF836" s="726"/>
      <c r="AG836" s="726"/>
      <c r="AH836" s="726"/>
      <c r="AI836" s="726"/>
      <c r="AJ836" s="726"/>
      <c r="AK836" s="726"/>
      <c r="AL836" s="726"/>
      <c r="AM836" s="726"/>
      <c r="AN836" s="726"/>
      <c r="AO836" s="726"/>
      <c r="AP836" s="726"/>
      <c r="AQ836" s="726"/>
      <c r="AR836" s="726"/>
      <c r="AS836" s="726"/>
      <c r="AT836" s="726"/>
      <c r="AU836" s="726"/>
      <c r="AV836" s="726"/>
      <c r="AW836" s="726"/>
      <c r="AX836" s="726"/>
      <c r="AY836" s="726"/>
      <c r="AZ836" s="726"/>
      <c r="BA836" s="726"/>
      <c r="BB836" s="726"/>
      <c r="BC836" s="726"/>
      <c r="BD836" s="726"/>
      <c r="BE836" s="726"/>
      <c r="BF836" s="726"/>
      <c r="BG836" s="726"/>
      <c r="BH836" s="726"/>
      <c r="BI836" s="726"/>
      <c r="BJ836" s="726"/>
      <c r="BK836" s="726"/>
      <c r="BL836" s="726"/>
    </row>
    <row r="837" spans="1:64" outlineLevel="1" x14ac:dyDescent="0.2">
      <c r="A837" s="461" t="s">
        <v>1097</v>
      </c>
      <c r="B837" s="463" t="s">
        <v>918</v>
      </c>
      <c r="C837" s="463" t="s">
        <v>918</v>
      </c>
      <c r="D837" s="463" t="s">
        <v>918</v>
      </c>
      <c r="E837" s="463" t="s">
        <v>918</v>
      </c>
      <c r="F837" s="463" t="s">
        <v>918</v>
      </c>
      <c r="G837" s="463" t="s">
        <v>918</v>
      </c>
      <c r="H837" s="463" t="s">
        <v>918</v>
      </c>
      <c r="I837" s="463" t="s">
        <v>918</v>
      </c>
      <c r="J837" s="463" t="s">
        <v>918</v>
      </c>
      <c r="K837" s="463" t="s">
        <v>918</v>
      </c>
      <c r="L837" s="463" t="s">
        <v>918</v>
      </c>
      <c r="M837" s="463" t="s">
        <v>918</v>
      </c>
      <c r="N837" s="463" t="s">
        <v>918</v>
      </c>
      <c r="O837" s="463" t="s">
        <v>918</v>
      </c>
      <c r="P837" s="463" t="s">
        <v>918</v>
      </c>
      <c r="Q837" s="463" t="s">
        <v>918</v>
      </c>
      <c r="R837" s="463" t="s">
        <v>918</v>
      </c>
      <c r="S837" s="463" t="s">
        <v>918</v>
      </c>
      <c r="T837" s="463" t="s">
        <v>918</v>
      </c>
      <c r="U837" s="463" t="s">
        <v>918</v>
      </c>
      <c r="V837" s="463" t="s">
        <v>918</v>
      </c>
      <c r="W837" s="463" t="s">
        <v>918</v>
      </c>
      <c r="X837" s="463" t="s">
        <v>918</v>
      </c>
      <c r="Y837" s="463" t="s">
        <v>918</v>
      </c>
      <c r="Z837" s="726"/>
      <c r="AA837" s="726"/>
      <c r="AB837" s="726"/>
      <c r="AC837" s="726"/>
      <c r="AD837" s="726"/>
      <c r="AE837" s="726"/>
      <c r="AF837" s="726"/>
      <c r="AG837" s="726"/>
      <c r="AH837" s="726"/>
      <c r="AI837" s="726"/>
      <c r="AJ837" s="726"/>
      <c r="AK837" s="726"/>
      <c r="AL837" s="726"/>
      <c r="AM837" s="726"/>
      <c r="AN837" s="726"/>
      <c r="AO837" s="726"/>
      <c r="AP837" s="726"/>
      <c r="AQ837" s="726"/>
      <c r="AR837" s="726"/>
      <c r="AS837" s="726"/>
      <c r="AT837" s="726"/>
      <c r="AU837" s="726"/>
      <c r="AV837" s="726"/>
      <c r="AW837" s="726"/>
      <c r="AX837" s="726"/>
      <c r="AY837" s="726"/>
      <c r="AZ837" s="726"/>
      <c r="BA837" s="726"/>
      <c r="BB837" s="726"/>
      <c r="BC837" s="726"/>
      <c r="BD837" s="726"/>
      <c r="BE837" s="726"/>
      <c r="BF837" s="726"/>
      <c r="BG837" s="726"/>
      <c r="BH837" s="726"/>
      <c r="BI837" s="726"/>
      <c r="BJ837" s="726"/>
      <c r="BK837" s="726"/>
      <c r="BL837" s="726"/>
    </row>
    <row r="838" spans="1:64" outlineLevel="1" x14ac:dyDescent="0.2">
      <c r="A838" s="461" t="s">
        <v>1099</v>
      </c>
      <c r="B838" s="463" t="s">
        <v>918</v>
      </c>
      <c r="C838" s="463" t="s">
        <v>918</v>
      </c>
      <c r="D838" s="463" t="s">
        <v>918</v>
      </c>
      <c r="E838" s="463" t="s">
        <v>918</v>
      </c>
      <c r="F838" s="463" t="s">
        <v>918</v>
      </c>
      <c r="G838" s="463" t="s">
        <v>918</v>
      </c>
      <c r="H838" s="463" t="s">
        <v>918</v>
      </c>
      <c r="I838" s="463" t="s">
        <v>918</v>
      </c>
      <c r="J838" s="463" t="s">
        <v>918</v>
      </c>
      <c r="K838" s="463" t="s">
        <v>918</v>
      </c>
      <c r="L838" s="463" t="s">
        <v>918</v>
      </c>
      <c r="M838" s="463" t="s">
        <v>918</v>
      </c>
      <c r="N838" s="463" t="s">
        <v>918</v>
      </c>
      <c r="O838" s="463" t="s">
        <v>918</v>
      </c>
      <c r="P838" s="463" t="s">
        <v>918</v>
      </c>
      <c r="Q838" s="463" t="s">
        <v>918</v>
      </c>
      <c r="R838" s="463" t="s">
        <v>918</v>
      </c>
      <c r="S838" s="463" t="s">
        <v>918</v>
      </c>
      <c r="T838" s="463" t="s">
        <v>918</v>
      </c>
      <c r="U838" s="463" t="s">
        <v>918</v>
      </c>
      <c r="V838" s="463" t="s">
        <v>918</v>
      </c>
      <c r="W838" s="463" t="s">
        <v>918</v>
      </c>
      <c r="X838" s="463" t="s">
        <v>918</v>
      </c>
      <c r="Y838" s="463" t="s">
        <v>918</v>
      </c>
      <c r="Z838" s="726"/>
      <c r="AA838" s="726"/>
      <c r="AB838" s="726"/>
      <c r="AC838" s="726"/>
      <c r="AD838" s="726"/>
      <c r="AE838" s="726"/>
      <c r="AF838" s="726"/>
      <c r="AG838" s="726"/>
      <c r="AH838" s="726"/>
      <c r="AI838" s="726"/>
      <c r="AJ838" s="726"/>
      <c r="AK838" s="726"/>
      <c r="AL838" s="726"/>
      <c r="AM838" s="726"/>
      <c r="AN838" s="726"/>
      <c r="AO838" s="726"/>
      <c r="AP838" s="726"/>
      <c r="AQ838" s="726"/>
      <c r="AR838" s="726"/>
      <c r="AS838" s="726"/>
      <c r="AT838" s="726"/>
      <c r="AU838" s="726"/>
      <c r="AV838" s="726"/>
      <c r="AW838" s="726"/>
      <c r="AX838" s="726"/>
      <c r="AY838" s="726"/>
      <c r="AZ838" s="726"/>
      <c r="BA838" s="726"/>
      <c r="BB838" s="726"/>
      <c r="BC838" s="726"/>
      <c r="BD838" s="726"/>
      <c r="BE838" s="726"/>
      <c r="BF838" s="726"/>
      <c r="BG838" s="726"/>
      <c r="BH838" s="726"/>
      <c r="BI838" s="726"/>
      <c r="BJ838" s="726"/>
      <c r="BK838" s="726"/>
      <c r="BL838" s="726"/>
    </row>
    <row r="839" spans="1:64" outlineLevel="1" x14ac:dyDescent="0.2">
      <c r="A839" s="461" t="s">
        <v>1101</v>
      </c>
      <c r="B839" s="463" t="s">
        <v>918</v>
      </c>
      <c r="C839" s="463" t="s">
        <v>918</v>
      </c>
      <c r="D839" s="463" t="s">
        <v>918</v>
      </c>
      <c r="E839" s="463" t="s">
        <v>918</v>
      </c>
      <c r="F839" s="463" t="s">
        <v>918</v>
      </c>
      <c r="G839" s="463" t="s">
        <v>918</v>
      </c>
      <c r="H839" s="463" t="s">
        <v>918</v>
      </c>
      <c r="I839" s="463" t="s">
        <v>918</v>
      </c>
      <c r="J839" s="463" t="s">
        <v>918</v>
      </c>
      <c r="K839" s="463" t="s">
        <v>918</v>
      </c>
      <c r="L839" s="463" t="s">
        <v>918</v>
      </c>
      <c r="M839" s="463" t="s">
        <v>918</v>
      </c>
      <c r="N839" s="463" t="s">
        <v>918</v>
      </c>
      <c r="O839" s="463" t="s">
        <v>918</v>
      </c>
      <c r="P839" s="463" t="s">
        <v>918</v>
      </c>
      <c r="Q839" s="463" t="s">
        <v>918</v>
      </c>
      <c r="R839" s="463" t="s">
        <v>918</v>
      </c>
      <c r="S839" s="463" t="s">
        <v>918</v>
      </c>
      <c r="T839" s="463" t="s">
        <v>918</v>
      </c>
      <c r="U839" s="463" t="s">
        <v>918</v>
      </c>
      <c r="V839" s="463" t="s">
        <v>918</v>
      </c>
      <c r="W839" s="463" t="s">
        <v>918</v>
      </c>
      <c r="X839" s="463" t="s">
        <v>918</v>
      </c>
      <c r="Y839" s="463" t="s">
        <v>918</v>
      </c>
      <c r="Z839" s="726"/>
      <c r="AA839" s="726"/>
      <c r="AB839" s="726"/>
      <c r="AC839" s="726"/>
      <c r="AD839" s="726"/>
      <c r="AE839" s="726"/>
      <c r="AF839" s="726"/>
      <c r="AG839" s="726"/>
      <c r="AH839" s="726"/>
      <c r="AI839" s="726"/>
      <c r="AJ839" s="726"/>
      <c r="AK839" s="726"/>
      <c r="AL839" s="726"/>
      <c r="AM839" s="726"/>
      <c r="AN839" s="726"/>
      <c r="AO839" s="726"/>
      <c r="AP839" s="726"/>
      <c r="AQ839" s="726"/>
      <c r="AR839" s="726"/>
      <c r="AS839" s="726"/>
      <c r="AT839" s="726"/>
      <c r="AU839" s="726"/>
      <c r="AV839" s="726"/>
      <c r="AW839" s="726"/>
      <c r="AX839" s="726"/>
      <c r="AY839" s="726"/>
      <c r="AZ839" s="726"/>
      <c r="BA839" s="726"/>
      <c r="BB839" s="726"/>
      <c r="BC839" s="726"/>
      <c r="BD839" s="726"/>
      <c r="BE839" s="726"/>
      <c r="BF839" s="726"/>
      <c r="BG839" s="726"/>
      <c r="BH839" s="726"/>
      <c r="BI839" s="726"/>
      <c r="BJ839" s="726"/>
      <c r="BK839" s="726"/>
      <c r="BL839" s="726"/>
    </row>
    <row r="840" spans="1:64" outlineLevel="1" x14ac:dyDescent="0.2">
      <c r="A840" s="461" t="s">
        <v>1103</v>
      </c>
      <c r="B840" s="463" t="s">
        <v>918</v>
      </c>
      <c r="C840" s="463" t="s">
        <v>918</v>
      </c>
      <c r="D840" s="463" t="s">
        <v>918</v>
      </c>
      <c r="E840" s="463" t="s">
        <v>918</v>
      </c>
      <c r="F840" s="463" t="s">
        <v>918</v>
      </c>
      <c r="G840" s="463" t="s">
        <v>918</v>
      </c>
      <c r="H840" s="463" t="s">
        <v>918</v>
      </c>
      <c r="I840" s="463" t="s">
        <v>918</v>
      </c>
      <c r="J840" s="463" t="s">
        <v>918</v>
      </c>
      <c r="K840" s="463" t="s">
        <v>918</v>
      </c>
      <c r="L840" s="463" t="s">
        <v>918</v>
      </c>
      <c r="M840" s="463" t="s">
        <v>918</v>
      </c>
      <c r="N840" s="463" t="s">
        <v>918</v>
      </c>
      <c r="O840" s="463" t="s">
        <v>918</v>
      </c>
      <c r="P840" s="463" t="s">
        <v>918</v>
      </c>
      <c r="Q840" s="463" t="s">
        <v>918</v>
      </c>
      <c r="R840" s="463" t="s">
        <v>918</v>
      </c>
      <c r="S840" s="463" t="s">
        <v>918</v>
      </c>
      <c r="T840" s="463" t="s">
        <v>918</v>
      </c>
      <c r="U840" s="463" t="s">
        <v>918</v>
      </c>
      <c r="V840" s="463" t="s">
        <v>918</v>
      </c>
      <c r="W840" s="463" t="s">
        <v>918</v>
      </c>
      <c r="X840" s="463" t="s">
        <v>918</v>
      </c>
      <c r="Y840" s="463" t="s">
        <v>918</v>
      </c>
      <c r="Z840" s="726"/>
      <c r="AA840" s="726"/>
      <c r="AB840" s="726"/>
      <c r="AC840" s="726"/>
      <c r="AD840" s="726"/>
      <c r="AE840" s="726"/>
      <c r="AF840" s="726"/>
      <c r="AG840" s="726"/>
      <c r="AH840" s="726"/>
      <c r="AI840" s="726"/>
      <c r="AJ840" s="726"/>
      <c r="AK840" s="726"/>
      <c r="AL840" s="726"/>
      <c r="AM840" s="726"/>
      <c r="AN840" s="726"/>
      <c r="AO840" s="726"/>
      <c r="AP840" s="726"/>
      <c r="AQ840" s="726"/>
      <c r="AR840" s="726"/>
      <c r="AS840" s="726"/>
      <c r="AT840" s="726"/>
      <c r="AU840" s="726"/>
      <c r="AV840" s="726"/>
      <c r="AW840" s="726"/>
      <c r="AX840" s="726"/>
      <c r="AY840" s="726"/>
      <c r="AZ840" s="726"/>
      <c r="BA840" s="726"/>
      <c r="BB840" s="726"/>
      <c r="BC840" s="726"/>
      <c r="BD840" s="726"/>
      <c r="BE840" s="726"/>
      <c r="BF840" s="726"/>
      <c r="BG840" s="726"/>
      <c r="BH840" s="726"/>
      <c r="BI840" s="726"/>
      <c r="BJ840" s="726"/>
      <c r="BK840" s="726"/>
      <c r="BL840" s="726"/>
    </row>
    <row r="841" spans="1:64" outlineLevel="1" x14ac:dyDescent="0.2">
      <c r="A841" s="461" t="s">
        <v>1105</v>
      </c>
      <c r="B841" s="463" t="s">
        <v>918</v>
      </c>
      <c r="C841" s="463" t="s">
        <v>918</v>
      </c>
      <c r="D841" s="463" t="s">
        <v>918</v>
      </c>
      <c r="E841" s="463" t="s">
        <v>918</v>
      </c>
      <c r="F841" s="463" t="s">
        <v>918</v>
      </c>
      <c r="G841" s="463" t="s">
        <v>918</v>
      </c>
      <c r="H841" s="463" t="s">
        <v>918</v>
      </c>
      <c r="I841" s="463" t="s">
        <v>918</v>
      </c>
      <c r="J841" s="463" t="s">
        <v>918</v>
      </c>
      <c r="K841" s="463" t="s">
        <v>918</v>
      </c>
      <c r="L841" s="463" t="s">
        <v>918</v>
      </c>
      <c r="M841" s="463" t="s">
        <v>918</v>
      </c>
      <c r="N841" s="463" t="s">
        <v>918</v>
      </c>
      <c r="O841" s="463" t="s">
        <v>918</v>
      </c>
      <c r="P841" s="463" t="s">
        <v>918</v>
      </c>
      <c r="Q841" s="463" t="s">
        <v>918</v>
      </c>
      <c r="R841" s="463" t="s">
        <v>918</v>
      </c>
      <c r="S841" s="463" t="s">
        <v>918</v>
      </c>
      <c r="T841" s="463" t="s">
        <v>918</v>
      </c>
      <c r="U841" s="463" t="s">
        <v>918</v>
      </c>
      <c r="V841" s="463" t="s">
        <v>918</v>
      </c>
      <c r="W841" s="463" t="s">
        <v>918</v>
      </c>
      <c r="X841" s="463" t="s">
        <v>918</v>
      </c>
      <c r="Y841" s="463" t="s">
        <v>918</v>
      </c>
      <c r="Z841" s="726"/>
      <c r="AA841" s="726"/>
      <c r="AB841" s="726"/>
      <c r="AC841" s="726"/>
      <c r="AD841" s="726"/>
      <c r="AE841" s="726"/>
      <c r="AF841" s="726"/>
      <c r="AG841" s="726"/>
      <c r="AH841" s="726"/>
      <c r="AI841" s="726"/>
      <c r="AJ841" s="726"/>
      <c r="AK841" s="726"/>
      <c r="AL841" s="726"/>
      <c r="AM841" s="726"/>
      <c r="AN841" s="726"/>
      <c r="AO841" s="726"/>
      <c r="AP841" s="726"/>
      <c r="AQ841" s="726"/>
      <c r="AR841" s="726"/>
      <c r="AS841" s="726"/>
      <c r="AT841" s="726"/>
      <c r="AU841" s="726"/>
      <c r="AV841" s="726"/>
      <c r="AW841" s="726"/>
      <c r="AX841" s="726"/>
      <c r="AY841" s="726"/>
      <c r="AZ841" s="726"/>
      <c r="BA841" s="726"/>
      <c r="BB841" s="726"/>
      <c r="BC841" s="726"/>
      <c r="BD841" s="726"/>
      <c r="BE841" s="726"/>
      <c r="BF841" s="726"/>
      <c r="BG841" s="726"/>
      <c r="BH841" s="726"/>
      <c r="BI841" s="726"/>
      <c r="BJ841" s="726"/>
      <c r="BK841" s="726"/>
      <c r="BL841" s="726"/>
    </row>
    <row r="842" spans="1:64" outlineLevel="1" x14ac:dyDescent="0.2">
      <c r="A842" s="461" t="s">
        <v>1107</v>
      </c>
      <c r="B842" s="463" t="s">
        <v>918</v>
      </c>
      <c r="C842" s="463" t="s">
        <v>918</v>
      </c>
      <c r="D842" s="463" t="s">
        <v>918</v>
      </c>
      <c r="E842" s="463" t="s">
        <v>918</v>
      </c>
      <c r="F842" s="463" t="s">
        <v>918</v>
      </c>
      <c r="G842" s="463" t="s">
        <v>918</v>
      </c>
      <c r="H842" s="463" t="s">
        <v>918</v>
      </c>
      <c r="I842" s="463" t="s">
        <v>918</v>
      </c>
      <c r="J842" s="463" t="s">
        <v>918</v>
      </c>
      <c r="K842" s="463" t="s">
        <v>918</v>
      </c>
      <c r="L842" s="463" t="s">
        <v>918</v>
      </c>
      <c r="M842" s="463" t="s">
        <v>918</v>
      </c>
      <c r="N842" s="463" t="s">
        <v>918</v>
      </c>
      <c r="O842" s="463" t="s">
        <v>918</v>
      </c>
      <c r="P842" s="463" t="s">
        <v>918</v>
      </c>
      <c r="Q842" s="463" t="s">
        <v>918</v>
      </c>
      <c r="R842" s="463" t="s">
        <v>918</v>
      </c>
      <c r="S842" s="463" t="s">
        <v>918</v>
      </c>
      <c r="T842" s="463" t="s">
        <v>918</v>
      </c>
      <c r="U842" s="463" t="s">
        <v>918</v>
      </c>
      <c r="V842" s="463" t="s">
        <v>918</v>
      </c>
      <c r="W842" s="463" t="s">
        <v>918</v>
      </c>
      <c r="X842" s="463" t="s">
        <v>918</v>
      </c>
      <c r="Y842" s="463" t="s">
        <v>918</v>
      </c>
      <c r="Z842" s="726"/>
      <c r="AA842" s="726"/>
      <c r="AB842" s="726"/>
      <c r="AC842" s="726"/>
      <c r="AD842" s="726"/>
      <c r="AE842" s="726"/>
      <c r="AF842" s="726"/>
      <c r="AG842" s="726"/>
      <c r="AH842" s="726"/>
      <c r="AI842" s="726"/>
      <c r="AJ842" s="726"/>
      <c r="AK842" s="726"/>
      <c r="AL842" s="726"/>
      <c r="AM842" s="726"/>
      <c r="AN842" s="726"/>
      <c r="AO842" s="726"/>
      <c r="AP842" s="726"/>
      <c r="AQ842" s="726"/>
      <c r="AR842" s="726"/>
      <c r="AS842" s="726"/>
      <c r="AT842" s="726"/>
      <c r="AU842" s="726"/>
      <c r="AV842" s="726"/>
      <c r="AW842" s="726"/>
      <c r="AX842" s="726"/>
      <c r="AY842" s="726"/>
      <c r="AZ842" s="726"/>
      <c r="BA842" s="726"/>
      <c r="BB842" s="726"/>
      <c r="BC842" s="726"/>
      <c r="BD842" s="726"/>
      <c r="BE842" s="726"/>
      <c r="BF842" s="726"/>
      <c r="BG842" s="726"/>
      <c r="BH842" s="726"/>
      <c r="BI842" s="726"/>
      <c r="BJ842" s="726"/>
      <c r="BK842" s="726"/>
      <c r="BL842" s="726"/>
    </row>
    <row r="843" spans="1:64" outlineLevel="1" x14ac:dyDescent="0.2">
      <c r="A843" s="461" t="s">
        <v>1109</v>
      </c>
      <c r="B843" s="463" t="s">
        <v>918</v>
      </c>
      <c r="C843" s="463" t="s">
        <v>918</v>
      </c>
      <c r="D843" s="463" t="s">
        <v>918</v>
      </c>
      <c r="E843" s="463" t="s">
        <v>918</v>
      </c>
      <c r="F843" s="463" t="s">
        <v>918</v>
      </c>
      <c r="G843" s="463" t="s">
        <v>918</v>
      </c>
      <c r="H843" s="463" t="s">
        <v>918</v>
      </c>
      <c r="I843" s="463" t="s">
        <v>918</v>
      </c>
      <c r="J843" s="463" t="s">
        <v>918</v>
      </c>
      <c r="K843" s="463" t="s">
        <v>918</v>
      </c>
      <c r="L843" s="463" t="s">
        <v>918</v>
      </c>
      <c r="M843" s="463" t="s">
        <v>918</v>
      </c>
      <c r="N843" s="463" t="s">
        <v>918</v>
      </c>
      <c r="O843" s="463" t="s">
        <v>918</v>
      </c>
      <c r="P843" s="463" t="s">
        <v>918</v>
      </c>
      <c r="Q843" s="463" t="s">
        <v>918</v>
      </c>
      <c r="R843" s="463" t="s">
        <v>918</v>
      </c>
      <c r="S843" s="463" t="s">
        <v>918</v>
      </c>
      <c r="T843" s="463" t="s">
        <v>918</v>
      </c>
      <c r="U843" s="463" t="s">
        <v>918</v>
      </c>
      <c r="V843" s="463" t="s">
        <v>918</v>
      </c>
      <c r="W843" s="463" t="s">
        <v>918</v>
      </c>
      <c r="X843" s="463" t="s">
        <v>918</v>
      </c>
      <c r="Y843" s="463" t="s">
        <v>918</v>
      </c>
      <c r="Z843" s="726"/>
      <c r="AA843" s="726"/>
      <c r="AB843" s="726"/>
      <c r="AC843" s="726"/>
      <c r="AD843" s="726"/>
      <c r="AE843" s="726"/>
      <c r="AF843" s="726"/>
      <c r="AG843" s="726"/>
      <c r="AH843" s="726"/>
      <c r="AI843" s="726"/>
      <c r="AJ843" s="726"/>
      <c r="AK843" s="726"/>
      <c r="AL843" s="726"/>
      <c r="AM843" s="726"/>
      <c r="AN843" s="726"/>
      <c r="AO843" s="726"/>
      <c r="AP843" s="726"/>
      <c r="AQ843" s="726"/>
      <c r="AR843" s="726"/>
      <c r="AS843" s="726"/>
      <c r="AT843" s="726"/>
      <c r="AU843" s="726"/>
      <c r="AV843" s="726"/>
      <c r="AW843" s="726"/>
      <c r="AX843" s="726"/>
      <c r="AY843" s="726"/>
      <c r="AZ843" s="726"/>
      <c r="BA843" s="726"/>
      <c r="BB843" s="726"/>
      <c r="BC843" s="726"/>
      <c r="BD843" s="726"/>
      <c r="BE843" s="726"/>
      <c r="BF843" s="726"/>
      <c r="BG843" s="726"/>
      <c r="BH843" s="726"/>
      <c r="BI843" s="726"/>
      <c r="BJ843" s="726"/>
      <c r="BK843" s="726"/>
      <c r="BL843" s="726"/>
    </row>
    <row r="844" spans="1:64" outlineLevel="1" x14ac:dyDescent="0.2">
      <c r="A844" s="461" t="s">
        <v>1111</v>
      </c>
      <c r="B844" s="463" t="s">
        <v>918</v>
      </c>
      <c r="C844" s="463" t="s">
        <v>918</v>
      </c>
      <c r="D844" s="463" t="s">
        <v>918</v>
      </c>
      <c r="E844" s="463" t="s">
        <v>918</v>
      </c>
      <c r="F844" s="463" t="s">
        <v>918</v>
      </c>
      <c r="G844" s="463" t="s">
        <v>918</v>
      </c>
      <c r="H844" s="463" t="s">
        <v>918</v>
      </c>
      <c r="I844" s="463" t="s">
        <v>918</v>
      </c>
      <c r="J844" s="463" t="s">
        <v>918</v>
      </c>
      <c r="K844" s="463" t="s">
        <v>918</v>
      </c>
      <c r="L844" s="463" t="s">
        <v>918</v>
      </c>
      <c r="M844" s="463" t="s">
        <v>918</v>
      </c>
      <c r="N844" s="463" t="s">
        <v>918</v>
      </c>
      <c r="O844" s="463" t="s">
        <v>918</v>
      </c>
      <c r="P844" s="463" t="s">
        <v>918</v>
      </c>
      <c r="Q844" s="463" t="s">
        <v>918</v>
      </c>
      <c r="R844" s="463" t="s">
        <v>918</v>
      </c>
      <c r="S844" s="463" t="s">
        <v>918</v>
      </c>
      <c r="T844" s="463" t="s">
        <v>918</v>
      </c>
      <c r="U844" s="463" t="s">
        <v>918</v>
      </c>
      <c r="V844" s="463" t="s">
        <v>918</v>
      </c>
      <c r="W844" s="463" t="s">
        <v>918</v>
      </c>
      <c r="X844" s="463" t="s">
        <v>918</v>
      </c>
      <c r="Y844" s="463" t="s">
        <v>918</v>
      </c>
      <c r="Z844" s="726"/>
      <c r="AA844" s="726"/>
      <c r="AB844" s="726"/>
      <c r="AC844" s="726"/>
      <c r="AD844" s="726"/>
      <c r="AE844" s="726"/>
      <c r="AF844" s="726"/>
      <c r="AG844" s="726"/>
      <c r="AH844" s="726"/>
      <c r="AI844" s="726"/>
      <c r="AJ844" s="726"/>
      <c r="AK844" s="726"/>
      <c r="AL844" s="726"/>
      <c r="AM844" s="726"/>
      <c r="AN844" s="726"/>
      <c r="AO844" s="726"/>
      <c r="AP844" s="726"/>
      <c r="AQ844" s="726"/>
      <c r="AR844" s="726"/>
      <c r="AS844" s="726"/>
      <c r="AT844" s="726"/>
      <c r="AU844" s="726"/>
      <c r="AV844" s="726"/>
      <c r="AW844" s="726"/>
      <c r="AX844" s="726"/>
      <c r="AY844" s="726"/>
      <c r="AZ844" s="726"/>
      <c r="BA844" s="726"/>
      <c r="BB844" s="726"/>
      <c r="BC844" s="726"/>
      <c r="BD844" s="726"/>
      <c r="BE844" s="726"/>
      <c r="BF844" s="726"/>
      <c r="BG844" s="726"/>
      <c r="BH844" s="726"/>
      <c r="BI844" s="726"/>
      <c r="BJ844" s="726"/>
      <c r="BK844" s="726"/>
      <c r="BL844" s="726"/>
    </row>
    <row r="845" spans="1:64" outlineLevel="1" x14ac:dyDescent="0.2">
      <c r="A845" s="461" t="s">
        <v>1113</v>
      </c>
      <c r="B845" s="463" t="s">
        <v>918</v>
      </c>
      <c r="C845" s="463" t="s">
        <v>918</v>
      </c>
      <c r="D845" s="463" t="s">
        <v>918</v>
      </c>
      <c r="E845" s="463" t="s">
        <v>918</v>
      </c>
      <c r="F845" s="463" t="s">
        <v>918</v>
      </c>
      <c r="G845" s="463" t="s">
        <v>918</v>
      </c>
      <c r="H845" s="463" t="s">
        <v>918</v>
      </c>
      <c r="I845" s="463" t="s">
        <v>918</v>
      </c>
      <c r="J845" s="463" t="s">
        <v>918</v>
      </c>
      <c r="K845" s="463" t="s">
        <v>918</v>
      </c>
      <c r="L845" s="463" t="s">
        <v>918</v>
      </c>
      <c r="M845" s="463" t="s">
        <v>918</v>
      </c>
      <c r="N845" s="463" t="s">
        <v>918</v>
      </c>
      <c r="O845" s="463" t="s">
        <v>918</v>
      </c>
      <c r="P845" s="463" t="s">
        <v>918</v>
      </c>
      <c r="Q845" s="463" t="s">
        <v>918</v>
      </c>
      <c r="R845" s="463" t="s">
        <v>918</v>
      </c>
      <c r="S845" s="463" t="s">
        <v>918</v>
      </c>
      <c r="T845" s="463" t="s">
        <v>918</v>
      </c>
      <c r="U845" s="463" t="s">
        <v>918</v>
      </c>
      <c r="V845" s="463" t="s">
        <v>918</v>
      </c>
      <c r="W845" s="463" t="s">
        <v>918</v>
      </c>
      <c r="X845" s="463" t="s">
        <v>918</v>
      </c>
      <c r="Y845" s="463" t="s">
        <v>918</v>
      </c>
      <c r="Z845" s="726"/>
      <c r="AA845" s="726"/>
      <c r="AB845" s="726"/>
      <c r="AC845" s="726"/>
      <c r="AD845" s="726"/>
      <c r="AE845" s="726"/>
      <c r="AF845" s="726"/>
      <c r="AG845" s="726"/>
      <c r="AH845" s="726"/>
      <c r="AI845" s="726"/>
      <c r="AJ845" s="726"/>
      <c r="AK845" s="726"/>
      <c r="AL845" s="726"/>
      <c r="AM845" s="726"/>
      <c r="AN845" s="726"/>
      <c r="AO845" s="726"/>
      <c r="AP845" s="726"/>
      <c r="AQ845" s="726"/>
      <c r="AR845" s="726"/>
      <c r="AS845" s="726"/>
      <c r="AT845" s="726"/>
      <c r="AU845" s="726"/>
      <c r="AV845" s="726"/>
      <c r="AW845" s="726"/>
      <c r="AX845" s="726"/>
      <c r="AY845" s="726"/>
      <c r="AZ845" s="726"/>
      <c r="BA845" s="726"/>
      <c r="BB845" s="726"/>
      <c r="BC845" s="726"/>
      <c r="BD845" s="726"/>
      <c r="BE845" s="726"/>
      <c r="BF845" s="726"/>
      <c r="BG845" s="726"/>
      <c r="BH845" s="726"/>
      <c r="BI845" s="726"/>
      <c r="BJ845" s="726"/>
      <c r="BK845" s="726"/>
      <c r="BL845" s="726"/>
    </row>
    <row r="846" spans="1:64" outlineLevel="1" x14ac:dyDescent="0.2">
      <c r="A846" s="461" t="s">
        <v>1115</v>
      </c>
      <c r="B846" s="463" t="s">
        <v>918</v>
      </c>
      <c r="C846" s="463" t="s">
        <v>918</v>
      </c>
      <c r="D846" s="463" t="s">
        <v>918</v>
      </c>
      <c r="E846" s="463" t="s">
        <v>918</v>
      </c>
      <c r="F846" s="463" t="s">
        <v>918</v>
      </c>
      <c r="G846" s="463" t="s">
        <v>918</v>
      </c>
      <c r="H846" s="463" t="s">
        <v>918</v>
      </c>
      <c r="I846" s="463" t="s">
        <v>918</v>
      </c>
      <c r="J846" s="463" t="s">
        <v>918</v>
      </c>
      <c r="K846" s="463" t="s">
        <v>918</v>
      </c>
      <c r="L846" s="463" t="s">
        <v>918</v>
      </c>
      <c r="M846" s="463" t="s">
        <v>918</v>
      </c>
      <c r="N846" s="463" t="s">
        <v>918</v>
      </c>
      <c r="O846" s="463" t="s">
        <v>918</v>
      </c>
      <c r="P846" s="463" t="s">
        <v>918</v>
      </c>
      <c r="Q846" s="463" t="s">
        <v>918</v>
      </c>
      <c r="R846" s="463" t="s">
        <v>918</v>
      </c>
      <c r="S846" s="463" t="s">
        <v>918</v>
      </c>
      <c r="T846" s="463" t="s">
        <v>918</v>
      </c>
      <c r="U846" s="463" t="s">
        <v>918</v>
      </c>
      <c r="V846" s="463" t="s">
        <v>918</v>
      </c>
      <c r="W846" s="463" t="s">
        <v>918</v>
      </c>
      <c r="X846" s="463" t="s">
        <v>918</v>
      </c>
      <c r="Y846" s="463" t="s">
        <v>918</v>
      </c>
      <c r="Z846" s="726"/>
      <c r="AA846" s="726"/>
      <c r="AB846" s="726"/>
      <c r="AC846" s="726"/>
      <c r="AD846" s="726"/>
      <c r="AE846" s="726"/>
      <c r="AF846" s="726"/>
      <c r="AG846" s="726"/>
      <c r="AH846" s="726"/>
      <c r="AI846" s="726"/>
      <c r="AJ846" s="726"/>
      <c r="AK846" s="726"/>
      <c r="AL846" s="726"/>
      <c r="AM846" s="726"/>
      <c r="AN846" s="726"/>
      <c r="AO846" s="726"/>
      <c r="AP846" s="726"/>
      <c r="AQ846" s="726"/>
      <c r="AR846" s="726"/>
      <c r="AS846" s="726"/>
      <c r="AT846" s="726"/>
      <c r="AU846" s="726"/>
      <c r="AV846" s="726"/>
      <c r="AW846" s="726"/>
      <c r="AX846" s="726"/>
      <c r="AY846" s="726"/>
      <c r="AZ846" s="726"/>
      <c r="BA846" s="726"/>
      <c r="BB846" s="726"/>
      <c r="BC846" s="726"/>
      <c r="BD846" s="726"/>
      <c r="BE846" s="726"/>
      <c r="BF846" s="726"/>
      <c r="BG846" s="726"/>
      <c r="BH846" s="726"/>
      <c r="BI846" s="726"/>
      <c r="BJ846" s="726"/>
      <c r="BK846" s="726"/>
      <c r="BL846" s="726"/>
    </row>
    <row r="847" spans="1:64" outlineLevel="1" x14ac:dyDescent="0.2">
      <c r="A847" s="461" t="s">
        <v>1117</v>
      </c>
      <c r="B847" s="463" t="s">
        <v>918</v>
      </c>
      <c r="C847" s="463" t="s">
        <v>918</v>
      </c>
      <c r="D847" s="463" t="s">
        <v>918</v>
      </c>
      <c r="E847" s="463" t="s">
        <v>918</v>
      </c>
      <c r="F847" s="463" t="s">
        <v>918</v>
      </c>
      <c r="G847" s="463" t="s">
        <v>918</v>
      </c>
      <c r="H847" s="463" t="s">
        <v>918</v>
      </c>
      <c r="I847" s="463" t="s">
        <v>918</v>
      </c>
      <c r="J847" s="463" t="s">
        <v>918</v>
      </c>
      <c r="K847" s="463" t="s">
        <v>918</v>
      </c>
      <c r="L847" s="463" t="s">
        <v>918</v>
      </c>
      <c r="M847" s="463" t="s">
        <v>918</v>
      </c>
      <c r="N847" s="463" t="s">
        <v>918</v>
      </c>
      <c r="O847" s="463" t="s">
        <v>918</v>
      </c>
      <c r="P847" s="463" t="s">
        <v>918</v>
      </c>
      <c r="Q847" s="463" t="s">
        <v>918</v>
      </c>
      <c r="R847" s="463" t="s">
        <v>918</v>
      </c>
      <c r="S847" s="463" t="s">
        <v>918</v>
      </c>
      <c r="T847" s="463" t="s">
        <v>918</v>
      </c>
      <c r="U847" s="463" t="s">
        <v>918</v>
      </c>
      <c r="V847" s="463" t="s">
        <v>918</v>
      </c>
      <c r="W847" s="463" t="s">
        <v>918</v>
      </c>
      <c r="X847" s="463" t="s">
        <v>918</v>
      </c>
      <c r="Y847" s="463" t="s">
        <v>918</v>
      </c>
      <c r="Z847" s="726"/>
      <c r="AA847" s="726"/>
      <c r="AB847" s="726"/>
      <c r="AC847" s="726"/>
      <c r="AD847" s="726"/>
      <c r="AE847" s="726"/>
      <c r="AF847" s="726"/>
      <c r="AG847" s="726"/>
      <c r="AH847" s="726"/>
      <c r="AI847" s="726"/>
      <c r="AJ847" s="726"/>
      <c r="AK847" s="726"/>
      <c r="AL847" s="726"/>
      <c r="AM847" s="726"/>
      <c r="AN847" s="726"/>
      <c r="AO847" s="726"/>
      <c r="AP847" s="726"/>
      <c r="AQ847" s="726"/>
      <c r="AR847" s="726"/>
      <c r="AS847" s="726"/>
      <c r="AT847" s="726"/>
      <c r="AU847" s="726"/>
      <c r="AV847" s="726"/>
      <c r="AW847" s="726"/>
      <c r="AX847" s="726"/>
      <c r="AY847" s="726"/>
      <c r="AZ847" s="726"/>
      <c r="BA847" s="726"/>
      <c r="BB847" s="726"/>
      <c r="BC847" s="726"/>
      <c r="BD847" s="726"/>
      <c r="BE847" s="726"/>
      <c r="BF847" s="726"/>
      <c r="BG847" s="726"/>
      <c r="BH847" s="726"/>
      <c r="BI847" s="726"/>
      <c r="BJ847" s="726"/>
      <c r="BK847" s="726"/>
      <c r="BL847" s="726"/>
    </row>
    <row r="848" spans="1:64" outlineLevel="1" x14ac:dyDescent="0.2">
      <c r="A848" s="461" t="s">
        <v>1119</v>
      </c>
      <c r="B848" s="463" t="s">
        <v>918</v>
      </c>
      <c r="C848" s="463" t="s">
        <v>918</v>
      </c>
      <c r="D848" s="463" t="s">
        <v>918</v>
      </c>
      <c r="E848" s="463" t="s">
        <v>918</v>
      </c>
      <c r="F848" s="463" t="s">
        <v>918</v>
      </c>
      <c r="G848" s="463" t="s">
        <v>918</v>
      </c>
      <c r="H848" s="463" t="s">
        <v>918</v>
      </c>
      <c r="I848" s="463" t="s">
        <v>918</v>
      </c>
      <c r="J848" s="463" t="s">
        <v>918</v>
      </c>
      <c r="K848" s="463" t="s">
        <v>918</v>
      </c>
      <c r="L848" s="463" t="s">
        <v>918</v>
      </c>
      <c r="M848" s="463" t="s">
        <v>918</v>
      </c>
      <c r="N848" s="463" t="s">
        <v>918</v>
      </c>
      <c r="O848" s="463" t="s">
        <v>918</v>
      </c>
      <c r="P848" s="463" t="s">
        <v>918</v>
      </c>
      <c r="Q848" s="463" t="s">
        <v>918</v>
      </c>
      <c r="R848" s="463" t="s">
        <v>918</v>
      </c>
      <c r="S848" s="463" t="s">
        <v>918</v>
      </c>
      <c r="T848" s="463" t="s">
        <v>918</v>
      </c>
      <c r="U848" s="463" t="s">
        <v>918</v>
      </c>
      <c r="V848" s="463" t="s">
        <v>918</v>
      </c>
      <c r="W848" s="463" t="s">
        <v>918</v>
      </c>
      <c r="X848" s="463" t="s">
        <v>918</v>
      </c>
      <c r="Y848" s="463" t="s">
        <v>918</v>
      </c>
      <c r="Z848" s="726"/>
      <c r="AA848" s="726"/>
      <c r="AB848" s="726"/>
      <c r="AC848" s="726"/>
      <c r="AD848" s="726"/>
      <c r="AE848" s="726"/>
      <c r="AF848" s="726"/>
      <c r="AG848" s="726"/>
      <c r="AH848" s="726"/>
      <c r="AI848" s="726"/>
      <c r="AJ848" s="726"/>
      <c r="AK848" s="726"/>
      <c r="AL848" s="726"/>
      <c r="AM848" s="726"/>
      <c r="AN848" s="726"/>
      <c r="AO848" s="726"/>
      <c r="AP848" s="726"/>
      <c r="AQ848" s="726"/>
      <c r="AR848" s="726"/>
      <c r="AS848" s="726"/>
      <c r="AT848" s="726"/>
      <c r="AU848" s="726"/>
      <c r="AV848" s="726"/>
      <c r="AW848" s="726"/>
      <c r="AX848" s="726"/>
      <c r="AY848" s="726"/>
      <c r="AZ848" s="726"/>
      <c r="BA848" s="726"/>
      <c r="BB848" s="726"/>
      <c r="BC848" s="726"/>
      <c r="BD848" s="726"/>
      <c r="BE848" s="726"/>
      <c r="BF848" s="726"/>
      <c r="BG848" s="726"/>
      <c r="BH848" s="726"/>
      <c r="BI848" s="726"/>
      <c r="BJ848" s="726"/>
      <c r="BK848" s="726"/>
      <c r="BL848" s="726"/>
    </row>
    <row r="849" spans="1:64" outlineLevel="1" x14ac:dyDescent="0.2">
      <c r="A849" s="461" t="s">
        <v>1121</v>
      </c>
      <c r="B849" s="463" t="s">
        <v>918</v>
      </c>
      <c r="C849" s="463" t="s">
        <v>918</v>
      </c>
      <c r="D849" s="463" t="s">
        <v>918</v>
      </c>
      <c r="E849" s="463" t="s">
        <v>918</v>
      </c>
      <c r="F849" s="463" t="s">
        <v>918</v>
      </c>
      <c r="G849" s="463" t="s">
        <v>918</v>
      </c>
      <c r="H849" s="463" t="s">
        <v>918</v>
      </c>
      <c r="I849" s="463" t="s">
        <v>918</v>
      </c>
      <c r="J849" s="463" t="s">
        <v>918</v>
      </c>
      <c r="K849" s="463" t="s">
        <v>918</v>
      </c>
      <c r="L849" s="463" t="s">
        <v>918</v>
      </c>
      <c r="M849" s="463" t="s">
        <v>918</v>
      </c>
      <c r="N849" s="463" t="s">
        <v>918</v>
      </c>
      <c r="O849" s="463" t="s">
        <v>918</v>
      </c>
      <c r="P849" s="463" t="s">
        <v>918</v>
      </c>
      <c r="Q849" s="463" t="s">
        <v>918</v>
      </c>
      <c r="R849" s="463" t="s">
        <v>918</v>
      </c>
      <c r="S849" s="463" t="s">
        <v>918</v>
      </c>
      <c r="T849" s="463" t="s">
        <v>918</v>
      </c>
      <c r="U849" s="463" t="s">
        <v>918</v>
      </c>
      <c r="V849" s="463" t="s">
        <v>918</v>
      </c>
      <c r="W849" s="463" t="s">
        <v>918</v>
      </c>
      <c r="X849" s="463" t="s">
        <v>918</v>
      </c>
      <c r="Y849" s="463" t="s">
        <v>918</v>
      </c>
      <c r="Z849" s="726"/>
      <c r="AA849" s="726"/>
      <c r="AB849" s="726"/>
      <c r="AC849" s="726"/>
      <c r="AD849" s="726"/>
      <c r="AE849" s="726"/>
      <c r="AF849" s="726"/>
      <c r="AG849" s="726"/>
      <c r="AH849" s="726"/>
      <c r="AI849" s="726"/>
      <c r="AJ849" s="726"/>
      <c r="AK849" s="726"/>
      <c r="AL849" s="726"/>
      <c r="AM849" s="726"/>
      <c r="AN849" s="726"/>
      <c r="AO849" s="726"/>
      <c r="AP849" s="726"/>
      <c r="AQ849" s="726"/>
      <c r="AR849" s="726"/>
      <c r="AS849" s="726"/>
      <c r="AT849" s="726"/>
      <c r="AU849" s="726"/>
      <c r="AV849" s="726"/>
      <c r="AW849" s="726"/>
      <c r="AX849" s="726"/>
      <c r="AY849" s="726"/>
      <c r="AZ849" s="726"/>
      <c r="BA849" s="726"/>
      <c r="BB849" s="726"/>
      <c r="BC849" s="726"/>
      <c r="BD849" s="726"/>
      <c r="BE849" s="726"/>
      <c r="BF849" s="726"/>
      <c r="BG849" s="726"/>
      <c r="BH849" s="726"/>
      <c r="BI849" s="726"/>
      <c r="BJ849" s="726"/>
      <c r="BK849" s="726"/>
      <c r="BL849" s="726"/>
    </row>
    <row r="850" spans="1:64" outlineLevel="1" x14ac:dyDescent="0.2">
      <c r="A850" s="461" t="s">
        <v>1123</v>
      </c>
      <c r="B850" s="463" t="s">
        <v>918</v>
      </c>
      <c r="C850" s="463" t="s">
        <v>918</v>
      </c>
      <c r="D850" s="463" t="s">
        <v>918</v>
      </c>
      <c r="E850" s="463" t="s">
        <v>918</v>
      </c>
      <c r="F850" s="463" t="s">
        <v>918</v>
      </c>
      <c r="G850" s="463" t="s">
        <v>918</v>
      </c>
      <c r="H850" s="463" t="s">
        <v>918</v>
      </c>
      <c r="I850" s="463" t="s">
        <v>918</v>
      </c>
      <c r="J850" s="463" t="s">
        <v>918</v>
      </c>
      <c r="K850" s="463" t="s">
        <v>918</v>
      </c>
      <c r="L850" s="463" t="s">
        <v>918</v>
      </c>
      <c r="M850" s="463" t="s">
        <v>918</v>
      </c>
      <c r="N850" s="463" t="s">
        <v>918</v>
      </c>
      <c r="O850" s="463" t="s">
        <v>918</v>
      </c>
      <c r="P850" s="463" t="s">
        <v>918</v>
      </c>
      <c r="Q850" s="463" t="s">
        <v>918</v>
      </c>
      <c r="R850" s="463" t="s">
        <v>918</v>
      </c>
      <c r="S850" s="463" t="s">
        <v>918</v>
      </c>
      <c r="T850" s="463" t="s">
        <v>918</v>
      </c>
      <c r="U850" s="463" t="s">
        <v>918</v>
      </c>
      <c r="V850" s="463" t="s">
        <v>918</v>
      </c>
      <c r="W850" s="463" t="s">
        <v>918</v>
      </c>
      <c r="X850" s="463" t="s">
        <v>918</v>
      </c>
      <c r="Y850" s="463" t="s">
        <v>918</v>
      </c>
      <c r="Z850" s="726"/>
      <c r="AA850" s="726"/>
      <c r="AB850" s="726"/>
      <c r="AC850" s="726"/>
      <c r="AD850" s="726"/>
      <c r="AE850" s="726"/>
      <c r="AF850" s="726"/>
      <c r="AG850" s="726"/>
      <c r="AH850" s="726"/>
      <c r="AI850" s="726"/>
      <c r="AJ850" s="726"/>
      <c r="AK850" s="726"/>
      <c r="AL850" s="726"/>
      <c r="AM850" s="726"/>
      <c r="AN850" s="726"/>
      <c r="AO850" s="726"/>
      <c r="AP850" s="726"/>
      <c r="AQ850" s="726"/>
      <c r="AR850" s="726"/>
      <c r="AS850" s="726"/>
      <c r="AT850" s="726"/>
      <c r="AU850" s="726"/>
      <c r="AV850" s="726"/>
      <c r="AW850" s="726"/>
      <c r="AX850" s="726"/>
      <c r="AY850" s="726"/>
      <c r="AZ850" s="726"/>
      <c r="BA850" s="726"/>
      <c r="BB850" s="726"/>
      <c r="BC850" s="726"/>
      <c r="BD850" s="726"/>
      <c r="BE850" s="726"/>
      <c r="BF850" s="726"/>
      <c r="BG850" s="726"/>
      <c r="BH850" s="726"/>
      <c r="BI850" s="726"/>
      <c r="BJ850" s="726"/>
      <c r="BK850" s="726"/>
      <c r="BL850" s="726"/>
    </row>
    <row r="851" spans="1:64" outlineLevel="1" x14ac:dyDescent="0.2">
      <c r="A851" s="461" t="s">
        <v>1125</v>
      </c>
      <c r="B851" s="463" t="s">
        <v>918</v>
      </c>
      <c r="C851" s="463" t="s">
        <v>918</v>
      </c>
      <c r="D851" s="463" t="s">
        <v>918</v>
      </c>
      <c r="E851" s="463" t="s">
        <v>918</v>
      </c>
      <c r="F851" s="463" t="s">
        <v>918</v>
      </c>
      <c r="G851" s="463" t="s">
        <v>918</v>
      </c>
      <c r="H851" s="463" t="s">
        <v>918</v>
      </c>
      <c r="I851" s="463" t="s">
        <v>918</v>
      </c>
      <c r="J851" s="463" t="s">
        <v>918</v>
      </c>
      <c r="K851" s="463" t="s">
        <v>918</v>
      </c>
      <c r="L851" s="463" t="s">
        <v>918</v>
      </c>
      <c r="M851" s="463" t="s">
        <v>918</v>
      </c>
      <c r="N851" s="463" t="s">
        <v>918</v>
      </c>
      <c r="O851" s="463" t="s">
        <v>918</v>
      </c>
      <c r="P851" s="463" t="s">
        <v>918</v>
      </c>
      <c r="Q851" s="463" t="s">
        <v>918</v>
      </c>
      <c r="R851" s="463" t="s">
        <v>918</v>
      </c>
      <c r="S851" s="463" t="s">
        <v>918</v>
      </c>
      <c r="T851" s="463" t="s">
        <v>918</v>
      </c>
      <c r="U851" s="463" t="s">
        <v>918</v>
      </c>
      <c r="V851" s="463" t="s">
        <v>918</v>
      </c>
      <c r="W851" s="463" t="s">
        <v>918</v>
      </c>
      <c r="X851" s="463" t="s">
        <v>918</v>
      </c>
      <c r="Y851" s="463" t="s">
        <v>918</v>
      </c>
      <c r="Z851" s="726"/>
      <c r="AA851" s="726"/>
      <c r="AB851" s="726"/>
      <c r="AC851" s="726"/>
      <c r="AD851" s="726"/>
      <c r="AE851" s="726"/>
      <c r="AF851" s="726"/>
      <c r="AG851" s="726"/>
      <c r="AH851" s="726"/>
      <c r="AI851" s="726"/>
      <c r="AJ851" s="726"/>
      <c r="AK851" s="726"/>
      <c r="AL851" s="726"/>
      <c r="AM851" s="726"/>
      <c r="AN851" s="726"/>
      <c r="AO851" s="726"/>
      <c r="AP851" s="726"/>
      <c r="AQ851" s="726"/>
      <c r="AR851" s="726"/>
      <c r="AS851" s="726"/>
      <c r="AT851" s="726"/>
      <c r="AU851" s="726"/>
      <c r="AV851" s="726"/>
      <c r="AW851" s="726"/>
      <c r="AX851" s="726"/>
      <c r="AY851" s="726"/>
      <c r="AZ851" s="726"/>
      <c r="BA851" s="726"/>
      <c r="BB851" s="726"/>
      <c r="BC851" s="726"/>
      <c r="BD851" s="726"/>
      <c r="BE851" s="726"/>
      <c r="BF851" s="726"/>
      <c r="BG851" s="726"/>
      <c r="BH851" s="726"/>
      <c r="BI851" s="726"/>
      <c r="BJ851" s="726"/>
      <c r="BK851" s="726"/>
      <c r="BL851" s="726"/>
    </row>
    <row r="852" spans="1:64" outlineLevel="1" x14ac:dyDescent="0.2">
      <c r="A852" s="461" t="s">
        <v>1127</v>
      </c>
      <c r="B852" s="463" t="s">
        <v>918</v>
      </c>
      <c r="C852" s="463" t="s">
        <v>918</v>
      </c>
      <c r="D852" s="463" t="s">
        <v>918</v>
      </c>
      <c r="E852" s="463" t="s">
        <v>918</v>
      </c>
      <c r="F852" s="463" t="s">
        <v>918</v>
      </c>
      <c r="G852" s="463" t="s">
        <v>918</v>
      </c>
      <c r="H852" s="463" t="s">
        <v>918</v>
      </c>
      <c r="I852" s="463" t="s">
        <v>918</v>
      </c>
      <c r="J852" s="463" t="s">
        <v>918</v>
      </c>
      <c r="K852" s="463" t="s">
        <v>918</v>
      </c>
      <c r="L852" s="463" t="s">
        <v>918</v>
      </c>
      <c r="M852" s="463" t="s">
        <v>918</v>
      </c>
      <c r="N852" s="463" t="s">
        <v>918</v>
      </c>
      <c r="O852" s="463" t="s">
        <v>918</v>
      </c>
      <c r="P852" s="463" t="s">
        <v>918</v>
      </c>
      <c r="Q852" s="463" t="s">
        <v>918</v>
      </c>
      <c r="R852" s="463" t="s">
        <v>918</v>
      </c>
      <c r="S852" s="463" t="s">
        <v>918</v>
      </c>
      <c r="T852" s="463" t="s">
        <v>918</v>
      </c>
      <c r="U852" s="463" t="s">
        <v>918</v>
      </c>
      <c r="V852" s="463" t="s">
        <v>918</v>
      </c>
      <c r="W852" s="463" t="s">
        <v>918</v>
      </c>
      <c r="X852" s="463" t="s">
        <v>918</v>
      </c>
      <c r="Y852" s="463" t="s">
        <v>918</v>
      </c>
      <c r="Z852" s="726"/>
      <c r="AA852" s="726"/>
      <c r="AB852" s="726"/>
      <c r="AC852" s="726"/>
      <c r="AD852" s="726"/>
      <c r="AE852" s="726"/>
      <c r="AF852" s="726"/>
      <c r="AG852" s="726"/>
      <c r="AH852" s="726"/>
      <c r="AI852" s="726"/>
      <c r="AJ852" s="726"/>
      <c r="AK852" s="726"/>
      <c r="AL852" s="726"/>
      <c r="AM852" s="726"/>
      <c r="AN852" s="726"/>
      <c r="AO852" s="726"/>
      <c r="AP852" s="726"/>
      <c r="AQ852" s="726"/>
      <c r="AR852" s="726"/>
      <c r="AS852" s="726"/>
      <c r="AT852" s="726"/>
      <c r="AU852" s="726"/>
      <c r="AV852" s="726"/>
      <c r="AW852" s="726"/>
      <c r="AX852" s="726"/>
      <c r="AY852" s="726"/>
      <c r="AZ852" s="726"/>
      <c r="BA852" s="726"/>
      <c r="BB852" s="726"/>
      <c r="BC852" s="726"/>
      <c r="BD852" s="726"/>
      <c r="BE852" s="726"/>
      <c r="BF852" s="726"/>
      <c r="BG852" s="726"/>
      <c r="BH852" s="726"/>
      <c r="BI852" s="726"/>
      <c r="BJ852" s="726"/>
      <c r="BK852" s="726"/>
      <c r="BL852" s="726"/>
    </row>
    <row r="853" spans="1:64" outlineLevel="1" x14ac:dyDescent="0.2">
      <c r="A853" s="461" t="s">
        <v>1129</v>
      </c>
      <c r="B853" s="463" t="s">
        <v>918</v>
      </c>
      <c r="C853" s="463" t="s">
        <v>918</v>
      </c>
      <c r="D853" s="463" t="s">
        <v>918</v>
      </c>
      <c r="E853" s="463" t="s">
        <v>918</v>
      </c>
      <c r="F853" s="463" t="s">
        <v>918</v>
      </c>
      <c r="G853" s="463" t="s">
        <v>918</v>
      </c>
      <c r="H853" s="463" t="s">
        <v>918</v>
      </c>
      <c r="I853" s="463" t="s">
        <v>918</v>
      </c>
      <c r="J853" s="463" t="s">
        <v>918</v>
      </c>
      <c r="K853" s="463" t="s">
        <v>918</v>
      </c>
      <c r="L853" s="463" t="s">
        <v>918</v>
      </c>
      <c r="M853" s="463" t="s">
        <v>918</v>
      </c>
      <c r="N853" s="463" t="s">
        <v>918</v>
      </c>
      <c r="O853" s="463" t="s">
        <v>918</v>
      </c>
      <c r="P853" s="463" t="s">
        <v>918</v>
      </c>
      <c r="Q853" s="463" t="s">
        <v>918</v>
      </c>
      <c r="R853" s="463" t="s">
        <v>918</v>
      </c>
      <c r="S853" s="463" t="s">
        <v>918</v>
      </c>
      <c r="T853" s="463" t="s">
        <v>918</v>
      </c>
      <c r="U853" s="463" t="s">
        <v>918</v>
      </c>
      <c r="V853" s="463" t="s">
        <v>918</v>
      </c>
      <c r="W853" s="463" t="s">
        <v>918</v>
      </c>
      <c r="X853" s="463" t="s">
        <v>918</v>
      </c>
      <c r="Y853" s="463" t="s">
        <v>918</v>
      </c>
      <c r="Z853" s="726"/>
      <c r="AA853" s="726"/>
      <c r="AB853" s="726"/>
      <c r="AC853" s="726"/>
      <c r="AD853" s="726"/>
      <c r="AE853" s="726"/>
      <c r="AF853" s="726"/>
      <c r="AG853" s="726"/>
      <c r="AH853" s="726"/>
      <c r="AI853" s="726"/>
      <c r="AJ853" s="726"/>
      <c r="AK853" s="726"/>
      <c r="AL853" s="726"/>
      <c r="AM853" s="726"/>
      <c r="AN853" s="726"/>
      <c r="AO853" s="726"/>
      <c r="AP853" s="726"/>
      <c r="AQ853" s="726"/>
      <c r="AR853" s="726"/>
      <c r="AS853" s="726"/>
      <c r="AT853" s="726"/>
      <c r="AU853" s="726"/>
      <c r="AV853" s="726"/>
      <c r="AW853" s="726"/>
      <c r="AX853" s="726"/>
      <c r="AY853" s="726"/>
      <c r="AZ853" s="726"/>
      <c r="BA853" s="726"/>
      <c r="BB853" s="726"/>
      <c r="BC853" s="726"/>
      <c r="BD853" s="726"/>
      <c r="BE853" s="726"/>
      <c r="BF853" s="726"/>
      <c r="BG853" s="726"/>
      <c r="BH853" s="726"/>
      <c r="BI853" s="726"/>
      <c r="BJ853" s="726"/>
      <c r="BK853" s="726"/>
      <c r="BL853" s="726"/>
    </row>
    <row r="854" spans="1:64" outlineLevel="1" x14ac:dyDescent="0.2">
      <c r="A854" s="461" t="s">
        <v>1131</v>
      </c>
      <c r="B854" s="463" t="s">
        <v>918</v>
      </c>
      <c r="C854" s="463" t="s">
        <v>918</v>
      </c>
      <c r="D854" s="463" t="s">
        <v>918</v>
      </c>
      <c r="E854" s="463" t="s">
        <v>918</v>
      </c>
      <c r="F854" s="463" t="s">
        <v>918</v>
      </c>
      <c r="G854" s="463" t="s">
        <v>918</v>
      </c>
      <c r="H854" s="463" t="s">
        <v>918</v>
      </c>
      <c r="I854" s="463" t="s">
        <v>918</v>
      </c>
      <c r="J854" s="463" t="s">
        <v>918</v>
      </c>
      <c r="K854" s="463" t="s">
        <v>918</v>
      </c>
      <c r="L854" s="463" t="s">
        <v>918</v>
      </c>
      <c r="M854" s="463" t="s">
        <v>918</v>
      </c>
      <c r="N854" s="463" t="s">
        <v>918</v>
      </c>
      <c r="O854" s="463" t="s">
        <v>918</v>
      </c>
      <c r="P854" s="463" t="s">
        <v>918</v>
      </c>
      <c r="Q854" s="463" t="s">
        <v>918</v>
      </c>
      <c r="R854" s="463" t="s">
        <v>918</v>
      </c>
      <c r="S854" s="463" t="s">
        <v>918</v>
      </c>
      <c r="T854" s="463" t="s">
        <v>918</v>
      </c>
      <c r="U854" s="463" t="s">
        <v>918</v>
      </c>
      <c r="V854" s="463" t="s">
        <v>918</v>
      </c>
      <c r="W854" s="463" t="s">
        <v>918</v>
      </c>
      <c r="X854" s="463" t="s">
        <v>918</v>
      </c>
      <c r="Y854" s="463" t="s">
        <v>918</v>
      </c>
      <c r="Z854" s="726"/>
      <c r="AA854" s="726"/>
      <c r="AB854" s="726"/>
      <c r="AC854" s="726"/>
      <c r="AD854" s="726"/>
      <c r="AE854" s="726"/>
      <c r="AF854" s="726"/>
      <c r="AG854" s="726"/>
      <c r="AH854" s="726"/>
      <c r="AI854" s="726"/>
      <c r="AJ854" s="726"/>
      <c r="AK854" s="726"/>
      <c r="AL854" s="726"/>
      <c r="AM854" s="726"/>
      <c r="AN854" s="726"/>
      <c r="AO854" s="726"/>
      <c r="AP854" s="726"/>
      <c r="AQ854" s="726"/>
      <c r="AR854" s="726"/>
      <c r="AS854" s="726"/>
      <c r="AT854" s="726"/>
      <c r="AU854" s="726"/>
      <c r="AV854" s="726"/>
      <c r="AW854" s="726"/>
      <c r="AX854" s="726"/>
      <c r="AY854" s="726"/>
      <c r="AZ854" s="726"/>
      <c r="BA854" s="726"/>
      <c r="BB854" s="726"/>
      <c r="BC854" s="726"/>
      <c r="BD854" s="726"/>
      <c r="BE854" s="726"/>
      <c r="BF854" s="726"/>
      <c r="BG854" s="726"/>
      <c r="BH854" s="726"/>
      <c r="BI854" s="726"/>
      <c r="BJ854" s="726"/>
      <c r="BK854" s="726"/>
      <c r="BL854" s="726"/>
    </row>
    <row r="855" spans="1:64" outlineLevel="1" x14ac:dyDescent="0.2">
      <c r="A855" s="461" t="s">
        <v>1133</v>
      </c>
      <c r="B855" s="463" t="s">
        <v>918</v>
      </c>
      <c r="C855" s="463" t="s">
        <v>918</v>
      </c>
      <c r="D855" s="463" t="s">
        <v>918</v>
      </c>
      <c r="E855" s="463" t="s">
        <v>918</v>
      </c>
      <c r="F855" s="463" t="s">
        <v>918</v>
      </c>
      <c r="G855" s="463" t="s">
        <v>918</v>
      </c>
      <c r="H855" s="463" t="s">
        <v>918</v>
      </c>
      <c r="I855" s="463" t="s">
        <v>918</v>
      </c>
      <c r="J855" s="463" t="s">
        <v>918</v>
      </c>
      <c r="K855" s="463" t="s">
        <v>918</v>
      </c>
      <c r="L855" s="463" t="s">
        <v>918</v>
      </c>
      <c r="M855" s="463" t="s">
        <v>918</v>
      </c>
      <c r="N855" s="463" t="s">
        <v>918</v>
      </c>
      <c r="O855" s="463" t="s">
        <v>918</v>
      </c>
      <c r="P855" s="463" t="s">
        <v>918</v>
      </c>
      <c r="Q855" s="463" t="s">
        <v>918</v>
      </c>
      <c r="R855" s="463" t="s">
        <v>918</v>
      </c>
      <c r="S855" s="463" t="s">
        <v>918</v>
      </c>
      <c r="T855" s="463" t="s">
        <v>918</v>
      </c>
      <c r="U855" s="463" t="s">
        <v>918</v>
      </c>
      <c r="V855" s="463" t="s">
        <v>918</v>
      </c>
      <c r="W855" s="463" t="s">
        <v>918</v>
      </c>
      <c r="X855" s="463" t="s">
        <v>918</v>
      </c>
      <c r="Y855" s="463" t="s">
        <v>918</v>
      </c>
      <c r="Z855" s="726"/>
      <c r="AA855" s="726"/>
      <c r="AB855" s="726"/>
      <c r="AC855" s="726"/>
      <c r="AD855" s="726"/>
      <c r="AE855" s="726"/>
      <c r="AF855" s="726"/>
      <c r="AG855" s="726"/>
      <c r="AH855" s="726"/>
      <c r="AI855" s="726"/>
      <c r="AJ855" s="726"/>
      <c r="AK855" s="726"/>
      <c r="AL855" s="726"/>
      <c r="AM855" s="726"/>
      <c r="AN855" s="726"/>
      <c r="AO855" s="726"/>
      <c r="AP855" s="726"/>
      <c r="AQ855" s="726"/>
      <c r="AR855" s="726"/>
      <c r="AS855" s="726"/>
      <c r="AT855" s="726"/>
      <c r="AU855" s="726"/>
      <c r="AV855" s="726"/>
      <c r="AW855" s="726"/>
      <c r="AX855" s="726"/>
      <c r="AY855" s="726"/>
      <c r="AZ855" s="726"/>
      <c r="BA855" s="726"/>
      <c r="BB855" s="726"/>
      <c r="BC855" s="726"/>
      <c r="BD855" s="726"/>
      <c r="BE855" s="726"/>
      <c r="BF855" s="726"/>
      <c r="BG855" s="726"/>
      <c r="BH855" s="726"/>
      <c r="BI855" s="726"/>
      <c r="BJ855" s="726"/>
      <c r="BK855" s="726"/>
      <c r="BL855" s="726"/>
    </row>
    <row r="856" spans="1:64" outlineLevel="1" x14ac:dyDescent="0.2">
      <c r="A856" s="461" t="s">
        <v>1135</v>
      </c>
      <c r="B856" s="463" t="s">
        <v>918</v>
      </c>
      <c r="C856" s="463" t="s">
        <v>918</v>
      </c>
      <c r="D856" s="463" t="s">
        <v>918</v>
      </c>
      <c r="E856" s="463" t="s">
        <v>918</v>
      </c>
      <c r="F856" s="463" t="s">
        <v>918</v>
      </c>
      <c r="G856" s="463" t="s">
        <v>918</v>
      </c>
      <c r="H856" s="463" t="s">
        <v>918</v>
      </c>
      <c r="I856" s="463" t="s">
        <v>918</v>
      </c>
      <c r="J856" s="463" t="s">
        <v>918</v>
      </c>
      <c r="K856" s="463" t="s">
        <v>918</v>
      </c>
      <c r="L856" s="463" t="s">
        <v>918</v>
      </c>
      <c r="M856" s="463" t="s">
        <v>918</v>
      </c>
      <c r="N856" s="463" t="s">
        <v>918</v>
      </c>
      <c r="O856" s="463" t="s">
        <v>918</v>
      </c>
      <c r="P856" s="463" t="s">
        <v>918</v>
      </c>
      <c r="Q856" s="463" t="s">
        <v>918</v>
      </c>
      <c r="R856" s="463" t="s">
        <v>918</v>
      </c>
      <c r="S856" s="463" t="s">
        <v>918</v>
      </c>
      <c r="T856" s="463" t="s">
        <v>918</v>
      </c>
      <c r="U856" s="463" t="s">
        <v>918</v>
      </c>
      <c r="V856" s="463" t="s">
        <v>918</v>
      </c>
      <c r="W856" s="463" t="s">
        <v>918</v>
      </c>
      <c r="X856" s="463" t="s">
        <v>918</v>
      </c>
      <c r="Y856" s="463" t="s">
        <v>918</v>
      </c>
      <c r="Z856" s="726"/>
      <c r="AA856" s="726"/>
      <c r="AB856" s="726"/>
      <c r="AC856" s="726"/>
      <c r="AD856" s="726"/>
      <c r="AE856" s="726"/>
      <c r="AF856" s="726"/>
      <c r="AG856" s="726"/>
      <c r="AH856" s="726"/>
      <c r="AI856" s="726"/>
      <c r="AJ856" s="726"/>
      <c r="AK856" s="726"/>
      <c r="AL856" s="726"/>
      <c r="AM856" s="726"/>
      <c r="AN856" s="726"/>
      <c r="AO856" s="726"/>
      <c r="AP856" s="726"/>
      <c r="AQ856" s="726"/>
      <c r="AR856" s="726"/>
      <c r="AS856" s="726"/>
      <c r="AT856" s="726"/>
      <c r="AU856" s="726"/>
      <c r="AV856" s="726"/>
      <c r="AW856" s="726"/>
      <c r="AX856" s="726"/>
      <c r="AY856" s="726"/>
      <c r="AZ856" s="726"/>
      <c r="BA856" s="726"/>
      <c r="BB856" s="726"/>
      <c r="BC856" s="726"/>
      <c r="BD856" s="726"/>
      <c r="BE856" s="726"/>
      <c r="BF856" s="726"/>
      <c r="BG856" s="726"/>
      <c r="BH856" s="726"/>
      <c r="BI856" s="726"/>
      <c r="BJ856" s="726"/>
      <c r="BK856" s="726"/>
      <c r="BL856" s="726"/>
    </row>
    <row r="857" spans="1:64" outlineLevel="1" x14ac:dyDescent="0.2">
      <c r="A857" s="461" t="s">
        <v>1137</v>
      </c>
      <c r="B857" s="463" t="s">
        <v>918</v>
      </c>
      <c r="C857" s="463" t="s">
        <v>918</v>
      </c>
      <c r="D857" s="463" t="s">
        <v>918</v>
      </c>
      <c r="E857" s="463" t="s">
        <v>918</v>
      </c>
      <c r="F857" s="463" t="s">
        <v>918</v>
      </c>
      <c r="G857" s="463" t="s">
        <v>918</v>
      </c>
      <c r="H857" s="463" t="s">
        <v>918</v>
      </c>
      <c r="I857" s="463" t="s">
        <v>918</v>
      </c>
      <c r="J857" s="463" t="s">
        <v>918</v>
      </c>
      <c r="K857" s="463" t="s">
        <v>918</v>
      </c>
      <c r="L857" s="463" t="s">
        <v>918</v>
      </c>
      <c r="M857" s="463" t="s">
        <v>918</v>
      </c>
      <c r="N857" s="463" t="s">
        <v>918</v>
      </c>
      <c r="O857" s="463" t="s">
        <v>918</v>
      </c>
      <c r="P857" s="463" t="s">
        <v>918</v>
      </c>
      <c r="Q857" s="463" t="s">
        <v>918</v>
      </c>
      <c r="R857" s="463" t="s">
        <v>918</v>
      </c>
      <c r="S857" s="463" t="s">
        <v>918</v>
      </c>
      <c r="T857" s="463" t="s">
        <v>918</v>
      </c>
      <c r="U857" s="463" t="s">
        <v>918</v>
      </c>
      <c r="V857" s="463" t="s">
        <v>918</v>
      </c>
      <c r="W857" s="463" t="s">
        <v>918</v>
      </c>
      <c r="X857" s="463" t="s">
        <v>918</v>
      </c>
      <c r="Y857" s="463" t="s">
        <v>918</v>
      </c>
      <c r="Z857" s="726"/>
      <c r="AA857" s="726"/>
      <c r="AB857" s="726"/>
      <c r="AC857" s="726"/>
      <c r="AD857" s="726"/>
      <c r="AE857" s="726"/>
      <c r="AF857" s="726"/>
      <c r="AG857" s="726"/>
      <c r="AH857" s="726"/>
      <c r="AI857" s="726"/>
      <c r="AJ857" s="726"/>
      <c r="AK857" s="726"/>
      <c r="AL857" s="726"/>
      <c r="AM857" s="726"/>
      <c r="AN857" s="726"/>
      <c r="AO857" s="726"/>
      <c r="AP857" s="726"/>
      <c r="AQ857" s="726"/>
      <c r="AR857" s="726"/>
      <c r="AS857" s="726"/>
      <c r="AT857" s="726"/>
      <c r="AU857" s="726"/>
      <c r="AV857" s="726"/>
      <c r="AW857" s="726"/>
      <c r="AX857" s="726"/>
      <c r="AY857" s="726"/>
      <c r="AZ857" s="726"/>
      <c r="BA857" s="726"/>
      <c r="BB857" s="726"/>
      <c r="BC857" s="726"/>
      <c r="BD857" s="726"/>
      <c r="BE857" s="726"/>
      <c r="BF857" s="726"/>
      <c r="BG857" s="726"/>
      <c r="BH857" s="726"/>
      <c r="BI857" s="726"/>
      <c r="BJ857" s="726"/>
      <c r="BK857" s="726"/>
      <c r="BL857" s="726"/>
    </row>
    <row r="858" spans="1:64" outlineLevel="1" x14ac:dyDescent="0.2">
      <c r="A858" s="461" t="s">
        <v>1139</v>
      </c>
      <c r="B858" s="463" t="s">
        <v>918</v>
      </c>
      <c r="C858" s="463" t="s">
        <v>918</v>
      </c>
      <c r="D858" s="463" t="s">
        <v>918</v>
      </c>
      <c r="E858" s="463" t="s">
        <v>918</v>
      </c>
      <c r="F858" s="463" t="s">
        <v>918</v>
      </c>
      <c r="G858" s="463" t="s">
        <v>918</v>
      </c>
      <c r="H858" s="463" t="s">
        <v>918</v>
      </c>
      <c r="I858" s="463" t="s">
        <v>918</v>
      </c>
      <c r="J858" s="463" t="s">
        <v>918</v>
      </c>
      <c r="K858" s="463" t="s">
        <v>918</v>
      </c>
      <c r="L858" s="463" t="s">
        <v>918</v>
      </c>
      <c r="M858" s="463" t="s">
        <v>918</v>
      </c>
      <c r="N858" s="463" t="s">
        <v>918</v>
      </c>
      <c r="O858" s="463" t="s">
        <v>918</v>
      </c>
      <c r="P858" s="463" t="s">
        <v>918</v>
      </c>
      <c r="Q858" s="463" t="s">
        <v>918</v>
      </c>
      <c r="R858" s="463" t="s">
        <v>918</v>
      </c>
      <c r="S858" s="463" t="s">
        <v>918</v>
      </c>
      <c r="T858" s="463" t="s">
        <v>918</v>
      </c>
      <c r="U858" s="463" t="s">
        <v>918</v>
      </c>
      <c r="V858" s="463" t="s">
        <v>918</v>
      </c>
      <c r="W858" s="463" t="s">
        <v>918</v>
      </c>
      <c r="X858" s="463" t="s">
        <v>918</v>
      </c>
      <c r="Y858" s="463" t="s">
        <v>918</v>
      </c>
      <c r="Z858" s="726"/>
      <c r="AA858" s="726"/>
      <c r="AB858" s="726"/>
      <c r="AC858" s="726"/>
      <c r="AD858" s="726"/>
      <c r="AE858" s="726"/>
      <c r="AF858" s="726"/>
      <c r="AG858" s="726"/>
      <c r="AH858" s="726"/>
      <c r="AI858" s="726"/>
      <c r="AJ858" s="726"/>
      <c r="AK858" s="726"/>
      <c r="AL858" s="726"/>
      <c r="AM858" s="726"/>
      <c r="AN858" s="726"/>
      <c r="AO858" s="726"/>
      <c r="AP858" s="726"/>
      <c r="AQ858" s="726"/>
      <c r="AR858" s="726"/>
      <c r="AS858" s="726"/>
      <c r="AT858" s="726"/>
      <c r="AU858" s="726"/>
      <c r="AV858" s="726"/>
      <c r="AW858" s="726"/>
      <c r="AX858" s="726"/>
      <c r="AY858" s="726"/>
      <c r="AZ858" s="726"/>
      <c r="BA858" s="726"/>
      <c r="BB858" s="726"/>
      <c r="BC858" s="726"/>
      <c r="BD858" s="726"/>
      <c r="BE858" s="726"/>
      <c r="BF858" s="726"/>
      <c r="BG858" s="726"/>
      <c r="BH858" s="726"/>
      <c r="BI858" s="726"/>
      <c r="BJ858" s="726"/>
      <c r="BK858" s="726"/>
      <c r="BL858" s="726"/>
    </row>
    <row r="859" spans="1:64" outlineLevel="1" x14ac:dyDescent="0.2">
      <c r="A859" s="461" t="s">
        <v>1141</v>
      </c>
      <c r="B859" s="463" t="s">
        <v>918</v>
      </c>
      <c r="C859" s="463" t="s">
        <v>918</v>
      </c>
      <c r="D859" s="463" t="s">
        <v>918</v>
      </c>
      <c r="E859" s="463" t="s">
        <v>918</v>
      </c>
      <c r="F859" s="463" t="s">
        <v>918</v>
      </c>
      <c r="G859" s="463" t="s">
        <v>918</v>
      </c>
      <c r="H859" s="463" t="s">
        <v>918</v>
      </c>
      <c r="I859" s="463" t="s">
        <v>918</v>
      </c>
      <c r="J859" s="463" t="s">
        <v>918</v>
      </c>
      <c r="K859" s="463" t="s">
        <v>918</v>
      </c>
      <c r="L859" s="463" t="s">
        <v>918</v>
      </c>
      <c r="M859" s="463" t="s">
        <v>918</v>
      </c>
      <c r="N859" s="463" t="s">
        <v>918</v>
      </c>
      <c r="O859" s="463" t="s">
        <v>918</v>
      </c>
      <c r="P859" s="463" t="s">
        <v>918</v>
      </c>
      <c r="Q859" s="463" t="s">
        <v>918</v>
      </c>
      <c r="R859" s="463" t="s">
        <v>918</v>
      </c>
      <c r="S859" s="463" t="s">
        <v>918</v>
      </c>
      <c r="T859" s="463" t="s">
        <v>918</v>
      </c>
      <c r="U859" s="463" t="s">
        <v>918</v>
      </c>
      <c r="V859" s="463" t="s">
        <v>918</v>
      </c>
      <c r="W859" s="463" t="s">
        <v>918</v>
      </c>
      <c r="X859" s="463" t="s">
        <v>918</v>
      </c>
      <c r="Y859" s="463" t="s">
        <v>918</v>
      </c>
      <c r="Z859" s="726"/>
      <c r="AA859" s="726"/>
      <c r="AB859" s="726"/>
      <c r="AC859" s="726"/>
      <c r="AD859" s="726"/>
      <c r="AE859" s="726"/>
      <c r="AF859" s="726"/>
      <c r="AG859" s="726"/>
      <c r="AH859" s="726"/>
      <c r="AI859" s="726"/>
      <c r="AJ859" s="726"/>
      <c r="AK859" s="726"/>
      <c r="AL859" s="726"/>
      <c r="AM859" s="726"/>
      <c r="AN859" s="726"/>
      <c r="AO859" s="726"/>
      <c r="AP859" s="726"/>
      <c r="AQ859" s="726"/>
      <c r="AR859" s="726"/>
      <c r="AS859" s="726"/>
      <c r="AT859" s="726"/>
      <c r="AU859" s="726"/>
      <c r="AV859" s="726"/>
      <c r="AW859" s="726"/>
      <c r="AX859" s="726"/>
      <c r="AY859" s="726"/>
      <c r="AZ859" s="726"/>
      <c r="BA859" s="726"/>
      <c r="BB859" s="726"/>
      <c r="BC859" s="726"/>
      <c r="BD859" s="726"/>
      <c r="BE859" s="726"/>
      <c r="BF859" s="726"/>
      <c r="BG859" s="726"/>
      <c r="BH859" s="726"/>
      <c r="BI859" s="726"/>
      <c r="BJ859" s="726"/>
      <c r="BK859" s="726"/>
      <c r="BL859" s="726"/>
    </row>
    <row r="860" spans="1:64" outlineLevel="1" x14ac:dyDescent="0.2">
      <c r="A860" s="461" t="s">
        <v>1143</v>
      </c>
      <c r="B860" s="463" t="s">
        <v>918</v>
      </c>
      <c r="C860" s="463" t="s">
        <v>918</v>
      </c>
      <c r="D860" s="463" t="s">
        <v>918</v>
      </c>
      <c r="E860" s="463" t="s">
        <v>918</v>
      </c>
      <c r="F860" s="463" t="s">
        <v>918</v>
      </c>
      <c r="G860" s="463" t="s">
        <v>918</v>
      </c>
      <c r="H860" s="463" t="s">
        <v>918</v>
      </c>
      <c r="I860" s="463" t="s">
        <v>918</v>
      </c>
      <c r="J860" s="463" t="s">
        <v>918</v>
      </c>
      <c r="K860" s="463" t="s">
        <v>918</v>
      </c>
      <c r="L860" s="463" t="s">
        <v>918</v>
      </c>
      <c r="M860" s="463" t="s">
        <v>918</v>
      </c>
      <c r="N860" s="463" t="s">
        <v>918</v>
      </c>
      <c r="O860" s="463" t="s">
        <v>918</v>
      </c>
      <c r="P860" s="463" t="s">
        <v>918</v>
      </c>
      <c r="Q860" s="463" t="s">
        <v>918</v>
      </c>
      <c r="R860" s="463" t="s">
        <v>918</v>
      </c>
      <c r="S860" s="463" t="s">
        <v>918</v>
      </c>
      <c r="T860" s="463" t="s">
        <v>918</v>
      </c>
      <c r="U860" s="463" t="s">
        <v>918</v>
      </c>
      <c r="V860" s="463" t="s">
        <v>918</v>
      </c>
      <c r="W860" s="463" t="s">
        <v>918</v>
      </c>
      <c r="X860" s="463" t="s">
        <v>918</v>
      </c>
      <c r="Y860" s="463" t="s">
        <v>918</v>
      </c>
      <c r="Z860" s="726"/>
      <c r="AA860" s="726"/>
      <c r="AB860" s="726"/>
      <c r="AC860" s="726"/>
      <c r="AD860" s="726"/>
      <c r="AE860" s="726"/>
      <c r="AF860" s="726"/>
      <c r="AG860" s="726"/>
      <c r="AH860" s="726"/>
      <c r="AI860" s="726"/>
      <c r="AJ860" s="726"/>
      <c r="AK860" s="726"/>
      <c r="AL860" s="726"/>
      <c r="AM860" s="726"/>
      <c r="AN860" s="726"/>
      <c r="AO860" s="726"/>
      <c r="AP860" s="726"/>
      <c r="AQ860" s="726"/>
      <c r="AR860" s="726"/>
      <c r="AS860" s="726"/>
      <c r="AT860" s="726"/>
      <c r="AU860" s="726"/>
      <c r="AV860" s="726"/>
      <c r="AW860" s="726"/>
      <c r="AX860" s="726"/>
      <c r="AY860" s="726"/>
      <c r="AZ860" s="726"/>
      <c r="BA860" s="726"/>
      <c r="BB860" s="726"/>
      <c r="BC860" s="726"/>
      <c r="BD860" s="726"/>
      <c r="BE860" s="726"/>
      <c r="BF860" s="726"/>
      <c r="BG860" s="726"/>
      <c r="BH860" s="726"/>
      <c r="BI860" s="726"/>
      <c r="BJ860" s="726"/>
      <c r="BK860" s="726"/>
      <c r="BL860" s="726"/>
    </row>
    <row r="861" spans="1:64" outlineLevel="1" x14ac:dyDescent="0.2">
      <c r="A861" s="461" t="s">
        <v>1145</v>
      </c>
      <c r="B861" s="463" t="s">
        <v>918</v>
      </c>
      <c r="C861" s="463" t="s">
        <v>918</v>
      </c>
      <c r="D861" s="463" t="s">
        <v>918</v>
      </c>
      <c r="E861" s="463" t="s">
        <v>918</v>
      </c>
      <c r="F861" s="463" t="s">
        <v>918</v>
      </c>
      <c r="G861" s="463" t="s">
        <v>918</v>
      </c>
      <c r="H861" s="463" t="s">
        <v>918</v>
      </c>
      <c r="I861" s="463" t="s">
        <v>918</v>
      </c>
      <c r="J861" s="463" t="s">
        <v>918</v>
      </c>
      <c r="K861" s="463" t="s">
        <v>918</v>
      </c>
      <c r="L861" s="463" t="s">
        <v>918</v>
      </c>
      <c r="M861" s="463" t="s">
        <v>918</v>
      </c>
      <c r="N861" s="463" t="s">
        <v>918</v>
      </c>
      <c r="O861" s="463" t="s">
        <v>918</v>
      </c>
      <c r="P861" s="463" t="s">
        <v>918</v>
      </c>
      <c r="Q861" s="463" t="s">
        <v>918</v>
      </c>
      <c r="R861" s="463" t="s">
        <v>918</v>
      </c>
      <c r="S861" s="463" t="s">
        <v>918</v>
      </c>
      <c r="T861" s="463" t="s">
        <v>918</v>
      </c>
      <c r="U861" s="463" t="s">
        <v>918</v>
      </c>
      <c r="V861" s="463" t="s">
        <v>918</v>
      </c>
      <c r="W861" s="463" t="s">
        <v>918</v>
      </c>
      <c r="X861" s="463" t="s">
        <v>918</v>
      </c>
      <c r="Y861" s="463" t="s">
        <v>918</v>
      </c>
      <c r="Z861" s="726"/>
      <c r="AA861" s="726"/>
      <c r="AB861" s="726"/>
      <c r="AC861" s="726"/>
      <c r="AD861" s="726"/>
      <c r="AE861" s="726"/>
      <c r="AF861" s="726"/>
      <c r="AG861" s="726"/>
      <c r="AH861" s="726"/>
      <c r="AI861" s="726"/>
      <c r="AJ861" s="726"/>
      <c r="AK861" s="726"/>
      <c r="AL861" s="726"/>
      <c r="AM861" s="726"/>
      <c r="AN861" s="726"/>
      <c r="AO861" s="726"/>
      <c r="AP861" s="726"/>
      <c r="AQ861" s="726"/>
      <c r="AR861" s="726"/>
      <c r="AS861" s="726"/>
      <c r="AT861" s="726"/>
      <c r="AU861" s="726"/>
      <c r="AV861" s="726"/>
      <c r="AW861" s="726"/>
      <c r="AX861" s="726"/>
      <c r="AY861" s="726"/>
      <c r="AZ861" s="726"/>
      <c r="BA861" s="726"/>
      <c r="BB861" s="726"/>
      <c r="BC861" s="726"/>
      <c r="BD861" s="726"/>
      <c r="BE861" s="726"/>
      <c r="BF861" s="726"/>
      <c r="BG861" s="726"/>
      <c r="BH861" s="726"/>
      <c r="BI861" s="726"/>
      <c r="BJ861" s="726"/>
      <c r="BK861" s="726"/>
      <c r="BL861" s="726"/>
    </row>
    <row r="862" spans="1:64" outlineLevel="1" x14ac:dyDescent="0.2">
      <c r="A862" s="461" t="s">
        <v>1147</v>
      </c>
      <c r="B862" s="463" t="s">
        <v>918</v>
      </c>
      <c r="C862" s="463" t="s">
        <v>918</v>
      </c>
      <c r="D862" s="463" t="s">
        <v>918</v>
      </c>
      <c r="E862" s="463" t="s">
        <v>918</v>
      </c>
      <c r="F862" s="463" t="s">
        <v>918</v>
      </c>
      <c r="G862" s="463" t="s">
        <v>918</v>
      </c>
      <c r="H862" s="463" t="s">
        <v>918</v>
      </c>
      <c r="I862" s="463" t="s">
        <v>918</v>
      </c>
      <c r="J862" s="463" t="s">
        <v>918</v>
      </c>
      <c r="K862" s="463" t="s">
        <v>918</v>
      </c>
      <c r="L862" s="463" t="s">
        <v>918</v>
      </c>
      <c r="M862" s="463" t="s">
        <v>918</v>
      </c>
      <c r="N862" s="463" t="s">
        <v>918</v>
      </c>
      <c r="O862" s="463" t="s">
        <v>918</v>
      </c>
      <c r="P862" s="463" t="s">
        <v>918</v>
      </c>
      <c r="Q862" s="463" t="s">
        <v>918</v>
      </c>
      <c r="R862" s="463" t="s">
        <v>918</v>
      </c>
      <c r="S862" s="463" t="s">
        <v>918</v>
      </c>
      <c r="T862" s="463" t="s">
        <v>918</v>
      </c>
      <c r="U862" s="463" t="s">
        <v>918</v>
      </c>
      <c r="V862" s="463" t="s">
        <v>918</v>
      </c>
      <c r="W862" s="463" t="s">
        <v>918</v>
      </c>
      <c r="X862" s="463" t="s">
        <v>918</v>
      </c>
      <c r="Y862" s="463" t="s">
        <v>918</v>
      </c>
      <c r="Z862" s="726"/>
      <c r="AA862" s="726"/>
      <c r="AB862" s="726"/>
      <c r="AC862" s="726"/>
      <c r="AD862" s="726"/>
      <c r="AE862" s="726"/>
      <c r="AF862" s="726"/>
      <c r="AG862" s="726"/>
      <c r="AH862" s="726"/>
      <c r="AI862" s="726"/>
      <c r="AJ862" s="726"/>
      <c r="AK862" s="726"/>
      <c r="AL862" s="726"/>
      <c r="AM862" s="726"/>
      <c r="AN862" s="726"/>
      <c r="AO862" s="726"/>
      <c r="AP862" s="726"/>
      <c r="AQ862" s="726"/>
      <c r="AR862" s="726"/>
      <c r="AS862" s="726"/>
      <c r="AT862" s="726"/>
      <c r="AU862" s="726"/>
      <c r="AV862" s="726"/>
      <c r="AW862" s="726"/>
      <c r="AX862" s="726"/>
      <c r="AY862" s="726"/>
      <c r="AZ862" s="726"/>
      <c r="BA862" s="726"/>
      <c r="BB862" s="726"/>
      <c r="BC862" s="726"/>
      <c r="BD862" s="726"/>
      <c r="BE862" s="726"/>
      <c r="BF862" s="726"/>
      <c r="BG862" s="726"/>
      <c r="BH862" s="726"/>
      <c r="BI862" s="726"/>
      <c r="BJ862" s="726"/>
      <c r="BK862" s="726"/>
      <c r="BL862" s="726"/>
    </row>
    <row r="863" spans="1:64" outlineLevel="1" x14ac:dyDescent="0.2">
      <c r="A863" s="461" t="s">
        <v>1149</v>
      </c>
      <c r="B863" s="463" t="s">
        <v>918</v>
      </c>
      <c r="C863" s="463" t="s">
        <v>918</v>
      </c>
      <c r="D863" s="463" t="s">
        <v>918</v>
      </c>
      <c r="E863" s="463" t="s">
        <v>918</v>
      </c>
      <c r="F863" s="463" t="s">
        <v>918</v>
      </c>
      <c r="G863" s="463" t="s">
        <v>918</v>
      </c>
      <c r="H863" s="463" t="s">
        <v>918</v>
      </c>
      <c r="I863" s="463" t="s">
        <v>918</v>
      </c>
      <c r="J863" s="463" t="s">
        <v>918</v>
      </c>
      <c r="K863" s="463" t="s">
        <v>918</v>
      </c>
      <c r="L863" s="463" t="s">
        <v>918</v>
      </c>
      <c r="M863" s="463" t="s">
        <v>918</v>
      </c>
      <c r="N863" s="463" t="s">
        <v>918</v>
      </c>
      <c r="O863" s="463" t="s">
        <v>918</v>
      </c>
      <c r="P863" s="463" t="s">
        <v>918</v>
      </c>
      <c r="Q863" s="463" t="s">
        <v>918</v>
      </c>
      <c r="R863" s="463" t="s">
        <v>918</v>
      </c>
      <c r="S863" s="463" t="s">
        <v>918</v>
      </c>
      <c r="T863" s="463" t="s">
        <v>918</v>
      </c>
      <c r="U863" s="463" t="s">
        <v>918</v>
      </c>
      <c r="V863" s="463" t="s">
        <v>918</v>
      </c>
      <c r="W863" s="463" t="s">
        <v>918</v>
      </c>
      <c r="X863" s="463" t="s">
        <v>918</v>
      </c>
      <c r="Y863" s="463" t="s">
        <v>918</v>
      </c>
      <c r="Z863" s="726"/>
      <c r="AA863" s="726"/>
      <c r="AB863" s="726"/>
      <c r="AC863" s="726"/>
      <c r="AD863" s="726"/>
      <c r="AE863" s="726"/>
      <c r="AF863" s="726"/>
      <c r="AG863" s="726"/>
      <c r="AH863" s="726"/>
      <c r="AI863" s="726"/>
      <c r="AJ863" s="726"/>
      <c r="AK863" s="726"/>
      <c r="AL863" s="726"/>
      <c r="AM863" s="726"/>
      <c r="AN863" s="726"/>
      <c r="AO863" s="726"/>
      <c r="AP863" s="726"/>
      <c r="AQ863" s="726"/>
      <c r="AR863" s="726"/>
      <c r="AS863" s="726"/>
      <c r="AT863" s="726"/>
      <c r="AU863" s="726"/>
      <c r="AV863" s="726"/>
      <c r="AW863" s="726"/>
      <c r="AX863" s="726"/>
      <c r="AY863" s="726"/>
      <c r="AZ863" s="726"/>
      <c r="BA863" s="726"/>
      <c r="BB863" s="726"/>
      <c r="BC863" s="726"/>
      <c r="BD863" s="726"/>
      <c r="BE863" s="726"/>
      <c r="BF863" s="726"/>
      <c r="BG863" s="726"/>
      <c r="BH863" s="726"/>
      <c r="BI863" s="726"/>
      <c r="BJ863" s="726"/>
      <c r="BK863" s="726"/>
      <c r="BL863" s="726"/>
    </row>
    <row r="864" spans="1:64" outlineLevel="1" x14ac:dyDescent="0.2">
      <c r="A864" s="461" t="s">
        <v>1151</v>
      </c>
      <c r="B864" s="463" t="s">
        <v>918</v>
      </c>
      <c r="C864" s="463" t="s">
        <v>918</v>
      </c>
      <c r="D864" s="463" t="s">
        <v>918</v>
      </c>
      <c r="E864" s="463" t="s">
        <v>918</v>
      </c>
      <c r="F864" s="463" t="s">
        <v>918</v>
      </c>
      <c r="G864" s="463" t="s">
        <v>918</v>
      </c>
      <c r="H864" s="463" t="s">
        <v>918</v>
      </c>
      <c r="I864" s="463" t="s">
        <v>918</v>
      </c>
      <c r="J864" s="463" t="s">
        <v>918</v>
      </c>
      <c r="K864" s="463" t="s">
        <v>918</v>
      </c>
      <c r="L864" s="463" t="s">
        <v>918</v>
      </c>
      <c r="M864" s="463" t="s">
        <v>918</v>
      </c>
      <c r="N864" s="463" t="s">
        <v>918</v>
      </c>
      <c r="O864" s="463" t="s">
        <v>918</v>
      </c>
      <c r="P864" s="463" t="s">
        <v>918</v>
      </c>
      <c r="Q864" s="463" t="s">
        <v>918</v>
      </c>
      <c r="R864" s="463" t="s">
        <v>918</v>
      </c>
      <c r="S864" s="463" t="s">
        <v>918</v>
      </c>
      <c r="T864" s="463" t="s">
        <v>918</v>
      </c>
      <c r="U864" s="463" t="s">
        <v>918</v>
      </c>
      <c r="V864" s="463" t="s">
        <v>918</v>
      </c>
      <c r="W864" s="463" t="s">
        <v>918</v>
      </c>
      <c r="X864" s="463" t="s">
        <v>918</v>
      </c>
      <c r="Y864" s="463" t="s">
        <v>918</v>
      </c>
      <c r="Z864" s="726"/>
      <c r="AA864" s="726"/>
      <c r="AB864" s="726"/>
      <c r="AC864" s="726"/>
      <c r="AD864" s="726"/>
      <c r="AE864" s="726"/>
      <c r="AF864" s="726"/>
      <c r="AG864" s="726"/>
      <c r="AH864" s="726"/>
      <c r="AI864" s="726"/>
      <c r="AJ864" s="726"/>
      <c r="AK864" s="726"/>
      <c r="AL864" s="726"/>
      <c r="AM864" s="726"/>
      <c r="AN864" s="726"/>
      <c r="AO864" s="726"/>
      <c r="AP864" s="726"/>
      <c r="AQ864" s="726"/>
      <c r="AR864" s="726"/>
      <c r="AS864" s="726"/>
      <c r="AT864" s="726"/>
      <c r="AU864" s="726"/>
      <c r="AV864" s="726"/>
      <c r="AW864" s="726"/>
      <c r="AX864" s="726"/>
      <c r="AY864" s="726"/>
      <c r="AZ864" s="726"/>
      <c r="BA864" s="726"/>
      <c r="BB864" s="726"/>
      <c r="BC864" s="726"/>
      <c r="BD864" s="726"/>
      <c r="BE864" s="726"/>
      <c r="BF864" s="726"/>
      <c r="BG864" s="726"/>
      <c r="BH864" s="726"/>
      <c r="BI864" s="726"/>
      <c r="BJ864" s="726"/>
      <c r="BK864" s="726"/>
      <c r="BL864" s="726"/>
    </row>
    <row r="865" spans="1:64" outlineLevel="1" x14ac:dyDescent="0.2">
      <c r="A865" s="461" t="s">
        <v>1153</v>
      </c>
      <c r="B865" s="463" t="s">
        <v>918</v>
      </c>
      <c r="C865" s="463" t="s">
        <v>918</v>
      </c>
      <c r="D865" s="463" t="s">
        <v>918</v>
      </c>
      <c r="E865" s="463" t="s">
        <v>918</v>
      </c>
      <c r="F865" s="463" t="s">
        <v>918</v>
      </c>
      <c r="G865" s="463" t="s">
        <v>918</v>
      </c>
      <c r="H865" s="463" t="s">
        <v>918</v>
      </c>
      <c r="I865" s="463" t="s">
        <v>918</v>
      </c>
      <c r="J865" s="463" t="s">
        <v>918</v>
      </c>
      <c r="K865" s="463" t="s">
        <v>918</v>
      </c>
      <c r="L865" s="463" t="s">
        <v>918</v>
      </c>
      <c r="M865" s="463" t="s">
        <v>918</v>
      </c>
      <c r="N865" s="463" t="s">
        <v>918</v>
      </c>
      <c r="O865" s="463" t="s">
        <v>918</v>
      </c>
      <c r="P865" s="463" t="s">
        <v>918</v>
      </c>
      <c r="Q865" s="463" t="s">
        <v>918</v>
      </c>
      <c r="R865" s="463" t="s">
        <v>918</v>
      </c>
      <c r="S865" s="463" t="s">
        <v>918</v>
      </c>
      <c r="T865" s="463" t="s">
        <v>918</v>
      </c>
      <c r="U865" s="463" t="s">
        <v>918</v>
      </c>
      <c r="V865" s="463" t="s">
        <v>918</v>
      </c>
      <c r="W865" s="463" t="s">
        <v>918</v>
      </c>
      <c r="X865" s="463" t="s">
        <v>918</v>
      </c>
      <c r="Y865" s="463" t="s">
        <v>918</v>
      </c>
      <c r="Z865" s="726"/>
      <c r="AA865" s="726"/>
      <c r="AB865" s="726"/>
      <c r="AC865" s="726"/>
      <c r="AD865" s="726"/>
      <c r="AE865" s="726"/>
      <c r="AF865" s="726"/>
      <c r="AG865" s="726"/>
      <c r="AH865" s="726"/>
      <c r="AI865" s="726"/>
      <c r="AJ865" s="726"/>
      <c r="AK865" s="726"/>
      <c r="AL865" s="726"/>
      <c r="AM865" s="726"/>
      <c r="AN865" s="726"/>
      <c r="AO865" s="726"/>
      <c r="AP865" s="726"/>
      <c r="AQ865" s="726"/>
      <c r="AR865" s="726"/>
      <c r="AS865" s="726"/>
      <c r="AT865" s="726"/>
      <c r="AU865" s="726"/>
      <c r="AV865" s="726"/>
      <c r="AW865" s="726"/>
      <c r="AX865" s="726"/>
      <c r="AY865" s="726"/>
      <c r="AZ865" s="726"/>
      <c r="BA865" s="726"/>
      <c r="BB865" s="726"/>
      <c r="BC865" s="726"/>
      <c r="BD865" s="726"/>
      <c r="BE865" s="726"/>
      <c r="BF865" s="726"/>
      <c r="BG865" s="726"/>
      <c r="BH865" s="726"/>
      <c r="BI865" s="726"/>
      <c r="BJ865" s="726"/>
      <c r="BK865" s="726"/>
      <c r="BL865" s="726"/>
    </row>
    <row r="866" spans="1:64" outlineLevel="1" x14ac:dyDescent="0.2">
      <c r="A866" s="461" t="s">
        <v>1155</v>
      </c>
      <c r="B866" s="463" t="s">
        <v>918</v>
      </c>
      <c r="C866" s="463" t="s">
        <v>918</v>
      </c>
      <c r="D866" s="463" t="s">
        <v>918</v>
      </c>
      <c r="E866" s="463" t="s">
        <v>918</v>
      </c>
      <c r="F866" s="463" t="s">
        <v>918</v>
      </c>
      <c r="G866" s="463" t="s">
        <v>918</v>
      </c>
      <c r="H866" s="463" t="s">
        <v>918</v>
      </c>
      <c r="I866" s="463" t="s">
        <v>918</v>
      </c>
      <c r="J866" s="463" t="s">
        <v>918</v>
      </c>
      <c r="K866" s="463" t="s">
        <v>918</v>
      </c>
      <c r="L866" s="463" t="s">
        <v>918</v>
      </c>
      <c r="M866" s="463" t="s">
        <v>918</v>
      </c>
      <c r="N866" s="463" t="s">
        <v>918</v>
      </c>
      <c r="O866" s="463" t="s">
        <v>918</v>
      </c>
      <c r="P866" s="463" t="s">
        <v>918</v>
      </c>
      <c r="Q866" s="463" t="s">
        <v>918</v>
      </c>
      <c r="R866" s="463" t="s">
        <v>918</v>
      </c>
      <c r="S866" s="463" t="s">
        <v>918</v>
      </c>
      <c r="T866" s="463" t="s">
        <v>918</v>
      </c>
      <c r="U866" s="463" t="s">
        <v>918</v>
      </c>
      <c r="V866" s="463" t="s">
        <v>918</v>
      </c>
      <c r="W866" s="463" t="s">
        <v>918</v>
      </c>
      <c r="X866" s="463" t="s">
        <v>918</v>
      </c>
      <c r="Y866" s="463" t="s">
        <v>918</v>
      </c>
      <c r="Z866" s="726"/>
      <c r="AA866" s="726"/>
      <c r="AB866" s="726"/>
      <c r="AC866" s="726"/>
      <c r="AD866" s="726"/>
      <c r="AE866" s="726"/>
      <c r="AF866" s="726"/>
      <c r="AG866" s="726"/>
      <c r="AH866" s="726"/>
      <c r="AI866" s="726"/>
      <c r="AJ866" s="726"/>
      <c r="AK866" s="726"/>
      <c r="AL866" s="726"/>
      <c r="AM866" s="726"/>
      <c r="AN866" s="726"/>
      <c r="AO866" s="726"/>
      <c r="AP866" s="726"/>
      <c r="AQ866" s="726"/>
      <c r="AR866" s="726"/>
      <c r="AS866" s="726"/>
      <c r="AT866" s="726"/>
      <c r="AU866" s="726"/>
      <c r="AV866" s="726"/>
      <c r="AW866" s="726"/>
      <c r="AX866" s="726"/>
      <c r="AY866" s="726"/>
      <c r="AZ866" s="726"/>
      <c r="BA866" s="726"/>
      <c r="BB866" s="726"/>
      <c r="BC866" s="726"/>
      <c r="BD866" s="726"/>
      <c r="BE866" s="726"/>
      <c r="BF866" s="726"/>
      <c r="BG866" s="726"/>
      <c r="BH866" s="726"/>
      <c r="BI866" s="726"/>
      <c r="BJ866" s="726"/>
      <c r="BK866" s="726"/>
      <c r="BL866" s="726"/>
    </row>
    <row r="867" spans="1:64" outlineLevel="1" x14ac:dyDescent="0.2">
      <c r="A867" s="461" t="s">
        <v>1157</v>
      </c>
      <c r="B867" s="463" t="s">
        <v>918</v>
      </c>
      <c r="C867" s="463" t="s">
        <v>918</v>
      </c>
      <c r="D867" s="463" t="s">
        <v>918</v>
      </c>
      <c r="E867" s="463" t="s">
        <v>918</v>
      </c>
      <c r="F867" s="463" t="s">
        <v>918</v>
      </c>
      <c r="G867" s="463" t="s">
        <v>918</v>
      </c>
      <c r="H867" s="463" t="s">
        <v>918</v>
      </c>
      <c r="I867" s="463" t="s">
        <v>918</v>
      </c>
      <c r="J867" s="463" t="s">
        <v>918</v>
      </c>
      <c r="K867" s="463" t="s">
        <v>918</v>
      </c>
      <c r="L867" s="463" t="s">
        <v>918</v>
      </c>
      <c r="M867" s="463" t="s">
        <v>918</v>
      </c>
      <c r="N867" s="463" t="s">
        <v>918</v>
      </c>
      <c r="O867" s="463" t="s">
        <v>918</v>
      </c>
      <c r="P867" s="463" t="s">
        <v>918</v>
      </c>
      <c r="Q867" s="463" t="s">
        <v>918</v>
      </c>
      <c r="R867" s="463" t="s">
        <v>918</v>
      </c>
      <c r="S867" s="463" t="s">
        <v>918</v>
      </c>
      <c r="T867" s="463" t="s">
        <v>918</v>
      </c>
      <c r="U867" s="463" t="s">
        <v>918</v>
      </c>
      <c r="V867" s="463" t="s">
        <v>918</v>
      </c>
      <c r="W867" s="463" t="s">
        <v>918</v>
      </c>
      <c r="X867" s="463" t="s">
        <v>918</v>
      </c>
      <c r="Y867" s="463" t="s">
        <v>918</v>
      </c>
      <c r="Z867" s="726"/>
      <c r="AA867" s="726"/>
      <c r="AB867" s="726"/>
      <c r="AC867" s="726"/>
      <c r="AD867" s="726"/>
      <c r="AE867" s="726"/>
      <c r="AF867" s="726"/>
      <c r="AG867" s="726"/>
      <c r="AH867" s="726"/>
      <c r="AI867" s="726"/>
      <c r="AJ867" s="726"/>
      <c r="AK867" s="726"/>
      <c r="AL867" s="726"/>
      <c r="AM867" s="726"/>
      <c r="AN867" s="726"/>
      <c r="AO867" s="726"/>
      <c r="AP867" s="726"/>
      <c r="AQ867" s="726"/>
      <c r="AR867" s="726"/>
      <c r="AS867" s="726"/>
      <c r="AT867" s="726"/>
      <c r="AU867" s="726"/>
      <c r="AV867" s="726"/>
      <c r="AW867" s="726"/>
      <c r="AX867" s="726"/>
      <c r="AY867" s="726"/>
      <c r="AZ867" s="726"/>
      <c r="BA867" s="726"/>
      <c r="BB867" s="726"/>
      <c r="BC867" s="726"/>
      <c r="BD867" s="726"/>
      <c r="BE867" s="726"/>
      <c r="BF867" s="726"/>
      <c r="BG867" s="726"/>
      <c r="BH867" s="726"/>
      <c r="BI867" s="726"/>
      <c r="BJ867" s="726"/>
      <c r="BK867" s="726"/>
      <c r="BL867" s="726"/>
    </row>
    <row r="868" spans="1:64" outlineLevel="1" x14ac:dyDescent="0.2">
      <c r="A868" s="461" t="s">
        <v>1159</v>
      </c>
      <c r="B868" s="463" t="s">
        <v>918</v>
      </c>
      <c r="C868" s="463" t="s">
        <v>918</v>
      </c>
      <c r="D868" s="463" t="s">
        <v>918</v>
      </c>
      <c r="E868" s="463" t="s">
        <v>918</v>
      </c>
      <c r="F868" s="463" t="s">
        <v>918</v>
      </c>
      <c r="G868" s="463" t="s">
        <v>918</v>
      </c>
      <c r="H868" s="463" t="s">
        <v>918</v>
      </c>
      <c r="I868" s="463" t="s">
        <v>918</v>
      </c>
      <c r="J868" s="463" t="s">
        <v>918</v>
      </c>
      <c r="K868" s="463" t="s">
        <v>918</v>
      </c>
      <c r="L868" s="463" t="s">
        <v>918</v>
      </c>
      <c r="M868" s="463" t="s">
        <v>918</v>
      </c>
      <c r="N868" s="463" t="s">
        <v>918</v>
      </c>
      <c r="O868" s="463" t="s">
        <v>918</v>
      </c>
      <c r="P868" s="463" t="s">
        <v>918</v>
      </c>
      <c r="Q868" s="463" t="s">
        <v>918</v>
      </c>
      <c r="R868" s="463" t="s">
        <v>918</v>
      </c>
      <c r="S868" s="463" t="s">
        <v>918</v>
      </c>
      <c r="T868" s="463" t="s">
        <v>918</v>
      </c>
      <c r="U868" s="463" t="s">
        <v>918</v>
      </c>
      <c r="V868" s="463" t="s">
        <v>918</v>
      </c>
      <c r="W868" s="463" t="s">
        <v>918</v>
      </c>
      <c r="X868" s="463" t="s">
        <v>918</v>
      </c>
      <c r="Y868" s="463" t="s">
        <v>918</v>
      </c>
      <c r="Z868" s="726"/>
      <c r="AA868" s="726"/>
      <c r="AB868" s="726"/>
      <c r="AC868" s="726"/>
      <c r="AD868" s="726"/>
      <c r="AE868" s="726"/>
      <c r="AF868" s="726"/>
      <c r="AG868" s="726"/>
      <c r="AH868" s="726"/>
      <c r="AI868" s="726"/>
      <c r="AJ868" s="726"/>
      <c r="AK868" s="726"/>
      <c r="AL868" s="726"/>
      <c r="AM868" s="726"/>
      <c r="AN868" s="726"/>
      <c r="AO868" s="726"/>
      <c r="AP868" s="726"/>
      <c r="AQ868" s="726"/>
      <c r="AR868" s="726"/>
      <c r="AS868" s="726"/>
      <c r="AT868" s="726"/>
      <c r="AU868" s="726"/>
      <c r="AV868" s="726"/>
      <c r="AW868" s="726"/>
      <c r="AX868" s="726"/>
      <c r="AY868" s="726"/>
      <c r="AZ868" s="726"/>
      <c r="BA868" s="726"/>
      <c r="BB868" s="726"/>
      <c r="BC868" s="726"/>
      <c r="BD868" s="726"/>
      <c r="BE868" s="726"/>
      <c r="BF868" s="726"/>
      <c r="BG868" s="726"/>
      <c r="BH868" s="726"/>
      <c r="BI868" s="726"/>
      <c r="BJ868" s="726"/>
      <c r="BK868" s="726"/>
      <c r="BL868" s="726"/>
    </row>
    <row r="869" spans="1:64" outlineLevel="1" x14ac:dyDescent="0.2">
      <c r="A869" s="461" t="s">
        <v>1161</v>
      </c>
      <c r="B869" s="463" t="s">
        <v>918</v>
      </c>
      <c r="C869" s="463" t="s">
        <v>918</v>
      </c>
      <c r="D869" s="463" t="s">
        <v>918</v>
      </c>
      <c r="E869" s="463" t="s">
        <v>918</v>
      </c>
      <c r="F869" s="463" t="s">
        <v>918</v>
      </c>
      <c r="G869" s="463" t="s">
        <v>918</v>
      </c>
      <c r="H869" s="463" t="s">
        <v>918</v>
      </c>
      <c r="I869" s="463" t="s">
        <v>918</v>
      </c>
      <c r="J869" s="463" t="s">
        <v>918</v>
      </c>
      <c r="K869" s="463" t="s">
        <v>918</v>
      </c>
      <c r="L869" s="463" t="s">
        <v>918</v>
      </c>
      <c r="M869" s="463" t="s">
        <v>918</v>
      </c>
      <c r="N869" s="463" t="s">
        <v>918</v>
      </c>
      <c r="O869" s="463" t="s">
        <v>918</v>
      </c>
      <c r="P869" s="463" t="s">
        <v>918</v>
      </c>
      <c r="Q869" s="463" t="s">
        <v>918</v>
      </c>
      <c r="R869" s="463" t="s">
        <v>918</v>
      </c>
      <c r="S869" s="463" t="s">
        <v>918</v>
      </c>
      <c r="T869" s="463" t="s">
        <v>918</v>
      </c>
      <c r="U869" s="463" t="s">
        <v>918</v>
      </c>
      <c r="V869" s="463" t="s">
        <v>918</v>
      </c>
      <c r="W869" s="463" t="s">
        <v>918</v>
      </c>
      <c r="X869" s="463" t="s">
        <v>918</v>
      </c>
      <c r="Y869" s="463" t="s">
        <v>918</v>
      </c>
      <c r="Z869" s="726"/>
      <c r="AA869" s="726"/>
      <c r="AB869" s="726"/>
      <c r="AC869" s="726"/>
      <c r="AD869" s="726"/>
      <c r="AE869" s="726"/>
      <c r="AF869" s="726"/>
      <c r="AG869" s="726"/>
      <c r="AH869" s="726"/>
      <c r="AI869" s="726"/>
      <c r="AJ869" s="726"/>
      <c r="AK869" s="726"/>
      <c r="AL869" s="726"/>
      <c r="AM869" s="726"/>
      <c r="AN869" s="726"/>
      <c r="AO869" s="726"/>
      <c r="AP869" s="726"/>
      <c r="AQ869" s="726"/>
      <c r="AR869" s="726"/>
      <c r="AS869" s="726"/>
      <c r="AT869" s="726"/>
      <c r="AU869" s="726"/>
      <c r="AV869" s="726"/>
      <c r="AW869" s="726"/>
      <c r="AX869" s="726"/>
      <c r="AY869" s="726"/>
      <c r="AZ869" s="726"/>
      <c r="BA869" s="726"/>
      <c r="BB869" s="726"/>
      <c r="BC869" s="726"/>
      <c r="BD869" s="726"/>
      <c r="BE869" s="726"/>
      <c r="BF869" s="726"/>
      <c r="BG869" s="726"/>
      <c r="BH869" s="726"/>
      <c r="BI869" s="726"/>
      <c r="BJ869" s="726"/>
      <c r="BK869" s="726"/>
      <c r="BL869" s="726"/>
    </row>
    <row r="870" spans="1:64" outlineLevel="1" x14ac:dyDescent="0.2">
      <c r="A870" s="461" t="s">
        <v>1163</v>
      </c>
      <c r="B870" s="463" t="s">
        <v>918</v>
      </c>
      <c r="C870" s="463" t="s">
        <v>918</v>
      </c>
      <c r="D870" s="463" t="s">
        <v>918</v>
      </c>
      <c r="E870" s="463" t="s">
        <v>918</v>
      </c>
      <c r="F870" s="463" t="s">
        <v>918</v>
      </c>
      <c r="G870" s="463" t="s">
        <v>918</v>
      </c>
      <c r="H870" s="463" t="s">
        <v>918</v>
      </c>
      <c r="I870" s="463" t="s">
        <v>918</v>
      </c>
      <c r="J870" s="463" t="s">
        <v>918</v>
      </c>
      <c r="K870" s="463" t="s">
        <v>918</v>
      </c>
      <c r="L870" s="463" t="s">
        <v>918</v>
      </c>
      <c r="M870" s="463" t="s">
        <v>918</v>
      </c>
      <c r="N870" s="463" t="s">
        <v>918</v>
      </c>
      <c r="O870" s="463" t="s">
        <v>918</v>
      </c>
      <c r="P870" s="463" t="s">
        <v>918</v>
      </c>
      <c r="Q870" s="463" t="s">
        <v>918</v>
      </c>
      <c r="R870" s="463" t="s">
        <v>918</v>
      </c>
      <c r="S870" s="463" t="s">
        <v>918</v>
      </c>
      <c r="T870" s="463" t="s">
        <v>918</v>
      </c>
      <c r="U870" s="463" t="s">
        <v>918</v>
      </c>
      <c r="V870" s="463" t="s">
        <v>918</v>
      </c>
      <c r="W870" s="463" t="s">
        <v>918</v>
      </c>
      <c r="X870" s="463" t="s">
        <v>918</v>
      </c>
      <c r="Y870" s="463" t="s">
        <v>918</v>
      </c>
      <c r="Z870" s="726"/>
      <c r="AA870" s="726"/>
      <c r="AB870" s="726"/>
      <c r="AC870" s="726"/>
      <c r="AD870" s="726"/>
      <c r="AE870" s="726"/>
      <c r="AF870" s="726"/>
      <c r="AG870" s="726"/>
      <c r="AH870" s="726"/>
      <c r="AI870" s="726"/>
      <c r="AJ870" s="726"/>
      <c r="AK870" s="726"/>
      <c r="AL870" s="726"/>
      <c r="AM870" s="726"/>
      <c r="AN870" s="726"/>
      <c r="AO870" s="726"/>
      <c r="AP870" s="726"/>
      <c r="AQ870" s="726"/>
      <c r="AR870" s="726"/>
      <c r="AS870" s="726"/>
      <c r="AT870" s="726"/>
      <c r="AU870" s="726"/>
      <c r="AV870" s="726"/>
      <c r="AW870" s="726"/>
      <c r="AX870" s="726"/>
      <c r="AY870" s="726"/>
      <c r="AZ870" s="726"/>
      <c r="BA870" s="726"/>
      <c r="BB870" s="726"/>
      <c r="BC870" s="726"/>
      <c r="BD870" s="726"/>
      <c r="BE870" s="726"/>
      <c r="BF870" s="726"/>
      <c r="BG870" s="726"/>
      <c r="BH870" s="726"/>
      <c r="BI870" s="726"/>
      <c r="BJ870" s="726"/>
      <c r="BK870" s="726"/>
      <c r="BL870" s="726"/>
    </row>
    <row r="871" spans="1:64" outlineLevel="1" x14ac:dyDescent="0.2">
      <c r="A871" s="461" t="s">
        <v>1165</v>
      </c>
      <c r="B871" s="463" t="s">
        <v>918</v>
      </c>
      <c r="C871" s="463" t="s">
        <v>918</v>
      </c>
      <c r="D871" s="463" t="s">
        <v>918</v>
      </c>
      <c r="E871" s="463" t="s">
        <v>918</v>
      </c>
      <c r="F871" s="463" t="s">
        <v>918</v>
      </c>
      <c r="G871" s="463" t="s">
        <v>918</v>
      </c>
      <c r="H871" s="463" t="s">
        <v>918</v>
      </c>
      <c r="I871" s="463" t="s">
        <v>918</v>
      </c>
      <c r="J871" s="463" t="s">
        <v>918</v>
      </c>
      <c r="K871" s="463" t="s">
        <v>918</v>
      </c>
      <c r="L871" s="463" t="s">
        <v>918</v>
      </c>
      <c r="M871" s="463" t="s">
        <v>918</v>
      </c>
      <c r="N871" s="463" t="s">
        <v>918</v>
      </c>
      <c r="O871" s="463" t="s">
        <v>918</v>
      </c>
      <c r="P871" s="463" t="s">
        <v>918</v>
      </c>
      <c r="Q871" s="463" t="s">
        <v>918</v>
      </c>
      <c r="R871" s="463" t="s">
        <v>918</v>
      </c>
      <c r="S871" s="463" t="s">
        <v>918</v>
      </c>
      <c r="T871" s="463" t="s">
        <v>918</v>
      </c>
      <c r="U871" s="463" t="s">
        <v>918</v>
      </c>
      <c r="V871" s="463" t="s">
        <v>918</v>
      </c>
      <c r="W871" s="463" t="s">
        <v>918</v>
      </c>
      <c r="X871" s="463" t="s">
        <v>918</v>
      </c>
      <c r="Y871" s="463" t="s">
        <v>918</v>
      </c>
      <c r="Z871" s="726"/>
      <c r="AA871" s="726"/>
      <c r="AB871" s="726"/>
      <c r="AC871" s="726"/>
      <c r="AD871" s="726"/>
      <c r="AE871" s="726"/>
      <c r="AF871" s="726"/>
      <c r="AG871" s="726"/>
      <c r="AH871" s="726"/>
      <c r="AI871" s="726"/>
      <c r="AJ871" s="726"/>
      <c r="AK871" s="726"/>
      <c r="AL871" s="726"/>
      <c r="AM871" s="726"/>
      <c r="AN871" s="726"/>
      <c r="AO871" s="726"/>
      <c r="AP871" s="726"/>
      <c r="AQ871" s="726"/>
      <c r="AR871" s="726"/>
      <c r="AS871" s="726"/>
      <c r="AT871" s="726"/>
      <c r="AU871" s="726"/>
      <c r="AV871" s="726"/>
      <c r="AW871" s="726"/>
      <c r="AX871" s="726"/>
      <c r="AY871" s="726"/>
      <c r="AZ871" s="726"/>
      <c r="BA871" s="726"/>
      <c r="BB871" s="726"/>
      <c r="BC871" s="726"/>
      <c r="BD871" s="726"/>
      <c r="BE871" s="726"/>
      <c r="BF871" s="726"/>
      <c r="BG871" s="726"/>
      <c r="BH871" s="726"/>
      <c r="BI871" s="726"/>
      <c r="BJ871" s="726"/>
      <c r="BK871" s="726"/>
      <c r="BL871" s="726"/>
    </row>
    <row r="872" spans="1:64" outlineLevel="1" x14ac:dyDescent="0.2">
      <c r="A872" s="461" t="s">
        <v>1167</v>
      </c>
      <c r="B872" s="463" t="s">
        <v>918</v>
      </c>
      <c r="C872" s="463" t="s">
        <v>918</v>
      </c>
      <c r="D872" s="463" t="s">
        <v>918</v>
      </c>
      <c r="E872" s="463" t="s">
        <v>918</v>
      </c>
      <c r="F872" s="463" t="s">
        <v>918</v>
      </c>
      <c r="G872" s="463" t="s">
        <v>918</v>
      </c>
      <c r="H872" s="463" t="s">
        <v>918</v>
      </c>
      <c r="I872" s="463" t="s">
        <v>918</v>
      </c>
      <c r="J872" s="463" t="s">
        <v>918</v>
      </c>
      <c r="K872" s="463" t="s">
        <v>918</v>
      </c>
      <c r="L872" s="463" t="s">
        <v>918</v>
      </c>
      <c r="M872" s="463" t="s">
        <v>918</v>
      </c>
      <c r="N872" s="463" t="s">
        <v>918</v>
      </c>
      <c r="O872" s="463" t="s">
        <v>918</v>
      </c>
      <c r="P872" s="463" t="s">
        <v>918</v>
      </c>
      <c r="Q872" s="463" t="s">
        <v>918</v>
      </c>
      <c r="R872" s="463" t="s">
        <v>918</v>
      </c>
      <c r="S872" s="463" t="s">
        <v>918</v>
      </c>
      <c r="T872" s="463" t="s">
        <v>918</v>
      </c>
      <c r="U872" s="463" t="s">
        <v>918</v>
      </c>
      <c r="V872" s="463" t="s">
        <v>918</v>
      </c>
      <c r="W872" s="463" t="s">
        <v>918</v>
      </c>
      <c r="X872" s="463" t="s">
        <v>918</v>
      </c>
      <c r="Y872" s="463" t="s">
        <v>918</v>
      </c>
      <c r="Z872" s="726"/>
      <c r="AA872" s="726"/>
      <c r="AB872" s="726"/>
      <c r="AC872" s="726"/>
      <c r="AD872" s="726"/>
      <c r="AE872" s="726"/>
      <c r="AF872" s="726"/>
      <c r="AG872" s="726"/>
      <c r="AH872" s="726"/>
      <c r="AI872" s="726"/>
      <c r="AJ872" s="726"/>
      <c r="AK872" s="726"/>
      <c r="AL872" s="726"/>
      <c r="AM872" s="726"/>
      <c r="AN872" s="726"/>
      <c r="AO872" s="726"/>
      <c r="AP872" s="726"/>
      <c r="AQ872" s="726"/>
      <c r="AR872" s="726"/>
      <c r="AS872" s="726"/>
      <c r="AT872" s="726"/>
      <c r="AU872" s="726"/>
      <c r="AV872" s="726"/>
      <c r="AW872" s="726"/>
      <c r="AX872" s="726"/>
      <c r="AY872" s="726"/>
      <c r="AZ872" s="726"/>
      <c r="BA872" s="726"/>
      <c r="BB872" s="726"/>
      <c r="BC872" s="726"/>
      <c r="BD872" s="726"/>
      <c r="BE872" s="726"/>
      <c r="BF872" s="726"/>
      <c r="BG872" s="726"/>
      <c r="BH872" s="726"/>
      <c r="BI872" s="726"/>
      <c r="BJ872" s="726"/>
      <c r="BK872" s="726"/>
      <c r="BL872" s="726"/>
    </row>
    <row r="873" spans="1:64" outlineLevel="1" x14ac:dyDescent="0.2">
      <c r="A873" s="461" t="s">
        <v>1169</v>
      </c>
      <c r="B873" s="463" t="s">
        <v>918</v>
      </c>
      <c r="C873" s="463" t="s">
        <v>918</v>
      </c>
      <c r="D873" s="463" t="s">
        <v>918</v>
      </c>
      <c r="E873" s="463" t="s">
        <v>918</v>
      </c>
      <c r="F873" s="463" t="s">
        <v>918</v>
      </c>
      <c r="G873" s="463" t="s">
        <v>918</v>
      </c>
      <c r="H873" s="463" t="s">
        <v>918</v>
      </c>
      <c r="I873" s="463" t="s">
        <v>918</v>
      </c>
      <c r="J873" s="463" t="s">
        <v>918</v>
      </c>
      <c r="K873" s="463" t="s">
        <v>918</v>
      </c>
      <c r="L873" s="463" t="s">
        <v>918</v>
      </c>
      <c r="M873" s="463" t="s">
        <v>918</v>
      </c>
      <c r="N873" s="463" t="s">
        <v>918</v>
      </c>
      <c r="O873" s="463" t="s">
        <v>918</v>
      </c>
      <c r="P873" s="463" t="s">
        <v>918</v>
      </c>
      <c r="Q873" s="463" t="s">
        <v>918</v>
      </c>
      <c r="R873" s="463" t="s">
        <v>918</v>
      </c>
      <c r="S873" s="463" t="s">
        <v>918</v>
      </c>
      <c r="T873" s="463" t="s">
        <v>918</v>
      </c>
      <c r="U873" s="463" t="s">
        <v>918</v>
      </c>
      <c r="V873" s="463" t="s">
        <v>918</v>
      </c>
      <c r="W873" s="463" t="s">
        <v>918</v>
      </c>
      <c r="X873" s="463" t="s">
        <v>918</v>
      </c>
      <c r="Y873" s="463" t="s">
        <v>918</v>
      </c>
      <c r="Z873" s="726"/>
      <c r="AA873" s="726"/>
      <c r="AB873" s="726"/>
      <c r="AC873" s="726"/>
      <c r="AD873" s="726"/>
      <c r="AE873" s="726"/>
      <c r="AF873" s="726"/>
      <c r="AG873" s="726"/>
      <c r="AH873" s="726"/>
      <c r="AI873" s="726"/>
      <c r="AJ873" s="726"/>
      <c r="AK873" s="726"/>
      <c r="AL873" s="726"/>
      <c r="AM873" s="726"/>
      <c r="AN873" s="726"/>
      <c r="AO873" s="726"/>
      <c r="AP873" s="726"/>
      <c r="AQ873" s="726"/>
      <c r="AR873" s="726"/>
      <c r="AS873" s="726"/>
      <c r="AT873" s="726"/>
      <c r="AU873" s="726"/>
      <c r="AV873" s="726"/>
      <c r="AW873" s="726"/>
      <c r="AX873" s="726"/>
      <c r="AY873" s="726"/>
      <c r="AZ873" s="726"/>
      <c r="BA873" s="726"/>
      <c r="BB873" s="726"/>
      <c r="BC873" s="726"/>
      <c r="BD873" s="726"/>
      <c r="BE873" s="726"/>
      <c r="BF873" s="726"/>
      <c r="BG873" s="726"/>
      <c r="BH873" s="726"/>
      <c r="BI873" s="726"/>
      <c r="BJ873" s="726"/>
      <c r="BK873" s="726"/>
      <c r="BL873" s="726"/>
    </row>
    <row r="874" spans="1:64" outlineLevel="1" x14ac:dyDescent="0.2">
      <c r="A874" s="461" t="s">
        <v>1171</v>
      </c>
      <c r="B874" s="463" t="s">
        <v>918</v>
      </c>
      <c r="C874" s="463" t="s">
        <v>918</v>
      </c>
      <c r="D874" s="463" t="s">
        <v>918</v>
      </c>
      <c r="E874" s="463" t="s">
        <v>918</v>
      </c>
      <c r="F874" s="463" t="s">
        <v>918</v>
      </c>
      <c r="G874" s="463" t="s">
        <v>918</v>
      </c>
      <c r="H874" s="463" t="s">
        <v>918</v>
      </c>
      <c r="I874" s="463" t="s">
        <v>918</v>
      </c>
      <c r="J874" s="463" t="s">
        <v>918</v>
      </c>
      <c r="K874" s="463" t="s">
        <v>918</v>
      </c>
      <c r="L874" s="463" t="s">
        <v>918</v>
      </c>
      <c r="M874" s="463" t="s">
        <v>918</v>
      </c>
      <c r="N874" s="463" t="s">
        <v>918</v>
      </c>
      <c r="O874" s="463" t="s">
        <v>918</v>
      </c>
      <c r="P874" s="463" t="s">
        <v>918</v>
      </c>
      <c r="Q874" s="463" t="s">
        <v>918</v>
      </c>
      <c r="R874" s="463" t="s">
        <v>918</v>
      </c>
      <c r="S874" s="463" t="s">
        <v>918</v>
      </c>
      <c r="T874" s="463" t="s">
        <v>918</v>
      </c>
      <c r="U874" s="463" t="s">
        <v>918</v>
      </c>
      <c r="V874" s="463" t="s">
        <v>918</v>
      </c>
      <c r="W874" s="463" t="s">
        <v>918</v>
      </c>
      <c r="X874" s="463" t="s">
        <v>918</v>
      </c>
      <c r="Y874" s="463" t="s">
        <v>918</v>
      </c>
      <c r="Z874" s="726"/>
      <c r="AA874" s="726"/>
      <c r="AB874" s="726"/>
      <c r="AC874" s="726"/>
      <c r="AD874" s="726"/>
      <c r="AE874" s="726"/>
      <c r="AF874" s="726"/>
      <c r="AG874" s="726"/>
      <c r="AH874" s="726"/>
      <c r="AI874" s="726"/>
      <c r="AJ874" s="726"/>
      <c r="AK874" s="726"/>
      <c r="AL874" s="726"/>
      <c r="AM874" s="726"/>
      <c r="AN874" s="726"/>
      <c r="AO874" s="726"/>
      <c r="AP874" s="726"/>
      <c r="AQ874" s="726"/>
      <c r="AR874" s="726"/>
      <c r="AS874" s="726"/>
      <c r="AT874" s="726"/>
      <c r="AU874" s="726"/>
      <c r="AV874" s="726"/>
      <c r="AW874" s="726"/>
      <c r="AX874" s="726"/>
      <c r="AY874" s="726"/>
      <c r="AZ874" s="726"/>
      <c r="BA874" s="726"/>
      <c r="BB874" s="726"/>
      <c r="BC874" s="726"/>
      <c r="BD874" s="726"/>
      <c r="BE874" s="726"/>
      <c r="BF874" s="726"/>
      <c r="BG874" s="726"/>
      <c r="BH874" s="726"/>
      <c r="BI874" s="726"/>
      <c r="BJ874" s="726"/>
      <c r="BK874" s="726"/>
      <c r="BL874" s="726"/>
    </row>
    <row r="875" spans="1:64" outlineLevel="1" x14ac:dyDescent="0.2">
      <c r="A875" s="461" t="s">
        <v>1173</v>
      </c>
      <c r="B875" s="463" t="s">
        <v>918</v>
      </c>
      <c r="C875" s="463" t="s">
        <v>918</v>
      </c>
      <c r="D875" s="463" t="s">
        <v>918</v>
      </c>
      <c r="E875" s="463" t="s">
        <v>918</v>
      </c>
      <c r="F875" s="463" t="s">
        <v>918</v>
      </c>
      <c r="G875" s="463" t="s">
        <v>918</v>
      </c>
      <c r="H875" s="463" t="s">
        <v>918</v>
      </c>
      <c r="I875" s="463" t="s">
        <v>918</v>
      </c>
      <c r="J875" s="463" t="s">
        <v>918</v>
      </c>
      <c r="K875" s="463" t="s">
        <v>918</v>
      </c>
      <c r="L875" s="463" t="s">
        <v>918</v>
      </c>
      <c r="M875" s="463" t="s">
        <v>918</v>
      </c>
      <c r="N875" s="463" t="s">
        <v>918</v>
      </c>
      <c r="O875" s="463" t="s">
        <v>918</v>
      </c>
      <c r="P875" s="463" t="s">
        <v>918</v>
      </c>
      <c r="Q875" s="463" t="s">
        <v>918</v>
      </c>
      <c r="R875" s="463" t="s">
        <v>918</v>
      </c>
      <c r="S875" s="463" t="s">
        <v>918</v>
      </c>
      <c r="T875" s="463" t="s">
        <v>918</v>
      </c>
      <c r="U875" s="463" t="s">
        <v>918</v>
      </c>
      <c r="V875" s="463" t="s">
        <v>918</v>
      </c>
      <c r="W875" s="463" t="s">
        <v>918</v>
      </c>
      <c r="X875" s="463" t="s">
        <v>918</v>
      </c>
      <c r="Y875" s="463" t="s">
        <v>918</v>
      </c>
      <c r="Z875" s="726"/>
      <c r="AA875" s="726"/>
      <c r="AB875" s="726"/>
      <c r="AC875" s="726"/>
      <c r="AD875" s="726"/>
      <c r="AE875" s="726"/>
      <c r="AF875" s="726"/>
      <c r="AG875" s="726"/>
      <c r="AH875" s="726"/>
      <c r="AI875" s="726"/>
      <c r="AJ875" s="726"/>
      <c r="AK875" s="726"/>
      <c r="AL875" s="726"/>
      <c r="AM875" s="726"/>
      <c r="AN875" s="726"/>
      <c r="AO875" s="726"/>
      <c r="AP875" s="726"/>
      <c r="AQ875" s="726"/>
      <c r="AR875" s="726"/>
      <c r="AS875" s="726"/>
      <c r="AT875" s="726"/>
      <c r="AU875" s="726"/>
      <c r="AV875" s="726"/>
      <c r="AW875" s="726"/>
      <c r="AX875" s="726"/>
      <c r="AY875" s="726"/>
      <c r="AZ875" s="726"/>
      <c r="BA875" s="726"/>
      <c r="BB875" s="726"/>
      <c r="BC875" s="726"/>
      <c r="BD875" s="726"/>
      <c r="BE875" s="726"/>
      <c r="BF875" s="726"/>
      <c r="BG875" s="726"/>
      <c r="BH875" s="726"/>
      <c r="BI875" s="726"/>
      <c r="BJ875" s="726"/>
      <c r="BK875" s="726"/>
      <c r="BL875" s="726"/>
    </row>
    <row r="876" spans="1:64" outlineLevel="1" x14ac:dyDescent="0.2">
      <c r="A876" s="461" t="s">
        <v>1175</v>
      </c>
      <c r="B876" s="463" t="s">
        <v>918</v>
      </c>
      <c r="C876" s="463" t="s">
        <v>918</v>
      </c>
      <c r="D876" s="463" t="s">
        <v>918</v>
      </c>
      <c r="E876" s="463" t="s">
        <v>918</v>
      </c>
      <c r="F876" s="463" t="s">
        <v>918</v>
      </c>
      <c r="G876" s="463" t="s">
        <v>918</v>
      </c>
      <c r="H876" s="463" t="s">
        <v>918</v>
      </c>
      <c r="I876" s="463" t="s">
        <v>918</v>
      </c>
      <c r="J876" s="463" t="s">
        <v>918</v>
      </c>
      <c r="K876" s="463" t="s">
        <v>918</v>
      </c>
      <c r="L876" s="463" t="s">
        <v>918</v>
      </c>
      <c r="M876" s="463" t="s">
        <v>918</v>
      </c>
      <c r="N876" s="463" t="s">
        <v>918</v>
      </c>
      <c r="O876" s="463" t="s">
        <v>918</v>
      </c>
      <c r="P876" s="463" t="s">
        <v>918</v>
      </c>
      <c r="Q876" s="463" t="s">
        <v>918</v>
      </c>
      <c r="R876" s="463" t="s">
        <v>918</v>
      </c>
      <c r="S876" s="463" t="s">
        <v>918</v>
      </c>
      <c r="T876" s="463" t="s">
        <v>918</v>
      </c>
      <c r="U876" s="463" t="s">
        <v>918</v>
      </c>
      <c r="V876" s="463" t="s">
        <v>918</v>
      </c>
      <c r="W876" s="463" t="s">
        <v>918</v>
      </c>
      <c r="X876" s="463" t="s">
        <v>918</v>
      </c>
      <c r="Y876" s="463" t="s">
        <v>918</v>
      </c>
      <c r="Z876" s="726"/>
      <c r="AA876" s="726"/>
      <c r="AB876" s="726"/>
      <c r="AC876" s="726"/>
      <c r="AD876" s="726"/>
      <c r="AE876" s="726"/>
      <c r="AF876" s="726"/>
      <c r="AG876" s="726"/>
      <c r="AH876" s="726"/>
      <c r="AI876" s="726"/>
      <c r="AJ876" s="726"/>
      <c r="AK876" s="726"/>
      <c r="AL876" s="726"/>
      <c r="AM876" s="726"/>
      <c r="AN876" s="726"/>
      <c r="AO876" s="726"/>
      <c r="AP876" s="726"/>
      <c r="AQ876" s="726"/>
      <c r="AR876" s="726"/>
      <c r="AS876" s="726"/>
      <c r="AT876" s="726"/>
      <c r="AU876" s="726"/>
      <c r="AV876" s="726"/>
      <c r="AW876" s="726"/>
      <c r="AX876" s="726"/>
      <c r="AY876" s="726"/>
      <c r="AZ876" s="726"/>
      <c r="BA876" s="726"/>
      <c r="BB876" s="726"/>
      <c r="BC876" s="726"/>
      <c r="BD876" s="726"/>
      <c r="BE876" s="726"/>
      <c r="BF876" s="726"/>
      <c r="BG876" s="726"/>
      <c r="BH876" s="726"/>
      <c r="BI876" s="726"/>
      <c r="BJ876" s="726"/>
      <c r="BK876" s="726"/>
      <c r="BL876" s="726"/>
    </row>
    <row r="877" spans="1:64" outlineLevel="1" x14ac:dyDescent="0.2">
      <c r="A877" s="461" t="s">
        <v>1177</v>
      </c>
      <c r="B877" s="463" t="s">
        <v>918</v>
      </c>
      <c r="C877" s="463" t="s">
        <v>918</v>
      </c>
      <c r="D877" s="463" t="s">
        <v>918</v>
      </c>
      <c r="E877" s="463" t="s">
        <v>918</v>
      </c>
      <c r="F877" s="463" t="s">
        <v>918</v>
      </c>
      <c r="G877" s="463" t="s">
        <v>918</v>
      </c>
      <c r="H877" s="463" t="s">
        <v>918</v>
      </c>
      <c r="I877" s="463" t="s">
        <v>918</v>
      </c>
      <c r="J877" s="463" t="s">
        <v>918</v>
      </c>
      <c r="K877" s="463" t="s">
        <v>918</v>
      </c>
      <c r="L877" s="463" t="s">
        <v>918</v>
      </c>
      <c r="M877" s="463" t="s">
        <v>918</v>
      </c>
      <c r="N877" s="463" t="s">
        <v>918</v>
      </c>
      <c r="O877" s="463" t="s">
        <v>918</v>
      </c>
      <c r="P877" s="463" t="s">
        <v>918</v>
      </c>
      <c r="Q877" s="463" t="s">
        <v>918</v>
      </c>
      <c r="R877" s="463" t="s">
        <v>918</v>
      </c>
      <c r="S877" s="463" t="s">
        <v>918</v>
      </c>
      <c r="T877" s="463" t="s">
        <v>918</v>
      </c>
      <c r="U877" s="463" t="s">
        <v>918</v>
      </c>
      <c r="V877" s="463" t="s">
        <v>918</v>
      </c>
      <c r="W877" s="463" t="s">
        <v>918</v>
      </c>
      <c r="X877" s="463" t="s">
        <v>918</v>
      </c>
      <c r="Y877" s="463" t="s">
        <v>918</v>
      </c>
      <c r="Z877" s="726"/>
      <c r="AA877" s="726"/>
      <c r="AB877" s="726"/>
      <c r="AC877" s="726"/>
      <c r="AD877" s="726"/>
      <c r="AE877" s="726"/>
      <c r="AF877" s="726"/>
      <c r="AG877" s="726"/>
      <c r="AH877" s="726"/>
      <c r="AI877" s="726"/>
      <c r="AJ877" s="726"/>
      <c r="AK877" s="726"/>
      <c r="AL877" s="726"/>
      <c r="AM877" s="726"/>
      <c r="AN877" s="726"/>
      <c r="AO877" s="726"/>
      <c r="AP877" s="726"/>
      <c r="AQ877" s="726"/>
      <c r="AR877" s="726"/>
      <c r="AS877" s="726"/>
      <c r="AT877" s="726"/>
      <c r="AU877" s="726"/>
      <c r="AV877" s="726"/>
      <c r="AW877" s="726"/>
      <c r="AX877" s="726"/>
      <c r="AY877" s="726"/>
      <c r="AZ877" s="726"/>
      <c r="BA877" s="726"/>
      <c r="BB877" s="726"/>
      <c r="BC877" s="726"/>
      <c r="BD877" s="726"/>
      <c r="BE877" s="726"/>
      <c r="BF877" s="726"/>
      <c r="BG877" s="726"/>
      <c r="BH877" s="726"/>
      <c r="BI877" s="726"/>
      <c r="BJ877" s="726"/>
      <c r="BK877" s="726"/>
      <c r="BL877" s="726"/>
    </row>
    <row r="878" spans="1:64" outlineLevel="1" x14ac:dyDescent="0.2">
      <c r="A878" s="461" t="s">
        <v>1179</v>
      </c>
      <c r="B878" s="463" t="s">
        <v>918</v>
      </c>
      <c r="C878" s="463" t="s">
        <v>918</v>
      </c>
      <c r="D878" s="463" t="s">
        <v>918</v>
      </c>
      <c r="E878" s="463" t="s">
        <v>918</v>
      </c>
      <c r="F878" s="463" t="s">
        <v>918</v>
      </c>
      <c r="G878" s="463" t="s">
        <v>918</v>
      </c>
      <c r="H878" s="463" t="s">
        <v>918</v>
      </c>
      <c r="I878" s="463" t="s">
        <v>918</v>
      </c>
      <c r="J878" s="463" t="s">
        <v>918</v>
      </c>
      <c r="K878" s="463" t="s">
        <v>918</v>
      </c>
      <c r="L878" s="463" t="s">
        <v>918</v>
      </c>
      <c r="M878" s="463" t="s">
        <v>918</v>
      </c>
      <c r="N878" s="463" t="s">
        <v>918</v>
      </c>
      <c r="O878" s="463" t="s">
        <v>918</v>
      </c>
      <c r="P878" s="463" t="s">
        <v>918</v>
      </c>
      <c r="Q878" s="463" t="s">
        <v>918</v>
      </c>
      <c r="R878" s="463" t="s">
        <v>918</v>
      </c>
      <c r="S878" s="463" t="s">
        <v>918</v>
      </c>
      <c r="T878" s="463" t="s">
        <v>918</v>
      </c>
      <c r="U878" s="463" t="s">
        <v>918</v>
      </c>
      <c r="V878" s="463" t="s">
        <v>918</v>
      </c>
      <c r="W878" s="463" t="s">
        <v>918</v>
      </c>
      <c r="X878" s="463" t="s">
        <v>918</v>
      </c>
      <c r="Y878" s="463" t="s">
        <v>918</v>
      </c>
      <c r="Z878" s="726"/>
      <c r="AA878" s="726"/>
      <c r="AB878" s="726"/>
      <c r="AC878" s="726"/>
      <c r="AD878" s="726"/>
      <c r="AE878" s="726"/>
      <c r="AF878" s="726"/>
      <c r="AG878" s="726"/>
      <c r="AH878" s="726"/>
      <c r="AI878" s="726"/>
      <c r="AJ878" s="726"/>
      <c r="AK878" s="726"/>
      <c r="AL878" s="726"/>
      <c r="AM878" s="726"/>
      <c r="AN878" s="726"/>
      <c r="AO878" s="726"/>
      <c r="AP878" s="726"/>
      <c r="AQ878" s="726"/>
      <c r="AR878" s="726"/>
      <c r="AS878" s="726"/>
      <c r="AT878" s="726"/>
      <c r="AU878" s="726"/>
      <c r="AV878" s="726"/>
      <c r="AW878" s="726"/>
      <c r="AX878" s="726"/>
      <c r="AY878" s="726"/>
      <c r="AZ878" s="726"/>
      <c r="BA878" s="726"/>
      <c r="BB878" s="726"/>
      <c r="BC878" s="726"/>
      <c r="BD878" s="726"/>
      <c r="BE878" s="726"/>
      <c r="BF878" s="726"/>
      <c r="BG878" s="726"/>
      <c r="BH878" s="726"/>
      <c r="BI878" s="726"/>
      <c r="BJ878" s="726"/>
      <c r="BK878" s="726"/>
      <c r="BL878" s="726"/>
    </row>
    <row r="879" spans="1:64" outlineLevel="1" x14ac:dyDescent="0.2">
      <c r="A879" s="461" t="s">
        <v>1181</v>
      </c>
      <c r="B879" s="463" t="s">
        <v>918</v>
      </c>
      <c r="C879" s="463" t="s">
        <v>918</v>
      </c>
      <c r="D879" s="463" t="s">
        <v>918</v>
      </c>
      <c r="E879" s="463" t="s">
        <v>918</v>
      </c>
      <c r="F879" s="463" t="s">
        <v>918</v>
      </c>
      <c r="G879" s="463" t="s">
        <v>918</v>
      </c>
      <c r="H879" s="463" t="s">
        <v>918</v>
      </c>
      <c r="I879" s="463" t="s">
        <v>918</v>
      </c>
      <c r="J879" s="463" t="s">
        <v>918</v>
      </c>
      <c r="K879" s="463" t="s">
        <v>918</v>
      </c>
      <c r="L879" s="463" t="s">
        <v>918</v>
      </c>
      <c r="M879" s="463" t="s">
        <v>918</v>
      </c>
      <c r="N879" s="463" t="s">
        <v>918</v>
      </c>
      <c r="O879" s="463" t="s">
        <v>918</v>
      </c>
      <c r="P879" s="463" t="s">
        <v>918</v>
      </c>
      <c r="Q879" s="463" t="s">
        <v>918</v>
      </c>
      <c r="R879" s="463" t="s">
        <v>918</v>
      </c>
      <c r="S879" s="463" t="s">
        <v>918</v>
      </c>
      <c r="T879" s="463" t="s">
        <v>918</v>
      </c>
      <c r="U879" s="463" t="s">
        <v>918</v>
      </c>
      <c r="V879" s="463" t="s">
        <v>918</v>
      </c>
      <c r="W879" s="463" t="s">
        <v>918</v>
      </c>
      <c r="X879" s="463" t="s">
        <v>918</v>
      </c>
      <c r="Y879" s="463" t="s">
        <v>918</v>
      </c>
      <c r="Z879" s="726"/>
      <c r="AA879" s="726"/>
      <c r="AB879" s="726"/>
      <c r="AC879" s="726"/>
      <c r="AD879" s="726"/>
      <c r="AE879" s="726"/>
      <c r="AF879" s="726"/>
      <c r="AG879" s="726"/>
      <c r="AH879" s="726"/>
      <c r="AI879" s="726"/>
      <c r="AJ879" s="726"/>
      <c r="AK879" s="726"/>
      <c r="AL879" s="726"/>
      <c r="AM879" s="726"/>
      <c r="AN879" s="726"/>
      <c r="AO879" s="726"/>
      <c r="AP879" s="726"/>
      <c r="AQ879" s="726"/>
      <c r="AR879" s="726"/>
      <c r="AS879" s="726"/>
      <c r="AT879" s="726"/>
      <c r="AU879" s="726"/>
      <c r="AV879" s="726"/>
      <c r="AW879" s="726"/>
      <c r="AX879" s="726"/>
      <c r="AY879" s="726"/>
      <c r="AZ879" s="726"/>
      <c r="BA879" s="726"/>
      <c r="BB879" s="726"/>
      <c r="BC879" s="726"/>
      <c r="BD879" s="726"/>
      <c r="BE879" s="726"/>
      <c r="BF879" s="726"/>
      <c r="BG879" s="726"/>
      <c r="BH879" s="726"/>
      <c r="BI879" s="726"/>
      <c r="BJ879" s="726"/>
      <c r="BK879" s="726"/>
      <c r="BL879" s="726"/>
    </row>
    <row r="880" spans="1:64" outlineLevel="1" x14ac:dyDescent="0.2">
      <c r="A880" s="461" t="s">
        <v>1183</v>
      </c>
      <c r="B880" s="463" t="s">
        <v>918</v>
      </c>
      <c r="C880" s="463" t="s">
        <v>918</v>
      </c>
      <c r="D880" s="463" t="s">
        <v>918</v>
      </c>
      <c r="E880" s="463" t="s">
        <v>918</v>
      </c>
      <c r="F880" s="463" t="s">
        <v>918</v>
      </c>
      <c r="G880" s="463" t="s">
        <v>918</v>
      </c>
      <c r="H880" s="463" t="s">
        <v>918</v>
      </c>
      <c r="I880" s="463" t="s">
        <v>918</v>
      </c>
      <c r="J880" s="463" t="s">
        <v>918</v>
      </c>
      <c r="K880" s="463" t="s">
        <v>918</v>
      </c>
      <c r="L880" s="463" t="s">
        <v>918</v>
      </c>
      <c r="M880" s="463" t="s">
        <v>918</v>
      </c>
      <c r="N880" s="463" t="s">
        <v>918</v>
      </c>
      <c r="O880" s="463" t="s">
        <v>918</v>
      </c>
      <c r="P880" s="463" t="s">
        <v>918</v>
      </c>
      <c r="Q880" s="463" t="s">
        <v>918</v>
      </c>
      <c r="R880" s="463" t="s">
        <v>918</v>
      </c>
      <c r="S880" s="463" t="s">
        <v>918</v>
      </c>
      <c r="T880" s="463" t="s">
        <v>918</v>
      </c>
      <c r="U880" s="463" t="s">
        <v>918</v>
      </c>
      <c r="V880" s="463" t="s">
        <v>918</v>
      </c>
      <c r="W880" s="463" t="s">
        <v>918</v>
      </c>
      <c r="X880" s="463" t="s">
        <v>918</v>
      </c>
      <c r="Y880" s="463" t="s">
        <v>918</v>
      </c>
      <c r="Z880" s="726"/>
      <c r="AA880" s="726"/>
      <c r="AB880" s="726"/>
      <c r="AC880" s="726"/>
      <c r="AD880" s="726"/>
      <c r="AE880" s="726"/>
      <c r="AF880" s="726"/>
      <c r="AG880" s="726"/>
      <c r="AH880" s="726"/>
      <c r="AI880" s="726"/>
      <c r="AJ880" s="726"/>
      <c r="AK880" s="726"/>
      <c r="AL880" s="726"/>
      <c r="AM880" s="726"/>
      <c r="AN880" s="726"/>
      <c r="AO880" s="726"/>
      <c r="AP880" s="726"/>
      <c r="AQ880" s="726"/>
      <c r="AR880" s="726"/>
      <c r="AS880" s="726"/>
      <c r="AT880" s="726"/>
      <c r="AU880" s="726"/>
      <c r="AV880" s="726"/>
      <c r="AW880" s="726"/>
      <c r="AX880" s="726"/>
      <c r="AY880" s="726"/>
      <c r="AZ880" s="726"/>
      <c r="BA880" s="726"/>
      <c r="BB880" s="726"/>
      <c r="BC880" s="726"/>
      <c r="BD880" s="726"/>
      <c r="BE880" s="726"/>
      <c r="BF880" s="726"/>
      <c r="BG880" s="726"/>
      <c r="BH880" s="726"/>
      <c r="BI880" s="726"/>
      <c r="BJ880" s="726"/>
      <c r="BK880" s="726"/>
      <c r="BL880" s="726"/>
    </row>
    <row r="881" spans="1:64" outlineLevel="1" x14ac:dyDescent="0.2">
      <c r="A881" s="461" t="s">
        <v>1185</v>
      </c>
      <c r="B881" s="463" t="s">
        <v>918</v>
      </c>
      <c r="C881" s="463" t="s">
        <v>918</v>
      </c>
      <c r="D881" s="463" t="s">
        <v>918</v>
      </c>
      <c r="E881" s="463" t="s">
        <v>918</v>
      </c>
      <c r="F881" s="463" t="s">
        <v>918</v>
      </c>
      <c r="G881" s="463" t="s">
        <v>918</v>
      </c>
      <c r="H881" s="463" t="s">
        <v>918</v>
      </c>
      <c r="I881" s="463" t="s">
        <v>918</v>
      </c>
      <c r="J881" s="463" t="s">
        <v>918</v>
      </c>
      <c r="K881" s="463" t="s">
        <v>918</v>
      </c>
      <c r="L881" s="463" t="s">
        <v>918</v>
      </c>
      <c r="M881" s="463" t="s">
        <v>918</v>
      </c>
      <c r="N881" s="463" t="s">
        <v>918</v>
      </c>
      <c r="O881" s="463" t="s">
        <v>918</v>
      </c>
      <c r="P881" s="463" t="s">
        <v>918</v>
      </c>
      <c r="Q881" s="463" t="s">
        <v>918</v>
      </c>
      <c r="R881" s="463" t="s">
        <v>918</v>
      </c>
      <c r="S881" s="463" t="s">
        <v>918</v>
      </c>
      <c r="T881" s="463" t="s">
        <v>918</v>
      </c>
      <c r="U881" s="463" t="s">
        <v>918</v>
      </c>
      <c r="V881" s="463" t="s">
        <v>918</v>
      </c>
      <c r="W881" s="463" t="s">
        <v>918</v>
      </c>
      <c r="X881" s="463" t="s">
        <v>918</v>
      </c>
      <c r="Y881" s="463" t="s">
        <v>918</v>
      </c>
      <c r="Z881" s="726"/>
      <c r="AA881" s="726"/>
      <c r="AB881" s="726"/>
      <c r="AC881" s="726"/>
      <c r="AD881" s="726"/>
      <c r="AE881" s="726"/>
      <c r="AF881" s="726"/>
      <c r="AG881" s="726"/>
      <c r="AH881" s="726"/>
      <c r="AI881" s="726"/>
      <c r="AJ881" s="726"/>
      <c r="AK881" s="726"/>
      <c r="AL881" s="726"/>
      <c r="AM881" s="726"/>
      <c r="AN881" s="726"/>
      <c r="AO881" s="726"/>
      <c r="AP881" s="726"/>
      <c r="AQ881" s="726"/>
      <c r="AR881" s="726"/>
      <c r="AS881" s="726"/>
      <c r="AT881" s="726"/>
      <c r="AU881" s="726"/>
      <c r="AV881" s="726"/>
      <c r="AW881" s="726"/>
      <c r="AX881" s="726"/>
      <c r="AY881" s="726"/>
      <c r="AZ881" s="726"/>
      <c r="BA881" s="726"/>
      <c r="BB881" s="726"/>
      <c r="BC881" s="726"/>
      <c r="BD881" s="726"/>
      <c r="BE881" s="726"/>
      <c r="BF881" s="726"/>
      <c r="BG881" s="726"/>
      <c r="BH881" s="726"/>
      <c r="BI881" s="726"/>
      <c r="BJ881" s="726"/>
      <c r="BK881" s="726"/>
      <c r="BL881" s="726"/>
    </row>
    <row r="882" spans="1:64" outlineLevel="1" x14ac:dyDescent="0.2">
      <c r="A882" s="461" t="s">
        <v>1187</v>
      </c>
      <c r="B882" s="463" t="s">
        <v>918</v>
      </c>
      <c r="C882" s="463" t="s">
        <v>918</v>
      </c>
      <c r="D882" s="463" t="s">
        <v>918</v>
      </c>
      <c r="E882" s="463" t="s">
        <v>918</v>
      </c>
      <c r="F882" s="463" t="s">
        <v>918</v>
      </c>
      <c r="G882" s="463" t="s">
        <v>918</v>
      </c>
      <c r="H882" s="463" t="s">
        <v>918</v>
      </c>
      <c r="I882" s="463" t="s">
        <v>918</v>
      </c>
      <c r="J882" s="463" t="s">
        <v>918</v>
      </c>
      <c r="K882" s="463" t="s">
        <v>918</v>
      </c>
      <c r="L882" s="463" t="s">
        <v>918</v>
      </c>
      <c r="M882" s="463" t="s">
        <v>918</v>
      </c>
      <c r="N882" s="463" t="s">
        <v>918</v>
      </c>
      <c r="O882" s="463" t="s">
        <v>918</v>
      </c>
      <c r="P882" s="463" t="s">
        <v>918</v>
      </c>
      <c r="Q882" s="463" t="s">
        <v>918</v>
      </c>
      <c r="R882" s="463" t="s">
        <v>918</v>
      </c>
      <c r="S882" s="463" t="s">
        <v>918</v>
      </c>
      <c r="T882" s="463" t="s">
        <v>918</v>
      </c>
      <c r="U882" s="463" t="s">
        <v>918</v>
      </c>
      <c r="V882" s="463" t="s">
        <v>918</v>
      </c>
      <c r="W882" s="463" t="s">
        <v>918</v>
      </c>
      <c r="X882" s="463" t="s">
        <v>918</v>
      </c>
      <c r="Y882" s="463" t="s">
        <v>918</v>
      </c>
      <c r="Z882" s="726"/>
      <c r="AA882" s="726"/>
      <c r="AB882" s="726"/>
      <c r="AC882" s="726"/>
      <c r="AD882" s="726"/>
      <c r="AE882" s="726"/>
      <c r="AF882" s="726"/>
      <c r="AG882" s="726"/>
      <c r="AH882" s="726"/>
      <c r="AI882" s="726"/>
      <c r="AJ882" s="726"/>
      <c r="AK882" s="726"/>
      <c r="AL882" s="726"/>
      <c r="AM882" s="726"/>
      <c r="AN882" s="726"/>
      <c r="AO882" s="726"/>
      <c r="AP882" s="726"/>
      <c r="AQ882" s="726"/>
      <c r="AR882" s="726"/>
      <c r="AS882" s="726"/>
      <c r="AT882" s="726"/>
      <c r="AU882" s="726"/>
      <c r="AV882" s="726"/>
      <c r="AW882" s="726"/>
      <c r="AX882" s="726"/>
      <c r="AY882" s="726"/>
      <c r="AZ882" s="726"/>
      <c r="BA882" s="726"/>
      <c r="BB882" s="726"/>
      <c r="BC882" s="726"/>
      <c r="BD882" s="726"/>
      <c r="BE882" s="726"/>
      <c r="BF882" s="726"/>
      <c r="BG882" s="726"/>
      <c r="BH882" s="726"/>
      <c r="BI882" s="726"/>
      <c r="BJ882" s="726"/>
      <c r="BK882" s="726"/>
      <c r="BL882" s="726"/>
    </row>
    <row r="883" spans="1:64" outlineLevel="1" x14ac:dyDescent="0.2">
      <c r="A883" s="461" t="s">
        <v>1189</v>
      </c>
      <c r="B883" s="463" t="s">
        <v>918</v>
      </c>
      <c r="C883" s="463" t="s">
        <v>918</v>
      </c>
      <c r="D883" s="463" t="s">
        <v>918</v>
      </c>
      <c r="E883" s="463" t="s">
        <v>918</v>
      </c>
      <c r="F883" s="463" t="s">
        <v>918</v>
      </c>
      <c r="G883" s="463" t="s">
        <v>918</v>
      </c>
      <c r="H883" s="463" t="s">
        <v>918</v>
      </c>
      <c r="I883" s="463" t="s">
        <v>918</v>
      </c>
      <c r="J883" s="463" t="s">
        <v>918</v>
      </c>
      <c r="K883" s="463" t="s">
        <v>918</v>
      </c>
      <c r="L883" s="463" t="s">
        <v>918</v>
      </c>
      <c r="M883" s="463" t="s">
        <v>918</v>
      </c>
      <c r="N883" s="463" t="s">
        <v>918</v>
      </c>
      <c r="O883" s="463" t="s">
        <v>918</v>
      </c>
      <c r="P883" s="463" t="s">
        <v>918</v>
      </c>
      <c r="Q883" s="463" t="s">
        <v>918</v>
      </c>
      <c r="R883" s="463" t="s">
        <v>918</v>
      </c>
      <c r="S883" s="463" t="s">
        <v>918</v>
      </c>
      <c r="T883" s="463" t="s">
        <v>918</v>
      </c>
      <c r="U883" s="463" t="s">
        <v>918</v>
      </c>
      <c r="V883" s="463" t="s">
        <v>918</v>
      </c>
      <c r="W883" s="463" t="s">
        <v>918</v>
      </c>
      <c r="X883" s="463" t="s">
        <v>918</v>
      </c>
      <c r="Y883" s="463" t="s">
        <v>918</v>
      </c>
      <c r="Z883" s="726"/>
      <c r="AA883" s="726"/>
      <c r="AB883" s="726"/>
      <c r="AC883" s="726"/>
      <c r="AD883" s="726"/>
      <c r="AE883" s="726"/>
      <c r="AF883" s="726"/>
      <c r="AG883" s="726"/>
      <c r="AH883" s="726"/>
      <c r="AI883" s="726"/>
      <c r="AJ883" s="726"/>
      <c r="AK883" s="726"/>
      <c r="AL883" s="726"/>
      <c r="AM883" s="726"/>
      <c r="AN883" s="726"/>
      <c r="AO883" s="726"/>
      <c r="AP883" s="726"/>
      <c r="AQ883" s="726"/>
      <c r="AR883" s="726"/>
      <c r="AS883" s="726"/>
      <c r="AT883" s="726"/>
      <c r="AU883" s="726"/>
      <c r="AV883" s="726"/>
      <c r="AW883" s="726"/>
      <c r="AX883" s="726"/>
      <c r="AY883" s="726"/>
      <c r="AZ883" s="726"/>
      <c r="BA883" s="726"/>
      <c r="BB883" s="726"/>
      <c r="BC883" s="726"/>
      <c r="BD883" s="726"/>
      <c r="BE883" s="726"/>
      <c r="BF883" s="726"/>
      <c r="BG883" s="726"/>
      <c r="BH883" s="726"/>
      <c r="BI883" s="726"/>
      <c r="BJ883" s="726"/>
      <c r="BK883" s="726"/>
      <c r="BL883" s="726"/>
    </row>
    <row r="884" spans="1:64" outlineLevel="1" x14ac:dyDescent="0.2">
      <c r="A884" s="461" t="s">
        <v>1191</v>
      </c>
      <c r="B884" s="463" t="s">
        <v>918</v>
      </c>
      <c r="C884" s="463" t="s">
        <v>918</v>
      </c>
      <c r="D884" s="463" t="s">
        <v>918</v>
      </c>
      <c r="E884" s="463" t="s">
        <v>918</v>
      </c>
      <c r="F884" s="463" t="s">
        <v>918</v>
      </c>
      <c r="G884" s="463" t="s">
        <v>918</v>
      </c>
      <c r="H884" s="463" t="s">
        <v>918</v>
      </c>
      <c r="I884" s="463" t="s">
        <v>918</v>
      </c>
      <c r="J884" s="463" t="s">
        <v>918</v>
      </c>
      <c r="K884" s="463" t="s">
        <v>918</v>
      </c>
      <c r="L884" s="463" t="s">
        <v>918</v>
      </c>
      <c r="M884" s="463" t="s">
        <v>918</v>
      </c>
      <c r="N884" s="463" t="s">
        <v>918</v>
      </c>
      <c r="O884" s="463" t="s">
        <v>918</v>
      </c>
      <c r="P884" s="463" t="s">
        <v>918</v>
      </c>
      <c r="Q884" s="463" t="s">
        <v>918</v>
      </c>
      <c r="R884" s="463" t="s">
        <v>918</v>
      </c>
      <c r="S884" s="463" t="s">
        <v>918</v>
      </c>
      <c r="T884" s="463" t="s">
        <v>918</v>
      </c>
      <c r="U884" s="463" t="s">
        <v>918</v>
      </c>
      <c r="V884" s="463" t="s">
        <v>918</v>
      </c>
      <c r="W884" s="463" t="s">
        <v>918</v>
      </c>
      <c r="X884" s="463" t="s">
        <v>918</v>
      </c>
      <c r="Y884" s="463" t="s">
        <v>918</v>
      </c>
      <c r="Z884" s="726"/>
      <c r="AA884" s="726"/>
      <c r="AB884" s="726"/>
      <c r="AC884" s="726"/>
      <c r="AD884" s="726"/>
      <c r="AE884" s="726"/>
      <c r="AF884" s="726"/>
      <c r="AG884" s="726"/>
      <c r="AH884" s="726"/>
      <c r="AI884" s="726"/>
      <c r="AJ884" s="726"/>
      <c r="AK884" s="726"/>
      <c r="AL884" s="726"/>
      <c r="AM884" s="726"/>
      <c r="AN884" s="726"/>
      <c r="AO884" s="726"/>
      <c r="AP884" s="726"/>
      <c r="AQ884" s="726"/>
      <c r="AR884" s="726"/>
      <c r="AS884" s="726"/>
      <c r="AT884" s="726"/>
      <c r="AU884" s="726"/>
      <c r="AV884" s="726"/>
      <c r="AW884" s="726"/>
      <c r="AX884" s="726"/>
      <c r="AY884" s="726"/>
      <c r="AZ884" s="726"/>
      <c r="BA884" s="726"/>
      <c r="BB884" s="726"/>
      <c r="BC884" s="726"/>
      <c r="BD884" s="726"/>
      <c r="BE884" s="726"/>
      <c r="BF884" s="726"/>
      <c r="BG884" s="726"/>
      <c r="BH884" s="726"/>
      <c r="BI884" s="726"/>
      <c r="BJ884" s="726"/>
      <c r="BK884" s="726"/>
      <c r="BL884" s="726"/>
    </row>
    <row r="885" spans="1:64" outlineLevel="1" x14ac:dyDescent="0.2">
      <c r="A885" s="461" t="s">
        <v>1193</v>
      </c>
      <c r="B885" s="463" t="s">
        <v>918</v>
      </c>
      <c r="C885" s="463" t="s">
        <v>918</v>
      </c>
      <c r="D885" s="463" t="s">
        <v>918</v>
      </c>
      <c r="E885" s="463" t="s">
        <v>918</v>
      </c>
      <c r="F885" s="463" t="s">
        <v>918</v>
      </c>
      <c r="G885" s="463" t="s">
        <v>918</v>
      </c>
      <c r="H885" s="463" t="s">
        <v>918</v>
      </c>
      <c r="I885" s="463" t="s">
        <v>918</v>
      </c>
      <c r="J885" s="463" t="s">
        <v>918</v>
      </c>
      <c r="K885" s="463" t="s">
        <v>918</v>
      </c>
      <c r="L885" s="463" t="s">
        <v>918</v>
      </c>
      <c r="M885" s="463" t="s">
        <v>918</v>
      </c>
      <c r="N885" s="463" t="s">
        <v>918</v>
      </c>
      <c r="O885" s="463" t="s">
        <v>918</v>
      </c>
      <c r="P885" s="463" t="s">
        <v>918</v>
      </c>
      <c r="Q885" s="463" t="s">
        <v>918</v>
      </c>
      <c r="R885" s="463" t="s">
        <v>918</v>
      </c>
      <c r="S885" s="463" t="s">
        <v>918</v>
      </c>
      <c r="T885" s="463" t="s">
        <v>918</v>
      </c>
      <c r="U885" s="463" t="s">
        <v>918</v>
      </c>
      <c r="V885" s="463" t="s">
        <v>918</v>
      </c>
      <c r="W885" s="463" t="s">
        <v>918</v>
      </c>
      <c r="X885" s="463" t="s">
        <v>918</v>
      </c>
      <c r="Y885" s="463" t="s">
        <v>918</v>
      </c>
      <c r="Z885" s="726"/>
      <c r="AA885" s="726"/>
      <c r="AB885" s="726"/>
      <c r="AC885" s="726"/>
      <c r="AD885" s="726"/>
      <c r="AE885" s="726"/>
      <c r="AF885" s="726"/>
      <c r="AG885" s="726"/>
      <c r="AH885" s="726"/>
      <c r="AI885" s="726"/>
      <c r="AJ885" s="726"/>
      <c r="AK885" s="726"/>
      <c r="AL885" s="726"/>
      <c r="AM885" s="726"/>
      <c r="AN885" s="726"/>
      <c r="AO885" s="726"/>
      <c r="AP885" s="726"/>
      <c r="AQ885" s="726"/>
      <c r="AR885" s="726"/>
      <c r="AS885" s="726"/>
      <c r="AT885" s="726"/>
      <c r="AU885" s="726"/>
      <c r="AV885" s="726"/>
      <c r="AW885" s="726"/>
      <c r="AX885" s="726"/>
      <c r="AY885" s="726"/>
      <c r="AZ885" s="726"/>
      <c r="BA885" s="726"/>
      <c r="BB885" s="726"/>
      <c r="BC885" s="726"/>
      <c r="BD885" s="726"/>
      <c r="BE885" s="726"/>
      <c r="BF885" s="726"/>
      <c r="BG885" s="726"/>
      <c r="BH885" s="726"/>
      <c r="BI885" s="726"/>
      <c r="BJ885" s="726"/>
      <c r="BK885" s="726"/>
      <c r="BL885" s="726"/>
    </row>
    <row r="886" spans="1:64" outlineLevel="1" x14ac:dyDescent="0.2">
      <c r="A886" s="461" t="s">
        <v>1195</v>
      </c>
      <c r="B886" s="463" t="s">
        <v>918</v>
      </c>
      <c r="C886" s="463" t="s">
        <v>918</v>
      </c>
      <c r="D886" s="463" t="s">
        <v>918</v>
      </c>
      <c r="E886" s="463" t="s">
        <v>918</v>
      </c>
      <c r="F886" s="463" t="s">
        <v>918</v>
      </c>
      <c r="G886" s="463" t="s">
        <v>918</v>
      </c>
      <c r="H886" s="463" t="s">
        <v>918</v>
      </c>
      <c r="I886" s="463" t="s">
        <v>918</v>
      </c>
      <c r="J886" s="463" t="s">
        <v>918</v>
      </c>
      <c r="K886" s="463" t="s">
        <v>918</v>
      </c>
      <c r="L886" s="463" t="s">
        <v>918</v>
      </c>
      <c r="M886" s="463" t="s">
        <v>918</v>
      </c>
      <c r="N886" s="463" t="s">
        <v>918</v>
      </c>
      <c r="O886" s="463" t="s">
        <v>918</v>
      </c>
      <c r="P886" s="463" t="s">
        <v>918</v>
      </c>
      <c r="Q886" s="463" t="s">
        <v>918</v>
      </c>
      <c r="R886" s="463" t="s">
        <v>918</v>
      </c>
      <c r="S886" s="463" t="s">
        <v>918</v>
      </c>
      <c r="T886" s="463" t="s">
        <v>918</v>
      </c>
      <c r="U886" s="463" t="s">
        <v>918</v>
      </c>
      <c r="V886" s="463" t="s">
        <v>918</v>
      </c>
      <c r="W886" s="463" t="s">
        <v>918</v>
      </c>
      <c r="X886" s="463" t="s">
        <v>918</v>
      </c>
      <c r="Y886" s="463" t="s">
        <v>918</v>
      </c>
      <c r="Z886" s="726"/>
      <c r="AA886" s="726"/>
      <c r="AB886" s="726"/>
      <c r="AC886" s="726"/>
      <c r="AD886" s="726"/>
      <c r="AE886" s="726"/>
      <c r="AF886" s="726"/>
      <c r="AG886" s="726"/>
      <c r="AH886" s="726"/>
      <c r="AI886" s="726"/>
      <c r="AJ886" s="726"/>
      <c r="AK886" s="726"/>
      <c r="AL886" s="726"/>
      <c r="AM886" s="726"/>
      <c r="AN886" s="726"/>
      <c r="AO886" s="726"/>
      <c r="AP886" s="726"/>
      <c r="AQ886" s="726"/>
      <c r="AR886" s="726"/>
      <c r="AS886" s="726"/>
      <c r="AT886" s="726"/>
      <c r="AU886" s="726"/>
      <c r="AV886" s="726"/>
      <c r="AW886" s="726"/>
      <c r="AX886" s="726"/>
      <c r="AY886" s="726"/>
      <c r="AZ886" s="726"/>
      <c r="BA886" s="726"/>
      <c r="BB886" s="726"/>
      <c r="BC886" s="726"/>
      <c r="BD886" s="726"/>
      <c r="BE886" s="726"/>
      <c r="BF886" s="726"/>
      <c r="BG886" s="726"/>
      <c r="BH886" s="726"/>
      <c r="BI886" s="726"/>
      <c r="BJ886" s="726"/>
      <c r="BK886" s="726"/>
      <c r="BL886" s="726"/>
    </row>
    <row r="887" spans="1:64" outlineLevel="1" x14ac:dyDescent="0.2">
      <c r="A887" s="461" t="s">
        <v>1197</v>
      </c>
      <c r="B887" s="463" t="s">
        <v>918</v>
      </c>
      <c r="C887" s="463" t="s">
        <v>918</v>
      </c>
      <c r="D887" s="463" t="s">
        <v>918</v>
      </c>
      <c r="E887" s="463" t="s">
        <v>918</v>
      </c>
      <c r="F887" s="463" t="s">
        <v>918</v>
      </c>
      <c r="G887" s="463" t="s">
        <v>918</v>
      </c>
      <c r="H887" s="463" t="s">
        <v>918</v>
      </c>
      <c r="I887" s="463" t="s">
        <v>918</v>
      </c>
      <c r="J887" s="463" t="s">
        <v>918</v>
      </c>
      <c r="K887" s="463" t="s">
        <v>918</v>
      </c>
      <c r="L887" s="463" t="s">
        <v>918</v>
      </c>
      <c r="M887" s="463" t="s">
        <v>918</v>
      </c>
      <c r="N887" s="463" t="s">
        <v>918</v>
      </c>
      <c r="O887" s="463" t="s">
        <v>918</v>
      </c>
      <c r="P887" s="463" t="s">
        <v>918</v>
      </c>
      <c r="Q887" s="463" t="s">
        <v>918</v>
      </c>
      <c r="R887" s="463" t="s">
        <v>918</v>
      </c>
      <c r="S887" s="463" t="s">
        <v>918</v>
      </c>
      <c r="T887" s="463" t="s">
        <v>918</v>
      </c>
      <c r="U887" s="463" t="s">
        <v>918</v>
      </c>
      <c r="V887" s="463" t="s">
        <v>918</v>
      </c>
      <c r="W887" s="463" t="s">
        <v>918</v>
      </c>
      <c r="X887" s="463" t="s">
        <v>918</v>
      </c>
      <c r="Y887" s="463" t="s">
        <v>918</v>
      </c>
      <c r="Z887" s="726"/>
      <c r="AA887" s="726"/>
      <c r="AB887" s="726"/>
      <c r="AC887" s="726"/>
      <c r="AD887" s="726"/>
      <c r="AE887" s="726"/>
      <c r="AF887" s="726"/>
      <c r="AG887" s="726"/>
      <c r="AH887" s="726"/>
      <c r="AI887" s="726"/>
      <c r="AJ887" s="726"/>
      <c r="AK887" s="726"/>
      <c r="AL887" s="726"/>
      <c r="AM887" s="726"/>
      <c r="AN887" s="726"/>
      <c r="AO887" s="726"/>
      <c r="AP887" s="726"/>
      <c r="AQ887" s="726"/>
      <c r="AR887" s="726"/>
      <c r="AS887" s="726"/>
      <c r="AT887" s="726"/>
      <c r="AU887" s="726"/>
      <c r="AV887" s="726"/>
      <c r="AW887" s="726"/>
      <c r="AX887" s="726"/>
      <c r="AY887" s="726"/>
      <c r="AZ887" s="726"/>
      <c r="BA887" s="726"/>
      <c r="BB887" s="726"/>
      <c r="BC887" s="726"/>
      <c r="BD887" s="726"/>
      <c r="BE887" s="726"/>
      <c r="BF887" s="726"/>
      <c r="BG887" s="726"/>
      <c r="BH887" s="726"/>
      <c r="BI887" s="726"/>
      <c r="BJ887" s="726"/>
      <c r="BK887" s="726"/>
      <c r="BL887" s="726"/>
    </row>
    <row r="888" spans="1:64" outlineLevel="1" x14ac:dyDescent="0.2">
      <c r="A888" s="461" t="s">
        <v>1199</v>
      </c>
      <c r="B888" s="463" t="s">
        <v>918</v>
      </c>
      <c r="C888" s="463" t="s">
        <v>918</v>
      </c>
      <c r="D888" s="463" t="s">
        <v>918</v>
      </c>
      <c r="E888" s="463" t="s">
        <v>918</v>
      </c>
      <c r="F888" s="463" t="s">
        <v>918</v>
      </c>
      <c r="G888" s="463" t="s">
        <v>918</v>
      </c>
      <c r="H888" s="463" t="s">
        <v>918</v>
      </c>
      <c r="I888" s="463" t="s">
        <v>918</v>
      </c>
      <c r="J888" s="463" t="s">
        <v>918</v>
      </c>
      <c r="K888" s="463" t="s">
        <v>918</v>
      </c>
      <c r="L888" s="463" t="s">
        <v>918</v>
      </c>
      <c r="M888" s="463" t="s">
        <v>918</v>
      </c>
      <c r="N888" s="463" t="s">
        <v>918</v>
      </c>
      <c r="O888" s="463" t="s">
        <v>918</v>
      </c>
      <c r="P888" s="463" t="s">
        <v>918</v>
      </c>
      <c r="Q888" s="463" t="s">
        <v>918</v>
      </c>
      <c r="R888" s="463" t="s">
        <v>918</v>
      </c>
      <c r="S888" s="463" t="s">
        <v>918</v>
      </c>
      <c r="T888" s="463" t="s">
        <v>918</v>
      </c>
      <c r="U888" s="463" t="s">
        <v>918</v>
      </c>
      <c r="V888" s="463" t="s">
        <v>918</v>
      </c>
      <c r="W888" s="463" t="s">
        <v>918</v>
      </c>
      <c r="X888" s="463" t="s">
        <v>918</v>
      </c>
      <c r="Y888" s="463" t="s">
        <v>918</v>
      </c>
      <c r="Z888" s="726"/>
      <c r="AA888" s="726"/>
      <c r="AB888" s="726"/>
      <c r="AC888" s="726"/>
      <c r="AD888" s="726"/>
      <c r="AE888" s="726"/>
      <c r="AF888" s="726"/>
      <c r="AG888" s="726"/>
      <c r="AH888" s="726"/>
      <c r="AI888" s="726"/>
      <c r="AJ888" s="726"/>
      <c r="AK888" s="726"/>
      <c r="AL888" s="726"/>
      <c r="AM888" s="726"/>
      <c r="AN888" s="726"/>
      <c r="AO888" s="726"/>
      <c r="AP888" s="726"/>
      <c r="AQ888" s="726"/>
      <c r="AR888" s="726"/>
      <c r="AS888" s="726"/>
      <c r="AT888" s="726"/>
      <c r="AU888" s="726"/>
      <c r="AV888" s="726"/>
      <c r="AW888" s="726"/>
      <c r="AX888" s="726"/>
      <c r="AY888" s="726"/>
      <c r="AZ888" s="726"/>
      <c r="BA888" s="726"/>
      <c r="BB888" s="726"/>
      <c r="BC888" s="726"/>
      <c r="BD888" s="726"/>
      <c r="BE888" s="726"/>
      <c r="BF888" s="726"/>
      <c r="BG888" s="726"/>
      <c r="BH888" s="726"/>
      <c r="BI888" s="726"/>
      <c r="BJ888" s="726"/>
      <c r="BK888" s="726"/>
      <c r="BL888" s="726"/>
    </row>
    <row r="889" spans="1:64" outlineLevel="1" x14ac:dyDescent="0.2">
      <c r="A889" s="461" t="s">
        <v>1201</v>
      </c>
      <c r="B889" s="463" t="s">
        <v>918</v>
      </c>
      <c r="C889" s="463" t="s">
        <v>918</v>
      </c>
      <c r="D889" s="463" t="s">
        <v>918</v>
      </c>
      <c r="E889" s="463" t="s">
        <v>918</v>
      </c>
      <c r="F889" s="463" t="s">
        <v>918</v>
      </c>
      <c r="G889" s="463" t="s">
        <v>918</v>
      </c>
      <c r="H889" s="463" t="s">
        <v>918</v>
      </c>
      <c r="I889" s="463" t="s">
        <v>918</v>
      </c>
      <c r="J889" s="463" t="s">
        <v>918</v>
      </c>
      <c r="K889" s="463" t="s">
        <v>918</v>
      </c>
      <c r="L889" s="463" t="s">
        <v>918</v>
      </c>
      <c r="M889" s="463" t="s">
        <v>918</v>
      </c>
      <c r="N889" s="463" t="s">
        <v>918</v>
      </c>
      <c r="O889" s="463" t="s">
        <v>918</v>
      </c>
      <c r="P889" s="463" t="s">
        <v>918</v>
      </c>
      <c r="Q889" s="463" t="s">
        <v>918</v>
      </c>
      <c r="R889" s="463" t="s">
        <v>918</v>
      </c>
      <c r="S889" s="463" t="s">
        <v>918</v>
      </c>
      <c r="T889" s="463" t="s">
        <v>918</v>
      </c>
      <c r="U889" s="463" t="s">
        <v>918</v>
      </c>
      <c r="V889" s="463" t="s">
        <v>918</v>
      </c>
      <c r="W889" s="463" t="s">
        <v>918</v>
      </c>
      <c r="X889" s="463" t="s">
        <v>918</v>
      </c>
      <c r="Y889" s="463" t="s">
        <v>918</v>
      </c>
      <c r="Z889" s="726"/>
      <c r="AA889" s="726"/>
      <c r="AB889" s="726"/>
      <c r="AC889" s="726"/>
      <c r="AD889" s="726"/>
      <c r="AE889" s="726"/>
      <c r="AF889" s="726"/>
      <c r="AG889" s="726"/>
      <c r="AH889" s="726"/>
      <c r="AI889" s="726"/>
      <c r="AJ889" s="726"/>
      <c r="AK889" s="726"/>
      <c r="AL889" s="726"/>
      <c r="AM889" s="726"/>
      <c r="AN889" s="726"/>
      <c r="AO889" s="726"/>
      <c r="AP889" s="726"/>
      <c r="AQ889" s="726"/>
      <c r="AR889" s="726"/>
      <c r="AS889" s="726"/>
      <c r="AT889" s="726"/>
      <c r="AU889" s="726"/>
      <c r="AV889" s="726"/>
      <c r="AW889" s="726"/>
      <c r="AX889" s="726"/>
      <c r="AY889" s="726"/>
      <c r="AZ889" s="726"/>
      <c r="BA889" s="726"/>
      <c r="BB889" s="726"/>
      <c r="BC889" s="726"/>
      <c r="BD889" s="726"/>
      <c r="BE889" s="726"/>
      <c r="BF889" s="726"/>
      <c r="BG889" s="726"/>
      <c r="BH889" s="726"/>
      <c r="BI889" s="726"/>
      <c r="BJ889" s="726"/>
      <c r="BK889" s="726"/>
      <c r="BL889" s="726"/>
    </row>
    <row r="890" spans="1:64" outlineLevel="1" x14ac:dyDescent="0.2">
      <c r="A890" s="461" t="s">
        <v>1203</v>
      </c>
      <c r="B890" s="463" t="s">
        <v>918</v>
      </c>
      <c r="C890" s="463" t="s">
        <v>918</v>
      </c>
      <c r="D890" s="463" t="s">
        <v>918</v>
      </c>
      <c r="E890" s="463" t="s">
        <v>918</v>
      </c>
      <c r="F890" s="463" t="s">
        <v>918</v>
      </c>
      <c r="G890" s="463" t="s">
        <v>918</v>
      </c>
      <c r="H890" s="463" t="s">
        <v>918</v>
      </c>
      <c r="I890" s="463" t="s">
        <v>918</v>
      </c>
      <c r="J890" s="463" t="s">
        <v>918</v>
      </c>
      <c r="K890" s="463" t="s">
        <v>918</v>
      </c>
      <c r="L890" s="463" t="s">
        <v>918</v>
      </c>
      <c r="M890" s="463" t="s">
        <v>918</v>
      </c>
      <c r="N890" s="463" t="s">
        <v>918</v>
      </c>
      <c r="O890" s="463" t="s">
        <v>918</v>
      </c>
      <c r="P890" s="463" t="s">
        <v>918</v>
      </c>
      <c r="Q890" s="463" t="s">
        <v>918</v>
      </c>
      <c r="R890" s="463" t="s">
        <v>918</v>
      </c>
      <c r="S890" s="463" t="s">
        <v>918</v>
      </c>
      <c r="T890" s="463" t="s">
        <v>918</v>
      </c>
      <c r="U890" s="463" t="s">
        <v>918</v>
      </c>
      <c r="V890" s="463" t="s">
        <v>918</v>
      </c>
      <c r="W890" s="463" t="s">
        <v>918</v>
      </c>
      <c r="X890" s="463" t="s">
        <v>918</v>
      </c>
      <c r="Y890" s="463" t="s">
        <v>918</v>
      </c>
      <c r="Z890" s="726"/>
      <c r="AA890" s="726"/>
      <c r="AB890" s="726"/>
      <c r="AC890" s="726"/>
      <c r="AD890" s="726"/>
      <c r="AE890" s="726"/>
      <c r="AF890" s="726"/>
      <c r="AG890" s="726"/>
      <c r="AH890" s="726"/>
      <c r="AI890" s="726"/>
      <c r="AJ890" s="726"/>
      <c r="AK890" s="726"/>
      <c r="AL890" s="726"/>
      <c r="AM890" s="726"/>
      <c r="AN890" s="726"/>
      <c r="AO890" s="726"/>
      <c r="AP890" s="726"/>
      <c r="AQ890" s="726"/>
      <c r="AR890" s="726"/>
      <c r="AS890" s="726"/>
      <c r="AT890" s="726"/>
      <c r="AU890" s="726"/>
      <c r="AV890" s="726"/>
      <c r="AW890" s="726"/>
      <c r="AX890" s="726"/>
      <c r="AY890" s="726"/>
      <c r="AZ890" s="726"/>
      <c r="BA890" s="726"/>
      <c r="BB890" s="726"/>
      <c r="BC890" s="726"/>
      <c r="BD890" s="726"/>
      <c r="BE890" s="726"/>
      <c r="BF890" s="726"/>
      <c r="BG890" s="726"/>
      <c r="BH890" s="726"/>
      <c r="BI890" s="726"/>
      <c r="BJ890" s="726"/>
      <c r="BK890" s="726"/>
      <c r="BL890" s="726"/>
    </row>
    <row r="891" spans="1:64" outlineLevel="1" x14ac:dyDescent="0.2">
      <c r="A891" s="461" t="s">
        <v>1205</v>
      </c>
      <c r="B891" s="463" t="s">
        <v>918</v>
      </c>
      <c r="C891" s="463" t="s">
        <v>918</v>
      </c>
      <c r="D891" s="463" t="s">
        <v>918</v>
      </c>
      <c r="E891" s="463" t="s">
        <v>918</v>
      </c>
      <c r="F891" s="463" t="s">
        <v>918</v>
      </c>
      <c r="G891" s="463" t="s">
        <v>918</v>
      </c>
      <c r="H891" s="463" t="s">
        <v>918</v>
      </c>
      <c r="I891" s="463" t="s">
        <v>918</v>
      </c>
      <c r="J891" s="463" t="s">
        <v>918</v>
      </c>
      <c r="K891" s="463" t="s">
        <v>918</v>
      </c>
      <c r="L891" s="463" t="s">
        <v>918</v>
      </c>
      <c r="M891" s="463" t="s">
        <v>918</v>
      </c>
      <c r="N891" s="463" t="s">
        <v>918</v>
      </c>
      <c r="O891" s="463" t="s">
        <v>918</v>
      </c>
      <c r="P891" s="463" t="s">
        <v>918</v>
      </c>
      <c r="Q891" s="463" t="s">
        <v>918</v>
      </c>
      <c r="R891" s="463" t="s">
        <v>918</v>
      </c>
      <c r="S891" s="463" t="s">
        <v>918</v>
      </c>
      <c r="T891" s="463" t="s">
        <v>918</v>
      </c>
      <c r="U891" s="463" t="s">
        <v>918</v>
      </c>
      <c r="V891" s="463" t="s">
        <v>918</v>
      </c>
      <c r="W891" s="463" t="s">
        <v>918</v>
      </c>
      <c r="X891" s="463" t="s">
        <v>918</v>
      </c>
      <c r="Y891" s="463" t="s">
        <v>918</v>
      </c>
      <c r="Z891" s="726"/>
      <c r="AA891" s="726"/>
      <c r="AB891" s="726"/>
      <c r="AC891" s="726"/>
      <c r="AD891" s="726"/>
      <c r="AE891" s="726"/>
      <c r="AF891" s="726"/>
      <c r="AG891" s="726"/>
      <c r="AH891" s="726"/>
      <c r="AI891" s="726"/>
      <c r="AJ891" s="726"/>
      <c r="AK891" s="726"/>
      <c r="AL891" s="726"/>
      <c r="AM891" s="726"/>
      <c r="AN891" s="726"/>
      <c r="AO891" s="726"/>
      <c r="AP891" s="726"/>
      <c r="AQ891" s="726"/>
      <c r="AR891" s="726"/>
      <c r="AS891" s="726"/>
      <c r="AT891" s="726"/>
      <c r="AU891" s="726"/>
      <c r="AV891" s="726"/>
      <c r="AW891" s="726"/>
      <c r="AX891" s="726"/>
      <c r="AY891" s="726"/>
      <c r="AZ891" s="726"/>
      <c r="BA891" s="726"/>
      <c r="BB891" s="726"/>
      <c r="BC891" s="726"/>
      <c r="BD891" s="726"/>
      <c r="BE891" s="726"/>
      <c r="BF891" s="726"/>
      <c r="BG891" s="726"/>
      <c r="BH891" s="726"/>
      <c r="BI891" s="726"/>
      <c r="BJ891" s="726"/>
      <c r="BK891" s="726"/>
      <c r="BL891" s="726"/>
    </row>
    <row r="892" spans="1:64" outlineLevel="1" x14ac:dyDescent="0.2">
      <c r="A892" s="461" t="s">
        <v>1207</v>
      </c>
      <c r="B892" s="463" t="s">
        <v>918</v>
      </c>
      <c r="C892" s="463" t="s">
        <v>918</v>
      </c>
      <c r="D892" s="463" t="s">
        <v>918</v>
      </c>
      <c r="E892" s="463" t="s">
        <v>918</v>
      </c>
      <c r="F892" s="463" t="s">
        <v>918</v>
      </c>
      <c r="G892" s="463" t="s">
        <v>918</v>
      </c>
      <c r="H892" s="463" t="s">
        <v>918</v>
      </c>
      <c r="I892" s="463" t="s">
        <v>918</v>
      </c>
      <c r="J892" s="463" t="s">
        <v>918</v>
      </c>
      <c r="K892" s="463" t="s">
        <v>918</v>
      </c>
      <c r="L892" s="463" t="s">
        <v>918</v>
      </c>
      <c r="M892" s="463" t="s">
        <v>918</v>
      </c>
      <c r="N892" s="463" t="s">
        <v>918</v>
      </c>
      <c r="O892" s="463" t="s">
        <v>918</v>
      </c>
      <c r="P892" s="463" t="s">
        <v>918</v>
      </c>
      <c r="Q892" s="463" t="s">
        <v>918</v>
      </c>
      <c r="R892" s="463" t="s">
        <v>918</v>
      </c>
      <c r="S892" s="463" t="s">
        <v>918</v>
      </c>
      <c r="T892" s="463" t="s">
        <v>918</v>
      </c>
      <c r="U892" s="463" t="s">
        <v>918</v>
      </c>
      <c r="V892" s="463" t="s">
        <v>918</v>
      </c>
      <c r="W892" s="463" t="s">
        <v>918</v>
      </c>
      <c r="X892" s="463" t="s">
        <v>918</v>
      </c>
      <c r="Y892" s="463" t="s">
        <v>918</v>
      </c>
      <c r="Z892" s="726"/>
      <c r="AA892" s="726"/>
      <c r="AB892" s="726"/>
      <c r="AC892" s="726"/>
      <c r="AD892" s="726"/>
      <c r="AE892" s="726"/>
      <c r="AF892" s="726"/>
      <c r="AG892" s="726"/>
      <c r="AH892" s="726"/>
      <c r="AI892" s="726"/>
      <c r="AJ892" s="726"/>
      <c r="AK892" s="726"/>
      <c r="AL892" s="726"/>
      <c r="AM892" s="726"/>
      <c r="AN892" s="726"/>
      <c r="AO892" s="726"/>
      <c r="AP892" s="726"/>
      <c r="AQ892" s="726"/>
      <c r="AR892" s="726"/>
      <c r="AS892" s="726"/>
      <c r="AT892" s="726"/>
      <c r="AU892" s="726"/>
      <c r="AV892" s="726"/>
      <c r="AW892" s="726"/>
      <c r="AX892" s="726"/>
      <c r="AY892" s="726"/>
      <c r="AZ892" s="726"/>
      <c r="BA892" s="726"/>
      <c r="BB892" s="726"/>
      <c r="BC892" s="726"/>
      <c r="BD892" s="726"/>
      <c r="BE892" s="726"/>
      <c r="BF892" s="726"/>
      <c r="BG892" s="726"/>
      <c r="BH892" s="726"/>
      <c r="BI892" s="726"/>
      <c r="BJ892" s="726"/>
      <c r="BK892" s="726"/>
      <c r="BL892" s="726"/>
    </row>
    <row r="893" spans="1:64" outlineLevel="1" x14ac:dyDescent="0.2">
      <c r="A893" s="461" t="s">
        <v>1209</v>
      </c>
      <c r="B893" s="463" t="s">
        <v>918</v>
      </c>
      <c r="C893" s="463" t="s">
        <v>918</v>
      </c>
      <c r="D893" s="463" t="s">
        <v>918</v>
      </c>
      <c r="E893" s="463" t="s">
        <v>918</v>
      </c>
      <c r="F893" s="463" t="s">
        <v>918</v>
      </c>
      <c r="G893" s="463" t="s">
        <v>918</v>
      </c>
      <c r="H893" s="463" t="s">
        <v>918</v>
      </c>
      <c r="I893" s="463" t="s">
        <v>918</v>
      </c>
      <c r="J893" s="463" t="s">
        <v>918</v>
      </c>
      <c r="K893" s="463" t="s">
        <v>918</v>
      </c>
      <c r="L893" s="463" t="s">
        <v>918</v>
      </c>
      <c r="M893" s="463" t="s">
        <v>918</v>
      </c>
      <c r="N893" s="463" t="s">
        <v>918</v>
      </c>
      <c r="O893" s="463" t="s">
        <v>918</v>
      </c>
      <c r="P893" s="463" t="s">
        <v>918</v>
      </c>
      <c r="Q893" s="463" t="s">
        <v>918</v>
      </c>
      <c r="R893" s="463" t="s">
        <v>918</v>
      </c>
      <c r="S893" s="463" t="s">
        <v>918</v>
      </c>
      <c r="T893" s="463" t="s">
        <v>918</v>
      </c>
      <c r="U893" s="463" t="s">
        <v>918</v>
      </c>
      <c r="V893" s="463" t="s">
        <v>918</v>
      </c>
      <c r="W893" s="463" t="s">
        <v>918</v>
      </c>
      <c r="X893" s="463" t="s">
        <v>918</v>
      </c>
      <c r="Y893" s="463" t="s">
        <v>918</v>
      </c>
      <c r="Z893" s="726"/>
      <c r="AA893" s="726"/>
      <c r="AB893" s="726"/>
      <c r="AC893" s="726"/>
      <c r="AD893" s="726"/>
      <c r="AE893" s="726"/>
      <c r="AF893" s="726"/>
      <c r="AG893" s="726"/>
      <c r="AH893" s="726"/>
      <c r="AI893" s="726"/>
      <c r="AJ893" s="726"/>
      <c r="AK893" s="726"/>
      <c r="AL893" s="726"/>
      <c r="AM893" s="726"/>
      <c r="AN893" s="726"/>
      <c r="AO893" s="726"/>
      <c r="AP893" s="726"/>
      <c r="AQ893" s="726"/>
      <c r="AR893" s="726"/>
      <c r="AS893" s="726"/>
      <c r="AT893" s="726"/>
      <c r="AU893" s="726"/>
      <c r="AV893" s="726"/>
      <c r="AW893" s="726"/>
      <c r="AX893" s="726"/>
      <c r="AY893" s="726"/>
      <c r="AZ893" s="726"/>
      <c r="BA893" s="726"/>
      <c r="BB893" s="726"/>
      <c r="BC893" s="726"/>
      <c r="BD893" s="726"/>
      <c r="BE893" s="726"/>
      <c r="BF893" s="726"/>
      <c r="BG893" s="726"/>
      <c r="BH893" s="726"/>
      <c r="BI893" s="726"/>
      <c r="BJ893" s="726"/>
      <c r="BK893" s="726"/>
      <c r="BL893" s="726"/>
    </row>
    <row r="894" spans="1:64" outlineLevel="1" x14ac:dyDescent="0.2">
      <c r="A894" s="461" t="s">
        <v>1211</v>
      </c>
      <c r="B894" s="463" t="s">
        <v>918</v>
      </c>
      <c r="C894" s="463" t="s">
        <v>918</v>
      </c>
      <c r="D894" s="463" t="s">
        <v>918</v>
      </c>
      <c r="E894" s="463" t="s">
        <v>918</v>
      </c>
      <c r="F894" s="463" t="s">
        <v>918</v>
      </c>
      <c r="G894" s="463" t="s">
        <v>918</v>
      </c>
      <c r="H894" s="463" t="s">
        <v>918</v>
      </c>
      <c r="I894" s="463" t="s">
        <v>918</v>
      </c>
      <c r="J894" s="463" t="s">
        <v>918</v>
      </c>
      <c r="K894" s="463" t="s">
        <v>918</v>
      </c>
      <c r="L894" s="463" t="s">
        <v>918</v>
      </c>
      <c r="M894" s="463" t="s">
        <v>918</v>
      </c>
      <c r="N894" s="463" t="s">
        <v>918</v>
      </c>
      <c r="O894" s="463" t="s">
        <v>918</v>
      </c>
      <c r="P894" s="463" t="s">
        <v>918</v>
      </c>
      <c r="Q894" s="463" t="s">
        <v>918</v>
      </c>
      <c r="R894" s="463" t="s">
        <v>918</v>
      </c>
      <c r="S894" s="463" t="s">
        <v>918</v>
      </c>
      <c r="T894" s="463" t="s">
        <v>918</v>
      </c>
      <c r="U894" s="463" t="s">
        <v>918</v>
      </c>
      <c r="V894" s="463" t="s">
        <v>918</v>
      </c>
      <c r="W894" s="463" t="s">
        <v>918</v>
      </c>
      <c r="X894" s="463" t="s">
        <v>918</v>
      </c>
      <c r="Y894" s="463" t="s">
        <v>918</v>
      </c>
      <c r="Z894" s="726"/>
      <c r="AA894" s="726"/>
      <c r="AB894" s="726"/>
      <c r="AC894" s="726"/>
      <c r="AD894" s="726"/>
      <c r="AE894" s="726"/>
      <c r="AF894" s="726"/>
      <c r="AG894" s="726"/>
      <c r="AH894" s="726"/>
      <c r="AI894" s="726"/>
      <c r="AJ894" s="726"/>
      <c r="AK894" s="726"/>
      <c r="AL894" s="726"/>
      <c r="AM894" s="726"/>
      <c r="AN894" s="726"/>
      <c r="AO894" s="726"/>
      <c r="AP894" s="726"/>
      <c r="AQ894" s="726"/>
      <c r="AR894" s="726"/>
      <c r="AS894" s="726"/>
      <c r="AT894" s="726"/>
      <c r="AU894" s="726"/>
      <c r="AV894" s="726"/>
      <c r="AW894" s="726"/>
      <c r="AX894" s="726"/>
      <c r="AY894" s="726"/>
      <c r="AZ894" s="726"/>
      <c r="BA894" s="726"/>
      <c r="BB894" s="726"/>
      <c r="BC894" s="726"/>
      <c r="BD894" s="726"/>
      <c r="BE894" s="726"/>
      <c r="BF894" s="726"/>
      <c r="BG894" s="726"/>
      <c r="BH894" s="726"/>
      <c r="BI894" s="726"/>
      <c r="BJ894" s="726"/>
      <c r="BK894" s="726"/>
      <c r="BL894" s="726"/>
    </row>
    <row r="895" spans="1:64" outlineLevel="1" x14ac:dyDescent="0.2">
      <c r="A895" s="461" t="s">
        <v>1213</v>
      </c>
      <c r="B895" s="463" t="s">
        <v>918</v>
      </c>
      <c r="C895" s="463" t="s">
        <v>918</v>
      </c>
      <c r="D895" s="463" t="s">
        <v>918</v>
      </c>
      <c r="E895" s="463" t="s">
        <v>918</v>
      </c>
      <c r="F895" s="463" t="s">
        <v>918</v>
      </c>
      <c r="G895" s="463" t="s">
        <v>918</v>
      </c>
      <c r="H895" s="463" t="s">
        <v>918</v>
      </c>
      <c r="I895" s="463" t="s">
        <v>918</v>
      </c>
      <c r="J895" s="463" t="s">
        <v>918</v>
      </c>
      <c r="K895" s="463" t="s">
        <v>918</v>
      </c>
      <c r="L895" s="463" t="s">
        <v>918</v>
      </c>
      <c r="M895" s="463" t="s">
        <v>918</v>
      </c>
      <c r="N895" s="463" t="s">
        <v>918</v>
      </c>
      <c r="O895" s="463" t="s">
        <v>918</v>
      </c>
      <c r="P895" s="463" t="s">
        <v>918</v>
      </c>
      <c r="Q895" s="463" t="s">
        <v>918</v>
      </c>
      <c r="R895" s="463" t="s">
        <v>918</v>
      </c>
      <c r="S895" s="463" t="s">
        <v>918</v>
      </c>
      <c r="T895" s="463" t="s">
        <v>918</v>
      </c>
      <c r="U895" s="463" t="s">
        <v>918</v>
      </c>
      <c r="V895" s="463" t="s">
        <v>918</v>
      </c>
      <c r="W895" s="463" t="s">
        <v>918</v>
      </c>
      <c r="X895" s="463" t="s">
        <v>918</v>
      </c>
      <c r="Y895" s="463" t="s">
        <v>918</v>
      </c>
      <c r="Z895" s="726"/>
      <c r="AA895" s="726"/>
      <c r="AB895" s="726"/>
      <c r="AC895" s="726"/>
      <c r="AD895" s="726"/>
      <c r="AE895" s="726"/>
      <c r="AF895" s="726"/>
      <c r="AG895" s="726"/>
      <c r="AH895" s="726"/>
      <c r="AI895" s="726"/>
      <c r="AJ895" s="726"/>
      <c r="AK895" s="726"/>
      <c r="AL895" s="726"/>
      <c r="AM895" s="726"/>
      <c r="AN895" s="726"/>
      <c r="AO895" s="726"/>
      <c r="AP895" s="726"/>
      <c r="AQ895" s="726"/>
      <c r="AR895" s="726"/>
      <c r="AS895" s="726"/>
      <c r="AT895" s="726"/>
      <c r="AU895" s="726"/>
      <c r="AV895" s="726"/>
      <c r="AW895" s="726"/>
      <c r="AX895" s="726"/>
      <c r="AY895" s="726"/>
      <c r="AZ895" s="726"/>
      <c r="BA895" s="726"/>
      <c r="BB895" s="726"/>
      <c r="BC895" s="726"/>
      <c r="BD895" s="726"/>
      <c r="BE895" s="726"/>
      <c r="BF895" s="726"/>
      <c r="BG895" s="726"/>
      <c r="BH895" s="726"/>
      <c r="BI895" s="726"/>
      <c r="BJ895" s="726"/>
      <c r="BK895" s="726"/>
      <c r="BL895" s="726"/>
    </row>
    <row r="896" spans="1:64" outlineLevel="1" x14ac:dyDescent="0.2">
      <c r="A896" s="461" t="s">
        <v>1214</v>
      </c>
      <c r="B896" s="463" t="s">
        <v>918</v>
      </c>
      <c r="C896" s="463" t="s">
        <v>918</v>
      </c>
      <c r="D896" s="463" t="s">
        <v>918</v>
      </c>
      <c r="E896" s="463" t="s">
        <v>918</v>
      </c>
      <c r="F896" s="463" t="s">
        <v>918</v>
      </c>
      <c r="G896" s="463" t="s">
        <v>918</v>
      </c>
      <c r="H896" s="463" t="s">
        <v>918</v>
      </c>
      <c r="I896" s="463" t="s">
        <v>918</v>
      </c>
      <c r="J896" s="463" t="s">
        <v>918</v>
      </c>
      <c r="K896" s="463" t="s">
        <v>918</v>
      </c>
      <c r="L896" s="463" t="s">
        <v>918</v>
      </c>
      <c r="M896" s="463" t="s">
        <v>918</v>
      </c>
      <c r="N896" s="463" t="s">
        <v>918</v>
      </c>
      <c r="O896" s="463" t="s">
        <v>918</v>
      </c>
      <c r="P896" s="463" t="s">
        <v>918</v>
      </c>
      <c r="Q896" s="463" t="s">
        <v>918</v>
      </c>
      <c r="R896" s="463" t="s">
        <v>918</v>
      </c>
      <c r="S896" s="463" t="s">
        <v>918</v>
      </c>
      <c r="T896" s="463" t="s">
        <v>918</v>
      </c>
      <c r="U896" s="463" t="s">
        <v>918</v>
      </c>
      <c r="V896" s="463" t="s">
        <v>918</v>
      </c>
      <c r="W896" s="463" t="s">
        <v>918</v>
      </c>
      <c r="X896" s="463" t="s">
        <v>918</v>
      </c>
      <c r="Y896" s="463" t="s">
        <v>918</v>
      </c>
      <c r="Z896" s="726"/>
      <c r="AA896" s="726"/>
      <c r="AB896" s="726"/>
      <c r="AC896" s="726"/>
      <c r="AD896" s="726"/>
      <c r="AE896" s="726"/>
      <c r="AF896" s="726"/>
      <c r="AG896" s="726"/>
      <c r="AH896" s="726"/>
      <c r="AI896" s="726"/>
      <c r="AJ896" s="726"/>
      <c r="AK896" s="726"/>
      <c r="AL896" s="726"/>
      <c r="AM896" s="726"/>
      <c r="AN896" s="726"/>
      <c r="AO896" s="726"/>
      <c r="AP896" s="726"/>
      <c r="AQ896" s="726"/>
      <c r="AR896" s="726"/>
      <c r="AS896" s="726"/>
      <c r="AT896" s="726"/>
      <c r="AU896" s="726"/>
      <c r="AV896" s="726"/>
      <c r="AW896" s="726"/>
      <c r="AX896" s="726"/>
      <c r="AY896" s="726"/>
      <c r="AZ896" s="726"/>
      <c r="BA896" s="726"/>
      <c r="BB896" s="726"/>
      <c r="BC896" s="726"/>
      <c r="BD896" s="726"/>
      <c r="BE896" s="726"/>
      <c r="BF896" s="726"/>
      <c r="BG896" s="726"/>
      <c r="BH896" s="726"/>
      <c r="BI896" s="726"/>
      <c r="BJ896" s="726"/>
      <c r="BK896" s="726"/>
      <c r="BL896" s="726"/>
    </row>
    <row r="897" spans="1:64" outlineLevel="1" x14ac:dyDescent="0.2">
      <c r="A897" s="461" t="s">
        <v>1216</v>
      </c>
      <c r="B897" s="463" t="s">
        <v>918</v>
      </c>
      <c r="C897" s="463" t="s">
        <v>918</v>
      </c>
      <c r="D897" s="463" t="s">
        <v>918</v>
      </c>
      <c r="E897" s="463" t="s">
        <v>918</v>
      </c>
      <c r="F897" s="463" t="s">
        <v>918</v>
      </c>
      <c r="G897" s="463" t="s">
        <v>918</v>
      </c>
      <c r="H897" s="463" t="s">
        <v>918</v>
      </c>
      <c r="I897" s="463" t="s">
        <v>918</v>
      </c>
      <c r="J897" s="463" t="s">
        <v>918</v>
      </c>
      <c r="K897" s="463" t="s">
        <v>918</v>
      </c>
      <c r="L897" s="463" t="s">
        <v>918</v>
      </c>
      <c r="M897" s="463" t="s">
        <v>918</v>
      </c>
      <c r="N897" s="463" t="s">
        <v>918</v>
      </c>
      <c r="O897" s="463" t="s">
        <v>918</v>
      </c>
      <c r="P897" s="463" t="s">
        <v>918</v>
      </c>
      <c r="Q897" s="463" t="s">
        <v>918</v>
      </c>
      <c r="R897" s="463" t="s">
        <v>918</v>
      </c>
      <c r="S897" s="463" t="s">
        <v>918</v>
      </c>
      <c r="T897" s="463" t="s">
        <v>918</v>
      </c>
      <c r="U897" s="463" t="s">
        <v>918</v>
      </c>
      <c r="V897" s="463" t="s">
        <v>918</v>
      </c>
      <c r="W897" s="463" t="s">
        <v>918</v>
      </c>
      <c r="X897" s="463" t="s">
        <v>918</v>
      </c>
      <c r="Y897" s="463" t="s">
        <v>918</v>
      </c>
      <c r="Z897" s="726"/>
      <c r="AA897" s="726"/>
      <c r="AB897" s="726"/>
      <c r="AC897" s="726"/>
      <c r="AD897" s="726"/>
      <c r="AE897" s="726"/>
      <c r="AF897" s="726"/>
      <c r="AG897" s="726"/>
      <c r="AH897" s="726"/>
      <c r="AI897" s="726"/>
      <c r="AJ897" s="726"/>
      <c r="AK897" s="726"/>
      <c r="AL897" s="726"/>
      <c r="AM897" s="726"/>
      <c r="AN897" s="726"/>
      <c r="AO897" s="726"/>
      <c r="AP897" s="726"/>
      <c r="AQ897" s="726"/>
      <c r="AR897" s="726"/>
      <c r="AS897" s="726"/>
      <c r="AT897" s="726"/>
      <c r="AU897" s="726"/>
      <c r="AV897" s="726"/>
      <c r="AW897" s="726"/>
      <c r="AX897" s="726"/>
      <c r="AY897" s="726"/>
      <c r="AZ897" s="726"/>
      <c r="BA897" s="726"/>
      <c r="BB897" s="726"/>
      <c r="BC897" s="726"/>
      <c r="BD897" s="726"/>
      <c r="BE897" s="726"/>
      <c r="BF897" s="726"/>
      <c r="BG897" s="726"/>
      <c r="BH897" s="726"/>
      <c r="BI897" s="726"/>
      <c r="BJ897" s="726"/>
      <c r="BK897" s="726"/>
      <c r="BL897" s="726"/>
    </row>
    <row r="898" spans="1:64" outlineLevel="1" x14ac:dyDescent="0.2">
      <c r="A898" s="461" t="s">
        <v>1218</v>
      </c>
      <c r="B898" s="463" t="s">
        <v>918</v>
      </c>
      <c r="C898" s="463" t="s">
        <v>918</v>
      </c>
      <c r="D898" s="463" t="s">
        <v>918</v>
      </c>
      <c r="E898" s="463" t="s">
        <v>918</v>
      </c>
      <c r="F898" s="463" t="s">
        <v>918</v>
      </c>
      <c r="G898" s="463" t="s">
        <v>918</v>
      </c>
      <c r="H898" s="463" t="s">
        <v>918</v>
      </c>
      <c r="I898" s="463" t="s">
        <v>918</v>
      </c>
      <c r="J898" s="463" t="s">
        <v>918</v>
      </c>
      <c r="K898" s="463" t="s">
        <v>918</v>
      </c>
      <c r="L898" s="463" t="s">
        <v>918</v>
      </c>
      <c r="M898" s="463" t="s">
        <v>918</v>
      </c>
      <c r="N898" s="463" t="s">
        <v>918</v>
      </c>
      <c r="O898" s="463" t="s">
        <v>918</v>
      </c>
      <c r="P898" s="463" t="s">
        <v>918</v>
      </c>
      <c r="Q898" s="463" t="s">
        <v>918</v>
      </c>
      <c r="R898" s="463" t="s">
        <v>918</v>
      </c>
      <c r="S898" s="463" t="s">
        <v>918</v>
      </c>
      <c r="T898" s="463" t="s">
        <v>918</v>
      </c>
      <c r="U898" s="463" t="s">
        <v>918</v>
      </c>
      <c r="V898" s="463" t="s">
        <v>918</v>
      </c>
      <c r="W898" s="463" t="s">
        <v>918</v>
      </c>
      <c r="X898" s="463" t="s">
        <v>918</v>
      </c>
      <c r="Y898" s="463" t="s">
        <v>918</v>
      </c>
      <c r="Z898" s="726"/>
      <c r="AA898" s="726"/>
      <c r="AB898" s="726"/>
      <c r="AC898" s="726"/>
      <c r="AD898" s="726"/>
      <c r="AE898" s="726"/>
      <c r="AF898" s="726"/>
      <c r="AG898" s="726"/>
      <c r="AH898" s="726"/>
      <c r="AI898" s="726"/>
      <c r="AJ898" s="726"/>
      <c r="AK898" s="726"/>
      <c r="AL898" s="726"/>
      <c r="AM898" s="726"/>
      <c r="AN898" s="726"/>
      <c r="AO898" s="726"/>
      <c r="AP898" s="726"/>
      <c r="AQ898" s="726"/>
      <c r="AR898" s="726"/>
      <c r="AS898" s="726"/>
      <c r="AT898" s="726"/>
      <c r="AU898" s="726"/>
      <c r="AV898" s="726"/>
      <c r="AW898" s="726"/>
      <c r="AX898" s="726"/>
      <c r="AY898" s="726"/>
      <c r="AZ898" s="726"/>
      <c r="BA898" s="726"/>
      <c r="BB898" s="726"/>
      <c r="BC898" s="726"/>
      <c r="BD898" s="726"/>
      <c r="BE898" s="726"/>
      <c r="BF898" s="726"/>
      <c r="BG898" s="726"/>
      <c r="BH898" s="726"/>
      <c r="BI898" s="726"/>
      <c r="BJ898" s="726"/>
      <c r="BK898" s="726"/>
      <c r="BL898" s="726"/>
    </row>
    <row r="899" spans="1:64" outlineLevel="1" x14ac:dyDescent="0.2">
      <c r="A899" s="461" t="s">
        <v>1220</v>
      </c>
      <c r="B899" s="463" t="s">
        <v>918</v>
      </c>
      <c r="C899" s="463" t="s">
        <v>918</v>
      </c>
      <c r="D899" s="463" t="s">
        <v>918</v>
      </c>
      <c r="E899" s="463" t="s">
        <v>918</v>
      </c>
      <c r="F899" s="463" t="s">
        <v>918</v>
      </c>
      <c r="G899" s="463" t="s">
        <v>918</v>
      </c>
      <c r="H899" s="463" t="s">
        <v>918</v>
      </c>
      <c r="I899" s="463" t="s">
        <v>918</v>
      </c>
      <c r="J899" s="463" t="s">
        <v>918</v>
      </c>
      <c r="K899" s="463" t="s">
        <v>918</v>
      </c>
      <c r="L899" s="463" t="s">
        <v>918</v>
      </c>
      <c r="M899" s="463" t="s">
        <v>918</v>
      </c>
      <c r="N899" s="463" t="s">
        <v>918</v>
      </c>
      <c r="O899" s="463" t="s">
        <v>918</v>
      </c>
      <c r="P899" s="463" t="s">
        <v>918</v>
      </c>
      <c r="Q899" s="463" t="s">
        <v>918</v>
      </c>
      <c r="R899" s="463" t="s">
        <v>918</v>
      </c>
      <c r="S899" s="463" t="s">
        <v>918</v>
      </c>
      <c r="T899" s="463" t="s">
        <v>918</v>
      </c>
      <c r="U899" s="463" t="s">
        <v>918</v>
      </c>
      <c r="V899" s="463" t="s">
        <v>918</v>
      </c>
      <c r="W899" s="463" t="s">
        <v>918</v>
      </c>
      <c r="X899" s="463" t="s">
        <v>918</v>
      </c>
      <c r="Y899" s="463" t="s">
        <v>918</v>
      </c>
      <c r="Z899" s="726"/>
      <c r="AA899" s="726"/>
      <c r="AB899" s="726"/>
      <c r="AC899" s="726"/>
      <c r="AD899" s="726"/>
      <c r="AE899" s="726"/>
      <c r="AF899" s="726"/>
      <c r="AG899" s="726"/>
      <c r="AH899" s="726"/>
      <c r="AI899" s="726"/>
      <c r="AJ899" s="726"/>
      <c r="AK899" s="726"/>
      <c r="AL899" s="726"/>
      <c r="AM899" s="726"/>
      <c r="AN899" s="726"/>
      <c r="AO899" s="726"/>
      <c r="AP899" s="726"/>
      <c r="AQ899" s="726"/>
      <c r="AR899" s="726"/>
      <c r="AS899" s="726"/>
      <c r="AT899" s="726"/>
      <c r="AU899" s="726"/>
      <c r="AV899" s="726"/>
      <c r="AW899" s="726"/>
      <c r="AX899" s="726"/>
      <c r="AY899" s="726"/>
      <c r="AZ899" s="726"/>
      <c r="BA899" s="726"/>
      <c r="BB899" s="726"/>
      <c r="BC899" s="726"/>
      <c r="BD899" s="726"/>
      <c r="BE899" s="726"/>
      <c r="BF899" s="726"/>
      <c r="BG899" s="726"/>
      <c r="BH899" s="726"/>
      <c r="BI899" s="726"/>
      <c r="BJ899" s="726"/>
      <c r="BK899" s="726"/>
      <c r="BL899" s="726"/>
    </row>
    <row r="900" spans="1:64" outlineLevel="1" x14ac:dyDescent="0.2">
      <c r="A900" s="461" t="s">
        <v>1222</v>
      </c>
      <c r="B900" s="463" t="s">
        <v>918</v>
      </c>
      <c r="C900" s="463" t="s">
        <v>918</v>
      </c>
      <c r="D900" s="463" t="s">
        <v>918</v>
      </c>
      <c r="E900" s="463" t="s">
        <v>918</v>
      </c>
      <c r="F900" s="463" t="s">
        <v>918</v>
      </c>
      <c r="G900" s="463" t="s">
        <v>918</v>
      </c>
      <c r="H900" s="463" t="s">
        <v>918</v>
      </c>
      <c r="I900" s="463" t="s">
        <v>918</v>
      </c>
      <c r="J900" s="463" t="s">
        <v>918</v>
      </c>
      <c r="K900" s="463" t="s">
        <v>918</v>
      </c>
      <c r="L900" s="463" t="s">
        <v>918</v>
      </c>
      <c r="M900" s="463" t="s">
        <v>918</v>
      </c>
      <c r="N900" s="463" t="s">
        <v>918</v>
      </c>
      <c r="O900" s="463" t="s">
        <v>918</v>
      </c>
      <c r="P900" s="463" t="s">
        <v>918</v>
      </c>
      <c r="Q900" s="463" t="s">
        <v>918</v>
      </c>
      <c r="R900" s="463" t="s">
        <v>918</v>
      </c>
      <c r="S900" s="463" t="s">
        <v>918</v>
      </c>
      <c r="T900" s="463" t="s">
        <v>918</v>
      </c>
      <c r="U900" s="463" t="s">
        <v>918</v>
      </c>
      <c r="V900" s="463" t="s">
        <v>918</v>
      </c>
      <c r="W900" s="463" t="s">
        <v>918</v>
      </c>
      <c r="X900" s="463" t="s">
        <v>918</v>
      </c>
      <c r="Y900" s="463" t="s">
        <v>918</v>
      </c>
      <c r="Z900" s="726"/>
      <c r="AA900" s="726"/>
      <c r="AB900" s="726"/>
      <c r="AC900" s="726"/>
      <c r="AD900" s="726"/>
      <c r="AE900" s="726"/>
      <c r="AF900" s="726"/>
      <c r="AG900" s="726"/>
      <c r="AH900" s="726"/>
      <c r="AI900" s="726"/>
      <c r="AJ900" s="726"/>
      <c r="AK900" s="726"/>
      <c r="AL900" s="726"/>
      <c r="AM900" s="726"/>
      <c r="AN900" s="726"/>
      <c r="AO900" s="726"/>
      <c r="AP900" s="726"/>
      <c r="AQ900" s="726"/>
      <c r="AR900" s="726"/>
      <c r="AS900" s="726"/>
      <c r="AT900" s="726"/>
      <c r="AU900" s="726"/>
      <c r="AV900" s="726"/>
      <c r="AW900" s="726"/>
      <c r="AX900" s="726"/>
      <c r="AY900" s="726"/>
      <c r="AZ900" s="726"/>
      <c r="BA900" s="726"/>
      <c r="BB900" s="726"/>
      <c r="BC900" s="726"/>
      <c r="BD900" s="726"/>
      <c r="BE900" s="726"/>
      <c r="BF900" s="726"/>
      <c r="BG900" s="726"/>
      <c r="BH900" s="726"/>
      <c r="BI900" s="726"/>
      <c r="BJ900" s="726"/>
      <c r="BK900" s="726"/>
      <c r="BL900" s="726"/>
    </row>
    <row r="901" spans="1:64" outlineLevel="1" x14ac:dyDescent="0.2">
      <c r="A901" s="461" t="s">
        <v>1224</v>
      </c>
      <c r="B901" s="463" t="s">
        <v>918</v>
      </c>
      <c r="C901" s="463" t="s">
        <v>918</v>
      </c>
      <c r="D901" s="463" t="s">
        <v>918</v>
      </c>
      <c r="E901" s="463" t="s">
        <v>918</v>
      </c>
      <c r="F901" s="463" t="s">
        <v>918</v>
      </c>
      <c r="G901" s="463" t="s">
        <v>918</v>
      </c>
      <c r="H901" s="463" t="s">
        <v>918</v>
      </c>
      <c r="I901" s="463" t="s">
        <v>918</v>
      </c>
      <c r="J901" s="463" t="s">
        <v>918</v>
      </c>
      <c r="K901" s="463" t="s">
        <v>918</v>
      </c>
      <c r="L901" s="463" t="s">
        <v>918</v>
      </c>
      <c r="M901" s="463" t="s">
        <v>918</v>
      </c>
      <c r="N901" s="463" t="s">
        <v>918</v>
      </c>
      <c r="O901" s="463" t="s">
        <v>918</v>
      </c>
      <c r="P901" s="463" t="s">
        <v>918</v>
      </c>
      <c r="Q901" s="463" t="s">
        <v>918</v>
      </c>
      <c r="R901" s="463" t="s">
        <v>918</v>
      </c>
      <c r="S901" s="463" t="s">
        <v>918</v>
      </c>
      <c r="T901" s="463" t="s">
        <v>918</v>
      </c>
      <c r="U901" s="463" t="s">
        <v>918</v>
      </c>
      <c r="V901" s="463" t="s">
        <v>918</v>
      </c>
      <c r="W901" s="463" t="s">
        <v>918</v>
      </c>
      <c r="X901" s="463" t="s">
        <v>918</v>
      </c>
      <c r="Y901" s="463" t="s">
        <v>918</v>
      </c>
      <c r="Z901" s="726"/>
      <c r="AA901" s="726"/>
      <c r="AB901" s="726"/>
      <c r="AC901" s="726"/>
      <c r="AD901" s="726"/>
      <c r="AE901" s="726"/>
      <c r="AF901" s="726"/>
      <c r="AG901" s="726"/>
      <c r="AH901" s="726"/>
      <c r="AI901" s="726"/>
      <c r="AJ901" s="726"/>
      <c r="AK901" s="726"/>
      <c r="AL901" s="726"/>
      <c r="AM901" s="726"/>
      <c r="AN901" s="726"/>
      <c r="AO901" s="726"/>
      <c r="AP901" s="726"/>
      <c r="AQ901" s="726"/>
      <c r="AR901" s="726"/>
      <c r="AS901" s="726"/>
      <c r="AT901" s="726"/>
      <c r="AU901" s="726"/>
      <c r="AV901" s="726"/>
      <c r="AW901" s="726"/>
      <c r="AX901" s="726"/>
      <c r="AY901" s="726"/>
      <c r="AZ901" s="726"/>
      <c r="BA901" s="726"/>
      <c r="BB901" s="726"/>
      <c r="BC901" s="726"/>
      <c r="BD901" s="726"/>
      <c r="BE901" s="726"/>
      <c r="BF901" s="726"/>
      <c r="BG901" s="726"/>
      <c r="BH901" s="726"/>
      <c r="BI901" s="726"/>
      <c r="BJ901" s="726"/>
      <c r="BK901" s="726"/>
      <c r="BL901" s="726"/>
    </row>
    <row r="902" spans="1:64" outlineLevel="1" x14ac:dyDescent="0.2">
      <c r="A902" s="461" t="s">
        <v>1226</v>
      </c>
      <c r="B902" s="463" t="s">
        <v>918</v>
      </c>
      <c r="C902" s="463" t="s">
        <v>918</v>
      </c>
      <c r="D902" s="463" t="s">
        <v>918</v>
      </c>
      <c r="E902" s="463" t="s">
        <v>918</v>
      </c>
      <c r="F902" s="463" t="s">
        <v>918</v>
      </c>
      <c r="G902" s="463" t="s">
        <v>918</v>
      </c>
      <c r="H902" s="463" t="s">
        <v>918</v>
      </c>
      <c r="I902" s="463" t="s">
        <v>918</v>
      </c>
      <c r="J902" s="463" t="s">
        <v>918</v>
      </c>
      <c r="K902" s="463" t="s">
        <v>918</v>
      </c>
      <c r="L902" s="463" t="s">
        <v>918</v>
      </c>
      <c r="M902" s="463" t="s">
        <v>918</v>
      </c>
      <c r="N902" s="463" t="s">
        <v>918</v>
      </c>
      <c r="O902" s="463" t="s">
        <v>918</v>
      </c>
      <c r="P902" s="463" t="s">
        <v>918</v>
      </c>
      <c r="Q902" s="463" t="s">
        <v>918</v>
      </c>
      <c r="R902" s="463" t="s">
        <v>918</v>
      </c>
      <c r="S902" s="463" t="s">
        <v>918</v>
      </c>
      <c r="T902" s="463" t="s">
        <v>918</v>
      </c>
      <c r="U902" s="463" t="s">
        <v>918</v>
      </c>
      <c r="V902" s="463" t="s">
        <v>918</v>
      </c>
      <c r="W902" s="463" t="s">
        <v>918</v>
      </c>
      <c r="X902" s="463" t="s">
        <v>918</v>
      </c>
      <c r="Y902" s="463" t="s">
        <v>918</v>
      </c>
      <c r="Z902" s="726"/>
      <c r="AA902" s="726"/>
      <c r="AB902" s="726"/>
      <c r="AC902" s="726"/>
      <c r="AD902" s="726"/>
      <c r="AE902" s="726"/>
      <c r="AF902" s="726"/>
      <c r="AG902" s="726"/>
      <c r="AH902" s="726"/>
      <c r="AI902" s="726"/>
      <c r="AJ902" s="726"/>
      <c r="AK902" s="726"/>
      <c r="AL902" s="726"/>
      <c r="AM902" s="726"/>
      <c r="AN902" s="726"/>
      <c r="AO902" s="726"/>
      <c r="AP902" s="726"/>
      <c r="AQ902" s="726"/>
      <c r="AR902" s="726"/>
      <c r="AS902" s="726"/>
      <c r="AT902" s="726"/>
      <c r="AU902" s="726"/>
      <c r="AV902" s="726"/>
      <c r="AW902" s="726"/>
      <c r="AX902" s="726"/>
      <c r="AY902" s="726"/>
      <c r="AZ902" s="726"/>
      <c r="BA902" s="726"/>
      <c r="BB902" s="726"/>
      <c r="BC902" s="726"/>
      <c r="BD902" s="726"/>
      <c r="BE902" s="726"/>
      <c r="BF902" s="726"/>
      <c r="BG902" s="726"/>
      <c r="BH902" s="726"/>
      <c r="BI902" s="726"/>
      <c r="BJ902" s="726"/>
      <c r="BK902" s="726"/>
      <c r="BL902" s="726"/>
    </row>
    <row r="903" spans="1:64" outlineLevel="1" x14ac:dyDescent="0.2">
      <c r="A903" s="461" t="s">
        <v>1228</v>
      </c>
      <c r="B903" s="463" t="s">
        <v>918</v>
      </c>
      <c r="C903" s="463" t="s">
        <v>918</v>
      </c>
      <c r="D903" s="463" t="s">
        <v>918</v>
      </c>
      <c r="E903" s="463" t="s">
        <v>918</v>
      </c>
      <c r="F903" s="463" t="s">
        <v>918</v>
      </c>
      <c r="G903" s="463" t="s">
        <v>918</v>
      </c>
      <c r="H903" s="463" t="s">
        <v>918</v>
      </c>
      <c r="I903" s="463" t="s">
        <v>918</v>
      </c>
      <c r="J903" s="463" t="s">
        <v>918</v>
      </c>
      <c r="K903" s="463" t="s">
        <v>918</v>
      </c>
      <c r="L903" s="463" t="s">
        <v>918</v>
      </c>
      <c r="M903" s="463" t="s">
        <v>918</v>
      </c>
      <c r="N903" s="463" t="s">
        <v>918</v>
      </c>
      <c r="O903" s="463" t="s">
        <v>918</v>
      </c>
      <c r="P903" s="463" t="s">
        <v>918</v>
      </c>
      <c r="Q903" s="463" t="s">
        <v>918</v>
      </c>
      <c r="R903" s="463" t="s">
        <v>918</v>
      </c>
      <c r="S903" s="463" t="s">
        <v>918</v>
      </c>
      <c r="T903" s="463" t="s">
        <v>918</v>
      </c>
      <c r="U903" s="463" t="s">
        <v>918</v>
      </c>
      <c r="V903" s="463" t="s">
        <v>918</v>
      </c>
      <c r="W903" s="463" t="s">
        <v>918</v>
      </c>
      <c r="X903" s="463" t="s">
        <v>918</v>
      </c>
      <c r="Y903" s="463" t="s">
        <v>918</v>
      </c>
      <c r="Z903" s="726"/>
      <c r="AA903" s="726"/>
      <c r="AB903" s="726"/>
      <c r="AC903" s="726"/>
      <c r="AD903" s="726"/>
      <c r="AE903" s="726"/>
      <c r="AF903" s="726"/>
      <c r="AG903" s="726"/>
      <c r="AH903" s="726"/>
      <c r="AI903" s="726"/>
      <c r="AJ903" s="726"/>
      <c r="AK903" s="726"/>
      <c r="AL903" s="726"/>
      <c r="AM903" s="726"/>
      <c r="AN903" s="726"/>
      <c r="AO903" s="726"/>
      <c r="AP903" s="726"/>
      <c r="AQ903" s="726"/>
      <c r="AR903" s="726"/>
      <c r="AS903" s="726"/>
      <c r="AT903" s="726"/>
      <c r="AU903" s="726"/>
      <c r="AV903" s="726"/>
      <c r="AW903" s="726"/>
      <c r="AX903" s="726"/>
      <c r="AY903" s="726"/>
      <c r="AZ903" s="726"/>
      <c r="BA903" s="726"/>
      <c r="BB903" s="726"/>
      <c r="BC903" s="726"/>
      <c r="BD903" s="726"/>
      <c r="BE903" s="726"/>
      <c r="BF903" s="726"/>
      <c r="BG903" s="726"/>
      <c r="BH903" s="726"/>
      <c r="BI903" s="726"/>
      <c r="BJ903" s="726"/>
      <c r="BK903" s="726"/>
      <c r="BL903" s="726"/>
    </row>
    <row r="904" spans="1:64" outlineLevel="1" x14ac:dyDescent="0.2">
      <c r="A904" s="461" t="s">
        <v>1230</v>
      </c>
      <c r="B904" s="463" t="s">
        <v>918</v>
      </c>
      <c r="C904" s="463" t="s">
        <v>918</v>
      </c>
      <c r="D904" s="463" t="s">
        <v>918</v>
      </c>
      <c r="E904" s="463" t="s">
        <v>918</v>
      </c>
      <c r="F904" s="463" t="s">
        <v>918</v>
      </c>
      <c r="G904" s="463" t="s">
        <v>918</v>
      </c>
      <c r="H904" s="463" t="s">
        <v>918</v>
      </c>
      <c r="I904" s="463" t="s">
        <v>918</v>
      </c>
      <c r="J904" s="463" t="s">
        <v>918</v>
      </c>
      <c r="K904" s="463" t="s">
        <v>918</v>
      </c>
      <c r="L904" s="463" t="s">
        <v>918</v>
      </c>
      <c r="M904" s="463" t="s">
        <v>918</v>
      </c>
      <c r="N904" s="463" t="s">
        <v>918</v>
      </c>
      <c r="O904" s="463" t="s">
        <v>918</v>
      </c>
      <c r="P904" s="463" t="s">
        <v>918</v>
      </c>
      <c r="Q904" s="463" t="s">
        <v>918</v>
      </c>
      <c r="R904" s="463" t="s">
        <v>918</v>
      </c>
      <c r="S904" s="463" t="s">
        <v>918</v>
      </c>
      <c r="T904" s="463" t="s">
        <v>918</v>
      </c>
      <c r="U904" s="463" t="s">
        <v>918</v>
      </c>
      <c r="V904" s="463" t="s">
        <v>918</v>
      </c>
      <c r="W904" s="463" t="s">
        <v>918</v>
      </c>
      <c r="X904" s="463" t="s">
        <v>918</v>
      </c>
      <c r="Y904" s="463" t="s">
        <v>918</v>
      </c>
      <c r="Z904" s="726"/>
      <c r="AA904" s="726"/>
      <c r="AB904" s="726"/>
      <c r="AC904" s="726"/>
      <c r="AD904" s="726"/>
      <c r="AE904" s="726"/>
      <c r="AF904" s="726"/>
      <c r="AG904" s="726"/>
      <c r="AH904" s="726"/>
      <c r="AI904" s="726"/>
      <c r="AJ904" s="726"/>
      <c r="AK904" s="726"/>
      <c r="AL904" s="726"/>
      <c r="AM904" s="726"/>
      <c r="AN904" s="726"/>
      <c r="AO904" s="726"/>
      <c r="AP904" s="726"/>
      <c r="AQ904" s="726"/>
      <c r="AR904" s="726"/>
      <c r="AS904" s="726"/>
      <c r="AT904" s="726"/>
      <c r="AU904" s="726"/>
      <c r="AV904" s="726"/>
      <c r="AW904" s="726"/>
      <c r="AX904" s="726"/>
      <c r="AY904" s="726"/>
      <c r="AZ904" s="726"/>
      <c r="BA904" s="726"/>
      <c r="BB904" s="726"/>
      <c r="BC904" s="726"/>
      <c r="BD904" s="726"/>
      <c r="BE904" s="726"/>
      <c r="BF904" s="726"/>
      <c r="BG904" s="726"/>
      <c r="BH904" s="726"/>
      <c r="BI904" s="726"/>
      <c r="BJ904" s="726"/>
      <c r="BK904" s="726"/>
      <c r="BL904" s="726"/>
    </row>
    <row r="905" spans="1:64" outlineLevel="1" x14ac:dyDescent="0.2">
      <c r="A905" s="461" t="s">
        <v>1232</v>
      </c>
      <c r="B905" s="463" t="s">
        <v>918</v>
      </c>
      <c r="C905" s="463" t="s">
        <v>918</v>
      </c>
      <c r="D905" s="463" t="s">
        <v>918</v>
      </c>
      <c r="E905" s="463" t="s">
        <v>918</v>
      </c>
      <c r="F905" s="463" t="s">
        <v>918</v>
      </c>
      <c r="G905" s="463" t="s">
        <v>918</v>
      </c>
      <c r="H905" s="463" t="s">
        <v>918</v>
      </c>
      <c r="I905" s="463" t="s">
        <v>918</v>
      </c>
      <c r="J905" s="463" t="s">
        <v>918</v>
      </c>
      <c r="K905" s="463" t="s">
        <v>918</v>
      </c>
      <c r="L905" s="463" t="s">
        <v>918</v>
      </c>
      <c r="M905" s="463" t="s">
        <v>918</v>
      </c>
      <c r="N905" s="463" t="s">
        <v>918</v>
      </c>
      <c r="O905" s="463" t="s">
        <v>918</v>
      </c>
      <c r="P905" s="463" t="s">
        <v>918</v>
      </c>
      <c r="Q905" s="463" t="s">
        <v>918</v>
      </c>
      <c r="R905" s="463" t="s">
        <v>918</v>
      </c>
      <c r="S905" s="463" t="s">
        <v>918</v>
      </c>
      <c r="T905" s="463" t="s">
        <v>918</v>
      </c>
      <c r="U905" s="463" t="s">
        <v>918</v>
      </c>
      <c r="V905" s="463" t="s">
        <v>918</v>
      </c>
      <c r="W905" s="463" t="s">
        <v>918</v>
      </c>
      <c r="X905" s="463" t="s">
        <v>918</v>
      </c>
      <c r="Y905" s="463" t="s">
        <v>918</v>
      </c>
      <c r="Z905" s="726"/>
      <c r="AA905" s="726"/>
      <c r="AB905" s="726"/>
      <c r="AC905" s="726"/>
      <c r="AD905" s="726"/>
      <c r="AE905" s="726"/>
      <c r="AF905" s="726"/>
      <c r="AG905" s="726"/>
      <c r="AH905" s="726"/>
      <c r="AI905" s="726"/>
      <c r="AJ905" s="726"/>
      <c r="AK905" s="726"/>
      <c r="AL905" s="726"/>
      <c r="AM905" s="726"/>
      <c r="AN905" s="726"/>
      <c r="AO905" s="726"/>
      <c r="AP905" s="726"/>
      <c r="AQ905" s="726"/>
      <c r="AR905" s="726"/>
      <c r="AS905" s="726"/>
      <c r="AT905" s="726"/>
      <c r="AU905" s="726"/>
      <c r="AV905" s="726"/>
      <c r="AW905" s="726"/>
      <c r="AX905" s="726"/>
      <c r="AY905" s="726"/>
      <c r="AZ905" s="726"/>
      <c r="BA905" s="726"/>
      <c r="BB905" s="726"/>
      <c r="BC905" s="726"/>
      <c r="BD905" s="726"/>
      <c r="BE905" s="726"/>
      <c r="BF905" s="726"/>
      <c r="BG905" s="726"/>
      <c r="BH905" s="726"/>
      <c r="BI905" s="726"/>
      <c r="BJ905" s="726"/>
      <c r="BK905" s="726"/>
      <c r="BL905" s="726"/>
    </row>
    <row r="906" spans="1:64" outlineLevel="1" x14ac:dyDescent="0.2">
      <c r="A906" s="461" t="s">
        <v>1234</v>
      </c>
      <c r="B906" s="463" t="s">
        <v>918</v>
      </c>
      <c r="C906" s="463" t="s">
        <v>918</v>
      </c>
      <c r="D906" s="463" t="s">
        <v>918</v>
      </c>
      <c r="E906" s="463" t="s">
        <v>918</v>
      </c>
      <c r="F906" s="463" t="s">
        <v>918</v>
      </c>
      <c r="G906" s="463" t="s">
        <v>918</v>
      </c>
      <c r="H906" s="463" t="s">
        <v>918</v>
      </c>
      <c r="I906" s="463" t="s">
        <v>918</v>
      </c>
      <c r="J906" s="463" t="s">
        <v>918</v>
      </c>
      <c r="K906" s="463" t="s">
        <v>918</v>
      </c>
      <c r="L906" s="463" t="s">
        <v>918</v>
      </c>
      <c r="M906" s="463" t="s">
        <v>918</v>
      </c>
      <c r="N906" s="463" t="s">
        <v>918</v>
      </c>
      <c r="O906" s="463" t="s">
        <v>918</v>
      </c>
      <c r="P906" s="463" t="s">
        <v>918</v>
      </c>
      <c r="Q906" s="463" t="s">
        <v>918</v>
      </c>
      <c r="R906" s="463" t="s">
        <v>918</v>
      </c>
      <c r="S906" s="463" t="s">
        <v>918</v>
      </c>
      <c r="T906" s="463" t="s">
        <v>918</v>
      </c>
      <c r="U906" s="463" t="s">
        <v>918</v>
      </c>
      <c r="V906" s="463" t="s">
        <v>918</v>
      </c>
      <c r="W906" s="463" t="s">
        <v>918</v>
      </c>
      <c r="X906" s="463" t="s">
        <v>918</v>
      </c>
      <c r="Y906" s="463" t="s">
        <v>918</v>
      </c>
      <c r="Z906" s="726"/>
      <c r="AA906" s="726"/>
      <c r="AB906" s="726"/>
      <c r="AC906" s="726"/>
      <c r="AD906" s="726"/>
      <c r="AE906" s="726"/>
      <c r="AF906" s="726"/>
      <c r="AG906" s="726"/>
      <c r="AH906" s="726"/>
      <c r="AI906" s="726"/>
      <c r="AJ906" s="726"/>
      <c r="AK906" s="726"/>
      <c r="AL906" s="726"/>
      <c r="AM906" s="726"/>
      <c r="AN906" s="726"/>
      <c r="AO906" s="726"/>
      <c r="AP906" s="726"/>
      <c r="AQ906" s="726"/>
      <c r="AR906" s="726"/>
      <c r="AS906" s="726"/>
      <c r="AT906" s="726"/>
      <c r="AU906" s="726"/>
      <c r="AV906" s="726"/>
      <c r="AW906" s="726"/>
      <c r="AX906" s="726"/>
      <c r="AY906" s="726"/>
      <c r="AZ906" s="726"/>
      <c r="BA906" s="726"/>
      <c r="BB906" s="726"/>
      <c r="BC906" s="726"/>
      <c r="BD906" s="726"/>
      <c r="BE906" s="726"/>
      <c r="BF906" s="726"/>
      <c r="BG906" s="726"/>
      <c r="BH906" s="726"/>
      <c r="BI906" s="726"/>
      <c r="BJ906" s="726"/>
      <c r="BK906" s="726"/>
      <c r="BL906" s="726"/>
    </row>
    <row r="907" spans="1:64" outlineLevel="1" x14ac:dyDescent="0.2">
      <c r="A907" s="461" t="s">
        <v>1236</v>
      </c>
      <c r="B907" s="463" t="s">
        <v>918</v>
      </c>
      <c r="C907" s="463" t="s">
        <v>918</v>
      </c>
      <c r="D907" s="463" t="s">
        <v>918</v>
      </c>
      <c r="E907" s="463" t="s">
        <v>918</v>
      </c>
      <c r="F907" s="463" t="s">
        <v>918</v>
      </c>
      <c r="G907" s="463" t="s">
        <v>918</v>
      </c>
      <c r="H907" s="463" t="s">
        <v>918</v>
      </c>
      <c r="I907" s="463" t="s">
        <v>918</v>
      </c>
      <c r="J907" s="463" t="s">
        <v>918</v>
      </c>
      <c r="K907" s="463" t="s">
        <v>918</v>
      </c>
      <c r="L907" s="463" t="s">
        <v>918</v>
      </c>
      <c r="M907" s="463" t="s">
        <v>918</v>
      </c>
      <c r="N907" s="463" t="s">
        <v>918</v>
      </c>
      <c r="O907" s="463" t="s">
        <v>918</v>
      </c>
      <c r="P907" s="463" t="s">
        <v>918</v>
      </c>
      <c r="Q907" s="463" t="s">
        <v>918</v>
      </c>
      <c r="R907" s="463" t="s">
        <v>918</v>
      </c>
      <c r="S907" s="463" t="s">
        <v>918</v>
      </c>
      <c r="T907" s="463" t="s">
        <v>918</v>
      </c>
      <c r="U907" s="463" t="s">
        <v>918</v>
      </c>
      <c r="V907" s="463" t="s">
        <v>918</v>
      </c>
      <c r="W907" s="463" t="s">
        <v>918</v>
      </c>
      <c r="X907" s="463" t="s">
        <v>918</v>
      </c>
      <c r="Y907" s="463" t="s">
        <v>918</v>
      </c>
      <c r="Z907" s="726"/>
      <c r="AA907" s="726"/>
      <c r="AB907" s="726"/>
      <c r="AC907" s="726"/>
      <c r="AD907" s="726"/>
      <c r="AE907" s="726"/>
      <c r="AF907" s="726"/>
      <c r="AG907" s="726"/>
      <c r="AH907" s="726"/>
      <c r="AI907" s="726"/>
      <c r="AJ907" s="726"/>
      <c r="AK907" s="726"/>
      <c r="AL907" s="726"/>
      <c r="AM907" s="726"/>
      <c r="AN907" s="726"/>
      <c r="AO907" s="726"/>
      <c r="AP907" s="726"/>
      <c r="AQ907" s="726"/>
      <c r="AR907" s="726"/>
      <c r="AS907" s="726"/>
      <c r="AT907" s="726"/>
      <c r="AU907" s="726"/>
      <c r="AV907" s="726"/>
      <c r="AW907" s="726"/>
      <c r="AX907" s="726"/>
      <c r="AY907" s="726"/>
      <c r="AZ907" s="726"/>
      <c r="BA907" s="726"/>
      <c r="BB907" s="726"/>
      <c r="BC907" s="726"/>
      <c r="BD907" s="726"/>
      <c r="BE907" s="726"/>
      <c r="BF907" s="726"/>
      <c r="BG907" s="726"/>
      <c r="BH907" s="726"/>
      <c r="BI907" s="726"/>
      <c r="BJ907" s="726"/>
      <c r="BK907" s="726"/>
      <c r="BL907" s="726"/>
    </row>
    <row r="908" spans="1:64" outlineLevel="1" x14ac:dyDescent="0.2">
      <c r="A908" s="461" t="s">
        <v>1238</v>
      </c>
      <c r="B908" s="463" t="s">
        <v>918</v>
      </c>
      <c r="C908" s="463" t="s">
        <v>918</v>
      </c>
      <c r="D908" s="463" t="s">
        <v>918</v>
      </c>
      <c r="E908" s="463" t="s">
        <v>918</v>
      </c>
      <c r="F908" s="463" t="s">
        <v>918</v>
      </c>
      <c r="G908" s="463" t="s">
        <v>918</v>
      </c>
      <c r="H908" s="463" t="s">
        <v>918</v>
      </c>
      <c r="I908" s="463" t="s">
        <v>918</v>
      </c>
      <c r="J908" s="463" t="s">
        <v>918</v>
      </c>
      <c r="K908" s="463" t="s">
        <v>918</v>
      </c>
      <c r="L908" s="463" t="s">
        <v>918</v>
      </c>
      <c r="M908" s="463" t="s">
        <v>918</v>
      </c>
      <c r="N908" s="463" t="s">
        <v>918</v>
      </c>
      <c r="O908" s="463" t="s">
        <v>918</v>
      </c>
      <c r="P908" s="463" t="s">
        <v>918</v>
      </c>
      <c r="Q908" s="463" t="s">
        <v>918</v>
      </c>
      <c r="R908" s="463" t="s">
        <v>918</v>
      </c>
      <c r="S908" s="463" t="s">
        <v>918</v>
      </c>
      <c r="T908" s="463" t="s">
        <v>918</v>
      </c>
      <c r="U908" s="463" t="s">
        <v>918</v>
      </c>
      <c r="V908" s="463" t="s">
        <v>918</v>
      </c>
      <c r="W908" s="463" t="s">
        <v>918</v>
      </c>
      <c r="X908" s="463" t="s">
        <v>918</v>
      </c>
      <c r="Y908" s="463" t="s">
        <v>918</v>
      </c>
      <c r="Z908" s="726"/>
      <c r="AA908" s="726"/>
      <c r="AB908" s="726"/>
      <c r="AC908" s="726"/>
      <c r="AD908" s="726"/>
      <c r="AE908" s="726"/>
      <c r="AF908" s="726"/>
      <c r="AG908" s="726"/>
      <c r="AH908" s="726"/>
      <c r="AI908" s="726"/>
      <c r="AJ908" s="726"/>
      <c r="AK908" s="726"/>
      <c r="AL908" s="726"/>
      <c r="AM908" s="726"/>
      <c r="AN908" s="726"/>
      <c r="AO908" s="726"/>
      <c r="AP908" s="726"/>
      <c r="AQ908" s="726"/>
      <c r="AR908" s="726"/>
      <c r="AS908" s="726"/>
      <c r="AT908" s="726"/>
      <c r="AU908" s="726"/>
      <c r="AV908" s="726"/>
      <c r="AW908" s="726"/>
      <c r="AX908" s="726"/>
      <c r="AY908" s="726"/>
      <c r="AZ908" s="726"/>
      <c r="BA908" s="726"/>
      <c r="BB908" s="726"/>
      <c r="BC908" s="726"/>
      <c r="BD908" s="726"/>
      <c r="BE908" s="726"/>
      <c r="BF908" s="726"/>
      <c r="BG908" s="726"/>
      <c r="BH908" s="726"/>
      <c r="BI908" s="726"/>
      <c r="BJ908" s="726"/>
      <c r="BK908" s="726"/>
      <c r="BL908" s="726"/>
    </row>
    <row r="909" spans="1:64" outlineLevel="1" x14ac:dyDescent="0.2">
      <c r="A909" s="461" t="s">
        <v>1240</v>
      </c>
      <c r="B909" s="463" t="s">
        <v>918</v>
      </c>
      <c r="C909" s="463" t="s">
        <v>918</v>
      </c>
      <c r="D909" s="463" t="s">
        <v>918</v>
      </c>
      <c r="E909" s="463" t="s">
        <v>918</v>
      </c>
      <c r="F909" s="463" t="s">
        <v>918</v>
      </c>
      <c r="G909" s="463" t="s">
        <v>918</v>
      </c>
      <c r="H909" s="463" t="s">
        <v>918</v>
      </c>
      <c r="I909" s="463" t="s">
        <v>918</v>
      </c>
      <c r="J909" s="463" t="s">
        <v>918</v>
      </c>
      <c r="K909" s="463" t="s">
        <v>918</v>
      </c>
      <c r="L909" s="463" t="s">
        <v>918</v>
      </c>
      <c r="M909" s="463" t="s">
        <v>918</v>
      </c>
      <c r="N909" s="463" t="s">
        <v>918</v>
      </c>
      <c r="O909" s="463" t="s">
        <v>918</v>
      </c>
      <c r="P909" s="463" t="s">
        <v>918</v>
      </c>
      <c r="Q909" s="463" t="s">
        <v>918</v>
      </c>
      <c r="R909" s="463" t="s">
        <v>918</v>
      </c>
      <c r="S909" s="463" t="s">
        <v>918</v>
      </c>
      <c r="T909" s="463" t="s">
        <v>918</v>
      </c>
      <c r="U909" s="463" t="s">
        <v>918</v>
      </c>
      <c r="V909" s="463" t="s">
        <v>918</v>
      </c>
      <c r="W909" s="463" t="s">
        <v>918</v>
      </c>
      <c r="X909" s="463" t="s">
        <v>918</v>
      </c>
      <c r="Y909" s="463" t="s">
        <v>918</v>
      </c>
      <c r="Z909" s="726"/>
      <c r="AA909" s="726"/>
      <c r="AB909" s="726"/>
      <c r="AC909" s="726"/>
      <c r="AD909" s="726"/>
      <c r="AE909" s="726"/>
      <c r="AF909" s="726"/>
      <c r="AG909" s="726"/>
      <c r="AH909" s="726"/>
      <c r="AI909" s="726"/>
      <c r="AJ909" s="726"/>
      <c r="AK909" s="726"/>
      <c r="AL909" s="726"/>
      <c r="AM909" s="726"/>
      <c r="AN909" s="726"/>
      <c r="AO909" s="726"/>
      <c r="AP909" s="726"/>
      <c r="AQ909" s="726"/>
      <c r="AR909" s="726"/>
      <c r="AS909" s="726"/>
      <c r="AT909" s="726"/>
      <c r="AU909" s="726"/>
      <c r="AV909" s="726"/>
      <c r="AW909" s="726"/>
      <c r="AX909" s="726"/>
      <c r="AY909" s="726"/>
      <c r="AZ909" s="726"/>
      <c r="BA909" s="726"/>
      <c r="BB909" s="726"/>
      <c r="BC909" s="726"/>
      <c r="BD909" s="726"/>
      <c r="BE909" s="726"/>
      <c r="BF909" s="726"/>
      <c r="BG909" s="726"/>
      <c r="BH909" s="726"/>
      <c r="BI909" s="726"/>
      <c r="BJ909" s="726"/>
      <c r="BK909" s="726"/>
      <c r="BL909" s="726"/>
    </row>
    <row r="910" spans="1:64" outlineLevel="1" x14ac:dyDescent="0.2">
      <c r="A910" s="461" t="s">
        <v>1242</v>
      </c>
      <c r="B910" s="463" t="s">
        <v>918</v>
      </c>
      <c r="C910" s="463" t="s">
        <v>918</v>
      </c>
      <c r="D910" s="463" t="s">
        <v>918</v>
      </c>
      <c r="E910" s="463" t="s">
        <v>918</v>
      </c>
      <c r="F910" s="463" t="s">
        <v>918</v>
      </c>
      <c r="G910" s="463" t="s">
        <v>918</v>
      </c>
      <c r="H910" s="463" t="s">
        <v>918</v>
      </c>
      <c r="I910" s="463" t="s">
        <v>918</v>
      </c>
      <c r="J910" s="463" t="s">
        <v>918</v>
      </c>
      <c r="K910" s="463" t="s">
        <v>918</v>
      </c>
      <c r="L910" s="463" t="s">
        <v>918</v>
      </c>
      <c r="M910" s="463" t="s">
        <v>918</v>
      </c>
      <c r="N910" s="463" t="s">
        <v>918</v>
      </c>
      <c r="O910" s="463" t="s">
        <v>918</v>
      </c>
      <c r="P910" s="463" t="s">
        <v>918</v>
      </c>
      <c r="Q910" s="463" t="s">
        <v>918</v>
      </c>
      <c r="R910" s="463" t="s">
        <v>918</v>
      </c>
      <c r="S910" s="463" t="s">
        <v>918</v>
      </c>
      <c r="T910" s="463" t="s">
        <v>918</v>
      </c>
      <c r="U910" s="463" t="s">
        <v>918</v>
      </c>
      <c r="V910" s="463" t="s">
        <v>918</v>
      </c>
      <c r="W910" s="463" t="s">
        <v>918</v>
      </c>
      <c r="X910" s="463" t="s">
        <v>918</v>
      </c>
      <c r="Y910" s="463" t="s">
        <v>918</v>
      </c>
      <c r="Z910" s="726"/>
      <c r="AA910" s="726"/>
      <c r="AB910" s="726"/>
      <c r="AC910" s="726"/>
      <c r="AD910" s="726"/>
      <c r="AE910" s="726"/>
      <c r="AF910" s="726"/>
      <c r="AG910" s="726"/>
      <c r="AH910" s="726"/>
      <c r="AI910" s="726"/>
      <c r="AJ910" s="726"/>
      <c r="AK910" s="726"/>
      <c r="AL910" s="726"/>
      <c r="AM910" s="726"/>
      <c r="AN910" s="726"/>
      <c r="AO910" s="726"/>
      <c r="AP910" s="726"/>
      <c r="AQ910" s="726"/>
      <c r="AR910" s="726"/>
      <c r="AS910" s="726"/>
      <c r="AT910" s="726"/>
      <c r="AU910" s="726"/>
      <c r="AV910" s="726"/>
      <c r="AW910" s="726"/>
      <c r="AX910" s="726"/>
      <c r="AY910" s="726"/>
      <c r="AZ910" s="726"/>
      <c r="BA910" s="726"/>
      <c r="BB910" s="726"/>
      <c r="BC910" s="726"/>
      <c r="BD910" s="726"/>
      <c r="BE910" s="726"/>
      <c r="BF910" s="726"/>
      <c r="BG910" s="726"/>
      <c r="BH910" s="726"/>
      <c r="BI910" s="726"/>
      <c r="BJ910" s="726"/>
      <c r="BK910" s="726"/>
      <c r="BL910" s="726"/>
    </row>
    <row r="911" spans="1:64" outlineLevel="1" x14ac:dyDescent="0.2">
      <c r="A911" s="461" t="s">
        <v>1244</v>
      </c>
      <c r="B911" s="463" t="s">
        <v>918</v>
      </c>
      <c r="C911" s="463" t="s">
        <v>918</v>
      </c>
      <c r="D911" s="463" t="s">
        <v>918</v>
      </c>
      <c r="E911" s="463" t="s">
        <v>918</v>
      </c>
      <c r="F911" s="463" t="s">
        <v>918</v>
      </c>
      <c r="G911" s="463" t="s">
        <v>918</v>
      </c>
      <c r="H911" s="463" t="s">
        <v>918</v>
      </c>
      <c r="I911" s="463" t="s">
        <v>918</v>
      </c>
      <c r="J911" s="463" t="s">
        <v>918</v>
      </c>
      <c r="K911" s="463" t="s">
        <v>918</v>
      </c>
      <c r="L911" s="463" t="s">
        <v>918</v>
      </c>
      <c r="M911" s="463" t="s">
        <v>918</v>
      </c>
      <c r="N911" s="463" t="s">
        <v>918</v>
      </c>
      <c r="O911" s="463" t="s">
        <v>918</v>
      </c>
      <c r="P911" s="463" t="s">
        <v>918</v>
      </c>
      <c r="Q911" s="463" t="s">
        <v>918</v>
      </c>
      <c r="R911" s="463" t="s">
        <v>918</v>
      </c>
      <c r="S911" s="463" t="s">
        <v>918</v>
      </c>
      <c r="T911" s="463" t="s">
        <v>918</v>
      </c>
      <c r="U911" s="463" t="s">
        <v>918</v>
      </c>
      <c r="V911" s="463" t="s">
        <v>918</v>
      </c>
      <c r="W911" s="463" t="s">
        <v>918</v>
      </c>
      <c r="X911" s="463" t="s">
        <v>918</v>
      </c>
      <c r="Y911" s="463" t="s">
        <v>918</v>
      </c>
      <c r="Z911" s="726"/>
      <c r="AA911" s="726"/>
      <c r="AB911" s="726"/>
      <c r="AC911" s="726"/>
      <c r="AD911" s="726"/>
      <c r="AE911" s="726"/>
      <c r="AF911" s="726"/>
      <c r="AG911" s="726"/>
      <c r="AH911" s="726"/>
      <c r="AI911" s="726"/>
      <c r="AJ911" s="726"/>
      <c r="AK911" s="726"/>
      <c r="AL911" s="726"/>
      <c r="AM911" s="726"/>
      <c r="AN911" s="726"/>
      <c r="AO911" s="726"/>
      <c r="AP911" s="726"/>
      <c r="AQ911" s="726"/>
      <c r="AR911" s="726"/>
      <c r="AS911" s="726"/>
      <c r="AT911" s="726"/>
      <c r="AU911" s="726"/>
      <c r="AV911" s="726"/>
      <c r="AW911" s="726"/>
      <c r="AX911" s="726"/>
      <c r="AY911" s="726"/>
      <c r="AZ911" s="726"/>
      <c r="BA911" s="726"/>
      <c r="BB911" s="726"/>
      <c r="BC911" s="726"/>
      <c r="BD911" s="726"/>
      <c r="BE911" s="726"/>
      <c r="BF911" s="726"/>
      <c r="BG911" s="726"/>
      <c r="BH911" s="726"/>
      <c r="BI911" s="726"/>
      <c r="BJ911" s="726"/>
      <c r="BK911" s="726"/>
      <c r="BL911" s="726"/>
    </row>
    <row r="912" spans="1:64" outlineLevel="1" x14ac:dyDescent="0.2">
      <c r="A912" s="461" t="s">
        <v>1246</v>
      </c>
      <c r="B912" s="463" t="s">
        <v>918</v>
      </c>
      <c r="C912" s="463" t="s">
        <v>918</v>
      </c>
      <c r="D912" s="463" t="s">
        <v>918</v>
      </c>
      <c r="E912" s="463" t="s">
        <v>918</v>
      </c>
      <c r="F912" s="463" t="s">
        <v>918</v>
      </c>
      <c r="G912" s="463" t="s">
        <v>918</v>
      </c>
      <c r="H912" s="463" t="s">
        <v>918</v>
      </c>
      <c r="I912" s="463" t="s">
        <v>918</v>
      </c>
      <c r="J912" s="463" t="s">
        <v>918</v>
      </c>
      <c r="K912" s="463" t="s">
        <v>918</v>
      </c>
      <c r="L912" s="463" t="s">
        <v>918</v>
      </c>
      <c r="M912" s="463" t="s">
        <v>918</v>
      </c>
      <c r="N912" s="463" t="s">
        <v>918</v>
      </c>
      <c r="O912" s="463" t="s">
        <v>918</v>
      </c>
      <c r="P912" s="463" t="s">
        <v>918</v>
      </c>
      <c r="Q912" s="463" t="s">
        <v>918</v>
      </c>
      <c r="R912" s="463" t="s">
        <v>918</v>
      </c>
      <c r="S912" s="463" t="s">
        <v>918</v>
      </c>
      <c r="T912" s="463" t="s">
        <v>918</v>
      </c>
      <c r="U912" s="463" t="s">
        <v>918</v>
      </c>
      <c r="V912" s="463" t="s">
        <v>918</v>
      </c>
      <c r="W912" s="463" t="s">
        <v>918</v>
      </c>
      <c r="X912" s="463" t="s">
        <v>918</v>
      </c>
      <c r="Y912" s="463" t="s">
        <v>918</v>
      </c>
      <c r="Z912" s="726"/>
      <c r="AA912" s="726"/>
      <c r="AB912" s="726"/>
      <c r="AC912" s="726"/>
      <c r="AD912" s="726"/>
      <c r="AE912" s="726"/>
      <c r="AF912" s="726"/>
      <c r="AG912" s="726"/>
      <c r="AH912" s="726"/>
      <c r="AI912" s="726"/>
      <c r="AJ912" s="726"/>
      <c r="AK912" s="726"/>
      <c r="AL912" s="726"/>
      <c r="AM912" s="726"/>
      <c r="AN912" s="726"/>
      <c r="AO912" s="726"/>
      <c r="AP912" s="726"/>
      <c r="AQ912" s="726"/>
      <c r="AR912" s="726"/>
      <c r="AS912" s="726"/>
      <c r="AT912" s="726"/>
      <c r="AU912" s="726"/>
      <c r="AV912" s="726"/>
      <c r="AW912" s="726"/>
      <c r="AX912" s="726"/>
      <c r="AY912" s="726"/>
      <c r="AZ912" s="726"/>
      <c r="BA912" s="726"/>
      <c r="BB912" s="726"/>
      <c r="BC912" s="726"/>
      <c r="BD912" s="726"/>
      <c r="BE912" s="726"/>
      <c r="BF912" s="726"/>
      <c r="BG912" s="726"/>
      <c r="BH912" s="726"/>
      <c r="BI912" s="726"/>
      <c r="BJ912" s="726"/>
      <c r="BK912" s="726"/>
      <c r="BL912" s="726"/>
    </row>
    <row r="913" spans="1:64" outlineLevel="1" x14ac:dyDescent="0.2">
      <c r="A913" s="461" t="s">
        <v>1248</v>
      </c>
      <c r="B913" s="463" t="s">
        <v>918</v>
      </c>
      <c r="C913" s="463" t="s">
        <v>918</v>
      </c>
      <c r="D913" s="463" t="s">
        <v>918</v>
      </c>
      <c r="E913" s="463" t="s">
        <v>918</v>
      </c>
      <c r="F913" s="463" t="s">
        <v>918</v>
      </c>
      <c r="G913" s="463" t="s">
        <v>918</v>
      </c>
      <c r="H913" s="463" t="s">
        <v>918</v>
      </c>
      <c r="I913" s="463" t="s">
        <v>918</v>
      </c>
      <c r="J913" s="463" t="s">
        <v>918</v>
      </c>
      <c r="K913" s="463" t="s">
        <v>918</v>
      </c>
      <c r="L913" s="463" t="s">
        <v>918</v>
      </c>
      <c r="M913" s="463" t="s">
        <v>918</v>
      </c>
      <c r="N913" s="463" t="s">
        <v>918</v>
      </c>
      <c r="O913" s="463" t="s">
        <v>918</v>
      </c>
      <c r="P913" s="463" t="s">
        <v>918</v>
      </c>
      <c r="Q913" s="463" t="s">
        <v>918</v>
      </c>
      <c r="R913" s="463" t="s">
        <v>918</v>
      </c>
      <c r="S913" s="463" t="s">
        <v>918</v>
      </c>
      <c r="T913" s="463" t="s">
        <v>918</v>
      </c>
      <c r="U913" s="463" t="s">
        <v>918</v>
      </c>
      <c r="V913" s="463" t="s">
        <v>918</v>
      </c>
      <c r="W913" s="463" t="s">
        <v>918</v>
      </c>
      <c r="X913" s="463" t="s">
        <v>918</v>
      </c>
      <c r="Y913" s="463" t="s">
        <v>918</v>
      </c>
      <c r="Z913" s="726"/>
      <c r="AA913" s="726"/>
      <c r="AB913" s="726"/>
      <c r="AC913" s="726"/>
      <c r="AD913" s="726"/>
      <c r="AE913" s="726"/>
      <c r="AF913" s="726"/>
      <c r="AG913" s="726"/>
      <c r="AH913" s="726"/>
      <c r="AI913" s="726"/>
      <c r="AJ913" s="726"/>
      <c r="AK913" s="726"/>
      <c r="AL913" s="726"/>
      <c r="AM913" s="726"/>
      <c r="AN913" s="726"/>
      <c r="AO913" s="726"/>
      <c r="AP913" s="726"/>
      <c r="AQ913" s="726"/>
      <c r="AR913" s="726"/>
      <c r="AS913" s="726"/>
      <c r="AT913" s="726"/>
      <c r="AU913" s="726"/>
      <c r="AV913" s="726"/>
      <c r="AW913" s="726"/>
      <c r="AX913" s="726"/>
      <c r="AY913" s="726"/>
      <c r="AZ913" s="726"/>
      <c r="BA913" s="726"/>
      <c r="BB913" s="726"/>
      <c r="BC913" s="726"/>
      <c r="BD913" s="726"/>
      <c r="BE913" s="726"/>
      <c r="BF913" s="726"/>
      <c r="BG913" s="726"/>
      <c r="BH913" s="726"/>
      <c r="BI913" s="726"/>
      <c r="BJ913" s="726"/>
      <c r="BK913" s="726"/>
      <c r="BL913" s="726"/>
    </row>
    <row r="914" spans="1:64" outlineLevel="1" x14ac:dyDescent="0.2">
      <c r="A914" s="461" t="s">
        <v>1250</v>
      </c>
      <c r="B914" s="463" t="s">
        <v>918</v>
      </c>
      <c r="C914" s="463" t="s">
        <v>918</v>
      </c>
      <c r="D914" s="463" t="s">
        <v>918</v>
      </c>
      <c r="E914" s="463" t="s">
        <v>918</v>
      </c>
      <c r="F914" s="463" t="s">
        <v>918</v>
      </c>
      <c r="G914" s="463" t="s">
        <v>918</v>
      </c>
      <c r="H914" s="463" t="s">
        <v>918</v>
      </c>
      <c r="I914" s="463" t="s">
        <v>918</v>
      </c>
      <c r="J914" s="463" t="s">
        <v>918</v>
      </c>
      <c r="K914" s="463" t="s">
        <v>918</v>
      </c>
      <c r="L914" s="463" t="s">
        <v>918</v>
      </c>
      <c r="M914" s="463" t="s">
        <v>918</v>
      </c>
      <c r="N914" s="463" t="s">
        <v>918</v>
      </c>
      <c r="O914" s="463" t="s">
        <v>918</v>
      </c>
      <c r="P914" s="463" t="s">
        <v>918</v>
      </c>
      <c r="Q914" s="463" t="s">
        <v>918</v>
      </c>
      <c r="R914" s="463" t="s">
        <v>918</v>
      </c>
      <c r="S914" s="463" t="s">
        <v>918</v>
      </c>
      <c r="T914" s="463" t="s">
        <v>918</v>
      </c>
      <c r="U914" s="463" t="s">
        <v>918</v>
      </c>
      <c r="V914" s="463" t="s">
        <v>918</v>
      </c>
      <c r="W914" s="463" t="s">
        <v>918</v>
      </c>
      <c r="X914" s="463" t="s">
        <v>918</v>
      </c>
      <c r="Y914" s="463" t="s">
        <v>918</v>
      </c>
      <c r="Z914" s="726"/>
      <c r="AA914" s="726"/>
      <c r="AB914" s="726"/>
      <c r="AC914" s="726"/>
      <c r="AD914" s="726"/>
      <c r="AE914" s="726"/>
      <c r="AF914" s="726"/>
      <c r="AG914" s="726"/>
      <c r="AH914" s="726"/>
      <c r="AI914" s="726"/>
      <c r="AJ914" s="726"/>
      <c r="AK914" s="726"/>
      <c r="AL914" s="726"/>
      <c r="AM914" s="726"/>
      <c r="AN914" s="726"/>
      <c r="AO914" s="726"/>
      <c r="AP914" s="726"/>
      <c r="AQ914" s="726"/>
      <c r="AR914" s="726"/>
      <c r="AS914" s="726"/>
      <c r="AT914" s="726"/>
      <c r="AU914" s="726"/>
      <c r="AV914" s="726"/>
      <c r="AW914" s="726"/>
      <c r="AX914" s="726"/>
      <c r="AY914" s="726"/>
      <c r="AZ914" s="726"/>
      <c r="BA914" s="726"/>
      <c r="BB914" s="726"/>
      <c r="BC914" s="726"/>
      <c r="BD914" s="726"/>
      <c r="BE914" s="726"/>
      <c r="BF914" s="726"/>
      <c r="BG914" s="726"/>
      <c r="BH914" s="726"/>
      <c r="BI914" s="726"/>
      <c r="BJ914" s="726"/>
      <c r="BK914" s="726"/>
      <c r="BL914" s="726"/>
    </row>
    <row r="915" spans="1:64" outlineLevel="1" x14ac:dyDescent="0.2">
      <c r="A915" s="461" t="s">
        <v>1252</v>
      </c>
      <c r="B915" s="463" t="s">
        <v>918</v>
      </c>
      <c r="C915" s="463" t="s">
        <v>918</v>
      </c>
      <c r="D915" s="463" t="s">
        <v>918</v>
      </c>
      <c r="E915" s="463" t="s">
        <v>918</v>
      </c>
      <c r="F915" s="463" t="s">
        <v>918</v>
      </c>
      <c r="G915" s="463" t="s">
        <v>918</v>
      </c>
      <c r="H915" s="463" t="s">
        <v>918</v>
      </c>
      <c r="I915" s="463" t="s">
        <v>918</v>
      </c>
      <c r="J915" s="463" t="s">
        <v>918</v>
      </c>
      <c r="K915" s="463" t="s">
        <v>918</v>
      </c>
      <c r="L915" s="463" t="s">
        <v>918</v>
      </c>
      <c r="M915" s="463" t="s">
        <v>918</v>
      </c>
      <c r="N915" s="463" t="s">
        <v>918</v>
      </c>
      <c r="O915" s="463" t="s">
        <v>918</v>
      </c>
      <c r="P915" s="463" t="s">
        <v>918</v>
      </c>
      <c r="Q915" s="463" t="s">
        <v>918</v>
      </c>
      <c r="R915" s="463" t="s">
        <v>918</v>
      </c>
      <c r="S915" s="463" t="s">
        <v>918</v>
      </c>
      <c r="T915" s="463" t="s">
        <v>918</v>
      </c>
      <c r="U915" s="463" t="s">
        <v>918</v>
      </c>
      <c r="V915" s="463" t="s">
        <v>918</v>
      </c>
      <c r="W915" s="463" t="s">
        <v>918</v>
      </c>
      <c r="X915" s="463" t="s">
        <v>918</v>
      </c>
      <c r="Y915" s="463" t="s">
        <v>918</v>
      </c>
      <c r="Z915" s="726"/>
      <c r="AA915" s="726"/>
      <c r="AB915" s="726"/>
      <c r="AC915" s="726"/>
      <c r="AD915" s="726"/>
      <c r="AE915" s="726"/>
      <c r="AF915" s="726"/>
      <c r="AG915" s="726"/>
      <c r="AH915" s="726"/>
      <c r="AI915" s="726"/>
      <c r="AJ915" s="726"/>
      <c r="AK915" s="726"/>
      <c r="AL915" s="726"/>
      <c r="AM915" s="726"/>
      <c r="AN915" s="726"/>
      <c r="AO915" s="726"/>
      <c r="AP915" s="726"/>
      <c r="AQ915" s="726"/>
      <c r="AR915" s="726"/>
      <c r="AS915" s="726"/>
      <c r="AT915" s="726"/>
      <c r="AU915" s="726"/>
      <c r="AV915" s="726"/>
      <c r="AW915" s="726"/>
      <c r="AX915" s="726"/>
      <c r="AY915" s="726"/>
      <c r="AZ915" s="726"/>
      <c r="BA915" s="726"/>
      <c r="BB915" s="726"/>
      <c r="BC915" s="726"/>
      <c r="BD915" s="726"/>
      <c r="BE915" s="726"/>
      <c r="BF915" s="726"/>
      <c r="BG915" s="726"/>
      <c r="BH915" s="726"/>
      <c r="BI915" s="726"/>
      <c r="BJ915" s="726"/>
      <c r="BK915" s="726"/>
      <c r="BL915" s="726"/>
    </row>
    <row r="916" spans="1:64" outlineLevel="1" x14ac:dyDescent="0.2">
      <c r="A916" s="461" t="s">
        <v>1254</v>
      </c>
      <c r="B916" s="463" t="s">
        <v>918</v>
      </c>
      <c r="C916" s="463" t="s">
        <v>918</v>
      </c>
      <c r="D916" s="463" t="s">
        <v>918</v>
      </c>
      <c r="E916" s="463" t="s">
        <v>918</v>
      </c>
      <c r="F916" s="463" t="s">
        <v>918</v>
      </c>
      <c r="G916" s="463" t="s">
        <v>918</v>
      </c>
      <c r="H916" s="463" t="s">
        <v>918</v>
      </c>
      <c r="I916" s="463" t="s">
        <v>918</v>
      </c>
      <c r="J916" s="463" t="s">
        <v>918</v>
      </c>
      <c r="K916" s="463" t="s">
        <v>918</v>
      </c>
      <c r="L916" s="463" t="s">
        <v>918</v>
      </c>
      <c r="M916" s="463" t="s">
        <v>918</v>
      </c>
      <c r="N916" s="463" t="s">
        <v>918</v>
      </c>
      <c r="O916" s="463" t="s">
        <v>918</v>
      </c>
      <c r="P916" s="463" t="s">
        <v>918</v>
      </c>
      <c r="Q916" s="463" t="s">
        <v>918</v>
      </c>
      <c r="R916" s="463" t="s">
        <v>918</v>
      </c>
      <c r="S916" s="463" t="s">
        <v>918</v>
      </c>
      <c r="T916" s="463" t="s">
        <v>918</v>
      </c>
      <c r="U916" s="463" t="s">
        <v>918</v>
      </c>
      <c r="V916" s="463" t="s">
        <v>918</v>
      </c>
      <c r="W916" s="463" t="s">
        <v>918</v>
      </c>
      <c r="X916" s="463" t="s">
        <v>918</v>
      </c>
      <c r="Y916" s="463" t="s">
        <v>918</v>
      </c>
      <c r="Z916" s="726"/>
      <c r="AA916" s="726"/>
      <c r="AB916" s="726"/>
      <c r="AC916" s="726"/>
      <c r="AD916" s="726"/>
      <c r="AE916" s="726"/>
      <c r="AF916" s="726"/>
      <c r="AG916" s="726"/>
      <c r="AH916" s="726"/>
      <c r="AI916" s="726"/>
      <c r="AJ916" s="726"/>
      <c r="AK916" s="726"/>
      <c r="AL916" s="726"/>
      <c r="AM916" s="726"/>
      <c r="AN916" s="726"/>
      <c r="AO916" s="726"/>
      <c r="AP916" s="726"/>
      <c r="AQ916" s="726"/>
      <c r="AR916" s="726"/>
      <c r="AS916" s="726"/>
      <c r="AT916" s="726"/>
      <c r="AU916" s="726"/>
      <c r="AV916" s="726"/>
      <c r="AW916" s="726"/>
      <c r="AX916" s="726"/>
      <c r="AY916" s="726"/>
      <c r="AZ916" s="726"/>
      <c r="BA916" s="726"/>
      <c r="BB916" s="726"/>
      <c r="BC916" s="726"/>
      <c r="BD916" s="726"/>
      <c r="BE916" s="726"/>
      <c r="BF916" s="726"/>
      <c r="BG916" s="726"/>
      <c r="BH916" s="726"/>
      <c r="BI916" s="726"/>
      <c r="BJ916" s="726"/>
      <c r="BK916" s="726"/>
      <c r="BL916" s="726"/>
    </row>
    <row r="917" spans="1:64" outlineLevel="1" x14ac:dyDescent="0.2">
      <c r="A917" s="461" t="s">
        <v>1256</v>
      </c>
      <c r="B917" s="463" t="s">
        <v>918</v>
      </c>
      <c r="C917" s="463" t="s">
        <v>918</v>
      </c>
      <c r="D917" s="463" t="s">
        <v>918</v>
      </c>
      <c r="E917" s="463" t="s">
        <v>918</v>
      </c>
      <c r="F917" s="463" t="s">
        <v>918</v>
      </c>
      <c r="G917" s="463" t="s">
        <v>918</v>
      </c>
      <c r="H917" s="463" t="s">
        <v>918</v>
      </c>
      <c r="I917" s="463" t="s">
        <v>918</v>
      </c>
      <c r="J917" s="463" t="s">
        <v>918</v>
      </c>
      <c r="K917" s="463" t="s">
        <v>918</v>
      </c>
      <c r="L917" s="463" t="s">
        <v>918</v>
      </c>
      <c r="M917" s="463" t="s">
        <v>918</v>
      </c>
      <c r="N917" s="463" t="s">
        <v>918</v>
      </c>
      <c r="O917" s="463" t="s">
        <v>918</v>
      </c>
      <c r="P917" s="463" t="s">
        <v>918</v>
      </c>
      <c r="Q917" s="463" t="s">
        <v>918</v>
      </c>
      <c r="R917" s="463" t="s">
        <v>918</v>
      </c>
      <c r="S917" s="463" t="s">
        <v>918</v>
      </c>
      <c r="T917" s="463" t="s">
        <v>918</v>
      </c>
      <c r="U917" s="463" t="s">
        <v>918</v>
      </c>
      <c r="V917" s="463" t="s">
        <v>918</v>
      </c>
      <c r="W917" s="463" t="s">
        <v>918</v>
      </c>
      <c r="X917" s="463" t="s">
        <v>918</v>
      </c>
      <c r="Y917" s="463" t="s">
        <v>918</v>
      </c>
      <c r="Z917" s="726"/>
      <c r="AA917" s="726"/>
      <c r="AB917" s="726"/>
      <c r="AC917" s="726"/>
      <c r="AD917" s="726"/>
      <c r="AE917" s="726"/>
      <c r="AF917" s="726"/>
      <c r="AG917" s="726"/>
      <c r="AH917" s="726"/>
      <c r="AI917" s="726"/>
      <c r="AJ917" s="726"/>
      <c r="AK917" s="726"/>
      <c r="AL917" s="726"/>
      <c r="AM917" s="726"/>
      <c r="AN917" s="726"/>
      <c r="AO917" s="726"/>
      <c r="AP917" s="726"/>
      <c r="AQ917" s="726"/>
      <c r="AR917" s="726"/>
      <c r="AS917" s="726"/>
      <c r="AT917" s="726"/>
      <c r="AU917" s="726"/>
      <c r="AV917" s="726"/>
      <c r="AW917" s="726"/>
      <c r="AX917" s="726"/>
      <c r="AY917" s="726"/>
      <c r="AZ917" s="726"/>
      <c r="BA917" s="726"/>
      <c r="BB917" s="726"/>
      <c r="BC917" s="726"/>
      <c r="BD917" s="726"/>
      <c r="BE917" s="726"/>
      <c r="BF917" s="726"/>
      <c r="BG917" s="726"/>
      <c r="BH917" s="726"/>
      <c r="BI917" s="726"/>
      <c r="BJ917" s="726"/>
      <c r="BK917" s="726"/>
      <c r="BL917" s="726"/>
    </row>
    <row r="918" spans="1:64" outlineLevel="1" x14ac:dyDescent="0.2">
      <c r="A918" s="461" t="s">
        <v>1257</v>
      </c>
      <c r="B918" s="463" t="s">
        <v>918</v>
      </c>
      <c r="C918" s="463" t="s">
        <v>918</v>
      </c>
      <c r="D918" s="463" t="s">
        <v>918</v>
      </c>
      <c r="E918" s="463" t="s">
        <v>918</v>
      </c>
      <c r="F918" s="463" t="s">
        <v>918</v>
      </c>
      <c r="G918" s="463" t="s">
        <v>918</v>
      </c>
      <c r="H918" s="463" t="s">
        <v>918</v>
      </c>
      <c r="I918" s="463" t="s">
        <v>918</v>
      </c>
      <c r="J918" s="463" t="s">
        <v>918</v>
      </c>
      <c r="K918" s="463" t="s">
        <v>918</v>
      </c>
      <c r="L918" s="463" t="s">
        <v>918</v>
      </c>
      <c r="M918" s="463" t="s">
        <v>918</v>
      </c>
      <c r="N918" s="463" t="s">
        <v>918</v>
      </c>
      <c r="O918" s="463" t="s">
        <v>918</v>
      </c>
      <c r="P918" s="463" t="s">
        <v>918</v>
      </c>
      <c r="Q918" s="463" t="s">
        <v>918</v>
      </c>
      <c r="R918" s="463" t="s">
        <v>918</v>
      </c>
      <c r="S918" s="463" t="s">
        <v>918</v>
      </c>
      <c r="T918" s="463" t="s">
        <v>918</v>
      </c>
      <c r="U918" s="463" t="s">
        <v>918</v>
      </c>
      <c r="V918" s="463" t="s">
        <v>918</v>
      </c>
      <c r="W918" s="463" t="s">
        <v>918</v>
      </c>
      <c r="X918" s="463" t="s">
        <v>918</v>
      </c>
      <c r="Y918" s="463" t="s">
        <v>918</v>
      </c>
      <c r="Z918" s="726"/>
      <c r="AA918" s="726"/>
      <c r="AB918" s="726"/>
      <c r="AC918" s="726"/>
      <c r="AD918" s="726"/>
      <c r="AE918" s="726"/>
      <c r="AF918" s="726"/>
      <c r="AG918" s="726"/>
      <c r="AH918" s="726"/>
      <c r="AI918" s="726"/>
      <c r="AJ918" s="726"/>
      <c r="AK918" s="726"/>
      <c r="AL918" s="726"/>
      <c r="AM918" s="726"/>
      <c r="AN918" s="726"/>
      <c r="AO918" s="726"/>
      <c r="AP918" s="726"/>
      <c r="AQ918" s="726"/>
      <c r="AR918" s="726"/>
      <c r="AS918" s="726"/>
      <c r="AT918" s="726"/>
      <c r="AU918" s="726"/>
      <c r="AV918" s="726"/>
      <c r="AW918" s="726"/>
      <c r="AX918" s="726"/>
      <c r="AY918" s="726"/>
      <c r="AZ918" s="726"/>
      <c r="BA918" s="726"/>
      <c r="BB918" s="726"/>
      <c r="BC918" s="726"/>
      <c r="BD918" s="726"/>
      <c r="BE918" s="726"/>
      <c r="BF918" s="726"/>
      <c r="BG918" s="726"/>
      <c r="BH918" s="726"/>
      <c r="BI918" s="726"/>
      <c r="BJ918" s="726"/>
      <c r="BK918" s="726"/>
      <c r="BL918" s="726"/>
    </row>
    <row r="919" spans="1:64" outlineLevel="1" x14ac:dyDescent="0.2">
      <c r="A919" s="461" t="s">
        <v>1259</v>
      </c>
      <c r="B919" s="463" t="s">
        <v>918</v>
      </c>
      <c r="C919" s="463" t="s">
        <v>918</v>
      </c>
      <c r="D919" s="463" t="s">
        <v>918</v>
      </c>
      <c r="E919" s="463" t="s">
        <v>918</v>
      </c>
      <c r="F919" s="463" t="s">
        <v>918</v>
      </c>
      <c r="G919" s="463" t="s">
        <v>918</v>
      </c>
      <c r="H919" s="463" t="s">
        <v>918</v>
      </c>
      <c r="I919" s="463" t="s">
        <v>918</v>
      </c>
      <c r="J919" s="463" t="s">
        <v>918</v>
      </c>
      <c r="K919" s="463" t="s">
        <v>918</v>
      </c>
      <c r="L919" s="463" t="s">
        <v>918</v>
      </c>
      <c r="M919" s="463" t="s">
        <v>918</v>
      </c>
      <c r="N919" s="463" t="s">
        <v>918</v>
      </c>
      <c r="O919" s="463" t="s">
        <v>918</v>
      </c>
      <c r="P919" s="463" t="s">
        <v>918</v>
      </c>
      <c r="Q919" s="463" t="s">
        <v>918</v>
      </c>
      <c r="R919" s="463" t="s">
        <v>918</v>
      </c>
      <c r="S919" s="463" t="s">
        <v>918</v>
      </c>
      <c r="T919" s="463" t="s">
        <v>918</v>
      </c>
      <c r="U919" s="463" t="s">
        <v>918</v>
      </c>
      <c r="V919" s="463" t="s">
        <v>918</v>
      </c>
      <c r="W919" s="463" t="s">
        <v>918</v>
      </c>
      <c r="X919" s="463" t="s">
        <v>918</v>
      </c>
      <c r="Y919" s="463" t="s">
        <v>918</v>
      </c>
      <c r="Z919" s="726"/>
      <c r="AA919" s="726"/>
      <c r="AB919" s="726"/>
      <c r="AC919" s="726"/>
      <c r="AD919" s="726"/>
      <c r="AE919" s="726"/>
      <c r="AF919" s="726"/>
      <c r="AG919" s="726"/>
      <c r="AH919" s="726"/>
      <c r="AI919" s="726"/>
      <c r="AJ919" s="726"/>
      <c r="AK919" s="726"/>
      <c r="AL919" s="726"/>
      <c r="AM919" s="726"/>
      <c r="AN919" s="726"/>
      <c r="AO919" s="726"/>
      <c r="AP919" s="726"/>
      <c r="AQ919" s="726"/>
      <c r="AR919" s="726"/>
      <c r="AS919" s="726"/>
      <c r="AT919" s="726"/>
      <c r="AU919" s="726"/>
      <c r="AV919" s="726"/>
      <c r="AW919" s="726"/>
      <c r="AX919" s="726"/>
      <c r="AY919" s="726"/>
      <c r="AZ919" s="726"/>
      <c r="BA919" s="726"/>
      <c r="BB919" s="726"/>
      <c r="BC919" s="726"/>
      <c r="BD919" s="726"/>
      <c r="BE919" s="726"/>
      <c r="BF919" s="726"/>
      <c r="BG919" s="726"/>
      <c r="BH919" s="726"/>
      <c r="BI919" s="726"/>
      <c r="BJ919" s="726"/>
      <c r="BK919" s="726"/>
      <c r="BL919" s="726"/>
    </row>
    <row r="920" spans="1:64" outlineLevel="1" x14ac:dyDescent="0.2">
      <c r="A920" s="461" t="s">
        <v>1261</v>
      </c>
      <c r="B920" s="463" t="s">
        <v>918</v>
      </c>
      <c r="C920" s="463" t="s">
        <v>918</v>
      </c>
      <c r="D920" s="463" t="s">
        <v>918</v>
      </c>
      <c r="E920" s="463" t="s">
        <v>918</v>
      </c>
      <c r="F920" s="463" t="s">
        <v>918</v>
      </c>
      <c r="G920" s="463" t="s">
        <v>918</v>
      </c>
      <c r="H920" s="463" t="s">
        <v>918</v>
      </c>
      <c r="I920" s="463" t="s">
        <v>918</v>
      </c>
      <c r="J920" s="463" t="s">
        <v>918</v>
      </c>
      <c r="K920" s="463" t="s">
        <v>918</v>
      </c>
      <c r="L920" s="463" t="s">
        <v>918</v>
      </c>
      <c r="M920" s="463" t="s">
        <v>918</v>
      </c>
      <c r="N920" s="463" t="s">
        <v>918</v>
      </c>
      <c r="O920" s="463" t="s">
        <v>918</v>
      </c>
      <c r="P920" s="463" t="s">
        <v>918</v>
      </c>
      <c r="Q920" s="463" t="s">
        <v>918</v>
      </c>
      <c r="R920" s="463" t="s">
        <v>918</v>
      </c>
      <c r="S920" s="463" t="s">
        <v>918</v>
      </c>
      <c r="T920" s="463" t="s">
        <v>918</v>
      </c>
      <c r="U920" s="463" t="s">
        <v>918</v>
      </c>
      <c r="V920" s="463" t="s">
        <v>918</v>
      </c>
      <c r="W920" s="463" t="s">
        <v>918</v>
      </c>
      <c r="X920" s="463" t="s">
        <v>918</v>
      </c>
      <c r="Y920" s="463" t="s">
        <v>918</v>
      </c>
      <c r="Z920" s="726"/>
      <c r="AA920" s="726"/>
      <c r="AB920" s="726"/>
      <c r="AC920" s="726"/>
      <c r="AD920" s="726"/>
      <c r="AE920" s="726"/>
      <c r="AF920" s="726"/>
      <c r="AG920" s="726"/>
      <c r="AH920" s="726"/>
      <c r="AI920" s="726"/>
      <c r="AJ920" s="726"/>
      <c r="AK920" s="726"/>
      <c r="AL920" s="726"/>
      <c r="AM920" s="726"/>
      <c r="AN920" s="726"/>
      <c r="AO920" s="726"/>
      <c r="AP920" s="726"/>
      <c r="AQ920" s="726"/>
      <c r="AR920" s="726"/>
      <c r="AS920" s="726"/>
      <c r="AT920" s="726"/>
      <c r="AU920" s="726"/>
      <c r="AV920" s="726"/>
      <c r="AW920" s="726"/>
      <c r="AX920" s="726"/>
      <c r="AY920" s="726"/>
      <c r="AZ920" s="726"/>
      <c r="BA920" s="726"/>
      <c r="BB920" s="726"/>
      <c r="BC920" s="726"/>
      <c r="BD920" s="726"/>
      <c r="BE920" s="726"/>
      <c r="BF920" s="726"/>
      <c r="BG920" s="726"/>
      <c r="BH920" s="726"/>
      <c r="BI920" s="726"/>
      <c r="BJ920" s="726"/>
      <c r="BK920" s="726"/>
      <c r="BL920" s="726"/>
    </row>
    <row r="921" spans="1:64" outlineLevel="1" x14ac:dyDescent="0.2">
      <c r="A921" s="461" t="s">
        <v>1263</v>
      </c>
      <c r="B921" s="463" t="s">
        <v>918</v>
      </c>
      <c r="C921" s="463" t="s">
        <v>918</v>
      </c>
      <c r="D921" s="463" t="s">
        <v>918</v>
      </c>
      <c r="E921" s="463" t="s">
        <v>918</v>
      </c>
      <c r="F921" s="463" t="s">
        <v>918</v>
      </c>
      <c r="G921" s="463" t="s">
        <v>918</v>
      </c>
      <c r="H921" s="463" t="s">
        <v>918</v>
      </c>
      <c r="I921" s="463" t="s">
        <v>918</v>
      </c>
      <c r="J921" s="463" t="s">
        <v>918</v>
      </c>
      <c r="K921" s="463" t="s">
        <v>918</v>
      </c>
      <c r="L921" s="463" t="s">
        <v>918</v>
      </c>
      <c r="M921" s="463" t="s">
        <v>918</v>
      </c>
      <c r="N921" s="463" t="s">
        <v>918</v>
      </c>
      <c r="O921" s="463" t="s">
        <v>918</v>
      </c>
      <c r="P921" s="463" t="s">
        <v>918</v>
      </c>
      <c r="Q921" s="463" t="s">
        <v>918</v>
      </c>
      <c r="R921" s="463" t="s">
        <v>918</v>
      </c>
      <c r="S921" s="463" t="s">
        <v>918</v>
      </c>
      <c r="T921" s="463" t="s">
        <v>918</v>
      </c>
      <c r="U921" s="463" t="s">
        <v>918</v>
      </c>
      <c r="V921" s="463" t="s">
        <v>918</v>
      </c>
      <c r="W921" s="463" t="s">
        <v>918</v>
      </c>
      <c r="X921" s="463" t="s">
        <v>918</v>
      </c>
      <c r="Y921" s="463" t="s">
        <v>918</v>
      </c>
      <c r="Z921" s="726"/>
      <c r="AA921" s="726"/>
      <c r="AB921" s="726"/>
      <c r="AC921" s="726"/>
      <c r="AD921" s="726"/>
      <c r="AE921" s="726"/>
      <c r="AF921" s="726"/>
      <c r="AG921" s="726"/>
      <c r="AH921" s="726"/>
      <c r="AI921" s="726"/>
      <c r="AJ921" s="726"/>
      <c r="AK921" s="726"/>
      <c r="AL921" s="726"/>
      <c r="AM921" s="726"/>
      <c r="AN921" s="726"/>
      <c r="AO921" s="726"/>
      <c r="AP921" s="726"/>
      <c r="AQ921" s="726"/>
      <c r="AR921" s="726"/>
      <c r="AS921" s="726"/>
      <c r="AT921" s="726"/>
      <c r="AU921" s="726"/>
      <c r="AV921" s="726"/>
      <c r="AW921" s="726"/>
      <c r="AX921" s="726"/>
      <c r="AY921" s="726"/>
      <c r="AZ921" s="726"/>
      <c r="BA921" s="726"/>
      <c r="BB921" s="726"/>
      <c r="BC921" s="726"/>
      <c r="BD921" s="726"/>
      <c r="BE921" s="726"/>
      <c r="BF921" s="726"/>
      <c r="BG921" s="726"/>
      <c r="BH921" s="726"/>
      <c r="BI921" s="726"/>
      <c r="BJ921" s="726"/>
      <c r="BK921" s="726"/>
      <c r="BL921" s="726"/>
    </row>
    <row r="922" spans="1:64" outlineLevel="1" x14ac:dyDescent="0.2">
      <c r="A922" s="461" t="s">
        <v>1265</v>
      </c>
      <c r="B922" s="463" t="s">
        <v>918</v>
      </c>
      <c r="C922" s="463" t="s">
        <v>918</v>
      </c>
      <c r="D922" s="463" t="s">
        <v>918</v>
      </c>
      <c r="E922" s="463" t="s">
        <v>918</v>
      </c>
      <c r="F922" s="463" t="s">
        <v>918</v>
      </c>
      <c r="G922" s="463" t="s">
        <v>918</v>
      </c>
      <c r="H922" s="463" t="s">
        <v>918</v>
      </c>
      <c r="I922" s="463" t="s">
        <v>918</v>
      </c>
      <c r="J922" s="463" t="s">
        <v>918</v>
      </c>
      <c r="K922" s="463" t="s">
        <v>918</v>
      </c>
      <c r="L922" s="463" t="s">
        <v>918</v>
      </c>
      <c r="M922" s="463" t="s">
        <v>918</v>
      </c>
      <c r="N922" s="463" t="s">
        <v>918</v>
      </c>
      <c r="O922" s="463" t="s">
        <v>918</v>
      </c>
      <c r="P922" s="463" t="s">
        <v>918</v>
      </c>
      <c r="Q922" s="463" t="s">
        <v>918</v>
      </c>
      <c r="R922" s="463" t="s">
        <v>918</v>
      </c>
      <c r="S922" s="463" t="s">
        <v>918</v>
      </c>
      <c r="T922" s="463" t="s">
        <v>918</v>
      </c>
      <c r="U922" s="463" t="s">
        <v>918</v>
      </c>
      <c r="V922" s="463" t="s">
        <v>918</v>
      </c>
      <c r="W922" s="463" t="s">
        <v>918</v>
      </c>
      <c r="X922" s="463" t="s">
        <v>918</v>
      </c>
      <c r="Y922" s="463" t="s">
        <v>918</v>
      </c>
      <c r="Z922" s="726"/>
      <c r="AA922" s="726"/>
      <c r="AB922" s="726"/>
      <c r="AC922" s="726"/>
      <c r="AD922" s="726"/>
      <c r="AE922" s="726"/>
      <c r="AF922" s="726"/>
      <c r="AG922" s="726"/>
      <c r="AH922" s="726"/>
      <c r="AI922" s="726"/>
      <c r="AJ922" s="726"/>
      <c r="AK922" s="726"/>
      <c r="AL922" s="726"/>
      <c r="AM922" s="726"/>
      <c r="AN922" s="726"/>
      <c r="AO922" s="726"/>
      <c r="AP922" s="726"/>
      <c r="AQ922" s="726"/>
      <c r="AR922" s="726"/>
      <c r="AS922" s="726"/>
      <c r="AT922" s="726"/>
      <c r="AU922" s="726"/>
      <c r="AV922" s="726"/>
      <c r="AW922" s="726"/>
      <c r="AX922" s="726"/>
      <c r="AY922" s="726"/>
      <c r="AZ922" s="726"/>
      <c r="BA922" s="726"/>
      <c r="BB922" s="726"/>
      <c r="BC922" s="726"/>
      <c r="BD922" s="726"/>
      <c r="BE922" s="726"/>
      <c r="BF922" s="726"/>
      <c r="BG922" s="726"/>
      <c r="BH922" s="726"/>
      <c r="BI922" s="726"/>
      <c r="BJ922" s="726"/>
      <c r="BK922" s="726"/>
      <c r="BL922" s="726"/>
    </row>
    <row r="923" spans="1:64" outlineLevel="1" x14ac:dyDescent="0.2">
      <c r="A923" s="461" t="s">
        <v>1267</v>
      </c>
      <c r="B923" s="463" t="s">
        <v>918</v>
      </c>
      <c r="C923" s="463" t="s">
        <v>918</v>
      </c>
      <c r="D923" s="463" t="s">
        <v>918</v>
      </c>
      <c r="E923" s="463" t="s">
        <v>918</v>
      </c>
      <c r="F923" s="463" t="s">
        <v>918</v>
      </c>
      <c r="G923" s="463" t="s">
        <v>918</v>
      </c>
      <c r="H923" s="463" t="s">
        <v>918</v>
      </c>
      <c r="I923" s="463" t="s">
        <v>918</v>
      </c>
      <c r="J923" s="463" t="s">
        <v>918</v>
      </c>
      <c r="K923" s="463" t="s">
        <v>918</v>
      </c>
      <c r="L923" s="463" t="s">
        <v>918</v>
      </c>
      <c r="M923" s="463" t="s">
        <v>918</v>
      </c>
      <c r="N923" s="463" t="s">
        <v>918</v>
      </c>
      <c r="O923" s="463" t="s">
        <v>918</v>
      </c>
      <c r="P923" s="463" t="s">
        <v>918</v>
      </c>
      <c r="Q923" s="463" t="s">
        <v>918</v>
      </c>
      <c r="R923" s="463" t="s">
        <v>918</v>
      </c>
      <c r="S923" s="463" t="s">
        <v>918</v>
      </c>
      <c r="T923" s="463" t="s">
        <v>918</v>
      </c>
      <c r="U923" s="463" t="s">
        <v>918</v>
      </c>
      <c r="V923" s="463" t="s">
        <v>918</v>
      </c>
      <c r="W923" s="463" t="s">
        <v>918</v>
      </c>
      <c r="X923" s="463" t="s">
        <v>918</v>
      </c>
      <c r="Y923" s="463" t="s">
        <v>918</v>
      </c>
      <c r="Z923" s="726"/>
      <c r="AA923" s="726"/>
      <c r="AB923" s="726"/>
      <c r="AC923" s="726"/>
      <c r="AD923" s="726"/>
      <c r="AE923" s="726"/>
      <c r="AF923" s="726"/>
      <c r="AG923" s="726"/>
      <c r="AH923" s="726"/>
      <c r="AI923" s="726"/>
      <c r="AJ923" s="726"/>
      <c r="AK923" s="726"/>
      <c r="AL923" s="726"/>
      <c r="AM923" s="726"/>
      <c r="AN923" s="726"/>
      <c r="AO923" s="726"/>
      <c r="AP923" s="726"/>
      <c r="AQ923" s="726"/>
      <c r="AR923" s="726"/>
      <c r="AS923" s="726"/>
      <c r="AT923" s="726"/>
      <c r="AU923" s="726"/>
      <c r="AV923" s="726"/>
      <c r="AW923" s="726"/>
      <c r="AX923" s="726"/>
      <c r="AY923" s="726"/>
      <c r="AZ923" s="726"/>
      <c r="BA923" s="726"/>
      <c r="BB923" s="726"/>
      <c r="BC923" s="726"/>
      <c r="BD923" s="726"/>
      <c r="BE923" s="726"/>
      <c r="BF923" s="726"/>
      <c r="BG923" s="726"/>
      <c r="BH923" s="726"/>
      <c r="BI923" s="726"/>
      <c r="BJ923" s="726"/>
      <c r="BK923" s="726"/>
      <c r="BL923" s="726"/>
    </row>
    <row r="924" spans="1:64" outlineLevel="1" x14ac:dyDescent="0.2">
      <c r="A924" s="461" t="s">
        <v>1269</v>
      </c>
      <c r="B924" s="463" t="s">
        <v>918</v>
      </c>
      <c r="C924" s="463" t="s">
        <v>918</v>
      </c>
      <c r="D924" s="463" t="s">
        <v>918</v>
      </c>
      <c r="E924" s="463" t="s">
        <v>918</v>
      </c>
      <c r="F924" s="463" t="s">
        <v>918</v>
      </c>
      <c r="G924" s="463" t="s">
        <v>918</v>
      </c>
      <c r="H924" s="463" t="s">
        <v>918</v>
      </c>
      <c r="I924" s="463" t="s">
        <v>918</v>
      </c>
      <c r="J924" s="463" t="s">
        <v>918</v>
      </c>
      <c r="K924" s="463" t="s">
        <v>918</v>
      </c>
      <c r="L924" s="463" t="s">
        <v>918</v>
      </c>
      <c r="M924" s="463" t="s">
        <v>918</v>
      </c>
      <c r="N924" s="463" t="s">
        <v>918</v>
      </c>
      <c r="O924" s="463" t="s">
        <v>918</v>
      </c>
      <c r="P924" s="463" t="s">
        <v>918</v>
      </c>
      <c r="Q924" s="463" t="s">
        <v>918</v>
      </c>
      <c r="R924" s="463" t="s">
        <v>918</v>
      </c>
      <c r="S924" s="463" t="s">
        <v>918</v>
      </c>
      <c r="T924" s="463" t="s">
        <v>918</v>
      </c>
      <c r="U924" s="463" t="s">
        <v>918</v>
      </c>
      <c r="V924" s="463" t="s">
        <v>918</v>
      </c>
      <c r="W924" s="463" t="s">
        <v>918</v>
      </c>
      <c r="X924" s="463" t="s">
        <v>918</v>
      </c>
      <c r="Y924" s="463" t="s">
        <v>918</v>
      </c>
      <c r="Z924" s="726"/>
      <c r="AA924" s="726"/>
      <c r="AB924" s="726"/>
      <c r="AC924" s="726"/>
      <c r="AD924" s="726"/>
      <c r="AE924" s="726"/>
      <c r="AF924" s="726"/>
      <c r="AG924" s="726"/>
      <c r="AH924" s="726"/>
      <c r="AI924" s="726"/>
      <c r="AJ924" s="726"/>
      <c r="AK924" s="726"/>
      <c r="AL924" s="726"/>
      <c r="AM924" s="726"/>
      <c r="AN924" s="726"/>
      <c r="AO924" s="726"/>
      <c r="AP924" s="726"/>
      <c r="AQ924" s="726"/>
      <c r="AR924" s="726"/>
      <c r="AS924" s="726"/>
      <c r="AT924" s="726"/>
      <c r="AU924" s="726"/>
      <c r="AV924" s="726"/>
      <c r="AW924" s="726"/>
      <c r="AX924" s="726"/>
      <c r="AY924" s="726"/>
      <c r="AZ924" s="726"/>
      <c r="BA924" s="726"/>
      <c r="BB924" s="726"/>
      <c r="BC924" s="726"/>
      <c r="BD924" s="726"/>
      <c r="BE924" s="726"/>
      <c r="BF924" s="726"/>
      <c r="BG924" s="726"/>
      <c r="BH924" s="726"/>
      <c r="BI924" s="726"/>
      <c r="BJ924" s="726"/>
      <c r="BK924" s="726"/>
      <c r="BL924" s="726"/>
    </row>
    <row r="925" spans="1:64" outlineLevel="1" x14ac:dyDescent="0.2">
      <c r="A925" s="461" t="s">
        <v>1271</v>
      </c>
      <c r="B925" s="463" t="s">
        <v>918</v>
      </c>
      <c r="C925" s="463" t="s">
        <v>918</v>
      </c>
      <c r="D925" s="463" t="s">
        <v>918</v>
      </c>
      <c r="E925" s="463" t="s">
        <v>918</v>
      </c>
      <c r="F925" s="463" t="s">
        <v>918</v>
      </c>
      <c r="G925" s="463" t="s">
        <v>918</v>
      </c>
      <c r="H925" s="463" t="s">
        <v>918</v>
      </c>
      <c r="I925" s="463" t="s">
        <v>918</v>
      </c>
      <c r="J925" s="463" t="s">
        <v>918</v>
      </c>
      <c r="K925" s="463" t="s">
        <v>918</v>
      </c>
      <c r="L925" s="463" t="s">
        <v>918</v>
      </c>
      <c r="M925" s="463" t="s">
        <v>918</v>
      </c>
      <c r="N925" s="463" t="s">
        <v>918</v>
      </c>
      <c r="O925" s="463" t="s">
        <v>918</v>
      </c>
      <c r="P925" s="463" t="s">
        <v>918</v>
      </c>
      <c r="Q925" s="463" t="s">
        <v>918</v>
      </c>
      <c r="R925" s="463" t="s">
        <v>918</v>
      </c>
      <c r="S925" s="463" t="s">
        <v>918</v>
      </c>
      <c r="T925" s="463" t="s">
        <v>918</v>
      </c>
      <c r="U925" s="463" t="s">
        <v>918</v>
      </c>
      <c r="V925" s="463" t="s">
        <v>918</v>
      </c>
      <c r="W925" s="463" t="s">
        <v>918</v>
      </c>
      <c r="X925" s="463" t="s">
        <v>918</v>
      </c>
      <c r="Y925" s="463" t="s">
        <v>918</v>
      </c>
      <c r="Z925" s="726"/>
      <c r="AA925" s="726"/>
      <c r="AB925" s="726"/>
      <c r="AC925" s="726"/>
      <c r="AD925" s="726"/>
      <c r="AE925" s="726"/>
      <c r="AF925" s="726"/>
      <c r="AG925" s="726"/>
      <c r="AH925" s="726"/>
      <c r="AI925" s="726"/>
      <c r="AJ925" s="726"/>
      <c r="AK925" s="726"/>
      <c r="AL925" s="726"/>
      <c r="AM925" s="726"/>
      <c r="AN925" s="726"/>
      <c r="AO925" s="726"/>
      <c r="AP925" s="726"/>
      <c r="AQ925" s="726"/>
      <c r="AR925" s="726"/>
      <c r="AS925" s="726"/>
      <c r="AT925" s="726"/>
      <c r="AU925" s="726"/>
      <c r="AV925" s="726"/>
      <c r="AW925" s="726"/>
      <c r="AX925" s="726"/>
      <c r="AY925" s="726"/>
      <c r="AZ925" s="726"/>
      <c r="BA925" s="726"/>
      <c r="BB925" s="726"/>
      <c r="BC925" s="726"/>
      <c r="BD925" s="726"/>
      <c r="BE925" s="726"/>
      <c r="BF925" s="726"/>
      <c r="BG925" s="726"/>
      <c r="BH925" s="726"/>
      <c r="BI925" s="726"/>
      <c r="BJ925" s="726"/>
      <c r="BK925" s="726"/>
      <c r="BL925" s="726"/>
    </row>
    <row r="926" spans="1:64" outlineLevel="1" x14ac:dyDescent="0.2">
      <c r="A926" s="461" t="s">
        <v>1273</v>
      </c>
      <c r="B926" s="463" t="s">
        <v>918</v>
      </c>
      <c r="C926" s="463" t="s">
        <v>918</v>
      </c>
      <c r="D926" s="463" t="s">
        <v>918</v>
      </c>
      <c r="E926" s="463" t="s">
        <v>918</v>
      </c>
      <c r="F926" s="463" t="s">
        <v>918</v>
      </c>
      <c r="G926" s="463" t="s">
        <v>918</v>
      </c>
      <c r="H926" s="463" t="s">
        <v>918</v>
      </c>
      <c r="I926" s="463" t="s">
        <v>918</v>
      </c>
      <c r="J926" s="463" t="s">
        <v>918</v>
      </c>
      <c r="K926" s="463" t="s">
        <v>918</v>
      </c>
      <c r="L926" s="463" t="s">
        <v>918</v>
      </c>
      <c r="M926" s="463" t="s">
        <v>918</v>
      </c>
      <c r="N926" s="463" t="s">
        <v>918</v>
      </c>
      <c r="O926" s="463" t="s">
        <v>918</v>
      </c>
      <c r="P926" s="463" t="s">
        <v>918</v>
      </c>
      <c r="Q926" s="463" t="s">
        <v>918</v>
      </c>
      <c r="R926" s="463" t="s">
        <v>918</v>
      </c>
      <c r="S926" s="463" t="s">
        <v>918</v>
      </c>
      <c r="T926" s="463" t="s">
        <v>918</v>
      </c>
      <c r="U926" s="463" t="s">
        <v>918</v>
      </c>
      <c r="V926" s="463" t="s">
        <v>918</v>
      </c>
      <c r="W926" s="463" t="s">
        <v>918</v>
      </c>
      <c r="X926" s="463" t="s">
        <v>918</v>
      </c>
      <c r="Y926" s="463" t="s">
        <v>918</v>
      </c>
      <c r="Z926" s="726"/>
      <c r="AA926" s="726"/>
      <c r="AB926" s="726"/>
      <c r="AC926" s="726"/>
      <c r="AD926" s="726"/>
      <c r="AE926" s="726"/>
      <c r="AF926" s="726"/>
      <c r="AG926" s="726"/>
      <c r="AH926" s="726"/>
      <c r="AI926" s="726"/>
      <c r="AJ926" s="726"/>
      <c r="AK926" s="726"/>
      <c r="AL926" s="726"/>
      <c r="AM926" s="726"/>
      <c r="AN926" s="726"/>
      <c r="AO926" s="726"/>
      <c r="AP926" s="726"/>
      <c r="AQ926" s="726"/>
      <c r="AR926" s="726"/>
      <c r="AS926" s="726"/>
      <c r="AT926" s="726"/>
      <c r="AU926" s="726"/>
      <c r="AV926" s="726"/>
      <c r="AW926" s="726"/>
      <c r="AX926" s="726"/>
      <c r="AY926" s="726"/>
      <c r="AZ926" s="726"/>
      <c r="BA926" s="726"/>
      <c r="BB926" s="726"/>
      <c r="BC926" s="726"/>
      <c r="BD926" s="726"/>
      <c r="BE926" s="726"/>
      <c r="BF926" s="726"/>
      <c r="BG926" s="726"/>
      <c r="BH926" s="726"/>
      <c r="BI926" s="726"/>
      <c r="BJ926" s="726"/>
      <c r="BK926" s="726"/>
      <c r="BL926" s="726"/>
    </row>
    <row r="927" spans="1:64" outlineLevel="1" x14ac:dyDescent="0.2">
      <c r="A927" s="461" t="s">
        <v>1275</v>
      </c>
      <c r="B927" s="463" t="s">
        <v>918</v>
      </c>
      <c r="C927" s="463" t="s">
        <v>918</v>
      </c>
      <c r="D927" s="463" t="s">
        <v>918</v>
      </c>
      <c r="E927" s="463" t="s">
        <v>918</v>
      </c>
      <c r="F927" s="463" t="s">
        <v>918</v>
      </c>
      <c r="G927" s="463" t="s">
        <v>918</v>
      </c>
      <c r="H927" s="463" t="s">
        <v>918</v>
      </c>
      <c r="I927" s="463" t="s">
        <v>918</v>
      </c>
      <c r="J927" s="463" t="s">
        <v>918</v>
      </c>
      <c r="K927" s="463" t="s">
        <v>918</v>
      </c>
      <c r="L927" s="463" t="s">
        <v>918</v>
      </c>
      <c r="M927" s="463" t="s">
        <v>918</v>
      </c>
      <c r="N927" s="463" t="s">
        <v>918</v>
      </c>
      <c r="O927" s="463" t="s">
        <v>918</v>
      </c>
      <c r="P927" s="463" t="s">
        <v>918</v>
      </c>
      <c r="Q927" s="463" t="s">
        <v>918</v>
      </c>
      <c r="R927" s="463" t="s">
        <v>918</v>
      </c>
      <c r="S927" s="463" t="s">
        <v>918</v>
      </c>
      <c r="T927" s="463" t="s">
        <v>918</v>
      </c>
      <c r="U927" s="463" t="s">
        <v>918</v>
      </c>
      <c r="V927" s="463" t="s">
        <v>918</v>
      </c>
      <c r="W927" s="463" t="s">
        <v>918</v>
      </c>
      <c r="X927" s="463" t="s">
        <v>918</v>
      </c>
      <c r="Y927" s="463" t="s">
        <v>918</v>
      </c>
      <c r="Z927" s="726"/>
      <c r="AA927" s="726"/>
      <c r="AB927" s="726"/>
      <c r="AC927" s="726"/>
      <c r="AD927" s="726"/>
      <c r="AE927" s="726"/>
      <c r="AF927" s="726"/>
      <c r="AG927" s="726"/>
      <c r="AH927" s="726"/>
      <c r="AI927" s="726"/>
      <c r="AJ927" s="726"/>
      <c r="AK927" s="726"/>
      <c r="AL927" s="726"/>
      <c r="AM927" s="726"/>
      <c r="AN927" s="726"/>
      <c r="AO927" s="726"/>
      <c r="AP927" s="726"/>
      <c r="AQ927" s="726"/>
      <c r="AR927" s="726"/>
      <c r="AS927" s="726"/>
      <c r="AT927" s="726"/>
      <c r="AU927" s="726"/>
      <c r="AV927" s="726"/>
      <c r="AW927" s="726"/>
      <c r="AX927" s="726"/>
      <c r="AY927" s="726"/>
      <c r="AZ927" s="726"/>
      <c r="BA927" s="726"/>
      <c r="BB927" s="726"/>
      <c r="BC927" s="726"/>
      <c r="BD927" s="726"/>
      <c r="BE927" s="726"/>
      <c r="BF927" s="726"/>
      <c r="BG927" s="726"/>
      <c r="BH927" s="726"/>
      <c r="BI927" s="726"/>
      <c r="BJ927" s="726"/>
      <c r="BK927" s="726"/>
      <c r="BL927" s="726"/>
    </row>
    <row r="928" spans="1:64" outlineLevel="1" x14ac:dyDescent="0.2">
      <c r="A928" s="461" t="s">
        <v>1277</v>
      </c>
      <c r="B928" s="463" t="s">
        <v>918</v>
      </c>
      <c r="C928" s="463" t="s">
        <v>918</v>
      </c>
      <c r="D928" s="463" t="s">
        <v>918</v>
      </c>
      <c r="E928" s="463" t="s">
        <v>918</v>
      </c>
      <c r="F928" s="463" t="s">
        <v>918</v>
      </c>
      <c r="G928" s="463" t="s">
        <v>918</v>
      </c>
      <c r="H928" s="463" t="s">
        <v>918</v>
      </c>
      <c r="I928" s="463" t="s">
        <v>918</v>
      </c>
      <c r="J928" s="463" t="s">
        <v>918</v>
      </c>
      <c r="K928" s="463" t="s">
        <v>918</v>
      </c>
      <c r="L928" s="463" t="s">
        <v>918</v>
      </c>
      <c r="M928" s="463" t="s">
        <v>918</v>
      </c>
      <c r="N928" s="463" t="s">
        <v>918</v>
      </c>
      <c r="O928" s="463" t="s">
        <v>918</v>
      </c>
      <c r="P928" s="463" t="s">
        <v>918</v>
      </c>
      <c r="Q928" s="463" t="s">
        <v>918</v>
      </c>
      <c r="R928" s="463" t="s">
        <v>918</v>
      </c>
      <c r="S928" s="463" t="s">
        <v>918</v>
      </c>
      <c r="T928" s="463" t="s">
        <v>918</v>
      </c>
      <c r="U928" s="463" t="s">
        <v>918</v>
      </c>
      <c r="V928" s="463" t="s">
        <v>918</v>
      </c>
      <c r="W928" s="463" t="s">
        <v>918</v>
      </c>
      <c r="X928" s="463" t="s">
        <v>918</v>
      </c>
      <c r="Y928" s="463" t="s">
        <v>918</v>
      </c>
      <c r="Z928" s="726"/>
      <c r="AA928" s="726"/>
      <c r="AB928" s="726"/>
      <c r="AC928" s="726"/>
      <c r="AD928" s="726"/>
      <c r="AE928" s="726"/>
      <c r="AF928" s="726"/>
      <c r="AG928" s="726"/>
      <c r="AH928" s="726"/>
      <c r="AI928" s="726"/>
      <c r="AJ928" s="726"/>
      <c r="AK928" s="726"/>
      <c r="AL928" s="726"/>
      <c r="AM928" s="726"/>
      <c r="AN928" s="726"/>
      <c r="AO928" s="726"/>
      <c r="AP928" s="726"/>
      <c r="AQ928" s="726"/>
      <c r="AR928" s="726"/>
      <c r="AS928" s="726"/>
      <c r="AT928" s="726"/>
      <c r="AU928" s="726"/>
      <c r="AV928" s="726"/>
      <c r="AW928" s="726"/>
      <c r="AX928" s="726"/>
      <c r="AY928" s="726"/>
      <c r="AZ928" s="726"/>
      <c r="BA928" s="726"/>
      <c r="BB928" s="726"/>
      <c r="BC928" s="726"/>
      <c r="BD928" s="726"/>
      <c r="BE928" s="726"/>
      <c r="BF928" s="726"/>
      <c r="BG928" s="726"/>
      <c r="BH928" s="726"/>
      <c r="BI928" s="726"/>
      <c r="BJ928" s="726"/>
      <c r="BK928" s="726"/>
      <c r="BL928" s="726"/>
    </row>
    <row r="929" spans="1:64" outlineLevel="1" x14ac:dyDescent="0.2">
      <c r="A929" s="461" t="s">
        <v>1279</v>
      </c>
      <c r="B929" s="463" t="s">
        <v>918</v>
      </c>
      <c r="C929" s="463" t="s">
        <v>918</v>
      </c>
      <c r="D929" s="463" t="s">
        <v>918</v>
      </c>
      <c r="E929" s="463" t="s">
        <v>918</v>
      </c>
      <c r="F929" s="463" t="s">
        <v>918</v>
      </c>
      <c r="G929" s="463" t="s">
        <v>918</v>
      </c>
      <c r="H929" s="463" t="s">
        <v>918</v>
      </c>
      <c r="I929" s="463" t="s">
        <v>918</v>
      </c>
      <c r="J929" s="463" t="s">
        <v>918</v>
      </c>
      <c r="K929" s="463" t="s">
        <v>918</v>
      </c>
      <c r="L929" s="463" t="s">
        <v>918</v>
      </c>
      <c r="M929" s="463" t="s">
        <v>918</v>
      </c>
      <c r="N929" s="463" t="s">
        <v>918</v>
      </c>
      <c r="O929" s="463" t="s">
        <v>918</v>
      </c>
      <c r="P929" s="463" t="s">
        <v>918</v>
      </c>
      <c r="Q929" s="463" t="s">
        <v>918</v>
      </c>
      <c r="R929" s="463" t="s">
        <v>918</v>
      </c>
      <c r="S929" s="463" t="s">
        <v>918</v>
      </c>
      <c r="T929" s="463" t="s">
        <v>918</v>
      </c>
      <c r="U929" s="463" t="s">
        <v>918</v>
      </c>
      <c r="V929" s="463" t="s">
        <v>918</v>
      </c>
      <c r="W929" s="463" t="s">
        <v>918</v>
      </c>
      <c r="X929" s="463" t="s">
        <v>918</v>
      </c>
      <c r="Y929" s="463" t="s">
        <v>918</v>
      </c>
      <c r="Z929" s="726"/>
      <c r="AA929" s="726"/>
      <c r="AB929" s="726"/>
      <c r="AC929" s="726"/>
      <c r="AD929" s="726"/>
      <c r="AE929" s="726"/>
      <c r="AF929" s="726"/>
      <c r="AG929" s="726"/>
      <c r="AH929" s="726"/>
      <c r="AI929" s="726"/>
      <c r="AJ929" s="726"/>
      <c r="AK929" s="726"/>
      <c r="AL929" s="726"/>
      <c r="AM929" s="726"/>
      <c r="AN929" s="726"/>
      <c r="AO929" s="726"/>
      <c r="AP929" s="726"/>
      <c r="AQ929" s="726"/>
      <c r="AR929" s="726"/>
      <c r="AS929" s="726"/>
      <c r="AT929" s="726"/>
      <c r="AU929" s="726"/>
      <c r="AV929" s="726"/>
      <c r="AW929" s="726"/>
      <c r="AX929" s="726"/>
      <c r="AY929" s="726"/>
      <c r="AZ929" s="726"/>
      <c r="BA929" s="726"/>
      <c r="BB929" s="726"/>
      <c r="BC929" s="726"/>
      <c r="BD929" s="726"/>
      <c r="BE929" s="726"/>
      <c r="BF929" s="726"/>
      <c r="BG929" s="726"/>
      <c r="BH929" s="726"/>
      <c r="BI929" s="726"/>
      <c r="BJ929" s="726"/>
      <c r="BK929" s="726"/>
      <c r="BL929" s="726"/>
    </row>
    <row r="930" spans="1:64" outlineLevel="1" x14ac:dyDescent="0.2">
      <c r="A930" s="461" t="s">
        <v>1281</v>
      </c>
      <c r="B930" s="463" t="s">
        <v>918</v>
      </c>
      <c r="C930" s="463" t="s">
        <v>918</v>
      </c>
      <c r="D930" s="463" t="s">
        <v>918</v>
      </c>
      <c r="E930" s="463" t="s">
        <v>918</v>
      </c>
      <c r="F930" s="463" t="s">
        <v>918</v>
      </c>
      <c r="G930" s="463" t="s">
        <v>918</v>
      </c>
      <c r="H930" s="463" t="s">
        <v>918</v>
      </c>
      <c r="I930" s="463" t="s">
        <v>918</v>
      </c>
      <c r="J930" s="463" t="s">
        <v>918</v>
      </c>
      <c r="K930" s="463" t="s">
        <v>918</v>
      </c>
      <c r="L930" s="463" t="s">
        <v>918</v>
      </c>
      <c r="M930" s="463" t="s">
        <v>918</v>
      </c>
      <c r="N930" s="463" t="s">
        <v>918</v>
      </c>
      <c r="O930" s="463" t="s">
        <v>918</v>
      </c>
      <c r="P930" s="463" t="s">
        <v>918</v>
      </c>
      <c r="Q930" s="463" t="s">
        <v>918</v>
      </c>
      <c r="R930" s="463" t="s">
        <v>918</v>
      </c>
      <c r="S930" s="463" t="s">
        <v>918</v>
      </c>
      <c r="T930" s="463" t="s">
        <v>918</v>
      </c>
      <c r="U930" s="463" t="s">
        <v>918</v>
      </c>
      <c r="V930" s="463" t="s">
        <v>918</v>
      </c>
      <c r="W930" s="463" t="s">
        <v>918</v>
      </c>
      <c r="X930" s="463" t="s">
        <v>918</v>
      </c>
      <c r="Y930" s="463" t="s">
        <v>918</v>
      </c>
      <c r="Z930" s="726"/>
      <c r="AA930" s="726"/>
      <c r="AB930" s="726"/>
      <c r="AC930" s="726"/>
      <c r="AD930" s="726"/>
      <c r="AE930" s="726"/>
      <c r="AF930" s="726"/>
      <c r="AG930" s="726"/>
      <c r="AH930" s="726"/>
      <c r="AI930" s="726"/>
      <c r="AJ930" s="726"/>
      <c r="AK930" s="726"/>
      <c r="AL930" s="726"/>
      <c r="AM930" s="726"/>
      <c r="AN930" s="726"/>
      <c r="AO930" s="726"/>
      <c r="AP930" s="726"/>
      <c r="AQ930" s="726"/>
      <c r="AR930" s="726"/>
      <c r="AS930" s="726"/>
      <c r="AT930" s="726"/>
      <c r="AU930" s="726"/>
      <c r="AV930" s="726"/>
      <c r="AW930" s="726"/>
      <c r="AX930" s="726"/>
      <c r="AY930" s="726"/>
      <c r="AZ930" s="726"/>
      <c r="BA930" s="726"/>
      <c r="BB930" s="726"/>
      <c r="BC930" s="726"/>
      <c r="BD930" s="726"/>
      <c r="BE930" s="726"/>
      <c r="BF930" s="726"/>
      <c r="BG930" s="726"/>
      <c r="BH930" s="726"/>
      <c r="BI930" s="726"/>
      <c r="BJ930" s="726"/>
      <c r="BK930" s="726"/>
      <c r="BL930" s="726"/>
    </row>
    <row r="931" spans="1:64" outlineLevel="1" x14ac:dyDescent="0.2">
      <c r="A931" s="461" t="s">
        <v>1283</v>
      </c>
      <c r="B931" s="463" t="s">
        <v>918</v>
      </c>
      <c r="C931" s="463" t="s">
        <v>918</v>
      </c>
      <c r="D931" s="463" t="s">
        <v>918</v>
      </c>
      <c r="E931" s="463" t="s">
        <v>918</v>
      </c>
      <c r="F931" s="463" t="s">
        <v>918</v>
      </c>
      <c r="G931" s="463" t="s">
        <v>918</v>
      </c>
      <c r="H931" s="463" t="s">
        <v>918</v>
      </c>
      <c r="I931" s="463" t="s">
        <v>918</v>
      </c>
      <c r="J931" s="463" t="s">
        <v>918</v>
      </c>
      <c r="K931" s="463" t="s">
        <v>918</v>
      </c>
      <c r="L931" s="463" t="s">
        <v>918</v>
      </c>
      <c r="M931" s="463" t="s">
        <v>918</v>
      </c>
      <c r="N931" s="463" t="s">
        <v>918</v>
      </c>
      <c r="O931" s="463" t="s">
        <v>918</v>
      </c>
      <c r="P931" s="463" t="s">
        <v>918</v>
      </c>
      <c r="Q931" s="463" t="s">
        <v>918</v>
      </c>
      <c r="R931" s="463" t="s">
        <v>918</v>
      </c>
      <c r="S931" s="463" t="s">
        <v>918</v>
      </c>
      <c r="T931" s="463" t="s">
        <v>918</v>
      </c>
      <c r="U931" s="463" t="s">
        <v>918</v>
      </c>
      <c r="V931" s="463" t="s">
        <v>918</v>
      </c>
      <c r="W931" s="463" t="s">
        <v>918</v>
      </c>
      <c r="X931" s="463" t="s">
        <v>918</v>
      </c>
      <c r="Y931" s="463" t="s">
        <v>918</v>
      </c>
      <c r="Z931" s="726"/>
      <c r="AA931" s="726"/>
      <c r="AB931" s="726"/>
      <c r="AC931" s="726"/>
      <c r="AD931" s="726"/>
      <c r="AE931" s="726"/>
      <c r="AF931" s="726"/>
      <c r="AG931" s="726"/>
      <c r="AH931" s="726"/>
      <c r="AI931" s="726"/>
      <c r="AJ931" s="726"/>
      <c r="AK931" s="726"/>
      <c r="AL931" s="726"/>
      <c r="AM931" s="726"/>
      <c r="AN931" s="726"/>
      <c r="AO931" s="726"/>
      <c r="AP931" s="726"/>
      <c r="AQ931" s="726"/>
      <c r="AR931" s="726"/>
      <c r="AS931" s="726"/>
      <c r="AT931" s="726"/>
      <c r="AU931" s="726"/>
      <c r="AV931" s="726"/>
      <c r="AW931" s="726"/>
      <c r="AX931" s="726"/>
      <c r="AY931" s="726"/>
      <c r="AZ931" s="726"/>
      <c r="BA931" s="726"/>
      <c r="BB931" s="726"/>
      <c r="BC931" s="726"/>
      <c r="BD931" s="726"/>
      <c r="BE931" s="726"/>
      <c r="BF931" s="726"/>
      <c r="BG931" s="726"/>
      <c r="BH931" s="726"/>
      <c r="BI931" s="726"/>
      <c r="BJ931" s="726"/>
      <c r="BK931" s="726"/>
      <c r="BL931" s="726"/>
    </row>
    <row r="932" spans="1:64" outlineLevel="1" x14ac:dyDescent="0.2">
      <c r="A932" s="461" t="s">
        <v>1285</v>
      </c>
      <c r="B932" s="463" t="s">
        <v>918</v>
      </c>
      <c r="C932" s="463" t="s">
        <v>918</v>
      </c>
      <c r="D932" s="463" t="s">
        <v>918</v>
      </c>
      <c r="E932" s="463" t="s">
        <v>918</v>
      </c>
      <c r="F932" s="463" t="s">
        <v>918</v>
      </c>
      <c r="G932" s="463" t="s">
        <v>918</v>
      </c>
      <c r="H932" s="463" t="s">
        <v>918</v>
      </c>
      <c r="I932" s="463" t="s">
        <v>918</v>
      </c>
      <c r="J932" s="463" t="s">
        <v>918</v>
      </c>
      <c r="K932" s="463" t="s">
        <v>918</v>
      </c>
      <c r="L932" s="463" t="s">
        <v>918</v>
      </c>
      <c r="M932" s="463" t="s">
        <v>918</v>
      </c>
      <c r="N932" s="463" t="s">
        <v>918</v>
      </c>
      <c r="O932" s="463" t="s">
        <v>918</v>
      </c>
      <c r="P932" s="463" t="s">
        <v>918</v>
      </c>
      <c r="Q932" s="463" t="s">
        <v>918</v>
      </c>
      <c r="R932" s="463" t="s">
        <v>918</v>
      </c>
      <c r="S932" s="463" t="s">
        <v>918</v>
      </c>
      <c r="T932" s="463" t="s">
        <v>918</v>
      </c>
      <c r="U932" s="463" t="s">
        <v>918</v>
      </c>
      <c r="V932" s="463" t="s">
        <v>918</v>
      </c>
      <c r="W932" s="463" t="s">
        <v>918</v>
      </c>
      <c r="X932" s="463" t="s">
        <v>918</v>
      </c>
      <c r="Y932" s="463" t="s">
        <v>918</v>
      </c>
      <c r="Z932" s="726"/>
      <c r="AA932" s="726"/>
      <c r="AB932" s="726"/>
      <c r="AC932" s="726"/>
      <c r="AD932" s="726"/>
      <c r="AE932" s="726"/>
      <c r="AF932" s="726"/>
      <c r="AG932" s="726"/>
      <c r="AH932" s="726"/>
      <c r="AI932" s="726"/>
      <c r="AJ932" s="726"/>
      <c r="AK932" s="726"/>
      <c r="AL932" s="726"/>
      <c r="AM932" s="726"/>
      <c r="AN932" s="726"/>
      <c r="AO932" s="726"/>
      <c r="AP932" s="726"/>
      <c r="AQ932" s="726"/>
      <c r="AR932" s="726"/>
      <c r="AS932" s="726"/>
      <c r="AT932" s="726"/>
      <c r="AU932" s="726"/>
      <c r="AV932" s="726"/>
      <c r="AW932" s="726"/>
      <c r="AX932" s="726"/>
      <c r="AY932" s="726"/>
      <c r="AZ932" s="726"/>
      <c r="BA932" s="726"/>
      <c r="BB932" s="726"/>
      <c r="BC932" s="726"/>
      <c r="BD932" s="726"/>
      <c r="BE932" s="726"/>
      <c r="BF932" s="726"/>
      <c r="BG932" s="726"/>
      <c r="BH932" s="726"/>
      <c r="BI932" s="726"/>
      <c r="BJ932" s="726"/>
      <c r="BK932" s="726"/>
      <c r="BL932" s="726"/>
    </row>
    <row r="933" spans="1:64" outlineLevel="1" x14ac:dyDescent="0.2">
      <c r="A933" s="461" t="s">
        <v>1287</v>
      </c>
      <c r="B933" s="463" t="s">
        <v>918</v>
      </c>
      <c r="C933" s="463" t="s">
        <v>918</v>
      </c>
      <c r="D933" s="463" t="s">
        <v>918</v>
      </c>
      <c r="E933" s="463" t="s">
        <v>918</v>
      </c>
      <c r="F933" s="463" t="s">
        <v>918</v>
      </c>
      <c r="G933" s="463" t="s">
        <v>918</v>
      </c>
      <c r="H933" s="463" t="s">
        <v>918</v>
      </c>
      <c r="I933" s="463" t="s">
        <v>918</v>
      </c>
      <c r="J933" s="463" t="s">
        <v>918</v>
      </c>
      <c r="K933" s="463" t="s">
        <v>918</v>
      </c>
      <c r="L933" s="463" t="s">
        <v>918</v>
      </c>
      <c r="M933" s="463" t="s">
        <v>918</v>
      </c>
      <c r="N933" s="463" t="s">
        <v>918</v>
      </c>
      <c r="O933" s="463" t="s">
        <v>918</v>
      </c>
      <c r="P933" s="463" t="s">
        <v>918</v>
      </c>
      <c r="Q933" s="463" t="s">
        <v>918</v>
      </c>
      <c r="R933" s="463" t="s">
        <v>918</v>
      </c>
      <c r="S933" s="463" t="s">
        <v>918</v>
      </c>
      <c r="T933" s="463" t="s">
        <v>918</v>
      </c>
      <c r="U933" s="463" t="s">
        <v>918</v>
      </c>
      <c r="V933" s="463" t="s">
        <v>918</v>
      </c>
      <c r="W933" s="463" t="s">
        <v>918</v>
      </c>
      <c r="X933" s="463" t="s">
        <v>918</v>
      </c>
      <c r="Y933" s="463" t="s">
        <v>918</v>
      </c>
      <c r="Z933" s="726"/>
      <c r="AA933" s="726"/>
      <c r="AB933" s="726"/>
      <c r="AC933" s="726"/>
      <c r="AD933" s="726"/>
      <c r="AE933" s="726"/>
      <c r="AF933" s="726"/>
      <c r="AG933" s="726"/>
      <c r="AH933" s="726"/>
      <c r="AI933" s="726"/>
      <c r="AJ933" s="726"/>
      <c r="AK933" s="726"/>
      <c r="AL933" s="726"/>
      <c r="AM933" s="726"/>
      <c r="AN933" s="726"/>
      <c r="AO933" s="726"/>
      <c r="AP933" s="726"/>
      <c r="AQ933" s="726"/>
      <c r="AR933" s="726"/>
      <c r="AS933" s="726"/>
      <c r="AT933" s="726"/>
      <c r="AU933" s="726"/>
      <c r="AV933" s="726"/>
      <c r="AW933" s="726"/>
      <c r="AX933" s="726"/>
      <c r="AY933" s="726"/>
      <c r="AZ933" s="726"/>
      <c r="BA933" s="726"/>
      <c r="BB933" s="726"/>
      <c r="BC933" s="726"/>
      <c r="BD933" s="726"/>
      <c r="BE933" s="726"/>
      <c r="BF933" s="726"/>
      <c r="BG933" s="726"/>
      <c r="BH933" s="726"/>
      <c r="BI933" s="726"/>
      <c r="BJ933" s="726"/>
      <c r="BK933" s="726"/>
      <c r="BL933" s="726"/>
    </row>
    <row r="934" spans="1:64" outlineLevel="1" x14ac:dyDescent="0.2">
      <c r="A934" s="461" t="s">
        <v>1289</v>
      </c>
      <c r="B934" s="463" t="s">
        <v>918</v>
      </c>
      <c r="C934" s="463" t="s">
        <v>918</v>
      </c>
      <c r="D934" s="463" t="s">
        <v>918</v>
      </c>
      <c r="E934" s="463" t="s">
        <v>918</v>
      </c>
      <c r="F934" s="463" t="s">
        <v>918</v>
      </c>
      <c r="G934" s="463" t="s">
        <v>918</v>
      </c>
      <c r="H934" s="463" t="s">
        <v>918</v>
      </c>
      <c r="I934" s="463" t="s">
        <v>918</v>
      </c>
      <c r="J934" s="463" t="s">
        <v>918</v>
      </c>
      <c r="K934" s="463" t="s">
        <v>918</v>
      </c>
      <c r="L934" s="463" t="s">
        <v>918</v>
      </c>
      <c r="M934" s="463" t="s">
        <v>918</v>
      </c>
      <c r="N934" s="463" t="s">
        <v>918</v>
      </c>
      <c r="O934" s="463" t="s">
        <v>918</v>
      </c>
      <c r="P934" s="463" t="s">
        <v>918</v>
      </c>
      <c r="Q934" s="463" t="s">
        <v>918</v>
      </c>
      <c r="R934" s="463" t="s">
        <v>918</v>
      </c>
      <c r="S934" s="463" t="s">
        <v>918</v>
      </c>
      <c r="T934" s="463" t="s">
        <v>918</v>
      </c>
      <c r="U934" s="463" t="s">
        <v>918</v>
      </c>
      <c r="V934" s="463" t="s">
        <v>918</v>
      </c>
      <c r="W934" s="463" t="s">
        <v>918</v>
      </c>
      <c r="X934" s="463" t="s">
        <v>918</v>
      </c>
      <c r="Y934" s="463" t="s">
        <v>918</v>
      </c>
      <c r="Z934" s="726"/>
      <c r="AA934" s="726"/>
      <c r="AB934" s="726"/>
      <c r="AC934" s="726"/>
      <c r="AD934" s="726"/>
      <c r="AE934" s="726"/>
      <c r="AF934" s="726"/>
      <c r="AG934" s="726"/>
      <c r="AH934" s="726"/>
      <c r="AI934" s="726"/>
      <c r="AJ934" s="726"/>
      <c r="AK934" s="726"/>
      <c r="AL934" s="726"/>
      <c r="AM934" s="726"/>
      <c r="AN934" s="726"/>
      <c r="AO934" s="726"/>
      <c r="AP934" s="726"/>
      <c r="AQ934" s="726"/>
      <c r="AR934" s="726"/>
      <c r="AS934" s="726"/>
      <c r="AT934" s="726"/>
      <c r="AU934" s="726"/>
      <c r="AV934" s="726"/>
      <c r="AW934" s="726"/>
      <c r="AX934" s="726"/>
      <c r="AY934" s="726"/>
      <c r="AZ934" s="726"/>
      <c r="BA934" s="726"/>
      <c r="BB934" s="726"/>
      <c r="BC934" s="726"/>
      <c r="BD934" s="726"/>
      <c r="BE934" s="726"/>
      <c r="BF934" s="726"/>
      <c r="BG934" s="726"/>
      <c r="BH934" s="726"/>
      <c r="BI934" s="726"/>
      <c r="BJ934" s="726"/>
      <c r="BK934" s="726"/>
      <c r="BL934" s="726"/>
    </row>
    <row r="935" spans="1:64" outlineLevel="1" x14ac:dyDescent="0.2">
      <c r="A935" s="461" t="s">
        <v>1291</v>
      </c>
      <c r="B935" s="463" t="s">
        <v>918</v>
      </c>
      <c r="C935" s="463" t="s">
        <v>918</v>
      </c>
      <c r="D935" s="463" t="s">
        <v>918</v>
      </c>
      <c r="E935" s="463" t="s">
        <v>918</v>
      </c>
      <c r="F935" s="463" t="s">
        <v>918</v>
      </c>
      <c r="G935" s="463" t="s">
        <v>918</v>
      </c>
      <c r="H935" s="463" t="s">
        <v>918</v>
      </c>
      <c r="I935" s="463" t="s">
        <v>918</v>
      </c>
      <c r="J935" s="463" t="s">
        <v>918</v>
      </c>
      <c r="K935" s="463" t="s">
        <v>918</v>
      </c>
      <c r="L935" s="463" t="s">
        <v>918</v>
      </c>
      <c r="M935" s="463" t="s">
        <v>918</v>
      </c>
      <c r="N935" s="463" t="s">
        <v>918</v>
      </c>
      <c r="O935" s="463" t="s">
        <v>918</v>
      </c>
      <c r="P935" s="463" t="s">
        <v>918</v>
      </c>
      <c r="Q935" s="463" t="s">
        <v>918</v>
      </c>
      <c r="R935" s="463" t="s">
        <v>918</v>
      </c>
      <c r="S935" s="463" t="s">
        <v>918</v>
      </c>
      <c r="T935" s="463" t="s">
        <v>918</v>
      </c>
      <c r="U935" s="463" t="s">
        <v>918</v>
      </c>
      <c r="V935" s="463" t="s">
        <v>918</v>
      </c>
      <c r="W935" s="463" t="s">
        <v>918</v>
      </c>
      <c r="X935" s="463" t="s">
        <v>918</v>
      </c>
      <c r="Y935" s="463" t="s">
        <v>918</v>
      </c>
      <c r="Z935" s="726"/>
      <c r="AA935" s="726"/>
      <c r="AB935" s="726"/>
      <c r="AC935" s="726"/>
      <c r="AD935" s="726"/>
      <c r="AE935" s="726"/>
      <c r="AF935" s="726"/>
      <c r="AG935" s="726"/>
      <c r="AH935" s="726"/>
      <c r="AI935" s="726"/>
      <c r="AJ935" s="726"/>
      <c r="AK935" s="726"/>
      <c r="AL935" s="726"/>
      <c r="AM935" s="726"/>
      <c r="AN935" s="726"/>
      <c r="AO935" s="726"/>
      <c r="AP935" s="726"/>
      <c r="AQ935" s="726"/>
      <c r="AR935" s="726"/>
      <c r="AS935" s="726"/>
      <c r="AT935" s="726"/>
      <c r="AU935" s="726"/>
      <c r="AV935" s="726"/>
      <c r="AW935" s="726"/>
      <c r="AX935" s="726"/>
      <c r="AY935" s="726"/>
      <c r="AZ935" s="726"/>
      <c r="BA935" s="726"/>
      <c r="BB935" s="726"/>
      <c r="BC935" s="726"/>
      <c r="BD935" s="726"/>
      <c r="BE935" s="726"/>
      <c r="BF935" s="726"/>
      <c r="BG935" s="726"/>
      <c r="BH935" s="726"/>
      <c r="BI935" s="726"/>
      <c r="BJ935" s="726"/>
      <c r="BK935" s="726"/>
      <c r="BL935" s="726"/>
    </row>
    <row r="936" spans="1:64" outlineLevel="1" x14ac:dyDescent="0.2">
      <c r="A936" s="461" t="s">
        <v>1293</v>
      </c>
      <c r="B936" s="463" t="s">
        <v>918</v>
      </c>
      <c r="C936" s="463" t="s">
        <v>918</v>
      </c>
      <c r="D936" s="463" t="s">
        <v>918</v>
      </c>
      <c r="E936" s="463" t="s">
        <v>918</v>
      </c>
      <c r="F936" s="463" t="s">
        <v>918</v>
      </c>
      <c r="G936" s="463" t="s">
        <v>918</v>
      </c>
      <c r="H936" s="463" t="s">
        <v>918</v>
      </c>
      <c r="I936" s="463" t="s">
        <v>918</v>
      </c>
      <c r="J936" s="463" t="s">
        <v>918</v>
      </c>
      <c r="K936" s="463" t="s">
        <v>918</v>
      </c>
      <c r="L936" s="463" t="s">
        <v>918</v>
      </c>
      <c r="M936" s="463" t="s">
        <v>918</v>
      </c>
      <c r="N936" s="463" t="s">
        <v>918</v>
      </c>
      <c r="O936" s="463" t="s">
        <v>918</v>
      </c>
      <c r="P936" s="463" t="s">
        <v>918</v>
      </c>
      <c r="Q936" s="463" t="s">
        <v>918</v>
      </c>
      <c r="R936" s="463" t="s">
        <v>918</v>
      </c>
      <c r="S936" s="463" t="s">
        <v>918</v>
      </c>
      <c r="T936" s="463" t="s">
        <v>918</v>
      </c>
      <c r="U936" s="463" t="s">
        <v>918</v>
      </c>
      <c r="V936" s="463" t="s">
        <v>918</v>
      </c>
      <c r="W936" s="463" t="s">
        <v>918</v>
      </c>
      <c r="X936" s="463" t="s">
        <v>918</v>
      </c>
      <c r="Y936" s="463" t="s">
        <v>918</v>
      </c>
      <c r="Z936" s="726"/>
      <c r="AA936" s="726"/>
      <c r="AB936" s="726"/>
      <c r="AC936" s="726"/>
      <c r="AD936" s="726"/>
      <c r="AE936" s="726"/>
      <c r="AF936" s="726"/>
      <c r="AG936" s="726"/>
      <c r="AH936" s="726"/>
      <c r="AI936" s="726"/>
      <c r="AJ936" s="726"/>
      <c r="AK936" s="726"/>
      <c r="AL936" s="726"/>
      <c r="AM936" s="726"/>
      <c r="AN936" s="726"/>
      <c r="AO936" s="726"/>
      <c r="AP936" s="726"/>
      <c r="AQ936" s="726"/>
      <c r="AR936" s="726"/>
      <c r="AS936" s="726"/>
      <c r="AT936" s="726"/>
      <c r="AU936" s="726"/>
      <c r="AV936" s="726"/>
      <c r="AW936" s="726"/>
      <c r="AX936" s="726"/>
      <c r="AY936" s="726"/>
      <c r="AZ936" s="726"/>
      <c r="BA936" s="726"/>
      <c r="BB936" s="726"/>
      <c r="BC936" s="726"/>
      <c r="BD936" s="726"/>
      <c r="BE936" s="726"/>
      <c r="BF936" s="726"/>
      <c r="BG936" s="726"/>
      <c r="BH936" s="726"/>
      <c r="BI936" s="726"/>
      <c r="BJ936" s="726"/>
      <c r="BK936" s="726"/>
      <c r="BL936" s="726"/>
    </row>
    <row r="937" spans="1:64" outlineLevel="1" x14ac:dyDescent="0.2">
      <c r="A937" s="461" t="s">
        <v>1295</v>
      </c>
      <c r="B937" s="463" t="s">
        <v>918</v>
      </c>
      <c r="C937" s="463" t="s">
        <v>918</v>
      </c>
      <c r="D937" s="463" t="s">
        <v>918</v>
      </c>
      <c r="E937" s="463" t="s">
        <v>918</v>
      </c>
      <c r="F937" s="463" t="s">
        <v>918</v>
      </c>
      <c r="G937" s="463" t="s">
        <v>918</v>
      </c>
      <c r="H937" s="463" t="s">
        <v>918</v>
      </c>
      <c r="I937" s="463" t="s">
        <v>918</v>
      </c>
      <c r="J937" s="463" t="s">
        <v>918</v>
      </c>
      <c r="K937" s="463" t="s">
        <v>918</v>
      </c>
      <c r="L937" s="463" t="s">
        <v>918</v>
      </c>
      <c r="M937" s="463" t="s">
        <v>918</v>
      </c>
      <c r="N937" s="463" t="s">
        <v>918</v>
      </c>
      <c r="O937" s="463" t="s">
        <v>918</v>
      </c>
      <c r="P937" s="463" t="s">
        <v>918</v>
      </c>
      <c r="Q937" s="463" t="s">
        <v>918</v>
      </c>
      <c r="R937" s="463" t="s">
        <v>918</v>
      </c>
      <c r="S937" s="463" t="s">
        <v>918</v>
      </c>
      <c r="T937" s="463" t="s">
        <v>918</v>
      </c>
      <c r="U937" s="463" t="s">
        <v>918</v>
      </c>
      <c r="V937" s="463" t="s">
        <v>918</v>
      </c>
      <c r="W937" s="463" t="s">
        <v>918</v>
      </c>
      <c r="X937" s="463" t="s">
        <v>918</v>
      </c>
      <c r="Y937" s="463" t="s">
        <v>918</v>
      </c>
      <c r="Z937" s="726"/>
      <c r="AA937" s="726"/>
      <c r="AB937" s="726"/>
      <c r="AC937" s="726"/>
      <c r="AD937" s="726"/>
      <c r="AE937" s="726"/>
      <c r="AF937" s="726"/>
      <c r="AG937" s="726"/>
      <c r="AH937" s="726"/>
      <c r="AI937" s="726"/>
      <c r="AJ937" s="726"/>
      <c r="AK937" s="726"/>
      <c r="AL937" s="726"/>
      <c r="AM937" s="726"/>
      <c r="AN937" s="726"/>
      <c r="AO937" s="726"/>
      <c r="AP937" s="726"/>
      <c r="AQ937" s="726"/>
      <c r="AR937" s="726"/>
      <c r="AS937" s="726"/>
      <c r="AT937" s="726"/>
      <c r="AU937" s="726"/>
      <c r="AV937" s="726"/>
      <c r="AW937" s="726"/>
      <c r="AX937" s="726"/>
      <c r="AY937" s="726"/>
      <c r="AZ937" s="726"/>
      <c r="BA937" s="726"/>
      <c r="BB937" s="726"/>
      <c r="BC937" s="726"/>
      <c r="BD937" s="726"/>
      <c r="BE937" s="726"/>
      <c r="BF937" s="726"/>
      <c r="BG937" s="726"/>
      <c r="BH937" s="726"/>
      <c r="BI937" s="726"/>
      <c r="BJ937" s="726"/>
      <c r="BK937" s="726"/>
      <c r="BL937" s="726"/>
    </row>
    <row r="938" spans="1:64" outlineLevel="1" x14ac:dyDescent="0.2">
      <c r="A938" s="461" t="s">
        <v>1297</v>
      </c>
      <c r="B938" s="463" t="s">
        <v>918</v>
      </c>
      <c r="C938" s="463" t="s">
        <v>918</v>
      </c>
      <c r="D938" s="463" t="s">
        <v>918</v>
      </c>
      <c r="E938" s="463" t="s">
        <v>918</v>
      </c>
      <c r="F938" s="463" t="s">
        <v>918</v>
      </c>
      <c r="G938" s="463" t="s">
        <v>918</v>
      </c>
      <c r="H938" s="463" t="s">
        <v>918</v>
      </c>
      <c r="I938" s="463" t="s">
        <v>918</v>
      </c>
      <c r="J938" s="463" t="s">
        <v>918</v>
      </c>
      <c r="K938" s="463" t="s">
        <v>918</v>
      </c>
      <c r="L938" s="463" t="s">
        <v>918</v>
      </c>
      <c r="M938" s="463" t="s">
        <v>918</v>
      </c>
      <c r="N938" s="463" t="s">
        <v>918</v>
      </c>
      <c r="O938" s="463" t="s">
        <v>918</v>
      </c>
      <c r="P938" s="463" t="s">
        <v>918</v>
      </c>
      <c r="Q938" s="463" t="s">
        <v>918</v>
      </c>
      <c r="R938" s="463" t="s">
        <v>918</v>
      </c>
      <c r="S938" s="463" t="s">
        <v>918</v>
      </c>
      <c r="T938" s="463" t="s">
        <v>918</v>
      </c>
      <c r="U938" s="463" t="s">
        <v>918</v>
      </c>
      <c r="V938" s="463" t="s">
        <v>918</v>
      </c>
      <c r="W938" s="463" t="s">
        <v>918</v>
      </c>
      <c r="X938" s="463" t="s">
        <v>918</v>
      </c>
      <c r="Y938" s="463" t="s">
        <v>918</v>
      </c>
      <c r="Z938" s="726"/>
      <c r="AA938" s="726"/>
      <c r="AB938" s="726"/>
      <c r="AC938" s="726"/>
      <c r="AD938" s="726"/>
      <c r="AE938" s="726"/>
      <c r="AF938" s="726"/>
      <c r="AG938" s="726"/>
      <c r="AH938" s="726"/>
      <c r="AI938" s="726"/>
      <c r="AJ938" s="726"/>
      <c r="AK938" s="726"/>
      <c r="AL938" s="726"/>
      <c r="AM938" s="726"/>
      <c r="AN938" s="726"/>
      <c r="AO938" s="726"/>
      <c r="AP938" s="726"/>
      <c r="AQ938" s="726"/>
      <c r="AR938" s="726"/>
      <c r="AS938" s="726"/>
      <c r="AT938" s="726"/>
      <c r="AU938" s="726"/>
      <c r="AV938" s="726"/>
      <c r="AW938" s="726"/>
      <c r="AX938" s="726"/>
      <c r="AY938" s="726"/>
      <c r="AZ938" s="726"/>
      <c r="BA938" s="726"/>
      <c r="BB938" s="726"/>
      <c r="BC938" s="726"/>
      <c r="BD938" s="726"/>
      <c r="BE938" s="726"/>
      <c r="BF938" s="726"/>
      <c r="BG938" s="726"/>
      <c r="BH938" s="726"/>
      <c r="BI938" s="726"/>
      <c r="BJ938" s="726"/>
      <c r="BK938" s="726"/>
      <c r="BL938" s="726"/>
    </row>
    <row r="939" spans="1:64" outlineLevel="1" x14ac:dyDescent="0.2">
      <c r="A939" s="461" t="s">
        <v>1299</v>
      </c>
      <c r="B939" s="463" t="s">
        <v>918</v>
      </c>
      <c r="C939" s="463" t="s">
        <v>918</v>
      </c>
      <c r="D939" s="463" t="s">
        <v>918</v>
      </c>
      <c r="E939" s="463" t="s">
        <v>918</v>
      </c>
      <c r="F939" s="463" t="s">
        <v>918</v>
      </c>
      <c r="G939" s="463" t="s">
        <v>918</v>
      </c>
      <c r="H939" s="463" t="s">
        <v>918</v>
      </c>
      <c r="I939" s="463" t="s">
        <v>918</v>
      </c>
      <c r="J939" s="463" t="s">
        <v>918</v>
      </c>
      <c r="K939" s="463" t="s">
        <v>918</v>
      </c>
      <c r="L939" s="463" t="s">
        <v>918</v>
      </c>
      <c r="M939" s="463" t="s">
        <v>918</v>
      </c>
      <c r="N939" s="463" t="s">
        <v>918</v>
      </c>
      <c r="O939" s="463" t="s">
        <v>918</v>
      </c>
      <c r="P939" s="463" t="s">
        <v>918</v>
      </c>
      <c r="Q939" s="463" t="s">
        <v>918</v>
      </c>
      <c r="R939" s="463" t="s">
        <v>918</v>
      </c>
      <c r="S939" s="463" t="s">
        <v>918</v>
      </c>
      <c r="T939" s="463" t="s">
        <v>918</v>
      </c>
      <c r="U939" s="463" t="s">
        <v>918</v>
      </c>
      <c r="V939" s="463" t="s">
        <v>918</v>
      </c>
      <c r="W939" s="463" t="s">
        <v>918</v>
      </c>
      <c r="X939" s="463" t="s">
        <v>918</v>
      </c>
      <c r="Y939" s="463" t="s">
        <v>918</v>
      </c>
      <c r="Z939" s="726"/>
      <c r="AA939" s="726"/>
      <c r="AB939" s="726"/>
      <c r="AC939" s="726"/>
      <c r="AD939" s="726"/>
      <c r="AE939" s="726"/>
      <c r="AF939" s="726"/>
      <c r="AG939" s="726"/>
      <c r="AH939" s="726"/>
      <c r="AI939" s="726"/>
      <c r="AJ939" s="726"/>
      <c r="AK939" s="726"/>
      <c r="AL939" s="726"/>
      <c r="AM939" s="726"/>
      <c r="AN939" s="726"/>
      <c r="AO939" s="726"/>
      <c r="AP939" s="726"/>
      <c r="AQ939" s="726"/>
      <c r="AR939" s="726"/>
      <c r="AS939" s="726"/>
      <c r="AT939" s="726"/>
      <c r="AU939" s="726"/>
      <c r="AV939" s="726"/>
      <c r="AW939" s="726"/>
      <c r="AX939" s="726"/>
      <c r="AY939" s="726"/>
      <c r="AZ939" s="726"/>
      <c r="BA939" s="726"/>
      <c r="BB939" s="726"/>
      <c r="BC939" s="726"/>
      <c r="BD939" s="726"/>
      <c r="BE939" s="726"/>
      <c r="BF939" s="726"/>
      <c r="BG939" s="726"/>
      <c r="BH939" s="726"/>
      <c r="BI939" s="726"/>
      <c r="BJ939" s="726"/>
      <c r="BK939" s="726"/>
      <c r="BL939" s="726"/>
    </row>
    <row r="940" spans="1:64" outlineLevel="1" x14ac:dyDescent="0.2">
      <c r="A940" s="726"/>
      <c r="B940" s="726"/>
      <c r="C940" s="726"/>
      <c r="D940" s="726"/>
      <c r="E940" s="726"/>
      <c r="F940" s="726"/>
      <c r="G940" s="726"/>
      <c r="H940" s="726"/>
      <c r="I940" s="726"/>
      <c r="J940" s="726"/>
      <c r="K940" s="726"/>
      <c r="L940" s="726"/>
      <c r="M940" s="726"/>
      <c r="N940" s="726"/>
      <c r="O940" s="726"/>
      <c r="P940" s="726"/>
      <c r="Q940" s="726"/>
      <c r="R940" s="726"/>
      <c r="S940" s="726"/>
      <c r="T940" s="726"/>
      <c r="U940" s="726"/>
      <c r="V940" s="726"/>
      <c r="W940" s="726"/>
      <c r="X940" s="726"/>
      <c r="Y940" s="726"/>
      <c r="Z940" s="726"/>
      <c r="AA940" s="726"/>
      <c r="AB940" s="726"/>
      <c r="AC940" s="726"/>
      <c r="AD940" s="726"/>
      <c r="AE940" s="726"/>
      <c r="AF940" s="726"/>
      <c r="AG940" s="726"/>
      <c r="AH940" s="726"/>
      <c r="AI940" s="726"/>
      <c r="AJ940" s="726"/>
      <c r="AK940" s="726"/>
      <c r="AL940" s="726"/>
      <c r="AM940" s="726"/>
      <c r="AN940" s="726"/>
      <c r="AO940" s="726"/>
      <c r="AP940" s="726"/>
      <c r="AQ940" s="726"/>
      <c r="AR940" s="726"/>
      <c r="AS940" s="726"/>
      <c r="AT940" s="726"/>
      <c r="AU940" s="726"/>
      <c r="AV940" s="726"/>
      <c r="AW940" s="726"/>
      <c r="AX940" s="726"/>
      <c r="AY940" s="726"/>
      <c r="AZ940" s="726"/>
      <c r="BA940" s="726"/>
      <c r="BB940" s="726"/>
      <c r="BC940" s="726"/>
      <c r="BD940" s="726"/>
      <c r="BE940" s="726"/>
      <c r="BF940" s="726"/>
      <c r="BG940" s="726"/>
      <c r="BH940" s="726"/>
      <c r="BI940" s="726"/>
      <c r="BJ940" s="726"/>
      <c r="BK940" s="726"/>
      <c r="BL940" s="726"/>
    </row>
    <row r="941" spans="1:64" x14ac:dyDescent="0.2">
      <c r="A941" s="725" t="s">
        <v>1595</v>
      </c>
      <c r="B941" s="726"/>
      <c r="C941" s="726"/>
      <c r="D941" s="726"/>
      <c r="E941" s="726"/>
      <c r="F941" s="726"/>
      <c r="G941" s="726"/>
      <c r="H941" s="726"/>
      <c r="I941" s="726"/>
      <c r="J941" s="726"/>
      <c r="K941" s="726"/>
      <c r="L941" s="726"/>
      <c r="M941" s="726"/>
      <c r="N941" s="726"/>
      <c r="O941" s="726"/>
      <c r="P941" s="726"/>
      <c r="Q941" s="726"/>
      <c r="R941" s="726"/>
      <c r="S941" s="726"/>
      <c r="T941" s="726"/>
      <c r="U941" s="726"/>
      <c r="V941" s="726"/>
      <c r="W941" s="726"/>
      <c r="X941" s="726"/>
      <c r="Y941" s="726"/>
      <c r="Z941" s="726"/>
      <c r="AA941" s="726"/>
      <c r="AB941" s="726"/>
      <c r="AC941" s="726"/>
      <c r="AD941" s="726"/>
      <c r="AE941" s="726"/>
      <c r="AF941" s="726"/>
      <c r="AG941" s="726"/>
      <c r="AH941" s="726"/>
      <c r="AI941" s="726"/>
      <c r="AJ941" s="726"/>
      <c r="AK941" s="726"/>
      <c r="AL941" s="726"/>
      <c r="AM941" s="726"/>
      <c r="AN941" s="726"/>
      <c r="AO941" s="726"/>
      <c r="AP941" s="726"/>
      <c r="AQ941" s="726"/>
      <c r="AR941" s="726"/>
      <c r="AS941" s="726"/>
      <c r="AT941" s="726"/>
      <c r="AU941" s="726"/>
      <c r="AV941" s="726"/>
      <c r="AW941" s="726"/>
      <c r="AX941" s="726"/>
      <c r="AY941" s="726"/>
      <c r="AZ941" s="726"/>
      <c r="BA941" s="726"/>
      <c r="BB941" s="726"/>
      <c r="BC941" s="726"/>
      <c r="BD941" s="726"/>
      <c r="BE941" s="726"/>
      <c r="BF941" s="726"/>
      <c r="BG941" s="726"/>
      <c r="BH941" s="726"/>
      <c r="BI941" s="726"/>
      <c r="BJ941" s="726"/>
      <c r="BK941" s="726"/>
      <c r="BL941" s="726"/>
    </row>
    <row r="942" spans="1:64" x14ac:dyDescent="0.2">
      <c r="A942" s="461"/>
      <c r="B942" s="461" t="s">
        <v>595</v>
      </c>
      <c r="C942" s="461" t="s">
        <v>596</v>
      </c>
      <c r="D942" s="461" t="s">
        <v>597</v>
      </c>
      <c r="E942" s="461" t="s">
        <v>598</v>
      </c>
      <c r="F942" s="461" t="s">
        <v>619</v>
      </c>
      <c r="G942" s="461" t="s">
        <v>783</v>
      </c>
      <c r="H942" s="461" t="s">
        <v>752</v>
      </c>
      <c r="I942" s="461" t="s">
        <v>753</v>
      </c>
      <c r="J942" s="461" t="s">
        <v>754</v>
      </c>
      <c r="K942" s="461" t="s">
        <v>755</v>
      </c>
      <c r="L942" s="461" t="s">
        <v>756</v>
      </c>
      <c r="M942" s="461" t="s">
        <v>757</v>
      </c>
      <c r="N942" s="461" t="s">
        <v>758</v>
      </c>
      <c r="O942" s="461" t="s">
        <v>759</v>
      </c>
      <c r="P942" s="461" t="s">
        <v>760</v>
      </c>
      <c r="Q942" s="461" t="s">
        <v>761</v>
      </c>
      <c r="R942" s="461" t="s">
        <v>762</v>
      </c>
      <c r="S942" s="461" t="s">
        <v>763</v>
      </c>
      <c r="T942" s="461" t="s">
        <v>764</v>
      </c>
      <c r="U942" s="461" t="s">
        <v>765</v>
      </c>
      <c r="V942" s="461" t="s">
        <v>766</v>
      </c>
      <c r="W942" s="461" t="s">
        <v>767</v>
      </c>
      <c r="X942" s="461" t="s">
        <v>768</v>
      </c>
      <c r="Y942" s="461" t="s">
        <v>769</v>
      </c>
      <c r="Z942" s="726"/>
      <c r="AA942" s="726"/>
      <c r="AB942" s="726"/>
      <c r="AC942" s="726"/>
      <c r="AD942" s="726"/>
      <c r="AE942" s="726"/>
      <c r="AF942" s="726"/>
      <c r="AG942" s="726"/>
      <c r="AH942" s="726"/>
      <c r="AI942" s="726"/>
      <c r="AJ942" s="726"/>
      <c r="AK942" s="726"/>
      <c r="AL942" s="726"/>
      <c r="AM942" s="726"/>
      <c r="AN942" s="726"/>
      <c r="AO942" s="726"/>
      <c r="AP942" s="726"/>
      <c r="AQ942" s="726"/>
      <c r="AR942" s="726"/>
      <c r="AS942" s="726"/>
      <c r="AT942" s="726"/>
      <c r="AU942" s="726"/>
      <c r="AV942" s="726"/>
      <c r="AW942" s="726"/>
      <c r="AX942" s="726"/>
      <c r="AY942" s="726"/>
      <c r="AZ942" s="726"/>
      <c r="BA942" s="726"/>
      <c r="BB942" s="726"/>
      <c r="BC942" s="726"/>
      <c r="BD942" s="726"/>
      <c r="BE942" s="726"/>
      <c r="BF942" s="726"/>
      <c r="BG942" s="726"/>
      <c r="BH942" s="726"/>
      <c r="BI942" s="726"/>
      <c r="BJ942" s="726"/>
      <c r="BK942" s="726"/>
      <c r="BL942" s="726"/>
    </row>
    <row r="943" spans="1:64" outlineLevel="1" x14ac:dyDescent="0.2">
      <c r="A943" s="461" t="s">
        <v>1512</v>
      </c>
      <c r="B943" s="461" t="s">
        <v>918</v>
      </c>
      <c r="C943" s="461" t="s">
        <v>918</v>
      </c>
      <c r="D943" s="461" t="s">
        <v>918</v>
      </c>
      <c r="E943" s="461" t="s">
        <v>918</v>
      </c>
      <c r="F943" s="461" t="s">
        <v>918</v>
      </c>
      <c r="G943" s="461" t="s">
        <v>918</v>
      </c>
      <c r="H943" s="461" t="s">
        <v>918</v>
      </c>
      <c r="I943" s="461" t="s">
        <v>918</v>
      </c>
      <c r="J943" s="461" t="s">
        <v>918</v>
      </c>
      <c r="K943" s="461" t="s">
        <v>918</v>
      </c>
      <c r="L943" s="461" t="s">
        <v>918</v>
      </c>
      <c r="M943" s="461" t="s">
        <v>918</v>
      </c>
      <c r="N943" s="461" t="s">
        <v>918</v>
      </c>
      <c r="O943" s="461" t="s">
        <v>918</v>
      </c>
      <c r="P943" s="461" t="s">
        <v>918</v>
      </c>
      <c r="Q943" s="461" t="s">
        <v>918</v>
      </c>
      <c r="R943" s="461" t="s">
        <v>918</v>
      </c>
      <c r="S943" s="461" t="s">
        <v>918</v>
      </c>
      <c r="T943" s="461" t="s">
        <v>918</v>
      </c>
      <c r="U943" s="461" t="s">
        <v>918</v>
      </c>
      <c r="V943" s="461" t="s">
        <v>918</v>
      </c>
      <c r="W943" s="461" t="s">
        <v>918</v>
      </c>
      <c r="X943" s="461" t="s">
        <v>918</v>
      </c>
      <c r="Y943" s="461" t="s">
        <v>918</v>
      </c>
      <c r="Z943" s="726"/>
      <c r="AA943" s="726"/>
      <c r="AB943" s="726"/>
      <c r="AC943" s="726"/>
      <c r="AD943" s="726"/>
      <c r="AE943" s="726"/>
      <c r="AF943" s="726"/>
      <c r="AG943" s="726"/>
      <c r="AH943" s="726"/>
      <c r="AI943" s="726"/>
      <c r="AJ943" s="726"/>
      <c r="AK943" s="726"/>
      <c r="AL943" s="726"/>
      <c r="AM943" s="726"/>
      <c r="AN943" s="726"/>
      <c r="AO943" s="726"/>
      <c r="AP943" s="726"/>
      <c r="AQ943" s="726"/>
      <c r="AR943" s="726"/>
      <c r="AS943" s="726"/>
      <c r="AT943" s="726"/>
      <c r="AU943" s="726"/>
      <c r="AV943" s="726"/>
      <c r="AW943" s="726"/>
      <c r="AX943" s="726"/>
      <c r="AY943" s="726"/>
      <c r="AZ943" s="726"/>
      <c r="BA943" s="726"/>
      <c r="BB943" s="726"/>
      <c r="BC943" s="726"/>
      <c r="BD943" s="726"/>
      <c r="BE943" s="726"/>
      <c r="BF943" s="726"/>
      <c r="BG943" s="726"/>
      <c r="BH943" s="726"/>
      <c r="BI943" s="726"/>
      <c r="BJ943" s="726"/>
      <c r="BK943" s="726"/>
      <c r="BL943" s="726"/>
    </row>
    <row r="944" spans="1:64" outlineLevel="1" x14ac:dyDescent="0.2">
      <c r="A944" s="461" t="s">
        <v>1513</v>
      </c>
      <c r="B944" s="461" t="s">
        <v>918</v>
      </c>
      <c r="C944" s="461" t="s">
        <v>918</v>
      </c>
      <c r="D944" s="461" t="s">
        <v>918</v>
      </c>
      <c r="E944" s="461" t="s">
        <v>918</v>
      </c>
      <c r="F944" s="461" t="s">
        <v>918</v>
      </c>
      <c r="G944" s="461" t="s">
        <v>918</v>
      </c>
      <c r="H944" s="461" t="s">
        <v>918</v>
      </c>
      <c r="I944" s="461" t="s">
        <v>918</v>
      </c>
      <c r="J944" s="461" t="s">
        <v>918</v>
      </c>
      <c r="K944" s="461" t="s">
        <v>918</v>
      </c>
      <c r="L944" s="461" t="s">
        <v>918</v>
      </c>
      <c r="M944" s="461" t="s">
        <v>918</v>
      </c>
      <c r="N944" s="461" t="s">
        <v>918</v>
      </c>
      <c r="O944" s="461" t="s">
        <v>918</v>
      </c>
      <c r="P944" s="461" t="s">
        <v>918</v>
      </c>
      <c r="Q944" s="461" t="s">
        <v>918</v>
      </c>
      <c r="R944" s="461" t="s">
        <v>918</v>
      </c>
      <c r="S944" s="461" t="s">
        <v>918</v>
      </c>
      <c r="T944" s="461" t="s">
        <v>918</v>
      </c>
      <c r="U944" s="461" t="s">
        <v>918</v>
      </c>
      <c r="V944" s="461" t="s">
        <v>918</v>
      </c>
      <c r="W944" s="461" t="s">
        <v>918</v>
      </c>
      <c r="X944" s="461" t="s">
        <v>918</v>
      </c>
      <c r="Y944" s="461" t="s">
        <v>918</v>
      </c>
      <c r="Z944" s="726"/>
      <c r="AA944" s="726"/>
      <c r="AB944" s="726"/>
      <c r="AC944" s="726"/>
      <c r="AD944" s="726"/>
      <c r="AE944" s="726"/>
      <c r="AF944" s="726"/>
      <c r="AG944" s="726"/>
      <c r="AH944" s="726"/>
      <c r="AI944" s="726"/>
      <c r="AJ944" s="726"/>
      <c r="AK944" s="726"/>
      <c r="AL944" s="726"/>
      <c r="AM944" s="726"/>
      <c r="AN944" s="726"/>
      <c r="AO944" s="726"/>
      <c r="AP944" s="726"/>
      <c r="AQ944" s="726"/>
      <c r="AR944" s="726"/>
      <c r="AS944" s="726"/>
      <c r="AT944" s="726"/>
      <c r="AU944" s="726"/>
      <c r="AV944" s="726"/>
      <c r="AW944" s="726"/>
      <c r="AX944" s="726"/>
      <c r="AY944" s="726"/>
      <c r="AZ944" s="726"/>
      <c r="BA944" s="726"/>
      <c r="BB944" s="726"/>
      <c r="BC944" s="726"/>
      <c r="BD944" s="726"/>
      <c r="BE944" s="726"/>
      <c r="BF944" s="726"/>
      <c r="BG944" s="726"/>
      <c r="BH944" s="726"/>
      <c r="BI944" s="726"/>
      <c r="BJ944" s="726"/>
      <c r="BK944" s="726"/>
      <c r="BL944" s="726"/>
    </row>
    <row r="945" spans="1:64" outlineLevel="1" x14ac:dyDescent="0.2">
      <c r="A945" s="461" t="s">
        <v>1514</v>
      </c>
      <c r="B945" s="461" t="s">
        <v>918</v>
      </c>
      <c r="C945" s="461" t="s">
        <v>918</v>
      </c>
      <c r="D945" s="461" t="s">
        <v>918</v>
      </c>
      <c r="E945" s="461" t="s">
        <v>918</v>
      </c>
      <c r="F945" s="461" t="s">
        <v>918</v>
      </c>
      <c r="G945" s="461" t="s">
        <v>918</v>
      </c>
      <c r="H945" s="461" t="s">
        <v>918</v>
      </c>
      <c r="I945" s="461" t="s">
        <v>918</v>
      </c>
      <c r="J945" s="461" t="s">
        <v>918</v>
      </c>
      <c r="K945" s="461" t="s">
        <v>918</v>
      </c>
      <c r="L945" s="461" t="s">
        <v>918</v>
      </c>
      <c r="M945" s="461" t="s">
        <v>918</v>
      </c>
      <c r="N945" s="461" t="s">
        <v>918</v>
      </c>
      <c r="O945" s="461" t="s">
        <v>918</v>
      </c>
      <c r="P945" s="461" t="s">
        <v>918</v>
      </c>
      <c r="Q945" s="461" t="s">
        <v>918</v>
      </c>
      <c r="R945" s="461" t="s">
        <v>918</v>
      </c>
      <c r="S945" s="461" t="s">
        <v>918</v>
      </c>
      <c r="T945" s="461" t="s">
        <v>918</v>
      </c>
      <c r="U945" s="461" t="s">
        <v>918</v>
      </c>
      <c r="V945" s="461" t="s">
        <v>918</v>
      </c>
      <c r="W945" s="461" t="s">
        <v>918</v>
      </c>
      <c r="X945" s="461" t="s">
        <v>918</v>
      </c>
      <c r="Y945" s="461" t="s">
        <v>918</v>
      </c>
      <c r="Z945" s="726"/>
      <c r="AA945" s="726"/>
      <c r="AB945" s="726"/>
      <c r="AC945" s="726"/>
      <c r="AD945" s="726"/>
      <c r="AE945" s="726"/>
      <c r="AF945" s="726"/>
      <c r="AG945" s="726"/>
      <c r="AH945" s="726"/>
      <c r="AI945" s="726"/>
      <c r="AJ945" s="726"/>
      <c r="AK945" s="726"/>
      <c r="AL945" s="726"/>
      <c r="AM945" s="726"/>
      <c r="AN945" s="726"/>
      <c r="AO945" s="726"/>
      <c r="AP945" s="726"/>
      <c r="AQ945" s="726"/>
      <c r="AR945" s="726"/>
      <c r="AS945" s="726"/>
      <c r="AT945" s="726"/>
      <c r="AU945" s="726"/>
      <c r="AV945" s="726"/>
      <c r="AW945" s="726"/>
      <c r="AX945" s="726"/>
      <c r="AY945" s="726"/>
      <c r="AZ945" s="726"/>
      <c r="BA945" s="726"/>
      <c r="BB945" s="726"/>
      <c r="BC945" s="726"/>
      <c r="BD945" s="726"/>
      <c r="BE945" s="726"/>
      <c r="BF945" s="726"/>
      <c r="BG945" s="726"/>
      <c r="BH945" s="726"/>
      <c r="BI945" s="726"/>
      <c r="BJ945" s="726"/>
      <c r="BK945" s="726"/>
      <c r="BL945" s="726"/>
    </row>
    <row r="946" spans="1:64" outlineLevel="1" x14ac:dyDescent="0.2">
      <c r="A946" s="461" t="s">
        <v>1515</v>
      </c>
      <c r="B946" s="461" t="s">
        <v>918</v>
      </c>
      <c r="C946" s="461" t="s">
        <v>918</v>
      </c>
      <c r="D946" s="461" t="s">
        <v>918</v>
      </c>
      <c r="E946" s="461" t="s">
        <v>918</v>
      </c>
      <c r="F946" s="461" t="s">
        <v>918</v>
      </c>
      <c r="G946" s="461" t="s">
        <v>918</v>
      </c>
      <c r="H946" s="461" t="s">
        <v>918</v>
      </c>
      <c r="I946" s="461" t="s">
        <v>918</v>
      </c>
      <c r="J946" s="461" t="s">
        <v>918</v>
      </c>
      <c r="K946" s="461" t="s">
        <v>918</v>
      </c>
      <c r="L946" s="461" t="s">
        <v>918</v>
      </c>
      <c r="M946" s="461" t="s">
        <v>918</v>
      </c>
      <c r="N946" s="461" t="s">
        <v>918</v>
      </c>
      <c r="O946" s="461" t="s">
        <v>918</v>
      </c>
      <c r="P946" s="461" t="s">
        <v>918</v>
      </c>
      <c r="Q946" s="461" t="s">
        <v>918</v>
      </c>
      <c r="R946" s="461" t="s">
        <v>918</v>
      </c>
      <c r="S946" s="461" t="s">
        <v>918</v>
      </c>
      <c r="T946" s="461" t="s">
        <v>918</v>
      </c>
      <c r="U946" s="461" t="s">
        <v>918</v>
      </c>
      <c r="V946" s="461" t="s">
        <v>918</v>
      </c>
      <c r="W946" s="461" t="s">
        <v>918</v>
      </c>
      <c r="X946" s="461" t="s">
        <v>918</v>
      </c>
      <c r="Y946" s="461" t="s">
        <v>918</v>
      </c>
      <c r="Z946" s="726"/>
      <c r="AA946" s="726"/>
      <c r="AB946" s="726"/>
      <c r="AC946" s="726"/>
      <c r="AD946" s="726"/>
      <c r="AE946" s="726"/>
      <c r="AF946" s="726"/>
      <c r="AG946" s="726"/>
      <c r="AH946" s="726"/>
      <c r="AI946" s="726"/>
      <c r="AJ946" s="726"/>
      <c r="AK946" s="726"/>
      <c r="AL946" s="726"/>
      <c r="AM946" s="726"/>
      <c r="AN946" s="726"/>
      <c r="AO946" s="726"/>
      <c r="AP946" s="726"/>
      <c r="AQ946" s="726"/>
      <c r="AR946" s="726"/>
      <c r="AS946" s="726"/>
      <c r="AT946" s="726"/>
      <c r="AU946" s="726"/>
      <c r="AV946" s="726"/>
      <c r="AW946" s="726"/>
      <c r="AX946" s="726"/>
      <c r="AY946" s="726"/>
      <c r="AZ946" s="726"/>
      <c r="BA946" s="726"/>
      <c r="BB946" s="726"/>
      <c r="BC946" s="726"/>
      <c r="BD946" s="726"/>
      <c r="BE946" s="726"/>
      <c r="BF946" s="726"/>
      <c r="BG946" s="726"/>
      <c r="BH946" s="726"/>
      <c r="BI946" s="726"/>
      <c r="BJ946" s="726"/>
      <c r="BK946" s="726"/>
      <c r="BL946" s="726"/>
    </row>
    <row r="947" spans="1:64" outlineLevel="1" x14ac:dyDescent="0.2">
      <c r="A947" s="461" t="s">
        <v>1516</v>
      </c>
      <c r="B947" s="461" t="s">
        <v>918</v>
      </c>
      <c r="C947" s="461" t="s">
        <v>918</v>
      </c>
      <c r="D947" s="461" t="s">
        <v>918</v>
      </c>
      <c r="E947" s="461" t="s">
        <v>918</v>
      </c>
      <c r="F947" s="461" t="s">
        <v>918</v>
      </c>
      <c r="G947" s="461" t="s">
        <v>918</v>
      </c>
      <c r="H947" s="461" t="s">
        <v>918</v>
      </c>
      <c r="I947" s="461" t="s">
        <v>918</v>
      </c>
      <c r="J947" s="461" t="s">
        <v>918</v>
      </c>
      <c r="K947" s="461" t="s">
        <v>918</v>
      </c>
      <c r="L947" s="461" t="s">
        <v>918</v>
      </c>
      <c r="M947" s="461" t="s">
        <v>918</v>
      </c>
      <c r="N947" s="461" t="s">
        <v>918</v>
      </c>
      <c r="O947" s="461" t="s">
        <v>918</v>
      </c>
      <c r="P947" s="461" t="s">
        <v>918</v>
      </c>
      <c r="Q947" s="461" t="s">
        <v>918</v>
      </c>
      <c r="R947" s="461" t="s">
        <v>918</v>
      </c>
      <c r="S947" s="461" t="s">
        <v>918</v>
      </c>
      <c r="T947" s="461" t="s">
        <v>918</v>
      </c>
      <c r="U947" s="461" t="s">
        <v>918</v>
      </c>
      <c r="V947" s="461" t="s">
        <v>918</v>
      </c>
      <c r="W947" s="461" t="s">
        <v>918</v>
      </c>
      <c r="X947" s="461" t="s">
        <v>918</v>
      </c>
      <c r="Y947" s="461" t="s">
        <v>918</v>
      </c>
      <c r="Z947" s="726"/>
      <c r="AA947" s="726"/>
      <c r="AB947" s="726"/>
      <c r="AC947" s="726"/>
      <c r="AD947" s="726"/>
      <c r="AE947" s="726"/>
      <c r="AF947" s="726"/>
      <c r="AG947" s="726"/>
      <c r="AH947" s="726"/>
      <c r="AI947" s="726"/>
      <c r="AJ947" s="726"/>
      <c r="AK947" s="726"/>
      <c r="AL947" s="726"/>
      <c r="AM947" s="726"/>
      <c r="AN947" s="726"/>
      <c r="AO947" s="726"/>
      <c r="AP947" s="726"/>
      <c r="AQ947" s="726"/>
      <c r="AR947" s="726"/>
      <c r="AS947" s="726"/>
      <c r="AT947" s="726"/>
      <c r="AU947" s="726"/>
      <c r="AV947" s="726"/>
      <c r="AW947" s="726"/>
      <c r="AX947" s="726"/>
      <c r="AY947" s="726"/>
      <c r="AZ947" s="726"/>
      <c r="BA947" s="726"/>
      <c r="BB947" s="726"/>
      <c r="BC947" s="726"/>
      <c r="BD947" s="726"/>
      <c r="BE947" s="726"/>
      <c r="BF947" s="726"/>
      <c r="BG947" s="726"/>
      <c r="BH947" s="726"/>
      <c r="BI947" s="726"/>
      <c r="BJ947" s="726"/>
      <c r="BK947" s="726"/>
      <c r="BL947" s="726"/>
    </row>
    <row r="948" spans="1:64" outlineLevel="1" x14ac:dyDescent="0.2">
      <c r="A948" s="461" t="s">
        <v>1517</v>
      </c>
      <c r="B948" s="461" t="s">
        <v>918</v>
      </c>
      <c r="C948" s="461" t="s">
        <v>918</v>
      </c>
      <c r="D948" s="461" t="s">
        <v>918</v>
      </c>
      <c r="E948" s="461" t="s">
        <v>918</v>
      </c>
      <c r="F948" s="461" t="s">
        <v>918</v>
      </c>
      <c r="G948" s="461" t="s">
        <v>918</v>
      </c>
      <c r="H948" s="461" t="s">
        <v>918</v>
      </c>
      <c r="I948" s="461" t="s">
        <v>918</v>
      </c>
      <c r="J948" s="461" t="s">
        <v>918</v>
      </c>
      <c r="K948" s="461" t="s">
        <v>918</v>
      </c>
      <c r="L948" s="461" t="s">
        <v>918</v>
      </c>
      <c r="M948" s="461" t="s">
        <v>918</v>
      </c>
      <c r="N948" s="461" t="s">
        <v>918</v>
      </c>
      <c r="O948" s="461" t="s">
        <v>918</v>
      </c>
      <c r="P948" s="461" t="s">
        <v>918</v>
      </c>
      <c r="Q948" s="461" t="s">
        <v>918</v>
      </c>
      <c r="R948" s="461" t="s">
        <v>918</v>
      </c>
      <c r="S948" s="461" t="s">
        <v>918</v>
      </c>
      <c r="T948" s="461" t="s">
        <v>918</v>
      </c>
      <c r="U948" s="461" t="s">
        <v>918</v>
      </c>
      <c r="V948" s="461" t="s">
        <v>918</v>
      </c>
      <c r="W948" s="461" t="s">
        <v>918</v>
      </c>
      <c r="X948" s="461" t="s">
        <v>918</v>
      </c>
      <c r="Y948" s="461" t="s">
        <v>918</v>
      </c>
      <c r="Z948" s="726"/>
      <c r="AA948" s="726"/>
      <c r="AB948" s="726"/>
      <c r="AC948" s="726"/>
      <c r="AD948" s="726"/>
      <c r="AE948" s="726"/>
      <c r="AF948" s="726"/>
      <c r="AG948" s="726"/>
      <c r="AH948" s="726"/>
      <c r="AI948" s="726"/>
      <c r="AJ948" s="726"/>
      <c r="AK948" s="726"/>
      <c r="AL948" s="726"/>
      <c r="AM948" s="726"/>
      <c r="AN948" s="726"/>
      <c r="AO948" s="726"/>
      <c r="AP948" s="726"/>
      <c r="AQ948" s="726"/>
      <c r="AR948" s="726"/>
      <c r="AS948" s="726"/>
      <c r="AT948" s="726"/>
      <c r="AU948" s="726"/>
      <c r="AV948" s="726"/>
      <c r="AW948" s="726"/>
      <c r="AX948" s="726"/>
      <c r="AY948" s="726"/>
      <c r="AZ948" s="726"/>
      <c r="BA948" s="726"/>
      <c r="BB948" s="726"/>
      <c r="BC948" s="726"/>
      <c r="BD948" s="726"/>
      <c r="BE948" s="726"/>
      <c r="BF948" s="726"/>
      <c r="BG948" s="726"/>
      <c r="BH948" s="726"/>
      <c r="BI948" s="726"/>
      <c r="BJ948" s="726"/>
      <c r="BK948" s="726"/>
      <c r="BL948" s="726"/>
    </row>
    <row r="949" spans="1:64" outlineLevel="1" x14ac:dyDescent="0.2">
      <c r="A949" s="461" t="s">
        <v>1518</v>
      </c>
      <c r="B949" s="461" t="s">
        <v>918</v>
      </c>
      <c r="C949" s="461" t="s">
        <v>918</v>
      </c>
      <c r="D949" s="461" t="s">
        <v>918</v>
      </c>
      <c r="E949" s="461" t="s">
        <v>918</v>
      </c>
      <c r="F949" s="461" t="s">
        <v>918</v>
      </c>
      <c r="G949" s="461" t="s">
        <v>918</v>
      </c>
      <c r="H949" s="461" t="s">
        <v>918</v>
      </c>
      <c r="I949" s="461" t="s">
        <v>918</v>
      </c>
      <c r="J949" s="461" t="s">
        <v>918</v>
      </c>
      <c r="K949" s="461" t="s">
        <v>918</v>
      </c>
      <c r="L949" s="461" t="s">
        <v>918</v>
      </c>
      <c r="M949" s="461" t="s">
        <v>918</v>
      </c>
      <c r="N949" s="461" t="s">
        <v>918</v>
      </c>
      <c r="O949" s="461" t="s">
        <v>918</v>
      </c>
      <c r="P949" s="461" t="s">
        <v>918</v>
      </c>
      <c r="Q949" s="461" t="s">
        <v>918</v>
      </c>
      <c r="R949" s="461" t="s">
        <v>918</v>
      </c>
      <c r="S949" s="461" t="s">
        <v>918</v>
      </c>
      <c r="T949" s="461" t="s">
        <v>918</v>
      </c>
      <c r="U949" s="461" t="s">
        <v>918</v>
      </c>
      <c r="V949" s="461" t="s">
        <v>918</v>
      </c>
      <c r="W949" s="461" t="s">
        <v>918</v>
      </c>
      <c r="X949" s="461" t="s">
        <v>918</v>
      </c>
      <c r="Y949" s="461" t="s">
        <v>918</v>
      </c>
      <c r="Z949" s="726"/>
      <c r="AA949" s="726"/>
      <c r="AB949" s="726"/>
      <c r="AC949" s="726"/>
      <c r="AD949" s="726"/>
      <c r="AE949" s="726"/>
      <c r="AF949" s="726"/>
      <c r="AG949" s="726"/>
      <c r="AH949" s="726"/>
      <c r="AI949" s="726"/>
      <c r="AJ949" s="726"/>
      <c r="AK949" s="726"/>
      <c r="AL949" s="726"/>
      <c r="AM949" s="726"/>
      <c r="AN949" s="726"/>
      <c r="AO949" s="726"/>
      <c r="AP949" s="726"/>
      <c r="AQ949" s="726"/>
      <c r="AR949" s="726"/>
      <c r="AS949" s="726"/>
      <c r="AT949" s="726"/>
      <c r="AU949" s="726"/>
      <c r="AV949" s="726"/>
      <c r="AW949" s="726"/>
      <c r="AX949" s="726"/>
      <c r="AY949" s="726"/>
      <c r="AZ949" s="726"/>
      <c r="BA949" s="726"/>
      <c r="BB949" s="726"/>
      <c r="BC949" s="726"/>
      <c r="BD949" s="726"/>
      <c r="BE949" s="726"/>
      <c r="BF949" s="726"/>
      <c r="BG949" s="726"/>
      <c r="BH949" s="726"/>
      <c r="BI949" s="726"/>
      <c r="BJ949" s="726"/>
      <c r="BK949" s="726"/>
      <c r="BL949" s="726"/>
    </row>
    <row r="950" spans="1:64" outlineLevel="1" x14ac:dyDescent="0.2">
      <c r="A950" s="461" t="s">
        <v>1519</v>
      </c>
      <c r="B950" s="461" t="s">
        <v>918</v>
      </c>
      <c r="C950" s="461" t="s">
        <v>918</v>
      </c>
      <c r="D950" s="461" t="s">
        <v>918</v>
      </c>
      <c r="E950" s="461" t="s">
        <v>918</v>
      </c>
      <c r="F950" s="461" t="s">
        <v>918</v>
      </c>
      <c r="G950" s="461" t="s">
        <v>918</v>
      </c>
      <c r="H950" s="461" t="s">
        <v>918</v>
      </c>
      <c r="I950" s="461" t="s">
        <v>918</v>
      </c>
      <c r="J950" s="461" t="s">
        <v>918</v>
      </c>
      <c r="K950" s="461" t="s">
        <v>918</v>
      </c>
      <c r="L950" s="461" t="s">
        <v>918</v>
      </c>
      <c r="M950" s="461" t="s">
        <v>918</v>
      </c>
      <c r="N950" s="461" t="s">
        <v>918</v>
      </c>
      <c r="O950" s="461" t="s">
        <v>918</v>
      </c>
      <c r="P950" s="461" t="s">
        <v>918</v>
      </c>
      <c r="Q950" s="461" t="s">
        <v>918</v>
      </c>
      <c r="R950" s="461" t="s">
        <v>918</v>
      </c>
      <c r="S950" s="461" t="s">
        <v>918</v>
      </c>
      <c r="T950" s="461" t="s">
        <v>918</v>
      </c>
      <c r="U950" s="461" t="s">
        <v>918</v>
      </c>
      <c r="V950" s="461" t="s">
        <v>918</v>
      </c>
      <c r="W950" s="461" t="s">
        <v>918</v>
      </c>
      <c r="X950" s="461" t="s">
        <v>918</v>
      </c>
      <c r="Y950" s="461" t="s">
        <v>918</v>
      </c>
      <c r="Z950" s="726"/>
      <c r="AA950" s="726"/>
      <c r="AB950" s="726"/>
      <c r="AC950" s="726"/>
      <c r="AD950" s="726"/>
      <c r="AE950" s="726"/>
      <c r="AF950" s="726"/>
      <c r="AG950" s="726"/>
      <c r="AH950" s="726"/>
      <c r="AI950" s="726"/>
      <c r="AJ950" s="726"/>
      <c r="AK950" s="726"/>
      <c r="AL950" s="726"/>
      <c r="AM950" s="726"/>
      <c r="AN950" s="726"/>
      <c r="AO950" s="726"/>
      <c r="AP950" s="726"/>
      <c r="AQ950" s="726"/>
      <c r="AR950" s="726"/>
      <c r="AS950" s="726"/>
      <c r="AT950" s="726"/>
      <c r="AU950" s="726"/>
      <c r="AV950" s="726"/>
      <c r="AW950" s="726"/>
      <c r="AX950" s="726"/>
      <c r="AY950" s="726"/>
      <c r="AZ950" s="726"/>
      <c r="BA950" s="726"/>
      <c r="BB950" s="726"/>
      <c r="BC950" s="726"/>
      <c r="BD950" s="726"/>
      <c r="BE950" s="726"/>
      <c r="BF950" s="726"/>
      <c r="BG950" s="726"/>
      <c r="BH950" s="726"/>
      <c r="BI950" s="726"/>
      <c r="BJ950" s="726"/>
      <c r="BK950" s="726"/>
      <c r="BL950" s="726"/>
    </row>
    <row r="951" spans="1:64" outlineLevel="1" x14ac:dyDescent="0.2">
      <c r="A951" s="461" t="s">
        <v>1520</v>
      </c>
      <c r="B951" s="461" t="s">
        <v>918</v>
      </c>
      <c r="C951" s="461" t="s">
        <v>918</v>
      </c>
      <c r="D951" s="461" t="s">
        <v>918</v>
      </c>
      <c r="E951" s="461" t="s">
        <v>918</v>
      </c>
      <c r="F951" s="461" t="s">
        <v>918</v>
      </c>
      <c r="G951" s="461" t="s">
        <v>918</v>
      </c>
      <c r="H951" s="461" t="s">
        <v>918</v>
      </c>
      <c r="I951" s="461" t="s">
        <v>918</v>
      </c>
      <c r="J951" s="461" t="s">
        <v>918</v>
      </c>
      <c r="K951" s="461" t="s">
        <v>918</v>
      </c>
      <c r="L951" s="461" t="s">
        <v>918</v>
      </c>
      <c r="M951" s="461" t="s">
        <v>918</v>
      </c>
      <c r="N951" s="461" t="s">
        <v>918</v>
      </c>
      <c r="O951" s="461" t="s">
        <v>918</v>
      </c>
      <c r="P951" s="461" t="s">
        <v>918</v>
      </c>
      <c r="Q951" s="461" t="s">
        <v>918</v>
      </c>
      <c r="R951" s="461" t="s">
        <v>918</v>
      </c>
      <c r="S951" s="461" t="s">
        <v>918</v>
      </c>
      <c r="T951" s="461" t="s">
        <v>918</v>
      </c>
      <c r="U951" s="461" t="s">
        <v>918</v>
      </c>
      <c r="V951" s="461" t="s">
        <v>918</v>
      </c>
      <c r="W951" s="461" t="s">
        <v>918</v>
      </c>
      <c r="X951" s="461" t="s">
        <v>918</v>
      </c>
      <c r="Y951" s="461" t="s">
        <v>918</v>
      </c>
      <c r="Z951" s="726"/>
      <c r="AA951" s="726"/>
      <c r="AB951" s="726"/>
      <c r="AC951" s="726"/>
      <c r="AD951" s="726"/>
      <c r="AE951" s="726"/>
      <c r="AF951" s="726"/>
      <c r="AG951" s="726"/>
      <c r="AH951" s="726"/>
      <c r="AI951" s="726"/>
      <c r="AJ951" s="726"/>
      <c r="AK951" s="726"/>
      <c r="AL951" s="726"/>
      <c r="AM951" s="726"/>
      <c r="AN951" s="726"/>
      <c r="AO951" s="726"/>
      <c r="AP951" s="726"/>
      <c r="AQ951" s="726"/>
      <c r="AR951" s="726"/>
      <c r="AS951" s="726"/>
      <c r="AT951" s="726"/>
      <c r="AU951" s="726"/>
      <c r="AV951" s="726"/>
      <c r="AW951" s="726"/>
      <c r="AX951" s="726"/>
      <c r="AY951" s="726"/>
      <c r="AZ951" s="726"/>
      <c r="BA951" s="726"/>
      <c r="BB951" s="726"/>
      <c r="BC951" s="726"/>
      <c r="BD951" s="726"/>
      <c r="BE951" s="726"/>
      <c r="BF951" s="726"/>
      <c r="BG951" s="726"/>
      <c r="BH951" s="726"/>
      <c r="BI951" s="726"/>
      <c r="BJ951" s="726"/>
      <c r="BK951" s="726"/>
      <c r="BL951" s="726"/>
    </row>
    <row r="952" spans="1:64" outlineLevel="1" x14ac:dyDescent="0.2">
      <c r="A952" s="461" t="s">
        <v>1521</v>
      </c>
      <c r="B952" s="461" t="s">
        <v>918</v>
      </c>
      <c r="C952" s="461" t="s">
        <v>918</v>
      </c>
      <c r="D952" s="461" t="s">
        <v>918</v>
      </c>
      <c r="E952" s="461" t="s">
        <v>918</v>
      </c>
      <c r="F952" s="461" t="s">
        <v>918</v>
      </c>
      <c r="G952" s="461" t="s">
        <v>918</v>
      </c>
      <c r="H952" s="461" t="s">
        <v>918</v>
      </c>
      <c r="I952" s="461" t="s">
        <v>918</v>
      </c>
      <c r="J952" s="461" t="s">
        <v>918</v>
      </c>
      <c r="K952" s="461" t="s">
        <v>918</v>
      </c>
      <c r="L952" s="461" t="s">
        <v>918</v>
      </c>
      <c r="M952" s="461" t="s">
        <v>918</v>
      </c>
      <c r="N952" s="461" t="s">
        <v>918</v>
      </c>
      <c r="O952" s="461" t="s">
        <v>918</v>
      </c>
      <c r="P952" s="461" t="s">
        <v>918</v>
      </c>
      <c r="Q952" s="461" t="s">
        <v>918</v>
      </c>
      <c r="R952" s="461" t="s">
        <v>918</v>
      </c>
      <c r="S952" s="461" t="s">
        <v>918</v>
      </c>
      <c r="T952" s="461" t="s">
        <v>918</v>
      </c>
      <c r="U952" s="461" t="s">
        <v>918</v>
      </c>
      <c r="V952" s="461" t="s">
        <v>918</v>
      </c>
      <c r="W952" s="461" t="s">
        <v>918</v>
      </c>
      <c r="X952" s="461" t="s">
        <v>918</v>
      </c>
      <c r="Y952" s="461" t="s">
        <v>918</v>
      </c>
      <c r="Z952" s="726"/>
      <c r="AA952" s="726"/>
      <c r="AB952" s="726"/>
      <c r="AC952" s="726"/>
      <c r="AD952" s="726"/>
      <c r="AE952" s="726"/>
      <c r="AF952" s="726"/>
      <c r="AG952" s="726"/>
      <c r="AH952" s="726"/>
      <c r="AI952" s="726"/>
      <c r="AJ952" s="726"/>
      <c r="AK952" s="726"/>
      <c r="AL952" s="726"/>
      <c r="AM952" s="726"/>
      <c r="AN952" s="726"/>
      <c r="AO952" s="726"/>
      <c r="AP952" s="726"/>
      <c r="AQ952" s="726"/>
      <c r="AR952" s="726"/>
      <c r="AS952" s="726"/>
      <c r="AT952" s="726"/>
      <c r="AU952" s="726"/>
      <c r="AV952" s="726"/>
      <c r="AW952" s="726"/>
      <c r="AX952" s="726"/>
      <c r="AY952" s="726"/>
      <c r="AZ952" s="726"/>
      <c r="BA952" s="726"/>
      <c r="BB952" s="726"/>
      <c r="BC952" s="726"/>
      <c r="BD952" s="726"/>
      <c r="BE952" s="726"/>
      <c r="BF952" s="726"/>
      <c r="BG952" s="726"/>
      <c r="BH952" s="726"/>
      <c r="BI952" s="726"/>
      <c r="BJ952" s="726"/>
      <c r="BK952" s="726"/>
      <c r="BL952" s="726"/>
    </row>
    <row r="953" spans="1:64" outlineLevel="1" x14ac:dyDescent="0.2">
      <c r="A953" s="461" t="s">
        <v>1522</v>
      </c>
      <c r="B953" s="461" t="s">
        <v>918</v>
      </c>
      <c r="C953" s="461" t="s">
        <v>918</v>
      </c>
      <c r="D953" s="461" t="s">
        <v>918</v>
      </c>
      <c r="E953" s="461" t="s">
        <v>918</v>
      </c>
      <c r="F953" s="461" t="s">
        <v>918</v>
      </c>
      <c r="G953" s="461" t="s">
        <v>918</v>
      </c>
      <c r="H953" s="461" t="s">
        <v>918</v>
      </c>
      <c r="I953" s="461" t="s">
        <v>918</v>
      </c>
      <c r="J953" s="461" t="s">
        <v>918</v>
      </c>
      <c r="K953" s="461" t="s">
        <v>918</v>
      </c>
      <c r="L953" s="461" t="s">
        <v>918</v>
      </c>
      <c r="M953" s="461" t="s">
        <v>918</v>
      </c>
      <c r="N953" s="461" t="s">
        <v>918</v>
      </c>
      <c r="O953" s="461" t="s">
        <v>918</v>
      </c>
      <c r="P953" s="461" t="s">
        <v>918</v>
      </c>
      <c r="Q953" s="461" t="s">
        <v>918</v>
      </c>
      <c r="R953" s="461" t="s">
        <v>918</v>
      </c>
      <c r="S953" s="461" t="s">
        <v>918</v>
      </c>
      <c r="T953" s="461" t="s">
        <v>918</v>
      </c>
      <c r="U953" s="461" t="s">
        <v>918</v>
      </c>
      <c r="V953" s="461" t="s">
        <v>918</v>
      </c>
      <c r="W953" s="461" t="s">
        <v>918</v>
      </c>
      <c r="X953" s="461" t="s">
        <v>918</v>
      </c>
      <c r="Y953" s="461" t="s">
        <v>918</v>
      </c>
      <c r="Z953" s="726"/>
      <c r="AA953" s="726"/>
      <c r="AB953" s="726"/>
      <c r="AC953" s="726"/>
      <c r="AD953" s="726"/>
      <c r="AE953" s="726"/>
      <c r="AF953" s="726"/>
      <c r="AG953" s="726"/>
      <c r="AH953" s="726"/>
      <c r="AI953" s="726"/>
      <c r="AJ953" s="726"/>
      <c r="AK953" s="726"/>
      <c r="AL953" s="726"/>
      <c r="AM953" s="726"/>
      <c r="AN953" s="726"/>
      <c r="AO953" s="726"/>
      <c r="AP953" s="726"/>
      <c r="AQ953" s="726"/>
      <c r="AR953" s="726"/>
      <c r="AS953" s="726"/>
      <c r="AT953" s="726"/>
      <c r="AU953" s="726"/>
      <c r="AV953" s="726"/>
      <c r="AW953" s="726"/>
      <c r="AX953" s="726"/>
      <c r="AY953" s="726"/>
      <c r="AZ953" s="726"/>
      <c r="BA953" s="726"/>
      <c r="BB953" s="726"/>
      <c r="BC953" s="726"/>
      <c r="BD953" s="726"/>
      <c r="BE953" s="726"/>
      <c r="BF953" s="726"/>
      <c r="BG953" s="726"/>
      <c r="BH953" s="726"/>
      <c r="BI953" s="726"/>
      <c r="BJ953" s="726"/>
      <c r="BK953" s="726"/>
      <c r="BL953" s="726"/>
    </row>
    <row r="954" spans="1:64" outlineLevel="1" x14ac:dyDescent="0.2">
      <c r="A954" s="461" t="s">
        <v>1523</v>
      </c>
      <c r="B954" s="461" t="s">
        <v>918</v>
      </c>
      <c r="C954" s="461" t="s">
        <v>918</v>
      </c>
      <c r="D954" s="461" t="s">
        <v>918</v>
      </c>
      <c r="E954" s="461" t="s">
        <v>918</v>
      </c>
      <c r="F954" s="461" t="s">
        <v>918</v>
      </c>
      <c r="G954" s="461" t="s">
        <v>918</v>
      </c>
      <c r="H954" s="461" t="s">
        <v>918</v>
      </c>
      <c r="I954" s="461" t="s">
        <v>918</v>
      </c>
      <c r="J954" s="461" t="s">
        <v>918</v>
      </c>
      <c r="K954" s="461" t="s">
        <v>918</v>
      </c>
      <c r="L954" s="461" t="s">
        <v>918</v>
      </c>
      <c r="M954" s="461" t="s">
        <v>918</v>
      </c>
      <c r="N954" s="461" t="s">
        <v>918</v>
      </c>
      <c r="O954" s="461" t="s">
        <v>918</v>
      </c>
      <c r="P954" s="461" t="s">
        <v>918</v>
      </c>
      <c r="Q954" s="461" t="s">
        <v>918</v>
      </c>
      <c r="R954" s="461" t="s">
        <v>918</v>
      </c>
      <c r="S954" s="461" t="s">
        <v>918</v>
      </c>
      <c r="T954" s="461" t="s">
        <v>918</v>
      </c>
      <c r="U954" s="461" t="s">
        <v>918</v>
      </c>
      <c r="V954" s="461" t="s">
        <v>918</v>
      </c>
      <c r="W954" s="461" t="s">
        <v>918</v>
      </c>
      <c r="X954" s="461" t="s">
        <v>918</v>
      </c>
      <c r="Y954" s="461" t="s">
        <v>918</v>
      </c>
      <c r="Z954" s="726"/>
      <c r="AA954" s="726"/>
      <c r="AB954" s="726"/>
      <c r="AC954" s="726"/>
      <c r="AD954" s="726"/>
      <c r="AE954" s="726"/>
      <c r="AF954" s="726"/>
      <c r="AG954" s="726"/>
      <c r="AH954" s="726"/>
      <c r="AI954" s="726"/>
      <c r="AJ954" s="726"/>
      <c r="AK954" s="726"/>
      <c r="AL954" s="726"/>
      <c r="AM954" s="726"/>
      <c r="AN954" s="726"/>
      <c r="AO954" s="726"/>
      <c r="AP954" s="726"/>
      <c r="AQ954" s="726"/>
      <c r="AR954" s="726"/>
      <c r="AS954" s="726"/>
      <c r="AT954" s="726"/>
      <c r="AU954" s="726"/>
      <c r="AV954" s="726"/>
      <c r="AW954" s="726"/>
      <c r="AX954" s="726"/>
      <c r="AY954" s="726"/>
      <c r="AZ954" s="726"/>
      <c r="BA954" s="726"/>
      <c r="BB954" s="726"/>
      <c r="BC954" s="726"/>
      <c r="BD954" s="726"/>
      <c r="BE954" s="726"/>
      <c r="BF954" s="726"/>
      <c r="BG954" s="726"/>
      <c r="BH954" s="726"/>
      <c r="BI954" s="726"/>
      <c r="BJ954" s="726"/>
      <c r="BK954" s="726"/>
      <c r="BL954" s="726"/>
    </row>
    <row r="955" spans="1:64" outlineLevel="1" x14ac:dyDescent="0.2">
      <c r="A955" s="461" t="s">
        <v>1524</v>
      </c>
      <c r="B955" s="461" t="s">
        <v>918</v>
      </c>
      <c r="C955" s="461" t="s">
        <v>918</v>
      </c>
      <c r="D955" s="461" t="s">
        <v>918</v>
      </c>
      <c r="E955" s="461" t="s">
        <v>918</v>
      </c>
      <c r="F955" s="461" t="s">
        <v>918</v>
      </c>
      <c r="G955" s="461" t="s">
        <v>918</v>
      </c>
      <c r="H955" s="461" t="s">
        <v>918</v>
      </c>
      <c r="I955" s="461" t="s">
        <v>918</v>
      </c>
      <c r="J955" s="461" t="s">
        <v>918</v>
      </c>
      <c r="K955" s="461" t="s">
        <v>918</v>
      </c>
      <c r="L955" s="461" t="s">
        <v>918</v>
      </c>
      <c r="M955" s="461" t="s">
        <v>918</v>
      </c>
      <c r="N955" s="461" t="s">
        <v>918</v>
      </c>
      <c r="O955" s="461" t="s">
        <v>918</v>
      </c>
      <c r="P955" s="461" t="s">
        <v>918</v>
      </c>
      <c r="Q955" s="461" t="s">
        <v>918</v>
      </c>
      <c r="R955" s="461" t="s">
        <v>918</v>
      </c>
      <c r="S955" s="461" t="s">
        <v>918</v>
      </c>
      <c r="T955" s="461" t="s">
        <v>918</v>
      </c>
      <c r="U955" s="461" t="s">
        <v>918</v>
      </c>
      <c r="V955" s="461" t="s">
        <v>918</v>
      </c>
      <c r="W955" s="461" t="s">
        <v>918</v>
      </c>
      <c r="X955" s="461" t="s">
        <v>918</v>
      </c>
      <c r="Y955" s="461" t="s">
        <v>918</v>
      </c>
      <c r="Z955" s="726"/>
      <c r="AA955" s="726"/>
      <c r="AB955" s="726"/>
      <c r="AC955" s="726"/>
      <c r="AD955" s="726"/>
      <c r="AE955" s="726"/>
      <c r="AF955" s="726"/>
      <c r="AG955" s="726"/>
      <c r="AH955" s="726"/>
      <c r="AI955" s="726"/>
      <c r="AJ955" s="726"/>
      <c r="AK955" s="726"/>
      <c r="AL955" s="726"/>
      <c r="AM955" s="726"/>
      <c r="AN955" s="726"/>
      <c r="AO955" s="726"/>
      <c r="AP955" s="726"/>
      <c r="AQ955" s="726"/>
      <c r="AR955" s="726"/>
      <c r="AS955" s="726"/>
      <c r="AT955" s="726"/>
      <c r="AU955" s="726"/>
      <c r="AV955" s="726"/>
      <c r="AW955" s="726"/>
      <c r="AX955" s="726"/>
      <c r="AY955" s="726"/>
      <c r="AZ955" s="726"/>
      <c r="BA955" s="726"/>
      <c r="BB955" s="726"/>
      <c r="BC955" s="726"/>
      <c r="BD955" s="726"/>
      <c r="BE955" s="726"/>
      <c r="BF955" s="726"/>
      <c r="BG955" s="726"/>
      <c r="BH955" s="726"/>
      <c r="BI955" s="726"/>
      <c r="BJ955" s="726"/>
      <c r="BK955" s="726"/>
      <c r="BL955" s="726"/>
    </row>
    <row r="956" spans="1:64" outlineLevel="1" x14ac:dyDescent="0.2">
      <c r="A956" s="461" t="s">
        <v>1525</v>
      </c>
      <c r="B956" s="461" t="s">
        <v>918</v>
      </c>
      <c r="C956" s="461" t="s">
        <v>918</v>
      </c>
      <c r="D956" s="461" t="s">
        <v>918</v>
      </c>
      <c r="E956" s="461" t="s">
        <v>918</v>
      </c>
      <c r="F956" s="461" t="s">
        <v>918</v>
      </c>
      <c r="G956" s="461" t="s">
        <v>918</v>
      </c>
      <c r="H956" s="461" t="s">
        <v>918</v>
      </c>
      <c r="I956" s="461" t="s">
        <v>918</v>
      </c>
      <c r="J956" s="461" t="s">
        <v>918</v>
      </c>
      <c r="K956" s="461" t="s">
        <v>918</v>
      </c>
      <c r="L956" s="461" t="s">
        <v>918</v>
      </c>
      <c r="M956" s="461" t="s">
        <v>918</v>
      </c>
      <c r="N956" s="461" t="s">
        <v>918</v>
      </c>
      <c r="O956" s="461" t="s">
        <v>918</v>
      </c>
      <c r="P956" s="461" t="s">
        <v>918</v>
      </c>
      <c r="Q956" s="461" t="s">
        <v>918</v>
      </c>
      <c r="R956" s="461" t="s">
        <v>918</v>
      </c>
      <c r="S956" s="461" t="s">
        <v>918</v>
      </c>
      <c r="T956" s="461" t="s">
        <v>918</v>
      </c>
      <c r="U956" s="461" t="s">
        <v>918</v>
      </c>
      <c r="V956" s="461" t="s">
        <v>918</v>
      </c>
      <c r="W956" s="461" t="s">
        <v>918</v>
      </c>
      <c r="X956" s="461" t="s">
        <v>918</v>
      </c>
      <c r="Y956" s="461" t="s">
        <v>918</v>
      </c>
      <c r="Z956" s="726"/>
      <c r="AA956" s="726"/>
      <c r="AB956" s="726"/>
      <c r="AC956" s="726"/>
      <c r="AD956" s="726"/>
      <c r="AE956" s="726"/>
      <c r="AF956" s="726"/>
      <c r="AG956" s="726"/>
      <c r="AH956" s="726"/>
      <c r="AI956" s="726"/>
      <c r="AJ956" s="726"/>
      <c r="AK956" s="726"/>
      <c r="AL956" s="726"/>
      <c r="AM956" s="726"/>
      <c r="AN956" s="726"/>
      <c r="AO956" s="726"/>
      <c r="AP956" s="726"/>
      <c r="AQ956" s="726"/>
      <c r="AR956" s="726"/>
      <c r="AS956" s="726"/>
      <c r="AT956" s="726"/>
      <c r="AU956" s="726"/>
      <c r="AV956" s="726"/>
      <c r="AW956" s="726"/>
      <c r="AX956" s="726"/>
      <c r="AY956" s="726"/>
      <c r="AZ956" s="726"/>
      <c r="BA956" s="726"/>
      <c r="BB956" s="726"/>
      <c r="BC956" s="726"/>
      <c r="BD956" s="726"/>
      <c r="BE956" s="726"/>
      <c r="BF956" s="726"/>
      <c r="BG956" s="726"/>
      <c r="BH956" s="726"/>
      <c r="BI956" s="726"/>
      <c r="BJ956" s="726"/>
      <c r="BK956" s="726"/>
      <c r="BL956" s="726"/>
    </row>
    <row r="957" spans="1:64" outlineLevel="1" x14ac:dyDescent="0.2">
      <c r="A957" s="461" t="s">
        <v>1526</v>
      </c>
      <c r="B957" s="461" t="s">
        <v>918</v>
      </c>
      <c r="C957" s="461" t="s">
        <v>918</v>
      </c>
      <c r="D957" s="461" t="s">
        <v>918</v>
      </c>
      <c r="E957" s="461" t="s">
        <v>918</v>
      </c>
      <c r="F957" s="461" t="s">
        <v>918</v>
      </c>
      <c r="G957" s="461" t="s">
        <v>918</v>
      </c>
      <c r="H957" s="461" t="s">
        <v>918</v>
      </c>
      <c r="I957" s="461" t="s">
        <v>918</v>
      </c>
      <c r="J957" s="461" t="s">
        <v>918</v>
      </c>
      <c r="K957" s="461" t="s">
        <v>918</v>
      </c>
      <c r="L957" s="461" t="s">
        <v>918</v>
      </c>
      <c r="M957" s="461" t="s">
        <v>918</v>
      </c>
      <c r="N957" s="461" t="s">
        <v>918</v>
      </c>
      <c r="O957" s="461" t="s">
        <v>918</v>
      </c>
      <c r="P957" s="461" t="s">
        <v>918</v>
      </c>
      <c r="Q957" s="461" t="s">
        <v>918</v>
      </c>
      <c r="R957" s="461" t="s">
        <v>918</v>
      </c>
      <c r="S957" s="461" t="s">
        <v>918</v>
      </c>
      <c r="T957" s="461" t="s">
        <v>918</v>
      </c>
      <c r="U957" s="461" t="s">
        <v>918</v>
      </c>
      <c r="V957" s="461" t="s">
        <v>918</v>
      </c>
      <c r="W957" s="461" t="s">
        <v>918</v>
      </c>
      <c r="X957" s="461" t="s">
        <v>918</v>
      </c>
      <c r="Y957" s="461" t="s">
        <v>918</v>
      </c>
      <c r="Z957" s="726"/>
      <c r="AA957" s="726"/>
      <c r="AB957" s="726"/>
      <c r="AC957" s="726"/>
      <c r="AD957" s="726"/>
      <c r="AE957" s="726"/>
      <c r="AF957" s="726"/>
      <c r="AG957" s="726"/>
      <c r="AH957" s="726"/>
      <c r="AI957" s="726"/>
      <c r="AJ957" s="726"/>
      <c r="AK957" s="726"/>
      <c r="AL957" s="726"/>
      <c r="AM957" s="726"/>
      <c r="AN957" s="726"/>
      <c r="AO957" s="726"/>
      <c r="AP957" s="726"/>
      <c r="AQ957" s="726"/>
      <c r="AR957" s="726"/>
      <c r="AS957" s="726"/>
      <c r="AT957" s="726"/>
      <c r="AU957" s="726"/>
      <c r="AV957" s="726"/>
      <c r="AW957" s="726"/>
      <c r="AX957" s="726"/>
      <c r="AY957" s="726"/>
      <c r="AZ957" s="726"/>
      <c r="BA957" s="726"/>
      <c r="BB957" s="726"/>
      <c r="BC957" s="726"/>
      <c r="BD957" s="726"/>
      <c r="BE957" s="726"/>
      <c r="BF957" s="726"/>
      <c r="BG957" s="726"/>
      <c r="BH957" s="726"/>
      <c r="BI957" s="726"/>
      <c r="BJ957" s="726"/>
      <c r="BK957" s="726"/>
      <c r="BL957" s="726"/>
    </row>
    <row r="958" spans="1:64" outlineLevel="1" x14ac:dyDescent="0.2">
      <c r="A958" s="461" t="s">
        <v>1527</v>
      </c>
      <c r="B958" s="461" t="s">
        <v>918</v>
      </c>
      <c r="C958" s="461" t="s">
        <v>918</v>
      </c>
      <c r="D958" s="461" t="s">
        <v>918</v>
      </c>
      <c r="E958" s="461" t="s">
        <v>918</v>
      </c>
      <c r="F958" s="461" t="s">
        <v>918</v>
      </c>
      <c r="G958" s="461" t="s">
        <v>918</v>
      </c>
      <c r="H958" s="461" t="s">
        <v>918</v>
      </c>
      <c r="I958" s="461" t="s">
        <v>918</v>
      </c>
      <c r="J958" s="461" t="s">
        <v>918</v>
      </c>
      <c r="K958" s="461" t="s">
        <v>918</v>
      </c>
      <c r="L958" s="461" t="s">
        <v>918</v>
      </c>
      <c r="M958" s="461" t="s">
        <v>918</v>
      </c>
      <c r="N958" s="461" t="s">
        <v>918</v>
      </c>
      <c r="O958" s="461" t="s">
        <v>918</v>
      </c>
      <c r="P958" s="461" t="s">
        <v>918</v>
      </c>
      <c r="Q958" s="461" t="s">
        <v>918</v>
      </c>
      <c r="R958" s="461" t="s">
        <v>918</v>
      </c>
      <c r="S958" s="461" t="s">
        <v>918</v>
      </c>
      <c r="T958" s="461" t="s">
        <v>918</v>
      </c>
      <c r="U958" s="461" t="s">
        <v>918</v>
      </c>
      <c r="V958" s="461" t="s">
        <v>918</v>
      </c>
      <c r="W958" s="461" t="s">
        <v>918</v>
      </c>
      <c r="X958" s="461" t="s">
        <v>918</v>
      </c>
      <c r="Y958" s="461" t="s">
        <v>918</v>
      </c>
      <c r="Z958" s="726"/>
      <c r="AA958" s="726"/>
      <c r="AB958" s="726"/>
      <c r="AC958" s="726"/>
      <c r="AD958" s="726"/>
      <c r="AE958" s="726"/>
      <c r="AF958" s="726"/>
      <c r="AG958" s="726"/>
      <c r="AH958" s="726"/>
      <c r="AI958" s="726"/>
      <c r="AJ958" s="726"/>
      <c r="AK958" s="726"/>
      <c r="AL958" s="726"/>
      <c r="AM958" s="726"/>
      <c r="AN958" s="726"/>
      <c r="AO958" s="726"/>
      <c r="AP958" s="726"/>
      <c r="AQ958" s="726"/>
      <c r="AR958" s="726"/>
      <c r="AS958" s="726"/>
      <c r="AT958" s="726"/>
      <c r="AU958" s="726"/>
      <c r="AV958" s="726"/>
      <c r="AW958" s="726"/>
      <c r="AX958" s="726"/>
      <c r="AY958" s="726"/>
      <c r="AZ958" s="726"/>
      <c r="BA958" s="726"/>
      <c r="BB958" s="726"/>
      <c r="BC958" s="726"/>
      <c r="BD958" s="726"/>
      <c r="BE958" s="726"/>
      <c r="BF958" s="726"/>
      <c r="BG958" s="726"/>
      <c r="BH958" s="726"/>
      <c r="BI958" s="726"/>
      <c r="BJ958" s="726"/>
      <c r="BK958" s="726"/>
      <c r="BL958" s="726"/>
    </row>
    <row r="959" spans="1:64" outlineLevel="1" x14ac:dyDescent="0.2">
      <c r="A959" s="461" t="s">
        <v>1528</v>
      </c>
      <c r="B959" s="461" t="s">
        <v>918</v>
      </c>
      <c r="C959" s="461" t="s">
        <v>918</v>
      </c>
      <c r="D959" s="461" t="s">
        <v>918</v>
      </c>
      <c r="E959" s="461" t="s">
        <v>918</v>
      </c>
      <c r="F959" s="461" t="s">
        <v>918</v>
      </c>
      <c r="G959" s="461" t="s">
        <v>918</v>
      </c>
      <c r="H959" s="461" t="s">
        <v>918</v>
      </c>
      <c r="I959" s="461" t="s">
        <v>918</v>
      </c>
      <c r="J959" s="461" t="s">
        <v>918</v>
      </c>
      <c r="K959" s="461" t="s">
        <v>918</v>
      </c>
      <c r="L959" s="461" t="s">
        <v>918</v>
      </c>
      <c r="M959" s="461" t="s">
        <v>918</v>
      </c>
      <c r="N959" s="461" t="s">
        <v>918</v>
      </c>
      <c r="O959" s="461" t="s">
        <v>918</v>
      </c>
      <c r="P959" s="461" t="s">
        <v>918</v>
      </c>
      <c r="Q959" s="461" t="s">
        <v>918</v>
      </c>
      <c r="R959" s="461" t="s">
        <v>918</v>
      </c>
      <c r="S959" s="461" t="s">
        <v>918</v>
      </c>
      <c r="T959" s="461" t="s">
        <v>918</v>
      </c>
      <c r="U959" s="461" t="s">
        <v>918</v>
      </c>
      <c r="V959" s="461" t="s">
        <v>918</v>
      </c>
      <c r="W959" s="461" t="s">
        <v>918</v>
      </c>
      <c r="X959" s="461" t="s">
        <v>918</v>
      </c>
      <c r="Y959" s="461" t="s">
        <v>918</v>
      </c>
      <c r="Z959" s="726"/>
      <c r="AA959" s="726"/>
      <c r="AB959" s="726"/>
      <c r="AC959" s="726"/>
      <c r="AD959" s="726"/>
      <c r="AE959" s="726"/>
      <c r="AF959" s="726"/>
      <c r="AG959" s="726"/>
      <c r="AH959" s="726"/>
      <c r="AI959" s="726"/>
      <c r="AJ959" s="726"/>
      <c r="AK959" s="726"/>
      <c r="AL959" s="726"/>
      <c r="AM959" s="726"/>
      <c r="AN959" s="726"/>
      <c r="AO959" s="726"/>
      <c r="AP959" s="726"/>
      <c r="AQ959" s="726"/>
      <c r="AR959" s="726"/>
      <c r="AS959" s="726"/>
      <c r="AT959" s="726"/>
      <c r="AU959" s="726"/>
      <c r="AV959" s="726"/>
      <c r="AW959" s="726"/>
      <c r="AX959" s="726"/>
      <c r="AY959" s="726"/>
      <c r="AZ959" s="726"/>
      <c r="BA959" s="726"/>
      <c r="BB959" s="726"/>
      <c r="BC959" s="726"/>
      <c r="BD959" s="726"/>
      <c r="BE959" s="726"/>
      <c r="BF959" s="726"/>
      <c r="BG959" s="726"/>
      <c r="BH959" s="726"/>
      <c r="BI959" s="726"/>
      <c r="BJ959" s="726"/>
      <c r="BK959" s="726"/>
      <c r="BL959" s="726"/>
    </row>
    <row r="960" spans="1:64" outlineLevel="1" x14ac:dyDescent="0.2">
      <c r="A960" s="461" t="s">
        <v>1529</v>
      </c>
      <c r="B960" s="461" t="s">
        <v>918</v>
      </c>
      <c r="C960" s="461" t="s">
        <v>918</v>
      </c>
      <c r="D960" s="461" t="s">
        <v>918</v>
      </c>
      <c r="E960" s="461" t="s">
        <v>918</v>
      </c>
      <c r="F960" s="461" t="s">
        <v>918</v>
      </c>
      <c r="G960" s="461" t="s">
        <v>918</v>
      </c>
      <c r="H960" s="461" t="s">
        <v>918</v>
      </c>
      <c r="I960" s="461" t="s">
        <v>918</v>
      </c>
      <c r="J960" s="461" t="s">
        <v>918</v>
      </c>
      <c r="K960" s="461" t="s">
        <v>918</v>
      </c>
      <c r="L960" s="461" t="s">
        <v>918</v>
      </c>
      <c r="M960" s="461" t="s">
        <v>918</v>
      </c>
      <c r="N960" s="461" t="s">
        <v>918</v>
      </c>
      <c r="O960" s="461" t="s">
        <v>918</v>
      </c>
      <c r="P960" s="461" t="s">
        <v>918</v>
      </c>
      <c r="Q960" s="461" t="s">
        <v>918</v>
      </c>
      <c r="R960" s="461" t="s">
        <v>918</v>
      </c>
      <c r="S960" s="461" t="s">
        <v>918</v>
      </c>
      <c r="T960" s="461" t="s">
        <v>918</v>
      </c>
      <c r="U960" s="461" t="s">
        <v>918</v>
      </c>
      <c r="V960" s="461" t="s">
        <v>918</v>
      </c>
      <c r="W960" s="461" t="s">
        <v>918</v>
      </c>
      <c r="X960" s="461" t="s">
        <v>918</v>
      </c>
      <c r="Y960" s="461" t="s">
        <v>918</v>
      </c>
      <c r="Z960" s="726"/>
      <c r="AA960" s="726"/>
      <c r="AB960" s="726"/>
      <c r="AC960" s="726"/>
      <c r="AD960" s="726"/>
      <c r="AE960" s="726"/>
      <c r="AF960" s="726"/>
      <c r="AG960" s="726"/>
      <c r="AH960" s="726"/>
      <c r="AI960" s="726"/>
      <c r="AJ960" s="726"/>
      <c r="AK960" s="726"/>
      <c r="AL960" s="726"/>
      <c r="AM960" s="726"/>
      <c r="AN960" s="726"/>
      <c r="AO960" s="726"/>
      <c r="AP960" s="726"/>
      <c r="AQ960" s="726"/>
      <c r="AR960" s="726"/>
      <c r="AS960" s="726"/>
      <c r="AT960" s="726"/>
      <c r="AU960" s="726"/>
      <c r="AV960" s="726"/>
      <c r="AW960" s="726"/>
      <c r="AX960" s="726"/>
      <c r="AY960" s="726"/>
      <c r="AZ960" s="726"/>
      <c r="BA960" s="726"/>
      <c r="BB960" s="726"/>
      <c r="BC960" s="726"/>
      <c r="BD960" s="726"/>
      <c r="BE960" s="726"/>
      <c r="BF960" s="726"/>
      <c r="BG960" s="726"/>
      <c r="BH960" s="726"/>
      <c r="BI960" s="726"/>
      <c r="BJ960" s="726"/>
      <c r="BK960" s="726"/>
      <c r="BL960" s="726"/>
    </row>
    <row r="961" spans="1:64" outlineLevel="1" x14ac:dyDescent="0.2">
      <c r="A961" s="461" t="s">
        <v>1530</v>
      </c>
      <c r="B961" s="461" t="s">
        <v>918</v>
      </c>
      <c r="C961" s="461" t="s">
        <v>918</v>
      </c>
      <c r="D961" s="461" t="s">
        <v>918</v>
      </c>
      <c r="E961" s="461" t="s">
        <v>918</v>
      </c>
      <c r="F961" s="461" t="s">
        <v>918</v>
      </c>
      <c r="G961" s="461" t="s">
        <v>918</v>
      </c>
      <c r="H961" s="461" t="s">
        <v>918</v>
      </c>
      <c r="I961" s="461" t="s">
        <v>918</v>
      </c>
      <c r="J961" s="461" t="s">
        <v>918</v>
      </c>
      <c r="K961" s="461" t="s">
        <v>918</v>
      </c>
      <c r="L961" s="461" t="s">
        <v>918</v>
      </c>
      <c r="M961" s="461" t="s">
        <v>918</v>
      </c>
      <c r="N961" s="461" t="s">
        <v>918</v>
      </c>
      <c r="O961" s="461" t="s">
        <v>918</v>
      </c>
      <c r="P961" s="461" t="s">
        <v>918</v>
      </c>
      <c r="Q961" s="461" t="s">
        <v>918</v>
      </c>
      <c r="R961" s="461" t="s">
        <v>918</v>
      </c>
      <c r="S961" s="461" t="s">
        <v>918</v>
      </c>
      <c r="T961" s="461" t="s">
        <v>918</v>
      </c>
      <c r="U961" s="461" t="s">
        <v>918</v>
      </c>
      <c r="V961" s="461" t="s">
        <v>918</v>
      </c>
      <c r="W961" s="461" t="s">
        <v>918</v>
      </c>
      <c r="X961" s="461" t="s">
        <v>918</v>
      </c>
      <c r="Y961" s="461" t="s">
        <v>918</v>
      </c>
      <c r="Z961" s="726"/>
      <c r="AA961" s="726"/>
      <c r="AB961" s="726"/>
      <c r="AC961" s="726"/>
      <c r="AD961" s="726"/>
      <c r="AE961" s="726"/>
      <c r="AF961" s="726"/>
      <c r="AG961" s="726"/>
      <c r="AH961" s="726"/>
      <c r="AI961" s="726"/>
      <c r="AJ961" s="726"/>
      <c r="AK961" s="726"/>
      <c r="AL961" s="726"/>
      <c r="AM961" s="726"/>
      <c r="AN961" s="726"/>
      <c r="AO961" s="726"/>
      <c r="AP961" s="726"/>
      <c r="AQ961" s="726"/>
      <c r="AR961" s="726"/>
      <c r="AS961" s="726"/>
      <c r="AT961" s="726"/>
      <c r="AU961" s="726"/>
      <c r="AV961" s="726"/>
      <c r="AW961" s="726"/>
      <c r="AX961" s="726"/>
      <c r="AY961" s="726"/>
      <c r="AZ961" s="726"/>
      <c r="BA961" s="726"/>
      <c r="BB961" s="726"/>
      <c r="BC961" s="726"/>
      <c r="BD961" s="726"/>
      <c r="BE961" s="726"/>
      <c r="BF961" s="726"/>
      <c r="BG961" s="726"/>
      <c r="BH961" s="726"/>
      <c r="BI961" s="726"/>
      <c r="BJ961" s="726"/>
      <c r="BK961" s="726"/>
      <c r="BL961" s="726"/>
    </row>
    <row r="962" spans="1:64" outlineLevel="1" x14ac:dyDescent="0.2">
      <c r="A962" s="461" t="s">
        <v>1531</v>
      </c>
      <c r="B962" s="461" t="s">
        <v>918</v>
      </c>
      <c r="C962" s="461" t="s">
        <v>918</v>
      </c>
      <c r="D962" s="461" t="s">
        <v>918</v>
      </c>
      <c r="E962" s="461" t="s">
        <v>918</v>
      </c>
      <c r="F962" s="461" t="s">
        <v>918</v>
      </c>
      <c r="G962" s="461" t="s">
        <v>918</v>
      </c>
      <c r="H962" s="461" t="s">
        <v>918</v>
      </c>
      <c r="I962" s="461" t="s">
        <v>918</v>
      </c>
      <c r="J962" s="461" t="s">
        <v>918</v>
      </c>
      <c r="K962" s="461" t="s">
        <v>918</v>
      </c>
      <c r="L962" s="461" t="s">
        <v>918</v>
      </c>
      <c r="M962" s="461" t="s">
        <v>918</v>
      </c>
      <c r="N962" s="461" t="s">
        <v>918</v>
      </c>
      <c r="O962" s="461" t="s">
        <v>918</v>
      </c>
      <c r="P962" s="461" t="s">
        <v>918</v>
      </c>
      <c r="Q962" s="461" t="s">
        <v>918</v>
      </c>
      <c r="R962" s="461" t="s">
        <v>918</v>
      </c>
      <c r="S962" s="461" t="s">
        <v>918</v>
      </c>
      <c r="T962" s="461" t="s">
        <v>918</v>
      </c>
      <c r="U962" s="461" t="s">
        <v>918</v>
      </c>
      <c r="V962" s="461" t="s">
        <v>918</v>
      </c>
      <c r="W962" s="461" t="s">
        <v>918</v>
      </c>
      <c r="X962" s="461" t="s">
        <v>918</v>
      </c>
      <c r="Y962" s="461" t="s">
        <v>918</v>
      </c>
      <c r="Z962" s="726"/>
      <c r="AA962" s="726"/>
      <c r="AB962" s="726"/>
      <c r="AC962" s="726"/>
      <c r="AD962" s="726"/>
      <c r="AE962" s="726"/>
      <c r="AF962" s="726"/>
      <c r="AG962" s="726"/>
      <c r="AH962" s="726"/>
      <c r="AI962" s="726"/>
      <c r="AJ962" s="726"/>
      <c r="AK962" s="726"/>
      <c r="AL962" s="726"/>
      <c r="AM962" s="726"/>
      <c r="AN962" s="726"/>
      <c r="AO962" s="726"/>
      <c r="AP962" s="726"/>
      <c r="AQ962" s="726"/>
      <c r="AR962" s="726"/>
      <c r="AS962" s="726"/>
      <c r="AT962" s="726"/>
      <c r="AU962" s="726"/>
      <c r="AV962" s="726"/>
      <c r="AW962" s="726"/>
      <c r="AX962" s="726"/>
      <c r="AY962" s="726"/>
      <c r="AZ962" s="726"/>
      <c r="BA962" s="726"/>
      <c r="BB962" s="726"/>
      <c r="BC962" s="726"/>
      <c r="BD962" s="726"/>
      <c r="BE962" s="726"/>
      <c r="BF962" s="726"/>
      <c r="BG962" s="726"/>
      <c r="BH962" s="726"/>
      <c r="BI962" s="726"/>
      <c r="BJ962" s="726"/>
      <c r="BK962" s="726"/>
      <c r="BL962" s="726"/>
    </row>
    <row r="963" spans="1:64" outlineLevel="1" x14ac:dyDescent="0.2">
      <c r="A963" s="461" t="s">
        <v>1532</v>
      </c>
      <c r="B963" s="461" t="s">
        <v>918</v>
      </c>
      <c r="C963" s="461" t="s">
        <v>918</v>
      </c>
      <c r="D963" s="461" t="s">
        <v>918</v>
      </c>
      <c r="E963" s="461" t="s">
        <v>918</v>
      </c>
      <c r="F963" s="461" t="s">
        <v>918</v>
      </c>
      <c r="G963" s="461" t="s">
        <v>918</v>
      </c>
      <c r="H963" s="461" t="s">
        <v>918</v>
      </c>
      <c r="I963" s="461" t="s">
        <v>918</v>
      </c>
      <c r="J963" s="461" t="s">
        <v>918</v>
      </c>
      <c r="K963" s="461" t="s">
        <v>918</v>
      </c>
      <c r="L963" s="461" t="s">
        <v>918</v>
      </c>
      <c r="M963" s="461" t="s">
        <v>918</v>
      </c>
      <c r="N963" s="461" t="s">
        <v>918</v>
      </c>
      <c r="O963" s="461" t="s">
        <v>918</v>
      </c>
      <c r="P963" s="461" t="s">
        <v>918</v>
      </c>
      <c r="Q963" s="461" t="s">
        <v>918</v>
      </c>
      <c r="R963" s="461" t="s">
        <v>918</v>
      </c>
      <c r="S963" s="461" t="s">
        <v>918</v>
      </c>
      <c r="T963" s="461" t="s">
        <v>918</v>
      </c>
      <c r="U963" s="461" t="s">
        <v>918</v>
      </c>
      <c r="V963" s="461" t="s">
        <v>918</v>
      </c>
      <c r="W963" s="461" t="s">
        <v>918</v>
      </c>
      <c r="X963" s="461" t="s">
        <v>918</v>
      </c>
      <c r="Y963" s="461" t="s">
        <v>918</v>
      </c>
      <c r="Z963" s="726"/>
      <c r="AA963" s="726"/>
      <c r="AB963" s="726"/>
      <c r="AC963" s="726"/>
      <c r="AD963" s="726"/>
      <c r="AE963" s="726"/>
      <c r="AF963" s="726"/>
      <c r="AG963" s="726"/>
      <c r="AH963" s="726"/>
      <c r="AI963" s="726"/>
      <c r="AJ963" s="726"/>
      <c r="AK963" s="726"/>
      <c r="AL963" s="726"/>
      <c r="AM963" s="726"/>
      <c r="AN963" s="726"/>
      <c r="AO963" s="726"/>
      <c r="AP963" s="726"/>
      <c r="AQ963" s="726"/>
      <c r="AR963" s="726"/>
      <c r="AS963" s="726"/>
      <c r="AT963" s="726"/>
      <c r="AU963" s="726"/>
      <c r="AV963" s="726"/>
      <c r="AW963" s="726"/>
      <c r="AX963" s="726"/>
      <c r="AY963" s="726"/>
      <c r="AZ963" s="726"/>
      <c r="BA963" s="726"/>
      <c r="BB963" s="726"/>
      <c r="BC963" s="726"/>
      <c r="BD963" s="726"/>
      <c r="BE963" s="726"/>
      <c r="BF963" s="726"/>
      <c r="BG963" s="726"/>
      <c r="BH963" s="726"/>
      <c r="BI963" s="726"/>
      <c r="BJ963" s="726"/>
      <c r="BK963" s="726"/>
      <c r="BL963" s="726"/>
    </row>
    <row r="964" spans="1:64" outlineLevel="1" x14ac:dyDescent="0.2">
      <c r="A964" s="461" t="s">
        <v>1533</v>
      </c>
      <c r="B964" s="461" t="s">
        <v>918</v>
      </c>
      <c r="C964" s="461" t="s">
        <v>918</v>
      </c>
      <c r="D964" s="461" t="s">
        <v>918</v>
      </c>
      <c r="E964" s="461" t="s">
        <v>918</v>
      </c>
      <c r="F964" s="461" t="s">
        <v>918</v>
      </c>
      <c r="G964" s="461" t="s">
        <v>918</v>
      </c>
      <c r="H964" s="461" t="s">
        <v>918</v>
      </c>
      <c r="I964" s="461" t="s">
        <v>918</v>
      </c>
      <c r="J964" s="461" t="s">
        <v>918</v>
      </c>
      <c r="K964" s="461" t="s">
        <v>918</v>
      </c>
      <c r="L964" s="461" t="s">
        <v>918</v>
      </c>
      <c r="M964" s="461" t="s">
        <v>918</v>
      </c>
      <c r="N964" s="461" t="s">
        <v>918</v>
      </c>
      <c r="O964" s="461" t="s">
        <v>918</v>
      </c>
      <c r="P964" s="461" t="s">
        <v>918</v>
      </c>
      <c r="Q964" s="461" t="s">
        <v>918</v>
      </c>
      <c r="R964" s="461" t="s">
        <v>918</v>
      </c>
      <c r="S964" s="461" t="s">
        <v>918</v>
      </c>
      <c r="T964" s="461" t="s">
        <v>918</v>
      </c>
      <c r="U964" s="461" t="s">
        <v>918</v>
      </c>
      <c r="V964" s="461" t="s">
        <v>918</v>
      </c>
      <c r="W964" s="461" t="s">
        <v>918</v>
      </c>
      <c r="X964" s="461" t="s">
        <v>918</v>
      </c>
      <c r="Y964" s="461" t="s">
        <v>918</v>
      </c>
      <c r="Z964" s="726"/>
      <c r="AA964" s="726"/>
      <c r="AB964" s="726"/>
      <c r="AC964" s="726"/>
      <c r="AD964" s="726"/>
      <c r="AE964" s="726"/>
      <c r="AF964" s="726"/>
      <c r="AG964" s="726"/>
      <c r="AH964" s="726"/>
      <c r="AI964" s="726"/>
      <c r="AJ964" s="726"/>
      <c r="AK964" s="726"/>
      <c r="AL964" s="726"/>
      <c r="AM964" s="726"/>
      <c r="AN964" s="726"/>
      <c r="AO964" s="726"/>
      <c r="AP964" s="726"/>
      <c r="AQ964" s="726"/>
      <c r="AR964" s="726"/>
      <c r="AS964" s="726"/>
      <c r="AT964" s="726"/>
      <c r="AU964" s="726"/>
      <c r="AV964" s="726"/>
      <c r="AW964" s="726"/>
      <c r="AX964" s="726"/>
      <c r="AY964" s="726"/>
      <c r="AZ964" s="726"/>
      <c r="BA964" s="726"/>
      <c r="BB964" s="726"/>
      <c r="BC964" s="726"/>
      <c r="BD964" s="726"/>
      <c r="BE964" s="726"/>
      <c r="BF964" s="726"/>
      <c r="BG964" s="726"/>
      <c r="BH964" s="726"/>
      <c r="BI964" s="726"/>
      <c r="BJ964" s="726"/>
      <c r="BK964" s="726"/>
      <c r="BL964" s="726"/>
    </row>
    <row r="965" spans="1:64" outlineLevel="1" x14ac:dyDescent="0.2">
      <c r="A965" s="461" t="s">
        <v>1534</v>
      </c>
      <c r="B965" s="461" t="s">
        <v>918</v>
      </c>
      <c r="C965" s="461" t="s">
        <v>918</v>
      </c>
      <c r="D965" s="461" t="s">
        <v>918</v>
      </c>
      <c r="E965" s="461" t="s">
        <v>918</v>
      </c>
      <c r="F965" s="461" t="s">
        <v>918</v>
      </c>
      <c r="G965" s="461" t="s">
        <v>918</v>
      </c>
      <c r="H965" s="461" t="s">
        <v>918</v>
      </c>
      <c r="I965" s="461" t="s">
        <v>918</v>
      </c>
      <c r="J965" s="461" t="s">
        <v>918</v>
      </c>
      <c r="K965" s="461" t="s">
        <v>918</v>
      </c>
      <c r="L965" s="461" t="s">
        <v>918</v>
      </c>
      <c r="M965" s="461" t="s">
        <v>918</v>
      </c>
      <c r="N965" s="461" t="s">
        <v>918</v>
      </c>
      <c r="O965" s="461" t="s">
        <v>918</v>
      </c>
      <c r="P965" s="461" t="s">
        <v>918</v>
      </c>
      <c r="Q965" s="461" t="s">
        <v>918</v>
      </c>
      <c r="R965" s="461" t="s">
        <v>918</v>
      </c>
      <c r="S965" s="461" t="s">
        <v>918</v>
      </c>
      <c r="T965" s="461" t="s">
        <v>918</v>
      </c>
      <c r="U965" s="461" t="s">
        <v>918</v>
      </c>
      <c r="V965" s="461" t="s">
        <v>918</v>
      </c>
      <c r="W965" s="461" t="s">
        <v>918</v>
      </c>
      <c r="X965" s="461" t="s">
        <v>918</v>
      </c>
      <c r="Y965" s="461" t="s">
        <v>918</v>
      </c>
      <c r="Z965" s="726"/>
      <c r="AA965" s="726"/>
      <c r="AB965" s="726"/>
      <c r="AC965" s="726"/>
      <c r="AD965" s="726"/>
      <c r="AE965" s="726"/>
      <c r="AF965" s="726"/>
      <c r="AG965" s="726"/>
      <c r="AH965" s="726"/>
      <c r="AI965" s="726"/>
      <c r="AJ965" s="726"/>
      <c r="AK965" s="726"/>
      <c r="AL965" s="726"/>
      <c r="AM965" s="726"/>
      <c r="AN965" s="726"/>
      <c r="AO965" s="726"/>
      <c r="AP965" s="726"/>
      <c r="AQ965" s="726"/>
      <c r="AR965" s="726"/>
      <c r="AS965" s="726"/>
      <c r="AT965" s="726"/>
      <c r="AU965" s="726"/>
      <c r="AV965" s="726"/>
      <c r="AW965" s="726"/>
      <c r="AX965" s="726"/>
      <c r="AY965" s="726"/>
      <c r="AZ965" s="726"/>
      <c r="BA965" s="726"/>
      <c r="BB965" s="726"/>
      <c r="BC965" s="726"/>
      <c r="BD965" s="726"/>
      <c r="BE965" s="726"/>
      <c r="BF965" s="726"/>
      <c r="BG965" s="726"/>
      <c r="BH965" s="726"/>
      <c r="BI965" s="726"/>
      <c r="BJ965" s="726"/>
      <c r="BK965" s="726"/>
      <c r="BL965" s="726"/>
    </row>
    <row r="966" spans="1:64" outlineLevel="1" x14ac:dyDescent="0.2">
      <c r="A966" s="461" t="s">
        <v>1535</v>
      </c>
      <c r="B966" s="461" t="s">
        <v>918</v>
      </c>
      <c r="C966" s="461" t="s">
        <v>918</v>
      </c>
      <c r="D966" s="461" t="s">
        <v>918</v>
      </c>
      <c r="E966" s="461" t="s">
        <v>918</v>
      </c>
      <c r="F966" s="461" t="s">
        <v>918</v>
      </c>
      <c r="G966" s="461" t="s">
        <v>918</v>
      </c>
      <c r="H966" s="461" t="s">
        <v>918</v>
      </c>
      <c r="I966" s="461" t="s">
        <v>918</v>
      </c>
      <c r="J966" s="461" t="s">
        <v>918</v>
      </c>
      <c r="K966" s="461" t="s">
        <v>918</v>
      </c>
      <c r="L966" s="461" t="s">
        <v>918</v>
      </c>
      <c r="M966" s="461" t="s">
        <v>918</v>
      </c>
      <c r="N966" s="461" t="s">
        <v>918</v>
      </c>
      <c r="O966" s="461" t="s">
        <v>918</v>
      </c>
      <c r="P966" s="461" t="s">
        <v>918</v>
      </c>
      <c r="Q966" s="461" t="s">
        <v>918</v>
      </c>
      <c r="R966" s="461" t="s">
        <v>918</v>
      </c>
      <c r="S966" s="461" t="s">
        <v>918</v>
      </c>
      <c r="T966" s="461" t="s">
        <v>918</v>
      </c>
      <c r="U966" s="461" t="s">
        <v>918</v>
      </c>
      <c r="V966" s="461" t="s">
        <v>918</v>
      </c>
      <c r="W966" s="461" t="s">
        <v>918</v>
      </c>
      <c r="X966" s="461" t="s">
        <v>918</v>
      </c>
      <c r="Y966" s="461" t="s">
        <v>918</v>
      </c>
      <c r="Z966" s="726"/>
      <c r="AA966" s="726"/>
      <c r="AB966" s="726"/>
      <c r="AC966" s="726"/>
      <c r="AD966" s="726"/>
      <c r="AE966" s="726"/>
      <c r="AF966" s="726"/>
      <c r="AG966" s="726"/>
      <c r="AH966" s="726"/>
      <c r="AI966" s="726"/>
      <c r="AJ966" s="726"/>
      <c r="AK966" s="726"/>
      <c r="AL966" s="726"/>
      <c r="AM966" s="726"/>
      <c r="AN966" s="726"/>
      <c r="AO966" s="726"/>
      <c r="AP966" s="726"/>
      <c r="AQ966" s="726"/>
      <c r="AR966" s="726"/>
      <c r="AS966" s="726"/>
      <c r="AT966" s="726"/>
      <c r="AU966" s="726"/>
      <c r="AV966" s="726"/>
      <c r="AW966" s="726"/>
      <c r="AX966" s="726"/>
      <c r="AY966" s="726"/>
      <c r="AZ966" s="726"/>
      <c r="BA966" s="726"/>
      <c r="BB966" s="726"/>
      <c r="BC966" s="726"/>
      <c r="BD966" s="726"/>
      <c r="BE966" s="726"/>
      <c r="BF966" s="726"/>
      <c r="BG966" s="726"/>
      <c r="BH966" s="726"/>
      <c r="BI966" s="726"/>
      <c r="BJ966" s="726"/>
      <c r="BK966" s="726"/>
      <c r="BL966" s="726"/>
    </row>
    <row r="967" spans="1:64" outlineLevel="1" x14ac:dyDescent="0.2">
      <c r="A967" s="461" t="s">
        <v>1536</v>
      </c>
      <c r="B967" s="461" t="s">
        <v>918</v>
      </c>
      <c r="C967" s="461" t="s">
        <v>918</v>
      </c>
      <c r="D967" s="461" t="s">
        <v>918</v>
      </c>
      <c r="E967" s="461" t="s">
        <v>918</v>
      </c>
      <c r="F967" s="461" t="s">
        <v>918</v>
      </c>
      <c r="G967" s="461" t="s">
        <v>918</v>
      </c>
      <c r="H967" s="461" t="s">
        <v>918</v>
      </c>
      <c r="I967" s="461" t="s">
        <v>918</v>
      </c>
      <c r="J967" s="461" t="s">
        <v>918</v>
      </c>
      <c r="K967" s="461" t="s">
        <v>918</v>
      </c>
      <c r="L967" s="461" t="s">
        <v>918</v>
      </c>
      <c r="M967" s="461" t="s">
        <v>918</v>
      </c>
      <c r="N967" s="461" t="s">
        <v>918</v>
      </c>
      <c r="O967" s="461" t="s">
        <v>918</v>
      </c>
      <c r="P967" s="461" t="s">
        <v>918</v>
      </c>
      <c r="Q967" s="461" t="s">
        <v>918</v>
      </c>
      <c r="R967" s="461" t="s">
        <v>918</v>
      </c>
      <c r="S967" s="461" t="s">
        <v>918</v>
      </c>
      <c r="T967" s="461" t="s">
        <v>918</v>
      </c>
      <c r="U967" s="461" t="s">
        <v>918</v>
      </c>
      <c r="V967" s="461" t="s">
        <v>918</v>
      </c>
      <c r="W967" s="461" t="s">
        <v>918</v>
      </c>
      <c r="X967" s="461" t="s">
        <v>918</v>
      </c>
      <c r="Y967" s="461" t="s">
        <v>918</v>
      </c>
      <c r="Z967" s="726"/>
      <c r="AA967" s="726"/>
      <c r="AB967" s="726"/>
      <c r="AC967" s="726"/>
      <c r="AD967" s="726"/>
      <c r="AE967" s="726"/>
      <c r="AF967" s="726"/>
      <c r="AG967" s="726"/>
      <c r="AH967" s="726"/>
      <c r="AI967" s="726"/>
      <c r="AJ967" s="726"/>
      <c r="AK967" s="726"/>
      <c r="AL967" s="726"/>
      <c r="AM967" s="726"/>
      <c r="AN967" s="726"/>
      <c r="AO967" s="726"/>
      <c r="AP967" s="726"/>
      <c r="AQ967" s="726"/>
      <c r="AR967" s="726"/>
      <c r="AS967" s="726"/>
      <c r="AT967" s="726"/>
      <c r="AU967" s="726"/>
      <c r="AV967" s="726"/>
      <c r="AW967" s="726"/>
      <c r="AX967" s="726"/>
      <c r="AY967" s="726"/>
      <c r="AZ967" s="726"/>
      <c r="BA967" s="726"/>
      <c r="BB967" s="726"/>
      <c r="BC967" s="726"/>
      <c r="BD967" s="726"/>
      <c r="BE967" s="726"/>
      <c r="BF967" s="726"/>
      <c r="BG967" s="726"/>
      <c r="BH967" s="726"/>
      <c r="BI967" s="726"/>
      <c r="BJ967" s="726"/>
      <c r="BK967" s="726"/>
      <c r="BL967" s="726"/>
    </row>
    <row r="968" spans="1:64" outlineLevel="1" x14ac:dyDescent="0.2">
      <c r="A968" s="461" t="s">
        <v>1537</v>
      </c>
      <c r="B968" s="461" t="s">
        <v>918</v>
      </c>
      <c r="C968" s="461" t="s">
        <v>918</v>
      </c>
      <c r="D968" s="461" t="s">
        <v>918</v>
      </c>
      <c r="E968" s="461" t="s">
        <v>918</v>
      </c>
      <c r="F968" s="461" t="s">
        <v>918</v>
      </c>
      <c r="G968" s="461" t="s">
        <v>918</v>
      </c>
      <c r="H968" s="461" t="s">
        <v>918</v>
      </c>
      <c r="I968" s="461" t="s">
        <v>918</v>
      </c>
      <c r="J968" s="461" t="s">
        <v>918</v>
      </c>
      <c r="K968" s="461" t="s">
        <v>918</v>
      </c>
      <c r="L968" s="461" t="s">
        <v>918</v>
      </c>
      <c r="M968" s="461" t="s">
        <v>918</v>
      </c>
      <c r="N968" s="461" t="s">
        <v>918</v>
      </c>
      <c r="O968" s="461" t="s">
        <v>918</v>
      </c>
      <c r="P968" s="461" t="s">
        <v>918</v>
      </c>
      <c r="Q968" s="461" t="s">
        <v>918</v>
      </c>
      <c r="R968" s="461" t="s">
        <v>918</v>
      </c>
      <c r="S968" s="461" t="s">
        <v>918</v>
      </c>
      <c r="T968" s="461" t="s">
        <v>918</v>
      </c>
      <c r="U968" s="461" t="s">
        <v>918</v>
      </c>
      <c r="V968" s="461" t="s">
        <v>918</v>
      </c>
      <c r="W968" s="461" t="s">
        <v>918</v>
      </c>
      <c r="X968" s="461" t="s">
        <v>918</v>
      </c>
      <c r="Y968" s="461" t="s">
        <v>918</v>
      </c>
      <c r="Z968" s="726"/>
      <c r="AA968" s="726"/>
      <c r="AB968" s="726"/>
      <c r="AC968" s="726"/>
      <c r="AD968" s="726"/>
      <c r="AE968" s="726"/>
      <c r="AF968" s="726"/>
      <c r="AG968" s="726"/>
      <c r="AH968" s="726"/>
      <c r="AI968" s="726"/>
      <c r="AJ968" s="726"/>
      <c r="AK968" s="726"/>
      <c r="AL968" s="726"/>
      <c r="AM968" s="726"/>
      <c r="AN968" s="726"/>
      <c r="AO968" s="726"/>
      <c r="AP968" s="726"/>
      <c r="AQ968" s="726"/>
      <c r="AR968" s="726"/>
      <c r="AS968" s="726"/>
      <c r="AT968" s="726"/>
      <c r="AU968" s="726"/>
      <c r="AV968" s="726"/>
      <c r="AW968" s="726"/>
      <c r="AX968" s="726"/>
      <c r="AY968" s="726"/>
      <c r="AZ968" s="726"/>
      <c r="BA968" s="726"/>
      <c r="BB968" s="726"/>
      <c r="BC968" s="726"/>
      <c r="BD968" s="726"/>
      <c r="BE968" s="726"/>
      <c r="BF968" s="726"/>
      <c r="BG968" s="726"/>
      <c r="BH968" s="726"/>
      <c r="BI968" s="726"/>
      <c r="BJ968" s="726"/>
      <c r="BK968" s="726"/>
      <c r="BL968" s="726"/>
    </row>
    <row r="969" spans="1:64" outlineLevel="1" x14ac:dyDescent="0.2">
      <c r="A969" s="461" t="s">
        <v>1538</v>
      </c>
      <c r="B969" s="461" t="s">
        <v>918</v>
      </c>
      <c r="C969" s="461" t="s">
        <v>918</v>
      </c>
      <c r="D969" s="461" t="s">
        <v>918</v>
      </c>
      <c r="E969" s="461" t="s">
        <v>918</v>
      </c>
      <c r="F969" s="461" t="s">
        <v>918</v>
      </c>
      <c r="G969" s="461" t="s">
        <v>918</v>
      </c>
      <c r="H969" s="461" t="s">
        <v>918</v>
      </c>
      <c r="I969" s="461" t="s">
        <v>918</v>
      </c>
      <c r="J969" s="461" t="s">
        <v>918</v>
      </c>
      <c r="K969" s="461" t="s">
        <v>918</v>
      </c>
      <c r="L969" s="461" t="s">
        <v>918</v>
      </c>
      <c r="M969" s="461" t="s">
        <v>918</v>
      </c>
      <c r="N969" s="461" t="s">
        <v>918</v>
      </c>
      <c r="O969" s="461" t="s">
        <v>918</v>
      </c>
      <c r="P969" s="461" t="s">
        <v>918</v>
      </c>
      <c r="Q969" s="461" t="s">
        <v>918</v>
      </c>
      <c r="R969" s="461" t="s">
        <v>918</v>
      </c>
      <c r="S969" s="461" t="s">
        <v>918</v>
      </c>
      <c r="T969" s="461" t="s">
        <v>918</v>
      </c>
      <c r="U969" s="461" t="s">
        <v>918</v>
      </c>
      <c r="V969" s="461" t="s">
        <v>918</v>
      </c>
      <c r="W969" s="461" t="s">
        <v>918</v>
      </c>
      <c r="X969" s="461" t="s">
        <v>918</v>
      </c>
      <c r="Y969" s="461" t="s">
        <v>918</v>
      </c>
      <c r="Z969" s="726"/>
      <c r="AA969" s="726"/>
      <c r="AB969" s="726"/>
      <c r="AC969" s="726"/>
      <c r="AD969" s="726"/>
      <c r="AE969" s="726"/>
      <c r="AF969" s="726"/>
      <c r="AG969" s="726"/>
      <c r="AH969" s="726"/>
      <c r="AI969" s="726"/>
      <c r="AJ969" s="726"/>
      <c r="AK969" s="726"/>
      <c r="AL969" s="726"/>
      <c r="AM969" s="726"/>
      <c r="AN969" s="726"/>
      <c r="AO969" s="726"/>
      <c r="AP969" s="726"/>
      <c r="AQ969" s="726"/>
      <c r="AR969" s="726"/>
      <c r="AS969" s="726"/>
      <c r="AT969" s="726"/>
      <c r="AU969" s="726"/>
      <c r="AV969" s="726"/>
      <c r="AW969" s="726"/>
      <c r="AX969" s="726"/>
      <c r="AY969" s="726"/>
      <c r="AZ969" s="726"/>
      <c r="BA969" s="726"/>
      <c r="BB969" s="726"/>
      <c r="BC969" s="726"/>
      <c r="BD969" s="726"/>
      <c r="BE969" s="726"/>
      <c r="BF969" s="726"/>
      <c r="BG969" s="726"/>
      <c r="BH969" s="726"/>
      <c r="BI969" s="726"/>
      <c r="BJ969" s="726"/>
      <c r="BK969" s="726"/>
      <c r="BL969" s="726"/>
    </row>
    <row r="970" spans="1:64" outlineLevel="1" x14ac:dyDescent="0.2">
      <c r="A970" s="461" t="s">
        <v>1539</v>
      </c>
      <c r="B970" s="461" t="s">
        <v>918</v>
      </c>
      <c r="C970" s="461" t="s">
        <v>918</v>
      </c>
      <c r="D970" s="461" t="s">
        <v>918</v>
      </c>
      <c r="E970" s="461" t="s">
        <v>918</v>
      </c>
      <c r="F970" s="461" t="s">
        <v>918</v>
      </c>
      <c r="G970" s="461" t="s">
        <v>918</v>
      </c>
      <c r="H970" s="461" t="s">
        <v>918</v>
      </c>
      <c r="I970" s="461" t="s">
        <v>918</v>
      </c>
      <c r="J970" s="461" t="s">
        <v>918</v>
      </c>
      <c r="K970" s="461" t="s">
        <v>918</v>
      </c>
      <c r="L970" s="461" t="s">
        <v>918</v>
      </c>
      <c r="M970" s="461" t="s">
        <v>918</v>
      </c>
      <c r="N970" s="461" t="s">
        <v>918</v>
      </c>
      <c r="O970" s="461" t="s">
        <v>918</v>
      </c>
      <c r="P970" s="461" t="s">
        <v>918</v>
      </c>
      <c r="Q970" s="461" t="s">
        <v>918</v>
      </c>
      <c r="R970" s="461" t="s">
        <v>918</v>
      </c>
      <c r="S970" s="461" t="s">
        <v>918</v>
      </c>
      <c r="T970" s="461" t="s">
        <v>918</v>
      </c>
      <c r="U970" s="461" t="s">
        <v>918</v>
      </c>
      <c r="V970" s="461" t="s">
        <v>918</v>
      </c>
      <c r="W970" s="461" t="s">
        <v>918</v>
      </c>
      <c r="X970" s="461" t="s">
        <v>918</v>
      </c>
      <c r="Y970" s="461" t="s">
        <v>918</v>
      </c>
      <c r="Z970" s="726"/>
      <c r="AA970" s="726"/>
      <c r="AB970" s="726"/>
      <c r="AC970" s="726"/>
      <c r="AD970" s="726"/>
      <c r="AE970" s="726"/>
      <c r="AF970" s="726"/>
      <c r="AG970" s="726"/>
      <c r="AH970" s="726"/>
      <c r="AI970" s="726"/>
      <c r="AJ970" s="726"/>
      <c r="AK970" s="726"/>
      <c r="AL970" s="726"/>
      <c r="AM970" s="726"/>
      <c r="AN970" s="726"/>
      <c r="AO970" s="726"/>
      <c r="AP970" s="726"/>
      <c r="AQ970" s="726"/>
      <c r="AR970" s="726"/>
      <c r="AS970" s="726"/>
      <c r="AT970" s="726"/>
      <c r="AU970" s="726"/>
      <c r="AV970" s="726"/>
      <c r="AW970" s="726"/>
      <c r="AX970" s="726"/>
      <c r="AY970" s="726"/>
      <c r="AZ970" s="726"/>
      <c r="BA970" s="726"/>
      <c r="BB970" s="726"/>
      <c r="BC970" s="726"/>
      <c r="BD970" s="726"/>
      <c r="BE970" s="726"/>
      <c r="BF970" s="726"/>
      <c r="BG970" s="726"/>
      <c r="BH970" s="726"/>
      <c r="BI970" s="726"/>
      <c r="BJ970" s="726"/>
      <c r="BK970" s="726"/>
      <c r="BL970" s="726"/>
    </row>
    <row r="971" spans="1:64" outlineLevel="1" x14ac:dyDescent="0.2">
      <c r="A971" s="461" t="s">
        <v>1540</v>
      </c>
      <c r="B971" s="461" t="s">
        <v>918</v>
      </c>
      <c r="C971" s="461" t="s">
        <v>918</v>
      </c>
      <c r="D971" s="461" t="s">
        <v>918</v>
      </c>
      <c r="E971" s="461" t="s">
        <v>918</v>
      </c>
      <c r="F971" s="461" t="s">
        <v>918</v>
      </c>
      <c r="G971" s="461" t="s">
        <v>918</v>
      </c>
      <c r="H971" s="461" t="s">
        <v>918</v>
      </c>
      <c r="I971" s="461" t="s">
        <v>918</v>
      </c>
      <c r="J971" s="461" t="s">
        <v>918</v>
      </c>
      <c r="K971" s="461" t="s">
        <v>918</v>
      </c>
      <c r="L971" s="461" t="s">
        <v>918</v>
      </c>
      <c r="M971" s="461" t="s">
        <v>918</v>
      </c>
      <c r="N971" s="461" t="s">
        <v>918</v>
      </c>
      <c r="O971" s="461" t="s">
        <v>918</v>
      </c>
      <c r="P971" s="461" t="s">
        <v>918</v>
      </c>
      <c r="Q971" s="461" t="s">
        <v>918</v>
      </c>
      <c r="R971" s="461" t="s">
        <v>918</v>
      </c>
      <c r="S971" s="461" t="s">
        <v>918</v>
      </c>
      <c r="T971" s="461" t="s">
        <v>918</v>
      </c>
      <c r="U971" s="461" t="s">
        <v>918</v>
      </c>
      <c r="V971" s="461" t="s">
        <v>918</v>
      </c>
      <c r="W971" s="461" t="s">
        <v>918</v>
      </c>
      <c r="X971" s="461" t="s">
        <v>918</v>
      </c>
      <c r="Y971" s="461" t="s">
        <v>918</v>
      </c>
      <c r="Z971" s="726"/>
      <c r="AA971" s="726"/>
      <c r="AB971" s="726"/>
      <c r="AC971" s="726"/>
      <c r="AD971" s="726"/>
      <c r="AE971" s="726"/>
      <c r="AF971" s="726"/>
      <c r="AG971" s="726"/>
      <c r="AH971" s="726"/>
      <c r="AI971" s="726"/>
      <c r="AJ971" s="726"/>
      <c r="AK971" s="726"/>
      <c r="AL971" s="726"/>
      <c r="AM971" s="726"/>
      <c r="AN971" s="726"/>
      <c r="AO971" s="726"/>
      <c r="AP971" s="726"/>
      <c r="AQ971" s="726"/>
      <c r="AR971" s="726"/>
      <c r="AS971" s="726"/>
      <c r="AT971" s="726"/>
      <c r="AU971" s="726"/>
      <c r="AV971" s="726"/>
      <c r="AW971" s="726"/>
      <c r="AX971" s="726"/>
      <c r="AY971" s="726"/>
      <c r="AZ971" s="726"/>
      <c r="BA971" s="726"/>
      <c r="BB971" s="726"/>
      <c r="BC971" s="726"/>
      <c r="BD971" s="726"/>
      <c r="BE971" s="726"/>
      <c r="BF971" s="726"/>
      <c r="BG971" s="726"/>
      <c r="BH971" s="726"/>
      <c r="BI971" s="726"/>
      <c r="BJ971" s="726"/>
      <c r="BK971" s="726"/>
      <c r="BL971" s="726"/>
    </row>
    <row r="972" spans="1:64" outlineLevel="1" x14ac:dyDescent="0.2">
      <c r="A972" s="461" t="s">
        <v>1541</v>
      </c>
      <c r="B972" s="461" t="s">
        <v>918</v>
      </c>
      <c r="C972" s="461" t="s">
        <v>918</v>
      </c>
      <c r="D972" s="461" t="s">
        <v>918</v>
      </c>
      <c r="E972" s="461" t="s">
        <v>918</v>
      </c>
      <c r="F972" s="461" t="s">
        <v>918</v>
      </c>
      <c r="G972" s="461" t="s">
        <v>918</v>
      </c>
      <c r="H972" s="461" t="s">
        <v>918</v>
      </c>
      <c r="I972" s="461" t="s">
        <v>918</v>
      </c>
      <c r="J972" s="461" t="s">
        <v>918</v>
      </c>
      <c r="K972" s="461" t="s">
        <v>918</v>
      </c>
      <c r="L972" s="461" t="s">
        <v>918</v>
      </c>
      <c r="M972" s="461" t="s">
        <v>918</v>
      </c>
      <c r="N972" s="461" t="s">
        <v>918</v>
      </c>
      <c r="O972" s="461" t="s">
        <v>918</v>
      </c>
      <c r="P972" s="461" t="s">
        <v>918</v>
      </c>
      <c r="Q972" s="461" t="s">
        <v>918</v>
      </c>
      <c r="R972" s="461" t="s">
        <v>918</v>
      </c>
      <c r="S972" s="461" t="s">
        <v>918</v>
      </c>
      <c r="T972" s="461" t="s">
        <v>918</v>
      </c>
      <c r="U972" s="461" t="s">
        <v>918</v>
      </c>
      <c r="V972" s="461" t="s">
        <v>918</v>
      </c>
      <c r="W972" s="461" t="s">
        <v>918</v>
      </c>
      <c r="X972" s="461" t="s">
        <v>918</v>
      </c>
      <c r="Y972" s="461" t="s">
        <v>918</v>
      </c>
      <c r="Z972" s="726"/>
      <c r="AA972" s="726"/>
      <c r="AB972" s="726"/>
      <c r="AC972" s="726"/>
      <c r="AD972" s="726"/>
      <c r="AE972" s="726"/>
      <c r="AF972" s="726"/>
      <c r="AG972" s="726"/>
      <c r="AH972" s="726"/>
      <c r="AI972" s="726"/>
      <c r="AJ972" s="726"/>
      <c r="AK972" s="726"/>
      <c r="AL972" s="726"/>
      <c r="AM972" s="726"/>
      <c r="AN972" s="726"/>
      <c r="AO972" s="726"/>
      <c r="AP972" s="726"/>
      <c r="AQ972" s="726"/>
      <c r="AR972" s="726"/>
      <c r="AS972" s="726"/>
      <c r="AT972" s="726"/>
      <c r="AU972" s="726"/>
      <c r="AV972" s="726"/>
      <c r="AW972" s="726"/>
      <c r="AX972" s="726"/>
      <c r="AY972" s="726"/>
      <c r="AZ972" s="726"/>
      <c r="BA972" s="726"/>
      <c r="BB972" s="726"/>
      <c r="BC972" s="726"/>
      <c r="BD972" s="726"/>
      <c r="BE972" s="726"/>
      <c r="BF972" s="726"/>
      <c r="BG972" s="726"/>
      <c r="BH972" s="726"/>
      <c r="BI972" s="726"/>
      <c r="BJ972" s="726"/>
      <c r="BK972" s="726"/>
      <c r="BL972" s="726"/>
    </row>
    <row r="973" spans="1:64" outlineLevel="1" x14ac:dyDescent="0.2">
      <c r="A973" s="461" t="s">
        <v>1542</v>
      </c>
      <c r="B973" s="461" t="s">
        <v>918</v>
      </c>
      <c r="C973" s="461" t="s">
        <v>918</v>
      </c>
      <c r="D973" s="461" t="s">
        <v>918</v>
      </c>
      <c r="E973" s="461" t="s">
        <v>918</v>
      </c>
      <c r="F973" s="461" t="s">
        <v>918</v>
      </c>
      <c r="G973" s="461" t="s">
        <v>918</v>
      </c>
      <c r="H973" s="461" t="s">
        <v>918</v>
      </c>
      <c r="I973" s="461" t="s">
        <v>918</v>
      </c>
      <c r="J973" s="461" t="s">
        <v>918</v>
      </c>
      <c r="K973" s="461" t="s">
        <v>918</v>
      </c>
      <c r="L973" s="461" t="s">
        <v>918</v>
      </c>
      <c r="M973" s="461" t="s">
        <v>918</v>
      </c>
      <c r="N973" s="461" t="s">
        <v>918</v>
      </c>
      <c r="O973" s="461" t="s">
        <v>918</v>
      </c>
      <c r="P973" s="461" t="s">
        <v>918</v>
      </c>
      <c r="Q973" s="461" t="s">
        <v>918</v>
      </c>
      <c r="R973" s="461" t="s">
        <v>918</v>
      </c>
      <c r="S973" s="461" t="s">
        <v>918</v>
      </c>
      <c r="T973" s="461" t="s">
        <v>918</v>
      </c>
      <c r="U973" s="461" t="s">
        <v>918</v>
      </c>
      <c r="V973" s="461" t="s">
        <v>918</v>
      </c>
      <c r="W973" s="461" t="s">
        <v>918</v>
      </c>
      <c r="X973" s="461" t="s">
        <v>918</v>
      </c>
      <c r="Y973" s="461" t="s">
        <v>918</v>
      </c>
      <c r="Z973" s="726"/>
      <c r="AA973" s="726"/>
      <c r="AB973" s="726"/>
      <c r="AC973" s="726"/>
      <c r="AD973" s="726"/>
      <c r="AE973" s="726"/>
      <c r="AF973" s="726"/>
      <c r="AG973" s="726"/>
      <c r="AH973" s="726"/>
      <c r="AI973" s="726"/>
      <c r="AJ973" s="726"/>
      <c r="AK973" s="726"/>
      <c r="AL973" s="726"/>
      <c r="AM973" s="726"/>
      <c r="AN973" s="726"/>
      <c r="AO973" s="726"/>
      <c r="AP973" s="726"/>
      <c r="AQ973" s="726"/>
      <c r="AR973" s="726"/>
      <c r="AS973" s="726"/>
      <c r="AT973" s="726"/>
      <c r="AU973" s="726"/>
      <c r="AV973" s="726"/>
      <c r="AW973" s="726"/>
      <c r="AX973" s="726"/>
      <c r="AY973" s="726"/>
      <c r="AZ973" s="726"/>
      <c r="BA973" s="726"/>
      <c r="BB973" s="726"/>
      <c r="BC973" s="726"/>
      <c r="BD973" s="726"/>
      <c r="BE973" s="726"/>
      <c r="BF973" s="726"/>
      <c r="BG973" s="726"/>
      <c r="BH973" s="726"/>
      <c r="BI973" s="726"/>
      <c r="BJ973" s="726"/>
      <c r="BK973" s="726"/>
      <c r="BL973" s="726"/>
    </row>
    <row r="974" spans="1:64" outlineLevel="1" x14ac:dyDescent="0.2">
      <c r="A974" s="461" t="s">
        <v>1543</v>
      </c>
      <c r="B974" s="461" t="s">
        <v>918</v>
      </c>
      <c r="C974" s="461" t="s">
        <v>918</v>
      </c>
      <c r="D974" s="461" t="s">
        <v>918</v>
      </c>
      <c r="E974" s="461" t="s">
        <v>918</v>
      </c>
      <c r="F974" s="461" t="s">
        <v>918</v>
      </c>
      <c r="G974" s="461" t="s">
        <v>918</v>
      </c>
      <c r="H974" s="461" t="s">
        <v>918</v>
      </c>
      <c r="I974" s="461" t="s">
        <v>918</v>
      </c>
      <c r="J974" s="461" t="s">
        <v>918</v>
      </c>
      <c r="K974" s="461" t="s">
        <v>918</v>
      </c>
      <c r="L974" s="461" t="s">
        <v>918</v>
      </c>
      <c r="M974" s="461" t="s">
        <v>918</v>
      </c>
      <c r="N974" s="461" t="s">
        <v>918</v>
      </c>
      <c r="O974" s="461" t="s">
        <v>918</v>
      </c>
      <c r="P974" s="461" t="s">
        <v>918</v>
      </c>
      <c r="Q974" s="461" t="s">
        <v>918</v>
      </c>
      <c r="R974" s="461" t="s">
        <v>918</v>
      </c>
      <c r="S974" s="461" t="s">
        <v>918</v>
      </c>
      <c r="T974" s="461" t="s">
        <v>918</v>
      </c>
      <c r="U974" s="461" t="s">
        <v>918</v>
      </c>
      <c r="V974" s="461" t="s">
        <v>918</v>
      </c>
      <c r="W974" s="461" t="s">
        <v>918</v>
      </c>
      <c r="X974" s="461" t="s">
        <v>918</v>
      </c>
      <c r="Y974" s="461" t="s">
        <v>918</v>
      </c>
      <c r="Z974" s="726"/>
      <c r="AA974" s="726"/>
      <c r="AB974" s="726"/>
      <c r="AC974" s="726"/>
      <c r="AD974" s="726"/>
      <c r="AE974" s="726"/>
      <c r="AF974" s="726"/>
      <c r="AG974" s="726"/>
      <c r="AH974" s="726"/>
      <c r="AI974" s="726"/>
      <c r="AJ974" s="726"/>
      <c r="AK974" s="726"/>
      <c r="AL974" s="726"/>
      <c r="AM974" s="726"/>
      <c r="AN974" s="726"/>
      <c r="AO974" s="726"/>
      <c r="AP974" s="726"/>
      <c r="AQ974" s="726"/>
      <c r="AR974" s="726"/>
      <c r="AS974" s="726"/>
      <c r="AT974" s="726"/>
      <c r="AU974" s="726"/>
      <c r="AV974" s="726"/>
      <c r="AW974" s="726"/>
      <c r="AX974" s="726"/>
      <c r="AY974" s="726"/>
      <c r="AZ974" s="726"/>
      <c r="BA974" s="726"/>
      <c r="BB974" s="726"/>
      <c r="BC974" s="726"/>
      <c r="BD974" s="726"/>
      <c r="BE974" s="726"/>
      <c r="BF974" s="726"/>
      <c r="BG974" s="726"/>
      <c r="BH974" s="726"/>
      <c r="BI974" s="726"/>
      <c r="BJ974" s="726"/>
      <c r="BK974" s="726"/>
      <c r="BL974" s="726"/>
    </row>
    <row r="975" spans="1:64" outlineLevel="1" x14ac:dyDescent="0.2">
      <c r="A975" s="461" t="s">
        <v>1544</v>
      </c>
      <c r="B975" s="461" t="s">
        <v>918</v>
      </c>
      <c r="C975" s="461" t="s">
        <v>918</v>
      </c>
      <c r="D975" s="461" t="s">
        <v>918</v>
      </c>
      <c r="E975" s="461" t="s">
        <v>918</v>
      </c>
      <c r="F975" s="461" t="s">
        <v>918</v>
      </c>
      <c r="G975" s="461" t="s">
        <v>918</v>
      </c>
      <c r="H975" s="461" t="s">
        <v>918</v>
      </c>
      <c r="I975" s="461" t="s">
        <v>918</v>
      </c>
      <c r="J975" s="461" t="s">
        <v>918</v>
      </c>
      <c r="K975" s="461" t="s">
        <v>918</v>
      </c>
      <c r="L975" s="461" t="s">
        <v>918</v>
      </c>
      <c r="M975" s="461" t="s">
        <v>918</v>
      </c>
      <c r="N975" s="461" t="s">
        <v>918</v>
      </c>
      <c r="O975" s="461" t="s">
        <v>918</v>
      </c>
      <c r="P975" s="461" t="s">
        <v>918</v>
      </c>
      <c r="Q975" s="461" t="s">
        <v>918</v>
      </c>
      <c r="R975" s="461" t="s">
        <v>918</v>
      </c>
      <c r="S975" s="461" t="s">
        <v>918</v>
      </c>
      <c r="T975" s="461" t="s">
        <v>918</v>
      </c>
      <c r="U975" s="461" t="s">
        <v>918</v>
      </c>
      <c r="V975" s="461" t="s">
        <v>918</v>
      </c>
      <c r="W975" s="461" t="s">
        <v>918</v>
      </c>
      <c r="X975" s="461" t="s">
        <v>918</v>
      </c>
      <c r="Y975" s="461" t="s">
        <v>918</v>
      </c>
      <c r="Z975" s="726"/>
      <c r="AA975" s="726"/>
      <c r="AB975" s="726"/>
      <c r="AC975" s="726"/>
      <c r="AD975" s="726"/>
      <c r="AE975" s="726"/>
      <c r="AF975" s="726"/>
      <c r="AG975" s="726"/>
      <c r="AH975" s="726"/>
      <c r="AI975" s="726"/>
      <c r="AJ975" s="726"/>
      <c r="AK975" s="726"/>
      <c r="AL975" s="726"/>
      <c r="AM975" s="726"/>
      <c r="AN975" s="726"/>
      <c r="AO975" s="726"/>
      <c r="AP975" s="726"/>
      <c r="AQ975" s="726"/>
      <c r="AR975" s="726"/>
      <c r="AS975" s="726"/>
      <c r="AT975" s="726"/>
      <c r="AU975" s="726"/>
      <c r="AV975" s="726"/>
      <c r="AW975" s="726"/>
      <c r="AX975" s="726"/>
      <c r="AY975" s="726"/>
      <c r="AZ975" s="726"/>
      <c r="BA975" s="726"/>
      <c r="BB975" s="726"/>
      <c r="BC975" s="726"/>
      <c r="BD975" s="726"/>
      <c r="BE975" s="726"/>
      <c r="BF975" s="726"/>
      <c r="BG975" s="726"/>
      <c r="BH975" s="726"/>
      <c r="BI975" s="726"/>
      <c r="BJ975" s="726"/>
      <c r="BK975" s="726"/>
      <c r="BL975" s="726"/>
    </row>
    <row r="976" spans="1:64" outlineLevel="1" x14ac:dyDescent="0.2">
      <c r="A976" s="461" t="s">
        <v>1545</v>
      </c>
      <c r="B976" s="461" t="s">
        <v>918</v>
      </c>
      <c r="C976" s="461" t="s">
        <v>918</v>
      </c>
      <c r="D976" s="461" t="s">
        <v>918</v>
      </c>
      <c r="E976" s="461" t="s">
        <v>918</v>
      </c>
      <c r="F976" s="461" t="s">
        <v>918</v>
      </c>
      <c r="G976" s="461" t="s">
        <v>918</v>
      </c>
      <c r="H976" s="461" t="s">
        <v>918</v>
      </c>
      <c r="I976" s="461" t="s">
        <v>918</v>
      </c>
      <c r="J976" s="461" t="s">
        <v>918</v>
      </c>
      <c r="K976" s="461" t="s">
        <v>918</v>
      </c>
      <c r="L976" s="461" t="s">
        <v>918</v>
      </c>
      <c r="M976" s="461" t="s">
        <v>918</v>
      </c>
      <c r="N976" s="461" t="s">
        <v>918</v>
      </c>
      <c r="O976" s="461" t="s">
        <v>918</v>
      </c>
      <c r="P976" s="461" t="s">
        <v>918</v>
      </c>
      <c r="Q976" s="461" t="s">
        <v>918</v>
      </c>
      <c r="R976" s="461" t="s">
        <v>918</v>
      </c>
      <c r="S976" s="461" t="s">
        <v>918</v>
      </c>
      <c r="T976" s="461" t="s">
        <v>918</v>
      </c>
      <c r="U976" s="461" t="s">
        <v>918</v>
      </c>
      <c r="V976" s="461" t="s">
        <v>918</v>
      </c>
      <c r="W976" s="461" t="s">
        <v>918</v>
      </c>
      <c r="X976" s="461" t="s">
        <v>918</v>
      </c>
      <c r="Y976" s="461" t="s">
        <v>918</v>
      </c>
      <c r="Z976" s="726"/>
      <c r="AA976" s="726"/>
      <c r="AB976" s="726"/>
      <c r="AC976" s="726"/>
      <c r="AD976" s="726"/>
      <c r="AE976" s="726"/>
      <c r="AF976" s="726"/>
      <c r="AG976" s="726"/>
      <c r="AH976" s="726"/>
      <c r="AI976" s="726"/>
      <c r="AJ976" s="726"/>
      <c r="AK976" s="726"/>
      <c r="AL976" s="726"/>
      <c r="AM976" s="726"/>
      <c r="AN976" s="726"/>
      <c r="AO976" s="726"/>
      <c r="AP976" s="726"/>
      <c r="AQ976" s="726"/>
      <c r="AR976" s="726"/>
      <c r="AS976" s="726"/>
      <c r="AT976" s="726"/>
      <c r="AU976" s="726"/>
      <c r="AV976" s="726"/>
      <c r="AW976" s="726"/>
      <c r="AX976" s="726"/>
      <c r="AY976" s="726"/>
      <c r="AZ976" s="726"/>
      <c r="BA976" s="726"/>
      <c r="BB976" s="726"/>
      <c r="BC976" s="726"/>
      <c r="BD976" s="726"/>
      <c r="BE976" s="726"/>
      <c r="BF976" s="726"/>
      <c r="BG976" s="726"/>
      <c r="BH976" s="726"/>
      <c r="BI976" s="726"/>
      <c r="BJ976" s="726"/>
      <c r="BK976" s="726"/>
      <c r="BL976" s="726"/>
    </row>
    <row r="977" spans="1:64" outlineLevel="1" x14ac:dyDescent="0.2">
      <c r="A977" s="461" t="s">
        <v>1546</v>
      </c>
      <c r="B977" s="461" t="s">
        <v>918</v>
      </c>
      <c r="C977" s="461" t="s">
        <v>918</v>
      </c>
      <c r="D977" s="461" t="s">
        <v>918</v>
      </c>
      <c r="E977" s="461" t="s">
        <v>918</v>
      </c>
      <c r="F977" s="461" t="s">
        <v>918</v>
      </c>
      <c r="G977" s="461" t="s">
        <v>918</v>
      </c>
      <c r="H977" s="461" t="s">
        <v>918</v>
      </c>
      <c r="I977" s="461" t="s">
        <v>918</v>
      </c>
      <c r="J977" s="461" t="s">
        <v>918</v>
      </c>
      <c r="K977" s="461" t="s">
        <v>918</v>
      </c>
      <c r="L977" s="461" t="s">
        <v>918</v>
      </c>
      <c r="M977" s="461" t="s">
        <v>918</v>
      </c>
      <c r="N977" s="461" t="s">
        <v>918</v>
      </c>
      <c r="O977" s="461" t="s">
        <v>918</v>
      </c>
      <c r="P977" s="461" t="s">
        <v>918</v>
      </c>
      <c r="Q977" s="461" t="s">
        <v>918</v>
      </c>
      <c r="R977" s="461" t="s">
        <v>918</v>
      </c>
      <c r="S977" s="461" t="s">
        <v>918</v>
      </c>
      <c r="T977" s="461" t="s">
        <v>918</v>
      </c>
      <c r="U977" s="461" t="s">
        <v>918</v>
      </c>
      <c r="V977" s="461" t="s">
        <v>918</v>
      </c>
      <c r="W977" s="461" t="s">
        <v>918</v>
      </c>
      <c r="X977" s="461" t="s">
        <v>918</v>
      </c>
      <c r="Y977" s="461" t="s">
        <v>918</v>
      </c>
      <c r="Z977" s="726"/>
      <c r="AA977" s="726"/>
      <c r="AB977" s="726"/>
      <c r="AC977" s="726"/>
      <c r="AD977" s="726"/>
      <c r="AE977" s="726"/>
      <c r="AF977" s="726"/>
      <c r="AG977" s="726"/>
      <c r="AH977" s="726"/>
      <c r="AI977" s="726"/>
      <c r="AJ977" s="726"/>
      <c r="AK977" s="726"/>
      <c r="AL977" s="726"/>
      <c r="AM977" s="726"/>
      <c r="AN977" s="726"/>
      <c r="AO977" s="726"/>
      <c r="AP977" s="726"/>
      <c r="AQ977" s="726"/>
      <c r="AR977" s="726"/>
      <c r="AS977" s="726"/>
      <c r="AT977" s="726"/>
      <c r="AU977" s="726"/>
      <c r="AV977" s="726"/>
      <c r="AW977" s="726"/>
      <c r="AX977" s="726"/>
      <c r="AY977" s="726"/>
      <c r="AZ977" s="726"/>
      <c r="BA977" s="726"/>
      <c r="BB977" s="726"/>
      <c r="BC977" s="726"/>
      <c r="BD977" s="726"/>
      <c r="BE977" s="726"/>
      <c r="BF977" s="726"/>
      <c r="BG977" s="726"/>
      <c r="BH977" s="726"/>
      <c r="BI977" s="726"/>
      <c r="BJ977" s="726"/>
      <c r="BK977" s="726"/>
      <c r="BL977" s="726"/>
    </row>
    <row r="978" spans="1:64" outlineLevel="1" x14ac:dyDescent="0.2">
      <c r="A978" s="461" t="s">
        <v>1547</v>
      </c>
      <c r="B978" s="461" t="s">
        <v>918</v>
      </c>
      <c r="C978" s="461" t="s">
        <v>918</v>
      </c>
      <c r="D978" s="461" t="s">
        <v>918</v>
      </c>
      <c r="E978" s="461" t="s">
        <v>918</v>
      </c>
      <c r="F978" s="461" t="s">
        <v>918</v>
      </c>
      <c r="G978" s="461" t="s">
        <v>918</v>
      </c>
      <c r="H978" s="461" t="s">
        <v>918</v>
      </c>
      <c r="I978" s="461" t="s">
        <v>918</v>
      </c>
      <c r="J978" s="461" t="s">
        <v>918</v>
      </c>
      <c r="K978" s="461" t="s">
        <v>918</v>
      </c>
      <c r="L978" s="461" t="s">
        <v>918</v>
      </c>
      <c r="M978" s="461" t="s">
        <v>918</v>
      </c>
      <c r="N978" s="461" t="s">
        <v>918</v>
      </c>
      <c r="O978" s="461" t="s">
        <v>918</v>
      </c>
      <c r="P978" s="461" t="s">
        <v>918</v>
      </c>
      <c r="Q978" s="461" t="s">
        <v>918</v>
      </c>
      <c r="R978" s="461" t="s">
        <v>918</v>
      </c>
      <c r="S978" s="461" t="s">
        <v>918</v>
      </c>
      <c r="T978" s="461" t="s">
        <v>918</v>
      </c>
      <c r="U978" s="461" t="s">
        <v>918</v>
      </c>
      <c r="V978" s="461" t="s">
        <v>918</v>
      </c>
      <c r="W978" s="461" t="s">
        <v>918</v>
      </c>
      <c r="X978" s="461" t="s">
        <v>918</v>
      </c>
      <c r="Y978" s="461" t="s">
        <v>918</v>
      </c>
      <c r="Z978" s="726"/>
      <c r="AA978" s="726"/>
      <c r="AB978" s="726"/>
      <c r="AC978" s="726"/>
      <c r="AD978" s="726"/>
      <c r="AE978" s="726"/>
      <c r="AF978" s="726"/>
      <c r="AG978" s="726"/>
      <c r="AH978" s="726"/>
      <c r="AI978" s="726"/>
      <c r="AJ978" s="726"/>
      <c r="AK978" s="726"/>
      <c r="AL978" s="726"/>
      <c r="AM978" s="726"/>
      <c r="AN978" s="726"/>
      <c r="AO978" s="726"/>
      <c r="AP978" s="726"/>
      <c r="AQ978" s="726"/>
      <c r="AR978" s="726"/>
      <c r="AS978" s="726"/>
      <c r="AT978" s="726"/>
      <c r="AU978" s="726"/>
      <c r="AV978" s="726"/>
      <c r="AW978" s="726"/>
      <c r="AX978" s="726"/>
      <c r="AY978" s="726"/>
      <c r="AZ978" s="726"/>
      <c r="BA978" s="726"/>
      <c r="BB978" s="726"/>
      <c r="BC978" s="726"/>
      <c r="BD978" s="726"/>
      <c r="BE978" s="726"/>
      <c r="BF978" s="726"/>
      <c r="BG978" s="726"/>
      <c r="BH978" s="726"/>
      <c r="BI978" s="726"/>
      <c r="BJ978" s="726"/>
      <c r="BK978" s="726"/>
      <c r="BL978" s="726"/>
    </row>
    <row r="979" spans="1:64" outlineLevel="1" x14ac:dyDescent="0.2">
      <c r="A979" s="461" t="s">
        <v>1548</v>
      </c>
      <c r="B979" s="461" t="s">
        <v>918</v>
      </c>
      <c r="C979" s="461" t="s">
        <v>918</v>
      </c>
      <c r="D979" s="461" t="s">
        <v>918</v>
      </c>
      <c r="E979" s="461" t="s">
        <v>918</v>
      </c>
      <c r="F979" s="461" t="s">
        <v>918</v>
      </c>
      <c r="G979" s="461" t="s">
        <v>918</v>
      </c>
      <c r="H979" s="461" t="s">
        <v>918</v>
      </c>
      <c r="I979" s="461" t="s">
        <v>918</v>
      </c>
      <c r="J979" s="461" t="s">
        <v>918</v>
      </c>
      <c r="K979" s="461" t="s">
        <v>918</v>
      </c>
      <c r="L979" s="461" t="s">
        <v>918</v>
      </c>
      <c r="M979" s="461" t="s">
        <v>918</v>
      </c>
      <c r="N979" s="461" t="s">
        <v>918</v>
      </c>
      <c r="O979" s="461" t="s">
        <v>918</v>
      </c>
      <c r="P979" s="461" t="s">
        <v>918</v>
      </c>
      <c r="Q979" s="461" t="s">
        <v>918</v>
      </c>
      <c r="R979" s="461" t="s">
        <v>918</v>
      </c>
      <c r="S979" s="461" t="s">
        <v>918</v>
      </c>
      <c r="T979" s="461" t="s">
        <v>918</v>
      </c>
      <c r="U979" s="461" t="s">
        <v>918</v>
      </c>
      <c r="V979" s="461" t="s">
        <v>918</v>
      </c>
      <c r="W979" s="461" t="s">
        <v>918</v>
      </c>
      <c r="X979" s="461" t="s">
        <v>918</v>
      </c>
      <c r="Y979" s="461" t="s">
        <v>918</v>
      </c>
      <c r="Z979" s="726"/>
      <c r="AA979" s="726"/>
      <c r="AB979" s="726"/>
      <c r="AC979" s="726"/>
      <c r="AD979" s="726"/>
      <c r="AE979" s="726"/>
      <c r="AF979" s="726"/>
      <c r="AG979" s="726"/>
      <c r="AH979" s="726"/>
      <c r="AI979" s="726"/>
      <c r="AJ979" s="726"/>
      <c r="AK979" s="726"/>
      <c r="AL979" s="726"/>
      <c r="AM979" s="726"/>
      <c r="AN979" s="726"/>
      <c r="AO979" s="726"/>
      <c r="AP979" s="726"/>
      <c r="AQ979" s="726"/>
      <c r="AR979" s="726"/>
      <c r="AS979" s="726"/>
      <c r="AT979" s="726"/>
      <c r="AU979" s="726"/>
      <c r="AV979" s="726"/>
      <c r="AW979" s="726"/>
      <c r="AX979" s="726"/>
      <c r="AY979" s="726"/>
      <c r="AZ979" s="726"/>
      <c r="BA979" s="726"/>
      <c r="BB979" s="726"/>
      <c r="BC979" s="726"/>
      <c r="BD979" s="726"/>
      <c r="BE979" s="726"/>
      <c r="BF979" s="726"/>
      <c r="BG979" s="726"/>
      <c r="BH979" s="726"/>
      <c r="BI979" s="726"/>
      <c r="BJ979" s="726"/>
      <c r="BK979" s="726"/>
      <c r="BL979" s="726"/>
    </row>
    <row r="980" spans="1:64" outlineLevel="1" x14ac:dyDescent="0.2">
      <c r="A980" s="461" t="s">
        <v>1549</v>
      </c>
      <c r="B980" s="461" t="s">
        <v>918</v>
      </c>
      <c r="C980" s="461" t="s">
        <v>918</v>
      </c>
      <c r="D980" s="461" t="s">
        <v>918</v>
      </c>
      <c r="E980" s="461" t="s">
        <v>918</v>
      </c>
      <c r="F980" s="461" t="s">
        <v>918</v>
      </c>
      <c r="G980" s="461" t="s">
        <v>918</v>
      </c>
      <c r="H980" s="461" t="s">
        <v>918</v>
      </c>
      <c r="I980" s="461" t="s">
        <v>918</v>
      </c>
      <c r="J980" s="461" t="s">
        <v>918</v>
      </c>
      <c r="K980" s="461" t="s">
        <v>918</v>
      </c>
      <c r="L980" s="461" t="s">
        <v>918</v>
      </c>
      <c r="M980" s="461" t="s">
        <v>918</v>
      </c>
      <c r="N980" s="461" t="s">
        <v>918</v>
      </c>
      <c r="O980" s="461" t="s">
        <v>918</v>
      </c>
      <c r="P980" s="461" t="s">
        <v>918</v>
      </c>
      <c r="Q980" s="461" t="s">
        <v>918</v>
      </c>
      <c r="R980" s="461" t="s">
        <v>918</v>
      </c>
      <c r="S980" s="461" t="s">
        <v>918</v>
      </c>
      <c r="T980" s="461" t="s">
        <v>918</v>
      </c>
      <c r="U980" s="461" t="s">
        <v>918</v>
      </c>
      <c r="V980" s="461" t="s">
        <v>918</v>
      </c>
      <c r="W980" s="461" t="s">
        <v>918</v>
      </c>
      <c r="X980" s="461" t="s">
        <v>918</v>
      </c>
      <c r="Y980" s="461" t="s">
        <v>918</v>
      </c>
      <c r="Z980" s="726"/>
      <c r="AA980" s="726"/>
      <c r="AB980" s="726"/>
      <c r="AC980" s="726"/>
      <c r="AD980" s="726"/>
      <c r="AE980" s="726"/>
      <c r="AF980" s="726"/>
      <c r="AG980" s="726"/>
      <c r="AH980" s="726"/>
      <c r="AI980" s="726"/>
      <c r="AJ980" s="726"/>
      <c r="AK980" s="726"/>
      <c r="AL980" s="726"/>
      <c r="AM980" s="726"/>
      <c r="AN980" s="726"/>
      <c r="AO980" s="726"/>
      <c r="AP980" s="726"/>
      <c r="AQ980" s="726"/>
      <c r="AR980" s="726"/>
      <c r="AS980" s="726"/>
      <c r="AT980" s="726"/>
      <c r="AU980" s="726"/>
      <c r="AV980" s="726"/>
      <c r="AW980" s="726"/>
      <c r="AX980" s="726"/>
      <c r="AY980" s="726"/>
      <c r="AZ980" s="726"/>
      <c r="BA980" s="726"/>
      <c r="BB980" s="726"/>
      <c r="BC980" s="726"/>
      <c r="BD980" s="726"/>
      <c r="BE980" s="726"/>
      <c r="BF980" s="726"/>
      <c r="BG980" s="726"/>
      <c r="BH980" s="726"/>
      <c r="BI980" s="726"/>
      <c r="BJ980" s="726"/>
      <c r="BK980" s="726"/>
      <c r="BL980" s="726"/>
    </row>
    <row r="981" spans="1:64" outlineLevel="1" x14ac:dyDescent="0.2">
      <c r="A981" s="461" t="s">
        <v>1550</v>
      </c>
      <c r="B981" s="461" t="s">
        <v>918</v>
      </c>
      <c r="C981" s="461" t="s">
        <v>918</v>
      </c>
      <c r="D981" s="461" t="s">
        <v>918</v>
      </c>
      <c r="E981" s="461" t="s">
        <v>918</v>
      </c>
      <c r="F981" s="461" t="s">
        <v>918</v>
      </c>
      <c r="G981" s="461" t="s">
        <v>918</v>
      </c>
      <c r="H981" s="461" t="s">
        <v>918</v>
      </c>
      <c r="I981" s="461" t="s">
        <v>918</v>
      </c>
      <c r="J981" s="461" t="s">
        <v>918</v>
      </c>
      <c r="K981" s="461" t="s">
        <v>918</v>
      </c>
      <c r="L981" s="461" t="s">
        <v>918</v>
      </c>
      <c r="M981" s="461" t="s">
        <v>918</v>
      </c>
      <c r="N981" s="461" t="s">
        <v>918</v>
      </c>
      <c r="O981" s="461" t="s">
        <v>918</v>
      </c>
      <c r="P981" s="461" t="s">
        <v>918</v>
      </c>
      <c r="Q981" s="461" t="s">
        <v>918</v>
      </c>
      <c r="R981" s="461" t="s">
        <v>918</v>
      </c>
      <c r="S981" s="461" t="s">
        <v>918</v>
      </c>
      <c r="T981" s="461" t="s">
        <v>918</v>
      </c>
      <c r="U981" s="461" t="s">
        <v>918</v>
      </c>
      <c r="V981" s="461" t="s">
        <v>918</v>
      </c>
      <c r="W981" s="461" t="s">
        <v>918</v>
      </c>
      <c r="X981" s="461" t="s">
        <v>918</v>
      </c>
      <c r="Y981" s="461" t="s">
        <v>918</v>
      </c>
      <c r="Z981" s="726"/>
      <c r="AA981" s="726"/>
      <c r="AB981" s="726"/>
      <c r="AC981" s="726"/>
      <c r="AD981" s="726"/>
      <c r="AE981" s="726"/>
      <c r="AF981" s="726"/>
      <c r="AG981" s="726"/>
      <c r="AH981" s="726"/>
      <c r="AI981" s="726"/>
      <c r="AJ981" s="726"/>
      <c r="AK981" s="726"/>
      <c r="AL981" s="726"/>
      <c r="AM981" s="726"/>
      <c r="AN981" s="726"/>
      <c r="AO981" s="726"/>
      <c r="AP981" s="726"/>
      <c r="AQ981" s="726"/>
      <c r="AR981" s="726"/>
      <c r="AS981" s="726"/>
      <c r="AT981" s="726"/>
      <c r="AU981" s="726"/>
      <c r="AV981" s="726"/>
      <c r="AW981" s="726"/>
      <c r="AX981" s="726"/>
      <c r="AY981" s="726"/>
      <c r="AZ981" s="726"/>
      <c r="BA981" s="726"/>
      <c r="BB981" s="726"/>
      <c r="BC981" s="726"/>
      <c r="BD981" s="726"/>
      <c r="BE981" s="726"/>
      <c r="BF981" s="726"/>
      <c r="BG981" s="726"/>
      <c r="BH981" s="726"/>
      <c r="BI981" s="726"/>
      <c r="BJ981" s="726"/>
      <c r="BK981" s="726"/>
      <c r="BL981" s="726"/>
    </row>
    <row r="982" spans="1:64" outlineLevel="1" x14ac:dyDescent="0.2">
      <c r="A982" s="461" t="s">
        <v>1551</v>
      </c>
      <c r="B982" s="461" t="s">
        <v>918</v>
      </c>
      <c r="C982" s="461" t="s">
        <v>918</v>
      </c>
      <c r="D982" s="461" t="s">
        <v>918</v>
      </c>
      <c r="E982" s="461" t="s">
        <v>918</v>
      </c>
      <c r="F982" s="461" t="s">
        <v>918</v>
      </c>
      <c r="G982" s="461" t="s">
        <v>918</v>
      </c>
      <c r="H982" s="461" t="s">
        <v>918</v>
      </c>
      <c r="I982" s="461" t="s">
        <v>918</v>
      </c>
      <c r="J982" s="461" t="s">
        <v>918</v>
      </c>
      <c r="K982" s="461" t="s">
        <v>918</v>
      </c>
      <c r="L982" s="461" t="s">
        <v>918</v>
      </c>
      <c r="M982" s="461" t="s">
        <v>918</v>
      </c>
      <c r="N982" s="461" t="s">
        <v>918</v>
      </c>
      <c r="O982" s="461" t="s">
        <v>918</v>
      </c>
      <c r="P982" s="461" t="s">
        <v>918</v>
      </c>
      <c r="Q982" s="461" t="s">
        <v>918</v>
      </c>
      <c r="R982" s="461" t="s">
        <v>918</v>
      </c>
      <c r="S982" s="461" t="s">
        <v>918</v>
      </c>
      <c r="T982" s="461" t="s">
        <v>918</v>
      </c>
      <c r="U982" s="461" t="s">
        <v>918</v>
      </c>
      <c r="V982" s="461" t="s">
        <v>918</v>
      </c>
      <c r="W982" s="461" t="s">
        <v>918</v>
      </c>
      <c r="X982" s="461" t="s">
        <v>918</v>
      </c>
      <c r="Y982" s="461" t="s">
        <v>918</v>
      </c>
      <c r="Z982" s="726"/>
      <c r="AA982" s="726"/>
      <c r="AB982" s="726"/>
      <c r="AC982" s="726"/>
      <c r="AD982" s="726"/>
      <c r="AE982" s="726"/>
      <c r="AF982" s="726"/>
      <c r="AG982" s="726"/>
      <c r="AH982" s="726"/>
      <c r="AI982" s="726"/>
      <c r="AJ982" s="726"/>
      <c r="AK982" s="726"/>
      <c r="AL982" s="726"/>
      <c r="AM982" s="726"/>
      <c r="AN982" s="726"/>
      <c r="AO982" s="726"/>
      <c r="AP982" s="726"/>
      <c r="AQ982" s="726"/>
      <c r="AR982" s="726"/>
      <c r="AS982" s="726"/>
      <c r="AT982" s="726"/>
      <c r="AU982" s="726"/>
      <c r="AV982" s="726"/>
      <c r="AW982" s="726"/>
      <c r="AX982" s="726"/>
      <c r="AY982" s="726"/>
      <c r="AZ982" s="726"/>
      <c r="BA982" s="726"/>
      <c r="BB982" s="726"/>
      <c r="BC982" s="726"/>
      <c r="BD982" s="726"/>
      <c r="BE982" s="726"/>
      <c r="BF982" s="726"/>
      <c r="BG982" s="726"/>
      <c r="BH982" s="726"/>
      <c r="BI982" s="726"/>
      <c r="BJ982" s="726"/>
      <c r="BK982" s="726"/>
      <c r="BL982" s="726"/>
    </row>
    <row r="983" spans="1:64" outlineLevel="1" x14ac:dyDescent="0.2">
      <c r="A983" s="461" t="s">
        <v>1552</v>
      </c>
      <c r="B983" s="461" t="s">
        <v>918</v>
      </c>
      <c r="C983" s="461" t="s">
        <v>918</v>
      </c>
      <c r="D983" s="461" t="s">
        <v>918</v>
      </c>
      <c r="E983" s="461" t="s">
        <v>918</v>
      </c>
      <c r="F983" s="461" t="s">
        <v>918</v>
      </c>
      <c r="G983" s="461" t="s">
        <v>918</v>
      </c>
      <c r="H983" s="461" t="s">
        <v>918</v>
      </c>
      <c r="I983" s="461" t="s">
        <v>918</v>
      </c>
      <c r="J983" s="461" t="s">
        <v>918</v>
      </c>
      <c r="K983" s="461" t="s">
        <v>918</v>
      </c>
      <c r="L983" s="461" t="s">
        <v>918</v>
      </c>
      <c r="M983" s="461" t="s">
        <v>918</v>
      </c>
      <c r="N983" s="461" t="s">
        <v>918</v>
      </c>
      <c r="O983" s="461" t="s">
        <v>918</v>
      </c>
      <c r="P983" s="461" t="s">
        <v>918</v>
      </c>
      <c r="Q983" s="461" t="s">
        <v>918</v>
      </c>
      <c r="R983" s="461" t="s">
        <v>918</v>
      </c>
      <c r="S983" s="461" t="s">
        <v>918</v>
      </c>
      <c r="T983" s="461" t="s">
        <v>918</v>
      </c>
      <c r="U983" s="461" t="s">
        <v>918</v>
      </c>
      <c r="V983" s="461" t="s">
        <v>918</v>
      </c>
      <c r="W983" s="461" t="s">
        <v>918</v>
      </c>
      <c r="X983" s="461" t="s">
        <v>918</v>
      </c>
      <c r="Y983" s="461" t="s">
        <v>918</v>
      </c>
      <c r="Z983" s="726"/>
      <c r="AA983" s="726"/>
      <c r="AB983" s="726"/>
      <c r="AC983" s="726"/>
      <c r="AD983" s="726"/>
      <c r="AE983" s="726"/>
      <c r="AF983" s="726"/>
      <c r="AG983" s="726"/>
      <c r="AH983" s="726"/>
      <c r="AI983" s="726"/>
      <c r="AJ983" s="726"/>
      <c r="AK983" s="726"/>
      <c r="AL983" s="726"/>
      <c r="AM983" s="726"/>
      <c r="AN983" s="726"/>
      <c r="AO983" s="726"/>
      <c r="AP983" s="726"/>
      <c r="AQ983" s="726"/>
      <c r="AR983" s="726"/>
      <c r="AS983" s="726"/>
      <c r="AT983" s="726"/>
      <c r="AU983" s="726"/>
      <c r="AV983" s="726"/>
      <c r="AW983" s="726"/>
      <c r="AX983" s="726"/>
      <c r="AY983" s="726"/>
      <c r="AZ983" s="726"/>
      <c r="BA983" s="726"/>
      <c r="BB983" s="726"/>
      <c r="BC983" s="726"/>
      <c r="BD983" s="726"/>
      <c r="BE983" s="726"/>
      <c r="BF983" s="726"/>
      <c r="BG983" s="726"/>
      <c r="BH983" s="726"/>
      <c r="BI983" s="726"/>
      <c r="BJ983" s="726"/>
      <c r="BK983" s="726"/>
      <c r="BL983" s="726"/>
    </row>
    <row r="984" spans="1:64" outlineLevel="1" x14ac:dyDescent="0.2">
      <c r="A984" s="461" t="s">
        <v>1553</v>
      </c>
      <c r="B984" s="461" t="s">
        <v>918</v>
      </c>
      <c r="C984" s="461" t="s">
        <v>918</v>
      </c>
      <c r="D984" s="461" t="s">
        <v>918</v>
      </c>
      <c r="E984" s="461" t="s">
        <v>918</v>
      </c>
      <c r="F984" s="461" t="s">
        <v>918</v>
      </c>
      <c r="G984" s="461" t="s">
        <v>918</v>
      </c>
      <c r="H984" s="461" t="s">
        <v>918</v>
      </c>
      <c r="I984" s="461" t="s">
        <v>918</v>
      </c>
      <c r="J984" s="461" t="s">
        <v>918</v>
      </c>
      <c r="K984" s="461" t="s">
        <v>918</v>
      </c>
      <c r="L984" s="461" t="s">
        <v>918</v>
      </c>
      <c r="M984" s="461" t="s">
        <v>918</v>
      </c>
      <c r="N984" s="461" t="s">
        <v>918</v>
      </c>
      <c r="O984" s="461" t="s">
        <v>918</v>
      </c>
      <c r="P984" s="461" t="s">
        <v>918</v>
      </c>
      <c r="Q984" s="461" t="s">
        <v>918</v>
      </c>
      <c r="R984" s="461" t="s">
        <v>918</v>
      </c>
      <c r="S984" s="461" t="s">
        <v>918</v>
      </c>
      <c r="T984" s="461" t="s">
        <v>918</v>
      </c>
      <c r="U984" s="461" t="s">
        <v>918</v>
      </c>
      <c r="V984" s="461" t="s">
        <v>918</v>
      </c>
      <c r="W984" s="461" t="s">
        <v>918</v>
      </c>
      <c r="X984" s="461" t="s">
        <v>918</v>
      </c>
      <c r="Y984" s="461" t="s">
        <v>918</v>
      </c>
      <c r="Z984" s="726"/>
      <c r="AA984" s="726"/>
      <c r="AB984" s="726"/>
      <c r="AC984" s="726"/>
      <c r="AD984" s="726"/>
      <c r="AE984" s="726"/>
      <c r="AF984" s="726"/>
      <c r="AG984" s="726"/>
      <c r="AH984" s="726"/>
      <c r="AI984" s="726"/>
      <c r="AJ984" s="726"/>
      <c r="AK984" s="726"/>
      <c r="AL984" s="726"/>
      <c r="AM984" s="726"/>
      <c r="AN984" s="726"/>
      <c r="AO984" s="726"/>
      <c r="AP984" s="726"/>
      <c r="AQ984" s="726"/>
      <c r="AR984" s="726"/>
      <c r="AS984" s="726"/>
      <c r="AT984" s="726"/>
      <c r="AU984" s="726"/>
      <c r="AV984" s="726"/>
      <c r="AW984" s="726"/>
      <c r="AX984" s="726"/>
      <c r="AY984" s="726"/>
      <c r="AZ984" s="726"/>
      <c r="BA984" s="726"/>
      <c r="BB984" s="726"/>
      <c r="BC984" s="726"/>
      <c r="BD984" s="726"/>
      <c r="BE984" s="726"/>
      <c r="BF984" s="726"/>
      <c r="BG984" s="726"/>
      <c r="BH984" s="726"/>
      <c r="BI984" s="726"/>
      <c r="BJ984" s="726"/>
      <c r="BK984" s="726"/>
      <c r="BL984" s="726"/>
    </row>
    <row r="985" spans="1:64" outlineLevel="1" x14ac:dyDescent="0.2">
      <c r="A985" s="461" t="s">
        <v>1554</v>
      </c>
      <c r="B985" s="461" t="s">
        <v>918</v>
      </c>
      <c r="C985" s="461" t="s">
        <v>918</v>
      </c>
      <c r="D985" s="461" t="s">
        <v>918</v>
      </c>
      <c r="E985" s="461" t="s">
        <v>918</v>
      </c>
      <c r="F985" s="461" t="s">
        <v>918</v>
      </c>
      <c r="G985" s="461" t="s">
        <v>918</v>
      </c>
      <c r="H985" s="461" t="s">
        <v>918</v>
      </c>
      <c r="I985" s="461" t="s">
        <v>918</v>
      </c>
      <c r="J985" s="461" t="s">
        <v>918</v>
      </c>
      <c r="K985" s="461" t="s">
        <v>918</v>
      </c>
      <c r="L985" s="461" t="s">
        <v>918</v>
      </c>
      <c r="M985" s="461" t="s">
        <v>918</v>
      </c>
      <c r="N985" s="461" t="s">
        <v>918</v>
      </c>
      <c r="O985" s="461" t="s">
        <v>918</v>
      </c>
      <c r="P985" s="461" t="s">
        <v>918</v>
      </c>
      <c r="Q985" s="461" t="s">
        <v>918</v>
      </c>
      <c r="R985" s="461" t="s">
        <v>918</v>
      </c>
      <c r="S985" s="461" t="s">
        <v>918</v>
      </c>
      <c r="T985" s="461" t="s">
        <v>918</v>
      </c>
      <c r="U985" s="461" t="s">
        <v>918</v>
      </c>
      <c r="V985" s="461" t="s">
        <v>918</v>
      </c>
      <c r="W985" s="461" t="s">
        <v>918</v>
      </c>
      <c r="X985" s="461" t="s">
        <v>918</v>
      </c>
      <c r="Y985" s="461" t="s">
        <v>918</v>
      </c>
      <c r="Z985" s="726"/>
      <c r="AA985" s="726"/>
      <c r="AB985" s="726"/>
      <c r="AC985" s="726"/>
      <c r="AD985" s="726"/>
      <c r="AE985" s="726"/>
      <c r="AF985" s="726"/>
      <c r="AG985" s="726"/>
      <c r="AH985" s="726"/>
      <c r="AI985" s="726"/>
      <c r="AJ985" s="726"/>
      <c r="AK985" s="726"/>
      <c r="AL985" s="726"/>
      <c r="AM985" s="726"/>
      <c r="AN985" s="726"/>
      <c r="AO985" s="726"/>
      <c r="AP985" s="726"/>
      <c r="AQ985" s="726"/>
      <c r="AR985" s="726"/>
      <c r="AS985" s="726"/>
      <c r="AT985" s="726"/>
      <c r="AU985" s="726"/>
      <c r="AV985" s="726"/>
      <c r="AW985" s="726"/>
      <c r="AX985" s="726"/>
      <c r="AY985" s="726"/>
      <c r="AZ985" s="726"/>
      <c r="BA985" s="726"/>
      <c r="BB985" s="726"/>
      <c r="BC985" s="726"/>
      <c r="BD985" s="726"/>
      <c r="BE985" s="726"/>
      <c r="BF985" s="726"/>
      <c r="BG985" s="726"/>
      <c r="BH985" s="726"/>
      <c r="BI985" s="726"/>
      <c r="BJ985" s="726"/>
      <c r="BK985" s="726"/>
      <c r="BL985" s="726"/>
    </row>
    <row r="986" spans="1:64" outlineLevel="1" x14ac:dyDescent="0.2">
      <c r="A986" s="461" t="s">
        <v>1555</v>
      </c>
      <c r="B986" s="461" t="s">
        <v>918</v>
      </c>
      <c r="C986" s="461" t="s">
        <v>918</v>
      </c>
      <c r="D986" s="461" t="s">
        <v>918</v>
      </c>
      <c r="E986" s="461" t="s">
        <v>918</v>
      </c>
      <c r="F986" s="461" t="s">
        <v>918</v>
      </c>
      <c r="G986" s="461" t="s">
        <v>918</v>
      </c>
      <c r="H986" s="461" t="s">
        <v>918</v>
      </c>
      <c r="I986" s="461" t="s">
        <v>918</v>
      </c>
      <c r="J986" s="461" t="s">
        <v>918</v>
      </c>
      <c r="K986" s="461" t="s">
        <v>918</v>
      </c>
      <c r="L986" s="461" t="s">
        <v>918</v>
      </c>
      <c r="M986" s="461" t="s">
        <v>918</v>
      </c>
      <c r="N986" s="461" t="s">
        <v>918</v>
      </c>
      <c r="O986" s="461" t="s">
        <v>918</v>
      </c>
      <c r="P986" s="461" t="s">
        <v>918</v>
      </c>
      <c r="Q986" s="461" t="s">
        <v>918</v>
      </c>
      <c r="R986" s="461" t="s">
        <v>918</v>
      </c>
      <c r="S986" s="461" t="s">
        <v>918</v>
      </c>
      <c r="T986" s="461" t="s">
        <v>918</v>
      </c>
      <c r="U986" s="461" t="s">
        <v>918</v>
      </c>
      <c r="V986" s="461" t="s">
        <v>918</v>
      </c>
      <c r="W986" s="461" t="s">
        <v>918</v>
      </c>
      <c r="X986" s="461" t="s">
        <v>918</v>
      </c>
      <c r="Y986" s="461" t="s">
        <v>918</v>
      </c>
      <c r="Z986" s="726"/>
      <c r="AA986" s="726"/>
      <c r="AB986" s="726"/>
      <c r="AC986" s="726"/>
      <c r="AD986" s="726"/>
      <c r="AE986" s="726"/>
      <c r="AF986" s="726"/>
      <c r="AG986" s="726"/>
      <c r="AH986" s="726"/>
      <c r="AI986" s="726"/>
      <c r="AJ986" s="726"/>
      <c r="AK986" s="726"/>
      <c r="AL986" s="726"/>
      <c r="AM986" s="726"/>
      <c r="AN986" s="726"/>
      <c r="AO986" s="726"/>
      <c r="AP986" s="726"/>
      <c r="AQ986" s="726"/>
      <c r="AR986" s="726"/>
      <c r="AS986" s="726"/>
      <c r="AT986" s="726"/>
      <c r="AU986" s="726"/>
      <c r="AV986" s="726"/>
      <c r="AW986" s="726"/>
      <c r="AX986" s="726"/>
      <c r="AY986" s="726"/>
      <c r="AZ986" s="726"/>
      <c r="BA986" s="726"/>
      <c r="BB986" s="726"/>
      <c r="BC986" s="726"/>
      <c r="BD986" s="726"/>
      <c r="BE986" s="726"/>
      <c r="BF986" s="726"/>
      <c r="BG986" s="726"/>
      <c r="BH986" s="726"/>
      <c r="BI986" s="726"/>
      <c r="BJ986" s="726"/>
      <c r="BK986" s="726"/>
      <c r="BL986" s="726"/>
    </row>
    <row r="987" spans="1:64" outlineLevel="1" x14ac:dyDescent="0.2">
      <c r="A987" s="461" t="s">
        <v>1556</v>
      </c>
      <c r="B987" s="461" t="s">
        <v>918</v>
      </c>
      <c r="C987" s="461" t="s">
        <v>918</v>
      </c>
      <c r="D987" s="461" t="s">
        <v>918</v>
      </c>
      <c r="E987" s="461" t="s">
        <v>918</v>
      </c>
      <c r="F987" s="461" t="s">
        <v>918</v>
      </c>
      <c r="G987" s="461" t="s">
        <v>918</v>
      </c>
      <c r="H987" s="461" t="s">
        <v>918</v>
      </c>
      <c r="I987" s="461" t="s">
        <v>918</v>
      </c>
      <c r="J987" s="461" t="s">
        <v>918</v>
      </c>
      <c r="K987" s="461" t="s">
        <v>918</v>
      </c>
      <c r="L987" s="461" t="s">
        <v>918</v>
      </c>
      <c r="M987" s="461" t="s">
        <v>918</v>
      </c>
      <c r="N987" s="461" t="s">
        <v>918</v>
      </c>
      <c r="O987" s="461" t="s">
        <v>918</v>
      </c>
      <c r="P987" s="461" t="s">
        <v>918</v>
      </c>
      <c r="Q987" s="461" t="s">
        <v>918</v>
      </c>
      <c r="R987" s="461" t="s">
        <v>918</v>
      </c>
      <c r="S987" s="461" t="s">
        <v>918</v>
      </c>
      <c r="T987" s="461" t="s">
        <v>918</v>
      </c>
      <c r="U987" s="461" t="s">
        <v>918</v>
      </c>
      <c r="V987" s="461" t="s">
        <v>918</v>
      </c>
      <c r="W987" s="461" t="s">
        <v>918</v>
      </c>
      <c r="X987" s="461" t="s">
        <v>918</v>
      </c>
      <c r="Y987" s="461" t="s">
        <v>918</v>
      </c>
      <c r="Z987" s="726"/>
      <c r="AA987" s="726"/>
      <c r="AB987" s="726"/>
      <c r="AC987" s="726"/>
      <c r="AD987" s="726"/>
      <c r="AE987" s="726"/>
      <c r="AF987" s="726"/>
      <c r="AG987" s="726"/>
      <c r="AH987" s="726"/>
      <c r="AI987" s="726"/>
      <c r="AJ987" s="726"/>
      <c r="AK987" s="726"/>
      <c r="AL987" s="726"/>
      <c r="AM987" s="726"/>
      <c r="AN987" s="726"/>
      <c r="AO987" s="726"/>
      <c r="AP987" s="726"/>
      <c r="AQ987" s="726"/>
      <c r="AR987" s="726"/>
      <c r="AS987" s="726"/>
      <c r="AT987" s="726"/>
      <c r="AU987" s="726"/>
      <c r="AV987" s="726"/>
      <c r="AW987" s="726"/>
      <c r="AX987" s="726"/>
      <c r="AY987" s="726"/>
      <c r="AZ987" s="726"/>
      <c r="BA987" s="726"/>
      <c r="BB987" s="726"/>
      <c r="BC987" s="726"/>
      <c r="BD987" s="726"/>
      <c r="BE987" s="726"/>
      <c r="BF987" s="726"/>
      <c r="BG987" s="726"/>
      <c r="BH987" s="726"/>
      <c r="BI987" s="726"/>
      <c r="BJ987" s="726"/>
      <c r="BK987" s="726"/>
      <c r="BL987" s="726"/>
    </row>
    <row r="988" spans="1:64" outlineLevel="1" x14ac:dyDescent="0.2">
      <c r="A988" s="461" t="s">
        <v>1557</v>
      </c>
      <c r="B988" s="461" t="s">
        <v>918</v>
      </c>
      <c r="C988" s="461" t="s">
        <v>918</v>
      </c>
      <c r="D988" s="461" t="s">
        <v>918</v>
      </c>
      <c r="E988" s="461" t="s">
        <v>918</v>
      </c>
      <c r="F988" s="461" t="s">
        <v>918</v>
      </c>
      <c r="G988" s="461" t="s">
        <v>918</v>
      </c>
      <c r="H988" s="461" t="s">
        <v>918</v>
      </c>
      <c r="I988" s="461" t="s">
        <v>918</v>
      </c>
      <c r="J988" s="461" t="s">
        <v>918</v>
      </c>
      <c r="K988" s="461" t="s">
        <v>918</v>
      </c>
      <c r="L988" s="461" t="s">
        <v>918</v>
      </c>
      <c r="M988" s="461" t="s">
        <v>918</v>
      </c>
      <c r="N988" s="461" t="s">
        <v>918</v>
      </c>
      <c r="O988" s="461" t="s">
        <v>918</v>
      </c>
      <c r="P988" s="461" t="s">
        <v>918</v>
      </c>
      <c r="Q988" s="461" t="s">
        <v>918</v>
      </c>
      <c r="R988" s="461" t="s">
        <v>918</v>
      </c>
      <c r="S988" s="461" t="s">
        <v>918</v>
      </c>
      <c r="T988" s="461" t="s">
        <v>918</v>
      </c>
      <c r="U988" s="461" t="s">
        <v>918</v>
      </c>
      <c r="V988" s="461" t="s">
        <v>918</v>
      </c>
      <c r="W988" s="461" t="s">
        <v>918</v>
      </c>
      <c r="X988" s="461" t="s">
        <v>918</v>
      </c>
      <c r="Y988" s="461" t="s">
        <v>918</v>
      </c>
      <c r="Z988" s="726"/>
      <c r="AA988" s="726"/>
      <c r="AB988" s="726"/>
      <c r="AC988" s="726"/>
      <c r="AD988" s="726"/>
      <c r="AE988" s="726"/>
      <c r="AF988" s="726"/>
      <c r="AG988" s="726"/>
      <c r="AH988" s="726"/>
      <c r="AI988" s="726"/>
      <c r="AJ988" s="726"/>
      <c r="AK988" s="726"/>
      <c r="AL988" s="726"/>
      <c r="AM988" s="726"/>
      <c r="AN988" s="726"/>
      <c r="AO988" s="726"/>
      <c r="AP988" s="726"/>
      <c r="AQ988" s="726"/>
      <c r="AR988" s="726"/>
      <c r="AS988" s="726"/>
      <c r="AT988" s="726"/>
      <c r="AU988" s="726"/>
      <c r="AV988" s="726"/>
      <c r="AW988" s="726"/>
      <c r="AX988" s="726"/>
      <c r="AY988" s="726"/>
      <c r="AZ988" s="726"/>
      <c r="BA988" s="726"/>
      <c r="BB988" s="726"/>
      <c r="BC988" s="726"/>
      <c r="BD988" s="726"/>
      <c r="BE988" s="726"/>
      <c r="BF988" s="726"/>
      <c r="BG988" s="726"/>
      <c r="BH988" s="726"/>
      <c r="BI988" s="726"/>
      <c r="BJ988" s="726"/>
      <c r="BK988" s="726"/>
      <c r="BL988" s="726"/>
    </row>
    <row r="989" spans="1:64" outlineLevel="1" x14ac:dyDescent="0.2">
      <c r="A989" s="461" t="s">
        <v>1558</v>
      </c>
      <c r="B989" s="461" t="s">
        <v>918</v>
      </c>
      <c r="C989" s="461" t="s">
        <v>918</v>
      </c>
      <c r="D989" s="461" t="s">
        <v>918</v>
      </c>
      <c r="E989" s="461" t="s">
        <v>918</v>
      </c>
      <c r="F989" s="461" t="s">
        <v>918</v>
      </c>
      <c r="G989" s="461" t="s">
        <v>918</v>
      </c>
      <c r="H989" s="461" t="s">
        <v>918</v>
      </c>
      <c r="I989" s="461" t="s">
        <v>918</v>
      </c>
      <c r="J989" s="461" t="s">
        <v>918</v>
      </c>
      <c r="K989" s="461" t="s">
        <v>918</v>
      </c>
      <c r="L989" s="461" t="s">
        <v>918</v>
      </c>
      <c r="M989" s="461" t="s">
        <v>918</v>
      </c>
      <c r="N989" s="461" t="s">
        <v>918</v>
      </c>
      <c r="O989" s="461" t="s">
        <v>918</v>
      </c>
      <c r="P989" s="461" t="s">
        <v>918</v>
      </c>
      <c r="Q989" s="461" t="s">
        <v>918</v>
      </c>
      <c r="R989" s="461" t="s">
        <v>918</v>
      </c>
      <c r="S989" s="461" t="s">
        <v>918</v>
      </c>
      <c r="T989" s="461" t="s">
        <v>918</v>
      </c>
      <c r="U989" s="461" t="s">
        <v>918</v>
      </c>
      <c r="V989" s="461" t="s">
        <v>918</v>
      </c>
      <c r="W989" s="461" t="s">
        <v>918</v>
      </c>
      <c r="X989" s="461" t="s">
        <v>918</v>
      </c>
      <c r="Y989" s="461" t="s">
        <v>918</v>
      </c>
      <c r="Z989" s="726"/>
      <c r="AA989" s="726"/>
      <c r="AB989" s="726"/>
      <c r="AC989" s="726"/>
      <c r="AD989" s="726"/>
      <c r="AE989" s="726"/>
      <c r="AF989" s="726"/>
      <c r="AG989" s="726"/>
      <c r="AH989" s="726"/>
      <c r="AI989" s="726"/>
      <c r="AJ989" s="726"/>
      <c r="AK989" s="726"/>
      <c r="AL989" s="726"/>
      <c r="AM989" s="726"/>
      <c r="AN989" s="726"/>
      <c r="AO989" s="726"/>
      <c r="AP989" s="726"/>
      <c r="AQ989" s="726"/>
      <c r="AR989" s="726"/>
      <c r="AS989" s="726"/>
      <c r="AT989" s="726"/>
      <c r="AU989" s="726"/>
      <c r="AV989" s="726"/>
      <c r="AW989" s="726"/>
      <c r="AX989" s="726"/>
      <c r="AY989" s="726"/>
      <c r="AZ989" s="726"/>
      <c r="BA989" s="726"/>
      <c r="BB989" s="726"/>
      <c r="BC989" s="726"/>
      <c r="BD989" s="726"/>
      <c r="BE989" s="726"/>
      <c r="BF989" s="726"/>
      <c r="BG989" s="726"/>
      <c r="BH989" s="726"/>
      <c r="BI989" s="726"/>
      <c r="BJ989" s="726"/>
      <c r="BK989" s="726"/>
      <c r="BL989" s="726"/>
    </row>
    <row r="990" spans="1:64" outlineLevel="1" x14ac:dyDescent="0.2">
      <c r="A990" s="461" t="s">
        <v>1559</v>
      </c>
      <c r="B990" s="461" t="s">
        <v>918</v>
      </c>
      <c r="C990" s="461" t="s">
        <v>918</v>
      </c>
      <c r="D990" s="461" t="s">
        <v>918</v>
      </c>
      <c r="E990" s="461" t="s">
        <v>918</v>
      </c>
      <c r="F990" s="461" t="s">
        <v>918</v>
      </c>
      <c r="G990" s="461" t="s">
        <v>918</v>
      </c>
      <c r="H990" s="461" t="s">
        <v>918</v>
      </c>
      <c r="I990" s="461" t="s">
        <v>918</v>
      </c>
      <c r="J990" s="461" t="s">
        <v>918</v>
      </c>
      <c r="K990" s="461" t="s">
        <v>918</v>
      </c>
      <c r="L990" s="461" t="s">
        <v>918</v>
      </c>
      <c r="M990" s="461" t="s">
        <v>918</v>
      </c>
      <c r="N990" s="461" t="s">
        <v>918</v>
      </c>
      <c r="O990" s="461" t="s">
        <v>918</v>
      </c>
      <c r="P990" s="461" t="s">
        <v>918</v>
      </c>
      <c r="Q990" s="461" t="s">
        <v>918</v>
      </c>
      <c r="R990" s="461" t="s">
        <v>918</v>
      </c>
      <c r="S990" s="461" t="s">
        <v>918</v>
      </c>
      <c r="T990" s="461" t="s">
        <v>918</v>
      </c>
      <c r="U990" s="461" t="s">
        <v>918</v>
      </c>
      <c r="V990" s="461" t="s">
        <v>918</v>
      </c>
      <c r="W990" s="461" t="s">
        <v>918</v>
      </c>
      <c r="X990" s="461" t="s">
        <v>918</v>
      </c>
      <c r="Y990" s="461" t="s">
        <v>918</v>
      </c>
      <c r="Z990" s="726"/>
      <c r="AA990" s="726"/>
      <c r="AB990" s="726"/>
      <c r="AC990" s="726"/>
      <c r="AD990" s="726"/>
      <c r="AE990" s="726"/>
      <c r="AF990" s="726"/>
      <c r="AG990" s="726"/>
      <c r="AH990" s="726"/>
      <c r="AI990" s="726"/>
      <c r="AJ990" s="726"/>
      <c r="AK990" s="726"/>
      <c r="AL990" s="726"/>
      <c r="AM990" s="726"/>
      <c r="AN990" s="726"/>
      <c r="AO990" s="726"/>
      <c r="AP990" s="726"/>
      <c r="AQ990" s="726"/>
      <c r="AR990" s="726"/>
      <c r="AS990" s="726"/>
      <c r="AT990" s="726"/>
      <c r="AU990" s="726"/>
      <c r="AV990" s="726"/>
      <c r="AW990" s="726"/>
      <c r="AX990" s="726"/>
      <c r="AY990" s="726"/>
      <c r="AZ990" s="726"/>
      <c r="BA990" s="726"/>
      <c r="BB990" s="726"/>
      <c r="BC990" s="726"/>
      <c r="BD990" s="726"/>
      <c r="BE990" s="726"/>
      <c r="BF990" s="726"/>
      <c r="BG990" s="726"/>
      <c r="BH990" s="726"/>
      <c r="BI990" s="726"/>
      <c r="BJ990" s="726"/>
      <c r="BK990" s="726"/>
      <c r="BL990" s="726"/>
    </row>
    <row r="991" spans="1:64" outlineLevel="1" x14ac:dyDescent="0.2">
      <c r="A991" s="461" t="s">
        <v>1560</v>
      </c>
      <c r="B991" s="461" t="s">
        <v>918</v>
      </c>
      <c r="C991" s="461" t="s">
        <v>918</v>
      </c>
      <c r="D991" s="461" t="s">
        <v>918</v>
      </c>
      <c r="E991" s="461" t="s">
        <v>918</v>
      </c>
      <c r="F991" s="461" t="s">
        <v>918</v>
      </c>
      <c r="G991" s="461" t="s">
        <v>918</v>
      </c>
      <c r="H991" s="461" t="s">
        <v>918</v>
      </c>
      <c r="I991" s="461" t="s">
        <v>918</v>
      </c>
      <c r="J991" s="461" t="s">
        <v>918</v>
      </c>
      <c r="K991" s="461" t="s">
        <v>918</v>
      </c>
      <c r="L991" s="461" t="s">
        <v>918</v>
      </c>
      <c r="M991" s="461" t="s">
        <v>918</v>
      </c>
      <c r="N991" s="461" t="s">
        <v>918</v>
      </c>
      <c r="O991" s="461" t="s">
        <v>918</v>
      </c>
      <c r="P991" s="461" t="s">
        <v>918</v>
      </c>
      <c r="Q991" s="461" t="s">
        <v>918</v>
      </c>
      <c r="R991" s="461" t="s">
        <v>918</v>
      </c>
      <c r="S991" s="461" t="s">
        <v>918</v>
      </c>
      <c r="T991" s="461" t="s">
        <v>918</v>
      </c>
      <c r="U991" s="461" t="s">
        <v>918</v>
      </c>
      <c r="V991" s="461" t="s">
        <v>918</v>
      </c>
      <c r="W991" s="461" t="s">
        <v>918</v>
      </c>
      <c r="X991" s="461" t="s">
        <v>918</v>
      </c>
      <c r="Y991" s="461" t="s">
        <v>918</v>
      </c>
      <c r="Z991" s="726"/>
      <c r="AA991" s="726"/>
      <c r="AB991" s="726"/>
      <c r="AC991" s="726"/>
      <c r="AD991" s="726"/>
      <c r="AE991" s="726"/>
      <c r="AF991" s="726"/>
      <c r="AG991" s="726"/>
      <c r="AH991" s="726"/>
      <c r="AI991" s="726"/>
      <c r="AJ991" s="726"/>
      <c r="AK991" s="726"/>
      <c r="AL991" s="726"/>
      <c r="AM991" s="726"/>
      <c r="AN991" s="726"/>
      <c r="AO991" s="726"/>
      <c r="AP991" s="726"/>
      <c r="AQ991" s="726"/>
      <c r="AR991" s="726"/>
      <c r="AS991" s="726"/>
      <c r="AT991" s="726"/>
      <c r="AU991" s="726"/>
      <c r="AV991" s="726"/>
      <c r="AW991" s="726"/>
      <c r="AX991" s="726"/>
      <c r="AY991" s="726"/>
      <c r="AZ991" s="726"/>
      <c r="BA991" s="726"/>
      <c r="BB991" s="726"/>
      <c r="BC991" s="726"/>
      <c r="BD991" s="726"/>
      <c r="BE991" s="726"/>
      <c r="BF991" s="726"/>
      <c r="BG991" s="726"/>
      <c r="BH991" s="726"/>
      <c r="BI991" s="726"/>
      <c r="BJ991" s="726"/>
      <c r="BK991" s="726"/>
      <c r="BL991" s="726"/>
    </row>
    <row r="992" spans="1:64" outlineLevel="1" x14ac:dyDescent="0.2">
      <c r="A992" s="461" t="s">
        <v>1561</v>
      </c>
      <c r="B992" s="461" t="s">
        <v>918</v>
      </c>
      <c r="C992" s="461" t="s">
        <v>918</v>
      </c>
      <c r="D992" s="461" t="s">
        <v>918</v>
      </c>
      <c r="E992" s="461" t="s">
        <v>918</v>
      </c>
      <c r="F992" s="461" t="s">
        <v>918</v>
      </c>
      <c r="G992" s="461" t="s">
        <v>918</v>
      </c>
      <c r="H992" s="461" t="s">
        <v>918</v>
      </c>
      <c r="I992" s="461" t="s">
        <v>918</v>
      </c>
      <c r="J992" s="461" t="s">
        <v>918</v>
      </c>
      <c r="K992" s="461" t="s">
        <v>918</v>
      </c>
      <c r="L992" s="461" t="s">
        <v>918</v>
      </c>
      <c r="M992" s="461" t="s">
        <v>918</v>
      </c>
      <c r="N992" s="461" t="s">
        <v>918</v>
      </c>
      <c r="O992" s="461" t="s">
        <v>918</v>
      </c>
      <c r="P992" s="461" t="s">
        <v>918</v>
      </c>
      <c r="Q992" s="461" t="s">
        <v>918</v>
      </c>
      <c r="R992" s="461" t="s">
        <v>918</v>
      </c>
      <c r="S992" s="461" t="s">
        <v>918</v>
      </c>
      <c r="T992" s="461" t="s">
        <v>918</v>
      </c>
      <c r="U992" s="461" t="s">
        <v>918</v>
      </c>
      <c r="V992" s="461" t="s">
        <v>918</v>
      </c>
      <c r="W992" s="461" t="s">
        <v>918</v>
      </c>
      <c r="X992" s="461" t="s">
        <v>918</v>
      </c>
      <c r="Y992" s="461" t="s">
        <v>918</v>
      </c>
      <c r="Z992" s="726"/>
      <c r="AA992" s="726"/>
      <c r="AB992" s="726"/>
      <c r="AC992" s="726"/>
      <c r="AD992" s="726"/>
      <c r="AE992" s="726"/>
      <c r="AF992" s="726"/>
      <c r="AG992" s="726"/>
      <c r="AH992" s="726"/>
      <c r="AI992" s="726"/>
      <c r="AJ992" s="726"/>
      <c r="AK992" s="726"/>
      <c r="AL992" s="726"/>
      <c r="AM992" s="726"/>
      <c r="AN992" s="726"/>
      <c r="AO992" s="726"/>
      <c r="AP992" s="726"/>
      <c r="AQ992" s="726"/>
      <c r="AR992" s="726"/>
      <c r="AS992" s="726"/>
      <c r="AT992" s="726"/>
      <c r="AU992" s="726"/>
      <c r="AV992" s="726"/>
      <c r="AW992" s="726"/>
      <c r="AX992" s="726"/>
      <c r="AY992" s="726"/>
      <c r="AZ992" s="726"/>
      <c r="BA992" s="726"/>
      <c r="BB992" s="726"/>
      <c r="BC992" s="726"/>
      <c r="BD992" s="726"/>
      <c r="BE992" s="726"/>
      <c r="BF992" s="726"/>
      <c r="BG992" s="726"/>
      <c r="BH992" s="726"/>
      <c r="BI992" s="726"/>
      <c r="BJ992" s="726"/>
      <c r="BK992" s="726"/>
      <c r="BL992" s="726"/>
    </row>
    <row r="993" spans="1:64" outlineLevel="1" x14ac:dyDescent="0.2">
      <c r="A993" s="461" t="s">
        <v>1562</v>
      </c>
      <c r="B993" s="461" t="s">
        <v>918</v>
      </c>
      <c r="C993" s="461" t="s">
        <v>918</v>
      </c>
      <c r="D993" s="461" t="s">
        <v>918</v>
      </c>
      <c r="E993" s="461" t="s">
        <v>918</v>
      </c>
      <c r="F993" s="461" t="s">
        <v>918</v>
      </c>
      <c r="G993" s="461" t="s">
        <v>918</v>
      </c>
      <c r="H993" s="461" t="s">
        <v>918</v>
      </c>
      <c r="I993" s="461" t="s">
        <v>918</v>
      </c>
      <c r="J993" s="461" t="s">
        <v>918</v>
      </c>
      <c r="K993" s="461" t="s">
        <v>918</v>
      </c>
      <c r="L993" s="461" t="s">
        <v>918</v>
      </c>
      <c r="M993" s="461" t="s">
        <v>918</v>
      </c>
      <c r="N993" s="461" t="s">
        <v>918</v>
      </c>
      <c r="O993" s="461" t="s">
        <v>918</v>
      </c>
      <c r="P993" s="461" t="s">
        <v>918</v>
      </c>
      <c r="Q993" s="461" t="s">
        <v>918</v>
      </c>
      <c r="R993" s="461" t="s">
        <v>918</v>
      </c>
      <c r="S993" s="461" t="s">
        <v>918</v>
      </c>
      <c r="T993" s="461" t="s">
        <v>918</v>
      </c>
      <c r="U993" s="461" t="s">
        <v>918</v>
      </c>
      <c r="V993" s="461" t="s">
        <v>918</v>
      </c>
      <c r="W993" s="461" t="s">
        <v>918</v>
      </c>
      <c r="X993" s="461" t="s">
        <v>918</v>
      </c>
      <c r="Y993" s="461" t="s">
        <v>918</v>
      </c>
      <c r="Z993" s="726"/>
      <c r="AA993" s="726"/>
      <c r="AB993" s="726"/>
      <c r="AC993" s="726"/>
      <c r="AD993" s="726"/>
      <c r="AE993" s="726"/>
      <c r="AF993" s="726"/>
      <c r="AG993" s="726"/>
      <c r="AH993" s="726"/>
      <c r="AI993" s="726"/>
      <c r="AJ993" s="726"/>
      <c r="AK993" s="726"/>
      <c r="AL993" s="726"/>
      <c r="AM993" s="726"/>
      <c r="AN993" s="726"/>
      <c r="AO993" s="726"/>
      <c r="AP993" s="726"/>
      <c r="AQ993" s="726"/>
      <c r="AR993" s="726"/>
      <c r="AS993" s="726"/>
      <c r="AT993" s="726"/>
      <c r="AU993" s="726"/>
      <c r="AV993" s="726"/>
      <c r="AW993" s="726"/>
      <c r="AX993" s="726"/>
      <c r="AY993" s="726"/>
      <c r="AZ993" s="726"/>
      <c r="BA993" s="726"/>
      <c r="BB993" s="726"/>
      <c r="BC993" s="726"/>
      <c r="BD993" s="726"/>
      <c r="BE993" s="726"/>
      <c r="BF993" s="726"/>
      <c r="BG993" s="726"/>
      <c r="BH993" s="726"/>
      <c r="BI993" s="726"/>
      <c r="BJ993" s="726"/>
      <c r="BK993" s="726"/>
      <c r="BL993" s="726"/>
    </row>
    <row r="994" spans="1:64" outlineLevel="1" x14ac:dyDescent="0.2">
      <c r="A994" s="461" t="s">
        <v>1563</v>
      </c>
      <c r="B994" s="461" t="s">
        <v>918</v>
      </c>
      <c r="C994" s="461" t="s">
        <v>918</v>
      </c>
      <c r="D994" s="461" t="s">
        <v>918</v>
      </c>
      <c r="E994" s="461" t="s">
        <v>918</v>
      </c>
      <c r="F994" s="461" t="s">
        <v>918</v>
      </c>
      <c r="G994" s="461" t="s">
        <v>918</v>
      </c>
      <c r="H994" s="461" t="s">
        <v>918</v>
      </c>
      <c r="I994" s="461" t="s">
        <v>918</v>
      </c>
      <c r="J994" s="461" t="s">
        <v>918</v>
      </c>
      <c r="K994" s="461" t="s">
        <v>918</v>
      </c>
      <c r="L994" s="461" t="s">
        <v>918</v>
      </c>
      <c r="M994" s="461" t="s">
        <v>918</v>
      </c>
      <c r="N994" s="461" t="s">
        <v>918</v>
      </c>
      <c r="O994" s="461" t="s">
        <v>918</v>
      </c>
      <c r="P994" s="461" t="s">
        <v>918</v>
      </c>
      <c r="Q994" s="461" t="s">
        <v>918</v>
      </c>
      <c r="R994" s="461" t="s">
        <v>918</v>
      </c>
      <c r="S994" s="461" t="s">
        <v>918</v>
      </c>
      <c r="T994" s="461" t="s">
        <v>918</v>
      </c>
      <c r="U994" s="461" t="s">
        <v>918</v>
      </c>
      <c r="V994" s="461" t="s">
        <v>918</v>
      </c>
      <c r="W994" s="461" t="s">
        <v>918</v>
      </c>
      <c r="X994" s="461" t="s">
        <v>918</v>
      </c>
      <c r="Y994" s="461" t="s">
        <v>918</v>
      </c>
      <c r="Z994" s="726"/>
      <c r="AA994" s="726"/>
      <c r="AB994" s="726"/>
      <c r="AC994" s="726"/>
      <c r="AD994" s="726"/>
      <c r="AE994" s="726"/>
      <c r="AF994" s="726"/>
      <c r="AG994" s="726"/>
      <c r="AH994" s="726"/>
      <c r="AI994" s="726"/>
      <c r="AJ994" s="726"/>
      <c r="AK994" s="726"/>
      <c r="AL994" s="726"/>
      <c r="AM994" s="726"/>
      <c r="AN994" s="726"/>
      <c r="AO994" s="726"/>
      <c r="AP994" s="726"/>
      <c r="AQ994" s="726"/>
      <c r="AR994" s="726"/>
      <c r="AS994" s="726"/>
      <c r="AT994" s="726"/>
      <c r="AU994" s="726"/>
      <c r="AV994" s="726"/>
      <c r="AW994" s="726"/>
      <c r="AX994" s="726"/>
      <c r="AY994" s="726"/>
      <c r="AZ994" s="726"/>
      <c r="BA994" s="726"/>
      <c r="BB994" s="726"/>
      <c r="BC994" s="726"/>
      <c r="BD994" s="726"/>
      <c r="BE994" s="726"/>
      <c r="BF994" s="726"/>
      <c r="BG994" s="726"/>
      <c r="BH994" s="726"/>
      <c r="BI994" s="726"/>
      <c r="BJ994" s="726"/>
      <c r="BK994" s="726"/>
      <c r="BL994" s="726"/>
    </row>
    <row r="995" spans="1:64" outlineLevel="1" x14ac:dyDescent="0.2">
      <c r="A995" s="461" t="s">
        <v>1564</v>
      </c>
      <c r="B995" s="461" t="s">
        <v>918</v>
      </c>
      <c r="C995" s="461" t="s">
        <v>918</v>
      </c>
      <c r="D995" s="461" t="s">
        <v>918</v>
      </c>
      <c r="E995" s="461" t="s">
        <v>918</v>
      </c>
      <c r="F995" s="461" t="s">
        <v>918</v>
      </c>
      <c r="G995" s="461" t="s">
        <v>918</v>
      </c>
      <c r="H995" s="461" t="s">
        <v>918</v>
      </c>
      <c r="I995" s="461" t="s">
        <v>918</v>
      </c>
      <c r="J995" s="461" t="s">
        <v>918</v>
      </c>
      <c r="K995" s="461" t="s">
        <v>918</v>
      </c>
      <c r="L995" s="461" t="s">
        <v>918</v>
      </c>
      <c r="M995" s="461" t="s">
        <v>918</v>
      </c>
      <c r="N995" s="461" t="s">
        <v>918</v>
      </c>
      <c r="O995" s="461" t="s">
        <v>918</v>
      </c>
      <c r="P995" s="461" t="s">
        <v>918</v>
      </c>
      <c r="Q995" s="461" t="s">
        <v>918</v>
      </c>
      <c r="R995" s="461" t="s">
        <v>918</v>
      </c>
      <c r="S995" s="461" t="s">
        <v>918</v>
      </c>
      <c r="T995" s="461" t="s">
        <v>918</v>
      </c>
      <c r="U995" s="461" t="s">
        <v>918</v>
      </c>
      <c r="V995" s="461" t="s">
        <v>918</v>
      </c>
      <c r="W995" s="461" t="s">
        <v>918</v>
      </c>
      <c r="X995" s="461" t="s">
        <v>918</v>
      </c>
      <c r="Y995" s="461" t="s">
        <v>918</v>
      </c>
      <c r="Z995" s="726"/>
      <c r="AA995" s="726"/>
      <c r="AB995" s="726"/>
      <c r="AC995" s="726"/>
      <c r="AD995" s="726"/>
      <c r="AE995" s="726"/>
      <c r="AF995" s="726"/>
      <c r="AG995" s="726"/>
      <c r="AH995" s="726"/>
      <c r="AI995" s="726"/>
      <c r="AJ995" s="726"/>
      <c r="AK995" s="726"/>
      <c r="AL995" s="726"/>
      <c r="AM995" s="726"/>
      <c r="AN995" s="726"/>
      <c r="AO995" s="726"/>
      <c r="AP995" s="726"/>
      <c r="AQ995" s="726"/>
      <c r="AR995" s="726"/>
      <c r="AS995" s="726"/>
      <c r="AT995" s="726"/>
      <c r="AU995" s="726"/>
      <c r="AV995" s="726"/>
      <c r="AW995" s="726"/>
      <c r="AX995" s="726"/>
      <c r="AY995" s="726"/>
      <c r="AZ995" s="726"/>
      <c r="BA995" s="726"/>
      <c r="BB995" s="726"/>
      <c r="BC995" s="726"/>
      <c r="BD995" s="726"/>
      <c r="BE995" s="726"/>
      <c r="BF995" s="726"/>
      <c r="BG995" s="726"/>
      <c r="BH995" s="726"/>
      <c r="BI995" s="726"/>
      <c r="BJ995" s="726"/>
      <c r="BK995" s="726"/>
      <c r="BL995" s="726"/>
    </row>
    <row r="996" spans="1:64" outlineLevel="1" x14ac:dyDescent="0.2">
      <c r="A996" s="461" t="s">
        <v>1565</v>
      </c>
      <c r="B996" s="461" t="s">
        <v>918</v>
      </c>
      <c r="C996" s="461" t="s">
        <v>918</v>
      </c>
      <c r="D996" s="461" t="s">
        <v>918</v>
      </c>
      <c r="E996" s="461" t="s">
        <v>918</v>
      </c>
      <c r="F996" s="461" t="s">
        <v>918</v>
      </c>
      <c r="G996" s="461" t="s">
        <v>918</v>
      </c>
      <c r="H996" s="461" t="s">
        <v>918</v>
      </c>
      <c r="I996" s="461" t="s">
        <v>918</v>
      </c>
      <c r="J996" s="461" t="s">
        <v>918</v>
      </c>
      <c r="K996" s="461" t="s">
        <v>918</v>
      </c>
      <c r="L996" s="461" t="s">
        <v>918</v>
      </c>
      <c r="M996" s="461" t="s">
        <v>918</v>
      </c>
      <c r="N996" s="461" t="s">
        <v>918</v>
      </c>
      <c r="O996" s="461" t="s">
        <v>918</v>
      </c>
      <c r="P996" s="461" t="s">
        <v>918</v>
      </c>
      <c r="Q996" s="461" t="s">
        <v>918</v>
      </c>
      <c r="R996" s="461" t="s">
        <v>918</v>
      </c>
      <c r="S996" s="461" t="s">
        <v>918</v>
      </c>
      <c r="T996" s="461" t="s">
        <v>918</v>
      </c>
      <c r="U996" s="461" t="s">
        <v>918</v>
      </c>
      <c r="V996" s="461" t="s">
        <v>918</v>
      </c>
      <c r="W996" s="461" t="s">
        <v>918</v>
      </c>
      <c r="X996" s="461" t="s">
        <v>918</v>
      </c>
      <c r="Y996" s="461" t="s">
        <v>918</v>
      </c>
      <c r="Z996" s="726"/>
      <c r="AA996" s="726"/>
      <c r="AB996" s="726"/>
      <c r="AC996" s="726"/>
      <c r="AD996" s="726"/>
      <c r="AE996" s="726"/>
      <c r="AF996" s="726"/>
      <c r="AG996" s="726"/>
      <c r="AH996" s="726"/>
      <c r="AI996" s="726"/>
      <c r="AJ996" s="726"/>
      <c r="AK996" s="726"/>
      <c r="AL996" s="726"/>
      <c r="AM996" s="726"/>
      <c r="AN996" s="726"/>
      <c r="AO996" s="726"/>
      <c r="AP996" s="726"/>
      <c r="AQ996" s="726"/>
      <c r="AR996" s="726"/>
      <c r="AS996" s="726"/>
      <c r="AT996" s="726"/>
      <c r="AU996" s="726"/>
      <c r="AV996" s="726"/>
      <c r="AW996" s="726"/>
      <c r="AX996" s="726"/>
      <c r="AY996" s="726"/>
      <c r="AZ996" s="726"/>
      <c r="BA996" s="726"/>
      <c r="BB996" s="726"/>
      <c r="BC996" s="726"/>
      <c r="BD996" s="726"/>
      <c r="BE996" s="726"/>
      <c r="BF996" s="726"/>
      <c r="BG996" s="726"/>
      <c r="BH996" s="726"/>
      <c r="BI996" s="726"/>
      <c r="BJ996" s="726"/>
      <c r="BK996" s="726"/>
      <c r="BL996" s="726"/>
    </row>
    <row r="997" spans="1:64" outlineLevel="1" x14ac:dyDescent="0.2">
      <c r="A997" s="461" t="s">
        <v>1566</v>
      </c>
      <c r="B997" s="461" t="s">
        <v>918</v>
      </c>
      <c r="C997" s="461" t="s">
        <v>918</v>
      </c>
      <c r="D997" s="461" t="s">
        <v>918</v>
      </c>
      <c r="E997" s="461" t="s">
        <v>918</v>
      </c>
      <c r="F997" s="461" t="s">
        <v>918</v>
      </c>
      <c r="G997" s="461" t="s">
        <v>918</v>
      </c>
      <c r="H997" s="461" t="s">
        <v>918</v>
      </c>
      <c r="I997" s="461" t="s">
        <v>918</v>
      </c>
      <c r="J997" s="461" t="s">
        <v>918</v>
      </c>
      <c r="K997" s="461" t="s">
        <v>918</v>
      </c>
      <c r="L997" s="461" t="s">
        <v>918</v>
      </c>
      <c r="M997" s="461" t="s">
        <v>918</v>
      </c>
      <c r="N997" s="461" t="s">
        <v>918</v>
      </c>
      <c r="O997" s="461" t="s">
        <v>918</v>
      </c>
      <c r="P997" s="461" t="s">
        <v>918</v>
      </c>
      <c r="Q997" s="461" t="s">
        <v>918</v>
      </c>
      <c r="R997" s="461" t="s">
        <v>918</v>
      </c>
      <c r="S997" s="461" t="s">
        <v>918</v>
      </c>
      <c r="T997" s="461" t="s">
        <v>918</v>
      </c>
      <c r="U997" s="461" t="s">
        <v>918</v>
      </c>
      <c r="V997" s="461" t="s">
        <v>918</v>
      </c>
      <c r="W997" s="461" t="s">
        <v>918</v>
      </c>
      <c r="X997" s="461" t="s">
        <v>918</v>
      </c>
      <c r="Y997" s="461" t="s">
        <v>918</v>
      </c>
      <c r="Z997" s="726"/>
      <c r="AA997" s="726"/>
      <c r="AB997" s="726"/>
      <c r="AC997" s="726"/>
      <c r="AD997" s="726"/>
      <c r="AE997" s="726"/>
      <c r="AF997" s="726"/>
      <c r="AG997" s="726"/>
      <c r="AH997" s="726"/>
      <c r="AI997" s="726"/>
      <c r="AJ997" s="726"/>
      <c r="AK997" s="726"/>
      <c r="AL997" s="726"/>
      <c r="AM997" s="726"/>
      <c r="AN997" s="726"/>
      <c r="AO997" s="726"/>
      <c r="AP997" s="726"/>
      <c r="AQ997" s="726"/>
      <c r="AR997" s="726"/>
      <c r="AS997" s="726"/>
      <c r="AT997" s="726"/>
      <c r="AU997" s="726"/>
      <c r="AV997" s="726"/>
      <c r="AW997" s="726"/>
      <c r="AX997" s="726"/>
      <c r="AY997" s="726"/>
      <c r="AZ997" s="726"/>
      <c r="BA997" s="726"/>
      <c r="BB997" s="726"/>
      <c r="BC997" s="726"/>
      <c r="BD997" s="726"/>
      <c r="BE997" s="726"/>
      <c r="BF997" s="726"/>
      <c r="BG997" s="726"/>
      <c r="BH997" s="726"/>
      <c r="BI997" s="726"/>
      <c r="BJ997" s="726"/>
      <c r="BK997" s="726"/>
      <c r="BL997" s="726"/>
    </row>
    <row r="998" spans="1:64" outlineLevel="1" x14ac:dyDescent="0.2">
      <c r="A998" s="461" t="s">
        <v>1567</v>
      </c>
      <c r="B998" s="461" t="s">
        <v>918</v>
      </c>
      <c r="C998" s="461" t="s">
        <v>918</v>
      </c>
      <c r="D998" s="461" t="s">
        <v>918</v>
      </c>
      <c r="E998" s="461" t="s">
        <v>918</v>
      </c>
      <c r="F998" s="461" t="s">
        <v>918</v>
      </c>
      <c r="G998" s="461" t="s">
        <v>918</v>
      </c>
      <c r="H998" s="461" t="s">
        <v>918</v>
      </c>
      <c r="I998" s="461" t="s">
        <v>918</v>
      </c>
      <c r="J998" s="461" t="s">
        <v>918</v>
      </c>
      <c r="K998" s="461" t="s">
        <v>918</v>
      </c>
      <c r="L998" s="461" t="s">
        <v>918</v>
      </c>
      <c r="M998" s="461" t="s">
        <v>918</v>
      </c>
      <c r="N998" s="461" t="s">
        <v>918</v>
      </c>
      <c r="O998" s="461" t="s">
        <v>918</v>
      </c>
      <c r="P998" s="461" t="s">
        <v>918</v>
      </c>
      <c r="Q998" s="461" t="s">
        <v>918</v>
      </c>
      <c r="R998" s="461" t="s">
        <v>918</v>
      </c>
      <c r="S998" s="461" t="s">
        <v>918</v>
      </c>
      <c r="T998" s="461" t="s">
        <v>918</v>
      </c>
      <c r="U998" s="461" t="s">
        <v>918</v>
      </c>
      <c r="V998" s="461" t="s">
        <v>918</v>
      </c>
      <c r="W998" s="461" t="s">
        <v>918</v>
      </c>
      <c r="X998" s="461" t="s">
        <v>918</v>
      </c>
      <c r="Y998" s="461" t="s">
        <v>918</v>
      </c>
      <c r="Z998" s="726"/>
      <c r="AA998" s="726"/>
      <c r="AB998" s="726"/>
      <c r="AC998" s="726"/>
      <c r="AD998" s="726"/>
      <c r="AE998" s="726"/>
      <c r="AF998" s="726"/>
      <c r="AG998" s="726"/>
      <c r="AH998" s="726"/>
      <c r="AI998" s="726"/>
      <c r="AJ998" s="726"/>
      <c r="AK998" s="726"/>
      <c r="AL998" s="726"/>
      <c r="AM998" s="726"/>
      <c r="AN998" s="726"/>
      <c r="AO998" s="726"/>
      <c r="AP998" s="726"/>
      <c r="AQ998" s="726"/>
      <c r="AR998" s="726"/>
      <c r="AS998" s="726"/>
      <c r="AT998" s="726"/>
      <c r="AU998" s="726"/>
      <c r="AV998" s="726"/>
      <c r="AW998" s="726"/>
      <c r="AX998" s="726"/>
      <c r="AY998" s="726"/>
      <c r="AZ998" s="726"/>
      <c r="BA998" s="726"/>
      <c r="BB998" s="726"/>
      <c r="BC998" s="726"/>
      <c r="BD998" s="726"/>
      <c r="BE998" s="726"/>
      <c r="BF998" s="726"/>
      <c r="BG998" s="726"/>
      <c r="BH998" s="726"/>
      <c r="BI998" s="726"/>
      <c r="BJ998" s="726"/>
      <c r="BK998" s="726"/>
      <c r="BL998" s="726"/>
    </row>
    <row r="999" spans="1:64" outlineLevel="1" x14ac:dyDescent="0.2">
      <c r="A999" s="461" t="s">
        <v>1568</v>
      </c>
      <c r="B999" s="461" t="s">
        <v>918</v>
      </c>
      <c r="C999" s="461" t="s">
        <v>918</v>
      </c>
      <c r="D999" s="461" t="s">
        <v>918</v>
      </c>
      <c r="E999" s="461" t="s">
        <v>918</v>
      </c>
      <c r="F999" s="461" t="s">
        <v>918</v>
      </c>
      <c r="G999" s="461" t="s">
        <v>918</v>
      </c>
      <c r="H999" s="461" t="s">
        <v>918</v>
      </c>
      <c r="I999" s="461" t="s">
        <v>918</v>
      </c>
      <c r="J999" s="461" t="s">
        <v>918</v>
      </c>
      <c r="K999" s="461" t="s">
        <v>918</v>
      </c>
      <c r="L999" s="461" t="s">
        <v>918</v>
      </c>
      <c r="M999" s="461" t="s">
        <v>918</v>
      </c>
      <c r="N999" s="461" t="s">
        <v>918</v>
      </c>
      <c r="O999" s="461" t="s">
        <v>918</v>
      </c>
      <c r="P999" s="461" t="s">
        <v>918</v>
      </c>
      <c r="Q999" s="461" t="s">
        <v>918</v>
      </c>
      <c r="R999" s="461" t="s">
        <v>918</v>
      </c>
      <c r="S999" s="461" t="s">
        <v>918</v>
      </c>
      <c r="T999" s="461" t="s">
        <v>918</v>
      </c>
      <c r="U999" s="461" t="s">
        <v>918</v>
      </c>
      <c r="V999" s="461" t="s">
        <v>918</v>
      </c>
      <c r="W999" s="461" t="s">
        <v>918</v>
      </c>
      <c r="X999" s="461" t="s">
        <v>918</v>
      </c>
      <c r="Y999" s="461" t="s">
        <v>918</v>
      </c>
      <c r="Z999" s="726"/>
      <c r="AA999" s="726"/>
      <c r="AB999" s="726"/>
      <c r="AC999" s="726"/>
      <c r="AD999" s="726"/>
      <c r="AE999" s="726"/>
      <c r="AF999" s="726"/>
      <c r="AG999" s="726"/>
      <c r="AH999" s="726"/>
      <c r="AI999" s="726"/>
      <c r="AJ999" s="726"/>
      <c r="AK999" s="726"/>
      <c r="AL999" s="726"/>
      <c r="AM999" s="726"/>
      <c r="AN999" s="726"/>
      <c r="AO999" s="726"/>
      <c r="AP999" s="726"/>
      <c r="AQ999" s="726"/>
      <c r="AR999" s="726"/>
      <c r="AS999" s="726"/>
      <c r="AT999" s="726"/>
      <c r="AU999" s="726"/>
      <c r="AV999" s="726"/>
      <c r="AW999" s="726"/>
      <c r="AX999" s="726"/>
      <c r="AY999" s="726"/>
      <c r="AZ999" s="726"/>
      <c r="BA999" s="726"/>
      <c r="BB999" s="726"/>
      <c r="BC999" s="726"/>
      <c r="BD999" s="726"/>
      <c r="BE999" s="726"/>
      <c r="BF999" s="726"/>
      <c r="BG999" s="726"/>
      <c r="BH999" s="726"/>
      <c r="BI999" s="726"/>
      <c r="BJ999" s="726"/>
      <c r="BK999" s="726"/>
      <c r="BL999" s="726"/>
    </row>
    <row r="1000" spans="1:64" outlineLevel="1" x14ac:dyDescent="0.2">
      <c r="A1000" s="461" t="s">
        <v>1569</v>
      </c>
      <c r="B1000" s="461" t="s">
        <v>918</v>
      </c>
      <c r="C1000" s="461" t="s">
        <v>918</v>
      </c>
      <c r="D1000" s="461" t="s">
        <v>918</v>
      </c>
      <c r="E1000" s="461" t="s">
        <v>918</v>
      </c>
      <c r="F1000" s="461" t="s">
        <v>918</v>
      </c>
      <c r="G1000" s="461" t="s">
        <v>918</v>
      </c>
      <c r="H1000" s="461" t="s">
        <v>918</v>
      </c>
      <c r="I1000" s="461" t="s">
        <v>918</v>
      </c>
      <c r="J1000" s="461" t="s">
        <v>918</v>
      </c>
      <c r="K1000" s="461" t="s">
        <v>918</v>
      </c>
      <c r="L1000" s="461" t="s">
        <v>918</v>
      </c>
      <c r="M1000" s="461" t="s">
        <v>918</v>
      </c>
      <c r="N1000" s="461" t="s">
        <v>918</v>
      </c>
      <c r="O1000" s="461" t="s">
        <v>918</v>
      </c>
      <c r="P1000" s="461" t="s">
        <v>918</v>
      </c>
      <c r="Q1000" s="461" t="s">
        <v>918</v>
      </c>
      <c r="R1000" s="461" t="s">
        <v>918</v>
      </c>
      <c r="S1000" s="461" t="s">
        <v>918</v>
      </c>
      <c r="T1000" s="461" t="s">
        <v>918</v>
      </c>
      <c r="U1000" s="461" t="s">
        <v>918</v>
      </c>
      <c r="V1000" s="461" t="s">
        <v>918</v>
      </c>
      <c r="W1000" s="461" t="s">
        <v>918</v>
      </c>
      <c r="X1000" s="461" t="s">
        <v>918</v>
      </c>
      <c r="Y1000" s="461" t="s">
        <v>918</v>
      </c>
      <c r="Z1000" s="726"/>
      <c r="AA1000" s="726"/>
      <c r="AB1000" s="726"/>
      <c r="AC1000" s="726"/>
      <c r="AD1000" s="726"/>
      <c r="AE1000" s="726"/>
      <c r="AF1000" s="726"/>
      <c r="AG1000" s="726"/>
      <c r="AH1000" s="726"/>
      <c r="AI1000" s="726"/>
      <c r="AJ1000" s="726"/>
      <c r="AK1000" s="726"/>
      <c r="AL1000" s="726"/>
      <c r="AM1000" s="726"/>
      <c r="AN1000" s="726"/>
      <c r="AO1000" s="726"/>
      <c r="AP1000" s="726"/>
      <c r="AQ1000" s="726"/>
      <c r="AR1000" s="726"/>
      <c r="AS1000" s="726"/>
      <c r="AT1000" s="726"/>
      <c r="AU1000" s="726"/>
      <c r="AV1000" s="726"/>
      <c r="AW1000" s="726"/>
      <c r="AX1000" s="726"/>
      <c r="AY1000" s="726"/>
      <c r="AZ1000" s="726"/>
      <c r="BA1000" s="726"/>
      <c r="BB1000" s="726"/>
      <c r="BC1000" s="726"/>
      <c r="BD1000" s="726"/>
      <c r="BE1000" s="726"/>
      <c r="BF1000" s="726"/>
      <c r="BG1000" s="726"/>
      <c r="BH1000" s="726"/>
      <c r="BI1000" s="726"/>
      <c r="BJ1000" s="726"/>
      <c r="BK1000" s="726"/>
      <c r="BL1000" s="726"/>
    </row>
    <row r="1001" spans="1:64" outlineLevel="1" x14ac:dyDescent="0.2">
      <c r="A1001" s="461" t="s">
        <v>1570</v>
      </c>
      <c r="B1001" s="461" t="s">
        <v>918</v>
      </c>
      <c r="C1001" s="461" t="s">
        <v>918</v>
      </c>
      <c r="D1001" s="461" t="s">
        <v>918</v>
      </c>
      <c r="E1001" s="461" t="s">
        <v>918</v>
      </c>
      <c r="F1001" s="461" t="s">
        <v>918</v>
      </c>
      <c r="G1001" s="461" t="s">
        <v>918</v>
      </c>
      <c r="H1001" s="461" t="s">
        <v>918</v>
      </c>
      <c r="I1001" s="461" t="s">
        <v>918</v>
      </c>
      <c r="J1001" s="461" t="s">
        <v>918</v>
      </c>
      <c r="K1001" s="461" t="s">
        <v>918</v>
      </c>
      <c r="L1001" s="461" t="s">
        <v>918</v>
      </c>
      <c r="M1001" s="461" t="s">
        <v>918</v>
      </c>
      <c r="N1001" s="461" t="s">
        <v>918</v>
      </c>
      <c r="O1001" s="461" t="s">
        <v>918</v>
      </c>
      <c r="P1001" s="461" t="s">
        <v>918</v>
      </c>
      <c r="Q1001" s="461" t="s">
        <v>918</v>
      </c>
      <c r="R1001" s="461" t="s">
        <v>918</v>
      </c>
      <c r="S1001" s="461" t="s">
        <v>918</v>
      </c>
      <c r="T1001" s="461" t="s">
        <v>918</v>
      </c>
      <c r="U1001" s="461" t="s">
        <v>918</v>
      </c>
      <c r="V1001" s="461" t="s">
        <v>918</v>
      </c>
      <c r="W1001" s="461" t="s">
        <v>918</v>
      </c>
      <c r="X1001" s="461" t="s">
        <v>918</v>
      </c>
      <c r="Y1001" s="461" t="s">
        <v>918</v>
      </c>
      <c r="Z1001" s="726"/>
      <c r="AA1001" s="726"/>
      <c r="AB1001" s="726"/>
      <c r="AC1001" s="726"/>
      <c r="AD1001" s="726"/>
      <c r="AE1001" s="726"/>
      <c r="AF1001" s="726"/>
      <c r="AG1001" s="726"/>
      <c r="AH1001" s="726"/>
      <c r="AI1001" s="726"/>
      <c r="AJ1001" s="726"/>
      <c r="AK1001" s="726"/>
      <c r="AL1001" s="726"/>
      <c r="AM1001" s="726"/>
      <c r="AN1001" s="726"/>
      <c r="AO1001" s="726"/>
      <c r="AP1001" s="726"/>
      <c r="AQ1001" s="726"/>
      <c r="AR1001" s="726"/>
      <c r="AS1001" s="726"/>
      <c r="AT1001" s="726"/>
      <c r="AU1001" s="726"/>
      <c r="AV1001" s="726"/>
      <c r="AW1001" s="726"/>
      <c r="AX1001" s="726"/>
      <c r="AY1001" s="726"/>
      <c r="AZ1001" s="726"/>
      <c r="BA1001" s="726"/>
      <c r="BB1001" s="726"/>
      <c r="BC1001" s="726"/>
      <c r="BD1001" s="726"/>
      <c r="BE1001" s="726"/>
      <c r="BF1001" s="726"/>
      <c r="BG1001" s="726"/>
      <c r="BH1001" s="726"/>
      <c r="BI1001" s="726"/>
      <c r="BJ1001" s="726"/>
      <c r="BK1001" s="726"/>
      <c r="BL1001" s="726"/>
    </row>
    <row r="1002" spans="1:64" outlineLevel="1" x14ac:dyDescent="0.2">
      <c r="A1002" s="461" t="s">
        <v>1571</v>
      </c>
      <c r="B1002" s="461" t="s">
        <v>918</v>
      </c>
      <c r="C1002" s="461" t="s">
        <v>918</v>
      </c>
      <c r="D1002" s="461" t="s">
        <v>918</v>
      </c>
      <c r="E1002" s="461" t="s">
        <v>918</v>
      </c>
      <c r="F1002" s="461" t="s">
        <v>918</v>
      </c>
      <c r="G1002" s="461" t="s">
        <v>918</v>
      </c>
      <c r="H1002" s="461" t="s">
        <v>918</v>
      </c>
      <c r="I1002" s="461" t="s">
        <v>918</v>
      </c>
      <c r="J1002" s="461" t="s">
        <v>918</v>
      </c>
      <c r="K1002" s="461" t="s">
        <v>918</v>
      </c>
      <c r="L1002" s="461" t="s">
        <v>918</v>
      </c>
      <c r="M1002" s="461" t="s">
        <v>918</v>
      </c>
      <c r="N1002" s="461" t="s">
        <v>918</v>
      </c>
      <c r="O1002" s="461" t="s">
        <v>918</v>
      </c>
      <c r="P1002" s="461" t="s">
        <v>918</v>
      </c>
      <c r="Q1002" s="461" t="s">
        <v>918</v>
      </c>
      <c r="R1002" s="461" t="s">
        <v>918</v>
      </c>
      <c r="S1002" s="461" t="s">
        <v>918</v>
      </c>
      <c r="T1002" s="461" t="s">
        <v>918</v>
      </c>
      <c r="U1002" s="461" t="s">
        <v>918</v>
      </c>
      <c r="V1002" s="461" t="s">
        <v>918</v>
      </c>
      <c r="W1002" s="461" t="s">
        <v>918</v>
      </c>
      <c r="X1002" s="461" t="s">
        <v>918</v>
      </c>
      <c r="Y1002" s="461" t="s">
        <v>918</v>
      </c>
      <c r="Z1002" s="726"/>
      <c r="AA1002" s="726"/>
      <c r="AB1002" s="726"/>
      <c r="AC1002" s="726"/>
      <c r="AD1002" s="726"/>
      <c r="AE1002" s="726"/>
      <c r="AF1002" s="726"/>
      <c r="AG1002" s="726"/>
      <c r="AH1002" s="726"/>
      <c r="AI1002" s="726"/>
      <c r="AJ1002" s="726"/>
      <c r="AK1002" s="726"/>
      <c r="AL1002" s="726"/>
      <c r="AM1002" s="726"/>
      <c r="AN1002" s="726"/>
      <c r="AO1002" s="726"/>
      <c r="AP1002" s="726"/>
      <c r="AQ1002" s="726"/>
      <c r="AR1002" s="726"/>
      <c r="AS1002" s="726"/>
      <c r="AT1002" s="726"/>
      <c r="AU1002" s="726"/>
      <c r="AV1002" s="726"/>
      <c r="AW1002" s="726"/>
      <c r="AX1002" s="726"/>
      <c r="AY1002" s="726"/>
      <c r="AZ1002" s="726"/>
      <c r="BA1002" s="726"/>
      <c r="BB1002" s="726"/>
      <c r="BC1002" s="726"/>
      <c r="BD1002" s="726"/>
      <c r="BE1002" s="726"/>
      <c r="BF1002" s="726"/>
      <c r="BG1002" s="726"/>
      <c r="BH1002" s="726"/>
      <c r="BI1002" s="726"/>
      <c r="BJ1002" s="726"/>
      <c r="BK1002" s="726"/>
      <c r="BL1002" s="726"/>
    </row>
    <row r="1003" spans="1:64" outlineLevel="1" x14ac:dyDescent="0.2">
      <c r="A1003" s="461" t="s">
        <v>1572</v>
      </c>
      <c r="B1003" s="461" t="s">
        <v>918</v>
      </c>
      <c r="C1003" s="461" t="s">
        <v>918</v>
      </c>
      <c r="D1003" s="461" t="s">
        <v>918</v>
      </c>
      <c r="E1003" s="461" t="s">
        <v>918</v>
      </c>
      <c r="F1003" s="461" t="s">
        <v>918</v>
      </c>
      <c r="G1003" s="461" t="s">
        <v>918</v>
      </c>
      <c r="H1003" s="461" t="s">
        <v>918</v>
      </c>
      <c r="I1003" s="461" t="s">
        <v>918</v>
      </c>
      <c r="J1003" s="461" t="s">
        <v>918</v>
      </c>
      <c r="K1003" s="461" t="s">
        <v>918</v>
      </c>
      <c r="L1003" s="461" t="s">
        <v>918</v>
      </c>
      <c r="M1003" s="461" t="s">
        <v>918</v>
      </c>
      <c r="N1003" s="461" t="s">
        <v>918</v>
      </c>
      <c r="O1003" s="461" t="s">
        <v>918</v>
      </c>
      <c r="P1003" s="461" t="s">
        <v>918</v>
      </c>
      <c r="Q1003" s="461" t="s">
        <v>918</v>
      </c>
      <c r="R1003" s="461" t="s">
        <v>918</v>
      </c>
      <c r="S1003" s="461" t="s">
        <v>918</v>
      </c>
      <c r="T1003" s="461" t="s">
        <v>918</v>
      </c>
      <c r="U1003" s="461" t="s">
        <v>918</v>
      </c>
      <c r="V1003" s="461" t="s">
        <v>918</v>
      </c>
      <c r="W1003" s="461" t="s">
        <v>918</v>
      </c>
      <c r="X1003" s="461" t="s">
        <v>918</v>
      </c>
      <c r="Y1003" s="461" t="s">
        <v>918</v>
      </c>
      <c r="Z1003" s="726"/>
      <c r="AA1003" s="726"/>
      <c r="AB1003" s="726"/>
      <c r="AC1003" s="726"/>
      <c r="AD1003" s="726"/>
      <c r="AE1003" s="726"/>
      <c r="AF1003" s="726"/>
      <c r="AG1003" s="726"/>
      <c r="AH1003" s="726"/>
      <c r="AI1003" s="726"/>
      <c r="AJ1003" s="726"/>
      <c r="AK1003" s="726"/>
      <c r="AL1003" s="726"/>
      <c r="AM1003" s="726"/>
      <c r="AN1003" s="726"/>
      <c r="AO1003" s="726"/>
      <c r="AP1003" s="726"/>
      <c r="AQ1003" s="726"/>
      <c r="AR1003" s="726"/>
      <c r="AS1003" s="726"/>
      <c r="AT1003" s="726"/>
      <c r="AU1003" s="726"/>
      <c r="AV1003" s="726"/>
      <c r="AW1003" s="726"/>
      <c r="AX1003" s="726"/>
      <c r="AY1003" s="726"/>
      <c r="AZ1003" s="726"/>
      <c r="BA1003" s="726"/>
      <c r="BB1003" s="726"/>
      <c r="BC1003" s="726"/>
      <c r="BD1003" s="726"/>
      <c r="BE1003" s="726"/>
      <c r="BF1003" s="726"/>
      <c r="BG1003" s="726"/>
      <c r="BH1003" s="726"/>
      <c r="BI1003" s="726"/>
      <c r="BJ1003" s="726"/>
      <c r="BK1003" s="726"/>
      <c r="BL1003" s="726"/>
    </row>
    <row r="1004" spans="1:64" outlineLevel="1" x14ac:dyDescent="0.2">
      <c r="A1004" s="461" t="s">
        <v>1573</v>
      </c>
      <c r="B1004" s="461" t="s">
        <v>918</v>
      </c>
      <c r="C1004" s="461" t="s">
        <v>918</v>
      </c>
      <c r="D1004" s="461" t="s">
        <v>918</v>
      </c>
      <c r="E1004" s="461" t="s">
        <v>918</v>
      </c>
      <c r="F1004" s="461" t="s">
        <v>918</v>
      </c>
      <c r="G1004" s="461" t="s">
        <v>918</v>
      </c>
      <c r="H1004" s="461" t="s">
        <v>918</v>
      </c>
      <c r="I1004" s="461" t="s">
        <v>918</v>
      </c>
      <c r="J1004" s="461" t="s">
        <v>918</v>
      </c>
      <c r="K1004" s="461" t="s">
        <v>918</v>
      </c>
      <c r="L1004" s="461" t="s">
        <v>918</v>
      </c>
      <c r="M1004" s="461" t="s">
        <v>918</v>
      </c>
      <c r="N1004" s="461" t="s">
        <v>918</v>
      </c>
      <c r="O1004" s="461" t="s">
        <v>918</v>
      </c>
      <c r="P1004" s="461" t="s">
        <v>918</v>
      </c>
      <c r="Q1004" s="461" t="s">
        <v>918</v>
      </c>
      <c r="R1004" s="461" t="s">
        <v>918</v>
      </c>
      <c r="S1004" s="461" t="s">
        <v>918</v>
      </c>
      <c r="T1004" s="461" t="s">
        <v>918</v>
      </c>
      <c r="U1004" s="461" t="s">
        <v>918</v>
      </c>
      <c r="V1004" s="461" t="s">
        <v>918</v>
      </c>
      <c r="W1004" s="461" t="s">
        <v>918</v>
      </c>
      <c r="X1004" s="461" t="s">
        <v>918</v>
      </c>
      <c r="Y1004" s="461" t="s">
        <v>918</v>
      </c>
      <c r="Z1004" s="726"/>
      <c r="AA1004" s="726"/>
      <c r="AB1004" s="726"/>
      <c r="AC1004" s="726"/>
      <c r="AD1004" s="726"/>
      <c r="AE1004" s="726"/>
      <c r="AF1004" s="726"/>
      <c r="AG1004" s="726"/>
      <c r="AH1004" s="726"/>
      <c r="AI1004" s="726"/>
      <c r="AJ1004" s="726"/>
      <c r="AK1004" s="726"/>
      <c r="AL1004" s="726"/>
      <c r="AM1004" s="726"/>
      <c r="AN1004" s="726"/>
      <c r="AO1004" s="726"/>
      <c r="AP1004" s="726"/>
      <c r="AQ1004" s="726"/>
      <c r="AR1004" s="726"/>
      <c r="AS1004" s="726"/>
      <c r="AT1004" s="726"/>
      <c r="AU1004" s="726"/>
      <c r="AV1004" s="726"/>
      <c r="AW1004" s="726"/>
      <c r="AX1004" s="726"/>
      <c r="AY1004" s="726"/>
      <c r="AZ1004" s="726"/>
      <c r="BA1004" s="726"/>
      <c r="BB1004" s="726"/>
      <c r="BC1004" s="726"/>
      <c r="BD1004" s="726"/>
      <c r="BE1004" s="726"/>
      <c r="BF1004" s="726"/>
      <c r="BG1004" s="726"/>
      <c r="BH1004" s="726"/>
      <c r="BI1004" s="726"/>
      <c r="BJ1004" s="726"/>
      <c r="BK1004" s="726"/>
      <c r="BL1004" s="726"/>
    </row>
    <row r="1005" spans="1:64" outlineLevel="1" x14ac:dyDescent="0.2">
      <c r="A1005" s="461" t="s">
        <v>1574</v>
      </c>
      <c r="B1005" s="461" t="s">
        <v>918</v>
      </c>
      <c r="C1005" s="461" t="s">
        <v>918</v>
      </c>
      <c r="D1005" s="461" t="s">
        <v>918</v>
      </c>
      <c r="E1005" s="461" t="s">
        <v>918</v>
      </c>
      <c r="F1005" s="461" t="s">
        <v>918</v>
      </c>
      <c r="G1005" s="461" t="s">
        <v>918</v>
      </c>
      <c r="H1005" s="461" t="s">
        <v>918</v>
      </c>
      <c r="I1005" s="461" t="s">
        <v>918</v>
      </c>
      <c r="J1005" s="461" t="s">
        <v>918</v>
      </c>
      <c r="K1005" s="461" t="s">
        <v>918</v>
      </c>
      <c r="L1005" s="461" t="s">
        <v>918</v>
      </c>
      <c r="M1005" s="461" t="s">
        <v>918</v>
      </c>
      <c r="N1005" s="461" t="s">
        <v>918</v>
      </c>
      <c r="O1005" s="461" t="s">
        <v>918</v>
      </c>
      <c r="P1005" s="461" t="s">
        <v>918</v>
      </c>
      <c r="Q1005" s="461" t="s">
        <v>918</v>
      </c>
      <c r="R1005" s="461" t="s">
        <v>918</v>
      </c>
      <c r="S1005" s="461" t="s">
        <v>918</v>
      </c>
      <c r="T1005" s="461" t="s">
        <v>918</v>
      </c>
      <c r="U1005" s="461" t="s">
        <v>918</v>
      </c>
      <c r="V1005" s="461" t="s">
        <v>918</v>
      </c>
      <c r="W1005" s="461" t="s">
        <v>918</v>
      </c>
      <c r="X1005" s="461" t="s">
        <v>918</v>
      </c>
      <c r="Y1005" s="461" t="s">
        <v>918</v>
      </c>
      <c r="Z1005" s="726"/>
      <c r="AA1005" s="726"/>
      <c r="AB1005" s="726"/>
      <c r="AC1005" s="726"/>
      <c r="AD1005" s="726"/>
      <c r="AE1005" s="726"/>
      <c r="AF1005" s="726"/>
      <c r="AG1005" s="726"/>
      <c r="AH1005" s="726"/>
      <c r="AI1005" s="726"/>
      <c r="AJ1005" s="726"/>
      <c r="AK1005" s="726"/>
      <c r="AL1005" s="726"/>
      <c r="AM1005" s="726"/>
      <c r="AN1005" s="726"/>
      <c r="AO1005" s="726"/>
      <c r="AP1005" s="726"/>
      <c r="AQ1005" s="726"/>
      <c r="AR1005" s="726"/>
      <c r="AS1005" s="726"/>
      <c r="AT1005" s="726"/>
      <c r="AU1005" s="726"/>
      <c r="AV1005" s="726"/>
      <c r="AW1005" s="726"/>
      <c r="AX1005" s="726"/>
      <c r="AY1005" s="726"/>
      <c r="AZ1005" s="726"/>
      <c r="BA1005" s="726"/>
      <c r="BB1005" s="726"/>
      <c r="BC1005" s="726"/>
      <c r="BD1005" s="726"/>
      <c r="BE1005" s="726"/>
      <c r="BF1005" s="726"/>
      <c r="BG1005" s="726"/>
      <c r="BH1005" s="726"/>
      <c r="BI1005" s="726"/>
      <c r="BJ1005" s="726"/>
      <c r="BK1005" s="726"/>
      <c r="BL1005" s="726"/>
    </row>
    <row r="1006" spans="1:64" outlineLevel="1" x14ac:dyDescent="0.2">
      <c r="A1006" s="461" t="s">
        <v>1575</v>
      </c>
      <c r="B1006" s="461" t="s">
        <v>918</v>
      </c>
      <c r="C1006" s="461" t="s">
        <v>918</v>
      </c>
      <c r="D1006" s="461" t="s">
        <v>918</v>
      </c>
      <c r="E1006" s="461" t="s">
        <v>918</v>
      </c>
      <c r="F1006" s="461" t="s">
        <v>918</v>
      </c>
      <c r="G1006" s="461" t="s">
        <v>918</v>
      </c>
      <c r="H1006" s="461" t="s">
        <v>918</v>
      </c>
      <c r="I1006" s="461" t="s">
        <v>918</v>
      </c>
      <c r="J1006" s="461" t="s">
        <v>918</v>
      </c>
      <c r="K1006" s="461" t="s">
        <v>918</v>
      </c>
      <c r="L1006" s="461" t="s">
        <v>918</v>
      </c>
      <c r="M1006" s="461" t="s">
        <v>918</v>
      </c>
      <c r="N1006" s="461" t="s">
        <v>918</v>
      </c>
      <c r="O1006" s="461" t="s">
        <v>918</v>
      </c>
      <c r="P1006" s="461" t="s">
        <v>918</v>
      </c>
      <c r="Q1006" s="461" t="s">
        <v>918</v>
      </c>
      <c r="R1006" s="461" t="s">
        <v>918</v>
      </c>
      <c r="S1006" s="461" t="s">
        <v>918</v>
      </c>
      <c r="T1006" s="461" t="s">
        <v>918</v>
      </c>
      <c r="U1006" s="461" t="s">
        <v>918</v>
      </c>
      <c r="V1006" s="461" t="s">
        <v>918</v>
      </c>
      <c r="W1006" s="461" t="s">
        <v>918</v>
      </c>
      <c r="X1006" s="461" t="s">
        <v>918</v>
      </c>
      <c r="Y1006" s="461" t="s">
        <v>918</v>
      </c>
      <c r="Z1006" s="726"/>
      <c r="AA1006" s="726"/>
      <c r="AB1006" s="726"/>
      <c r="AC1006" s="726"/>
      <c r="AD1006" s="726"/>
      <c r="AE1006" s="726"/>
      <c r="AF1006" s="726"/>
      <c r="AG1006" s="726"/>
      <c r="AH1006" s="726"/>
      <c r="AI1006" s="726"/>
      <c r="AJ1006" s="726"/>
      <c r="AK1006" s="726"/>
      <c r="AL1006" s="726"/>
      <c r="AM1006" s="726"/>
      <c r="AN1006" s="726"/>
      <c r="AO1006" s="726"/>
      <c r="AP1006" s="726"/>
      <c r="AQ1006" s="726"/>
      <c r="AR1006" s="726"/>
      <c r="AS1006" s="726"/>
      <c r="AT1006" s="726"/>
      <c r="AU1006" s="726"/>
      <c r="AV1006" s="726"/>
      <c r="AW1006" s="726"/>
      <c r="AX1006" s="726"/>
      <c r="AY1006" s="726"/>
      <c r="AZ1006" s="726"/>
      <c r="BA1006" s="726"/>
      <c r="BB1006" s="726"/>
      <c r="BC1006" s="726"/>
      <c r="BD1006" s="726"/>
      <c r="BE1006" s="726"/>
      <c r="BF1006" s="726"/>
      <c r="BG1006" s="726"/>
      <c r="BH1006" s="726"/>
      <c r="BI1006" s="726"/>
      <c r="BJ1006" s="726"/>
      <c r="BK1006" s="726"/>
      <c r="BL1006" s="726"/>
    </row>
    <row r="1007" spans="1:64" outlineLevel="1" x14ac:dyDescent="0.2">
      <c r="A1007" s="461" t="s">
        <v>1576</v>
      </c>
      <c r="B1007" s="461" t="s">
        <v>918</v>
      </c>
      <c r="C1007" s="461" t="s">
        <v>918</v>
      </c>
      <c r="D1007" s="461" t="s">
        <v>918</v>
      </c>
      <c r="E1007" s="461" t="s">
        <v>918</v>
      </c>
      <c r="F1007" s="461" t="s">
        <v>918</v>
      </c>
      <c r="G1007" s="461" t="s">
        <v>918</v>
      </c>
      <c r="H1007" s="461" t="s">
        <v>918</v>
      </c>
      <c r="I1007" s="461" t="s">
        <v>918</v>
      </c>
      <c r="J1007" s="461" t="s">
        <v>918</v>
      </c>
      <c r="K1007" s="461" t="s">
        <v>918</v>
      </c>
      <c r="L1007" s="461" t="s">
        <v>918</v>
      </c>
      <c r="M1007" s="461" t="s">
        <v>918</v>
      </c>
      <c r="N1007" s="461" t="s">
        <v>918</v>
      </c>
      <c r="O1007" s="461" t="s">
        <v>918</v>
      </c>
      <c r="P1007" s="461" t="s">
        <v>918</v>
      </c>
      <c r="Q1007" s="461" t="s">
        <v>918</v>
      </c>
      <c r="R1007" s="461" t="s">
        <v>918</v>
      </c>
      <c r="S1007" s="461" t="s">
        <v>918</v>
      </c>
      <c r="T1007" s="461" t="s">
        <v>918</v>
      </c>
      <c r="U1007" s="461" t="s">
        <v>918</v>
      </c>
      <c r="V1007" s="461" t="s">
        <v>918</v>
      </c>
      <c r="W1007" s="461" t="s">
        <v>918</v>
      </c>
      <c r="X1007" s="461" t="s">
        <v>918</v>
      </c>
      <c r="Y1007" s="461" t="s">
        <v>918</v>
      </c>
      <c r="Z1007" s="726"/>
      <c r="AA1007" s="726"/>
      <c r="AB1007" s="726"/>
      <c r="AC1007" s="726"/>
      <c r="AD1007" s="726"/>
      <c r="AE1007" s="726"/>
      <c r="AF1007" s="726"/>
      <c r="AG1007" s="726"/>
      <c r="AH1007" s="726"/>
      <c r="AI1007" s="726"/>
      <c r="AJ1007" s="726"/>
      <c r="AK1007" s="726"/>
      <c r="AL1007" s="726"/>
      <c r="AM1007" s="726"/>
      <c r="AN1007" s="726"/>
      <c r="AO1007" s="726"/>
      <c r="AP1007" s="726"/>
      <c r="AQ1007" s="726"/>
      <c r="AR1007" s="726"/>
      <c r="AS1007" s="726"/>
      <c r="AT1007" s="726"/>
      <c r="AU1007" s="726"/>
      <c r="AV1007" s="726"/>
      <c r="AW1007" s="726"/>
      <c r="AX1007" s="726"/>
      <c r="AY1007" s="726"/>
      <c r="AZ1007" s="726"/>
      <c r="BA1007" s="726"/>
      <c r="BB1007" s="726"/>
      <c r="BC1007" s="726"/>
      <c r="BD1007" s="726"/>
      <c r="BE1007" s="726"/>
      <c r="BF1007" s="726"/>
      <c r="BG1007" s="726"/>
      <c r="BH1007" s="726"/>
      <c r="BI1007" s="726"/>
      <c r="BJ1007" s="726"/>
      <c r="BK1007" s="726"/>
      <c r="BL1007" s="726"/>
    </row>
    <row r="1008" spans="1:64" outlineLevel="1" x14ac:dyDescent="0.2">
      <c r="A1008" s="461" t="s">
        <v>1577</v>
      </c>
      <c r="B1008" s="461" t="s">
        <v>918</v>
      </c>
      <c r="C1008" s="461" t="s">
        <v>918</v>
      </c>
      <c r="D1008" s="461" t="s">
        <v>918</v>
      </c>
      <c r="E1008" s="461" t="s">
        <v>918</v>
      </c>
      <c r="F1008" s="461" t="s">
        <v>918</v>
      </c>
      <c r="G1008" s="461" t="s">
        <v>918</v>
      </c>
      <c r="H1008" s="461" t="s">
        <v>918</v>
      </c>
      <c r="I1008" s="461" t="s">
        <v>918</v>
      </c>
      <c r="J1008" s="461" t="s">
        <v>918</v>
      </c>
      <c r="K1008" s="461" t="s">
        <v>918</v>
      </c>
      <c r="L1008" s="461" t="s">
        <v>918</v>
      </c>
      <c r="M1008" s="461" t="s">
        <v>918</v>
      </c>
      <c r="N1008" s="461" t="s">
        <v>918</v>
      </c>
      <c r="O1008" s="461" t="s">
        <v>918</v>
      </c>
      <c r="P1008" s="461" t="s">
        <v>918</v>
      </c>
      <c r="Q1008" s="461" t="s">
        <v>918</v>
      </c>
      <c r="R1008" s="461" t="s">
        <v>918</v>
      </c>
      <c r="S1008" s="461" t="s">
        <v>918</v>
      </c>
      <c r="T1008" s="461" t="s">
        <v>918</v>
      </c>
      <c r="U1008" s="461" t="s">
        <v>918</v>
      </c>
      <c r="V1008" s="461" t="s">
        <v>918</v>
      </c>
      <c r="W1008" s="461" t="s">
        <v>918</v>
      </c>
      <c r="X1008" s="461" t="s">
        <v>918</v>
      </c>
      <c r="Y1008" s="461" t="s">
        <v>918</v>
      </c>
      <c r="Z1008" s="726"/>
      <c r="AA1008" s="726"/>
      <c r="AB1008" s="726"/>
      <c r="AC1008" s="726"/>
      <c r="AD1008" s="726"/>
      <c r="AE1008" s="726"/>
      <c r="AF1008" s="726"/>
      <c r="AG1008" s="726"/>
      <c r="AH1008" s="726"/>
      <c r="AI1008" s="726"/>
      <c r="AJ1008" s="726"/>
      <c r="AK1008" s="726"/>
      <c r="AL1008" s="726"/>
      <c r="AM1008" s="726"/>
      <c r="AN1008" s="726"/>
      <c r="AO1008" s="726"/>
      <c r="AP1008" s="726"/>
      <c r="AQ1008" s="726"/>
      <c r="AR1008" s="726"/>
      <c r="AS1008" s="726"/>
      <c r="AT1008" s="726"/>
      <c r="AU1008" s="726"/>
      <c r="AV1008" s="726"/>
      <c r="AW1008" s="726"/>
      <c r="AX1008" s="726"/>
      <c r="AY1008" s="726"/>
      <c r="AZ1008" s="726"/>
      <c r="BA1008" s="726"/>
      <c r="BB1008" s="726"/>
      <c r="BC1008" s="726"/>
      <c r="BD1008" s="726"/>
      <c r="BE1008" s="726"/>
      <c r="BF1008" s="726"/>
      <c r="BG1008" s="726"/>
      <c r="BH1008" s="726"/>
      <c r="BI1008" s="726"/>
      <c r="BJ1008" s="726"/>
      <c r="BK1008" s="726"/>
      <c r="BL1008" s="726"/>
    </row>
    <row r="1009" spans="1:64" outlineLevel="1" x14ac:dyDescent="0.2">
      <c r="A1009" s="461" t="s">
        <v>1578</v>
      </c>
      <c r="B1009" s="461" t="s">
        <v>918</v>
      </c>
      <c r="C1009" s="461" t="s">
        <v>918</v>
      </c>
      <c r="D1009" s="461" t="s">
        <v>918</v>
      </c>
      <c r="E1009" s="461" t="s">
        <v>918</v>
      </c>
      <c r="F1009" s="461" t="s">
        <v>918</v>
      </c>
      <c r="G1009" s="461" t="s">
        <v>918</v>
      </c>
      <c r="H1009" s="461" t="s">
        <v>918</v>
      </c>
      <c r="I1009" s="461" t="s">
        <v>918</v>
      </c>
      <c r="J1009" s="461" t="s">
        <v>918</v>
      </c>
      <c r="K1009" s="461" t="s">
        <v>918</v>
      </c>
      <c r="L1009" s="461" t="s">
        <v>918</v>
      </c>
      <c r="M1009" s="461" t="s">
        <v>918</v>
      </c>
      <c r="N1009" s="461" t="s">
        <v>918</v>
      </c>
      <c r="O1009" s="461" t="s">
        <v>918</v>
      </c>
      <c r="P1009" s="461" t="s">
        <v>918</v>
      </c>
      <c r="Q1009" s="461" t="s">
        <v>918</v>
      </c>
      <c r="R1009" s="461" t="s">
        <v>918</v>
      </c>
      <c r="S1009" s="461" t="s">
        <v>918</v>
      </c>
      <c r="T1009" s="461" t="s">
        <v>918</v>
      </c>
      <c r="U1009" s="461" t="s">
        <v>918</v>
      </c>
      <c r="V1009" s="461" t="s">
        <v>918</v>
      </c>
      <c r="W1009" s="461" t="s">
        <v>918</v>
      </c>
      <c r="X1009" s="461" t="s">
        <v>918</v>
      </c>
      <c r="Y1009" s="461" t="s">
        <v>918</v>
      </c>
      <c r="Z1009" s="726"/>
      <c r="AA1009" s="726"/>
      <c r="AB1009" s="726"/>
      <c r="AC1009" s="726"/>
      <c r="AD1009" s="726"/>
      <c r="AE1009" s="726"/>
      <c r="AF1009" s="726"/>
      <c r="AG1009" s="726"/>
      <c r="AH1009" s="726"/>
      <c r="AI1009" s="726"/>
      <c r="AJ1009" s="726"/>
      <c r="AK1009" s="726"/>
      <c r="AL1009" s="726"/>
      <c r="AM1009" s="726"/>
      <c r="AN1009" s="726"/>
      <c r="AO1009" s="726"/>
      <c r="AP1009" s="726"/>
      <c r="AQ1009" s="726"/>
      <c r="AR1009" s="726"/>
      <c r="AS1009" s="726"/>
      <c r="AT1009" s="726"/>
      <c r="AU1009" s="726"/>
      <c r="AV1009" s="726"/>
      <c r="AW1009" s="726"/>
      <c r="AX1009" s="726"/>
      <c r="AY1009" s="726"/>
      <c r="AZ1009" s="726"/>
      <c r="BA1009" s="726"/>
      <c r="BB1009" s="726"/>
      <c r="BC1009" s="726"/>
      <c r="BD1009" s="726"/>
      <c r="BE1009" s="726"/>
      <c r="BF1009" s="726"/>
      <c r="BG1009" s="726"/>
      <c r="BH1009" s="726"/>
      <c r="BI1009" s="726"/>
      <c r="BJ1009" s="726"/>
      <c r="BK1009" s="726"/>
      <c r="BL1009" s="726"/>
    </row>
    <row r="1010" spans="1:64" outlineLevel="1" x14ac:dyDescent="0.2">
      <c r="A1010" s="461" t="s">
        <v>1579</v>
      </c>
      <c r="B1010" s="461" t="s">
        <v>918</v>
      </c>
      <c r="C1010" s="461" t="s">
        <v>918</v>
      </c>
      <c r="D1010" s="461" t="s">
        <v>918</v>
      </c>
      <c r="E1010" s="461" t="s">
        <v>918</v>
      </c>
      <c r="F1010" s="461" t="s">
        <v>918</v>
      </c>
      <c r="G1010" s="461" t="s">
        <v>918</v>
      </c>
      <c r="H1010" s="461" t="s">
        <v>918</v>
      </c>
      <c r="I1010" s="461" t="s">
        <v>918</v>
      </c>
      <c r="J1010" s="461" t="s">
        <v>918</v>
      </c>
      <c r="K1010" s="461" t="s">
        <v>918</v>
      </c>
      <c r="L1010" s="461" t="s">
        <v>918</v>
      </c>
      <c r="M1010" s="461" t="s">
        <v>918</v>
      </c>
      <c r="N1010" s="461" t="s">
        <v>918</v>
      </c>
      <c r="O1010" s="461" t="s">
        <v>918</v>
      </c>
      <c r="P1010" s="461" t="s">
        <v>918</v>
      </c>
      <c r="Q1010" s="461" t="s">
        <v>918</v>
      </c>
      <c r="R1010" s="461" t="s">
        <v>918</v>
      </c>
      <c r="S1010" s="461" t="s">
        <v>918</v>
      </c>
      <c r="T1010" s="461" t="s">
        <v>918</v>
      </c>
      <c r="U1010" s="461" t="s">
        <v>918</v>
      </c>
      <c r="V1010" s="461" t="s">
        <v>918</v>
      </c>
      <c r="W1010" s="461" t="s">
        <v>918</v>
      </c>
      <c r="X1010" s="461" t="s">
        <v>918</v>
      </c>
      <c r="Y1010" s="461" t="s">
        <v>918</v>
      </c>
      <c r="Z1010" s="726"/>
      <c r="AA1010" s="726"/>
      <c r="AB1010" s="726"/>
      <c r="AC1010" s="726"/>
      <c r="AD1010" s="726"/>
      <c r="AE1010" s="726"/>
      <c r="AF1010" s="726"/>
      <c r="AG1010" s="726"/>
      <c r="AH1010" s="726"/>
      <c r="AI1010" s="726"/>
      <c r="AJ1010" s="726"/>
      <c r="AK1010" s="726"/>
      <c r="AL1010" s="726"/>
      <c r="AM1010" s="726"/>
      <c r="AN1010" s="726"/>
      <c r="AO1010" s="726"/>
      <c r="AP1010" s="726"/>
      <c r="AQ1010" s="726"/>
      <c r="AR1010" s="726"/>
      <c r="AS1010" s="726"/>
      <c r="AT1010" s="726"/>
      <c r="AU1010" s="726"/>
      <c r="AV1010" s="726"/>
      <c r="AW1010" s="726"/>
      <c r="AX1010" s="726"/>
      <c r="AY1010" s="726"/>
      <c r="AZ1010" s="726"/>
      <c r="BA1010" s="726"/>
      <c r="BB1010" s="726"/>
      <c r="BC1010" s="726"/>
      <c r="BD1010" s="726"/>
      <c r="BE1010" s="726"/>
      <c r="BF1010" s="726"/>
      <c r="BG1010" s="726"/>
      <c r="BH1010" s="726"/>
      <c r="BI1010" s="726"/>
      <c r="BJ1010" s="726"/>
      <c r="BK1010" s="726"/>
      <c r="BL1010" s="726"/>
    </row>
    <row r="1011" spans="1:64" outlineLevel="1" x14ac:dyDescent="0.2">
      <c r="A1011" s="461" t="s">
        <v>1580</v>
      </c>
      <c r="B1011" s="461" t="s">
        <v>918</v>
      </c>
      <c r="C1011" s="461" t="s">
        <v>918</v>
      </c>
      <c r="D1011" s="461" t="s">
        <v>918</v>
      </c>
      <c r="E1011" s="461" t="s">
        <v>918</v>
      </c>
      <c r="F1011" s="461" t="s">
        <v>918</v>
      </c>
      <c r="G1011" s="461" t="s">
        <v>918</v>
      </c>
      <c r="H1011" s="461" t="s">
        <v>918</v>
      </c>
      <c r="I1011" s="461" t="s">
        <v>918</v>
      </c>
      <c r="J1011" s="461" t="s">
        <v>918</v>
      </c>
      <c r="K1011" s="461" t="s">
        <v>918</v>
      </c>
      <c r="L1011" s="461" t="s">
        <v>918</v>
      </c>
      <c r="M1011" s="461" t="s">
        <v>918</v>
      </c>
      <c r="N1011" s="461" t="s">
        <v>918</v>
      </c>
      <c r="O1011" s="461" t="s">
        <v>918</v>
      </c>
      <c r="P1011" s="461" t="s">
        <v>918</v>
      </c>
      <c r="Q1011" s="461" t="s">
        <v>918</v>
      </c>
      <c r="R1011" s="461" t="s">
        <v>918</v>
      </c>
      <c r="S1011" s="461" t="s">
        <v>918</v>
      </c>
      <c r="T1011" s="461" t="s">
        <v>918</v>
      </c>
      <c r="U1011" s="461" t="s">
        <v>918</v>
      </c>
      <c r="V1011" s="461" t="s">
        <v>918</v>
      </c>
      <c r="W1011" s="461" t="s">
        <v>918</v>
      </c>
      <c r="X1011" s="461" t="s">
        <v>918</v>
      </c>
      <c r="Y1011" s="461" t="s">
        <v>918</v>
      </c>
      <c r="Z1011" s="726"/>
      <c r="AA1011" s="726"/>
      <c r="AB1011" s="726"/>
      <c r="AC1011" s="726"/>
      <c r="AD1011" s="726"/>
      <c r="AE1011" s="726"/>
      <c r="AF1011" s="726"/>
      <c r="AG1011" s="726"/>
      <c r="AH1011" s="726"/>
      <c r="AI1011" s="726"/>
      <c r="AJ1011" s="726"/>
      <c r="AK1011" s="726"/>
      <c r="AL1011" s="726"/>
      <c r="AM1011" s="726"/>
      <c r="AN1011" s="726"/>
      <c r="AO1011" s="726"/>
      <c r="AP1011" s="726"/>
      <c r="AQ1011" s="726"/>
      <c r="AR1011" s="726"/>
      <c r="AS1011" s="726"/>
      <c r="AT1011" s="726"/>
      <c r="AU1011" s="726"/>
      <c r="AV1011" s="726"/>
      <c r="AW1011" s="726"/>
      <c r="AX1011" s="726"/>
      <c r="AY1011" s="726"/>
      <c r="AZ1011" s="726"/>
      <c r="BA1011" s="726"/>
      <c r="BB1011" s="726"/>
      <c r="BC1011" s="726"/>
      <c r="BD1011" s="726"/>
      <c r="BE1011" s="726"/>
      <c r="BF1011" s="726"/>
      <c r="BG1011" s="726"/>
      <c r="BH1011" s="726"/>
      <c r="BI1011" s="726"/>
      <c r="BJ1011" s="726"/>
      <c r="BK1011" s="726"/>
      <c r="BL1011" s="726"/>
    </row>
    <row r="1012" spans="1:64" outlineLevel="1" x14ac:dyDescent="0.2">
      <c r="A1012" s="461" t="s">
        <v>1581</v>
      </c>
      <c r="B1012" s="461" t="s">
        <v>918</v>
      </c>
      <c r="C1012" s="461" t="s">
        <v>918</v>
      </c>
      <c r="D1012" s="461" t="s">
        <v>918</v>
      </c>
      <c r="E1012" s="461" t="s">
        <v>918</v>
      </c>
      <c r="F1012" s="461" t="s">
        <v>918</v>
      </c>
      <c r="G1012" s="461" t="s">
        <v>918</v>
      </c>
      <c r="H1012" s="461" t="s">
        <v>918</v>
      </c>
      <c r="I1012" s="461" t="s">
        <v>918</v>
      </c>
      <c r="J1012" s="461" t="s">
        <v>918</v>
      </c>
      <c r="K1012" s="461" t="s">
        <v>918</v>
      </c>
      <c r="L1012" s="461" t="s">
        <v>918</v>
      </c>
      <c r="M1012" s="461" t="s">
        <v>918</v>
      </c>
      <c r="N1012" s="461" t="s">
        <v>918</v>
      </c>
      <c r="O1012" s="461" t="s">
        <v>918</v>
      </c>
      <c r="P1012" s="461" t="s">
        <v>918</v>
      </c>
      <c r="Q1012" s="461" t="s">
        <v>918</v>
      </c>
      <c r="R1012" s="461" t="s">
        <v>918</v>
      </c>
      <c r="S1012" s="461" t="s">
        <v>918</v>
      </c>
      <c r="T1012" s="461" t="s">
        <v>918</v>
      </c>
      <c r="U1012" s="461" t="s">
        <v>918</v>
      </c>
      <c r="V1012" s="461" t="s">
        <v>918</v>
      </c>
      <c r="W1012" s="461" t="s">
        <v>918</v>
      </c>
      <c r="X1012" s="461" t="s">
        <v>918</v>
      </c>
      <c r="Y1012" s="461" t="s">
        <v>918</v>
      </c>
      <c r="Z1012" s="726"/>
      <c r="AA1012" s="726"/>
      <c r="AB1012" s="726"/>
      <c r="AC1012" s="726"/>
      <c r="AD1012" s="726"/>
      <c r="AE1012" s="726"/>
      <c r="AF1012" s="726"/>
      <c r="AG1012" s="726"/>
      <c r="AH1012" s="726"/>
      <c r="AI1012" s="726"/>
      <c r="AJ1012" s="726"/>
      <c r="AK1012" s="726"/>
      <c r="AL1012" s="726"/>
      <c r="AM1012" s="726"/>
      <c r="AN1012" s="726"/>
      <c r="AO1012" s="726"/>
      <c r="AP1012" s="726"/>
      <c r="AQ1012" s="726"/>
      <c r="AR1012" s="726"/>
      <c r="AS1012" s="726"/>
      <c r="AT1012" s="726"/>
      <c r="AU1012" s="726"/>
      <c r="AV1012" s="726"/>
      <c r="AW1012" s="726"/>
      <c r="AX1012" s="726"/>
      <c r="AY1012" s="726"/>
      <c r="AZ1012" s="726"/>
      <c r="BA1012" s="726"/>
      <c r="BB1012" s="726"/>
      <c r="BC1012" s="726"/>
      <c r="BD1012" s="726"/>
      <c r="BE1012" s="726"/>
      <c r="BF1012" s="726"/>
      <c r="BG1012" s="726"/>
      <c r="BH1012" s="726"/>
      <c r="BI1012" s="726"/>
      <c r="BJ1012" s="726"/>
      <c r="BK1012" s="726"/>
      <c r="BL1012" s="726"/>
    </row>
    <row r="1013" spans="1:64" outlineLevel="1" x14ac:dyDescent="0.2">
      <c r="A1013" s="461" t="s">
        <v>1582</v>
      </c>
      <c r="B1013" s="461" t="s">
        <v>918</v>
      </c>
      <c r="C1013" s="461" t="s">
        <v>918</v>
      </c>
      <c r="D1013" s="461" t="s">
        <v>918</v>
      </c>
      <c r="E1013" s="461" t="s">
        <v>918</v>
      </c>
      <c r="F1013" s="461" t="s">
        <v>918</v>
      </c>
      <c r="G1013" s="461" t="s">
        <v>918</v>
      </c>
      <c r="H1013" s="461" t="s">
        <v>918</v>
      </c>
      <c r="I1013" s="461" t="s">
        <v>918</v>
      </c>
      <c r="J1013" s="461" t="s">
        <v>918</v>
      </c>
      <c r="K1013" s="461" t="s">
        <v>918</v>
      </c>
      <c r="L1013" s="461" t="s">
        <v>918</v>
      </c>
      <c r="M1013" s="461" t="s">
        <v>918</v>
      </c>
      <c r="N1013" s="461" t="s">
        <v>918</v>
      </c>
      <c r="O1013" s="461" t="s">
        <v>918</v>
      </c>
      <c r="P1013" s="461" t="s">
        <v>918</v>
      </c>
      <c r="Q1013" s="461" t="s">
        <v>918</v>
      </c>
      <c r="R1013" s="461" t="s">
        <v>918</v>
      </c>
      <c r="S1013" s="461" t="s">
        <v>918</v>
      </c>
      <c r="T1013" s="461" t="s">
        <v>918</v>
      </c>
      <c r="U1013" s="461" t="s">
        <v>918</v>
      </c>
      <c r="V1013" s="461" t="s">
        <v>918</v>
      </c>
      <c r="W1013" s="461" t="s">
        <v>918</v>
      </c>
      <c r="X1013" s="461" t="s">
        <v>918</v>
      </c>
      <c r="Y1013" s="461" t="s">
        <v>918</v>
      </c>
      <c r="Z1013" s="726"/>
      <c r="AA1013" s="726"/>
      <c r="AB1013" s="726"/>
      <c r="AC1013" s="726"/>
      <c r="AD1013" s="726"/>
      <c r="AE1013" s="726"/>
      <c r="AF1013" s="726"/>
      <c r="AG1013" s="726"/>
      <c r="AH1013" s="726"/>
      <c r="AI1013" s="726"/>
      <c r="AJ1013" s="726"/>
      <c r="AK1013" s="726"/>
      <c r="AL1013" s="726"/>
      <c r="AM1013" s="726"/>
      <c r="AN1013" s="726"/>
      <c r="AO1013" s="726"/>
      <c r="AP1013" s="726"/>
      <c r="AQ1013" s="726"/>
      <c r="AR1013" s="726"/>
      <c r="AS1013" s="726"/>
      <c r="AT1013" s="726"/>
      <c r="AU1013" s="726"/>
      <c r="AV1013" s="726"/>
      <c r="AW1013" s="726"/>
      <c r="AX1013" s="726"/>
      <c r="AY1013" s="726"/>
      <c r="AZ1013" s="726"/>
      <c r="BA1013" s="726"/>
      <c r="BB1013" s="726"/>
      <c r="BC1013" s="726"/>
      <c r="BD1013" s="726"/>
      <c r="BE1013" s="726"/>
      <c r="BF1013" s="726"/>
      <c r="BG1013" s="726"/>
      <c r="BH1013" s="726"/>
      <c r="BI1013" s="726"/>
      <c r="BJ1013" s="726"/>
      <c r="BK1013" s="726"/>
      <c r="BL1013" s="726"/>
    </row>
    <row r="1014" spans="1:64" outlineLevel="1" x14ac:dyDescent="0.2">
      <c r="A1014" s="461" t="s">
        <v>1583</v>
      </c>
      <c r="B1014" s="461" t="s">
        <v>918</v>
      </c>
      <c r="C1014" s="461" t="s">
        <v>918</v>
      </c>
      <c r="D1014" s="461" t="s">
        <v>918</v>
      </c>
      <c r="E1014" s="461" t="s">
        <v>918</v>
      </c>
      <c r="F1014" s="461" t="s">
        <v>918</v>
      </c>
      <c r="G1014" s="461" t="s">
        <v>918</v>
      </c>
      <c r="H1014" s="461" t="s">
        <v>918</v>
      </c>
      <c r="I1014" s="461" t="s">
        <v>918</v>
      </c>
      <c r="J1014" s="461" t="s">
        <v>918</v>
      </c>
      <c r="K1014" s="461" t="s">
        <v>918</v>
      </c>
      <c r="L1014" s="461" t="s">
        <v>918</v>
      </c>
      <c r="M1014" s="461" t="s">
        <v>918</v>
      </c>
      <c r="N1014" s="461" t="s">
        <v>918</v>
      </c>
      <c r="O1014" s="461" t="s">
        <v>918</v>
      </c>
      <c r="P1014" s="461" t="s">
        <v>918</v>
      </c>
      <c r="Q1014" s="461" t="s">
        <v>918</v>
      </c>
      <c r="R1014" s="461" t="s">
        <v>918</v>
      </c>
      <c r="S1014" s="461" t="s">
        <v>918</v>
      </c>
      <c r="T1014" s="461" t="s">
        <v>918</v>
      </c>
      <c r="U1014" s="461" t="s">
        <v>918</v>
      </c>
      <c r="V1014" s="461" t="s">
        <v>918</v>
      </c>
      <c r="W1014" s="461" t="s">
        <v>918</v>
      </c>
      <c r="X1014" s="461" t="s">
        <v>918</v>
      </c>
      <c r="Y1014" s="461" t="s">
        <v>918</v>
      </c>
      <c r="Z1014" s="726"/>
      <c r="AA1014" s="726"/>
      <c r="AB1014" s="726"/>
      <c r="AC1014" s="726"/>
      <c r="AD1014" s="726"/>
      <c r="AE1014" s="726"/>
      <c r="AF1014" s="726"/>
      <c r="AG1014" s="726"/>
      <c r="AH1014" s="726"/>
      <c r="AI1014" s="726"/>
      <c r="AJ1014" s="726"/>
      <c r="AK1014" s="726"/>
      <c r="AL1014" s="726"/>
      <c r="AM1014" s="726"/>
      <c r="AN1014" s="726"/>
      <c r="AO1014" s="726"/>
      <c r="AP1014" s="726"/>
      <c r="AQ1014" s="726"/>
      <c r="AR1014" s="726"/>
      <c r="AS1014" s="726"/>
      <c r="AT1014" s="726"/>
      <c r="AU1014" s="726"/>
      <c r="AV1014" s="726"/>
      <c r="AW1014" s="726"/>
      <c r="AX1014" s="726"/>
      <c r="AY1014" s="726"/>
      <c r="AZ1014" s="726"/>
      <c r="BA1014" s="726"/>
      <c r="BB1014" s="726"/>
      <c r="BC1014" s="726"/>
      <c r="BD1014" s="726"/>
      <c r="BE1014" s="726"/>
      <c r="BF1014" s="726"/>
      <c r="BG1014" s="726"/>
      <c r="BH1014" s="726"/>
      <c r="BI1014" s="726"/>
      <c r="BJ1014" s="726"/>
      <c r="BK1014" s="726"/>
      <c r="BL1014" s="726"/>
    </row>
    <row r="1015" spans="1:64" outlineLevel="1" x14ac:dyDescent="0.2">
      <c r="A1015" s="461" t="s">
        <v>1584</v>
      </c>
      <c r="B1015" s="461" t="s">
        <v>918</v>
      </c>
      <c r="C1015" s="461" t="s">
        <v>918</v>
      </c>
      <c r="D1015" s="461" t="s">
        <v>918</v>
      </c>
      <c r="E1015" s="461" t="s">
        <v>918</v>
      </c>
      <c r="F1015" s="461" t="s">
        <v>918</v>
      </c>
      <c r="G1015" s="461" t="s">
        <v>918</v>
      </c>
      <c r="H1015" s="461" t="s">
        <v>918</v>
      </c>
      <c r="I1015" s="461" t="s">
        <v>918</v>
      </c>
      <c r="J1015" s="461" t="s">
        <v>918</v>
      </c>
      <c r="K1015" s="461" t="s">
        <v>918</v>
      </c>
      <c r="L1015" s="461" t="s">
        <v>918</v>
      </c>
      <c r="M1015" s="461" t="s">
        <v>918</v>
      </c>
      <c r="N1015" s="461" t="s">
        <v>918</v>
      </c>
      <c r="O1015" s="461" t="s">
        <v>918</v>
      </c>
      <c r="P1015" s="461" t="s">
        <v>918</v>
      </c>
      <c r="Q1015" s="461" t="s">
        <v>918</v>
      </c>
      <c r="R1015" s="461" t="s">
        <v>918</v>
      </c>
      <c r="S1015" s="461" t="s">
        <v>918</v>
      </c>
      <c r="T1015" s="461" t="s">
        <v>918</v>
      </c>
      <c r="U1015" s="461" t="s">
        <v>918</v>
      </c>
      <c r="V1015" s="461" t="s">
        <v>918</v>
      </c>
      <c r="W1015" s="461" t="s">
        <v>918</v>
      </c>
      <c r="X1015" s="461" t="s">
        <v>918</v>
      </c>
      <c r="Y1015" s="461" t="s">
        <v>918</v>
      </c>
      <c r="Z1015" s="726"/>
      <c r="AA1015" s="726"/>
      <c r="AB1015" s="726"/>
      <c r="AC1015" s="726"/>
      <c r="AD1015" s="726"/>
      <c r="AE1015" s="726"/>
      <c r="AF1015" s="726"/>
      <c r="AG1015" s="726"/>
      <c r="AH1015" s="726"/>
      <c r="AI1015" s="726"/>
      <c r="AJ1015" s="726"/>
      <c r="AK1015" s="726"/>
      <c r="AL1015" s="726"/>
      <c r="AM1015" s="726"/>
      <c r="AN1015" s="726"/>
      <c r="AO1015" s="726"/>
      <c r="AP1015" s="726"/>
      <c r="AQ1015" s="726"/>
      <c r="AR1015" s="726"/>
      <c r="AS1015" s="726"/>
      <c r="AT1015" s="726"/>
      <c r="AU1015" s="726"/>
      <c r="AV1015" s="726"/>
      <c r="AW1015" s="726"/>
      <c r="AX1015" s="726"/>
      <c r="AY1015" s="726"/>
      <c r="AZ1015" s="726"/>
      <c r="BA1015" s="726"/>
      <c r="BB1015" s="726"/>
      <c r="BC1015" s="726"/>
      <c r="BD1015" s="726"/>
      <c r="BE1015" s="726"/>
      <c r="BF1015" s="726"/>
      <c r="BG1015" s="726"/>
      <c r="BH1015" s="726"/>
      <c r="BI1015" s="726"/>
      <c r="BJ1015" s="726"/>
      <c r="BK1015" s="726"/>
      <c r="BL1015" s="726"/>
    </row>
    <row r="1016" spans="1:64" outlineLevel="1" x14ac:dyDescent="0.2">
      <c r="A1016" s="461" t="s">
        <v>1585</v>
      </c>
      <c r="B1016" s="461" t="s">
        <v>918</v>
      </c>
      <c r="C1016" s="461" t="s">
        <v>918</v>
      </c>
      <c r="D1016" s="461" t="s">
        <v>918</v>
      </c>
      <c r="E1016" s="461" t="s">
        <v>918</v>
      </c>
      <c r="F1016" s="461" t="s">
        <v>918</v>
      </c>
      <c r="G1016" s="461" t="s">
        <v>918</v>
      </c>
      <c r="H1016" s="461" t="s">
        <v>918</v>
      </c>
      <c r="I1016" s="461" t="s">
        <v>918</v>
      </c>
      <c r="J1016" s="461" t="s">
        <v>918</v>
      </c>
      <c r="K1016" s="461" t="s">
        <v>918</v>
      </c>
      <c r="L1016" s="461" t="s">
        <v>918</v>
      </c>
      <c r="M1016" s="461" t="s">
        <v>918</v>
      </c>
      <c r="N1016" s="461" t="s">
        <v>918</v>
      </c>
      <c r="O1016" s="461" t="s">
        <v>918</v>
      </c>
      <c r="P1016" s="461" t="s">
        <v>918</v>
      </c>
      <c r="Q1016" s="461" t="s">
        <v>918</v>
      </c>
      <c r="R1016" s="461" t="s">
        <v>918</v>
      </c>
      <c r="S1016" s="461" t="s">
        <v>918</v>
      </c>
      <c r="T1016" s="461" t="s">
        <v>918</v>
      </c>
      <c r="U1016" s="461" t="s">
        <v>918</v>
      </c>
      <c r="V1016" s="461" t="s">
        <v>918</v>
      </c>
      <c r="W1016" s="461" t="s">
        <v>918</v>
      </c>
      <c r="X1016" s="461" t="s">
        <v>918</v>
      </c>
      <c r="Y1016" s="461" t="s">
        <v>918</v>
      </c>
      <c r="Z1016" s="726"/>
      <c r="AA1016" s="726"/>
      <c r="AB1016" s="726"/>
      <c r="AC1016" s="726"/>
      <c r="AD1016" s="726"/>
      <c r="AE1016" s="726"/>
      <c r="AF1016" s="726"/>
      <c r="AG1016" s="726"/>
      <c r="AH1016" s="726"/>
      <c r="AI1016" s="726"/>
      <c r="AJ1016" s="726"/>
      <c r="AK1016" s="726"/>
      <c r="AL1016" s="726"/>
      <c r="AM1016" s="726"/>
      <c r="AN1016" s="726"/>
      <c r="AO1016" s="726"/>
      <c r="AP1016" s="726"/>
      <c r="AQ1016" s="726"/>
      <c r="AR1016" s="726"/>
      <c r="AS1016" s="726"/>
      <c r="AT1016" s="726"/>
      <c r="AU1016" s="726"/>
      <c r="AV1016" s="726"/>
      <c r="AW1016" s="726"/>
      <c r="AX1016" s="726"/>
      <c r="AY1016" s="726"/>
      <c r="AZ1016" s="726"/>
      <c r="BA1016" s="726"/>
      <c r="BB1016" s="726"/>
      <c r="BC1016" s="726"/>
      <c r="BD1016" s="726"/>
      <c r="BE1016" s="726"/>
      <c r="BF1016" s="726"/>
      <c r="BG1016" s="726"/>
      <c r="BH1016" s="726"/>
      <c r="BI1016" s="726"/>
      <c r="BJ1016" s="726"/>
      <c r="BK1016" s="726"/>
      <c r="BL1016" s="726"/>
    </row>
    <row r="1017" spans="1:64" outlineLevel="1" x14ac:dyDescent="0.2">
      <c r="A1017" s="461" t="s">
        <v>1586</v>
      </c>
      <c r="B1017" s="461" t="s">
        <v>918</v>
      </c>
      <c r="C1017" s="461" t="s">
        <v>918</v>
      </c>
      <c r="D1017" s="461" t="s">
        <v>918</v>
      </c>
      <c r="E1017" s="461" t="s">
        <v>918</v>
      </c>
      <c r="F1017" s="461" t="s">
        <v>918</v>
      </c>
      <c r="G1017" s="461" t="s">
        <v>918</v>
      </c>
      <c r="H1017" s="461" t="s">
        <v>918</v>
      </c>
      <c r="I1017" s="461" t="s">
        <v>918</v>
      </c>
      <c r="J1017" s="461" t="s">
        <v>918</v>
      </c>
      <c r="K1017" s="461" t="s">
        <v>918</v>
      </c>
      <c r="L1017" s="461" t="s">
        <v>918</v>
      </c>
      <c r="M1017" s="461" t="s">
        <v>918</v>
      </c>
      <c r="N1017" s="461" t="s">
        <v>918</v>
      </c>
      <c r="O1017" s="461" t="s">
        <v>918</v>
      </c>
      <c r="P1017" s="461" t="s">
        <v>918</v>
      </c>
      <c r="Q1017" s="461" t="s">
        <v>918</v>
      </c>
      <c r="R1017" s="461" t="s">
        <v>918</v>
      </c>
      <c r="S1017" s="461" t="s">
        <v>918</v>
      </c>
      <c r="T1017" s="461" t="s">
        <v>918</v>
      </c>
      <c r="U1017" s="461" t="s">
        <v>918</v>
      </c>
      <c r="V1017" s="461" t="s">
        <v>918</v>
      </c>
      <c r="W1017" s="461" t="s">
        <v>918</v>
      </c>
      <c r="X1017" s="461" t="s">
        <v>918</v>
      </c>
      <c r="Y1017" s="461" t="s">
        <v>918</v>
      </c>
      <c r="Z1017" s="726"/>
      <c r="AA1017" s="726"/>
      <c r="AB1017" s="726"/>
      <c r="AC1017" s="726"/>
      <c r="AD1017" s="726"/>
      <c r="AE1017" s="726"/>
      <c r="AF1017" s="726"/>
      <c r="AG1017" s="726"/>
      <c r="AH1017" s="726"/>
      <c r="AI1017" s="726"/>
      <c r="AJ1017" s="726"/>
      <c r="AK1017" s="726"/>
      <c r="AL1017" s="726"/>
      <c r="AM1017" s="726"/>
      <c r="AN1017" s="726"/>
      <c r="AO1017" s="726"/>
      <c r="AP1017" s="726"/>
      <c r="AQ1017" s="726"/>
      <c r="AR1017" s="726"/>
      <c r="AS1017" s="726"/>
      <c r="AT1017" s="726"/>
      <c r="AU1017" s="726"/>
      <c r="AV1017" s="726"/>
      <c r="AW1017" s="726"/>
      <c r="AX1017" s="726"/>
      <c r="AY1017" s="726"/>
      <c r="AZ1017" s="726"/>
      <c r="BA1017" s="726"/>
      <c r="BB1017" s="726"/>
      <c r="BC1017" s="726"/>
      <c r="BD1017" s="726"/>
      <c r="BE1017" s="726"/>
      <c r="BF1017" s="726"/>
      <c r="BG1017" s="726"/>
      <c r="BH1017" s="726"/>
      <c r="BI1017" s="726"/>
      <c r="BJ1017" s="726"/>
      <c r="BK1017" s="726"/>
      <c r="BL1017" s="726"/>
    </row>
    <row r="1018" spans="1:64" outlineLevel="1" x14ac:dyDescent="0.2">
      <c r="A1018" s="461" t="s">
        <v>1587</v>
      </c>
      <c r="B1018" s="461" t="s">
        <v>918</v>
      </c>
      <c r="C1018" s="461" t="s">
        <v>918</v>
      </c>
      <c r="D1018" s="461" t="s">
        <v>918</v>
      </c>
      <c r="E1018" s="461" t="s">
        <v>918</v>
      </c>
      <c r="F1018" s="461" t="s">
        <v>918</v>
      </c>
      <c r="G1018" s="461" t="s">
        <v>918</v>
      </c>
      <c r="H1018" s="461" t="s">
        <v>918</v>
      </c>
      <c r="I1018" s="461" t="s">
        <v>918</v>
      </c>
      <c r="J1018" s="461" t="s">
        <v>918</v>
      </c>
      <c r="K1018" s="461" t="s">
        <v>918</v>
      </c>
      <c r="L1018" s="461" t="s">
        <v>918</v>
      </c>
      <c r="M1018" s="461" t="s">
        <v>918</v>
      </c>
      <c r="N1018" s="461" t="s">
        <v>918</v>
      </c>
      <c r="O1018" s="461" t="s">
        <v>918</v>
      </c>
      <c r="P1018" s="461" t="s">
        <v>918</v>
      </c>
      <c r="Q1018" s="461" t="s">
        <v>918</v>
      </c>
      <c r="R1018" s="461" t="s">
        <v>918</v>
      </c>
      <c r="S1018" s="461" t="s">
        <v>918</v>
      </c>
      <c r="T1018" s="461" t="s">
        <v>918</v>
      </c>
      <c r="U1018" s="461" t="s">
        <v>918</v>
      </c>
      <c r="V1018" s="461" t="s">
        <v>918</v>
      </c>
      <c r="W1018" s="461" t="s">
        <v>918</v>
      </c>
      <c r="X1018" s="461" t="s">
        <v>918</v>
      </c>
      <c r="Y1018" s="461" t="s">
        <v>918</v>
      </c>
      <c r="Z1018" s="726"/>
      <c r="AA1018" s="726"/>
      <c r="AB1018" s="726"/>
      <c r="AC1018" s="726"/>
      <c r="AD1018" s="726"/>
      <c r="AE1018" s="726"/>
      <c r="AF1018" s="726"/>
      <c r="AG1018" s="726"/>
      <c r="AH1018" s="726"/>
      <c r="AI1018" s="726"/>
      <c r="AJ1018" s="726"/>
      <c r="AK1018" s="726"/>
      <c r="AL1018" s="726"/>
      <c r="AM1018" s="726"/>
      <c r="AN1018" s="726"/>
      <c r="AO1018" s="726"/>
      <c r="AP1018" s="726"/>
      <c r="AQ1018" s="726"/>
      <c r="AR1018" s="726"/>
      <c r="AS1018" s="726"/>
      <c r="AT1018" s="726"/>
      <c r="AU1018" s="726"/>
      <c r="AV1018" s="726"/>
      <c r="AW1018" s="726"/>
      <c r="AX1018" s="726"/>
      <c r="AY1018" s="726"/>
      <c r="AZ1018" s="726"/>
      <c r="BA1018" s="726"/>
      <c r="BB1018" s="726"/>
      <c r="BC1018" s="726"/>
      <c r="BD1018" s="726"/>
      <c r="BE1018" s="726"/>
      <c r="BF1018" s="726"/>
      <c r="BG1018" s="726"/>
      <c r="BH1018" s="726"/>
      <c r="BI1018" s="726"/>
      <c r="BJ1018" s="726"/>
      <c r="BK1018" s="726"/>
      <c r="BL1018" s="726"/>
    </row>
    <row r="1019" spans="1:64" outlineLevel="1" x14ac:dyDescent="0.2">
      <c r="A1019" s="461" t="s">
        <v>1588</v>
      </c>
      <c r="B1019" s="461" t="s">
        <v>918</v>
      </c>
      <c r="C1019" s="461" t="s">
        <v>918</v>
      </c>
      <c r="D1019" s="461" t="s">
        <v>918</v>
      </c>
      <c r="E1019" s="461" t="s">
        <v>918</v>
      </c>
      <c r="F1019" s="461" t="s">
        <v>918</v>
      </c>
      <c r="G1019" s="461" t="s">
        <v>918</v>
      </c>
      <c r="H1019" s="461" t="s">
        <v>918</v>
      </c>
      <c r="I1019" s="461" t="s">
        <v>918</v>
      </c>
      <c r="J1019" s="461" t="s">
        <v>918</v>
      </c>
      <c r="K1019" s="461" t="s">
        <v>918</v>
      </c>
      <c r="L1019" s="461" t="s">
        <v>918</v>
      </c>
      <c r="M1019" s="461" t="s">
        <v>918</v>
      </c>
      <c r="N1019" s="461" t="s">
        <v>918</v>
      </c>
      <c r="O1019" s="461" t="s">
        <v>918</v>
      </c>
      <c r="P1019" s="461" t="s">
        <v>918</v>
      </c>
      <c r="Q1019" s="461" t="s">
        <v>918</v>
      </c>
      <c r="R1019" s="461" t="s">
        <v>918</v>
      </c>
      <c r="S1019" s="461" t="s">
        <v>918</v>
      </c>
      <c r="T1019" s="461" t="s">
        <v>918</v>
      </c>
      <c r="U1019" s="461" t="s">
        <v>918</v>
      </c>
      <c r="V1019" s="461" t="s">
        <v>918</v>
      </c>
      <c r="W1019" s="461" t="s">
        <v>918</v>
      </c>
      <c r="X1019" s="461" t="s">
        <v>918</v>
      </c>
      <c r="Y1019" s="461" t="s">
        <v>918</v>
      </c>
      <c r="Z1019" s="726"/>
      <c r="AA1019" s="726"/>
      <c r="AB1019" s="726"/>
      <c r="AC1019" s="726"/>
      <c r="AD1019" s="726"/>
      <c r="AE1019" s="726"/>
      <c r="AF1019" s="726"/>
      <c r="AG1019" s="726"/>
      <c r="AH1019" s="726"/>
      <c r="AI1019" s="726"/>
      <c r="AJ1019" s="726"/>
      <c r="AK1019" s="726"/>
      <c r="AL1019" s="726"/>
      <c r="AM1019" s="726"/>
      <c r="AN1019" s="726"/>
      <c r="AO1019" s="726"/>
      <c r="AP1019" s="726"/>
      <c r="AQ1019" s="726"/>
      <c r="AR1019" s="726"/>
      <c r="AS1019" s="726"/>
      <c r="AT1019" s="726"/>
      <c r="AU1019" s="726"/>
      <c r="AV1019" s="726"/>
      <c r="AW1019" s="726"/>
      <c r="AX1019" s="726"/>
      <c r="AY1019" s="726"/>
      <c r="AZ1019" s="726"/>
      <c r="BA1019" s="726"/>
      <c r="BB1019" s="726"/>
      <c r="BC1019" s="726"/>
      <c r="BD1019" s="726"/>
      <c r="BE1019" s="726"/>
      <c r="BF1019" s="726"/>
      <c r="BG1019" s="726"/>
      <c r="BH1019" s="726"/>
      <c r="BI1019" s="726"/>
      <c r="BJ1019" s="726"/>
      <c r="BK1019" s="726"/>
      <c r="BL1019" s="726"/>
    </row>
    <row r="1020" spans="1:64" outlineLevel="1" x14ac:dyDescent="0.2">
      <c r="A1020" s="461" t="s">
        <v>1589</v>
      </c>
      <c r="B1020" s="461" t="s">
        <v>918</v>
      </c>
      <c r="C1020" s="461" t="s">
        <v>918</v>
      </c>
      <c r="D1020" s="461" t="s">
        <v>918</v>
      </c>
      <c r="E1020" s="461" t="s">
        <v>918</v>
      </c>
      <c r="F1020" s="461" t="s">
        <v>918</v>
      </c>
      <c r="G1020" s="461" t="s">
        <v>918</v>
      </c>
      <c r="H1020" s="461" t="s">
        <v>918</v>
      </c>
      <c r="I1020" s="461" t="s">
        <v>918</v>
      </c>
      <c r="J1020" s="461" t="s">
        <v>918</v>
      </c>
      <c r="K1020" s="461" t="s">
        <v>918</v>
      </c>
      <c r="L1020" s="461" t="s">
        <v>918</v>
      </c>
      <c r="M1020" s="461" t="s">
        <v>918</v>
      </c>
      <c r="N1020" s="461" t="s">
        <v>918</v>
      </c>
      <c r="O1020" s="461" t="s">
        <v>918</v>
      </c>
      <c r="P1020" s="461" t="s">
        <v>918</v>
      </c>
      <c r="Q1020" s="461" t="s">
        <v>918</v>
      </c>
      <c r="R1020" s="461" t="s">
        <v>918</v>
      </c>
      <c r="S1020" s="461" t="s">
        <v>918</v>
      </c>
      <c r="T1020" s="461" t="s">
        <v>918</v>
      </c>
      <c r="U1020" s="461" t="s">
        <v>918</v>
      </c>
      <c r="V1020" s="461" t="s">
        <v>918</v>
      </c>
      <c r="W1020" s="461" t="s">
        <v>918</v>
      </c>
      <c r="X1020" s="461" t="s">
        <v>918</v>
      </c>
      <c r="Y1020" s="461" t="s">
        <v>918</v>
      </c>
      <c r="Z1020" s="726"/>
      <c r="AA1020" s="726"/>
      <c r="AB1020" s="726"/>
      <c r="AC1020" s="726"/>
      <c r="AD1020" s="726"/>
      <c r="AE1020" s="726"/>
      <c r="AF1020" s="726"/>
      <c r="AG1020" s="726"/>
      <c r="AH1020" s="726"/>
      <c r="AI1020" s="726"/>
      <c r="AJ1020" s="726"/>
      <c r="AK1020" s="726"/>
      <c r="AL1020" s="726"/>
      <c r="AM1020" s="726"/>
      <c r="AN1020" s="726"/>
      <c r="AO1020" s="726"/>
      <c r="AP1020" s="726"/>
      <c r="AQ1020" s="726"/>
      <c r="AR1020" s="726"/>
      <c r="AS1020" s="726"/>
      <c r="AT1020" s="726"/>
      <c r="AU1020" s="726"/>
      <c r="AV1020" s="726"/>
      <c r="AW1020" s="726"/>
      <c r="AX1020" s="726"/>
      <c r="AY1020" s="726"/>
      <c r="AZ1020" s="726"/>
      <c r="BA1020" s="726"/>
      <c r="BB1020" s="726"/>
      <c r="BC1020" s="726"/>
      <c r="BD1020" s="726"/>
      <c r="BE1020" s="726"/>
      <c r="BF1020" s="726"/>
      <c r="BG1020" s="726"/>
      <c r="BH1020" s="726"/>
      <c r="BI1020" s="726"/>
      <c r="BJ1020" s="726"/>
      <c r="BK1020" s="726"/>
      <c r="BL1020" s="726"/>
    </row>
    <row r="1021" spans="1:64" outlineLevel="1" x14ac:dyDescent="0.2">
      <c r="A1021" s="461" t="s">
        <v>1590</v>
      </c>
      <c r="B1021" s="461" t="s">
        <v>918</v>
      </c>
      <c r="C1021" s="461" t="s">
        <v>918</v>
      </c>
      <c r="D1021" s="461" t="s">
        <v>918</v>
      </c>
      <c r="E1021" s="461" t="s">
        <v>918</v>
      </c>
      <c r="F1021" s="461" t="s">
        <v>918</v>
      </c>
      <c r="G1021" s="461" t="s">
        <v>918</v>
      </c>
      <c r="H1021" s="461" t="s">
        <v>918</v>
      </c>
      <c r="I1021" s="461" t="s">
        <v>918</v>
      </c>
      <c r="J1021" s="461" t="s">
        <v>918</v>
      </c>
      <c r="K1021" s="461" t="s">
        <v>918</v>
      </c>
      <c r="L1021" s="461" t="s">
        <v>918</v>
      </c>
      <c r="M1021" s="461" t="s">
        <v>918</v>
      </c>
      <c r="N1021" s="461" t="s">
        <v>918</v>
      </c>
      <c r="O1021" s="461" t="s">
        <v>918</v>
      </c>
      <c r="P1021" s="461" t="s">
        <v>918</v>
      </c>
      <c r="Q1021" s="461" t="s">
        <v>918</v>
      </c>
      <c r="R1021" s="461" t="s">
        <v>918</v>
      </c>
      <c r="S1021" s="461" t="s">
        <v>918</v>
      </c>
      <c r="T1021" s="461" t="s">
        <v>918</v>
      </c>
      <c r="U1021" s="461" t="s">
        <v>918</v>
      </c>
      <c r="V1021" s="461" t="s">
        <v>918</v>
      </c>
      <c r="W1021" s="461" t="s">
        <v>918</v>
      </c>
      <c r="X1021" s="461" t="s">
        <v>918</v>
      </c>
      <c r="Y1021" s="461" t="s">
        <v>918</v>
      </c>
      <c r="Z1021" s="726"/>
      <c r="AA1021" s="726"/>
      <c r="AB1021" s="726"/>
      <c r="AC1021" s="726"/>
      <c r="AD1021" s="726"/>
      <c r="AE1021" s="726"/>
      <c r="AF1021" s="726"/>
      <c r="AG1021" s="726"/>
      <c r="AH1021" s="726"/>
      <c r="AI1021" s="726"/>
      <c r="AJ1021" s="726"/>
      <c r="AK1021" s="726"/>
      <c r="AL1021" s="726"/>
      <c r="AM1021" s="726"/>
      <c r="AN1021" s="726"/>
      <c r="AO1021" s="726"/>
      <c r="AP1021" s="726"/>
      <c r="AQ1021" s="726"/>
      <c r="AR1021" s="726"/>
      <c r="AS1021" s="726"/>
      <c r="AT1021" s="726"/>
      <c r="AU1021" s="726"/>
      <c r="AV1021" s="726"/>
      <c r="AW1021" s="726"/>
      <c r="AX1021" s="726"/>
      <c r="AY1021" s="726"/>
      <c r="AZ1021" s="726"/>
      <c r="BA1021" s="726"/>
      <c r="BB1021" s="726"/>
      <c r="BC1021" s="726"/>
      <c r="BD1021" s="726"/>
      <c r="BE1021" s="726"/>
      <c r="BF1021" s="726"/>
      <c r="BG1021" s="726"/>
      <c r="BH1021" s="726"/>
      <c r="BI1021" s="726"/>
      <c r="BJ1021" s="726"/>
      <c r="BK1021" s="726"/>
      <c r="BL1021" s="726"/>
    </row>
    <row r="1022" spans="1:64" outlineLevel="1" x14ac:dyDescent="0.2">
      <c r="A1022" s="461" t="s">
        <v>1591</v>
      </c>
      <c r="B1022" s="461" t="s">
        <v>918</v>
      </c>
      <c r="C1022" s="461" t="s">
        <v>918</v>
      </c>
      <c r="D1022" s="461" t="s">
        <v>918</v>
      </c>
      <c r="E1022" s="461" t="s">
        <v>918</v>
      </c>
      <c r="F1022" s="461" t="s">
        <v>918</v>
      </c>
      <c r="G1022" s="461" t="s">
        <v>918</v>
      </c>
      <c r="H1022" s="461" t="s">
        <v>918</v>
      </c>
      <c r="I1022" s="461" t="s">
        <v>918</v>
      </c>
      <c r="J1022" s="461" t="s">
        <v>918</v>
      </c>
      <c r="K1022" s="461" t="s">
        <v>918</v>
      </c>
      <c r="L1022" s="461" t="s">
        <v>918</v>
      </c>
      <c r="M1022" s="461" t="s">
        <v>918</v>
      </c>
      <c r="N1022" s="461" t="s">
        <v>918</v>
      </c>
      <c r="O1022" s="461" t="s">
        <v>918</v>
      </c>
      <c r="P1022" s="461" t="s">
        <v>918</v>
      </c>
      <c r="Q1022" s="461" t="s">
        <v>918</v>
      </c>
      <c r="R1022" s="461" t="s">
        <v>918</v>
      </c>
      <c r="S1022" s="461" t="s">
        <v>918</v>
      </c>
      <c r="T1022" s="461" t="s">
        <v>918</v>
      </c>
      <c r="U1022" s="461" t="s">
        <v>918</v>
      </c>
      <c r="V1022" s="461" t="s">
        <v>918</v>
      </c>
      <c r="W1022" s="461" t="s">
        <v>918</v>
      </c>
      <c r="X1022" s="461" t="s">
        <v>918</v>
      </c>
      <c r="Y1022" s="461" t="s">
        <v>918</v>
      </c>
      <c r="Z1022" s="726"/>
      <c r="AA1022" s="726"/>
      <c r="AB1022" s="726"/>
      <c r="AC1022" s="726"/>
      <c r="AD1022" s="726"/>
      <c r="AE1022" s="726"/>
      <c r="AF1022" s="726"/>
      <c r="AG1022" s="726"/>
      <c r="AH1022" s="726"/>
      <c r="AI1022" s="726"/>
      <c r="AJ1022" s="726"/>
      <c r="AK1022" s="726"/>
      <c r="AL1022" s="726"/>
      <c r="AM1022" s="726"/>
      <c r="AN1022" s="726"/>
      <c r="AO1022" s="726"/>
      <c r="AP1022" s="726"/>
      <c r="AQ1022" s="726"/>
      <c r="AR1022" s="726"/>
      <c r="AS1022" s="726"/>
      <c r="AT1022" s="726"/>
      <c r="AU1022" s="726"/>
      <c r="AV1022" s="726"/>
      <c r="AW1022" s="726"/>
      <c r="AX1022" s="726"/>
      <c r="AY1022" s="726"/>
      <c r="AZ1022" s="726"/>
      <c r="BA1022" s="726"/>
      <c r="BB1022" s="726"/>
      <c r="BC1022" s="726"/>
      <c r="BD1022" s="726"/>
      <c r="BE1022" s="726"/>
      <c r="BF1022" s="726"/>
      <c r="BG1022" s="726"/>
      <c r="BH1022" s="726"/>
      <c r="BI1022" s="726"/>
      <c r="BJ1022" s="726"/>
      <c r="BK1022" s="726"/>
      <c r="BL1022" s="726"/>
    </row>
    <row r="1023" spans="1:64" outlineLevel="1" x14ac:dyDescent="0.2">
      <c r="A1023" s="461" t="s">
        <v>1592</v>
      </c>
      <c r="B1023" s="461" t="s">
        <v>918</v>
      </c>
      <c r="C1023" s="461" t="s">
        <v>918</v>
      </c>
      <c r="D1023" s="461" t="s">
        <v>918</v>
      </c>
      <c r="E1023" s="461" t="s">
        <v>918</v>
      </c>
      <c r="F1023" s="461" t="s">
        <v>918</v>
      </c>
      <c r="G1023" s="461" t="s">
        <v>918</v>
      </c>
      <c r="H1023" s="461" t="s">
        <v>918</v>
      </c>
      <c r="I1023" s="461" t="s">
        <v>918</v>
      </c>
      <c r="J1023" s="461" t="s">
        <v>918</v>
      </c>
      <c r="K1023" s="461" t="s">
        <v>918</v>
      </c>
      <c r="L1023" s="461" t="s">
        <v>918</v>
      </c>
      <c r="M1023" s="461" t="s">
        <v>918</v>
      </c>
      <c r="N1023" s="461" t="s">
        <v>918</v>
      </c>
      <c r="O1023" s="461" t="s">
        <v>918</v>
      </c>
      <c r="P1023" s="461" t="s">
        <v>918</v>
      </c>
      <c r="Q1023" s="461" t="s">
        <v>918</v>
      </c>
      <c r="R1023" s="461" t="s">
        <v>918</v>
      </c>
      <c r="S1023" s="461" t="s">
        <v>918</v>
      </c>
      <c r="T1023" s="461" t="s">
        <v>918</v>
      </c>
      <c r="U1023" s="461" t="s">
        <v>918</v>
      </c>
      <c r="V1023" s="461" t="s">
        <v>918</v>
      </c>
      <c r="W1023" s="461" t="s">
        <v>918</v>
      </c>
      <c r="X1023" s="461" t="s">
        <v>918</v>
      </c>
      <c r="Y1023" s="461" t="s">
        <v>918</v>
      </c>
      <c r="Z1023" s="726"/>
      <c r="AA1023" s="726"/>
      <c r="AB1023" s="726"/>
      <c r="AC1023" s="726"/>
      <c r="AD1023" s="726"/>
      <c r="AE1023" s="726"/>
      <c r="AF1023" s="726"/>
      <c r="AG1023" s="726"/>
      <c r="AH1023" s="726"/>
      <c r="AI1023" s="726"/>
      <c r="AJ1023" s="726"/>
      <c r="AK1023" s="726"/>
      <c r="AL1023" s="726"/>
      <c r="AM1023" s="726"/>
      <c r="AN1023" s="726"/>
      <c r="AO1023" s="726"/>
      <c r="AP1023" s="726"/>
      <c r="AQ1023" s="726"/>
      <c r="AR1023" s="726"/>
      <c r="AS1023" s="726"/>
      <c r="AT1023" s="726"/>
      <c r="AU1023" s="726"/>
      <c r="AV1023" s="726"/>
      <c r="AW1023" s="726"/>
      <c r="AX1023" s="726"/>
      <c r="AY1023" s="726"/>
      <c r="AZ1023" s="726"/>
      <c r="BA1023" s="726"/>
      <c r="BB1023" s="726"/>
      <c r="BC1023" s="726"/>
      <c r="BD1023" s="726"/>
      <c r="BE1023" s="726"/>
      <c r="BF1023" s="726"/>
      <c r="BG1023" s="726"/>
      <c r="BH1023" s="726"/>
      <c r="BI1023" s="726"/>
      <c r="BJ1023" s="726"/>
      <c r="BK1023" s="726"/>
      <c r="BL1023" s="726"/>
    </row>
    <row r="1024" spans="1:64" outlineLevel="1" x14ac:dyDescent="0.2">
      <c r="A1024" s="461" t="s">
        <v>1593</v>
      </c>
      <c r="B1024" s="461" t="s">
        <v>918</v>
      </c>
      <c r="C1024" s="461" t="s">
        <v>918</v>
      </c>
      <c r="D1024" s="461" t="s">
        <v>918</v>
      </c>
      <c r="E1024" s="461" t="s">
        <v>918</v>
      </c>
      <c r="F1024" s="461" t="s">
        <v>918</v>
      </c>
      <c r="G1024" s="461" t="s">
        <v>918</v>
      </c>
      <c r="H1024" s="461" t="s">
        <v>918</v>
      </c>
      <c r="I1024" s="461" t="s">
        <v>918</v>
      </c>
      <c r="J1024" s="461" t="s">
        <v>918</v>
      </c>
      <c r="K1024" s="461" t="s">
        <v>918</v>
      </c>
      <c r="L1024" s="461" t="s">
        <v>918</v>
      </c>
      <c r="M1024" s="461" t="s">
        <v>918</v>
      </c>
      <c r="N1024" s="461" t="s">
        <v>918</v>
      </c>
      <c r="O1024" s="461" t="s">
        <v>918</v>
      </c>
      <c r="P1024" s="461" t="s">
        <v>918</v>
      </c>
      <c r="Q1024" s="461" t="s">
        <v>918</v>
      </c>
      <c r="R1024" s="461" t="s">
        <v>918</v>
      </c>
      <c r="S1024" s="461" t="s">
        <v>918</v>
      </c>
      <c r="T1024" s="461" t="s">
        <v>918</v>
      </c>
      <c r="U1024" s="461" t="s">
        <v>918</v>
      </c>
      <c r="V1024" s="461" t="s">
        <v>918</v>
      </c>
      <c r="W1024" s="461" t="s">
        <v>918</v>
      </c>
      <c r="X1024" s="461" t="s">
        <v>918</v>
      </c>
      <c r="Y1024" s="461" t="s">
        <v>918</v>
      </c>
      <c r="Z1024" s="726"/>
      <c r="AA1024" s="726"/>
      <c r="AB1024" s="726"/>
      <c r="AC1024" s="726"/>
      <c r="AD1024" s="726"/>
      <c r="AE1024" s="726"/>
      <c r="AF1024" s="726"/>
      <c r="AG1024" s="726"/>
      <c r="AH1024" s="726"/>
      <c r="AI1024" s="726"/>
      <c r="AJ1024" s="726"/>
      <c r="AK1024" s="726"/>
      <c r="AL1024" s="726"/>
      <c r="AM1024" s="726"/>
      <c r="AN1024" s="726"/>
      <c r="AO1024" s="726"/>
      <c r="AP1024" s="726"/>
      <c r="AQ1024" s="726"/>
      <c r="AR1024" s="726"/>
      <c r="AS1024" s="726"/>
      <c r="AT1024" s="726"/>
      <c r="AU1024" s="726"/>
      <c r="AV1024" s="726"/>
      <c r="AW1024" s="726"/>
      <c r="AX1024" s="726"/>
      <c r="AY1024" s="726"/>
      <c r="AZ1024" s="726"/>
      <c r="BA1024" s="726"/>
      <c r="BB1024" s="726"/>
      <c r="BC1024" s="726"/>
      <c r="BD1024" s="726"/>
      <c r="BE1024" s="726"/>
      <c r="BF1024" s="726"/>
      <c r="BG1024" s="726"/>
      <c r="BH1024" s="726"/>
      <c r="BI1024" s="726"/>
      <c r="BJ1024" s="726"/>
      <c r="BK1024" s="726"/>
      <c r="BL1024" s="726"/>
    </row>
    <row r="1025" spans="1:64" outlineLevel="1" x14ac:dyDescent="0.2">
      <c r="A1025" s="461" t="s">
        <v>1594</v>
      </c>
      <c r="B1025" s="461" t="s">
        <v>918</v>
      </c>
      <c r="C1025" s="461" t="s">
        <v>918</v>
      </c>
      <c r="D1025" s="461" t="s">
        <v>918</v>
      </c>
      <c r="E1025" s="461" t="s">
        <v>918</v>
      </c>
      <c r="F1025" s="461" t="s">
        <v>918</v>
      </c>
      <c r="G1025" s="461" t="s">
        <v>918</v>
      </c>
      <c r="H1025" s="461" t="s">
        <v>918</v>
      </c>
      <c r="I1025" s="461" t="s">
        <v>918</v>
      </c>
      <c r="J1025" s="461" t="s">
        <v>918</v>
      </c>
      <c r="K1025" s="461" t="s">
        <v>918</v>
      </c>
      <c r="L1025" s="461" t="s">
        <v>918</v>
      </c>
      <c r="M1025" s="461" t="s">
        <v>918</v>
      </c>
      <c r="N1025" s="461" t="s">
        <v>918</v>
      </c>
      <c r="O1025" s="461" t="s">
        <v>918</v>
      </c>
      <c r="P1025" s="461" t="s">
        <v>918</v>
      </c>
      <c r="Q1025" s="461" t="s">
        <v>918</v>
      </c>
      <c r="R1025" s="461" t="s">
        <v>918</v>
      </c>
      <c r="S1025" s="461" t="s">
        <v>918</v>
      </c>
      <c r="T1025" s="461" t="s">
        <v>918</v>
      </c>
      <c r="U1025" s="461" t="s">
        <v>918</v>
      </c>
      <c r="V1025" s="461" t="s">
        <v>918</v>
      </c>
      <c r="W1025" s="461" t="s">
        <v>918</v>
      </c>
      <c r="X1025" s="461" t="s">
        <v>918</v>
      </c>
      <c r="Y1025" s="461" t="s">
        <v>918</v>
      </c>
      <c r="Z1025" s="726"/>
      <c r="AA1025" s="726"/>
      <c r="AB1025" s="726"/>
      <c r="AC1025" s="726"/>
      <c r="AD1025" s="726"/>
      <c r="AE1025" s="726"/>
      <c r="AF1025" s="726"/>
      <c r="AG1025" s="726"/>
      <c r="AH1025" s="726"/>
      <c r="AI1025" s="726"/>
      <c r="AJ1025" s="726"/>
      <c r="AK1025" s="726"/>
      <c r="AL1025" s="726"/>
      <c r="AM1025" s="726"/>
      <c r="AN1025" s="726"/>
      <c r="AO1025" s="726"/>
      <c r="AP1025" s="726"/>
      <c r="AQ1025" s="726"/>
      <c r="AR1025" s="726"/>
      <c r="AS1025" s="726"/>
      <c r="AT1025" s="726"/>
      <c r="AU1025" s="726"/>
      <c r="AV1025" s="726"/>
      <c r="AW1025" s="726"/>
      <c r="AX1025" s="726"/>
      <c r="AY1025" s="726"/>
      <c r="AZ1025" s="726"/>
      <c r="BA1025" s="726"/>
      <c r="BB1025" s="726"/>
      <c r="BC1025" s="726"/>
      <c r="BD1025" s="726"/>
      <c r="BE1025" s="726"/>
      <c r="BF1025" s="726"/>
      <c r="BG1025" s="726"/>
      <c r="BH1025" s="726"/>
      <c r="BI1025" s="726"/>
      <c r="BJ1025" s="726"/>
      <c r="BK1025" s="726"/>
      <c r="BL1025" s="726"/>
    </row>
    <row r="1026" spans="1:64" outlineLevel="1" x14ac:dyDescent="0.2">
      <c r="A1026" s="726"/>
      <c r="B1026" s="726"/>
      <c r="C1026" s="726"/>
      <c r="D1026" s="726"/>
      <c r="E1026" s="726"/>
      <c r="F1026" s="726"/>
      <c r="G1026" s="726"/>
      <c r="H1026" s="726"/>
      <c r="I1026" s="726"/>
      <c r="J1026" s="726"/>
      <c r="K1026" s="726"/>
      <c r="L1026" s="726"/>
      <c r="M1026" s="726"/>
      <c r="N1026" s="726"/>
      <c r="O1026" s="726"/>
      <c r="P1026" s="726"/>
      <c r="Q1026" s="726"/>
      <c r="R1026" s="726"/>
      <c r="S1026" s="726"/>
      <c r="T1026" s="726"/>
      <c r="U1026" s="726"/>
      <c r="V1026" s="726"/>
      <c r="W1026" s="726"/>
      <c r="X1026" s="726"/>
      <c r="Y1026" s="726"/>
      <c r="Z1026" s="726"/>
      <c r="AA1026" s="726"/>
      <c r="AB1026" s="726"/>
      <c r="AC1026" s="726"/>
      <c r="AD1026" s="726"/>
      <c r="AE1026" s="726"/>
      <c r="AF1026" s="726"/>
      <c r="AG1026" s="726"/>
      <c r="AH1026" s="726"/>
      <c r="AI1026" s="726"/>
      <c r="AJ1026" s="726"/>
      <c r="AK1026" s="726"/>
      <c r="AL1026" s="726"/>
      <c r="AM1026" s="726"/>
      <c r="AN1026" s="726"/>
      <c r="AO1026" s="726"/>
      <c r="AP1026" s="726"/>
      <c r="AQ1026" s="726"/>
      <c r="AR1026" s="726"/>
      <c r="AS1026" s="726"/>
      <c r="AT1026" s="726"/>
      <c r="AU1026" s="726"/>
      <c r="AV1026" s="726"/>
      <c r="AW1026" s="726"/>
      <c r="AX1026" s="726"/>
      <c r="AY1026" s="726"/>
      <c r="AZ1026" s="726"/>
      <c r="BA1026" s="726"/>
      <c r="BB1026" s="726"/>
      <c r="BC1026" s="726"/>
      <c r="BD1026" s="726"/>
      <c r="BE1026" s="726"/>
      <c r="BF1026" s="726"/>
      <c r="BG1026" s="726"/>
      <c r="BH1026" s="726"/>
      <c r="BI1026" s="726"/>
      <c r="BJ1026" s="726"/>
      <c r="BK1026" s="726"/>
      <c r="BL1026" s="726"/>
    </row>
    <row r="1027" spans="1:64" outlineLevel="1" x14ac:dyDescent="0.2">
      <c r="A1027" s="725" t="s">
        <v>1605</v>
      </c>
      <c r="B1027" s="726"/>
      <c r="C1027" s="726"/>
      <c r="D1027" s="726"/>
      <c r="E1027" s="726"/>
      <c r="F1027" s="726"/>
      <c r="G1027" s="726"/>
      <c r="H1027" s="726"/>
      <c r="I1027" s="726"/>
      <c r="J1027" s="726"/>
      <c r="K1027" s="726"/>
      <c r="L1027" s="726"/>
      <c r="M1027" s="726"/>
      <c r="N1027" s="726"/>
      <c r="O1027" s="726"/>
      <c r="P1027" s="726"/>
      <c r="Q1027" s="726"/>
      <c r="R1027" s="726"/>
      <c r="S1027" s="726"/>
      <c r="T1027" s="726"/>
      <c r="U1027" s="726"/>
      <c r="V1027" s="726"/>
      <c r="W1027" s="726"/>
      <c r="X1027" s="726"/>
      <c r="Y1027" s="726"/>
      <c r="Z1027" s="726"/>
      <c r="AA1027" s="726"/>
      <c r="AB1027" s="726"/>
      <c r="AC1027" s="726"/>
      <c r="AD1027" s="726"/>
      <c r="AE1027" s="726"/>
      <c r="AF1027" s="726"/>
      <c r="AG1027" s="726"/>
      <c r="AH1027" s="726"/>
      <c r="AI1027" s="726"/>
      <c r="AJ1027" s="726"/>
      <c r="AK1027" s="726"/>
      <c r="AL1027" s="726"/>
      <c r="AM1027" s="726"/>
      <c r="AN1027" s="726"/>
      <c r="AO1027" s="726"/>
      <c r="AP1027" s="726"/>
      <c r="AQ1027" s="726"/>
      <c r="AR1027" s="726"/>
      <c r="AS1027" s="726"/>
      <c r="AT1027" s="726"/>
      <c r="AU1027" s="726"/>
      <c r="AV1027" s="726"/>
      <c r="AW1027" s="726"/>
      <c r="AX1027" s="726"/>
      <c r="AY1027" s="726"/>
      <c r="AZ1027" s="726"/>
      <c r="BA1027" s="726"/>
      <c r="BB1027" s="726"/>
      <c r="BC1027" s="726"/>
      <c r="BD1027" s="726"/>
      <c r="BE1027" s="726"/>
      <c r="BF1027" s="726"/>
      <c r="BG1027" s="726"/>
      <c r="BH1027" s="726"/>
      <c r="BI1027" s="726"/>
      <c r="BJ1027" s="726"/>
      <c r="BK1027" s="726"/>
      <c r="BL1027" s="726"/>
    </row>
    <row r="1028" spans="1:64" x14ac:dyDescent="0.2">
      <c r="A1028" s="461"/>
      <c r="B1028" s="461" t="s">
        <v>595</v>
      </c>
      <c r="C1028" s="461" t="s">
        <v>596</v>
      </c>
      <c r="D1028" s="461" t="s">
        <v>597</v>
      </c>
      <c r="E1028" s="461" t="s">
        <v>598</v>
      </c>
      <c r="F1028" s="461" t="s">
        <v>619</v>
      </c>
      <c r="G1028" s="461" t="s">
        <v>783</v>
      </c>
      <c r="H1028" s="461" t="s">
        <v>752</v>
      </c>
      <c r="I1028" s="461" t="s">
        <v>753</v>
      </c>
      <c r="J1028" s="461" t="s">
        <v>754</v>
      </c>
      <c r="K1028" s="461" t="s">
        <v>755</v>
      </c>
      <c r="L1028" s="461" t="s">
        <v>756</v>
      </c>
      <c r="M1028" s="461" t="s">
        <v>757</v>
      </c>
      <c r="N1028" s="461" t="s">
        <v>758</v>
      </c>
      <c r="O1028" s="461" t="s">
        <v>759</v>
      </c>
      <c r="P1028" s="461" t="s">
        <v>760</v>
      </c>
      <c r="Q1028" s="461" t="s">
        <v>761</v>
      </c>
      <c r="R1028" s="461" t="s">
        <v>762</v>
      </c>
      <c r="S1028" s="461" t="s">
        <v>763</v>
      </c>
      <c r="T1028" s="461" t="s">
        <v>764</v>
      </c>
      <c r="U1028" s="461" t="s">
        <v>765</v>
      </c>
      <c r="V1028" s="461" t="s">
        <v>766</v>
      </c>
      <c r="W1028" s="461" t="s">
        <v>767</v>
      </c>
      <c r="X1028" s="461" t="s">
        <v>768</v>
      </c>
      <c r="Y1028" s="461" t="s">
        <v>769</v>
      </c>
      <c r="Z1028" s="726"/>
      <c r="AA1028" s="726"/>
      <c r="AB1028" s="726"/>
      <c r="AC1028" s="726"/>
      <c r="AD1028" s="726"/>
      <c r="AE1028" s="726"/>
      <c r="AF1028" s="726"/>
      <c r="AG1028" s="726"/>
      <c r="AH1028" s="726"/>
      <c r="AI1028" s="726"/>
      <c r="AJ1028" s="726"/>
      <c r="AK1028" s="726"/>
      <c r="AL1028" s="726"/>
      <c r="AM1028" s="726"/>
      <c r="AN1028" s="726"/>
      <c r="AO1028" s="726"/>
      <c r="AP1028" s="726"/>
      <c r="AQ1028" s="726"/>
      <c r="AR1028" s="726"/>
      <c r="AS1028" s="726"/>
      <c r="AT1028" s="726"/>
      <c r="AU1028" s="726"/>
      <c r="AV1028" s="726"/>
      <c r="AW1028" s="726"/>
      <c r="AX1028" s="726"/>
      <c r="AY1028" s="726"/>
      <c r="AZ1028" s="726"/>
      <c r="BA1028" s="726"/>
      <c r="BB1028" s="726"/>
      <c r="BC1028" s="726"/>
      <c r="BD1028" s="726"/>
      <c r="BE1028" s="726"/>
      <c r="BF1028" s="726"/>
      <c r="BG1028" s="726"/>
      <c r="BH1028" s="726"/>
      <c r="BI1028" s="726"/>
      <c r="BJ1028" s="726"/>
      <c r="BK1028" s="726"/>
      <c r="BL1028" s="726"/>
    </row>
    <row r="1029" spans="1:64" x14ac:dyDescent="0.2">
      <c r="A1029" s="461" t="s">
        <v>1606</v>
      </c>
      <c r="B1029" s="461" t="s">
        <v>918</v>
      </c>
      <c r="C1029" s="461" t="s">
        <v>918</v>
      </c>
      <c r="D1029" s="461" t="s">
        <v>918</v>
      </c>
      <c r="E1029" s="461" t="s">
        <v>918</v>
      </c>
      <c r="F1029" s="461" t="s">
        <v>918</v>
      </c>
      <c r="G1029" s="461" t="s">
        <v>918</v>
      </c>
      <c r="H1029" s="461" t="s">
        <v>918</v>
      </c>
      <c r="I1029" s="461" t="s">
        <v>918</v>
      </c>
      <c r="J1029" s="461" t="s">
        <v>918</v>
      </c>
      <c r="K1029" s="461" t="s">
        <v>918</v>
      </c>
      <c r="L1029" s="461" t="s">
        <v>918</v>
      </c>
      <c r="M1029" s="461" t="s">
        <v>918</v>
      </c>
      <c r="N1029" s="461" t="s">
        <v>918</v>
      </c>
      <c r="O1029" s="461" t="s">
        <v>918</v>
      </c>
      <c r="P1029" s="461" t="s">
        <v>918</v>
      </c>
      <c r="Q1029" s="461" t="s">
        <v>918</v>
      </c>
      <c r="R1029" s="461" t="s">
        <v>918</v>
      </c>
      <c r="S1029" s="461" t="s">
        <v>918</v>
      </c>
      <c r="T1029" s="461" t="s">
        <v>918</v>
      </c>
      <c r="U1029" s="461" t="s">
        <v>918</v>
      </c>
      <c r="V1029" s="461" t="s">
        <v>918</v>
      </c>
      <c r="W1029" s="461" t="s">
        <v>918</v>
      </c>
      <c r="X1029" s="461" t="s">
        <v>918</v>
      </c>
      <c r="Y1029" s="461" t="s">
        <v>918</v>
      </c>
      <c r="Z1029" s="726"/>
      <c r="AA1029" s="726"/>
      <c r="AB1029" s="726"/>
      <c r="AC1029" s="726"/>
      <c r="AD1029" s="726"/>
      <c r="AE1029" s="726"/>
      <c r="AF1029" s="726"/>
      <c r="AG1029" s="726"/>
      <c r="AH1029" s="726"/>
      <c r="AI1029" s="726"/>
      <c r="AJ1029" s="726"/>
      <c r="AK1029" s="726"/>
      <c r="AL1029" s="726"/>
      <c r="AM1029" s="726"/>
      <c r="AN1029" s="726"/>
      <c r="AO1029" s="726"/>
      <c r="AP1029" s="726"/>
      <c r="AQ1029" s="726"/>
      <c r="AR1029" s="726"/>
      <c r="AS1029" s="726"/>
      <c r="AT1029" s="726"/>
      <c r="AU1029" s="726"/>
      <c r="AV1029" s="726"/>
      <c r="AW1029" s="726"/>
      <c r="AX1029" s="726"/>
      <c r="AY1029" s="726"/>
      <c r="AZ1029" s="726"/>
      <c r="BA1029" s="726"/>
      <c r="BB1029" s="726"/>
      <c r="BC1029" s="726"/>
      <c r="BD1029" s="726"/>
      <c r="BE1029" s="726"/>
      <c r="BF1029" s="726"/>
      <c r="BG1029" s="726"/>
      <c r="BH1029" s="726"/>
      <c r="BI1029" s="726"/>
      <c r="BJ1029" s="726"/>
      <c r="BK1029" s="726"/>
      <c r="BL1029" s="726"/>
    </row>
    <row r="1030" spans="1:64" outlineLevel="1" x14ac:dyDescent="0.2">
      <c r="A1030" s="461" t="s">
        <v>1607</v>
      </c>
      <c r="B1030" s="461" t="s">
        <v>918</v>
      </c>
      <c r="C1030" s="461" t="s">
        <v>918</v>
      </c>
      <c r="D1030" s="461" t="s">
        <v>918</v>
      </c>
      <c r="E1030" s="461" t="s">
        <v>918</v>
      </c>
      <c r="F1030" s="461" t="s">
        <v>918</v>
      </c>
      <c r="G1030" s="461" t="s">
        <v>918</v>
      </c>
      <c r="H1030" s="461" t="s">
        <v>918</v>
      </c>
      <c r="I1030" s="461" t="s">
        <v>918</v>
      </c>
      <c r="J1030" s="461" t="s">
        <v>918</v>
      </c>
      <c r="K1030" s="461" t="s">
        <v>918</v>
      </c>
      <c r="L1030" s="461" t="s">
        <v>918</v>
      </c>
      <c r="M1030" s="461" t="s">
        <v>918</v>
      </c>
      <c r="N1030" s="461" t="s">
        <v>918</v>
      </c>
      <c r="O1030" s="461" t="s">
        <v>918</v>
      </c>
      <c r="P1030" s="461" t="s">
        <v>918</v>
      </c>
      <c r="Q1030" s="461" t="s">
        <v>918</v>
      </c>
      <c r="R1030" s="461" t="s">
        <v>918</v>
      </c>
      <c r="S1030" s="461" t="s">
        <v>918</v>
      </c>
      <c r="T1030" s="461" t="s">
        <v>918</v>
      </c>
      <c r="U1030" s="461" t="s">
        <v>918</v>
      </c>
      <c r="V1030" s="461" t="s">
        <v>918</v>
      </c>
      <c r="W1030" s="461" t="s">
        <v>918</v>
      </c>
      <c r="X1030" s="461" t="s">
        <v>918</v>
      </c>
      <c r="Y1030" s="461" t="s">
        <v>918</v>
      </c>
      <c r="Z1030" s="726"/>
      <c r="AA1030" s="726"/>
      <c r="AB1030" s="726"/>
      <c r="AC1030" s="726"/>
      <c r="AD1030" s="726"/>
      <c r="AE1030" s="726"/>
      <c r="AF1030" s="726"/>
      <c r="AG1030" s="726"/>
      <c r="AH1030" s="726"/>
      <c r="AI1030" s="726"/>
      <c r="AJ1030" s="726"/>
      <c r="AK1030" s="726"/>
      <c r="AL1030" s="726"/>
      <c r="AM1030" s="726"/>
      <c r="AN1030" s="726"/>
      <c r="AO1030" s="726"/>
      <c r="AP1030" s="726"/>
      <c r="AQ1030" s="726"/>
      <c r="AR1030" s="726"/>
      <c r="AS1030" s="726"/>
      <c r="AT1030" s="726"/>
      <c r="AU1030" s="726"/>
      <c r="AV1030" s="726"/>
      <c r="AW1030" s="726"/>
      <c r="AX1030" s="726"/>
      <c r="AY1030" s="726"/>
      <c r="AZ1030" s="726"/>
      <c r="BA1030" s="726"/>
      <c r="BB1030" s="726"/>
      <c r="BC1030" s="726"/>
      <c r="BD1030" s="726"/>
      <c r="BE1030" s="726"/>
      <c r="BF1030" s="726"/>
      <c r="BG1030" s="726"/>
      <c r="BH1030" s="726"/>
      <c r="BI1030" s="726"/>
      <c r="BJ1030" s="726"/>
      <c r="BK1030" s="726"/>
      <c r="BL1030" s="726"/>
    </row>
    <row r="1031" spans="1:64" outlineLevel="1" x14ac:dyDescent="0.2">
      <c r="A1031" s="461" t="s">
        <v>1608</v>
      </c>
      <c r="B1031" s="461" t="s">
        <v>918</v>
      </c>
      <c r="C1031" s="461" t="s">
        <v>918</v>
      </c>
      <c r="D1031" s="461" t="s">
        <v>918</v>
      </c>
      <c r="E1031" s="461" t="s">
        <v>918</v>
      </c>
      <c r="F1031" s="461" t="s">
        <v>918</v>
      </c>
      <c r="G1031" s="461" t="s">
        <v>918</v>
      </c>
      <c r="H1031" s="461" t="s">
        <v>918</v>
      </c>
      <c r="I1031" s="461" t="s">
        <v>918</v>
      </c>
      <c r="J1031" s="461" t="s">
        <v>918</v>
      </c>
      <c r="K1031" s="461" t="s">
        <v>918</v>
      </c>
      <c r="L1031" s="461" t="s">
        <v>918</v>
      </c>
      <c r="M1031" s="461" t="s">
        <v>918</v>
      </c>
      <c r="N1031" s="461" t="s">
        <v>918</v>
      </c>
      <c r="O1031" s="461" t="s">
        <v>918</v>
      </c>
      <c r="P1031" s="461" t="s">
        <v>918</v>
      </c>
      <c r="Q1031" s="461" t="s">
        <v>918</v>
      </c>
      <c r="R1031" s="461" t="s">
        <v>918</v>
      </c>
      <c r="S1031" s="461" t="s">
        <v>918</v>
      </c>
      <c r="T1031" s="461" t="s">
        <v>918</v>
      </c>
      <c r="U1031" s="461" t="s">
        <v>918</v>
      </c>
      <c r="V1031" s="461" t="s">
        <v>918</v>
      </c>
      <c r="W1031" s="461" t="s">
        <v>918</v>
      </c>
      <c r="X1031" s="461" t="s">
        <v>918</v>
      </c>
      <c r="Y1031" s="461" t="s">
        <v>918</v>
      </c>
      <c r="Z1031" s="726"/>
      <c r="AA1031" s="726"/>
      <c r="AB1031" s="726"/>
      <c r="AC1031" s="726"/>
      <c r="AD1031" s="726"/>
      <c r="AE1031" s="726"/>
      <c r="AF1031" s="726"/>
      <c r="AG1031" s="726"/>
      <c r="AH1031" s="726"/>
      <c r="AI1031" s="726"/>
      <c r="AJ1031" s="726"/>
      <c r="AK1031" s="726"/>
      <c r="AL1031" s="726"/>
      <c r="AM1031" s="726"/>
      <c r="AN1031" s="726"/>
      <c r="AO1031" s="726"/>
      <c r="AP1031" s="726"/>
      <c r="AQ1031" s="726"/>
      <c r="AR1031" s="726"/>
      <c r="AS1031" s="726"/>
      <c r="AT1031" s="726"/>
      <c r="AU1031" s="726"/>
      <c r="AV1031" s="726"/>
      <c r="AW1031" s="726"/>
      <c r="AX1031" s="726"/>
      <c r="AY1031" s="726"/>
      <c r="AZ1031" s="726"/>
      <c r="BA1031" s="726"/>
      <c r="BB1031" s="726"/>
      <c r="BC1031" s="726"/>
      <c r="BD1031" s="726"/>
      <c r="BE1031" s="726"/>
      <c r="BF1031" s="726"/>
      <c r="BG1031" s="726"/>
      <c r="BH1031" s="726"/>
      <c r="BI1031" s="726"/>
      <c r="BJ1031" s="726"/>
      <c r="BK1031" s="726"/>
      <c r="BL1031" s="726"/>
    </row>
    <row r="1032" spans="1:64" outlineLevel="1" x14ac:dyDescent="0.2">
      <c r="A1032" s="461" t="s">
        <v>1609</v>
      </c>
      <c r="B1032" s="461" t="s">
        <v>918</v>
      </c>
      <c r="C1032" s="461" t="s">
        <v>918</v>
      </c>
      <c r="D1032" s="461" t="s">
        <v>918</v>
      </c>
      <c r="E1032" s="461" t="s">
        <v>918</v>
      </c>
      <c r="F1032" s="461" t="s">
        <v>918</v>
      </c>
      <c r="G1032" s="461" t="s">
        <v>918</v>
      </c>
      <c r="H1032" s="461" t="s">
        <v>918</v>
      </c>
      <c r="I1032" s="461" t="s">
        <v>918</v>
      </c>
      <c r="J1032" s="461" t="s">
        <v>918</v>
      </c>
      <c r="K1032" s="461" t="s">
        <v>918</v>
      </c>
      <c r="L1032" s="461" t="s">
        <v>918</v>
      </c>
      <c r="M1032" s="461" t="s">
        <v>918</v>
      </c>
      <c r="N1032" s="461" t="s">
        <v>918</v>
      </c>
      <c r="O1032" s="461" t="s">
        <v>918</v>
      </c>
      <c r="P1032" s="461" t="s">
        <v>918</v>
      </c>
      <c r="Q1032" s="461" t="s">
        <v>918</v>
      </c>
      <c r="R1032" s="461" t="s">
        <v>918</v>
      </c>
      <c r="S1032" s="461" t="s">
        <v>918</v>
      </c>
      <c r="T1032" s="461" t="s">
        <v>918</v>
      </c>
      <c r="U1032" s="461" t="s">
        <v>918</v>
      </c>
      <c r="V1032" s="461" t="s">
        <v>918</v>
      </c>
      <c r="W1032" s="461" t="s">
        <v>918</v>
      </c>
      <c r="X1032" s="461" t="s">
        <v>918</v>
      </c>
      <c r="Y1032" s="461" t="s">
        <v>918</v>
      </c>
      <c r="Z1032" s="726"/>
      <c r="AA1032" s="726"/>
      <c r="AB1032" s="726"/>
      <c r="AC1032" s="726"/>
      <c r="AD1032" s="726"/>
      <c r="AE1032" s="726"/>
      <c r="AF1032" s="726"/>
      <c r="AG1032" s="726"/>
      <c r="AH1032" s="726"/>
      <c r="AI1032" s="726"/>
      <c r="AJ1032" s="726"/>
      <c r="AK1032" s="726"/>
      <c r="AL1032" s="726"/>
      <c r="AM1032" s="726"/>
      <c r="AN1032" s="726"/>
      <c r="AO1032" s="726"/>
      <c r="AP1032" s="726"/>
      <c r="AQ1032" s="726"/>
      <c r="AR1032" s="726"/>
      <c r="AS1032" s="726"/>
      <c r="AT1032" s="726"/>
      <c r="AU1032" s="726"/>
      <c r="AV1032" s="726"/>
      <c r="AW1032" s="726"/>
      <c r="AX1032" s="726"/>
      <c r="AY1032" s="726"/>
      <c r="AZ1032" s="726"/>
      <c r="BA1032" s="726"/>
      <c r="BB1032" s="726"/>
      <c r="BC1032" s="726"/>
      <c r="BD1032" s="726"/>
      <c r="BE1032" s="726"/>
      <c r="BF1032" s="726"/>
      <c r="BG1032" s="726"/>
      <c r="BH1032" s="726"/>
      <c r="BI1032" s="726"/>
      <c r="BJ1032" s="726"/>
      <c r="BK1032" s="726"/>
      <c r="BL1032" s="726"/>
    </row>
    <row r="1033" spans="1:64" outlineLevel="1" x14ac:dyDescent="0.2">
      <c r="A1033" s="461" t="s">
        <v>1610</v>
      </c>
      <c r="B1033" s="461" t="s">
        <v>918</v>
      </c>
      <c r="C1033" s="461" t="s">
        <v>918</v>
      </c>
      <c r="D1033" s="461" t="s">
        <v>918</v>
      </c>
      <c r="E1033" s="461" t="s">
        <v>918</v>
      </c>
      <c r="F1033" s="461" t="s">
        <v>918</v>
      </c>
      <c r="G1033" s="461" t="s">
        <v>918</v>
      </c>
      <c r="H1033" s="461" t="s">
        <v>918</v>
      </c>
      <c r="I1033" s="461" t="s">
        <v>918</v>
      </c>
      <c r="J1033" s="461" t="s">
        <v>918</v>
      </c>
      <c r="K1033" s="461" t="s">
        <v>918</v>
      </c>
      <c r="L1033" s="461" t="s">
        <v>918</v>
      </c>
      <c r="M1033" s="461" t="s">
        <v>918</v>
      </c>
      <c r="N1033" s="461" t="s">
        <v>918</v>
      </c>
      <c r="O1033" s="461" t="s">
        <v>918</v>
      </c>
      <c r="P1033" s="461" t="s">
        <v>918</v>
      </c>
      <c r="Q1033" s="461" t="s">
        <v>918</v>
      </c>
      <c r="R1033" s="461" t="s">
        <v>918</v>
      </c>
      <c r="S1033" s="461" t="s">
        <v>918</v>
      </c>
      <c r="T1033" s="461" t="s">
        <v>918</v>
      </c>
      <c r="U1033" s="461" t="s">
        <v>918</v>
      </c>
      <c r="V1033" s="461" t="s">
        <v>918</v>
      </c>
      <c r="W1033" s="461" t="s">
        <v>918</v>
      </c>
      <c r="X1033" s="461" t="s">
        <v>918</v>
      </c>
      <c r="Y1033" s="461" t="s">
        <v>918</v>
      </c>
      <c r="Z1033" s="726"/>
      <c r="AA1033" s="726"/>
      <c r="AB1033" s="726"/>
      <c r="AC1033" s="726"/>
      <c r="AD1033" s="726"/>
      <c r="AE1033" s="726"/>
      <c r="AF1033" s="726"/>
      <c r="AG1033" s="726"/>
      <c r="AH1033" s="726"/>
      <c r="AI1033" s="726"/>
      <c r="AJ1033" s="726"/>
      <c r="AK1033" s="726"/>
      <c r="AL1033" s="726"/>
      <c r="AM1033" s="726"/>
      <c r="AN1033" s="726"/>
      <c r="AO1033" s="726"/>
      <c r="AP1033" s="726"/>
      <c r="AQ1033" s="726"/>
      <c r="AR1033" s="726"/>
      <c r="AS1033" s="726"/>
      <c r="AT1033" s="726"/>
      <c r="AU1033" s="726"/>
      <c r="AV1033" s="726"/>
      <c r="AW1033" s="726"/>
      <c r="AX1033" s="726"/>
      <c r="AY1033" s="726"/>
      <c r="AZ1033" s="726"/>
      <c r="BA1033" s="726"/>
      <c r="BB1033" s="726"/>
      <c r="BC1033" s="726"/>
      <c r="BD1033" s="726"/>
      <c r="BE1033" s="726"/>
      <c r="BF1033" s="726"/>
      <c r="BG1033" s="726"/>
      <c r="BH1033" s="726"/>
      <c r="BI1033" s="726"/>
      <c r="BJ1033" s="726"/>
      <c r="BK1033" s="726"/>
      <c r="BL1033" s="726"/>
    </row>
    <row r="1034" spans="1:64" outlineLevel="1" x14ac:dyDescent="0.2">
      <c r="A1034" s="461" t="s">
        <v>1611</v>
      </c>
      <c r="B1034" s="461" t="s">
        <v>918</v>
      </c>
      <c r="C1034" s="461" t="s">
        <v>918</v>
      </c>
      <c r="D1034" s="461" t="s">
        <v>918</v>
      </c>
      <c r="E1034" s="461" t="s">
        <v>918</v>
      </c>
      <c r="F1034" s="461" t="s">
        <v>918</v>
      </c>
      <c r="G1034" s="461" t="s">
        <v>918</v>
      </c>
      <c r="H1034" s="461" t="s">
        <v>918</v>
      </c>
      <c r="I1034" s="461" t="s">
        <v>918</v>
      </c>
      <c r="J1034" s="461" t="s">
        <v>918</v>
      </c>
      <c r="K1034" s="461" t="s">
        <v>918</v>
      </c>
      <c r="L1034" s="461" t="s">
        <v>918</v>
      </c>
      <c r="M1034" s="461" t="s">
        <v>918</v>
      </c>
      <c r="N1034" s="461" t="s">
        <v>918</v>
      </c>
      <c r="O1034" s="461" t="s">
        <v>918</v>
      </c>
      <c r="P1034" s="461" t="s">
        <v>918</v>
      </c>
      <c r="Q1034" s="461" t="s">
        <v>918</v>
      </c>
      <c r="R1034" s="461" t="s">
        <v>918</v>
      </c>
      <c r="S1034" s="461" t="s">
        <v>918</v>
      </c>
      <c r="T1034" s="461" t="s">
        <v>918</v>
      </c>
      <c r="U1034" s="461" t="s">
        <v>918</v>
      </c>
      <c r="V1034" s="461" t="s">
        <v>918</v>
      </c>
      <c r="W1034" s="461" t="s">
        <v>918</v>
      </c>
      <c r="X1034" s="461" t="s">
        <v>918</v>
      </c>
      <c r="Y1034" s="461" t="s">
        <v>918</v>
      </c>
      <c r="Z1034" s="726"/>
      <c r="AA1034" s="726"/>
      <c r="AB1034" s="726"/>
      <c r="AC1034" s="726"/>
      <c r="AD1034" s="726"/>
      <c r="AE1034" s="726"/>
      <c r="AF1034" s="726"/>
      <c r="AG1034" s="726"/>
      <c r="AH1034" s="726"/>
      <c r="AI1034" s="726"/>
      <c r="AJ1034" s="726"/>
      <c r="AK1034" s="726"/>
      <c r="AL1034" s="726"/>
      <c r="AM1034" s="726"/>
      <c r="AN1034" s="726"/>
      <c r="AO1034" s="726"/>
      <c r="AP1034" s="726"/>
      <c r="AQ1034" s="726"/>
      <c r="AR1034" s="726"/>
      <c r="AS1034" s="726"/>
      <c r="AT1034" s="726"/>
      <c r="AU1034" s="726"/>
      <c r="AV1034" s="726"/>
      <c r="AW1034" s="726"/>
      <c r="AX1034" s="726"/>
      <c r="AY1034" s="726"/>
      <c r="AZ1034" s="726"/>
      <c r="BA1034" s="726"/>
      <c r="BB1034" s="726"/>
      <c r="BC1034" s="726"/>
      <c r="BD1034" s="726"/>
      <c r="BE1034" s="726"/>
      <c r="BF1034" s="726"/>
      <c r="BG1034" s="726"/>
      <c r="BH1034" s="726"/>
      <c r="BI1034" s="726"/>
      <c r="BJ1034" s="726"/>
      <c r="BK1034" s="726"/>
      <c r="BL1034" s="726"/>
    </row>
    <row r="1035" spans="1:64" outlineLevel="1" x14ac:dyDescent="0.2">
      <c r="A1035" s="461" t="s">
        <v>1612</v>
      </c>
      <c r="B1035" s="461" t="s">
        <v>918</v>
      </c>
      <c r="C1035" s="461" t="s">
        <v>918</v>
      </c>
      <c r="D1035" s="461" t="s">
        <v>918</v>
      </c>
      <c r="E1035" s="461" t="s">
        <v>918</v>
      </c>
      <c r="F1035" s="461" t="s">
        <v>918</v>
      </c>
      <c r="G1035" s="461" t="s">
        <v>918</v>
      </c>
      <c r="H1035" s="461" t="s">
        <v>918</v>
      </c>
      <c r="I1035" s="461" t="s">
        <v>918</v>
      </c>
      <c r="J1035" s="461" t="s">
        <v>918</v>
      </c>
      <c r="K1035" s="461" t="s">
        <v>918</v>
      </c>
      <c r="L1035" s="461" t="s">
        <v>918</v>
      </c>
      <c r="M1035" s="461" t="s">
        <v>918</v>
      </c>
      <c r="N1035" s="461" t="s">
        <v>918</v>
      </c>
      <c r="O1035" s="461" t="s">
        <v>918</v>
      </c>
      <c r="P1035" s="461" t="s">
        <v>918</v>
      </c>
      <c r="Q1035" s="461" t="s">
        <v>918</v>
      </c>
      <c r="R1035" s="461" t="s">
        <v>918</v>
      </c>
      <c r="S1035" s="461" t="s">
        <v>918</v>
      </c>
      <c r="T1035" s="461" t="s">
        <v>918</v>
      </c>
      <c r="U1035" s="461" t="s">
        <v>918</v>
      </c>
      <c r="V1035" s="461" t="s">
        <v>918</v>
      </c>
      <c r="W1035" s="461" t="s">
        <v>918</v>
      </c>
      <c r="X1035" s="461" t="s">
        <v>918</v>
      </c>
      <c r="Y1035" s="461" t="s">
        <v>918</v>
      </c>
      <c r="Z1035" s="726"/>
      <c r="AA1035" s="726"/>
      <c r="AB1035" s="726"/>
      <c r="AC1035" s="726"/>
      <c r="AD1035" s="726"/>
      <c r="AE1035" s="726"/>
      <c r="AF1035" s="726"/>
      <c r="AG1035" s="726"/>
      <c r="AH1035" s="726"/>
      <c r="AI1035" s="726"/>
      <c r="AJ1035" s="726"/>
      <c r="AK1035" s="726"/>
      <c r="AL1035" s="726"/>
      <c r="AM1035" s="726"/>
      <c r="AN1035" s="726"/>
      <c r="AO1035" s="726"/>
      <c r="AP1035" s="726"/>
      <c r="AQ1035" s="726"/>
      <c r="AR1035" s="726"/>
      <c r="AS1035" s="726"/>
      <c r="AT1035" s="726"/>
      <c r="AU1035" s="726"/>
      <c r="AV1035" s="726"/>
      <c r="AW1035" s="726"/>
      <c r="AX1035" s="726"/>
      <c r="AY1035" s="726"/>
      <c r="AZ1035" s="726"/>
      <c r="BA1035" s="726"/>
      <c r="BB1035" s="726"/>
      <c r="BC1035" s="726"/>
      <c r="BD1035" s="726"/>
      <c r="BE1035" s="726"/>
      <c r="BF1035" s="726"/>
      <c r="BG1035" s="726"/>
      <c r="BH1035" s="726"/>
      <c r="BI1035" s="726"/>
      <c r="BJ1035" s="726"/>
      <c r="BK1035" s="726"/>
      <c r="BL1035" s="726"/>
    </row>
    <row r="1036" spans="1:64" outlineLevel="1" x14ac:dyDescent="0.2">
      <c r="A1036" s="461" t="s">
        <v>1613</v>
      </c>
      <c r="B1036" s="461" t="s">
        <v>918</v>
      </c>
      <c r="C1036" s="461" t="s">
        <v>918</v>
      </c>
      <c r="D1036" s="461" t="s">
        <v>918</v>
      </c>
      <c r="E1036" s="461" t="s">
        <v>918</v>
      </c>
      <c r="F1036" s="461" t="s">
        <v>918</v>
      </c>
      <c r="G1036" s="461" t="s">
        <v>918</v>
      </c>
      <c r="H1036" s="461" t="s">
        <v>918</v>
      </c>
      <c r="I1036" s="461" t="s">
        <v>918</v>
      </c>
      <c r="J1036" s="461" t="s">
        <v>918</v>
      </c>
      <c r="K1036" s="461" t="s">
        <v>918</v>
      </c>
      <c r="L1036" s="461" t="s">
        <v>918</v>
      </c>
      <c r="M1036" s="461" t="s">
        <v>918</v>
      </c>
      <c r="N1036" s="461" t="s">
        <v>918</v>
      </c>
      <c r="O1036" s="461" t="s">
        <v>918</v>
      </c>
      <c r="P1036" s="461" t="s">
        <v>918</v>
      </c>
      <c r="Q1036" s="461" t="s">
        <v>918</v>
      </c>
      <c r="R1036" s="461" t="s">
        <v>918</v>
      </c>
      <c r="S1036" s="461" t="s">
        <v>918</v>
      </c>
      <c r="T1036" s="461" t="s">
        <v>918</v>
      </c>
      <c r="U1036" s="461" t="s">
        <v>918</v>
      </c>
      <c r="V1036" s="461" t="s">
        <v>918</v>
      </c>
      <c r="W1036" s="461" t="s">
        <v>918</v>
      </c>
      <c r="X1036" s="461" t="s">
        <v>918</v>
      </c>
      <c r="Y1036" s="461" t="s">
        <v>918</v>
      </c>
      <c r="Z1036" s="726"/>
      <c r="AA1036" s="726"/>
      <c r="AB1036" s="726"/>
      <c r="AC1036" s="726"/>
      <c r="AD1036" s="726"/>
      <c r="AE1036" s="726"/>
      <c r="AF1036" s="726"/>
      <c r="AG1036" s="726"/>
      <c r="AH1036" s="726"/>
      <c r="AI1036" s="726"/>
      <c r="AJ1036" s="726"/>
      <c r="AK1036" s="726"/>
      <c r="AL1036" s="726"/>
      <c r="AM1036" s="726"/>
      <c r="AN1036" s="726"/>
      <c r="AO1036" s="726"/>
      <c r="AP1036" s="726"/>
      <c r="AQ1036" s="726"/>
      <c r="AR1036" s="726"/>
      <c r="AS1036" s="726"/>
      <c r="AT1036" s="726"/>
      <c r="AU1036" s="726"/>
      <c r="AV1036" s="726"/>
      <c r="AW1036" s="726"/>
      <c r="AX1036" s="726"/>
      <c r="AY1036" s="726"/>
      <c r="AZ1036" s="726"/>
      <c r="BA1036" s="726"/>
      <c r="BB1036" s="726"/>
      <c r="BC1036" s="726"/>
      <c r="BD1036" s="726"/>
      <c r="BE1036" s="726"/>
      <c r="BF1036" s="726"/>
      <c r="BG1036" s="726"/>
      <c r="BH1036" s="726"/>
      <c r="BI1036" s="726"/>
      <c r="BJ1036" s="726"/>
      <c r="BK1036" s="726"/>
      <c r="BL1036" s="726"/>
    </row>
    <row r="1037" spans="1:64" outlineLevel="1" x14ac:dyDescent="0.2">
      <c r="A1037" s="461" t="s">
        <v>1614</v>
      </c>
      <c r="B1037" s="461" t="s">
        <v>918</v>
      </c>
      <c r="C1037" s="461" t="s">
        <v>918</v>
      </c>
      <c r="D1037" s="461" t="s">
        <v>918</v>
      </c>
      <c r="E1037" s="461" t="s">
        <v>918</v>
      </c>
      <c r="F1037" s="461" t="s">
        <v>918</v>
      </c>
      <c r="G1037" s="461" t="s">
        <v>918</v>
      </c>
      <c r="H1037" s="461" t="s">
        <v>918</v>
      </c>
      <c r="I1037" s="461" t="s">
        <v>918</v>
      </c>
      <c r="J1037" s="461" t="s">
        <v>918</v>
      </c>
      <c r="K1037" s="461" t="s">
        <v>918</v>
      </c>
      <c r="L1037" s="461" t="s">
        <v>918</v>
      </c>
      <c r="M1037" s="461" t="s">
        <v>918</v>
      </c>
      <c r="N1037" s="461" t="s">
        <v>918</v>
      </c>
      <c r="O1037" s="461" t="s">
        <v>918</v>
      </c>
      <c r="P1037" s="461" t="s">
        <v>918</v>
      </c>
      <c r="Q1037" s="461" t="s">
        <v>918</v>
      </c>
      <c r="R1037" s="461" t="s">
        <v>918</v>
      </c>
      <c r="S1037" s="461" t="s">
        <v>918</v>
      </c>
      <c r="T1037" s="461" t="s">
        <v>918</v>
      </c>
      <c r="U1037" s="461" t="s">
        <v>918</v>
      </c>
      <c r="V1037" s="461" t="s">
        <v>918</v>
      </c>
      <c r="W1037" s="461" t="s">
        <v>918</v>
      </c>
      <c r="X1037" s="461" t="s">
        <v>918</v>
      </c>
      <c r="Y1037" s="461" t="s">
        <v>918</v>
      </c>
      <c r="Z1037" s="726"/>
      <c r="AA1037" s="726"/>
      <c r="AB1037" s="726"/>
      <c r="AC1037" s="726"/>
      <c r="AD1037" s="726"/>
      <c r="AE1037" s="726"/>
      <c r="AF1037" s="726"/>
      <c r="AG1037" s="726"/>
      <c r="AH1037" s="726"/>
      <c r="AI1037" s="726"/>
      <c r="AJ1037" s="726"/>
      <c r="AK1037" s="726"/>
      <c r="AL1037" s="726"/>
      <c r="AM1037" s="726"/>
      <c r="AN1037" s="726"/>
      <c r="AO1037" s="726"/>
      <c r="AP1037" s="726"/>
      <c r="AQ1037" s="726"/>
      <c r="AR1037" s="726"/>
      <c r="AS1037" s="726"/>
      <c r="AT1037" s="726"/>
      <c r="AU1037" s="726"/>
      <c r="AV1037" s="726"/>
      <c r="AW1037" s="726"/>
      <c r="AX1037" s="726"/>
      <c r="AY1037" s="726"/>
      <c r="AZ1037" s="726"/>
      <c r="BA1037" s="726"/>
      <c r="BB1037" s="726"/>
      <c r="BC1037" s="726"/>
      <c r="BD1037" s="726"/>
      <c r="BE1037" s="726"/>
      <c r="BF1037" s="726"/>
      <c r="BG1037" s="726"/>
      <c r="BH1037" s="726"/>
      <c r="BI1037" s="726"/>
      <c r="BJ1037" s="726"/>
      <c r="BK1037" s="726"/>
      <c r="BL1037" s="726"/>
    </row>
    <row r="1038" spans="1:64" outlineLevel="1" x14ac:dyDescent="0.2">
      <c r="A1038" s="461" t="s">
        <v>1615</v>
      </c>
      <c r="B1038" s="461" t="s">
        <v>918</v>
      </c>
      <c r="C1038" s="461" t="s">
        <v>918</v>
      </c>
      <c r="D1038" s="461" t="s">
        <v>918</v>
      </c>
      <c r="E1038" s="461" t="s">
        <v>918</v>
      </c>
      <c r="F1038" s="461" t="s">
        <v>918</v>
      </c>
      <c r="G1038" s="461" t="s">
        <v>918</v>
      </c>
      <c r="H1038" s="461" t="s">
        <v>918</v>
      </c>
      <c r="I1038" s="461" t="s">
        <v>918</v>
      </c>
      <c r="J1038" s="461" t="s">
        <v>918</v>
      </c>
      <c r="K1038" s="461" t="s">
        <v>918</v>
      </c>
      <c r="L1038" s="461" t="s">
        <v>918</v>
      </c>
      <c r="M1038" s="461" t="s">
        <v>918</v>
      </c>
      <c r="N1038" s="461" t="s">
        <v>918</v>
      </c>
      <c r="O1038" s="461" t="s">
        <v>918</v>
      </c>
      <c r="P1038" s="461" t="s">
        <v>918</v>
      </c>
      <c r="Q1038" s="461" t="s">
        <v>918</v>
      </c>
      <c r="R1038" s="461" t="s">
        <v>918</v>
      </c>
      <c r="S1038" s="461" t="s">
        <v>918</v>
      </c>
      <c r="T1038" s="461" t="s">
        <v>918</v>
      </c>
      <c r="U1038" s="461" t="s">
        <v>918</v>
      </c>
      <c r="V1038" s="461" t="s">
        <v>918</v>
      </c>
      <c r="W1038" s="461" t="s">
        <v>918</v>
      </c>
      <c r="X1038" s="461" t="s">
        <v>918</v>
      </c>
      <c r="Y1038" s="461" t="s">
        <v>918</v>
      </c>
      <c r="Z1038" s="726"/>
      <c r="AA1038" s="726"/>
      <c r="AB1038" s="726"/>
      <c r="AC1038" s="726"/>
      <c r="AD1038" s="726"/>
      <c r="AE1038" s="726"/>
      <c r="AF1038" s="726"/>
      <c r="AG1038" s="726"/>
      <c r="AH1038" s="726"/>
      <c r="AI1038" s="726"/>
      <c r="AJ1038" s="726"/>
      <c r="AK1038" s="726"/>
      <c r="AL1038" s="726"/>
      <c r="AM1038" s="726"/>
      <c r="AN1038" s="726"/>
      <c r="AO1038" s="726"/>
      <c r="AP1038" s="726"/>
      <c r="AQ1038" s="726"/>
      <c r="AR1038" s="726"/>
      <c r="AS1038" s="726"/>
      <c r="AT1038" s="726"/>
      <c r="AU1038" s="726"/>
      <c r="AV1038" s="726"/>
      <c r="AW1038" s="726"/>
      <c r="AX1038" s="726"/>
      <c r="AY1038" s="726"/>
      <c r="AZ1038" s="726"/>
      <c r="BA1038" s="726"/>
      <c r="BB1038" s="726"/>
      <c r="BC1038" s="726"/>
      <c r="BD1038" s="726"/>
      <c r="BE1038" s="726"/>
      <c r="BF1038" s="726"/>
      <c r="BG1038" s="726"/>
      <c r="BH1038" s="726"/>
      <c r="BI1038" s="726"/>
      <c r="BJ1038" s="726"/>
      <c r="BK1038" s="726"/>
      <c r="BL1038" s="726"/>
    </row>
    <row r="1039" spans="1:64" outlineLevel="1" x14ac:dyDescent="0.2">
      <c r="A1039" s="461" t="s">
        <v>1616</v>
      </c>
      <c r="B1039" s="461" t="s">
        <v>918</v>
      </c>
      <c r="C1039" s="461" t="s">
        <v>918</v>
      </c>
      <c r="D1039" s="461" t="s">
        <v>918</v>
      </c>
      <c r="E1039" s="461" t="s">
        <v>918</v>
      </c>
      <c r="F1039" s="461" t="s">
        <v>918</v>
      </c>
      <c r="G1039" s="461" t="s">
        <v>918</v>
      </c>
      <c r="H1039" s="461" t="s">
        <v>918</v>
      </c>
      <c r="I1039" s="461" t="s">
        <v>918</v>
      </c>
      <c r="J1039" s="461" t="s">
        <v>918</v>
      </c>
      <c r="K1039" s="461" t="s">
        <v>918</v>
      </c>
      <c r="L1039" s="461" t="s">
        <v>918</v>
      </c>
      <c r="M1039" s="461" t="s">
        <v>918</v>
      </c>
      <c r="N1039" s="461" t="s">
        <v>918</v>
      </c>
      <c r="O1039" s="461" t="s">
        <v>918</v>
      </c>
      <c r="P1039" s="461" t="s">
        <v>918</v>
      </c>
      <c r="Q1039" s="461" t="s">
        <v>918</v>
      </c>
      <c r="R1039" s="461" t="s">
        <v>918</v>
      </c>
      <c r="S1039" s="461" t="s">
        <v>918</v>
      </c>
      <c r="T1039" s="461" t="s">
        <v>918</v>
      </c>
      <c r="U1039" s="461" t="s">
        <v>918</v>
      </c>
      <c r="V1039" s="461" t="s">
        <v>918</v>
      </c>
      <c r="W1039" s="461" t="s">
        <v>918</v>
      </c>
      <c r="X1039" s="461" t="s">
        <v>918</v>
      </c>
      <c r="Y1039" s="461" t="s">
        <v>918</v>
      </c>
      <c r="Z1039" s="726"/>
      <c r="AA1039" s="726"/>
      <c r="AB1039" s="726"/>
      <c r="AC1039" s="726"/>
      <c r="AD1039" s="726"/>
      <c r="AE1039" s="726"/>
      <c r="AF1039" s="726"/>
      <c r="AG1039" s="726"/>
      <c r="AH1039" s="726"/>
      <c r="AI1039" s="726"/>
      <c r="AJ1039" s="726"/>
      <c r="AK1039" s="726"/>
      <c r="AL1039" s="726"/>
      <c r="AM1039" s="726"/>
      <c r="AN1039" s="726"/>
      <c r="AO1039" s="726"/>
      <c r="AP1039" s="726"/>
      <c r="AQ1039" s="726"/>
      <c r="AR1039" s="726"/>
      <c r="AS1039" s="726"/>
      <c r="AT1039" s="726"/>
      <c r="AU1039" s="726"/>
      <c r="AV1039" s="726"/>
      <c r="AW1039" s="726"/>
      <c r="AX1039" s="726"/>
      <c r="AY1039" s="726"/>
      <c r="AZ1039" s="726"/>
      <c r="BA1039" s="726"/>
      <c r="BB1039" s="726"/>
      <c r="BC1039" s="726"/>
      <c r="BD1039" s="726"/>
      <c r="BE1039" s="726"/>
      <c r="BF1039" s="726"/>
      <c r="BG1039" s="726"/>
      <c r="BH1039" s="726"/>
      <c r="BI1039" s="726"/>
      <c r="BJ1039" s="726"/>
      <c r="BK1039" s="726"/>
      <c r="BL1039" s="726"/>
    </row>
    <row r="1040" spans="1:64" outlineLevel="1" x14ac:dyDescent="0.2">
      <c r="A1040" s="461" t="s">
        <v>1617</v>
      </c>
      <c r="B1040" s="461" t="s">
        <v>918</v>
      </c>
      <c r="C1040" s="461" t="s">
        <v>918</v>
      </c>
      <c r="D1040" s="461" t="s">
        <v>918</v>
      </c>
      <c r="E1040" s="461" t="s">
        <v>918</v>
      </c>
      <c r="F1040" s="461" t="s">
        <v>918</v>
      </c>
      <c r="G1040" s="461" t="s">
        <v>918</v>
      </c>
      <c r="H1040" s="461" t="s">
        <v>918</v>
      </c>
      <c r="I1040" s="461" t="s">
        <v>918</v>
      </c>
      <c r="J1040" s="461" t="s">
        <v>918</v>
      </c>
      <c r="K1040" s="461" t="s">
        <v>918</v>
      </c>
      <c r="L1040" s="461" t="s">
        <v>918</v>
      </c>
      <c r="M1040" s="461" t="s">
        <v>918</v>
      </c>
      <c r="N1040" s="461" t="s">
        <v>918</v>
      </c>
      <c r="O1040" s="461" t="s">
        <v>918</v>
      </c>
      <c r="P1040" s="461" t="s">
        <v>918</v>
      </c>
      <c r="Q1040" s="461" t="s">
        <v>918</v>
      </c>
      <c r="R1040" s="461" t="s">
        <v>918</v>
      </c>
      <c r="S1040" s="461" t="s">
        <v>918</v>
      </c>
      <c r="T1040" s="461" t="s">
        <v>918</v>
      </c>
      <c r="U1040" s="461" t="s">
        <v>918</v>
      </c>
      <c r="V1040" s="461" t="s">
        <v>918</v>
      </c>
      <c r="W1040" s="461" t="s">
        <v>918</v>
      </c>
      <c r="X1040" s="461" t="s">
        <v>918</v>
      </c>
      <c r="Y1040" s="461" t="s">
        <v>918</v>
      </c>
      <c r="Z1040" s="726"/>
      <c r="AA1040" s="726"/>
      <c r="AB1040" s="726"/>
      <c r="AC1040" s="726"/>
      <c r="AD1040" s="726"/>
      <c r="AE1040" s="726"/>
      <c r="AF1040" s="726"/>
      <c r="AG1040" s="726"/>
      <c r="AH1040" s="726"/>
      <c r="AI1040" s="726"/>
      <c r="AJ1040" s="726"/>
      <c r="AK1040" s="726"/>
      <c r="AL1040" s="726"/>
      <c r="AM1040" s="726"/>
      <c r="AN1040" s="726"/>
      <c r="AO1040" s="726"/>
      <c r="AP1040" s="726"/>
      <c r="AQ1040" s="726"/>
      <c r="AR1040" s="726"/>
      <c r="AS1040" s="726"/>
      <c r="AT1040" s="726"/>
      <c r="AU1040" s="726"/>
      <c r="AV1040" s="726"/>
      <c r="AW1040" s="726"/>
      <c r="AX1040" s="726"/>
      <c r="AY1040" s="726"/>
      <c r="AZ1040" s="726"/>
      <c r="BA1040" s="726"/>
      <c r="BB1040" s="726"/>
      <c r="BC1040" s="726"/>
      <c r="BD1040" s="726"/>
      <c r="BE1040" s="726"/>
      <c r="BF1040" s="726"/>
      <c r="BG1040" s="726"/>
      <c r="BH1040" s="726"/>
      <c r="BI1040" s="726"/>
      <c r="BJ1040" s="726"/>
      <c r="BK1040" s="726"/>
      <c r="BL1040" s="726"/>
    </row>
    <row r="1041" spans="1:64" outlineLevel="1" x14ac:dyDescent="0.2">
      <c r="A1041" s="461" t="s">
        <v>1618</v>
      </c>
      <c r="B1041" s="461" t="s">
        <v>918</v>
      </c>
      <c r="C1041" s="461" t="s">
        <v>918</v>
      </c>
      <c r="D1041" s="461" t="s">
        <v>918</v>
      </c>
      <c r="E1041" s="461" t="s">
        <v>918</v>
      </c>
      <c r="F1041" s="461" t="s">
        <v>918</v>
      </c>
      <c r="G1041" s="461" t="s">
        <v>918</v>
      </c>
      <c r="H1041" s="461" t="s">
        <v>918</v>
      </c>
      <c r="I1041" s="461" t="s">
        <v>918</v>
      </c>
      <c r="J1041" s="461" t="s">
        <v>918</v>
      </c>
      <c r="K1041" s="461" t="s">
        <v>918</v>
      </c>
      <c r="L1041" s="461" t="s">
        <v>918</v>
      </c>
      <c r="M1041" s="461" t="s">
        <v>918</v>
      </c>
      <c r="N1041" s="461" t="s">
        <v>918</v>
      </c>
      <c r="O1041" s="461" t="s">
        <v>918</v>
      </c>
      <c r="P1041" s="461" t="s">
        <v>918</v>
      </c>
      <c r="Q1041" s="461" t="s">
        <v>918</v>
      </c>
      <c r="R1041" s="461" t="s">
        <v>918</v>
      </c>
      <c r="S1041" s="461" t="s">
        <v>918</v>
      </c>
      <c r="T1041" s="461" t="s">
        <v>918</v>
      </c>
      <c r="U1041" s="461" t="s">
        <v>918</v>
      </c>
      <c r="V1041" s="461" t="s">
        <v>918</v>
      </c>
      <c r="W1041" s="461" t="s">
        <v>918</v>
      </c>
      <c r="X1041" s="461" t="s">
        <v>918</v>
      </c>
      <c r="Y1041" s="461" t="s">
        <v>918</v>
      </c>
      <c r="Z1041" s="726"/>
      <c r="AA1041" s="726"/>
      <c r="AB1041" s="726"/>
      <c r="AC1041" s="726"/>
      <c r="AD1041" s="726"/>
      <c r="AE1041" s="726"/>
      <c r="AF1041" s="726"/>
      <c r="AG1041" s="726"/>
      <c r="AH1041" s="726"/>
      <c r="AI1041" s="726"/>
      <c r="AJ1041" s="726"/>
      <c r="AK1041" s="726"/>
      <c r="AL1041" s="726"/>
      <c r="AM1041" s="726"/>
      <c r="AN1041" s="726"/>
      <c r="AO1041" s="726"/>
      <c r="AP1041" s="726"/>
      <c r="AQ1041" s="726"/>
      <c r="AR1041" s="726"/>
      <c r="AS1041" s="726"/>
      <c r="AT1041" s="726"/>
      <c r="AU1041" s="726"/>
      <c r="AV1041" s="726"/>
      <c r="AW1041" s="726"/>
      <c r="AX1041" s="726"/>
      <c r="AY1041" s="726"/>
      <c r="AZ1041" s="726"/>
      <c r="BA1041" s="726"/>
      <c r="BB1041" s="726"/>
      <c r="BC1041" s="726"/>
      <c r="BD1041" s="726"/>
      <c r="BE1041" s="726"/>
      <c r="BF1041" s="726"/>
      <c r="BG1041" s="726"/>
      <c r="BH1041" s="726"/>
      <c r="BI1041" s="726"/>
      <c r="BJ1041" s="726"/>
      <c r="BK1041" s="726"/>
      <c r="BL1041" s="726"/>
    </row>
    <row r="1042" spans="1:64" outlineLevel="1" x14ac:dyDescent="0.2">
      <c r="A1042" s="461" t="s">
        <v>1619</v>
      </c>
      <c r="B1042" s="461" t="s">
        <v>918</v>
      </c>
      <c r="C1042" s="461" t="s">
        <v>918</v>
      </c>
      <c r="D1042" s="461" t="s">
        <v>918</v>
      </c>
      <c r="E1042" s="461" t="s">
        <v>918</v>
      </c>
      <c r="F1042" s="461" t="s">
        <v>918</v>
      </c>
      <c r="G1042" s="461" t="s">
        <v>918</v>
      </c>
      <c r="H1042" s="461" t="s">
        <v>918</v>
      </c>
      <c r="I1042" s="461" t="s">
        <v>918</v>
      </c>
      <c r="J1042" s="461" t="s">
        <v>918</v>
      </c>
      <c r="K1042" s="461" t="s">
        <v>918</v>
      </c>
      <c r="L1042" s="461" t="s">
        <v>918</v>
      </c>
      <c r="M1042" s="461" t="s">
        <v>918</v>
      </c>
      <c r="N1042" s="461" t="s">
        <v>918</v>
      </c>
      <c r="O1042" s="461" t="s">
        <v>918</v>
      </c>
      <c r="P1042" s="461" t="s">
        <v>918</v>
      </c>
      <c r="Q1042" s="461" t="s">
        <v>918</v>
      </c>
      <c r="R1042" s="461" t="s">
        <v>918</v>
      </c>
      <c r="S1042" s="461" t="s">
        <v>918</v>
      </c>
      <c r="T1042" s="461" t="s">
        <v>918</v>
      </c>
      <c r="U1042" s="461" t="s">
        <v>918</v>
      </c>
      <c r="V1042" s="461" t="s">
        <v>918</v>
      </c>
      <c r="W1042" s="461" t="s">
        <v>918</v>
      </c>
      <c r="X1042" s="461" t="s">
        <v>918</v>
      </c>
      <c r="Y1042" s="461" t="s">
        <v>918</v>
      </c>
      <c r="Z1042" s="726"/>
      <c r="AA1042" s="726"/>
      <c r="AB1042" s="726"/>
      <c r="AC1042" s="726"/>
      <c r="AD1042" s="726"/>
      <c r="AE1042" s="726"/>
      <c r="AF1042" s="726"/>
      <c r="AG1042" s="726"/>
      <c r="AH1042" s="726"/>
      <c r="AI1042" s="726"/>
      <c r="AJ1042" s="726"/>
      <c r="AK1042" s="726"/>
      <c r="AL1042" s="726"/>
      <c r="AM1042" s="726"/>
      <c r="AN1042" s="726"/>
      <c r="AO1042" s="726"/>
      <c r="AP1042" s="726"/>
      <c r="AQ1042" s="726"/>
      <c r="AR1042" s="726"/>
      <c r="AS1042" s="726"/>
      <c r="AT1042" s="726"/>
      <c r="AU1042" s="726"/>
      <c r="AV1042" s="726"/>
      <c r="AW1042" s="726"/>
      <c r="AX1042" s="726"/>
      <c r="AY1042" s="726"/>
      <c r="AZ1042" s="726"/>
      <c r="BA1042" s="726"/>
      <c r="BB1042" s="726"/>
      <c r="BC1042" s="726"/>
      <c r="BD1042" s="726"/>
      <c r="BE1042" s="726"/>
      <c r="BF1042" s="726"/>
      <c r="BG1042" s="726"/>
      <c r="BH1042" s="726"/>
      <c r="BI1042" s="726"/>
      <c r="BJ1042" s="726"/>
      <c r="BK1042" s="726"/>
      <c r="BL1042" s="726"/>
    </row>
    <row r="1043" spans="1:64" outlineLevel="1" x14ac:dyDescent="0.2">
      <c r="A1043" s="726"/>
      <c r="B1043" s="726"/>
      <c r="C1043" s="726"/>
      <c r="D1043" s="726"/>
      <c r="E1043" s="726"/>
      <c r="F1043" s="726"/>
      <c r="G1043" s="726"/>
      <c r="H1043" s="726"/>
      <c r="I1043" s="726"/>
      <c r="J1043" s="726"/>
      <c r="K1043" s="726"/>
      <c r="L1043" s="726"/>
      <c r="M1043" s="726"/>
      <c r="N1043" s="726"/>
      <c r="O1043" s="726"/>
      <c r="P1043" s="726"/>
      <c r="Q1043" s="726"/>
      <c r="R1043" s="726"/>
      <c r="S1043" s="726"/>
      <c r="T1043" s="726"/>
      <c r="U1043" s="726"/>
      <c r="V1043" s="726"/>
      <c r="W1043" s="726"/>
      <c r="X1043" s="726"/>
      <c r="Y1043" s="726"/>
      <c r="Z1043" s="726"/>
      <c r="AA1043" s="726"/>
      <c r="AB1043" s="726"/>
      <c r="AC1043" s="726"/>
      <c r="AD1043" s="726"/>
      <c r="AE1043" s="726"/>
      <c r="AF1043" s="726"/>
      <c r="AG1043" s="726"/>
      <c r="AH1043" s="726"/>
      <c r="AI1043" s="726"/>
      <c r="AJ1043" s="726"/>
      <c r="AK1043" s="726"/>
      <c r="AL1043" s="726"/>
      <c r="AM1043" s="726"/>
      <c r="AN1043" s="726"/>
      <c r="AO1043" s="726"/>
      <c r="AP1043" s="726"/>
      <c r="AQ1043" s="726"/>
      <c r="AR1043" s="726"/>
      <c r="AS1043" s="726"/>
      <c r="AT1043" s="726"/>
      <c r="AU1043" s="726"/>
      <c r="AV1043" s="726"/>
      <c r="AW1043" s="726"/>
      <c r="AX1043" s="726"/>
      <c r="AY1043" s="726"/>
      <c r="AZ1043" s="726"/>
      <c r="BA1043" s="726"/>
      <c r="BB1043" s="726"/>
      <c r="BC1043" s="726"/>
      <c r="BD1043" s="726"/>
      <c r="BE1043" s="726"/>
      <c r="BF1043" s="726"/>
      <c r="BG1043" s="726"/>
      <c r="BH1043" s="726"/>
      <c r="BI1043" s="726"/>
      <c r="BJ1043" s="726"/>
      <c r="BK1043" s="726"/>
      <c r="BL1043" s="726"/>
    </row>
    <row r="1044" spans="1:64" outlineLevel="1" x14ac:dyDescent="0.2">
      <c r="A1044" s="725" t="s">
        <v>1620</v>
      </c>
      <c r="B1044" s="726"/>
      <c r="C1044" s="726"/>
      <c r="D1044" s="726"/>
      <c r="E1044" s="726"/>
      <c r="F1044" s="726"/>
      <c r="G1044" s="726"/>
      <c r="H1044" s="726"/>
      <c r="I1044" s="726"/>
      <c r="J1044" s="726"/>
      <c r="K1044" s="726"/>
      <c r="L1044" s="726"/>
      <c r="M1044" s="726"/>
      <c r="N1044" s="726"/>
      <c r="O1044" s="726"/>
      <c r="P1044" s="726"/>
      <c r="Q1044" s="726"/>
      <c r="R1044" s="726"/>
      <c r="S1044" s="726"/>
      <c r="T1044" s="726"/>
      <c r="U1044" s="726"/>
      <c r="V1044" s="726"/>
      <c r="W1044" s="726"/>
      <c r="X1044" s="726"/>
      <c r="Y1044" s="726"/>
      <c r="Z1044" s="726"/>
      <c r="AA1044" s="726"/>
      <c r="AB1044" s="726"/>
      <c r="AC1044" s="726"/>
      <c r="AD1044" s="726"/>
      <c r="AE1044" s="726"/>
      <c r="AF1044" s="726"/>
      <c r="AG1044" s="726"/>
      <c r="AH1044" s="726"/>
      <c r="AI1044" s="726"/>
      <c r="AJ1044" s="726"/>
      <c r="AK1044" s="726"/>
      <c r="AL1044" s="726"/>
      <c r="AM1044" s="726"/>
      <c r="AN1044" s="726"/>
      <c r="AO1044" s="726"/>
      <c r="AP1044" s="726"/>
      <c r="AQ1044" s="726"/>
      <c r="AR1044" s="726"/>
      <c r="AS1044" s="726"/>
      <c r="AT1044" s="726"/>
      <c r="AU1044" s="726"/>
      <c r="AV1044" s="726"/>
      <c r="AW1044" s="726"/>
      <c r="AX1044" s="726"/>
      <c r="AY1044" s="726"/>
      <c r="AZ1044" s="726"/>
      <c r="BA1044" s="726"/>
      <c r="BB1044" s="726"/>
      <c r="BC1044" s="726"/>
      <c r="BD1044" s="726"/>
      <c r="BE1044" s="726"/>
      <c r="BF1044" s="726"/>
      <c r="BG1044" s="726"/>
      <c r="BH1044" s="726"/>
      <c r="BI1044" s="726"/>
      <c r="BJ1044" s="726"/>
      <c r="BK1044" s="726"/>
      <c r="BL1044" s="726"/>
    </row>
    <row r="1045" spans="1:64" x14ac:dyDescent="0.2">
      <c r="A1045" s="461"/>
      <c r="B1045" s="461" t="s">
        <v>595</v>
      </c>
      <c r="C1045" s="461" t="s">
        <v>596</v>
      </c>
      <c r="D1045" s="461" t="s">
        <v>597</v>
      </c>
      <c r="E1045" s="461" t="s">
        <v>598</v>
      </c>
      <c r="F1045" s="461" t="s">
        <v>619</v>
      </c>
      <c r="G1045" s="461" t="s">
        <v>783</v>
      </c>
      <c r="H1045" s="461" t="s">
        <v>752</v>
      </c>
      <c r="I1045" s="461" t="s">
        <v>753</v>
      </c>
      <c r="J1045" s="461" t="s">
        <v>754</v>
      </c>
      <c r="K1045" s="461" t="s">
        <v>755</v>
      </c>
      <c r="L1045" s="461" t="s">
        <v>756</v>
      </c>
      <c r="M1045" s="461" t="s">
        <v>757</v>
      </c>
      <c r="N1045" s="461" t="s">
        <v>758</v>
      </c>
      <c r="O1045" s="461" t="s">
        <v>759</v>
      </c>
      <c r="P1045" s="461" t="s">
        <v>760</v>
      </c>
      <c r="Q1045" s="461" t="s">
        <v>761</v>
      </c>
      <c r="R1045" s="461" t="s">
        <v>762</v>
      </c>
      <c r="S1045" s="461" t="s">
        <v>763</v>
      </c>
      <c r="T1045" s="461" t="s">
        <v>764</v>
      </c>
      <c r="U1045" s="461" t="s">
        <v>765</v>
      </c>
      <c r="V1045" s="461" t="s">
        <v>766</v>
      </c>
      <c r="W1045" s="461" t="s">
        <v>767</v>
      </c>
      <c r="X1045" s="461" t="s">
        <v>768</v>
      </c>
      <c r="Y1045" s="461" t="s">
        <v>769</v>
      </c>
      <c r="Z1045" s="726"/>
      <c r="AA1045" s="726"/>
      <c r="AB1045" s="726"/>
      <c r="AC1045" s="726"/>
      <c r="AD1045" s="726"/>
      <c r="AE1045" s="726"/>
      <c r="AF1045" s="726"/>
      <c r="AG1045" s="726"/>
      <c r="AH1045" s="726"/>
      <c r="AI1045" s="726"/>
      <c r="AJ1045" s="726"/>
      <c r="AK1045" s="726"/>
      <c r="AL1045" s="726"/>
      <c r="AM1045" s="726"/>
      <c r="AN1045" s="726"/>
      <c r="AO1045" s="726"/>
      <c r="AP1045" s="726"/>
      <c r="AQ1045" s="726"/>
      <c r="AR1045" s="726"/>
      <c r="AS1045" s="726"/>
      <c r="AT1045" s="726"/>
      <c r="AU1045" s="726"/>
      <c r="AV1045" s="726"/>
      <c r="AW1045" s="726"/>
      <c r="AX1045" s="726"/>
      <c r="AY1045" s="726"/>
      <c r="AZ1045" s="726"/>
      <c r="BA1045" s="726"/>
      <c r="BB1045" s="726"/>
      <c r="BC1045" s="726"/>
      <c r="BD1045" s="726"/>
      <c r="BE1045" s="726"/>
      <c r="BF1045" s="726"/>
      <c r="BG1045" s="726"/>
      <c r="BH1045" s="726"/>
      <c r="BI1045" s="726"/>
      <c r="BJ1045" s="726"/>
      <c r="BK1045" s="726"/>
      <c r="BL1045" s="726"/>
    </row>
    <row r="1046" spans="1:64" outlineLevel="1" x14ac:dyDescent="0.2">
      <c r="A1046" s="461" t="s">
        <v>1621</v>
      </c>
      <c r="B1046" s="461" t="s">
        <v>918</v>
      </c>
      <c r="C1046" s="461" t="s">
        <v>918</v>
      </c>
      <c r="D1046" s="461" t="s">
        <v>918</v>
      </c>
      <c r="E1046" s="461" t="s">
        <v>918</v>
      </c>
      <c r="F1046" s="461" t="s">
        <v>918</v>
      </c>
      <c r="G1046" s="461" t="s">
        <v>918</v>
      </c>
      <c r="H1046" s="461" t="s">
        <v>918</v>
      </c>
      <c r="I1046" s="461" t="s">
        <v>918</v>
      </c>
      <c r="J1046" s="461" t="s">
        <v>918</v>
      </c>
      <c r="K1046" s="461" t="s">
        <v>918</v>
      </c>
      <c r="L1046" s="461" t="s">
        <v>918</v>
      </c>
      <c r="M1046" s="461" t="s">
        <v>918</v>
      </c>
      <c r="N1046" s="461" t="s">
        <v>918</v>
      </c>
      <c r="O1046" s="461" t="s">
        <v>918</v>
      </c>
      <c r="P1046" s="461" t="s">
        <v>918</v>
      </c>
      <c r="Q1046" s="461" t="s">
        <v>918</v>
      </c>
      <c r="R1046" s="461" t="s">
        <v>918</v>
      </c>
      <c r="S1046" s="461" t="s">
        <v>918</v>
      </c>
      <c r="T1046" s="461" t="s">
        <v>918</v>
      </c>
      <c r="U1046" s="461" t="s">
        <v>918</v>
      </c>
      <c r="V1046" s="461" t="s">
        <v>918</v>
      </c>
      <c r="W1046" s="461" t="s">
        <v>918</v>
      </c>
      <c r="X1046" s="461" t="s">
        <v>918</v>
      </c>
      <c r="Y1046" s="461" t="s">
        <v>918</v>
      </c>
      <c r="Z1046" s="726"/>
      <c r="AA1046" s="726"/>
      <c r="AB1046" s="726"/>
      <c r="AC1046" s="726"/>
      <c r="AD1046" s="726"/>
      <c r="AE1046" s="726"/>
      <c r="AF1046" s="726"/>
      <c r="AG1046" s="726"/>
      <c r="AH1046" s="726"/>
      <c r="AI1046" s="726"/>
      <c r="AJ1046" s="726"/>
      <c r="AK1046" s="726"/>
      <c r="AL1046" s="726"/>
      <c r="AM1046" s="726"/>
      <c r="AN1046" s="726"/>
      <c r="AO1046" s="726"/>
      <c r="AP1046" s="726"/>
      <c r="AQ1046" s="726"/>
      <c r="AR1046" s="726"/>
      <c r="AS1046" s="726"/>
      <c r="AT1046" s="726"/>
      <c r="AU1046" s="726"/>
      <c r="AV1046" s="726"/>
      <c r="AW1046" s="726"/>
      <c r="AX1046" s="726"/>
      <c r="AY1046" s="726"/>
      <c r="AZ1046" s="726"/>
      <c r="BA1046" s="726"/>
      <c r="BB1046" s="726"/>
      <c r="BC1046" s="726"/>
      <c r="BD1046" s="726"/>
      <c r="BE1046" s="726"/>
      <c r="BF1046" s="726"/>
      <c r="BG1046" s="726"/>
      <c r="BH1046" s="726"/>
      <c r="BI1046" s="726"/>
      <c r="BJ1046" s="726"/>
      <c r="BK1046" s="726"/>
      <c r="BL1046" s="726"/>
    </row>
    <row r="1047" spans="1:64" outlineLevel="1" x14ac:dyDescent="0.2">
      <c r="A1047" s="461" t="s">
        <v>1622</v>
      </c>
      <c r="B1047" s="461" t="s">
        <v>918</v>
      </c>
      <c r="C1047" s="461" t="s">
        <v>918</v>
      </c>
      <c r="D1047" s="461" t="s">
        <v>918</v>
      </c>
      <c r="E1047" s="461" t="s">
        <v>918</v>
      </c>
      <c r="F1047" s="461" t="s">
        <v>918</v>
      </c>
      <c r="G1047" s="461" t="s">
        <v>918</v>
      </c>
      <c r="H1047" s="461" t="s">
        <v>918</v>
      </c>
      <c r="I1047" s="461" t="s">
        <v>918</v>
      </c>
      <c r="J1047" s="461" t="s">
        <v>918</v>
      </c>
      <c r="K1047" s="461" t="s">
        <v>918</v>
      </c>
      <c r="L1047" s="461" t="s">
        <v>918</v>
      </c>
      <c r="M1047" s="461" t="s">
        <v>918</v>
      </c>
      <c r="N1047" s="461" t="s">
        <v>918</v>
      </c>
      <c r="O1047" s="461" t="s">
        <v>918</v>
      </c>
      <c r="P1047" s="461" t="s">
        <v>918</v>
      </c>
      <c r="Q1047" s="461" t="s">
        <v>918</v>
      </c>
      <c r="R1047" s="461" t="s">
        <v>918</v>
      </c>
      <c r="S1047" s="461" t="s">
        <v>918</v>
      </c>
      <c r="T1047" s="461" t="s">
        <v>918</v>
      </c>
      <c r="U1047" s="461" t="s">
        <v>918</v>
      </c>
      <c r="V1047" s="461" t="s">
        <v>918</v>
      </c>
      <c r="W1047" s="461" t="s">
        <v>918</v>
      </c>
      <c r="X1047" s="461" t="s">
        <v>918</v>
      </c>
      <c r="Y1047" s="461" t="s">
        <v>918</v>
      </c>
      <c r="Z1047" s="726"/>
      <c r="AA1047" s="726"/>
      <c r="AB1047" s="726"/>
      <c r="AC1047" s="726"/>
      <c r="AD1047" s="726"/>
      <c r="AE1047" s="726"/>
      <c r="AF1047" s="726"/>
      <c r="AG1047" s="726"/>
      <c r="AH1047" s="726"/>
      <c r="AI1047" s="726"/>
      <c r="AJ1047" s="726"/>
      <c r="AK1047" s="726"/>
      <c r="AL1047" s="726"/>
      <c r="AM1047" s="726"/>
      <c r="AN1047" s="726"/>
      <c r="AO1047" s="726"/>
      <c r="AP1047" s="726"/>
      <c r="AQ1047" s="726"/>
      <c r="AR1047" s="726"/>
      <c r="AS1047" s="726"/>
      <c r="AT1047" s="726"/>
      <c r="AU1047" s="726"/>
      <c r="AV1047" s="726"/>
      <c r="AW1047" s="726"/>
      <c r="AX1047" s="726"/>
      <c r="AY1047" s="726"/>
      <c r="AZ1047" s="726"/>
      <c r="BA1047" s="726"/>
      <c r="BB1047" s="726"/>
      <c r="BC1047" s="726"/>
      <c r="BD1047" s="726"/>
      <c r="BE1047" s="726"/>
      <c r="BF1047" s="726"/>
      <c r="BG1047" s="726"/>
      <c r="BH1047" s="726"/>
      <c r="BI1047" s="726"/>
      <c r="BJ1047" s="726"/>
      <c r="BK1047" s="726"/>
      <c r="BL1047" s="726"/>
    </row>
    <row r="1048" spans="1:64" outlineLevel="1" x14ac:dyDescent="0.2">
      <c r="A1048" s="461" t="s">
        <v>1623</v>
      </c>
      <c r="B1048" s="461" t="s">
        <v>918</v>
      </c>
      <c r="C1048" s="461" t="s">
        <v>918</v>
      </c>
      <c r="D1048" s="461" t="s">
        <v>918</v>
      </c>
      <c r="E1048" s="461" t="s">
        <v>918</v>
      </c>
      <c r="F1048" s="461" t="s">
        <v>918</v>
      </c>
      <c r="G1048" s="461" t="s">
        <v>918</v>
      </c>
      <c r="H1048" s="461" t="s">
        <v>918</v>
      </c>
      <c r="I1048" s="461" t="s">
        <v>918</v>
      </c>
      <c r="J1048" s="461" t="s">
        <v>918</v>
      </c>
      <c r="K1048" s="461" t="s">
        <v>918</v>
      </c>
      <c r="L1048" s="461" t="s">
        <v>918</v>
      </c>
      <c r="M1048" s="461" t="s">
        <v>918</v>
      </c>
      <c r="N1048" s="461" t="s">
        <v>918</v>
      </c>
      <c r="O1048" s="461" t="s">
        <v>918</v>
      </c>
      <c r="P1048" s="461" t="s">
        <v>918</v>
      </c>
      <c r="Q1048" s="461" t="s">
        <v>918</v>
      </c>
      <c r="R1048" s="461" t="s">
        <v>918</v>
      </c>
      <c r="S1048" s="461" t="s">
        <v>918</v>
      </c>
      <c r="T1048" s="461" t="s">
        <v>918</v>
      </c>
      <c r="U1048" s="461" t="s">
        <v>918</v>
      </c>
      <c r="V1048" s="461" t="s">
        <v>918</v>
      </c>
      <c r="W1048" s="461" t="s">
        <v>918</v>
      </c>
      <c r="X1048" s="461" t="s">
        <v>918</v>
      </c>
      <c r="Y1048" s="461" t="s">
        <v>918</v>
      </c>
      <c r="Z1048" s="726"/>
      <c r="AA1048" s="726"/>
      <c r="AB1048" s="726"/>
      <c r="AC1048" s="726"/>
      <c r="AD1048" s="726"/>
      <c r="AE1048" s="726"/>
      <c r="AF1048" s="726"/>
      <c r="AG1048" s="726"/>
      <c r="AH1048" s="726"/>
      <c r="AI1048" s="726"/>
      <c r="AJ1048" s="726"/>
      <c r="AK1048" s="726"/>
      <c r="AL1048" s="726"/>
      <c r="AM1048" s="726"/>
      <c r="AN1048" s="726"/>
      <c r="AO1048" s="726"/>
      <c r="AP1048" s="726"/>
      <c r="AQ1048" s="726"/>
      <c r="AR1048" s="726"/>
      <c r="AS1048" s="726"/>
      <c r="AT1048" s="726"/>
      <c r="AU1048" s="726"/>
      <c r="AV1048" s="726"/>
      <c r="AW1048" s="726"/>
      <c r="AX1048" s="726"/>
      <c r="AY1048" s="726"/>
      <c r="AZ1048" s="726"/>
      <c r="BA1048" s="726"/>
      <c r="BB1048" s="726"/>
      <c r="BC1048" s="726"/>
      <c r="BD1048" s="726"/>
      <c r="BE1048" s="726"/>
      <c r="BF1048" s="726"/>
      <c r="BG1048" s="726"/>
      <c r="BH1048" s="726"/>
      <c r="BI1048" s="726"/>
      <c r="BJ1048" s="726"/>
      <c r="BK1048" s="726"/>
      <c r="BL1048" s="726"/>
    </row>
    <row r="1049" spans="1:64" outlineLevel="1" x14ac:dyDescent="0.2">
      <c r="A1049" s="461" t="s">
        <v>1624</v>
      </c>
      <c r="B1049" s="461" t="s">
        <v>918</v>
      </c>
      <c r="C1049" s="461" t="s">
        <v>918</v>
      </c>
      <c r="D1049" s="461" t="s">
        <v>918</v>
      </c>
      <c r="E1049" s="461" t="s">
        <v>918</v>
      </c>
      <c r="F1049" s="461" t="s">
        <v>918</v>
      </c>
      <c r="G1049" s="461" t="s">
        <v>918</v>
      </c>
      <c r="H1049" s="461" t="s">
        <v>918</v>
      </c>
      <c r="I1049" s="461" t="s">
        <v>918</v>
      </c>
      <c r="J1049" s="461" t="s">
        <v>918</v>
      </c>
      <c r="K1049" s="461" t="s">
        <v>918</v>
      </c>
      <c r="L1049" s="461" t="s">
        <v>918</v>
      </c>
      <c r="M1049" s="461" t="s">
        <v>918</v>
      </c>
      <c r="N1049" s="461" t="s">
        <v>918</v>
      </c>
      <c r="O1049" s="461" t="s">
        <v>918</v>
      </c>
      <c r="P1049" s="461" t="s">
        <v>918</v>
      </c>
      <c r="Q1049" s="461" t="s">
        <v>918</v>
      </c>
      <c r="R1049" s="461" t="s">
        <v>918</v>
      </c>
      <c r="S1049" s="461" t="s">
        <v>918</v>
      </c>
      <c r="T1049" s="461" t="s">
        <v>918</v>
      </c>
      <c r="U1049" s="461" t="s">
        <v>918</v>
      </c>
      <c r="V1049" s="461" t="s">
        <v>918</v>
      </c>
      <c r="W1049" s="461" t="s">
        <v>918</v>
      </c>
      <c r="X1049" s="461" t="s">
        <v>918</v>
      </c>
      <c r="Y1049" s="461" t="s">
        <v>918</v>
      </c>
      <c r="Z1049" s="726"/>
      <c r="AA1049" s="726"/>
      <c r="AB1049" s="726"/>
      <c r="AC1049" s="726"/>
      <c r="AD1049" s="726"/>
      <c r="AE1049" s="726"/>
      <c r="AF1049" s="726"/>
      <c r="AG1049" s="726"/>
      <c r="AH1049" s="726"/>
      <c r="AI1049" s="726"/>
      <c r="AJ1049" s="726"/>
      <c r="AK1049" s="726"/>
      <c r="AL1049" s="726"/>
      <c r="AM1049" s="726"/>
      <c r="AN1049" s="726"/>
      <c r="AO1049" s="726"/>
      <c r="AP1049" s="726"/>
      <c r="AQ1049" s="726"/>
      <c r="AR1049" s="726"/>
      <c r="AS1049" s="726"/>
      <c r="AT1049" s="726"/>
      <c r="AU1049" s="726"/>
      <c r="AV1049" s="726"/>
      <c r="AW1049" s="726"/>
      <c r="AX1049" s="726"/>
      <c r="AY1049" s="726"/>
      <c r="AZ1049" s="726"/>
      <c r="BA1049" s="726"/>
      <c r="BB1049" s="726"/>
      <c r="BC1049" s="726"/>
      <c r="BD1049" s="726"/>
      <c r="BE1049" s="726"/>
      <c r="BF1049" s="726"/>
      <c r="BG1049" s="726"/>
      <c r="BH1049" s="726"/>
      <c r="BI1049" s="726"/>
      <c r="BJ1049" s="726"/>
      <c r="BK1049" s="726"/>
      <c r="BL1049" s="726"/>
    </row>
    <row r="1050" spans="1:64" outlineLevel="1" x14ac:dyDescent="0.2">
      <c r="A1050" s="461" t="s">
        <v>1625</v>
      </c>
      <c r="B1050" s="461" t="s">
        <v>918</v>
      </c>
      <c r="C1050" s="461" t="s">
        <v>918</v>
      </c>
      <c r="D1050" s="461" t="s">
        <v>918</v>
      </c>
      <c r="E1050" s="461" t="s">
        <v>918</v>
      </c>
      <c r="F1050" s="461" t="s">
        <v>918</v>
      </c>
      <c r="G1050" s="461" t="s">
        <v>918</v>
      </c>
      <c r="H1050" s="461" t="s">
        <v>918</v>
      </c>
      <c r="I1050" s="461" t="s">
        <v>918</v>
      </c>
      <c r="J1050" s="461" t="s">
        <v>918</v>
      </c>
      <c r="K1050" s="461" t="s">
        <v>918</v>
      </c>
      <c r="L1050" s="461" t="s">
        <v>918</v>
      </c>
      <c r="M1050" s="461" t="s">
        <v>918</v>
      </c>
      <c r="N1050" s="461" t="s">
        <v>918</v>
      </c>
      <c r="O1050" s="461" t="s">
        <v>918</v>
      </c>
      <c r="P1050" s="461" t="s">
        <v>918</v>
      </c>
      <c r="Q1050" s="461" t="s">
        <v>918</v>
      </c>
      <c r="R1050" s="461" t="s">
        <v>918</v>
      </c>
      <c r="S1050" s="461" t="s">
        <v>918</v>
      </c>
      <c r="T1050" s="461" t="s">
        <v>918</v>
      </c>
      <c r="U1050" s="461" t="s">
        <v>918</v>
      </c>
      <c r="V1050" s="461" t="s">
        <v>918</v>
      </c>
      <c r="W1050" s="461" t="s">
        <v>918</v>
      </c>
      <c r="X1050" s="461" t="s">
        <v>918</v>
      </c>
      <c r="Y1050" s="461" t="s">
        <v>918</v>
      </c>
      <c r="Z1050" s="726"/>
      <c r="AA1050" s="726"/>
      <c r="AB1050" s="726"/>
      <c r="AC1050" s="726"/>
      <c r="AD1050" s="726"/>
      <c r="AE1050" s="726"/>
      <c r="AF1050" s="726"/>
      <c r="AG1050" s="726"/>
      <c r="AH1050" s="726"/>
      <c r="AI1050" s="726"/>
      <c r="AJ1050" s="726"/>
      <c r="AK1050" s="726"/>
      <c r="AL1050" s="726"/>
      <c r="AM1050" s="726"/>
      <c r="AN1050" s="726"/>
      <c r="AO1050" s="726"/>
      <c r="AP1050" s="726"/>
      <c r="AQ1050" s="726"/>
      <c r="AR1050" s="726"/>
      <c r="AS1050" s="726"/>
      <c r="AT1050" s="726"/>
      <c r="AU1050" s="726"/>
      <c r="AV1050" s="726"/>
      <c r="AW1050" s="726"/>
      <c r="AX1050" s="726"/>
      <c r="AY1050" s="726"/>
      <c r="AZ1050" s="726"/>
      <c r="BA1050" s="726"/>
      <c r="BB1050" s="726"/>
      <c r="BC1050" s="726"/>
      <c r="BD1050" s="726"/>
      <c r="BE1050" s="726"/>
      <c r="BF1050" s="726"/>
      <c r="BG1050" s="726"/>
      <c r="BH1050" s="726"/>
      <c r="BI1050" s="726"/>
      <c r="BJ1050" s="726"/>
      <c r="BK1050" s="726"/>
      <c r="BL1050" s="726"/>
    </row>
    <row r="1051" spans="1:64" outlineLevel="1" x14ac:dyDescent="0.2">
      <c r="A1051" s="461" t="s">
        <v>1626</v>
      </c>
      <c r="B1051" s="461" t="s">
        <v>918</v>
      </c>
      <c r="C1051" s="461" t="s">
        <v>918</v>
      </c>
      <c r="D1051" s="461" t="s">
        <v>918</v>
      </c>
      <c r="E1051" s="461" t="s">
        <v>918</v>
      </c>
      <c r="F1051" s="461" t="s">
        <v>918</v>
      </c>
      <c r="G1051" s="461" t="s">
        <v>918</v>
      </c>
      <c r="H1051" s="461" t="s">
        <v>918</v>
      </c>
      <c r="I1051" s="461" t="s">
        <v>918</v>
      </c>
      <c r="J1051" s="461" t="s">
        <v>918</v>
      </c>
      <c r="K1051" s="461" t="s">
        <v>918</v>
      </c>
      <c r="L1051" s="461" t="s">
        <v>918</v>
      </c>
      <c r="M1051" s="461" t="s">
        <v>918</v>
      </c>
      <c r="N1051" s="461" t="s">
        <v>918</v>
      </c>
      <c r="O1051" s="461" t="s">
        <v>918</v>
      </c>
      <c r="P1051" s="461" t="s">
        <v>918</v>
      </c>
      <c r="Q1051" s="461" t="s">
        <v>918</v>
      </c>
      <c r="R1051" s="461" t="s">
        <v>918</v>
      </c>
      <c r="S1051" s="461" t="s">
        <v>918</v>
      </c>
      <c r="T1051" s="461" t="s">
        <v>918</v>
      </c>
      <c r="U1051" s="461" t="s">
        <v>918</v>
      </c>
      <c r="V1051" s="461" t="s">
        <v>918</v>
      </c>
      <c r="W1051" s="461" t="s">
        <v>918</v>
      </c>
      <c r="X1051" s="461" t="s">
        <v>918</v>
      </c>
      <c r="Y1051" s="461" t="s">
        <v>918</v>
      </c>
      <c r="Z1051" s="726"/>
      <c r="AA1051" s="726"/>
      <c r="AB1051" s="726"/>
      <c r="AC1051" s="726"/>
      <c r="AD1051" s="726"/>
      <c r="AE1051" s="726"/>
      <c r="AF1051" s="726"/>
      <c r="AG1051" s="726"/>
      <c r="AH1051" s="726"/>
      <c r="AI1051" s="726"/>
      <c r="AJ1051" s="726"/>
      <c r="AK1051" s="726"/>
      <c r="AL1051" s="726"/>
      <c r="AM1051" s="726"/>
      <c r="AN1051" s="726"/>
      <c r="AO1051" s="726"/>
      <c r="AP1051" s="726"/>
      <c r="AQ1051" s="726"/>
      <c r="AR1051" s="726"/>
      <c r="AS1051" s="726"/>
      <c r="AT1051" s="726"/>
      <c r="AU1051" s="726"/>
      <c r="AV1051" s="726"/>
      <c r="AW1051" s="726"/>
      <c r="AX1051" s="726"/>
      <c r="AY1051" s="726"/>
      <c r="AZ1051" s="726"/>
      <c r="BA1051" s="726"/>
      <c r="BB1051" s="726"/>
      <c r="BC1051" s="726"/>
      <c r="BD1051" s="726"/>
      <c r="BE1051" s="726"/>
      <c r="BF1051" s="726"/>
      <c r="BG1051" s="726"/>
      <c r="BH1051" s="726"/>
      <c r="BI1051" s="726"/>
      <c r="BJ1051" s="726"/>
      <c r="BK1051" s="726"/>
      <c r="BL1051" s="726"/>
    </row>
    <row r="1052" spans="1:64" outlineLevel="1" x14ac:dyDescent="0.2">
      <c r="A1052" s="461" t="s">
        <v>1627</v>
      </c>
      <c r="B1052" s="461" t="s">
        <v>918</v>
      </c>
      <c r="C1052" s="461" t="s">
        <v>918</v>
      </c>
      <c r="D1052" s="461" t="s">
        <v>918</v>
      </c>
      <c r="E1052" s="461" t="s">
        <v>918</v>
      </c>
      <c r="F1052" s="461" t="s">
        <v>918</v>
      </c>
      <c r="G1052" s="461" t="s">
        <v>918</v>
      </c>
      <c r="H1052" s="461" t="s">
        <v>918</v>
      </c>
      <c r="I1052" s="461" t="s">
        <v>918</v>
      </c>
      <c r="J1052" s="461" t="s">
        <v>918</v>
      </c>
      <c r="K1052" s="461" t="s">
        <v>918</v>
      </c>
      <c r="L1052" s="461" t="s">
        <v>918</v>
      </c>
      <c r="M1052" s="461" t="s">
        <v>918</v>
      </c>
      <c r="N1052" s="461" t="s">
        <v>918</v>
      </c>
      <c r="O1052" s="461" t="s">
        <v>918</v>
      </c>
      <c r="P1052" s="461" t="s">
        <v>918</v>
      </c>
      <c r="Q1052" s="461" t="s">
        <v>918</v>
      </c>
      <c r="R1052" s="461" t="s">
        <v>918</v>
      </c>
      <c r="S1052" s="461" t="s">
        <v>918</v>
      </c>
      <c r="T1052" s="461" t="s">
        <v>918</v>
      </c>
      <c r="U1052" s="461" t="s">
        <v>918</v>
      </c>
      <c r="V1052" s="461" t="s">
        <v>918</v>
      </c>
      <c r="W1052" s="461" t="s">
        <v>918</v>
      </c>
      <c r="X1052" s="461" t="s">
        <v>918</v>
      </c>
      <c r="Y1052" s="461" t="s">
        <v>918</v>
      </c>
      <c r="Z1052" s="726"/>
      <c r="AA1052" s="726"/>
      <c r="AB1052" s="726"/>
      <c r="AC1052" s="726"/>
      <c r="AD1052" s="726"/>
      <c r="AE1052" s="726"/>
      <c r="AF1052" s="726"/>
      <c r="AG1052" s="726"/>
      <c r="AH1052" s="726"/>
      <c r="AI1052" s="726"/>
      <c r="AJ1052" s="726"/>
      <c r="AK1052" s="726"/>
      <c r="AL1052" s="726"/>
      <c r="AM1052" s="726"/>
      <c r="AN1052" s="726"/>
      <c r="AO1052" s="726"/>
      <c r="AP1052" s="726"/>
      <c r="AQ1052" s="726"/>
      <c r="AR1052" s="726"/>
      <c r="AS1052" s="726"/>
      <c r="AT1052" s="726"/>
      <c r="AU1052" s="726"/>
      <c r="AV1052" s="726"/>
      <c r="AW1052" s="726"/>
      <c r="AX1052" s="726"/>
      <c r="AY1052" s="726"/>
      <c r="AZ1052" s="726"/>
      <c r="BA1052" s="726"/>
      <c r="BB1052" s="726"/>
      <c r="BC1052" s="726"/>
      <c r="BD1052" s="726"/>
      <c r="BE1052" s="726"/>
      <c r="BF1052" s="726"/>
      <c r="BG1052" s="726"/>
      <c r="BH1052" s="726"/>
      <c r="BI1052" s="726"/>
      <c r="BJ1052" s="726"/>
      <c r="BK1052" s="726"/>
      <c r="BL1052" s="726"/>
    </row>
    <row r="1053" spans="1:64" outlineLevel="1" x14ac:dyDescent="0.2">
      <c r="A1053" s="461" t="s">
        <v>1628</v>
      </c>
      <c r="B1053" s="461" t="s">
        <v>918</v>
      </c>
      <c r="C1053" s="461" t="s">
        <v>918</v>
      </c>
      <c r="D1053" s="461" t="s">
        <v>918</v>
      </c>
      <c r="E1053" s="461" t="s">
        <v>918</v>
      </c>
      <c r="F1053" s="461" t="s">
        <v>918</v>
      </c>
      <c r="G1053" s="461" t="s">
        <v>918</v>
      </c>
      <c r="H1053" s="461" t="s">
        <v>918</v>
      </c>
      <c r="I1053" s="461" t="s">
        <v>918</v>
      </c>
      <c r="J1053" s="461" t="s">
        <v>918</v>
      </c>
      <c r="K1053" s="461" t="s">
        <v>918</v>
      </c>
      <c r="L1053" s="461" t="s">
        <v>918</v>
      </c>
      <c r="M1053" s="461" t="s">
        <v>918</v>
      </c>
      <c r="N1053" s="461" t="s">
        <v>918</v>
      </c>
      <c r="O1053" s="461" t="s">
        <v>918</v>
      </c>
      <c r="P1053" s="461" t="s">
        <v>918</v>
      </c>
      <c r="Q1053" s="461" t="s">
        <v>918</v>
      </c>
      <c r="R1053" s="461" t="s">
        <v>918</v>
      </c>
      <c r="S1053" s="461" t="s">
        <v>918</v>
      </c>
      <c r="T1053" s="461" t="s">
        <v>918</v>
      </c>
      <c r="U1053" s="461" t="s">
        <v>918</v>
      </c>
      <c r="V1053" s="461" t="s">
        <v>918</v>
      </c>
      <c r="W1053" s="461" t="s">
        <v>918</v>
      </c>
      <c r="X1053" s="461" t="s">
        <v>918</v>
      </c>
      <c r="Y1053" s="461" t="s">
        <v>918</v>
      </c>
      <c r="Z1053" s="726"/>
      <c r="AA1053" s="726"/>
      <c r="AB1053" s="726"/>
      <c r="AC1053" s="726"/>
      <c r="AD1053" s="726"/>
      <c r="AE1053" s="726"/>
      <c r="AF1053" s="726"/>
      <c r="AG1053" s="726"/>
      <c r="AH1053" s="726"/>
      <c r="AI1053" s="726"/>
      <c r="AJ1053" s="726"/>
      <c r="AK1053" s="726"/>
      <c r="AL1053" s="726"/>
      <c r="AM1053" s="726"/>
      <c r="AN1053" s="726"/>
      <c r="AO1053" s="726"/>
      <c r="AP1053" s="726"/>
      <c r="AQ1053" s="726"/>
      <c r="AR1053" s="726"/>
      <c r="AS1053" s="726"/>
      <c r="AT1053" s="726"/>
      <c r="AU1053" s="726"/>
      <c r="AV1053" s="726"/>
      <c r="AW1053" s="726"/>
      <c r="AX1053" s="726"/>
      <c r="AY1053" s="726"/>
      <c r="AZ1053" s="726"/>
      <c r="BA1053" s="726"/>
      <c r="BB1053" s="726"/>
      <c r="BC1053" s="726"/>
      <c r="BD1053" s="726"/>
      <c r="BE1053" s="726"/>
      <c r="BF1053" s="726"/>
      <c r="BG1053" s="726"/>
      <c r="BH1053" s="726"/>
      <c r="BI1053" s="726"/>
      <c r="BJ1053" s="726"/>
      <c r="BK1053" s="726"/>
      <c r="BL1053" s="726"/>
    </row>
    <row r="1054" spans="1:64" outlineLevel="1" x14ac:dyDescent="0.2">
      <c r="A1054" s="461" t="s">
        <v>1629</v>
      </c>
      <c r="B1054" s="461" t="s">
        <v>918</v>
      </c>
      <c r="C1054" s="461" t="s">
        <v>918</v>
      </c>
      <c r="D1054" s="461" t="s">
        <v>918</v>
      </c>
      <c r="E1054" s="461" t="s">
        <v>918</v>
      </c>
      <c r="F1054" s="461" t="s">
        <v>918</v>
      </c>
      <c r="G1054" s="461" t="s">
        <v>918</v>
      </c>
      <c r="H1054" s="461" t="s">
        <v>918</v>
      </c>
      <c r="I1054" s="461" t="s">
        <v>918</v>
      </c>
      <c r="J1054" s="461" t="s">
        <v>918</v>
      </c>
      <c r="K1054" s="461" t="s">
        <v>918</v>
      </c>
      <c r="L1054" s="461" t="s">
        <v>918</v>
      </c>
      <c r="M1054" s="461" t="s">
        <v>918</v>
      </c>
      <c r="N1054" s="461" t="s">
        <v>918</v>
      </c>
      <c r="O1054" s="461" t="s">
        <v>918</v>
      </c>
      <c r="P1054" s="461" t="s">
        <v>918</v>
      </c>
      <c r="Q1054" s="461" t="s">
        <v>918</v>
      </c>
      <c r="R1054" s="461" t="s">
        <v>918</v>
      </c>
      <c r="S1054" s="461" t="s">
        <v>918</v>
      </c>
      <c r="T1054" s="461" t="s">
        <v>918</v>
      </c>
      <c r="U1054" s="461" t="s">
        <v>918</v>
      </c>
      <c r="V1054" s="461" t="s">
        <v>918</v>
      </c>
      <c r="W1054" s="461" t="s">
        <v>918</v>
      </c>
      <c r="X1054" s="461" t="s">
        <v>918</v>
      </c>
      <c r="Y1054" s="461" t="s">
        <v>918</v>
      </c>
      <c r="Z1054" s="726"/>
      <c r="AA1054" s="726"/>
      <c r="AB1054" s="726"/>
      <c r="AC1054" s="726"/>
      <c r="AD1054" s="726"/>
      <c r="AE1054" s="726"/>
      <c r="AF1054" s="726"/>
      <c r="AG1054" s="726"/>
      <c r="AH1054" s="726"/>
      <c r="AI1054" s="726"/>
      <c r="AJ1054" s="726"/>
      <c r="AK1054" s="726"/>
      <c r="AL1054" s="726"/>
      <c r="AM1054" s="726"/>
      <c r="AN1054" s="726"/>
      <c r="AO1054" s="726"/>
      <c r="AP1054" s="726"/>
      <c r="AQ1054" s="726"/>
      <c r="AR1054" s="726"/>
      <c r="AS1054" s="726"/>
      <c r="AT1054" s="726"/>
      <c r="AU1054" s="726"/>
      <c r="AV1054" s="726"/>
      <c r="AW1054" s="726"/>
      <c r="AX1054" s="726"/>
      <c r="AY1054" s="726"/>
      <c r="AZ1054" s="726"/>
      <c r="BA1054" s="726"/>
      <c r="BB1054" s="726"/>
      <c r="BC1054" s="726"/>
      <c r="BD1054" s="726"/>
      <c r="BE1054" s="726"/>
      <c r="BF1054" s="726"/>
      <c r="BG1054" s="726"/>
      <c r="BH1054" s="726"/>
      <c r="BI1054" s="726"/>
      <c r="BJ1054" s="726"/>
      <c r="BK1054" s="726"/>
      <c r="BL1054" s="726"/>
    </row>
    <row r="1055" spans="1:64" outlineLevel="1" x14ac:dyDescent="0.2">
      <c r="A1055" s="461" t="s">
        <v>1630</v>
      </c>
      <c r="B1055" s="461" t="s">
        <v>918</v>
      </c>
      <c r="C1055" s="461" t="s">
        <v>918</v>
      </c>
      <c r="D1055" s="461" t="s">
        <v>918</v>
      </c>
      <c r="E1055" s="461" t="s">
        <v>918</v>
      </c>
      <c r="F1055" s="461" t="s">
        <v>918</v>
      </c>
      <c r="G1055" s="461" t="s">
        <v>918</v>
      </c>
      <c r="H1055" s="461" t="s">
        <v>918</v>
      </c>
      <c r="I1055" s="461" t="s">
        <v>918</v>
      </c>
      <c r="J1055" s="461" t="s">
        <v>918</v>
      </c>
      <c r="K1055" s="461" t="s">
        <v>918</v>
      </c>
      <c r="L1055" s="461" t="s">
        <v>918</v>
      </c>
      <c r="M1055" s="461" t="s">
        <v>918</v>
      </c>
      <c r="N1055" s="461" t="s">
        <v>918</v>
      </c>
      <c r="O1055" s="461" t="s">
        <v>918</v>
      </c>
      <c r="P1055" s="461" t="s">
        <v>918</v>
      </c>
      <c r="Q1055" s="461" t="s">
        <v>918</v>
      </c>
      <c r="R1055" s="461" t="s">
        <v>918</v>
      </c>
      <c r="S1055" s="461" t="s">
        <v>918</v>
      </c>
      <c r="T1055" s="461" t="s">
        <v>918</v>
      </c>
      <c r="U1055" s="461" t="s">
        <v>918</v>
      </c>
      <c r="V1055" s="461" t="s">
        <v>918</v>
      </c>
      <c r="W1055" s="461" t="s">
        <v>918</v>
      </c>
      <c r="X1055" s="461" t="s">
        <v>918</v>
      </c>
      <c r="Y1055" s="461" t="s">
        <v>918</v>
      </c>
      <c r="Z1055" s="726"/>
      <c r="AA1055" s="726"/>
      <c r="AB1055" s="726"/>
      <c r="AC1055" s="726"/>
      <c r="AD1055" s="726"/>
      <c r="AE1055" s="726"/>
      <c r="AF1055" s="726"/>
      <c r="AG1055" s="726"/>
      <c r="AH1055" s="726"/>
      <c r="AI1055" s="726"/>
      <c r="AJ1055" s="726"/>
      <c r="AK1055" s="726"/>
      <c r="AL1055" s="726"/>
      <c r="AM1055" s="726"/>
      <c r="AN1055" s="726"/>
      <c r="AO1055" s="726"/>
      <c r="AP1055" s="726"/>
      <c r="AQ1055" s="726"/>
      <c r="AR1055" s="726"/>
      <c r="AS1055" s="726"/>
      <c r="AT1055" s="726"/>
      <c r="AU1055" s="726"/>
      <c r="AV1055" s="726"/>
      <c r="AW1055" s="726"/>
      <c r="AX1055" s="726"/>
      <c r="AY1055" s="726"/>
      <c r="AZ1055" s="726"/>
      <c r="BA1055" s="726"/>
      <c r="BB1055" s="726"/>
      <c r="BC1055" s="726"/>
      <c r="BD1055" s="726"/>
      <c r="BE1055" s="726"/>
      <c r="BF1055" s="726"/>
      <c r="BG1055" s="726"/>
      <c r="BH1055" s="726"/>
      <c r="BI1055" s="726"/>
      <c r="BJ1055" s="726"/>
      <c r="BK1055" s="726"/>
      <c r="BL1055" s="726"/>
    </row>
    <row r="1056" spans="1:64" outlineLevel="1" x14ac:dyDescent="0.2">
      <c r="A1056" s="461" t="s">
        <v>1631</v>
      </c>
      <c r="B1056" s="461" t="s">
        <v>918</v>
      </c>
      <c r="C1056" s="461" t="s">
        <v>918</v>
      </c>
      <c r="D1056" s="461" t="s">
        <v>918</v>
      </c>
      <c r="E1056" s="461" t="s">
        <v>918</v>
      </c>
      <c r="F1056" s="461" t="s">
        <v>918</v>
      </c>
      <c r="G1056" s="461" t="s">
        <v>918</v>
      </c>
      <c r="H1056" s="461" t="s">
        <v>918</v>
      </c>
      <c r="I1056" s="461" t="s">
        <v>918</v>
      </c>
      <c r="J1056" s="461" t="s">
        <v>918</v>
      </c>
      <c r="K1056" s="461" t="s">
        <v>918</v>
      </c>
      <c r="L1056" s="461" t="s">
        <v>918</v>
      </c>
      <c r="M1056" s="461" t="s">
        <v>918</v>
      </c>
      <c r="N1056" s="461" t="s">
        <v>918</v>
      </c>
      <c r="O1056" s="461" t="s">
        <v>918</v>
      </c>
      <c r="P1056" s="461" t="s">
        <v>918</v>
      </c>
      <c r="Q1056" s="461" t="s">
        <v>918</v>
      </c>
      <c r="R1056" s="461" t="s">
        <v>918</v>
      </c>
      <c r="S1056" s="461" t="s">
        <v>918</v>
      </c>
      <c r="T1056" s="461" t="s">
        <v>918</v>
      </c>
      <c r="U1056" s="461" t="s">
        <v>918</v>
      </c>
      <c r="V1056" s="461" t="s">
        <v>918</v>
      </c>
      <c r="W1056" s="461" t="s">
        <v>918</v>
      </c>
      <c r="X1056" s="461" t="s">
        <v>918</v>
      </c>
      <c r="Y1056" s="461" t="s">
        <v>918</v>
      </c>
      <c r="Z1056" s="726"/>
      <c r="AA1056" s="726"/>
      <c r="AB1056" s="726"/>
      <c r="AC1056" s="726"/>
      <c r="AD1056" s="726"/>
      <c r="AE1056" s="726"/>
      <c r="AF1056" s="726"/>
      <c r="AG1056" s="726"/>
      <c r="AH1056" s="726"/>
      <c r="AI1056" s="726"/>
      <c r="AJ1056" s="726"/>
      <c r="AK1056" s="726"/>
      <c r="AL1056" s="726"/>
      <c r="AM1056" s="726"/>
      <c r="AN1056" s="726"/>
      <c r="AO1056" s="726"/>
      <c r="AP1056" s="726"/>
      <c r="AQ1056" s="726"/>
      <c r="AR1056" s="726"/>
      <c r="AS1056" s="726"/>
      <c r="AT1056" s="726"/>
      <c r="AU1056" s="726"/>
      <c r="AV1056" s="726"/>
      <c r="AW1056" s="726"/>
      <c r="AX1056" s="726"/>
      <c r="AY1056" s="726"/>
      <c r="AZ1056" s="726"/>
      <c r="BA1056" s="726"/>
      <c r="BB1056" s="726"/>
      <c r="BC1056" s="726"/>
      <c r="BD1056" s="726"/>
      <c r="BE1056" s="726"/>
      <c r="BF1056" s="726"/>
      <c r="BG1056" s="726"/>
      <c r="BH1056" s="726"/>
      <c r="BI1056" s="726"/>
      <c r="BJ1056" s="726"/>
      <c r="BK1056" s="726"/>
      <c r="BL1056" s="726"/>
    </row>
    <row r="1057" spans="1:64" outlineLevel="1" x14ac:dyDescent="0.2">
      <c r="A1057" s="726"/>
      <c r="B1057" s="726"/>
      <c r="C1057" s="726"/>
      <c r="D1057" s="726"/>
      <c r="E1057" s="726"/>
      <c r="F1057" s="726"/>
      <c r="G1057" s="726"/>
      <c r="H1057" s="726"/>
      <c r="I1057" s="726"/>
      <c r="J1057" s="726"/>
      <c r="K1057" s="726"/>
      <c r="L1057" s="726"/>
      <c r="M1057" s="726"/>
      <c r="N1057" s="726"/>
      <c r="O1057" s="726"/>
      <c r="P1057" s="726"/>
      <c r="Q1057" s="726"/>
      <c r="R1057" s="726"/>
      <c r="S1057" s="726"/>
      <c r="T1057" s="726"/>
      <c r="U1057" s="726"/>
      <c r="V1057" s="726"/>
      <c r="W1057" s="726"/>
      <c r="X1057" s="726"/>
      <c r="Y1057" s="726"/>
      <c r="Z1057" s="726"/>
      <c r="AA1057" s="726"/>
      <c r="AB1057" s="726"/>
      <c r="AC1057" s="726"/>
      <c r="AD1057" s="726"/>
      <c r="AE1057" s="726"/>
      <c r="AF1057" s="726"/>
      <c r="AG1057" s="726"/>
      <c r="AH1057" s="726"/>
      <c r="AI1057" s="726"/>
      <c r="AJ1057" s="726"/>
      <c r="AK1057" s="726"/>
      <c r="AL1057" s="726"/>
      <c r="AM1057" s="726"/>
      <c r="AN1057" s="726"/>
      <c r="AO1057" s="726"/>
      <c r="AP1057" s="726"/>
      <c r="AQ1057" s="726"/>
      <c r="AR1057" s="726"/>
      <c r="AS1057" s="726"/>
      <c r="AT1057" s="726"/>
      <c r="AU1057" s="726"/>
      <c r="AV1057" s="726"/>
      <c r="AW1057" s="726"/>
      <c r="AX1057" s="726"/>
      <c r="AY1057" s="726"/>
      <c r="AZ1057" s="726"/>
      <c r="BA1057" s="726"/>
      <c r="BB1057" s="726"/>
      <c r="BC1057" s="726"/>
      <c r="BD1057" s="726"/>
      <c r="BE1057" s="726"/>
      <c r="BF1057" s="726"/>
      <c r="BG1057" s="726"/>
      <c r="BH1057" s="726"/>
      <c r="BI1057" s="726"/>
      <c r="BJ1057" s="726"/>
      <c r="BK1057" s="726"/>
      <c r="BL1057" s="726"/>
    </row>
    <row r="1058" spans="1:64" outlineLevel="1" x14ac:dyDescent="0.2">
      <c r="A1058" s="725" t="s">
        <v>1648</v>
      </c>
      <c r="B1058" s="726"/>
      <c r="C1058" s="726"/>
      <c r="D1058" s="726"/>
      <c r="E1058" s="726"/>
      <c r="F1058" s="726"/>
      <c r="G1058" s="726"/>
      <c r="H1058" s="726"/>
      <c r="I1058" s="726"/>
      <c r="J1058" s="726"/>
      <c r="K1058" s="726"/>
      <c r="L1058" s="726"/>
      <c r="M1058" s="726"/>
      <c r="N1058" s="726"/>
      <c r="O1058" s="726"/>
      <c r="P1058" s="726"/>
      <c r="Q1058" s="726"/>
      <c r="R1058" s="726"/>
      <c r="S1058" s="726"/>
      <c r="T1058" s="726"/>
      <c r="U1058" s="726"/>
      <c r="V1058" s="726"/>
      <c r="W1058" s="726"/>
      <c r="X1058" s="726"/>
      <c r="Y1058" s="726"/>
      <c r="Z1058" s="726"/>
      <c r="AA1058" s="726"/>
      <c r="AB1058" s="726"/>
      <c r="AC1058" s="726"/>
      <c r="AD1058" s="726"/>
      <c r="AE1058" s="726"/>
      <c r="AF1058" s="726"/>
      <c r="AG1058" s="726"/>
      <c r="AH1058" s="726"/>
      <c r="AI1058" s="726"/>
      <c r="AJ1058" s="726"/>
      <c r="AK1058" s="726"/>
      <c r="AL1058" s="726"/>
      <c r="AM1058" s="726"/>
      <c r="AN1058" s="726"/>
      <c r="AO1058" s="726"/>
      <c r="AP1058" s="726"/>
      <c r="AQ1058" s="726"/>
      <c r="AR1058" s="726"/>
      <c r="AS1058" s="726"/>
      <c r="AT1058" s="726"/>
      <c r="AU1058" s="726"/>
      <c r="AV1058" s="726"/>
      <c r="AW1058" s="726"/>
      <c r="AX1058" s="726"/>
      <c r="AY1058" s="726"/>
      <c r="AZ1058" s="726"/>
      <c r="BA1058" s="726"/>
      <c r="BB1058" s="726"/>
      <c r="BC1058" s="726"/>
      <c r="BD1058" s="726"/>
      <c r="BE1058" s="726"/>
      <c r="BF1058" s="726"/>
      <c r="BG1058" s="726"/>
      <c r="BH1058" s="726"/>
      <c r="BI1058" s="726"/>
      <c r="BJ1058" s="726"/>
      <c r="BK1058" s="726"/>
      <c r="BL1058" s="726"/>
    </row>
    <row r="1059" spans="1:64" outlineLevel="1" x14ac:dyDescent="0.2">
      <c r="A1059" s="461"/>
      <c r="B1059" s="461" t="s">
        <v>595</v>
      </c>
      <c r="C1059" s="461" t="s">
        <v>596</v>
      </c>
      <c r="D1059" s="461" t="s">
        <v>597</v>
      </c>
      <c r="E1059" s="461" t="s">
        <v>598</v>
      </c>
      <c r="F1059" s="461" t="s">
        <v>619</v>
      </c>
      <c r="G1059" s="461" t="s">
        <v>783</v>
      </c>
      <c r="H1059" s="461" t="s">
        <v>752</v>
      </c>
      <c r="I1059" s="461" t="s">
        <v>753</v>
      </c>
      <c r="J1059" s="461" t="s">
        <v>754</v>
      </c>
      <c r="K1059" s="461" t="s">
        <v>755</v>
      </c>
      <c r="L1059" s="461" t="s">
        <v>756</v>
      </c>
      <c r="M1059" s="461" t="s">
        <v>757</v>
      </c>
      <c r="N1059" s="461" t="s">
        <v>758</v>
      </c>
      <c r="O1059" s="461" t="s">
        <v>759</v>
      </c>
      <c r="P1059" s="461" t="s">
        <v>760</v>
      </c>
      <c r="Q1059" s="461" t="s">
        <v>761</v>
      </c>
      <c r="R1059" s="461" t="s">
        <v>762</v>
      </c>
      <c r="S1059" s="461" t="s">
        <v>763</v>
      </c>
      <c r="T1059" s="461" t="s">
        <v>764</v>
      </c>
      <c r="U1059" s="461" t="s">
        <v>765</v>
      </c>
      <c r="V1059" s="461" t="s">
        <v>766</v>
      </c>
      <c r="W1059" s="461" t="s">
        <v>767</v>
      </c>
      <c r="X1059" s="461" t="s">
        <v>768</v>
      </c>
      <c r="Y1059" s="461" t="s">
        <v>769</v>
      </c>
      <c r="Z1059" s="726"/>
      <c r="AA1059" s="726"/>
      <c r="AB1059" s="726"/>
      <c r="AC1059" s="726"/>
      <c r="AD1059" s="726"/>
      <c r="AE1059" s="726"/>
      <c r="AF1059" s="726"/>
      <c r="AG1059" s="726"/>
      <c r="AH1059" s="726"/>
      <c r="AI1059" s="726"/>
      <c r="AJ1059" s="726"/>
      <c r="AK1059" s="726"/>
      <c r="AL1059" s="726"/>
      <c r="AM1059" s="726"/>
      <c r="AN1059" s="726"/>
      <c r="AO1059" s="726"/>
      <c r="AP1059" s="726"/>
      <c r="AQ1059" s="726"/>
      <c r="AR1059" s="726"/>
      <c r="AS1059" s="726"/>
      <c r="AT1059" s="726"/>
      <c r="AU1059" s="726"/>
      <c r="AV1059" s="726"/>
      <c r="AW1059" s="726"/>
      <c r="AX1059" s="726"/>
      <c r="AY1059" s="726"/>
      <c r="AZ1059" s="726"/>
      <c r="BA1059" s="726"/>
      <c r="BB1059" s="726"/>
      <c r="BC1059" s="726"/>
      <c r="BD1059" s="726"/>
      <c r="BE1059" s="726"/>
      <c r="BF1059" s="726"/>
      <c r="BG1059" s="726"/>
      <c r="BH1059" s="726"/>
      <c r="BI1059" s="726"/>
      <c r="BJ1059" s="726"/>
      <c r="BK1059" s="726"/>
      <c r="BL1059" s="726"/>
    </row>
    <row r="1060" spans="1:64" outlineLevel="1" x14ac:dyDescent="0.2">
      <c r="A1060" s="461" t="s">
        <v>1649</v>
      </c>
      <c r="B1060" s="461" t="s">
        <v>918</v>
      </c>
      <c r="C1060" s="461" t="s">
        <v>918</v>
      </c>
      <c r="D1060" s="461" t="s">
        <v>918</v>
      </c>
      <c r="E1060" s="461" t="s">
        <v>918</v>
      </c>
      <c r="F1060" s="461" t="s">
        <v>918</v>
      </c>
      <c r="G1060" s="461" t="s">
        <v>918</v>
      </c>
      <c r="H1060" s="461" t="s">
        <v>918</v>
      </c>
      <c r="I1060" s="461" t="s">
        <v>918</v>
      </c>
      <c r="J1060" s="461" t="s">
        <v>918</v>
      </c>
      <c r="K1060" s="461" t="s">
        <v>918</v>
      </c>
      <c r="L1060" s="461" t="s">
        <v>918</v>
      </c>
      <c r="M1060" s="461" t="s">
        <v>918</v>
      </c>
      <c r="N1060" s="461" t="s">
        <v>918</v>
      </c>
      <c r="O1060" s="461" t="s">
        <v>918</v>
      </c>
      <c r="P1060" s="461" t="s">
        <v>918</v>
      </c>
      <c r="Q1060" s="461" t="s">
        <v>918</v>
      </c>
      <c r="R1060" s="461" t="s">
        <v>918</v>
      </c>
      <c r="S1060" s="461" t="s">
        <v>918</v>
      </c>
      <c r="T1060" s="461" t="s">
        <v>918</v>
      </c>
      <c r="U1060" s="461" t="s">
        <v>918</v>
      </c>
      <c r="V1060" s="461" t="s">
        <v>918</v>
      </c>
      <c r="W1060" s="461" t="s">
        <v>918</v>
      </c>
      <c r="X1060" s="461" t="s">
        <v>918</v>
      </c>
      <c r="Y1060" s="461" t="s">
        <v>918</v>
      </c>
      <c r="Z1060" s="726"/>
      <c r="AA1060" s="726"/>
      <c r="AB1060" s="726"/>
      <c r="AC1060" s="726"/>
      <c r="AD1060" s="726"/>
      <c r="AE1060" s="726"/>
      <c r="AF1060" s="726"/>
      <c r="AG1060" s="726"/>
      <c r="AH1060" s="726"/>
      <c r="AI1060" s="726"/>
      <c r="AJ1060" s="726"/>
      <c r="AK1060" s="726"/>
      <c r="AL1060" s="726"/>
      <c r="AM1060" s="726"/>
      <c r="AN1060" s="726"/>
      <c r="AO1060" s="726"/>
      <c r="AP1060" s="726"/>
      <c r="AQ1060" s="726"/>
      <c r="AR1060" s="726"/>
      <c r="AS1060" s="726"/>
      <c r="AT1060" s="726"/>
      <c r="AU1060" s="726"/>
      <c r="AV1060" s="726"/>
      <c r="AW1060" s="726"/>
      <c r="AX1060" s="726"/>
      <c r="AY1060" s="726"/>
      <c r="AZ1060" s="726"/>
      <c r="BA1060" s="726"/>
      <c r="BB1060" s="726"/>
      <c r="BC1060" s="726"/>
      <c r="BD1060" s="726"/>
      <c r="BE1060" s="726"/>
      <c r="BF1060" s="726"/>
      <c r="BG1060" s="726"/>
      <c r="BH1060" s="726"/>
      <c r="BI1060" s="726"/>
      <c r="BJ1060" s="726"/>
      <c r="BK1060" s="726"/>
      <c r="BL1060" s="726"/>
    </row>
    <row r="1061" spans="1:64" outlineLevel="1" x14ac:dyDescent="0.2">
      <c r="A1061" s="461" t="s">
        <v>1650</v>
      </c>
      <c r="B1061" s="461" t="s">
        <v>918</v>
      </c>
      <c r="C1061" s="461" t="s">
        <v>918</v>
      </c>
      <c r="D1061" s="461" t="s">
        <v>918</v>
      </c>
      <c r="E1061" s="461" t="s">
        <v>918</v>
      </c>
      <c r="F1061" s="461" t="s">
        <v>918</v>
      </c>
      <c r="G1061" s="461" t="s">
        <v>918</v>
      </c>
      <c r="H1061" s="461" t="s">
        <v>918</v>
      </c>
      <c r="I1061" s="461" t="s">
        <v>918</v>
      </c>
      <c r="J1061" s="461" t="s">
        <v>918</v>
      </c>
      <c r="K1061" s="461" t="s">
        <v>918</v>
      </c>
      <c r="L1061" s="461" t="s">
        <v>918</v>
      </c>
      <c r="M1061" s="461" t="s">
        <v>918</v>
      </c>
      <c r="N1061" s="461" t="s">
        <v>918</v>
      </c>
      <c r="O1061" s="461" t="s">
        <v>918</v>
      </c>
      <c r="P1061" s="461" t="s">
        <v>918</v>
      </c>
      <c r="Q1061" s="461" t="s">
        <v>918</v>
      </c>
      <c r="R1061" s="461" t="s">
        <v>918</v>
      </c>
      <c r="S1061" s="461" t="s">
        <v>918</v>
      </c>
      <c r="T1061" s="461" t="s">
        <v>918</v>
      </c>
      <c r="U1061" s="461" t="s">
        <v>918</v>
      </c>
      <c r="V1061" s="461" t="s">
        <v>918</v>
      </c>
      <c r="W1061" s="461" t="s">
        <v>918</v>
      </c>
      <c r="X1061" s="461" t="s">
        <v>918</v>
      </c>
      <c r="Y1061" s="461" t="s">
        <v>918</v>
      </c>
      <c r="Z1061" s="726"/>
      <c r="AA1061" s="726"/>
      <c r="AB1061" s="726"/>
      <c r="AC1061" s="726"/>
      <c r="AD1061" s="726"/>
      <c r="AE1061" s="726"/>
      <c r="AF1061" s="726"/>
      <c r="AG1061" s="726"/>
      <c r="AH1061" s="726"/>
      <c r="AI1061" s="726"/>
      <c r="AJ1061" s="726"/>
      <c r="AK1061" s="726"/>
      <c r="AL1061" s="726"/>
      <c r="AM1061" s="726"/>
      <c r="AN1061" s="726"/>
      <c r="AO1061" s="726"/>
      <c r="AP1061" s="726"/>
      <c r="AQ1061" s="726"/>
      <c r="AR1061" s="726"/>
      <c r="AS1061" s="726"/>
      <c r="AT1061" s="726"/>
      <c r="AU1061" s="726"/>
      <c r="AV1061" s="726"/>
      <c r="AW1061" s="726"/>
      <c r="AX1061" s="726"/>
      <c r="AY1061" s="726"/>
      <c r="AZ1061" s="726"/>
      <c r="BA1061" s="726"/>
      <c r="BB1061" s="726"/>
      <c r="BC1061" s="726"/>
      <c r="BD1061" s="726"/>
      <c r="BE1061" s="726"/>
      <c r="BF1061" s="726"/>
      <c r="BG1061" s="726"/>
      <c r="BH1061" s="726"/>
      <c r="BI1061" s="726"/>
      <c r="BJ1061" s="726"/>
      <c r="BK1061" s="726"/>
      <c r="BL1061" s="726"/>
    </row>
    <row r="1062" spans="1:64" outlineLevel="1" x14ac:dyDescent="0.2">
      <c r="A1062" s="461" t="s">
        <v>1651</v>
      </c>
      <c r="B1062" s="461" t="s">
        <v>918</v>
      </c>
      <c r="C1062" s="461" t="s">
        <v>918</v>
      </c>
      <c r="D1062" s="461" t="s">
        <v>918</v>
      </c>
      <c r="E1062" s="461" t="s">
        <v>918</v>
      </c>
      <c r="F1062" s="461" t="s">
        <v>918</v>
      </c>
      <c r="G1062" s="461" t="s">
        <v>918</v>
      </c>
      <c r="H1062" s="461" t="s">
        <v>918</v>
      </c>
      <c r="I1062" s="461" t="s">
        <v>918</v>
      </c>
      <c r="J1062" s="461" t="s">
        <v>918</v>
      </c>
      <c r="K1062" s="461" t="s">
        <v>918</v>
      </c>
      <c r="L1062" s="461" t="s">
        <v>918</v>
      </c>
      <c r="M1062" s="461" t="s">
        <v>918</v>
      </c>
      <c r="N1062" s="461" t="s">
        <v>918</v>
      </c>
      <c r="O1062" s="461" t="s">
        <v>918</v>
      </c>
      <c r="P1062" s="461" t="s">
        <v>918</v>
      </c>
      <c r="Q1062" s="461" t="s">
        <v>918</v>
      </c>
      <c r="R1062" s="461" t="s">
        <v>918</v>
      </c>
      <c r="S1062" s="461" t="s">
        <v>918</v>
      </c>
      <c r="T1062" s="461" t="s">
        <v>918</v>
      </c>
      <c r="U1062" s="461" t="s">
        <v>918</v>
      </c>
      <c r="V1062" s="461" t="s">
        <v>918</v>
      </c>
      <c r="W1062" s="461" t="s">
        <v>918</v>
      </c>
      <c r="X1062" s="461" t="s">
        <v>918</v>
      </c>
      <c r="Y1062" s="461" t="s">
        <v>918</v>
      </c>
      <c r="Z1062" s="726"/>
      <c r="AA1062" s="726"/>
      <c r="AB1062" s="726"/>
      <c r="AC1062" s="726"/>
      <c r="AD1062" s="726"/>
      <c r="AE1062" s="726"/>
      <c r="AF1062" s="726"/>
      <c r="AG1062" s="726"/>
      <c r="AH1062" s="726"/>
      <c r="AI1062" s="726"/>
      <c r="AJ1062" s="726"/>
      <c r="AK1062" s="726"/>
      <c r="AL1062" s="726"/>
      <c r="AM1062" s="726"/>
      <c r="AN1062" s="726"/>
      <c r="AO1062" s="726"/>
      <c r="AP1062" s="726"/>
      <c r="AQ1062" s="726"/>
      <c r="AR1062" s="726"/>
      <c r="AS1062" s="726"/>
      <c r="AT1062" s="726"/>
      <c r="AU1062" s="726"/>
      <c r="AV1062" s="726"/>
      <c r="AW1062" s="726"/>
      <c r="AX1062" s="726"/>
      <c r="AY1062" s="726"/>
      <c r="AZ1062" s="726"/>
      <c r="BA1062" s="726"/>
      <c r="BB1062" s="726"/>
      <c r="BC1062" s="726"/>
      <c r="BD1062" s="726"/>
      <c r="BE1062" s="726"/>
      <c r="BF1062" s="726"/>
      <c r="BG1062" s="726"/>
      <c r="BH1062" s="726"/>
      <c r="BI1062" s="726"/>
      <c r="BJ1062" s="726"/>
      <c r="BK1062" s="726"/>
      <c r="BL1062" s="726"/>
    </row>
    <row r="1063" spans="1:64" x14ac:dyDescent="0.2">
      <c r="A1063" s="461" t="s">
        <v>1652</v>
      </c>
      <c r="B1063" s="461" t="s">
        <v>918</v>
      </c>
      <c r="C1063" s="461" t="s">
        <v>918</v>
      </c>
      <c r="D1063" s="461" t="s">
        <v>918</v>
      </c>
      <c r="E1063" s="461" t="s">
        <v>918</v>
      </c>
      <c r="F1063" s="461" t="s">
        <v>918</v>
      </c>
      <c r="G1063" s="461" t="s">
        <v>918</v>
      </c>
      <c r="H1063" s="461" t="s">
        <v>918</v>
      </c>
      <c r="I1063" s="461" t="s">
        <v>918</v>
      </c>
      <c r="J1063" s="461" t="s">
        <v>918</v>
      </c>
      <c r="K1063" s="461" t="s">
        <v>918</v>
      </c>
      <c r="L1063" s="461" t="s">
        <v>918</v>
      </c>
      <c r="M1063" s="461" t="s">
        <v>918</v>
      </c>
      <c r="N1063" s="461" t="s">
        <v>918</v>
      </c>
      <c r="O1063" s="461" t="s">
        <v>918</v>
      </c>
      <c r="P1063" s="461" t="s">
        <v>918</v>
      </c>
      <c r="Q1063" s="461" t="s">
        <v>918</v>
      </c>
      <c r="R1063" s="461" t="s">
        <v>918</v>
      </c>
      <c r="S1063" s="461" t="s">
        <v>918</v>
      </c>
      <c r="T1063" s="461" t="s">
        <v>918</v>
      </c>
      <c r="U1063" s="461" t="s">
        <v>918</v>
      </c>
      <c r="V1063" s="461" t="s">
        <v>918</v>
      </c>
      <c r="W1063" s="461" t="s">
        <v>918</v>
      </c>
      <c r="X1063" s="461" t="s">
        <v>918</v>
      </c>
      <c r="Y1063" s="461" t="s">
        <v>918</v>
      </c>
      <c r="Z1063" s="726"/>
      <c r="AA1063" s="726"/>
      <c r="AB1063" s="726"/>
      <c r="AC1063" s="726"/>
      <c r="AD1063" s="726"/>
      <c r="AE1063" s="726"/>
      <c r="AF1063" s="726"/>
      <c r="AG1063" s="726"/>
      <c r="AH1063" s="726"/>
      <c r="AI1063" s="726"/>
      <c r="AJ1063" s="726"/>
      <c r="AK1063" s="726"/>
      <c r="AL1063" s="726"/>
      <c r="AM1063" s="726"/>
      <c r="AN1063" s="726"/>
      <c r="AO1063" s="726"/>
      <c r="AP1063" s="726"/>
      <c r="AQ1063" s="726"/>
      <c r="AR1063" s="726"/>
      <c r="AS1063" s="726"/>
      <c r="AT1063" s="726"/>
      <c r="AU1063" s="726"/>
      <c r="AV1063" s="726"/>
      <c r="AW1063" s="726"/>
      <c r="AX1063" s="726"/>
      <c r="AY1063" s="726"/>
      <c r="AZ1063" s="726"/>
      <c r="BA1063" s="726"/>
      <c r="BB1063" s="726"/>
      <c r="BC1063" s="726"/>
      <c r="BD1063" s="726"/>
      <c r="BE1063" s="726"/>
      <c r="BF1063" s="726"/>
      <c r="BG1063" s="726"/>
      <c r="BH1063" s="726"/>
      <c r="BI1063" s="726"/>
      <c r="BJ1063" s="726"/>
      <c r="BK1063" s="726"/>
      <c r="BL1063" s="726"/>
    </row>
    <row r="1064" spans="1:64" outlineLevel="1" x14ac:dyDescent="0.2">
      <c r="A1064" s="461" t="s">
        <v>1653</v>
      </c>
      <c r="B1064" s="461" t="s">
        <v>918</v>
      </c>
      <c r="C1064" s="461" t="s">
        <v>918</v>
      </c>
      <c r="D1064" s="461" t="s">
        <v>918</v>
      </c>
      <c r="E1064" s="461" t="s">
        <v>918</v>
      </c>
      <c r="F1064" s="461" t="s">
        <v>918</v>
      </c>
      <c r="G1064" s="461" t="s">
        <v>918</v>
      </c>
      <c r="H1064" s="461" t="s">
        <v>918</v>
      </c>
      <c r="I1064" s="461" t="s">
        <v>918</v>
      </c>
      <c r="J1064" s="461" t="s">
        <v>918</v>
      </c>
      <c r="K1064" s="461" t="s">
        <v>918</v>
      </c>
      <c r="L1064" s="461" t="s">
        <v>918</v>
      </c>
      <c r="M1064" s="461" t="s">
        <v>918</v>
      </c>
      <c r="N1064" s="461" t="s">
        <v>918</v>
      </c>
      <c r="O1064" s="461" t="s">
        <v>918</v>
      </c>
      <c r="P1064" s="461" t="s">
        <v>918</v>
      </c>
      <c r="Q1064" s="461" t="s">
        <v>918</v>
      </c>
      <c r="R1064" s="461" t="s">
        <v>918</v>
      </c>
      <c r="S1064" s="461" t="s">
        <v>918</v>
      </c>
      <c r="T1064" s="461" t="s">
        <v>918</v>
      </c>
      <c r="U1064" s="461" t="s">
        <v>918</v>
      </c>
      <c r="V1064" s="461" t="s">
        <v>918</v>
      </c>
      <c r="W1064" s="461" t="s">
        <v>918</v>
      </c>
      <c r="X1064" s="461" t="s">
        <v>918</v>
      </c>
      <c r="Y1064" s="461" t="s">
        <v>918</v>
      </c>
      <c r="Z1064" s="726"/>
      <c r="AA1064" s="726"/>
      <c r="AB1064" s="726"/>
      <c r="AC1064" s="726"/>
      <c r="AD1064" s="726"/>
      <c r="AE1064" s="726"/>
      <c r="AF1064" s="726"/>
      <c r="AG1064" s="726"/>
      <c r="AH1064" s="726"/>
      <c r="AI1064" s="726"/>
      <c r="AJ1064" s="726"/>
      <c r="AK1064" s="726"/>
      <c r="AL1064" s="726"/>
      <c r="AM1064" s="726"/>
      <c r="AN1064" s="726"/>
      <c r="AO1064" s="726"/>
      <c r="AP1064" s="726"/>
      <c r="AQ1064" s="726"/>
      <c r="AR1064" s="726"/>
      <c r="AS1064" s="726"/>
      <c r="AT1064" s="726"/>
      <c r="AU1064" s="726"/>
      <c r="AV1064" s="726"/>
      <c r="AW1064" s="726"/>
      <c r="AX1064" s="726"/>
      <c r="AY1064" s="726"/>
      <c r="AZ1064" s="726"/>
      <c r="BA1064" s="726"/>
      <c r="BB1064" s="726"/>
      <c r="BC1064" s="726"/>
      <c r="BD1064" s="726"/>
      <c r="BE1064" s="726"/>
      <c r="BF1064" s="726"/>
      <c r="BG1064" s="726"/>
      <c r="BH1064" s="726"/>
      <c r="BI1064" s="726"/>
      <c r="BJ1064" s="726"/>
      <c r="BK1064" s="726"/>
      <c r="BL1064" s="726"/>
    </row>
    <row r="1065" spans="1:64" outlineLevel="1" x14ac:dyDescent="0.2">
      <c r="A1065" s="461" t="s">
        <v>1654</v>
      </c>
      <c r="B1065" s="461" t="s">
        <v>918</v>
      </c>
      <c r="C1065" s="461" t="s">
        <v>918</v>
      </c>
      <c r="D1065" s="461" t="s">
        <v>918</v>
      </c>
      <c r="E1065" s="461" t="s">
        <v>918</v>
      </c>
      <c r="F1065" s="461" t="s">
        <v>918</v>
      </c>
      <c r="G1065" s="461" t="s">
        <v>918</v>
      </c>
      <c r="H1065" s="461" t="s">
        <v>918</v>
      </c>
      <c r="I1065" s="461" t="s">
        <v>918</v>
      </c>
      <c r="J1065" s="461" t="s">
        <v>918</v>
      </c>
      <c r="K1065" s="461" t="s">
        <v>918</v>
      </c>
      <c r="L1065" s="461" t="s">
        <v>918</v>
      </c>
      <c r="M1065" s="461" t="s">
        <v>918</v>
      </c>
      <c r="N1065" s="461" t="s">
        <v>918</v>
      </c>
      <c r="O1065" s="461" t="s">
        <v>918</v>
      </c>
      <c r="P1065" s="461" t="s">
        <v>918</v>
      </c>
      <c r="Q1065" s="461" t="s">
        <v>918</v>
      </c>
      <c r="R1065" s="461" t="s">
        <v>918</v>
      </c>
      <c r="S1065" s="461" t="s">
        <v>918</v>
      </c>
      <c r="T1065" s="461" t="s">
        <v>918</v>
      </c>
      <c r="U1065" s="461" t="s">
        <v>918</v>
      </c>
      <c r="V1065" s="461" t="s">
        <v>918</v>
      </c>
      <c r="W1065" s="461" t="s">
        <v>918</v>
      </c>
      <c r="X1065" s="461" t="s">
        <v>918</v>
      </c>
      <c r="Y1065" s="461" t="s">
        <v>918</v>
      </c>
      <c r="Z1065" s="726"/>
      <c r="AA1065" s="726"/>
      <c r="AB1065" s="726"/>
      <c r="AC1065" s="726"/>
      <c r="AD1065" s="726"/>
      <c r="AE1065" s="726"/>
      <c r="AF1065" s="726"/>
      <c r="AG1065" s="726"/>
      <c r="AH1065" s="726"/>
      <c r="AI1065" s="726"/>
      <c r="AJ1065" s="726"/>
      <c r="AK1065" s="726"/>
      <c r="AL1065" s="726"/>
      <c r="AM1065" s="726"/>
      <c r="AN1065" s="726"/>
      <c r="AO1065" s="726"/>
      <c r="AP1065" s="726"/>
      <c r="AQ1065" s="726"/>
      <c r="AR1065" s="726"/>
      <c r="AS1065" s="726"/>
      <c r="AT1065" s="726"/>
      <c r="AU1065" s="726"/>
      <c r="AV1065" s="726"/>
      <c r="AW1065" s="726"/>
      <c r="AX1065" s="726"/>
      <c r="AY1065" s="726"/>
      <c r="AZ1065" s="726"/>
      <c r="BA1065" s="726"/>
      <c r="BB1065" s="726"/>
      <c r="BC1065" s="726"/>
      <c r="BD1065" s="726"/>
      <c r="BE1065" s="726"/>
      <c r="BF1065" s="726"/>
      <c r="BG1065" s="726"/>
      <c r="BH1065" s="726"/>
      <c r="BI1065" s="726"/>
      <c r="BJ1065" s="726"/>
      <c r="BK1065" s="726"/>
      <c r="BL1065" s="726"/>
    </row>
    <row r="1066" spans="1:64" outlineLevel="1" x14ac:dyDescent="0.2">
      <c r="A1066" s="461" t="s">
        <v>1655</v>
      </c>
      <c r="B1066" s="461" t="s">
        <v>918</v>
      </c>
      <c r="C1066" s="461" t="s">
        <v>918</v>
      </c>
      <c r="D1066" s="461" t="s">
        <v>918</v>
      </c>
      <c r="E1066" s="461" t="s">
        <v>918</v>
      </c>
      <c r="F1066" s="461" t="s">
        <v>918</v>
      </c>
      <c r="G1066" s="461" t="s">
        <v>918</v>
      </c>
      <c r="H1066" s="461" t="s">
        <v>918</v>
      </c>
      <c r="I1066" s="461" t="s">
        <v>918</v>
      </c>
      <c r="J1066" s="461" t="s">
        <v>918</v>
      </c>
      <c r="K1066" s="461" t="s">
        <v>918</v>
      </c>
      <c r="L1066" s="461" t="s">
        <v>918</v>
      </c>
      <c r="M1066" s="461" t="s">
        <v>918</v>
      </c>
      <c r="N1066" s="461" t="s">
        <v>918</v>
      </c>
      <c r="O1066" s="461" t="s">
        <v>918</v>
      </c>
      <c r="P1066" s="461" t="s">
        <v>918</v>
      </c>
      <c r="Q1066" s="461" t="s">
        <v>918</v>
      </c>
      <c r="R1066" s="461" t="s">
        <v>918</v>
      </c>
      <c r="S1066" s="461" t="s">
        <v>918</v>
      </c>
      <c r="T1066" s="461" t="s">
        <v>918</v>
      </c>
      <c r="U1066" s="461" t="s">
        <v>918</v>
      </c>
      <c r="V1066" s="461" t="s">
        <v>918</v>
      </c>
      <c r="W1066" s="461" t="s">
        <v>918</v>
      </c>
      <c r="X1066" s="461" t="s">
        <v>918</v>
      </c>
      <c r="Y1066" s="461" t="s">
        <v>918</v>
      </c>
      <c r="Z1066" s="726"/>
      <c r="AA1066" s="726"/>
      <c r="AB1066" s="726"/>
      <c r="AC1066" s="726"/>
      <c r="AD1066" s="726"/>
      <c r="AE1066" s="726"/>
      <c r="AF1066" s="726"/>
      <c r="AG1066" s="726"/>
      <c r="AH1066" s="726"/>
      <c r="AI1066" s="726"/>
      <c r="AJ1066" s="726"/>
      <c r="AK1066" s="726"/>
      <c r="AL1066" s="726"/>
      <c r="AM1066" s="726"/>
      <c r="AN1066" s="726"/>
      <c r="AO1066" s="726"/>
      <c r="AP1066" s="726"/>
      <c r="AQ1066" s="726"/>
      <c r="AR1066" s="726"/>
      <c r="AS1066" s="726"/>
      <c r="AT1066" s="726"/>
      <c r="AU1066" s="726"/>
      <c r="AV1066" s="726"/>
      <c r="AW1066" s="726"/>
      <c r="AX1066" s="726"/>
      <c r="AY1066" s="726"/>
      <c r="AZ1066" s="726"/>
      <c r="BA1066" s="726"/>
      <c r="BB1066" s="726"/>
      <c r="BC1066" s="726"/>
      <c r="BD1066" s="726"/>
      <c r="BE1066" s="726"/>
      <c r="BF1066" s="726"/>
      <c r="BG1066" s="726"/>
      <c r="BH1066" s="726"/>
      <c r="BI1066" s="726"/>
      <c r="BJ1066" s="726"/>
      <c r="BK1066" s="726"/>
      <c r="BL1066" s="726"/>
    </row>
    <row r="1067" spans="1:64" outlineLevel="1" x14ac:dyDescent="0.2">
      <c r="A1067" s="461" t="s">
        <v>1656</v>
      </c>
      <c r="B1067" s="461" t="s">
        <v>918</v>
      </c>
      <c r="C1067" s="461" t="s">
        <v>918</v>
      </c>
      <c r="D1067" s="461" t="s">
        <v>918</v>
      </c>
      <c r="E1067" s="461" t="s">
        <v>918</v>
      </c>
      <c r="F1067" s="461" t="s">
        <v>918</v>
      </c>
      <c r="G1067" s="461" t="s">
        <v>918</v>
      </c>
      <c r="H1067" s="461" t="s">
        <v>918</v>
      </c>
      <c r="I1067" s="461" t="s">
        <v>918</v>
      </c>
      <c r="J1067" s="461" t="s">
        <v>918</v>
      </c>
      <c r="K1067" s="461" t="s">
        <v>918</v>
      </c>
      <c r="L1067" s="461" t="s">
        <v>918</v>
      </c>
      <c r="M1067" s="461" t="s">
        <v>918</v>
      </c>
      <c r="N1067" s="461" t="s">
        <v>918</v>
      </c>
      <c r="O1067" s="461" t="s">
        <v>918</v>
      </c>
      <c r="P1067" s="461" t="s">
        <v>918</v>
      </c>
      <c r="Q1067" s="461" t="s">
        <v>918</v>
      </c>
      <c r="R1067" s="461" t="s">
        <v>918</v>
      </c>
      <c r="S1067" s="461" t="s">
        <v>918</v>
      </c>
      <c r="T1067" s="461" t="s">
        <v>918</v>
      </c>
      <c r="U1067" s="461" t="s">
        <v>918</v>
      </c>
      <c r="V1067" s="461" t="s">
        <v>918</v>
      </c>
      <c r="W1067" s="461" t="s">
        <v>918</v>
      </c>
      <c r="X1067" s="461" t="s">
        <v>918</v>
      </c>
      <c r="Y1067" s="461" t="s">
        <v>918</v>
      </c>
      <c r="Z1067" s="726"/>
      <c r="AA1067" s="726"/>
      <c r="AB1067" s="726"/>
      <c r="AC1067" s="726"/>
      <c r="AD1067" s="726"/>
      <c r="AE1067" s="726"/>
      <c r="AF1067" s="726"/>
      <c r="AG1067" s="726"/>
      <c r="AH1067" s="726"/>
      <c r="AI1067" s="726"/>
      <c r="AJ1067" s="726"/>
      <c r="AK1067" s="726"/>
      <c r="AL1067" s="726"/>
      <c r="AM1067" s="726"/>
      <c r="AN1067" s="726"/>
      <c r="AO1067" s="726"/>
      <c r="AP1067" s="726"/>
      <c r="AQ1067" s="726"/>
      <c r="AR1067" s="726"/>
      <c r="AS1067" s="726"/>
      <c r="AT1067" s="726"/>
      <c r="AU1067" s="726"/>
      <c r="AV1067" s="726"/>
      <c r="AW1067" s="726"/>
      <c r="AX1067" s="726"/>
      <c r="AY1067" s="726"/>
      <c r="AZ1067" s="726"/>
      <c r="BA1067" s="726"/>
      <c r="BB1067" s="726"/>
      <c r="BC1067" s="726"/>
      <c r="BD1067" s="726"/>
      <c r="BE1067" s="726"/>
      <c r="BF1067" s="726"/>
      <c r="BG1067" s="726"/>
      <c r="BH1067" s="726"/>
      <c r="BI1067" s="726"/>
      <c r="BJ1067" s="726"/>
      <c r="BK1067" s="726"/>
      <c r="BL1067" s="726"/>
    </row>
    <row r="1068" spans="1:64" outlineLevel="1" x14ac:dyDescent="0.2">
      <c r="A1068" s="461" t="s">
        <v>1657</v>
      </c>
      <c r="B1068" s="461" t="s">
        <v>918</v>
      </c>
      <c r="C1068" s="461" t="s">
        <v>918</v>
      </c>
      <c r="D1068" s="461" t="s">
        <v>918</v>
      </c>
      <c r="E1068" s="461" t="s">
        <v>918</v>
      </c>
      <c r="F1068" s="461" t="s">
        <v>918</v>
      </c>
      <c r="G1068" s="461" t="s">
        <v>918</v>
      </c>
      <c r="H1068" s="461" t="s">
        <v>918</v>
      </c>
      <c r="I1068" s="461" t="s">
        <v>918</v>
      </c>
      <c r="J1068" s="461" t="s">
        <v>918</v>
      </c>
      <c r="K1068" s="461" t="s">
        <v>918</v>
      </c>
      <c r="L1068" s="461" t="s">
        <v>918</v>
      </c>
      <c r="M1068" s="461" t="s">
        <v>918</v>
      </c>
      <c r="N1068" s="461" t="s">
        <v>918</v>
      </c>
      <c r="O1068" s="461" t="s">
        <v>918</v>
      </c>
      <c r="P1068" s="461" t="s">
        <v>918</v>
      </c>
      <c r="Q1068" s="461" t="s">
        <v>918</v>
      </c>
      <c r="R1068" s="461" t="s">
        <v>918</v>
      </c>
      <c r="S1068" s="461" t="s">
        <v>918</v>
      </c>
      <c r="T1068" s="461" t="s">
        <v>918</v>
      </c>
      <c r="U1068" s="461" t="s">
        <v>918</v>
      </c>
      <c r="V1068" s="461" t="s">
        <v>918</v>
      </c>
      <c r="W1068" s="461" t="s">
        <v>918</v>
      </c>
      <c r="X1068" s="461" t="s">
        <v>918</v>
      </c>
      <c r="Y1068" s="461" t="s">
        <v>918</v>
      </c>
      <c r="Z1068" s="726"/>
      <c r="AA1068" s="726"/>
      <c r="AB1068" s="726"/>
      <c r="AC1068" s="726"/>
      <c r="AD1068" s="726"/>
      <c r="AE1068" s="726"/>
      <c r="AF1068" s="726"/>
      <c r="AG1068" s="726"/>
      <c r="AH1068" s="726"/>
      <c r="AI1068" s="726"/>
      <c r="AJ1068" s="726"/>
      <c r="AK1068" s="726"/>
      <c r="AL1068" s="726"/>
      <c r="AM1068" s="726"/>
      <c r="AN1068" s="726"/>
      <c r="AO1068" s="726"/>
      <c r="AP1068" s="726"/>
      <c r="AQ1068" s="726"/>
      <c r="AR1068" s="726"/>
      <c r="AS1068" s="726"/>
      <c r="AT1068" s="726"/>
      <c r="AU1068" s="726"/>
      <c r="AV1068" s="726"/>
      <c r="AW1068" s="726"/>
      <c r="AX1068" s="726"/>
      <c r="AY1068" s="726"/>
      <c r="AZ1068" s="726"/>
      <c r="BA1068" s="726"/>
      <c r="BB1068" s="726"/>
      <c r="BC1068" s="726"/>
      <c r="BD1068" s="726"/>
      <c r="BE1068" s="726"/>
      <c r="BF1068" s="726"/>
      <c r="BG1068" s="726"/>
      <c r="BH1068" s="726"/>
      <c r="BI1068" s="726"/>
      <c r="BJ1068" s="726"/>
      <c r="BK1068" s="726"/>
      <c r="BL1068" s="726"/>
    </row>
    <row r="1069" spans="1:64" outlineLevel="1" x14ac:dyDescent="0.2">
      <c r="A1069" s="461" t="s">
        <v>1658</v>
      </c>
      <c r="B1069" s="461" t="s">
        <v>918</v>
      </c>
      <c r="C1069" s="461" t="s">
        <v>918</v>
      </c>
      <c r="D1069" s="461" t="s">
        <v>918</v>
      </c>
      <c r="E1069" s="461" t="s">
        <v>918</v>
      </c>
      <c r="F1069" s="461" t="s">
        <v>918</v>
      </c>
      <c r="G1069" s="461" t="s">
        <v>918</v>
      </c>
      <c r="H1069" s="461" t="s">
        <v>918</v>
      </c>
      <c r="I1069" s="461" t="s">
        <v>918</v>
      </c>
      <c r="J1069" s="461" t="s">
        <v>918</v>
      </c>
      <c r="K1069" s="461" t="s">
        <v>918</v>
      </c>
      <c r="L1069" s="461" t="s">
        <v>918</v>
      </c>
      <c r="M1069" s="461" t="s">
        <v>918</v>
      </c>
      <c r="N1069" s="461" t="s">
        <v>918</v>
      </c>
      <c r="O1069" s="461" t="s">
        <v>918</v>
      </c>
      <c r="P1069" s="461" t="s">
        <v>918</v>
      </c>
      <c r="Q1069" s="461" t="s">
        <v>918</v>
      </c>
      <c r="R1069" s="461" t="s">
        <v>918</v>
      </c>
      <c r="S1069" s="461" t="s">
        <v>918</v>
      </c>
      <c r="T1069" s="461" t="s">
        <v>918</v>
      </c>
      <c r="U1069" s="461" t="s">
        <v>918</v>
      </c>
      <c r="V1069" s="461" t="s">
        <v>918</v>
      </c>
      <c r="W1069" s="461" t="s">
        <v>918</v>
      </c>
      <c r="X1069" s="461" t="s">
        <v>918</v>
      </c>
      <c r="Y1069" s="461" t="s">
        <v>918</v>
      </c>
      <c r="Z1069" s="726"/>
      <c r="AA1069" s="726"/>
      <c r="AB1069" s="726"/>
      <c r="AC1069" s="726"/>
      <c r="AD1069" s="726"/>
      <c r="AE1069" s="726"/>
      <c r="AF1069" s="726"/>
      <c r="AG1069" s="726"/>
      <c r="AH1069" s="726"/>
      <c r="AI1069" s="726"/>
      <c r="AJ1069" s="726"/>
      <c r="AK1069" s="726"/>
      <c r="AL1069" s="726"/>
      <c r="AM1069" s="726"/>
      <c r="AN1069" s="726"/>
      <c r="AO1069" s="726"/>
      <c r="AP1069" s="726"/>
      <c r="AQ1069" s="726"/>
      <c r="AR1069" s="726"/>
      <c r="AS1069" s="726"/>
      <c r="AT1069" s="726"/>
      <c r="AU1069" s="726"/>
      <c r="AV1069" s="726"/>
      <c r="AW1069" s="726"/>
      <c r="AX1069" s="726"/>
      <c r="AY1069" s="726"/>
      <c r="AZ1069" s="726"/>
      <c r="BA1069" s="726"/>
      <c r="BB1069" s="726"/>
      <c r="BC1069" s="726"/>
      <c r="BD1069" s="726"/>
      <c r="BE1069" s="726"/>
      <c r="BF1069" s="726"/>
      <c r="BG1069" s="726"/>
      <c r="BH1069" s="726"/>
      <c r="BI1069" s="726"/>
      <c r="BJ1069" s="726"/>
      <c r="BK1069" s="726"/>
      <c r="BL1069" s="726"/>
    </row>
    <row r="1070" spans="1:64" outlineLevel="1" x14ac:dyDescent="0.2">
      <c r="A1070" s="461" t="s">
        <v>1659</v>
      </c>
      <c r="B1070" s="461" t="s">
        <v>918</v>
      </c>
      <c r="C1070" s="461" t="s">
        <v>918</v>
      </c>
      <c r="D1070" s="461" t="s">
        <v>918</v>
      </c>
      <c r="E1070" s="461" t="s">
        <v>918</v>
      </c>
      <c r="F1070" s="461" t="s">
        <v>918</v>
      </c>
      <c r="G1070" s="461" t="s">
        <v>918</v>
      </c>
      <c r="H1070" s="461" t="s">
        <v>918</v>
      </c>
      <c r="I1070" s="461" t="s">
        <v>918</v>
      </c>
      <c r="J1070" s="461" t="s">
        <v>918</v>
      </c>
      <c r="K1070" s="461" t="s">
        <v>918</v>
      </c>
      <c r="L1070" s="461" t="s">
        <v>918</v>
      </c>
      <c r="M1070" s="461" t="s">
        <v>918</v>
      </c>
      <c r="N1070" s="461" t="s">
        <v>918</v>
      </c>
      <c r="O1070" s="461" t="s">
        <v>918</v>
      </c>
      <c r="P1070" s="461" t="s">
        <v>918</v>
      </c>
      <c r="Q1070" s="461" t="s">
        <v>918</v>
      </c>
      <c r="R1070" s="461" t="s">
        <v>918</v>
      </c>
      <c r="S1070" s="461" t="s">
        <v>918</v>
      </c>
      <c r="T1070" s="461" t="s">
        <v>918</v>
      </c>
      <c r="U1070" s="461" t="s">
        <v>918</v>
      </c>
      <c r="V1070" s="461" t="s">
        <v>918</v>
      </c>
      <c r="W1070" s="461" t="s">
        <v>918</v>
      </c>
      <c r="X1070" s="461" t="s">
        <v>918</v>
      </c>
      <c r="Y1070" s="461" t="s">
        <v>918</v>
      </c>
      <c r="Z1070" s="726"/>
      <c r="AA1070" s="726"/>
      <c r="AB1070" s="726"/>
      <c r="AC1070" s="726"/>
      <c r="AD1070" s="726"/>
      <c r="AE1070" s="726"/>
      <c r="AF1070" s="726"/>
      <c r="AG1070" s="726"/>
      <c r="AH1070" s="726"/>
      <c r="AI1070" s="726"/>
      <c r="AJ1070" s="726"/>
      <c r="AK1070" s="726"/>
      <c r="AL1070" s="726"/>
      <c r="AM1070" s="726"/>
      <c r="AN1070" s="726"/>
      <c r="AO1070" s="726"/>
      <c r="AP1070" s="726"/>
      <c r="AQ1070" s="726"/>
      <c r="AR1070" s="726"/>
      <c r="AS1070" s="726"/>
      <c r="AT1070" s="726"/>
      <c r="AU1070" s="726"/>
      <c r="AV1070" s="726"/>
      <c r="AW1070" s="726"/>
      <c r="AX1070" s="726"/>
      <c r="AY1070" s="726"/>
      <c r="AZ1070" s="726"/>
      <c r="BA1070" s="726"/>
      <c r="BB1070" s="726"/>
      <c r="BC1070" s="726"/>
      <c r="BD1070" s="726"/>
      <c r="BE1070" s="726"/>
      <c r="BF1070" s="726"/>
      <c r="BG1070" s="726"/>
      <c r="BH1070" s="726"/>
      <c r="BI1070" s="726"/>
      <c r="BJ1070" s="726"/>
      <c r="BK1070" s="726"/>
      <c r="BL1070" s="726"/>
    </row>
    <row r="1071" spans="1:64" outlineLevel="1" x14ac:dyDescent="0.2">
      <c r="A1071" s="461" t="s">
        <v>1660</v>
      </c>
      <c r="B1071" s="461" t="s">
        <v>918</v>
      </c>
      <c r="C1071" s="461" t="s">
        <v>918</v>
      </c>
      <c r="D1071" s="461" t="s">
        <v>918</v>
      </c>
      <c r="E1071" s="461" t="s">
        <v>918</v>
      </c>
      <c r="F1071" s="461" t="s">
        <v>918</v>
      </c>
      <c r="G1071" s="461" t="s">
        <v>918</v>
      </c>
      <c r="H1071" s="461" t="s">
        <v>918</v>
      </c>
      <c r="I1071" s="461" t="s">
        <v>918</v>
      </c>
      <c r="J1071" s="461" t="s">
        <v>918</v>
      </c>
      <c r="K1071" s="461" t="s">
        <v>918</v>
      </c>
      <c r="L1071" s="461" t="s">
        <v>918</v>
      </c>
      <c r="M1071" s="461" t="s">
        <v>918</v>
      </c>
      <c r="N1071" s="461" t="s">
        <v>918</v>
      </c>
      <c r="O1071" s="461" t="s">
        <v>918</v>
      </c>
      <c r="P1071" s="461" t="s">
        <v>918</v>
      </c>
      <c r="Q1071" s="461" t="s">
        <v>918</v>
      </c>
      <c r="R1071" s="461" t="s">
        <v>918</v>
      </c>
      <c r="S1071" s="461" t="s">
        <v>918</v>
      </c>
      <c r="T1071" s="461" t="s">
        <v>918</v>
      </c>
      <c r="U1071" s="461" t="s">
        <v>918</v>
      </c>
      <c r="V1071" s="461" t="s">
        <v>918</v>
      </c>
      <c r="W1071" s="461" t="s">
        <v>918</v>
      </c>
      <c r="X1071" s="461" t="s">
        <v>918</v>
      </c>
      <c r="Y1071" s="461" t="s">
        <v>918</v>
      </c>
      <c r="Z1071" s="726"/>
      <c r="AA1071" s="726"/>
      <c r="AB1071" s="726"/>
      <c r="AC1071" s="726"/>
      <c r="AD1071" s="726"/>
      <c r="AE1071" s="726"/>
      <c r="AF1071" s="726"/>
      <c r="AG1071" s="726"/>
      <c r="AH1071" s="726"/>
      <c r="AI1071" s="726"/>
      <c r="AJ1071" s="726"/>
      <c r="AK1071" s="726"/>
      <c r="AL1071" s="726"/>
      <c r="AM1071" s="726"/>
      <c r="AN1071" s="726"/>
      <c r="AO1071" s="726"/>
      <c r="AP1071" s="726"/>
      <c r="AQ1071" s="726"/>
      <c r="AR1071" s="726"/>
      <c r="AS1071" s="726"/>
      <c r="AT1071" s="726"/>
      <c r="AU1071" s="726"/>
      <c r="AV1071" s="726"/>
      <c r="AW1071" s="726"/>
      <c r="AX1071" s="726"/>
      <c r="AY1071" s="726"/>
      <c r="AZ1071" s="726"/>
      <c r="BA1071" s="726"/>
      <c r="BB1071" s="726"/>
      <c r="BC1071" s="726"/>
      <c r="BD1071" s="726"/>
      <c r="BE1071" s="726"/>
      <c r="BF1071" s="726"/>
      <c r="BG1071" s="726"/>
      <c r="BH1071" s="726"/>
      <c r="BI1071" s="726"/>
      <c r="BJ1071" s="726"/>
      <c r="BK1071" s="726"/>
      <c r="BL1071" s="726"/>
    </row>
    <row r="1072" spans="1:64" outlineLevel="1" x14ac:dyDescent="0.2">
      <c r="A1072" s="461" t="s">
        <v>1661</v>
      </c>
      <c r="B1072" s="461" t="s">
        <v>918</v>
      </c>
      <c r="C1072" s="461" t="s">
        <v>918</v>
      </c>
      <c r="D1072" s="461" t="s">
        <v>918</v>
      </c>
      <c r="E1072" s="461" t="s">
        <v>918</v>
      </c>
      <c r="F1072" s="461" t="s">
        <v>918</v>
      </c>
      <c r="G1072" s="461" t="s">
        <v>918</v>
      </c>
      <c r="H1072" s="461" t="s">
        <v>918</v>
      </c>
      <c r="I1072" s="461" t="s">
        <v>918</v>
      </c>
      <c r="J1072" s="461" t="s">
        <v>918</v>
      </c>
      <c r="K1072" s="461" t="s">
        <v>918</v>
      </c>
      <c r="L1072" s="461" t="s">
        <v>918</v>
      </c>
      <c r="M1072" s="461" t="s">
        <v>918</v>
      </c>
      <c r="N1072" s="461" t="s">
        <v>918</v>
      </c>
      <c r="O1072" s="461" t="s">
        <v>918</v>
      </c>
      <c r="P1072" s="461" t="s">
        <v>918</v>
      </c>
      <c r="Q1072" s="461" t="s">
        <v>918</v>
      </c>
      <c r="R1072" s="461" t="s">
        <v>918</v>
      </c>
      <c r="S1072" s="461" t="s">
        <v>918</v>
      </c>
      <c r="T1072" s="461" t="s">
        <v>918</v>
      </c>
      <c r="U1072" s="461" t="s">
        <v>918</v>
      </c>
      <c r="V1072" s="461" t="s">
        <v>918</v>
      </c>
      <c r="W1072" s="461" t="s">
        <v>918</v>
      </c>
      <c r="X1072" s="461" t="s">
        <v>918</v>
      </c>
      <c r="Y1072" s="461" t="s">
        <v>918</v>
      </c>
      <c r="Z1072" s="726"/>
      <c r="AA1072" s="726"/>
      <c r="AB1072" s="726"/>
      <c r="AC1072" s="726"/>
      <c r="AD1072" s="726"/>
      <c r="AE1072" s="726"/>
      <c r="AF1072" s="726"/>
      <c r="AG1072" s="726"/>
      <c r="AH1072" s="726"/>
      <c r="AI1072" s="726"/>
      <c r="AJ1072" s="726"/>
      <c r="AK1072" s="726"/>
      <c r="AL1072" s="726"/>
      <c r="AM1072" s="726"/>
      <c r="AN1072" s="726"/>
      <c r="AO1072" s="726"/>
      <c r="AP1072" s="726"/>
      <c r="AQ1072" s="726"/>
      <c r="AR1072" s="726"/>
      <c r="AS1072" s="726"/>
      <c r="AT1072" s="726"/>
      <c r="AU1072" s="726"/>
      <c r="AV1072" s="726"/>
      <c r="AW1072" s="726"/>
      <c r="AX1072" s="726"/>
      <c r="AY1072" s="726"/>
      <c r="AZ1072" s="726"/>
      <c r="BA1072" s="726"/>
      <c r="BB1072" s="726"/>
      <c r="BC1072" s="726"/>
      <c r="BD1072" s="726"/>
      <c r="BE1072" s="726"/>
      <c r="BF1072" s="726"/>
      <c r="BG1072" s="726"/>
      <c r="BH1072" s="726"/>
      <c r="BI1072" s="726"/>
      <c r="BJ1072" s="726"/>
      <c r="BK1072" s="726"/>
      <c r="BL1072" s="726"/>
    </row>
    <row r="1073" spans="1:64" outlineLevel="1" x14ac:dyDescent="0.2">
      <c r="A1073" s="461" t="s">
        <v>1662</v>
      </c>
      <c r="B1073" s="461" t="s">
        <v>918</v>
      </c>
      <c r="C1073" s="461" t="s">
        <v>918</v>
      </c>
      <c r="D1073" s="461" t="s">
        <v>918</v>
      </c>
      <c r="E1073" s="461" t="s">
        <v>918</v>
      </c>
      <c r="F1073" s="461" t="s">
        <v>918</v>
      </c>
      <c r="G1073" s="461" t="s">
        <v>918</v>
      </c>
      <c r="H1073" s="461" t="s">
        <v>918</v>
      </c>
      <c r="I1073" s="461" t="s">
        <v>918</v>
      </c>
      <c r="J1073" s="461" t="s">
        <v>918</v>
      </c>
      <c r="K1073" s="461" t="s">
        <v>918</v>
      </c>
      <c r="L1073" s="461" t="s">
        <v>918</v>
      </c>
      <c r="M1073" s="461" t="s">
        <v>918</v>
      </c>
      <c r="N1073" s="461" t="s">
        <v>918</v>
      </c>
      <c r="O1073" s="461" t="s">
        <v>918</v>
      </c>
      <c r="P1073" s="461" t="s">
        <v>918</v>
      </c>
      <c r="Q1073" s="461" t="s">
        <v>918</v>
      </c>
      <c r="R1073" s="461" t="s">
        <v>918</v>
      </c>
      <c r="S1073" s="461" t="s">
        <v>918</v>
      </c>
      <c r="T1073" s="461" t="s">
        <v>918</v>
      </c>
      <c r="U1073" s="461" t="s">
        <v>918</v>
      </c>
      <c r="V1073" s="461" t="s">
        <v>918</v>
      </c>
      <c r="W1073" s="461" t="s">
        <v>918</v>
      </c>
      <c r="X1073" s="461" t="s">
        <v>918</v>
      </c>
      <c r="Y1073" s="461" t="s">
        <v>918</v>
      </c>
      <c r="Z1073" s="726"/>
      <c r="AA1073" s="726"/>
      <c r="AB1073" s="726"/>
      <c r="AC1073" s="726"/>
      <c r="AD1073" s="726"/>
      <c r="AE1073" s="726"/>
      <c r="AF1073" s="726"/>
      <c r="AG1073" s="726"/>
      <c r="AH1073" s="726"/>
      <c r="AI1073" s="726"/>
      <c r="AJ1073" s="726"/>
      <c r="AK1073" s="726"/>
      <c r="AL1073" s="726"/>
      <c r="AM1073" s="726"/>
      <c r="AN1073" s="726"/>
      <c r="AO1073" s="726"/>
      <c r="AP1073" s="726"/>
      <c r="AQ1073" s="726"/>
      <c r="AR1073" s="726"/>
      <c r="AS1073" s="726"/>
      <c r="AT1073" s="726"/>
      <c r="AU1073" s="726"/>
      <c r="AV1073" s="726"/>
      <c r="AW1073" s="726"/>
      <c r="AX1073" s="726"/>
      <c r="AY1073" s="726"/>
      <c r="AZ1073" s="726"/>
      <c r="BA1073" s="726"/>
      <c r="BB1073" s="726"/>
      <c r="BC1073" s="726"/>
      <c r="BD1073" s="726"/>
      <c r="BE1073" s="726"/>
      <c r="BF1073" s="726"/>
      <c r="BG1073" s="726"/>
      <c r="BH1073" s="726"/>
      <c r="BI1073" s="726"/>
      <c r="BJ1073" s="726"/>
      <c r="BK1073" s="726"/>
      <c r="BL1073" s="726"/>
    </row>
    <row r="1074" spans="1:64" outlineLevel="1" x14ac:dyDescent="0.2">
      <c r="A1074" s="461" t="s">
        <v>1663</v>
      </c>
      <c r="B1074" s="461" t="s">
        <v>918</v>
      </c>
      <c r="C1074" s="461" t="s">
        <v>918</v>
      </c>
      <c r="D1074" s="461" t="s">
        <v>918</v>
      </c>
      <c r="E1074" s="461" t="s">
        <v>918</v>
      </c>
      <c r="F1074" s="461" t="s">
        <v>918</v>
      </c>
      <c r="G1074" s="461" t="s">
        <v>918</v>
      </c>
      <c r="H1074" s="461" t="s">
        <v>918</v>
      </c>
      <c r="I1074" s="461" t="s">
        <v>918</v>
      </c>
      <c r="J1074" s="461" t="s">
        <v>918</v>
      </c>
      <c r="K1074" s="461" t="s">
        <v>918</v>
      </c>
      <c r="L1074" s="461" t="s">
        <v>918</v>
      </c>
      <c r="M1074" s="461" t="s">
        <v>918</v>
      </c>
      <c r="N1074" s="461" t="s">
        <v>918</v>
      </c>
      <c r="O1074" s="461" t="s">
        <v>918</v>
      </c>
      <c r="P1074" s="461" t="s">
        <v>918</v>
      </c>
      <c r="Q1074" s="461" t="s">
        <v>918</v>
      </c>
      <c r="R1074" s="461" t="s">
        <v>918</v>
      </c>
      <c r="S1074" s="461" t="s">
        <v>918</v>
      </c>
      <c r="T1074" s="461" t="s">
        <v>918</v>
      </c>
      <c r="U1074" s="461" t="s">
        <v>918</v>
      </c>
      <c r="V1074" s="461" t="s">
        <v>918</v>
      </c>
      <c r="W1074" s="461" t="s">
        <v>918</v>
      </c>
      <c r="X1074" s="461" t="s">
        <v>918</v>
      </c>
      <c r="Y1074" s="461" t="s">
        <v>918</v>
      </c>
      <c r="Z1074" s="726"/>
      <c r="AA1074" s="726"/>
      <c r="AB1074" s="726"/>
      <c r="AC1074" s="726"/>
      <c r="AD1074" s="726"/>
      <c r="AE1074" s="726"/>
      <c r="AF1074" s="726"/>
      <c r="AG1074" s="726"/>
      <c r="AH1074" s="726"/>
      <c r="AI1074" s="726"/>
      <c r="AJ1074" s="726"/>
      <c r="AK1074" s="726"/>
      <c r="AL1074" s="726"/>
      <c r="AM1074" s="726"/>
      <c r="AN1074" s="726"/>
      <c r="AO1074" s="726"/>
      <c r="AP1074" s="726"/>
      <c r="AQ1074" s="726"/>
      <c r="AR1074" s="726"/>
      <c r="AS1074" s="726"/>
      <c r="AT1074" s="726"/>
      <c r="AU1074" s="726"/>
      <c r="AV1074" s="726"/>
      <c r="AW1074" s="726"/>
      <c r="AX1074" s="726"/>
      <c r="AY1074" s="726"/>
      <c r="AZ1074" s="726"/>
      <c r="BA1074" s="726"/>
      <c r="BB1074" s="726"/>
      <c r="BC1074" s="726"/>
      <c r="BD1074" s="726"/>
      <c r="BE1074" s="726"/>
      <c r="BF1074" s="726"/>
      <c r="BG1074" s="726"/>
      <c r="BH1074" s="726"/>
      <c r="BI1074" s="726"/>
      <c r="BJ1074" s="726"/>
      <c r="BK1074" s="726"/>
      <c r="BL1074" s="726"/>
    </row>
    <row r="1075" spans="1:64" outlineLevel="1" x14ac:dyDescent="0.2">
      <c r="A1075" s="461" t="s">
        <v>1664</v>
      </c>
      <c r="B1075" s="461" t="s">
        <v>918</v>
      </c>
      <c r="C1075" s="461" t="s">
        <v>918</v>
      </c>
      <c r="D1075" s="461" t="s">
        <v>918</v>
      </c>
      <c r="E1075" s="461" t="s">
        <v>918</v>
      </c>
      <c r="F1075" s="461" t="s">
        <v>918</v>
      </c>
      <c r="G1075" s="461" t="s">
        <v>918</v>
      </c>
      <c r="H1075" s="461" t="s">
        <v>918</v>
      </c>
      <c r="I1075" s="461" t="s">
        <v>918</v>
      </c>
      <c r="J1075" s="461" t="s">
        <v>918</v>
      </c>
      <c r="K1075" s="461" t="s">
        <v>918</v>
      </c>
      <c r="L1075" s="461" t="s">
        <v>918</v>
      </c>
      <c r="M1075" s="461" t="s">
        <v>918</v>
      </c>
      <c r="N1075" s="461" t="s">
        <v>918</v>
      </c>
      <c r="O1075" s="461" t="s">
        <v>918</v>
      </c>
      <c r="P1075" s="461" t="s">
        <v>918</v>
      </c>
      <c r="Q1075" s="461" t="s">
        <v>918</v>
      </c>
      <c r="R1075" s="461" t="s">
        <v>918</v>
      </c>
      <c r="S1075" s="461" t="s">
        <v>918</v>
      </c>
      <c r="T1075" s="461" t="s">
        <v>918</v>
      </c>
      <c r="U1075" s="461" t="s">
        <v>918</v>
      </c>
      <c r="V1075" s="461" t="s">
        <v>918</v>
      </c>
      <c r="W1075" s="461" t="s">
        <v>918</v>
      </c>
      <c r="X1075" s="461" t="s">
        <v>918</v>
      </c>
      <c r="Y1075" s="461" t="s">
        <v>918</v>
      </c>
      <c r="Z1075" s="726"/>
      <c r="AA1075" s="726"/>
      <c r="AB1075" s="726"/>
      <c r="AC1075" s="726"/>
      <c r="AD1075" s="726"/>
      <c r="AE1075" s="726"/>
      <c r="AF1075" s="726"/>
      <c r="AG1075" s="726"/>
      <c r="AH1075" s="726"/>
      <c r="AI1075" s="726"/>
      <c r="AJ1075" s="726"/>
      <c r="AK1075" s="726"/>
      <c r="AL1075" s="726"/>
      <c r="AM1075" s="726"/>
      <c r="AN1075" s="726"/>
      <c r="AO1075" s="726"/>
      <c r="AP1075" s="726"/>
      <c r="AQ1075" s="726"/>
      <c r="AR1075" s="726"/>
      <c r="AS1075" s="726"/>
      <c r="AT1075" s="726"/>
      <c r="AU1075" s="726"/>
      <c r="AV1075" s="726"/>
      <c r="AW1075" s="726"/>
      <c r="AX1075" s="726"/>
      <c r="AY1075" s="726"/>
      <c r="AZ1075" s="726"/>
      <c r="BA1075" s="726"/>
      <c r="BB1075" s="726"/>
      <c r="BC1075" s="726"/>
      <c r="BD1075" s="726"/>
      <c r="BE1075" s="726"/>
      <c r="BF1075" s="726"/>
      <c r="BG1075" s="726"/>
      <c r="BH1075" s="726"/>
      <c r="BI1075" s="726"/>
      <c r="BJ1075" s="726"/>
      <c r="BK1075" s="726"/>
      <c r="BL1075" s="726"/>
    </row>
    <row r="1076" spans="1:64" outlineLevel="1" x14ac:dyDescent="0.2">
      <c r="A1076" s="461" t="s">
        <v>1665</v>
      </c>
      <c r="B1076" s="461" t="s">
        <v>918</v>
      </c>
      <c r="C1076" s="461" t="s">
        <v>918</v>
      </c>
      <c r="D1076" s="461" t="s">
        <v>918</v>
      </c>
      <c r="E1076" s="461" t="s">
        <v>918</v>
      </c>
      <c r="F1076" s="461" t="s">
        <v>918</v>
      </c>
      <c r="G1076" s="461" t="s">
        <v>918</v>
      </c>
      <c r="H1076" s="461" t="s">
        <v>918</v>
      </c>
      <c r="I1076" s="461" t="s">
        <v>918</v>
      </c>
      <c r="J1076" s="461" t="s">
        <v>918</v>
      </c>
      <c r="K1076" s="461" t="s">
        <v>918</v>
      </c>
      <c r="L1076" s="461" t="s">
        <v>918</v>
      </c>
      <c r="M1076" s="461" t="s">
        <v>918</v>
      </c>
      <c r="N1076" s="461" t="s">
        <v>918</v>
      </c>
      <c r="O1076" s="461" t="s">
        <v>918</v>
      </c>
      <c r="P1076" s="461" t="s">
        <v>918</v>
      </c>
      <c r="Q1076" s="461" t="s">
        <v>918</v>
      </c>
      <c r="R1076" s="461" t="s">
        <v>918</v>
      </c>
      <c r="S1076" s="461" t="s">
        <v>918</v>
      </c>
      <c r="T1076" s="461" t="s">
        <v>918</v>
      </c>
      <c r="U1076" s="461" t="s">
        <v>918</v>
      </c>
      <c r="V1076" s="461" t="s">
        <v>918</v>
      </c>
      <c r="W1076" s="461" t="s">
        <v>918</v>
      </c>
      <c r="X1076" s="461" t="s">
        <v>918</v>
      </c>
      <c r="Y1076" s="461" t="s">
        <v>918</v>
      </c>
      <c r="Z1076" s="726"/>
      <c r="AA1076" s="726"/>
      <c r="AB1076" s="726"/>
      <c r="AC1076" s="726"/>
      <c r="AD1076" s="726"/>
      <c r="AE1076" s="726"/>
      <c r="AF1076" s="726"/>
      <c r="AG1076" s="726"/>
      <c r="AH1076" s="726"/>
      <c r="AI1076" s="726"/>
      <c r="AJ1076" s="726"/>
      <c r="AK1076" s="726"/>
      <c r="AL1076" s="726"/>
      <c r="AM1076" s="726"/>
      <c r="AN1076" s="726"/>
      <c r="AO1076" s="726"/>
      <c r="AP1076" s="726"/>
      <c r="AQ1076" s="726"/>
      <c r="AR1076" s="726"/>
      <c r="AS1076" s="726"/>
      <c r="AT1076" s="726"/>
      <c r="AU1076" s="726"/>
      <c r="AV1076" s="726"/>
      <c r="AW1076" s="726"/>
      <c r="AX1076" s="726"/>
      <c r="AY1076" s="726"/>
      <c r="AZ1076" s="726"/>
      <c r="BA1076" s="726"/>
      <c r="BB1076" s="726"/>
      <c r="BC1076" s="726"/>
      <c r="BD1076" s="726"/>
      <c r="BE1076" s="726"/>
      <c r="BF1076" s="726"/>
      <c r="BG1076" s="726"/>
      <c r="BH1076" s="726"/>
      <c r="BI1076" s="726"/>
      <c r="BJ1076" s="726"/>
      <c r="BK1076" s="726"/>
      <c r="BL1076" s="726"/>
    </row>
    <row r="1077" spans="1:64" outlineLevel="1" x14ac:dyDescent="0.2">
      <c r="A1077" s="461" t="s">
        <v>1666</v>
      </c>
      <c r="B1077" s="461" t="s">
        <v>918</v>
      </c>
      <c r="C1077" s="461" t="s">
        <v>918</v>
      </c>
      <c r="D1077" s="461" t="s">
        <v>918</v>
      </c>
      <c r="E1077" s="461" t="s">
        <v>918</v>
      </c>
      <c r="F1077" s="461" t="s">
        <v>918</v>
      </c>
      <c r="G1077" s="461" t="s">
        <v>918</v>
      </c>
      <c r="H1077" s="461" t="s">
        <v>918</v>
      </c>
      <c r="I1077" s="461" t="s">
        <v>918</v>
      </c>
      <c r="J1077" s="461" t="s">
        <v>918</v>
      </c>
      <c r="K1077" s="461" t="s">
        <v>918</v>
      </c>
      <c r="L1077" s="461" t="s">
        <v>918</v>
      </c>
      <c r="M1077" s="461" t="s">
        <v>918</v>
      </c>
      <c r="N1077" s="461" t="s">
        <v>918</v>
      </c>
      <c r="O1077" s="461" t="s">
        <v>918</v>
      </c>
      <c r="P1077" s="461" t="s">
        <v>918</v>
      </c>
      <c r="Q1077" s="461" t="s">
        <v>918</v>
      </c>
      <c r="R1077" s="461" t="s">
        <v>918</v>
      </c>
      <c r="S1077" s="461" t="s">
        <v>918</v>
      </c>
      <c r="T1077" s="461" t="s">
        <v>918</v>
      </c>
      <c r="U1077" s="461" t="s">
        <v>918</v>
      </c>
      <c r="V1077" s="461" t="s">
        <v>918</v>
      </c>
      <c r="W1077" s="461" t="s">
        <v>918</v>
      </c>
      <c r="X1077" s="461" t="s">
        <v>918</v>
      </c>
      <c r="Y1077" s="461" t="s">
        <v>918</v>
      </c>
      <c r="Z1077" s="726"/>
      <c r="AA1077" s="726"/>
      <c r="AB1077" s="726"/>
      <c r="AC1077" s="726"/>
      <c r="AD1077" s="726"/>
      <c r="AE1077" s="726"/>
      <c r="AF1077" s="726"/>
      <c r="AG1077" s="726"/>
      <c r="AH1077" s="726"/>
      <c r="AI1077" s="726"/>
      <c r="AJ1077" s="726"/>
      <c r="AK1077" s="726"/>
      <c r="AL1077" s="726"/>
      <c r="AM1077" s="726"/>
      <c r="AN1077" s="726"/>
      <c r="AO1077" s="726"/>
      <c r="AP1077" s="726"/>
      <c r="AQ1077" s="726"/>
      <c r="AR1077" s="726"/>
      <c r="AS1077" s="726"/>
      <c r="AT1077" s="726"/>
      <c r="AU1077" s="726"/>
      <c r="AV1077" s="726"/>
      <c r="AW1077" s="726"/>
      <c r="AX1077" s="726"/>
      <c r="AY1077" s="726"/>
      <c r="AZ1077" s="726"/>
      <c r="BA1077" s="726"/>
      <c r="BB1077" s="726"/>
      <c r="BC1077" s="726"/>
      <c r="BD1077" s="726"/>
      <c r="BE1077" s="726"/>
      <c r="BF1077" s="726"/>
      <c r="BG1077" s="726"/>
      <c r="BH1077" s="726"/>
      <c r="BI1077" s="726"/>
      <c r="BJ1077" s="726"/>
      <c r="BK1077" s="726"/>
      <c r="BL1077" s="726"/>
    </row>
    <row r="1078" spans="1:64" outlineLevel="1" x14ac:dyDescent="0.2">
      <c r="A1078" s="461" t="s">
        <v>1667</v>
      </c>
      <c r="B1078" s="461" t="s">
        <v>918</v>
      </c>
      <c r="C1078" s="461" t="s">
        <v>918</v>
      </c>
      <c r="D1078" s="461" t="s">
        <v>918</v>
      </c>
      <c r="E1078" s="461" t="s">
        <v>918</v>
      </c>
      <c r="F1078" s="461" t="s">
        <v>918</v>
      </c>
      <c r="G1078" s="461" t="s">
        <v>918</v>
      </c>
      <c r="H1078" s="461" t="s">
        <v>918</v>
      </c>
      <c r="I1078" s="461" t="s">
        <v>918</v>
      </c>
      <c r="J1078" s="461" t="s">
        <v>918</v>
      </c>
      <c r="K1078" s="461" t="s">
        <v>918</v>
      </c>
      <c r="L1078" s="461" t="s">
        <v>918</v>
      </c>
      <c r="M1078" s="461" t="s">
        <v>918</v>
      </c>
      <c r="N1078" s="461" t="s">
        <v>918</v>
      </c>
      <c r="O1078" s="461" t="s">
        <v>918</v>
      </c>
      <c r="P1078" s="461" t="s">
        <v>918</v>
      </c>
      <c r="Q1078" s="461" t="s">
        <v>918</v>
      </c>
      <c r="R1078" s="461" t="s">
        <v>918</v>
      </c>
      <c r="S1078" s="461" t="s">
        <v>918</v>
      </c>
      <c r="T1078" s="461" t="s">
        <v>918</v>
      </c>
      <c r="U1078" s="461" t="s">
        <v>918</v>
      </c>
      <c r="V1078" s="461" t="s">
        <v>918</v>
      </c>
      <c r="W1078" s="461" t="s">
        <v>918</v>
      </c>
      <c r="X1078" s="461" t="s">
        <v>918</v>
      </c>
      <c r="Y1078" s="461" t="s">
        <v>918</v>
      </c>
      <c r="Z1078" s="726"/>
      <c r="AA1078" s="726"/>
      <c r="AB1078" s="726"/>
      <c r="AC1078" s="726"/>
      <c r="AD1078" s="726"/>
      <c r="AE1078" s="726"/>
      <c r="AF1078" s="726"/>
      <c r="AG1078" s="726"/>
      <c r="AH1078" s="726"/>
      <c r="AI1078" s="726"/>
      <c r="AJ1078" s="726"/>
      <c r="AK1078" s="726"/>
      <c r="AL1078" s="726"/>
      <c r="AM1078" s="726"/>
      <c r="AN1078" s="726"/>
      <c r="AO1078" s="726"/>
      <c r="AP1078" s="726"/>
      <c r="AQ1078" s="726"/>
      <c r="AR1078" s="726"/>
      <c r="AS1078" s="726"/>
      <c r="AT1078" s="726"/>
      <c r="AU1078" s="726"/>
      <c r="AV1078" s="726"/>
      <c r="AW1078" s="726"/>
      <c r="AX1078" s="726"/>
      <c r="AY1078" s="726"/>
      <c r="AZ1078" s="726"/>
      <c r="BA1078" s="726"/>
      <c r="BB1078" s="726"/>
      <c r="BC1078" s="726"/>
      <c r="BD1078" s="726"/>
      <c r="BE1078" s="726"/>
      <c r="BF1078" s="726"/>
      <c r="BG1078" s="726"/>
      <c r="BH1078" s="726"/>
      <c r="BI1078" s="726"/>
      <c r="BJ1078" s="726"/>
      <c r="BK1078" s="726"/>
      <c r="BL1078" s="726"/>
    </row>
    <row r="1079" spans="1:64" outlineLevel="1" x14ac:dyDescent="0.2">
      <c r="A1079" s="461" t="s">
        <v>1668</v>
      </c>
      <c r="B1079" s="461" t="s">
        <v>918</v>
      </c>
      <c r="C1079" s="461" t="s">
        <v>918</v>
      </c>
      <c r="D1079" s="461" t="s">
        <v>918</v>
      </c>
      <c r="E1079" s="461" t="s">
        <v>918</v>
      </c>
      <c r="F1079" s="461" t="s">
        <v>918</v>
      </c>
      <c r="G1079" s="461" t="s">
        <v>918</v>
      </c>
      <c r="H1079" s="461" t="s">
        <v>918</v>
      </c>
      <c r="I1079" s="461" t="s">
        <v>918</v>
      </c>
      <c r="J1079" s="461" t="s">
        <v>918</v>
      </c>
      <c r="K1079" s="461" t="s">
        <v>918</v>
      </c>
      <c r="L1079" s="461" t="s">
        <v>918</v>
      </c>
      <c r="M1079" s="461" t="s">
        <v>918</v>
      </c>
      <c r="N1079" s="461" t="s">
        <v>918</v>
      </c>
      <c r="O1079" s="461" t="s">
        <v>918</v>
      </c>
      <c r="P1079" s="461" t="s">
        <v>918</v>
      </c>
      <c r="Q1079" s="461" t="s">
        <v>918</v>
      </c>
      <c r="R1079" s="461" t="s">
        <v>918</v>
      </c>
      <c r="S1079" s="461" t="s">
        <v>918</v>
      </c>
      <c r="T1079" s="461" t="s">
        <v>918</v>
      </c>
      <c r="U1079" s="461" t="s">
        <v>918</v>
      </c>
      <c r="V1079" s="461" t="s">
        <v>918</v>
      </c>
      <c r="W1079" s="461" t="s">
        <v>918</v>
      </c>
      <c r="X1079" s="461" t="s">
        <v>918</v>
      </c>
      <c r="Y1079" s="461" t="s">
        <v>918</v>
      </c>
      <c r="Z1079" s="726"/>
      <c r="AA1079" s="726"/>
      <c r="AB1079" s="726"/>
      <c r="AC1079" s="726"/>
      <c r="AD1079" s="726"/>
      <c r="AE1079" s="726"/>
      <c r="AF1079" s="726"/>
      <c r="AG1079" s="726"/>
      <c r="AH1079" s="726"/>
      <c r="AI1079" s="726"/>
      <c r="AJ1079" s="726"/>
      <c r="AK1079" s="726"/>
      <c r="AL1079" s="726"/>
      <c r="AM1079" s="726"/>
      <c r="AN1079" s="726"/>
      <c r="AO1079" s="726"/>
      <c r="AP1079" s="726"/>
      <c r="AQ1079" s="726"/>
      <c r="AR1079" s="726"/>
      <c r="AS1079" s="726"/>
      <c r="AT1079" s="726"/>
      <c r="AU1079" s="726"/>
      <c r="AV1079" s="726"/>
      <c r="AW1079" s="726"/>
      <c r="AX1079" s="726"/>
      <c r="AY1079" s="726"/>
      <c r="AZ1079" s="726"/>
      <c r="BA1079" s="726"/>
      <c r="BB1079" s="726"/>
      <c r="BC1079" s="726"/>
      <c r="BD1079" s="726"/>
      <c r="BE1079" s="726"/>
      <c r="BF1079" s="726"/>
      <c r="BG1079" s="726"/>
      <c r="BH1079" s="726"/>
      <c r="BI1079" s="726"/>
      <c r="BJ1079" s="726"/>
      <c r="BK1079" s="726"/>
      <c r="BL1079" s="726"/>
    </row>
    <row r="1080" spans="1:64" outlineLevel="1" x14ac:dyDescent="0.2">
      <c r="A1080" s="461" t="s">
        <v>1669</v>
      </c>
      <c r="B1080" s="461" t="s">
        <v>918</v>
      </c>
      <c r="C1080" s="461" t="s">
        <v>918</v>
      </c>
      <c r="D1080" s="461" t="s">
        <v>918</v>
      </c>
      <c r="E1080" s="461" t="s">
        <v>918</v>
      </c>
      <c r="F1080" s="461" t="s">
        <v>918</v>
      </c>
      <c r="G1080" s="461" t="s">
        <v>918</v>
      </c>
      <c r="H1080" s="461" t="s">
        <v>918</v>
      </c>
      <c r="I1080" s="461" t="s">
        <v>918</v>
      </c>
      <c r="J1080" s="461" t="s">
        <v>918</v>
      </c>
      <c r="K1080" s="461" t="s">
        <v>918</v>
      </c>
      <c r="L1080" s="461" t="s">
        <v>918</v>
      </c>
      <c r="M1080" s="461" t="s">
        <v>918</v>
      </c>
      <c r="N1080" s="461" t="s">
        <v>918</v>
      </c>
      <c r="O1080" s="461" t="s">
        <v>918</v>
      </c>
      <c r="P1080" s="461" t="s">
        <v>918</v>
      </c>
      <c r="Q1080" s="461" t="s">
        <v>918</v>
      </c>
      <c r="R1080" s="461" t="s">
        <v>918</v>
      </c>
      <c r="S1080" s="461" t="s">
        <v>918</v>
      </c>
      <c r="T1080" s="461" t="s">
        <v>918</v>
      </c>
      <c r="U1080" s="461" t="s">
        <v>918</v>
      </c>
      <c r="V1080" s="461" t="s">
        <v>918</v>
      </c>
      <c r="W1080" s="461" t="s">
        <v>918</v>
      </c>
      <c r="X1080" s="461" t="s">
        <v>918</v>
      </c>
      <c r="Y1080" s="461" t="s">
        <v>918</v>
      </c>
      <c r="Z1080" s="726"/>
      <c r="AA1080" s="726"/>
      <c r="AB1080" s="726"/>
      <c r="AC1080" s="726"/>
      <c r="AD1080" s="726"/>
      <c r="AE1080" s="726"/>
      <c r="AF1080" s="726"/>
      <c r="AG1080" s="726"/>
      <c r="AH1080" s="726"/>
      <c r="AI1080" s="726"/>
      <c r="AJ1080" s="726"/>
      <c r="AK1080" s="726"/>
      <c r="AL1080" s="726"/>
      <c r="AM1080" s="726"/>
      <c r="AN1080" s="726"/>
      <c r="AO1080" s="726"/>
      <c r="AP1080" s="726"/>
      <c r="AQ1080" s="726"/>
      <c r="AR1080" s="726"/>
      <c r="AS1080" s="726"/>
      <c r="AT1080" s="726"/>
      <c r="AU1080" s="726"/>
      <c r="AV1080" s="726"/>
      <c r="AW1080" s="726"/>
      <c r="AX1080" s="726"/>
      <c r="AY1080" s="726"/>
      <c r="AZ1080" s="726"/>
      <c r="BA1080" s="726"/>
      <c r="BB1080" s="726"/>
      <c r="BC1080" s="726"/>
      <c r="BD1080" s="726"/>
      <c r="BE1080" s="726"/>
      <c r="BF1080" s="726"/>
      <c r="BG1080" s="726"/>
      <c r="BH1080" s="726"/>
      <c r="BI1080" s="726"/>
      <c r="BJ1080" s="726"/>
      <c r="BK1080" s="726"/>
      <c r="BL1080" s="726"/>
    </row>
    <row r="1081" spans="1:64" outlineLevel="1" x14ac:dyDescent="0.2">
      <c r="A1081" s="461" t="s">
        <v>1670</v>
      </c>
      <c r="B1081" s="461" t="s">
        <v>918</v>
      </c>
      <c r="C1081" s="461" t="s">
        <v>918</v>
      </c>
      <c r="D1081" s="461" t="s">
        <v>918</v>
      </c>
      <c r="E1081" s="461" t="s">
        <v>918</v>
      </c>
      <c r="F1081" s="461" t="s">
        <v>918</v>
      </c>
      <c r="G1081" s="461" t="s">
        <v>918</v>
      </c>
      <c r="H1081" s="461" t="s">
        <v>918</v>
      </c>
      <c r="I1081" s="461" t="s">
        <v>918</v>
      </c>
      <c r="J1081" s="461" t="s">
        <v>918</v>
      </c>
      <c r="K1081" s="461" t="s">
        <v>918</v>
      </c>
      <c r="L1081" s="461" t="s">
        <v>918</v>
      </c>
      <c r="M1081" s="461" t="s">
        <v>918</v>
      </c>
      <c r="N1081" s="461" t="s">
        <v>918</v>
      </c>
      <c r="O1081" s="461" t="s">
        <v>918</v>
      </c>
      <c r="P1081" s="461" t="s">
        <v>918</v>
      </c>
      <c r="Q1081" s="461" t="s">
        <v>918</v>
      </c>
      <c r="R1081" s="461" t="s">
        <v>918</v>
      </c>
      <c r="S1081" s="461" t="s">
        <v>918</v>
      </c>
      <c r="T1081" s="461" t="s">
        <v>918</v>
      </c>
      <c r="U1081" s="461" t="s">
        <v>918</v>
      </c>
      <c r="V1081" s="461" t="s">
        <v>918</v>
      </c>
      <c r="W1081" s="461" t="s">
        <v>918</v>
      </c>
      <c r="X1081" s="461" t="s">
        <v>918</v>
      </c>
      <c r="Y1081" s="461" t="s">
        <v>918</v>
      </c>
      <c r="Z1081" s="726"/>
      <c r="AA1081" s="726"/>
      <c r="AB1081" s="726"/>
      <c r="AC1081" s="726"/>
      <c r="AD1081" s="726"/>
      <c r="AE1081" s="726"/>
      <c r="AF1081" s="726"/>
      <c r="AG1081" s="726"/>
      <c r="AH1081" s="726"/>
      <c r="AI1081" s="726"/>
      <c r="AJ1081" s="726"/>
      <c r="AK1081" s="726"/>
      <c r="AL1081" s="726"/>
      <c r="AM1081" s="726"/>
      <c r="AN1081" s="726"/>
      <c r="AO1081" s="726"/>
      <c r="AP1081" s="726"/>
      <c r="AQ1081" s="726"/>
      <c r="AR1081" s="726"/>
      <c r="AS1081" s="726"/>
      <c r="AT1081" s="726"/>
      <c r="AU1081" s="726"/>
      <c r="AV1081" s="726"/>
      <c r="AW1081" s="726"/>
      <c r="AX1081" s="726"/>
      <c r="AY1081" s="726"/>
      <c r="AZ1081" s="726"/>
      <c r="BA1081" s="726"/>
      <c r="BB1081" s="726"/>
      <c r="BC1081" s="726"/>
      <c r="BD1081" s="726"/>
      <c r="BE1081" s="726"/>
      <c r="BF1081" s="726"/>
      <c r="BG1081" s="726"/>
      <c r="BH1081" s="726"/>
      <c r="BI1081" s="726"/>
      <c r="BJ1081" s="726"/>
      <c r="BK1081" s="726"/>
      <c r="BL1081" s="726"/>
    </row>
    <row r="1082" spans="1:64" outlineLevel="1" x14ac:dyDescent="0.2">
      <c r="A1082" s="461" t="s">
        <v>1671</v>
      </c>
      <c r="B1082" s="461" t="s">
        <v>918</v>
      </c>
      <c r="C1082" s="461" t="s">
        <v>918</v>
      </c>
      <c r="D1082" s="461" t="s">
        <v>918</v>
      </c>
      <c r="E1082" s="461" t="s">
        <v>918</v>
      </c>
      <c r="F1082" s="461" t="s">
        <v>918</v>
      </c>
      <c r="G1082" s="461" t="s">
        <v>918</v>
      </c>
      <c r="H1082" s="461" t="s">
        <v>918</v>
      </c>
      <c r="I1082" s="461" t="s">
        <v>918</v>
      </c>
      <c r="J1082" s="461" t="s">
        <v>918</v>
      </c>
      <c r="K1082" s="461" t="s">
        <v>918</v>
      </c>
      <c r="L1082" s="461" t="s">
        <v>918</v>
      </c>
      <c r="M1082" s="461" t="s">
        <v>918</v>
      </c>
      <c r="N1082" s="461" t="s">
        <v>918</v>
      </c>
      <c r="O1082" s="461" t="s">
        <v>918</v>
      </c>
      <c r="P1082" s="461" t="s">
        <v>918</v>
      </c>
      <c r="Q1082" s="461" t="s">
        <v>918</v>
      </c>
      <c r="R1082" s="461" t="s">
        <v>918</v>
      </c>
      <c r="S1082" s="461" t="s">
        <v>918</v>
      </c>
      <c r="T1082" s="461" t="s">
        <v>918</v>
      </c>
      <c r="U1082" s="461" t="s">
        <v>918</v>
      </c>
      <c r="V1082" s="461" t="s">
        <v>918</v>
      </c>
      <c r="W1082" s="461" t="s">
        <v>918</v>
      </c>
      <c r="X1082" s="461" t="s">
        <v>918</v>
      </c>
      <c r="Y1082" s="461" t="s">
        <v>918</v>
      </c>
      <c r="Z1082" s="726"/>
      <c r="AA1082" s="726"/>
      <c r="AB1082" s="726"/>
      <c r="AC1082" s="726"/>
      <c r="AD1082" s="726"/>
      <c r="AE1082" s="726"/>
      <c r="AF1082" s="726"/>
      <c r="AG1082" s="726"/>
      <c r="AH1082" s="726"/>
      <c r="AI1082" s="726"/>
      <c r="AJ1082" s="726"/>
      <c r="AK1082" s="726"/>
      <c r="AL1082" s="726"/>
      <c r="AM1082" s="726"/>
      <c r="AN1082" s="726"/>
      <c r="AO1082" s="726"/>
      <c r="AP1082" s="726"/>
      <c r="AQ1082" s="726"/>
      <c r="AR1082" s="726"/>
      <c r="AS1082" s="726"/>
      <c r="AT1082" s="726"/>
      <c r="AU1082" s="726"/>
      <c r="AV1082" s="726"/>
      <c r="AW1082" s="726"/>
      <c r="AX1082" s="726"/>
      <c r="AY1082" s="726"/>
      <c r="AZ1082" s="726"/>
      <c r="BA1082" s="726"/>
      <c r="BB1082" s="726"/>
      <c r="BC1082" s="726"/>
      <c r="BD1082" s="726"/>
      <c r="BE1082" s="726"/>
      <c r="BF1082" s="726"/>
      <c r="BG1082" s="726"/>
      <c r="BH1082" s="726"/>
      <c r="BI1082" s="726"/>
      <c r="BJ1082" s="726"/>
      <c r="BK1082" s="726"/>
      <c r="BL1082" s="726"/>
    </row>
    <row r="1083" spans="1:64" outlineLevel="1" x14ac:dyDescent="0.2">
      <c r="A1083" s="461" t="s">
        <v>1672</v>
      </c>
      <c r="B1083" s="461" t="s">
        <v>918</v>
      </c>
      <c r="C1083" s="461" t="s">
        <v>918</v>
      </c>
      <c r="D1083" s="461" t="s">
        <v>918</v>
      </c>
      <c r="E1083" s="461" t="s">
        <v>918</v>
      </c>
      <c r="F1083" s="461" t="s">
        <v>918</v>
      </c>
      <c r="G1083" s="461" t="s">
        <v>918</v>
      </c>
      <c r="H1083" s="461" t="s">
        <v>918</v>
      </c>
      <c r="I1083" s="461" t="s">
        <v>918</v>
      </c>
      <c r="J1083" s="461" t="s">
        <v>918</v>
      </c>
      <c r="K1083" s="461" t="s">
        <v>918</v>
      </c>
      <c r="L1083" s="461" t="s">
        <v>918</v>
      </c>
      <c r="M1083" s="461" t="s">
        <v>918</v>
      </c>
      <c r="N1083" s="461" t="s">
        <v>918</v>
      </c>
      <c r="O1083" s="461" t="s">
        <v>918</v>
      </c>
      <c r="P1083" s="461" t="s">
        <v>918</v>
      </c>
      <c r="Q1083" s="461" t="s">
        <v>918</v>
      </c>
      <c r="R1083" s="461" t="s">
        <v>918</v>
      </c>
      <c r="S1083" s="461" t="s">
        <v>918</v>
      </c>
      <c r="T1083" s="461" t="s">
        <v>918</v>
      </c>
      <c r="U1083" s="461" t="s">
        <v>918</v>
      </c>
      <c r="V1083" s="461" t="s">
        <v>918</v>
      </c>
      <c r="W1083" s="461" t="s">
        <v>918</v>
      </c>
      <c r="X1083" s="461" t="s">
        <v>918</v>
      </c>
      <c r="Y1083" s="461" t="s">
        <v>918</v>
      </c>
      <c r="Z1083" s="726"/>
      <c r="AA1083" s="726"/>
      <c r="AB1083" s="726"/>
      <c r="AC1083" s="726"/>
      <c r="AD1083" s="726"/>
      <c r="AE1083" s="726"/>
      <c r="AF1083" s="726"/>
      <c r="AG1083" s="726"/>
      <c r="AH1083" s="726"/>
      <c r="AI1083" s="726"/>
      <c r="AJ1083" s="726"/>
      <c r="AK1083" s="726"/>
      <c r="AL1083" s="726"/>
      <c r="AM1083" s="726"/>
      <c r="AN1083" s="726"/>
      <c r="AO1083" s="726"/>
      <c r="AP1083" s="726"/>
      <c r="AQ1083" s="726"/>
      <c r="AR1083" s="726"/>
      <c r="AS1083" s="726"/>
      <c r="AT1083" s="726"/>
      <c r="AU1083" s="726"/>
      <c r="AV1083" s="726"/>
      <c r="AW1083" s="726"/>
      <c r="AX1083" s="726"/>
      <c r="AY1083" s="726"/>
      <c r="AZ1083" s="726"/>
      <c r="BA1083" s="726"/>
      <c r="BB1083" s="726"/>
      <c r="BC1083" s="726"/>
      <c r="BD1083" s="726"/>
      <c r="BE1083" s="726"/>
      <c r="BF1083" s="726"/>
      <c r="BG1083" s="726"/>
      <c r="BH1083" s="726"/>
      <c r="BI1083" s="726"/>
      <c r="BJ1083" s="726"/>
      <c r="BK1083" s="726"/>
      <c r="BL1083" s="726"/>
    </row>
    <row r="1084" spans="1:64" outlineLevel="1" x14ac:dyDescent="0.2">
      <c r="A1084" s="461" t="s">
        <v>1673</v>
      </c>
      <c r="B1084" s="461" t="s">
        <v>918</v>
      </c>
      <c r="C1084" s="461" t="s">
        <v>918</v>
      </c>
      <c r="D1084" s="461" t="s">
        <v>918</v>
      </c>
      <c r="E1084" s="461" t="s">
        <v>918</v>
      </c>
      <c r="F1084" s="461" t="s">
        <v>918</v>
      </c>
      <c r="G1084" s="461" t="s">
        <v>918</v>
      </c>
      <c r="H1084" s="461" t="s">
        <v>918</v>
      </c>
      <c r="I1084" s="461" t="s">
        <v>918</v>
      </c>
      <c r="J1084" s="461" t="s">
        <v>918</v>
      </c>
      <c r="K1084" s="461" t="s">
        <v>918</v>
      </c>
      <c r="L1084" s="461" t="s">
        <v>918</v>
      </c>
      <c r="M1084" s="461" t="s">
        <v>918</v>
      </c>
      <c r="N1084" s="461" t="s">
        <v>918</v>
      </c>
      <c r="O1084" s="461" t="s">
        <v>918</v>
      </c>
      <c r="P1084" s="461" t="s">
        <v>918</v>
      </c>
      <c r="Q1084" s="461" t="s">
        <v>918</v>
      </c>
      <c r="R1084" s="461" t="s">
        <v>918</v>
      </c>
      <c r="S1084" s="461" t="s">
        <v>918</v>
      </c>
      <c r="T1084" s="461" t="s">
        <v>918</v>
      </c>
      <c r="U1084" s="461" t="s">
        <v>918</v>
      </c>
      <c r="V1084" s="461" t="s">
        <v>918</v>
      </c>
      <c r="W1084" s="461" t="s">
        <v>918</v>
      </c>
      <c r="X1084" s="461" t="s">
        <v>918</v>
      </c>
      <c r="Y1084" s="461" t="s">
        <v>918</v>
      </c>
      <c r="Z1084" s="726"/>
      <c r="AA1084" s="726"/>
      <c r="AB1084" s="726"/>
      <c r="AC1084" s="726"/>
      <c r="AD1084" s="726"/>
      <c r="AE1084" s="726"/>
      <c r="AF1084" s="726"/>
      <c r="AG1084" s="726"/>
      <c r="AH1084" s="726"/>
      <c r="AI1084" s="726"/>
      <c r="AJ1084" s="726"/>
      <c r="AK1084" s="726"/>
      <c r="AL1084" s="726"/>
      <c r="AM1084" s="726"/>
      <c r="AN1084" s="726"/>
      <c r="AO1084" s="726"/>
      <c r="AP1084" s="726"/>
      <c r="AQ1084" s="726"/>
      <c r="AR1084" s="726"/>
      <c r="AS1084" s="726"/>
      <c r="AT1084" s="726"/>
      <c r="AU1084" s="726"/>
      <c r="AV1084" s="726"/>
      <c r="AW1084" s="726"/>
      <c r="AX1084" s="726"/>
      <c r="AY1084" s="726"/>
      <c r="AZ1084" s="726"/>
      <c r="BA1084" s="726"/>
      <c r="BB1084" s="726"/>
      <c r="BC1084" s="726"/>
      <c r="BD1084" s="726"/>
      <c r="BE1084" s="726"/>
      <c r="BF1084" s="726"/>
      <c r="BG1084" s="726"/>
      <c r="BH1084" s="726"/>
      <c r="BI1084" s="726"/>
      <c r="BJ1084" s="726"/>
      <c r="BK1084" s="726"/>
      <c r="BL1084" s="726"/>
    </row>
    <row r="1085" spans="1:64" outlineLevel="1" x14ac:dyDescent="0.2">
      <c r="A1085" s="461" t="s">
        <v>1674</v>
      </c>
      <c r="B1085" s="461" t="s">
        <v>918</v>
      </c>
      <c r="C1085" s="461" t="s">
        <v>918</v>
      </c>
      <c r="D1085" s="461" t="s">
        <v>918</v>
      </c>
      <c r="E1085" s="461" t="s">
        <v>918</v>
      </c>
      <c r="F1085" s="461" t="s">
        <v>918</v>
      </c>
      <c r="G1085" s="461" t="s">
        <v>918</v>
      </c>
      <c r="H1085" s="461" t="s">
        <v>918</v>
      </c>
      <c r="I1085" s="461" t="s">
        <v>918</v>
      </c>
      <c r="J1085" s="461" t="s">
        <v>918</v>
      </c>
      <c r="K1085" s="461" t="s">
        <v>918</v>
      </c>
      <c r="L1085" s="461" t="s">
        <v>918</v>
      </c>
      <c r="M1085" s="461" t="s">
        <v>918</v>
      </c>
      <c r="N1085" s="461" t="s">
        <v>918</v>
      </c>
      <c r="O1085" s="461" t="s">
        <v>918</v>
      </c>
      <c r="P1085" s="461" t="s">
        <v>918</v>
      </c>
      <c r="Q1085" s="461" t="s">
        <v>918</v>
      </c>
      <c r="R1085" s="461" t="s">
        <v>918</v>
      </c>
      <c r="S1085" s="461" t="s">
        <v>918</v>
      </c>
      <c r="T1085" s="461" t="s">
        <v>918</v>
      </c>
      <c r="U1085" s="461" t="s">
        <v>918</v>
      </c>
      <c r="V1085" s="461" t="s">
        <v>918</v>
      </c>
      <c r="W1085" s="461" t="s">
        <v>918</v>
      </c>
      <c r="X1085" s="461" t="s">
        <v>918</v>
      </c>
      <c r="Y1085" s="461" t="s">
        <v>918</v>
      </c>
      <c r="Z1085" s="726"/>
      <c r="AA1085" s="726"/>
      <c r="AB1085" s="726"/>
      <c r="AC1085" s="726"/>
      <c r="AD1085" s="726"/>
      <c r="AE1085" s="726"/>
      <c r="AF1085" s="726"/>
      <c r="AG1085" s="726"/>
      <c r="AH1085" s="726"/>
      <c r="AI1085" s="726"/>
      <c r="AJ1085" s="726"/>
      <c r="AK1085" s="726"/>
      <c r="AL1085" s="726"/>
      <c r="AM1085" s="726"/>
      <c r="AN1085" s="726"/>
      <c r="AO1085" s="726"/>
      <c r="AP1085" s="726"/>
      <c r="AQ1085" s="726"/>
      <c r="AR1085" s="726"/>
      <c r="AS1085" s="726"/>
      <c r="AT1085" s="726"/>
      <c r="AU1085" s="726"/>
      <c r="AV1085" s="726"/>
      <c r="AW1085" s="726"/>
      <c r="AX1085" s="726"/>
      <c r="AY1085" s="726"/>
      <c r="AZ1085" s="726"/>
      <c r="BA1085" s="726"/>
      <c r="BB1085" s="726"/>
      <c r="BC1085" s="726"/>
      <c r="BD1085" s="726"/>
      <c r="BE1085" s="726"/>
      <c r="BF1085" s="726"/>
      <c r="BG1085" s="726"/>
      <c r="BH1085" s="726"/>
      <c r="BI1085" s="726"/>
      <c r="BJ1085" s="726"/>
      <c r="BK1085" s="726"/>
      <c r="BL1085" s="726"/>
    </row>
    <row r="1086" spans="1:64" outlineLevel="1" x14ac:dyDescent="0.2">
      <c r="A1086" s="726"/>
      <c r="B1086" s="726"/>
      <c r="C1086" s="726"/>
      <c r="D1086" s="726"/>
      <c r="E1086" s="726"/>
      <c r="F1086" s="726"/>
      <c r="G1086" s="726"/>
      <c r="H1086" s="726"/>
      <c r="I1086" s="726"/>
      <c r="J1086" s="726"/>
      <c r="K1086" s="726"/>
      <c r="L1086" s="726"/>
      <c r="M1086" s="726"/>
      <c r="N1086" s="726"/>
      <c r="O1086" s="726"/>
      <c r="P1086" s="726"/>
      <c r="Q1086" s="726"/>
      <c r="R1086" s="726"/>
      <c r="S1086" s="726"/>
      <c r="T1086" s="726"/>
      <c r="U1086" s="726"/>
      <c r="V1086" s="726"/>
      <c r="W1086" s="726"/>
      <c r="X1086" s="726"/>
      <c r="Y1086" s="726"/>
      <c r="Z1086" s="726"/>
      <c r="AA1086" s="726"/>
      <c r="AB1086" s="726"/>
      <c r="AC1086" s="726"/>
      <c r="AD1086" s="726"/>
      <c r="AE1086" s="726"/>
      <c r="AF1086" s="726"/>
      <c r="AG1086" s="726"/>
      <c r="AH1086" s="726"/>
      <c r="AI1086" s="726"/>
      <c r="AJ1086" s="726"/>
      <c r="AK1086" s="726"/>
      <c r="AL1086" s="726"/>
      <c r="AM1086" s="726"/>
      <c r="AN1086" s="726"/>
      <c r="AO1086" s="726"/>
      <c r="AP1086" s="726"/>
      <c r="AQ1086" s="726"/>
      <c r="AR1086" s="726"/>
      <c r="AS1086" s="726"/>
      <c r="AT1086" s="726"/>
      <c r="AU1086" s="726"/>
      <c r="AV1086" s="726"/>
      <c r="AW1086" s="726"/>
      <c r="AX1086" s="726"/>
      <c r="AY1086" s="726"/>
      <c r="AZ1086" s="726"/>
      <c r="BA1086" s="726"/>
      <c r="BB1086" s="726"/>
      <c r="BC1086" s="726"/>
      <c r="BD1086" s="726"/>
      <c r="BE1086" s="726"/>
      <c r="BF1086" s="726"/>
      <c r="BG1086" s="726"/>
      <c r="BH1086" s="726"/>
      <c r="BI1086" s="726"/>
      <c r="BJ1086" s="726"/>
      <c r="BK1086" s="726"/>
      <c r="BL1086" s="726"/>
    </row>
    <row r="1087" spans="1:64" x14ac:dyDescent="0.2">
      <c r="A1087" s="725" t="s">
        <v>1687</v>
      </c>
      <c r="B1087" s="726"/>
      <c r="C1087" s="726"/>
      <c r="D1087" s="726"/>
      <c r="E1087" s="726"/>
      <c r="F1087" s="726"/>
      <c r="G1087" s="726"/>
      <c r="H1087" s="726"/>
      <c r="I1087" s="726"/>
      <c r="J1087" s="726"/>
      <c r="K1087" s="726"/>
      <c r="L1087" s="726"/>
      <c r="M1087" s="726"/>
      <c r="N1087" s="726"/>
      <c r="O1087" s="726"/>
      <c r="P1087" s="726"/>
      <c r="Q1087" s="726"/>
      <c r="R1087" s="726"/>
      <c r="S1087" s="726"/>
      <c r="T1087" s="726"/>
      <c r="U1087" s="726"/>
      <c r="V1087" s="726"/>
      <c r="W1087" s="726"/>
      <c r="X1087" s="726"/>
      <c r="Y1087" s="726"/>
      <c r="Z1087" s="726"/>
      <c r="AA1087" s="726"/>
      <c r="AB1087" s="726"/>
      <c r="AC1087" s="726"/>
      <c r="AD1087" s="726"/>
      <c r="AE1087" s="726"/>
      <c r="AF1087" s="726"/>
      <c r="AG1087" s="726"/>
      <c r="AH1087" s="726"/>
      <c r="AI1087" s="726"/>
      <c r="AJ1087" s="726"/>
      <c r="AK1087" s="726"/>
      <c r="AL1087" s="726"/>
      <c r="AM1087" s="726"/>
      <c r="AN1087" s="726"/>
      <c r="AO1087" s="726"/>
      <c r="AP1087" s="726"/>
      <c r="AQ1087" s="726"/>
      <c r="AR1087" s="726"/>
      <c r="AS1087" s="726"/>
      <c r="AT1087" s="726"/>
      <c r="AU1087" s="726"/>
      <c r="AV1087" s="726"/>
      <c r="AW1087" s="726"/>
      <c r="AX1087" s="726"/>
      <c r="AY1087" s="726"/>
      <c r="AZ1087" s="726"/>
      <c r="BA1087" s="726"/>
      <c r="BB1087" s="726"/>
      <c r="BC1087" s="726"/>
      <c r="BD1087" s="726"/>
      <c r="BE1087" s="726"/>
      <c r="BF1087" s="726"/>
      <c r="BG1087" s="726"/>
      <c r="BH1087" s="726"/>
      <c r="BI1087" s="726"/>
      <c r="BJ1087" s="726"/>
      <c r="BK1087" s="726"/>
      <c r="BL1087" s="726"/>
    </row>
    <row r="1088" spans="1:64" outlineLevel="1" x14ac:dyDescent="0.2">
      <c r="A1088" s="461"/>
      <c r="B1088" s="461" t="s">
        <v>595</v>
      </c>
      <c r="C1088" s="461" t="s">
        <v>596</v>
      </c>
      <c r="D1088" s="461" t="s">
        <v>597</v>
      </c>
      <c r="E1088" s="461" t="s">
        <v>598</v>
      </c>
      <c r="F1088" s="461" t="s">
        <v>619</v>
      </c>
      <c r="G1088" s="461" t="s">
        <v>783</v>
      </c>
      <c r="H1088" s="461" t="s">
        <v>752</v>
      </c>
      <c r="I1088" s="461" t="s">
        <v>753</v>
      </c>
      <c r="J1088" s="461" t="s">
        <v>754</v>
      </c>
      <c r="K1088" s="461" t="s">
        <v>755</v>
      </c>
      <c r="L1088" s="461" t="s">
        <v>756</v>
      </c>
      <c r="M1088" s="461" t="s">
        <v>757</v>
      </c>
      <c r="N1088" s="461" t="s">
        <v>758</v>
      </c>
      <c r="O1088" s="461" t="s">
        <v>759</v>
      </c>
      <c r="P1088" s="461" t="s">
        <v>760</v>
      </c>
      <c r="Q1088" s="461" t="s">
        <v>761</v>
      </c>
      <c r="R1088" s="461" t="s">
        <v>762</v>
      </c>
      <c r="S1088" s="461" t="s">
        <v>763</v>
      </c>
      <c r="T1088" s="461" t="s">
        <v>764</v>
      </c>
      <c r="U1088" s="461" t="s">
        <v>765</v>
      </c>
      <c r="V1088" s="461" t="s">
        <v>766</v>
      </c>
      <c r="W1088" s="461" t="s">
        <v>767</v>
      </c>
      <c r="X1088" s="461" t="s">
        <v>768</v>
      </c>
      <c r="Y1088" s="461" t="s">
        <v>769</v>
      </c>
      <c r="Z1088" s="726"/>
      <c r="AA1088" s="726"/>
      <c r="AB1088" s="726"/>
      <c r="AC1088" s="726"/>
      <c r="AD1088" s="726"/>
      <c r="AE1088" s="726"/>
      <c r="AF1088" s="726"/>
      <c r="AG1088" s="726"/>
      <c r="AH1088" s="726"/>
      <c r="AI1088" s="726"/>
      <c r="AJ1088" s="726"/>
      <c r="AK1088" s="726"/>
      <c r="AL1088" s="726"/>
      <c r="AM1088" s="726"/>
      <c r="AN1088" s="726"/>
      <c r="AO1088" s="726"/>
      <c r="AP1088" s="726"/>
      <c r="AQ1088" s="726"/>
      <c r="AR1088" s="726"/>
      <c r="AS1088" s="726"/>
      <c r="AT1088" s="726"/>
      <c r="AU1088" s="726"/>
      <c r="AV1088" s="726"/>
      <c r="AW1088" s="726"/>
      <c r="AX1088" s="726"/>
      <c r="AY1088" s="726"/>
      <c r="AZ1088" s="726"/>
      <c r="BA1088" s="726"/>
      <c r="BB1088" s="726"/>
      <c r="BC1088" s="726"/>
      <c r="BD1088" s="726"/>
      <c r="BE1088" s="726"/>
      <c r="BF1088" s="726"/>
      <c r="BG1088" s="726"/>
      <c r="BH1088" s="726"/>
      <c r="BI1088" s="726"/>
      <c r="BJ1088" s="726"/>
      <c r="BK1088" s="726"/>
      <c r="BL1088" s="726"/>
    </row>
    <row r="1089" spans="1:64" outlineLevel="1" x14ac:dyDescent="0.2">
      <c r="A1089" s="653" t="s">
        <v>1689</v>
      </c>
      <c r="B1089" s="461" t="s">
        <v>918</v>
      </c>
      <c r="C1089" s="461" t="s">
        <v>918</v>
      </c>
      <c r="D1089" s="461" t="s">
        <v>918</v>
      </c>
      <c r="E1089" s="461" t="s">
        <v>918</v>
      </c>
      <c r="F1089" s="461" t="s">
        <v>918</v>
      </c>
      <c r="G1089" s="461" t="s">
        <v>918</v>
      </c>
      <c r="H1089" s="461" t="s">
        <v>918</v>
      </c>
      <c r="I1089" s="461" t="s">
        <v>918</v>
      </c>
      <c r="J1089" s="461" t="s">
        <v>918</v>
      </c>
      <c r="K1089" s="461" t="s">
        <v>918</v>
      </c>
      <c r="L1089" s="461" t="s">
        <v>918</v>
      </c>
      <c r="M1089" s="461" t="s">
        <v>918</v>
      </c>
      <c r="N1089" s="461" t="s">
        <v>918</v>
      </c>
      <c r="O1089" s="461" t="s">
        <v>918</v>
      </c>
      <c r="P1089" s="461" t="s">
        <v>918</v>
      </c>
      <c r="Q1089" s="461" t="s">
        <v>918</v>
      </c>
      <c r="R1089" s="461" t="s">
        <v>918</v>
      </c>
      <c r="S1089" s="461" t="s">
        <v>918</v>
      </c>
      <c r="T1089" s="461" t="s">
        <v>918</v>
      </c>
      <c r="U1089" s="461" t="s">
        <v>918</v>
      </c>
      <c r="V1089" s="461" t="s">
        <v>918</v>
      </c>
      <c r="W1089" s="461" t="s">
        <v>918</v>
      </c>
      <c r="X1089" s="461" t="s">
        <v>918</v>
      </c>
      <c r="Y1089" s="461" t="s">
        <v>918</v>
      </c>
      <c r="Z1089" s="726"/>
      <c r="AA1089" s="726"/>
      <c r="AB1089" s="726"/>
      <c r="AC1089" s="726"/>
      <c r="AD1089" s="726"/>
      <c r="AE1089" s="726"/>
      <c r="AF1089" s="726"/>
      <c r="AG1089" s="726"/>
      <c r="AH1089" s="726"/>
      <c r="AI1089" s="726"/>
      <c r="AJ1089" s="726"/>
      <c r="AK1089" s="726"/>
      <c r="AL1089" s="726"/>
      <c r="AM1089" s="726"/>
      <c r="AN1089" s="726"/>
      <c r="AO1089" s="726"/>
      <c r="AP1089" s="726"/>
      <c r="AQ1089" s="726"/>
      <c r="AR1089" s="726"/>
      <c r="AS1089" s="726"/>
      <c r="AT1089" s="726"/>
      <c r="AU1089" s="726"/>
      <c r="AV1089" s="726"/>
      <c r="AW1089" s="726"/>
      <c r="AX1089" s="726"/>
      <c r="AY1089" s="726"/>
      <c r="AZ1089" s="726"/>
      <c r="BA1089" s="726"/>
      <c r="BB1089" s="726"/>
      <c r="BC1089" s="726"/>
      <c r="BD1089" s="726"/>
      <c r="BE1089" s="726"/>
      <c r="BF1089" s="726"/>
      <c r="BG1089" s="726"/>
      <c r="BH1089" s="726"/>
      <c r="BI1089" s="726"/>
      <c r="BJ1089" s="726"/>
      <c r="BK1089" s="726"/>
      <c r="BL1089" s="726"/>
    </row>
    <row r="1090" spans="1:64" outlineLevel="1" x14ac:dyDescent="0.2">
      <c r="A1090" s="653" t="s">
        <v>1690</v>
      </c>
      <c r="B1090" s="461" t="s">
        <v>918</v>
      </c>
      <c r="C1090" s="461" t="s">
        <v>918</v>
      </c>
      <c r="D1090" s="461" t="s">
        <v>918</v>
      </c>
      <c r="E1090" s="461" t="s">
        <v>918</v>
      </c>
      <c r="F1090" s="461" t="s">
        <v>918</v>
      </c>
      <c r="G1090" s="461" t="s">
        <v>918</v>
      </c>
      <c r="H1090" s="461" t="s">
        <v>918</v>
      </c>
      <c r="I1090" s="461" t="s">
        <v>918</v>
      </c>
      <c r="J1090" s="461" t="s">
        <v>918</v>
      </c>
      <c r="K1090" s="461" t="s">
        <v>918</v>
      </c>
      <c r="L1090" s="461" t="s">
        <v>918</v>
      </c>
      <c r="M1090" s="461" t="s">
        <v>918</v>
      </c>
      <c r="N1090" s="461" t="s">
        <v>918</v>
      </c>
      <c r="O1090" s="461" t="s">
        <v>918</v>
      </c>
      <c r="P1090" s="461" t="s">
        <v>918</v>
      </c>
      <c r="Q1090" s="461" t="s">
        <v>918</v>
      </c>
      <c r="R1090" s="461" t="s">
        <v>918</v>
      </c>
      <c r="S1090" s="461" t="s">
        <v>918</v>
      </c>
      <c r="T1090" s="461" t="s">
        <v>918</v>
      </c>
      <c r="U1090" s="461" t="s">
        <v>918</v>
      </c>
      <c r="V1090" s="461" t="s">
        <v>918</v>
      </c>
      <c r="W1090" s="461" t="s">
        <v>918</v>
      </c>
      <c r="X1090" s="461" t="s">
        <v>918</v>
      </c>
      <c r="Y1090" s="461" t="s">
        <v>918</v>
      </c>
      <c r="Z1090" s="726"/>
      <c r="AA1090" s="726"/>
      <c r="AB1090" s="726"/>
      <c r="AC1090" s="726"/>
      <c r="AD1090" s="726"/>
      <c r="AE1090" s="726"/>
      <c r="AF1090" s="726"/>
      <c r="AG1090" s="726"/>
      <c r="AH1090" s="726"/>
      <c r="AI1090" s="726"/>
      <c r="AJ1090" s="726"/>
      <c r="AK1090" s="726"/>
      <c r="AL1090" s="726"/>
      <c r="AM1090" s="726"/>
      <c r="AN1090" s="726"/>
      <c r="AO1090" s="726"/>
      <c r="AP1090" s="726"/>
      <c r="AQ1090" s="726"/>
      <c r="AR1090" s="726"/>
      <c r="AS1090" s="726"/>
      <c r="AT1090" s="726"/>
      <c r="AU1090" s="726"/>
      <c r="AV1090" s="726"/>
      <c r="AW1090" s="726"/>
      <c r="AX1090" s="726"/>
      <c r="AY1090" s="726"/>
      <c r="AZ1090" s="726"/>
      <c r="BA1090" s="726"/>
      <c r="BB1090" s="726"/>
      <c r="BC1090" s="726"/>
      <c r="BD1090" s="726"/>
      <c r="BE1090" s="726"/>
      <c r="BF1090" s="726"/>
      <c r="BG1090" s="726"/>
      <c r="BH1090" s="726"/>
      <c r="BI1090" s="726"/>
      <c r="BJ1090" s="726"/>
      <c r="BK1090" s="726"/>
      <c r="BL1090" s="726"/>
    </row>
    <row r="1091" spans="1:64" outlineLevel="1" x14ac:dyDescent="0.2">
      <c r="A1091" s="653" t="s">
        <v>1691</v>
      </c>
      <c r="B1091" s="461" t="s">
        <v>918</v>
      </c>
      <c r="C1091" s="461" t="s">
        <v>918</v>
      </c>
      <c r="D1091" s="461" t="s">
        <v>918</v>
      </c>
      <c r="E1091" s="461" t="s">
        <v>918</v>
      </c>
      <c r="F1091" s="461" t="s">
        <v>918</v>
      </c>
      <c r="G1091" s="461" t="s">
        <v>918</v>
      </c>
      <c r="H1091" s="461" t="s">
        <v>918</v>
      </c>
      <c r="I1091" s="461" t="s">
        <v>918</v>
      </c>
      <c r="J1091" s="461" t="s">
        <v>918</v>
      </c>
      <c r="K1091" s="461" t="s">
        <v>918</v>
      </c>
      <c r="L1091" s="461" t="s">
        <v>918</v>
      </c>
      <c r="M1091" s="461" t="s">
        <v>918</v>
      </c>
      <c r="N1091" s="461" t="s">
        <v>918</v>
      </c>
      <c r="O1091" s="461" t="s">
        <v>918</v>
      </c>
      <c r="P1091" s="461" t="s">
        <v>918</v>
      </c>
      <c r="Q1091" s="461" t="s">
        <v>918</v>
      </c>
      <c r="R1091" s="461" t="s">
        <v>918</v>
      </c>
      <c r="S1091" s="461" t="s">
        <v>918</v>
      </c>
      <c r="T1091" s="461" t="s">
        <v>918</v>
      </c>
      <c r="U1091" s="461" t="s">
        <v>918</v>
      </c>
      <c r="V1091" s="461" t="s">
        <v>918</v>
      </c>
      <c r="W1091" s="461" t="s">
        <v>918</v>
      </c>
      <c r="X1091" s="461" t="s">
        <v>918</v>
      </c>
      <c r="Y1091" s="461" t="s">
        <v>918</v>
      </c>
      <c r="Z1091" s="726"/>
      <c r="AA1091" s="726"/>
      <c r="AB1091" s="726"/>
      <c r="AC1091" s="726"/>
      <c r="AD1091" s="726"/>
      <c r="AE1091" s="726"/>
      <c r="AF1091" s="726"/>
      <c r="AG1091" s="726"/>
      <c r="AH1091" s="726"/>
      <c r="AI1091" s="726"/>
      <c r="AJ1091" s="726"/>
      <c r="AK1091" s="726"/>
      <c r="AL1091" s="726"/>
      <c r="AM1091" s="726"/>
      <c r="AN1091" s="726"/>
      <c r="AO1091" s="726"/>
      <c r="AP1091" s="726"/>
      <c r="AQ1091" s="726"/>
      <c r="AR1091" s="726"/>
      <c r="AS1091" s="726"/>
      <c r="AT1091" s="726"/>
      <c r="AU1091" s="726"/>
      <c r="AV1091" s="726"/>
      <c r="AW1091" s="726"/>
      <c r="AX1091" s="726"/>
      <c r="AY1091" s="726"/>
      <c r="AZ1091" s="726"/>
      <c r="BA1091" s="726"/>
      <c r="BB1091" s="726"/>
      <c r="BC1091" s="726"/>
      <c r="BD1091" s="726"/>
      <c r="BE1091" s="726"/>
      <c r="BF1091" s="726"/>
      <c r="BG1091" s="726"/>
      <c r="BH1091" s="726"/>
      <c r="BI1091" s="726"/>
      <c r="BJ1091" s="726"/>
      <c r="BK1091" s="726"/>
      <c r="BL1091" s="726"/>
    </row>
    <row r="1092" spans="1:64" outlineLevel="1" x14ac:dyDescent="0.2">
      <c r="A1092" s="653" t="s">
        <v>1692</v>
      </c>
      <c r="B1092" s="461" t="s">
        <v>918</v>
      </c>
      <c r="C1092" s="461" t="s">
        <v>918</v>
      </c>
      <c r="D1092" s="461" t="s">
        <v>918</v>
      </c>
      <c r="E1092" s="461" t="s">
        <v>918</v>
      </c>
      <c r="F1092" s="461" t="s">
        <v>918</v>
      </c>
      <c r="G1092" s="461" t="s">
        <v>918</v>
      </c>
      <c r="H1092" s="461" t="s">
        <v>918</v>
      </c>
      <c r="I1092" s="461" t="s">
        <v>918</v>
      </c>
      <c r="J1092" s="461" t="s">
        <v>918</v>
      </c>
      <c r="K1092" s="461" t="s">
        <v>918</v>
      </c>
      <c r="L1092" s="461" t="s">
        <v>918</v>
      </c>
      <c r="M1092" s="461" t="s">
        <v>918</v>
      </c>
      <c r="N1092" s="461" t="s">
        <v>918</v>
      </c>
      <c r="O1092" s="461" t="s">
        <v>918</v>
      </c>
      <c r="P1092" s="461" t="s">
        <v>918</v>
      </c>
      <c r="Q1092" s="461" t="s">
        <v>918</v>
      </c>
      <c r="R1092" s="461" t="s">
        <v>918</v>
      </c>
      <c r="S1092" s="461" t="s">
        <v>918</v>
      </c>
      <c r="T1092" s="461" t="s">
        <v>918</v>
      </c>
      <c r="U1092" s="461" t="s">
        <v>918</v>
      </c>
      <c r="V1092" s="461" t="s">
        <v>918</v>
      </c>
      <c r="W1092" s="461" t="s">
        <v>918</v>
      </c>
      <c r="X1092" s="461" t="s">
        <v>918</v>
      </c>
      <c r="Y1092" s="461" t="s">
        <v>918</v>
      </c>
      <c r="Z1092" s="726"/>
      <c r="AA1092" s="726"/>
      <c r="AB1092" s="726"/>
      <c r="AC1092" s="726"/>
      <c r="AD1092" s="726"/>
      <c r="AE1092" s="726"/>
      <c r="AF1092" s="726"/>
      <c r="AG1092" s="726"/>
      <c r="AH1092" s="726"/>
      <c r="AI1092" s="726"/>
      <c r="AJ1092" s="726"/>
      <c r="AK1092" s="726"/>
      <c r="AL1092" s="726"/>
      <c r="AM1092" s="726"/>
      <c r="AN1092" s="726"/>
      <c r="AO1092" s="726"/>
      <c r="AP1092" s="726"/>
      <c r="AQ1092" s="726"/>
      <c r="AR1092" s="726"/>
      <c r="AS1092" s="726"/>
      <c r="AT1092" s="726"/>
      <c r="AU1092" s="726"/>
      <c r="AV1092" s="726"/>
      <c r="AW1092" s="726"/>
      <c r="AX1092" s="726"/>
      <c r="AY1092" s="726"/>
      <c r="AZ1092" s="726"/>
      <c r="BA1092" s="726"/>
      <c r="BB1092" s="726"/>
      <c r="BC1092" s="726"/>
      <c r="BD1092" s="726"/>
      <c r="BE1092" s="726"/>
      <c r="BF1092" s="726"/>
      <c r="BG1092" s="726"/>
      <c r="BH1092" s="726"/>
      <c r="BI1092" s="726"/>
      <c r="BJ1092" s="726"/>
      <c r="BK1092" s="726"/>
      <c r="BL1092" s="726"/>
    </row>
    <row r="1093" spans="1:64" outlineLevel="1" x14ac:dyDescent="0.2">
      <c r="A1093" s="653" t="s">
        <v>1693</v>
      </c>
      <c r="B1093" s="461" t="s">
        <v>918</v>
      </c>
      <c r="C1093" s="461" t="s">
        <v>918</v>
      </c>
      <c r="D1093" s="461" t="s">
        <v>918</v>
      </c>
      <c r="E1093" s="461" t="s">
        <v>918</v>
      </c>
      <c r="F1093" s="461" t="s">
        <v>918</v>
      </c>
      <c r="G1093" s="461" t="s">
        <v>918</v>
      </c>
      <c r="H1093" s="461" t="s">
        <v>918</v>
      </c>
      <c r="I1093" s="461" t="s">
        <v>918</v>
      </c>
      <c r="J1093" s="461" t="s">
        <v>918</v>
      </c>
      <c r="K1093" s="461" t="s">
        <v>918</v>
      </c>
      <c r="L1093" s="461" t="s">
        <v>918</v>
      </c>
      <c r="M1093" s="461" t="s">
        <v>918</v>
      </c>
      <c r="N1093" s="461" t="s">
        <v>918</v>
      </c>
      <c r="O1093" s="461" t="s">
        <v>918</v>
      </c>
      <c r="P1093" s="461" t="s">
        <v>918</v>
      </c>
      <c r="Q1093" s="461" t="s">
        <v>918</v>
      </c>
      <c r="R1093" s="461" t="s">
        <v>918</v>
      </c>
      <c r="S1093" s="461" t="s">
        <v>918</v>
      </c>
      <c r="T1093" s="461" t="s">
        <v>918</v>
      </c>
      <c r="U1093" s="461" t="s">
        <v>918</v>
      </c>
      <c r="V1093" s="461" t="s">
        <v>918</v>
      </c>
      <c r="W1093" s="461" t="s">
        <v>918</v>
      </c>
      <c r="X1093" s="461" t="s">
        <v>918</v>
      </c>
      <c r="Y1093" s="461" t="s">
        <v>918</v>
      </c>
      <c r="Z1093" s="726"/>
      <c r="AA1093" s="726"/>
      <c r="AB1093" s="726"/>
      <c r="AC1093" s="726"/>
      <c r="AD1093" s="726"/>
      <c r="AE1093" s="726"/>
      <c r="AF1093" s="726"/>
      <c r="AG1093" s="726"/>
      <c r="AH1093" s="726"/>
      <c r="AI1093" s="726"/>
      <c r="AJ1093" s="726"/>
      <c r="AK1093" s="726"/>
      <c r="AL1093" s="726"/>
      <c r="AM1093" s="726"/>
      <c r="AN1093" s="726"/>
      <c r="AO1093" s="726"/>
      <c r="AP1093" s="726"/>
      <c r="AQ1093" s="726"/>
      <c r="AR1093" s="726"/>
      <c r="AS1093" s="726"/>
      <c r="AT1093" s="726"/>
      <c r="AU1093" s="726"/>
      <c r="AV1093" s="726"/>
      <c r="AW1093" s="726"/>
      <c r="AX1093" s="726"/>
      <c r="AY1093" s="726"/>
      <c r="AZ1093" s="726"/>
      <c r="BA1093" s="726"/>
      <c r="BB1093" s="726"/>
      <c r="BC1093" s="726"/>
      <c r="BD1093" s="726"/>
      <c r="BE1093" s="726"/>
      <c r="BF1093" s="726"/>
      <c r="BG1093" s="726"/>
      <c r="BH1093" s="726"/>
      <c r="BI1093" s="726"/>
      <c r="BJ1093" s="726"/>
      <c r="BK1093" s="726"/>
      <c r="BL1093" s="726"/>
    </row>
    <row r="1094" spans="1:64" outlineLevel="1" x14ac:dyDescent="0.2">
      <c r="A1094" s="653" t="s">
        <v>1694</v>
      </c>
      <c r="B1094" s="461" t="s">
        <v>918</v>
      </c>
      <c r="C1094" s="461" t="s">
        <v>918</v>
      </c>
      <c r="D1094" s="461" t="s">
        <v>918</v>
      </c>
      <c r="E1094" s="461" t="s">
        <v>918</v>
      </c>
      <c r="F1094" s="461" t="s">
        <v>918</v>
      </c>
      <c r="G1094" s="461" t="s">
        <v>918</v>
      </c>
      <c r="H1094" s="461" t="s">
        <v>918</v>
      </c>
      <c r="I1094" s="461" t="s">
        <v>918</v>
      </c>
      <c r="J1094" s="461" t="s">
        <v>918</v>
      </c>
      <c r="K1094" s="461" t="s">
        <v>918</v>
      </c>
      <c r="L1094" s="461" t="s">
        <v>918</v>
      </c>
      <c r="M1094" s="461" t="s">
        <v>918</v>
      </c>
      <c r="N1094" s="461" t="s">
        <v>918</v>
      </c>
      <c r="O1094" s="461" t="s">
        <v>918</v>
      </c>
      <c r="P1094" s="461" t="s">
        <v>918</v>
      </c>
      <c r="Q1094" s="461" t="s">
        <v>918</v>
      </c>
      <c r="R1094" s="461" t="s">
        <v>918</v>
      </c>
      <c r="S1094" s="461" t="s">
        <v>918</v>
      </c>
      <c r="T1094" s="461" t="s">
        <v>918</v>
      </c>
      <c r="U1094" s="461" t="s">
        <v>918</v>
      </c>
      <c r="V1094" s="461" t="s">
        <v>918</v>
      </c>
      <c r="W1094" s="461" t="s">
        <v>918</v>
      </c>
      <c r="X1094" s="461" t="s">
        <v>918</v>
      </c>
      <c r="Y1094" s="461" t="s">
        <v>918</v>
      </c>
      <c r="Z1094" s="726"/>
      <c r="AA1094" s="726"/>
      <c r="AB1094" s="726"/>
      <c r="AC1094" s="726"/>
      <c r="AD1094" s="726"/>
      <c r="AE1094" s="726"/>
      <c r="AF1094" s="726"/>
      <c r="AG1094" s="726"/>
      <c r="AH1094" s="726"/>
      <c r="AI1094" s="726"/>
      <c r="AJ1094" s="726"/>
      <c r="AK1094" s="726"/>
      <c r="AL1094" s="726"/>
      <c r="AM1094" s="726"/>
      <c r="AN1094" s="726"/>
      <c r="AO1094" s="726"/>
      <c r="AP1094" s="726"/>
      <c r="AQ1094" s="726"/>
      <c r="AR1094" s="726"/>
      <c r="AS1094" s="726"/>
      <c r="AT1094" s="726"/>
      <c r="AU1094" s="726"/>
      <c r="AV1094" s="726"/>
      <c r="AW1094" s="726"/>
      <c r="AX1094" s="726"/>
      <c r="AY1094" s="726"/>
      <c r="AZ1094" s="726"/>
      <c r="BA1094" s="726"/>
      <c r="BB1094" s="726"/>
      <c r="BC1094" s="726"/>
      <c r="BD1094" s="726"/>
      <c r="BE1094" s="726"/>
      <c r="BF1094" s="726"/>
      <c r="BG1094" s="726"/>
      <c r="BH1094" s="726"/>
      <c r="BI1094" s="726"/>
      <c r="BJ1094" s="726"/>
      <c r="BK1094" s="726"/>
      <c r="BL1094" s="726"/>
    </row>
    <row r="1095" spans="1:64" outlineLevel="1" x14ac:dyDescent="0.2">
      <c r="A1095" s="653" t="s">
        <v>1695</v>
      </c>
      <c r="B1095" s="461" t="s">
        <v>918</v>
      </c>
      <c r="C1095" s="461" t="s">
        <v>918</v>
      </c>
      <c r="D1095" s="461" t="s">
        <v>918</v>
      </c>
      <c r="E1095" s="461" t="s">
        <v>918</v>
      </c>
      <c r="F1095" s="461" t="s">
        <v>918</v>
      </c>
      <c r="G1095" s="461" t="s">
        <v>918</v>
      </c>
      <c r="H1095" s="461" t="s">
        <v>918</v>
      </c>
      <c r="I1095" s="461" t="s">
        <v>918</v>
      </c>
      <c r="J1095" s="461" t="s">
        <v>918</v>
      </c>
      <c r="K1095" s="461" t="s">
        <v>918</v>
      </c>
      <c r="L1095" s="461" t="s">
        <v>918</v>
      </c>
      <c r="M1095" s="461" t="s">
        <v>918</v>
      </c>
      <c r="N1095" s="461" t="s">
        <v>918</v>
      </c>
      <c r="O1095" s="461" t="s">
        <v>918</v>
      </c>
      <c r="P1095" s="461" t="s">
        <v>918</v>
      </c>
      <c r="Q1095" s="461" t="s">
        <v>918</v>
      </c>
      <c r="R1095" s="461" t="s">
        <v>918</v>
      </c>
      <c r="S1095" s="461" t="s">
        <v>918</v>
      </c>
      <c r="T1095" s="461" t="s">
        <v>918</v>
      </c>
      <c r="U1095" s="461" t="s">
        <v>918</v>
      </c>
      <c r="V1095" s="461" t="s">
        <v>918</v>
      </c>
      <c r="W1095" s="461" t="s">
        <v>918</v>
      </c>
      <c r="X1095" s="461" t="s">
        <v>918</v>
      </c>
      <c r="Y1095" s="461" t="s">
        <v>918</v>
      </c>
      <c r="Z1095" s="726"/>
      <c r="AA1095" s="726"/>
      <c r="AB1095" s="726"/>
      <c r="AC1095" s="726"/>
      <c r="AD1095" s="726"/>
      <c r="AE1095" s="726"/>
      <c r="AF1095" s="726"/>
      <c r="AG1095" s="726"/>
      <c r="AH1095" s="726"/>
      <c r="AI1095" s="726"/>
      <c r="AJ1095" s="726"/>
      <c r="AK1095" s="726"/>
      <c r="AL1095" s="726"/>
      <c r="AM1095" s="726"/>
      <c r="AN1095" s="726"/>
      <c r="AO1095" s="726"/>
      <c r="AP1095" s="726"/>
      <c r="AQ1095" s="726"/>
      <c r="AR1095" s="726"/>
      <c r="AS1095" s="726"/>
      <c r="AT1095" s="726"/>
      <c r="AU1095" s="726"/>
      <c r="AV1095" s="726"/>
      <c r="AW1095" s="726"/>
      <c r="AX1095" s="726"/>
      <c r="AY1095" s="726"/>
      <c r="AZ1095" s="726"/>
      <c r="BA1095" s="726"/>
      <c r="BB1095" s="726"/>
      <c r="BC1095" s="726"/>
      <c r="BD1095" s="726"/>
      <c r="BE1095" s="726"/>
      <c r="BF1095" s="726"/>
      <c r="BG1095" s="726"/>
      <c r="BH1095" s="726"/>
      <c r="BI1095" s="726"/>
      <c r="BJ1095" s="726"/>
      <c r="BK1095" s="726"/>
      <c r="BL1095" s="726"/>
    </row>
    <row r="1096" spans="1:64" outlineLevel="1" x14ac:dyDescent="0.2">
      <c r="A1096" s="653" t="s">
        <v>1696</v>
      </c>
      <c r="B1096" s="461" t="s">
        <v>918</v>
      </c>
      <c r="C1096" s="461" t="s">
        <v>918</v>
      </c>
      <c r="D1096" s="461" t="s">
        <v>918</v>
      </c>
      <c r="E1096" s="461" t="s">
        <v>918</v>
      </c>
      <c r="F1096" s="461" t="s">
        <v>918</v>
      </c>
      <c r="G1096" s="461" t="s">
        <v>918</v>
      </c>
      <c r="H1096" s="461" t="s">
        <v>918</v>
      </c>
      <c r="I1096" s="461" t="s">
        <v>918</v>
      </c>
      <c r="J1096" s="461" t="s">
        <v>918</v>
      </c>
      <c r="K1096" s="461" t="s">
        <v>918</v>
      </c>
      <c r="L1096" s="461" t="s">
        <v>918</v>
      </c>
      <c r="M1096" s="461" t="s">
        <v>918</v>
      </c>
      <c r="N1096" s="461" t="s">
        <v>918</v>
      </c>
      <c r="O1096" s="461" t="s">
        <v>918</v>
      </c>
      <c r="P1096" s="461" t="s">
        <v>918</v>
      </c>
      <c r="Q1096" s="461" t="s">
        <v>918</v>
      </c>
      <c r="R1096" s="461" t="s">
        <v>918</v>
      </c>
      <c r="S1096" s="461" t="s">
        <v>918</v>
      </c>
      <c r="T1096" s="461" t="s">
        <v>918</v>
      </c>
      <c r="U1096" s="461" t="s">
        <v>918</v>
      </c>
      <c r="V1096" s="461" t="s">
        <v>918</v>
      </c>
      <c r="W1096" s="461" t="s">
        <v>918</v>
      </c>
      <c r="X1096" s="461" t="s">
        <v>918</v>
      </c>
      <c r="Y1096" s="461" t="s">
        <v>918</v>
      </c>
      <c r="Z1096" s="726"/>
      <c r="AA1096" s="726"/>
      <c r="AB1096" s="726"/>
      <c r="AC1096" s="726"/>
      <c r="AD1096" s="726"/>
      <c r="AE1096" s="726"/>
      <c r="AF1096" s="726"/>
      <c r="AG1096" s="726"/>
      <c r="AH1096" s="726"/>
      <c r="AI1096" s="726"/>
      <c r="AJ1096" s="726"/>
      <c r="AK1096" s="726"/>
      <c r="AL1096" s="726"/>
      <c r="AM1096" s="726"/>
      <c r="AN1096" s="726"/>
      <c r="AO1096" s="726"/>
      <c r="AP1096" s="726"/>
      <c r="AQ1096" s="726"/>
      <c r="AR1096" s="726"/>
      <c r="AS1096" s="726"/>
      <c r="AT1096" s="726"/>
      <c r="AU1096" s="726"/>
      <c r="AV1096" s="726"/>
      <c r="AW1096" s="726"/>
      <c r="AX1096" s="726"/>
      <c r="AY1096" s="726"/>
      <c r="AZ1096" s="726"/>
      <c r="BA1096" s="726"/>
      <c r="BB1096" s="726"/>
      <c r="BC1096" s="726"/>
      <c r="BD1096" s="726"/>
      <c r="BE1096" s="726"/>
      <c r="BF1096" s="726"/>
      <c r="BG1096" s="726"/>
      <c r="BH1096" s="726"/>
      <c r="BI1096" s="726"/>
      <c r="BJ1096" s="726"/>
      <c r="BK1096" s="726"/>
      <c r="BL1096" s="726"/>
    </row>
    <row r="1097" spans="1:64" outlineLevel="1" x14ac:dyDescent="0.2">
      <c r="A1097" s="653" t="s">
        <v>1697</v>
      </c>
      <c r="B1097" s="461" t="s">
        <v>918</v>
      </c>
      <c r="C1097" s="461" t="s">
        <v>918</v>
      </c>
      <c r="D1097" s="461" t="s">
        <v>918</v>
      </c>
      <c r="E1097" s="461" t="s">
        <v>918</v>
      </c>
      <c r="F1097" s="461" t="s">
        <v>918</v>
      </c>
      <c r="G1097" s="461" t="s">
        <v>918</v>
      </c>
      <c r="H1097" s="461" t="s">
        <v>918</v>
      </c>
      <c r="I1097" s="461" t="s">
        <v>918</v>
      </c>
      <c r="J1097" s="461" t="s">
        <v>918</v>
      </c>
      <c r="K1097" s="461" t="s">
        <v>918</v>
      </c>
      <c r="L1097" s="461" t="s">
        <v>918</v>
      </c>
      <c r="M1097" s="461" t="s">
        <v>918</v>
      </c>
      <c r="N1097" s="461" t="s">
        <v>918</v>
      </c>
      <c r="O1097" s="461" t="s">
        <v>918</v>
      </c>
      <c r="P1097" s="461" t="s">
        <v>918</v>
      </c>
      <c r="Q1097" s="461" t="s">
        <v>918</v>
      </c>
      <c r="R1097" s="461" t="s">
        <v>918</v>
      </c>
      <c r="S1097" s="461" t="s">
        <v>918</v>
      </c>
      <c r="T1097" s="461" t="s">
        <v>918</v>
      </c>
      <c r="U1097" s="461" t="s">
        <v>918</v>
      </c>
      <c r="V1097" s="461" t="s">
        <v>918</v>
      </c>
      <c r="W1097" s="461" t="s">
        <v>918</v>
      </c>
      <c r="X1097" s="461" t="s">
        <v>918</v>
      </c>
      <c r="Y1097" s="461" t="s">
        <v>918</v>
      </c>
      <c r="Z1097" s="726"/>
      <c r="AA1097" s="726"/>
      <c r="AB1097" s="726"/>
      <c r="AC1097" s="726"/>
      <c r="AD1097" s="726"/>
      <c r="AE1097" s="726"/>
      <c r="AF1097" s="726"/>
      <c r="AG1097" s="726"/>
      <c r="AH1097" s="726"/>
      <c r="AI1097" s="726"/>
      <c r="AJ1097" s="726"/>
      <c r="AK1097" s="726"/>
      <c r="AL1097" s="726"/>
      <c r="AM1097" s="726"/>
      <c r="AN1097" s="726"/>
      <c r="AO1097" s="726"/>
      <c r="AP1097" s="726"/>
      <c r="AQ1097" s="726"/>
      <c r="AR1097" s="726"/>
      <c r="AS1097" s="726"/>
      <c r="AT1097" s="726"/>
      <c r="AU1097" s="726"/>
      <c r="AV1097" s="726"/>
      <c r="AW1097" s="726"/>
      <c r="AX1097" s="726"/>
      <c r="AY1097" s="726"/>
      <c r="AZ1097" s="726"/>
      <c r="BA1097" s="726"/>
      <c r="BB1097" s="726"/>
      <c r="BC1097" s="726"/>
      <c r="BD1097" s="726"/>
      <c r="BE1097" s="726"/>
      <c r="BF1097" s="726"/>
      <c r="BG1097" s="726"/>
      <c r="BH1097" s="726"/>
      <c r="BI1097" s="726"/>
      <c r="BJ1097" s="726"/>
      <c r="BK1097" s="726"/>
      <c r="BL1097" s="726"/>
    </row>
    <row r="1098" spans="1:64" outlineLevel="1" x14ac:dyDescent="0.2">
      <c r="A1098" s="653" t="s">
        <v>1698</v>
      </c>
      <c r="B1098" s="461" t="s">
        <v>918</v>
      </c>
      <c r="C1098" s="461" t="s">
        <v>918</v>
      </c>
      <c r="D1098" s="461" t="s">
        <v>918</v>
      </c>
      <c r="E1098" s="461" t="s">
        <v>918</v>
      </c>
      <c r="F1098" s="461" t="s">
        <v>918</v>
      </c>
      <c r="G1098" s="461" t="s">
        <v>918</v>
      </c>
      <c r="H1098" s="461" t="s">
        <v>918</v>
      </c>
      <c r="I1098" s="461" t="s">
        <v>918</v>
      </c>
      <c r="J1098" s="461" t="s">
        <v>918</v>
      </c>
      <c r="K1098" s="461" t="s">
        <v>918</v>
      </c>
      <c r="L1098" s="461" t="s">
        <v>918</v>
      </c>
      <c r="M1098" s="461" t="s">
        <v>918</v>
      </c>
      <c r="N1098" s="461" t="s">
        <v>918</v>
      </c>
      <c r="O1098" s="461" t="s">
        <v>918</v>
      </c>
      <c r="P1098" s="461" t="s">
        <v>918</v>
      </c>
      <c r="Q1098" s="461" t="s">
        <v>918</v>
      </c>
      <c r="R1098" s="461" t="s">
        <v>918</v>
      </c>
      <c r="S1098" s="461" t="s">
        <v>918</v>
      </c>
      <c r="T1098" s="461" t="s">
        <v>918</v>
      </c>
      <c r="U1098" s="461" t="s">
        <v>918</v>
      </c>
      <c r="V1098" s="461" t="s">
        <v>918</v>
      </c>
      <c r="W1098" s="461" t="s">
        <v>918</v>
      </c>
      <c r="X1098" s="461" t="s">
        <v>918</v>
      </c>
      <c r="Y1098" s="461" t="s">
        <v>918</v>
      </c>
      <c r="Z1098" s="726"/>
      <c r="AA1098" s="726"/>
      <c r="AB1098" s="726"/>
      <c r="AC1098" s="726"/>
      <c r="AD1098" s="726"/>
      <c r="AE1098" s="726"/>
      <c r="AF1098" s="726"/>
      <c r="AG1098" s="726"/>
      <c r="AH1098" s="726"/>
      <c r="AI1098" s="726"/>
      <c r="AJ1098" s="726"/>
      <c r="AK1098" s="726"/>
      <c r="AL1098" s="726"/>
      <c r="AM1098" s="726"/>
      <c r="AN1098" s="726"/>
      <c r="AO1098" s="726"/>
      <c r="AP1098" s="726"/>
      <c r="AQ1098" s="726"/>
      <c r="AR1098" s="726"/>
      <c r="AS1098" s="726"/>
      <c r="AT1098" s="726"/>
      <c r="AU1098" s="726"/>
      <c r="AV1098" s="726"/>
      <c r="AW1098" s="726"/>
      <c r="AX1098" s="726"/>
      <c r="AY1098" s="726"/>
      <c r="AZ1098" s="726"/>
      <c r="BA1098" s="726"/>
      <c r="BB1098" s="726"/>
      <c r="BC1098" s="726"/>
      <c r="BD1098" s="726"/>
      <c r="BE1098" s="726"/>
      <c r="BF1098" s="726"/>
      <c r="BG1098" s="726"/>
      <c r="BH1098" s="726"/>
      <c r="BI1098" s="726"/>
      <c r="BJ1098" s="726"/>
      <c r="BK1098" s="726"/>
      <c r="BL1098" s="726"/>
    </row>
    <row r="1099" spans="1:64" outlineLevel="1" x14ac:dyDescent="0.2">
      <c r="A1099" s="653" t="s">
        <v>1699</v>
      </c>
      <c r="B1099" s="461" t="s">
        <v>918</v>
      </c>
      <c r="C1099" s="461" t="s">
        <v>918</v>
      </c>
      <c r="D1099" s="461" t="s">
        <v>918</v>
      </c>
      <c r="E1099" s="461" t="s">
        <v>918</v>
      </c>
      <c r="F1099" s="461" t="s">
        <v>918</v>
      </c>
      <c r="G1099" s="461" t="s">
        <v>918</v>
      </c>
      <c r="H1099" s="461" t="s">
        <v>918</v>
      </c>
      <c r="I1099" s="461" t="s">
        <v>918</v>
      </c>
      <c r="J1099" s="461" t="s">
        <v>918</v>
      </c>
      <c r="K1099" s="461" t="s">
        <v>918</v>
      </c>
      <c r="L1099" s="461" t="s">
        <v>918</v>
      </c>
      <c r="M1099" s="461" t="s">
        <v>918</v>
      </c>
      <c r="N1099" s="461" t="s">
        <v>918</v>
      </c>
      <c r="O1099" s="461" t="s">
        <v>918</v>
      </c>
      <c r="P1099" s="461" t="s">
        <v>918</v>
      </c>
      <c r="Q1099" s="461" t="s">
        <v>918</v>
      </c>
      <c r="R1099" s="461" t="s">
        <v>918</v>
      </c>
      <c r="S1099" s="461" t="s">
        <v>918</v>
      </c>
      <c r="T1099" s="461" t="s">
        <v>918</v>
      </c>
      <c r="U1099" s="461" t="s">
        <v>918</v>
      </c>
      <c r="V1099" s="461" t="s">
        <v>918</v>
      </c>
      <c r="W1099" s="461" t="s">
        <v>918</v>
      </c>
      <c r="X1099" s="461" t="s">
        <v>918</v>
      </c>
      <c r="Y1099" s="461" t="s">
        <v>918</v>
      </c>
      <c r="Z1099" s="726"/>
      <c r="AA1099" s="726"/>
      <c r="AB1099" s="726"/>
      <c r="AC1099" s="726"/>
      <c r="AD1099" s="726"/>
      <c r="AE1099" s="726"/>
      <c r="AF1099" s="726"/>
      <c r="AG1099" s="726"/>
      <c r="AH1099" s="726"/>
      <c r="AI1099" s="726"/>
      <c r="AJ1099" s="726"/>
      <c r="AK1099" s="726"/>
      <c r="AL1099" s="726"/>
      <c r="AM1099" s="726"/>
      <c r="AN1099" s="726"/>
      <c r="AO1099" s="726"/>
      <c r="AP1099" s="726"/>
      <c r="AQ1099" s="726"/>
      <c r="AR1099" s="726"/>
      <c r="AS1099" s="726"/>
      <c r="AT1099" s="726"/>
      <c r="AU1099" s="726"/>
      <c r="AV1099" s="726"/>
      <c r="AW1099" s="726"/>
      <c r="AX1099" s="726"/>
      <c r="AY1099" s="726"/>
      <c r="AZ1099" s="726"/>
      <c r="BA1099" s="726"/>
      <c r="BB1099" s="726"/>
      <c r="BC1099" s="726"/>
      <c r="BD1099" s="726"/>
      <c r="BE1099" s="726"/>
      <c r="BF1099" s="726"/>
      <c r="BG1099" s="726"/>
      <c r="BH1099" s="726"/>
      <c r="BI1099" s="726"/>
      <c r="BJ1099" s="726"/>
      <c r="BK1099" s="726"/>
      <c r="BL1099" s="726"/>
    </row>
    <row r="1100" spans="1:64" outlineLevel="1" x14ac:dyDescent="0.2">
      <c r="A1100" s="653" t="s">
        <v>1700</v>
      </c>
      <c r="B1100" s="461" t="s">
        <v>918</v>
      </c>
      <c r="C1100" s="461" t="s">
        <v>918</v>
      </c>
      <c r="D1100" s="461" t="s">
        <v>918</v>
      </c>
      <c r="E1100" s="461" t="s">
        <v>918</v>
      </c>
      <c r="F1100" s="461" t="s">
        <v>918</v>
      </c>
      <c r="G1100" s="461" t="s">
        <v>918</v>
      </c>
      <c r="H1100" s="461" t="s">
        <v>918</v>
      </c>
      <c r="I1100" s="461" t="s">
        <v>918</v>
      </c>
      <c r="J1100" s="461" t="s">
        <v>918</v>
      </c>
      <c r="K1100" s="461" t="s">
        <v>918</v>
      </c>
      <c r="L1100" s="461" t="s">
        <v>918</v>
      </c>
      <c r="M1100" s="461" t="s">
        <v>918</v>
      </c>
      <c r="N1100" s="461" t="s">
        <v>918</v>
      </c>
      <c r="O1100" s="461" t="s">
        <v>918</v>
      </c>
      <c r="P1100" s="461" t="s">
        <v>918</v>
      </c>
      <c r="Q1100" s="461" t="s">
        <v>918</v>
      </c>
      <c r="R1100" s="461" t="s">
        <v>918</v>
      </c>
      <c r="S1100" s="461" t="s">
        <v>918</v>
      </c>
      <c r="T1100" s="461" t="s">
        <v>918</v>
      </c>
      <c r="U1100" s="461" t="s">
        <v>918</v>
      </c>
      <c r="V1100" s="461" t="s">
        <v>918</v>
      </c>
      <c r="W1100" s="461" t="s">
        <v>918</v>
      </c>
      <c r="X1100" s="461" t="s">
        <v>918</v>
      </c>
      <c r="Y1100" s="461" t="s">
        <v>918</v>
      </c>
      <c r="Z1100" s="726"/>
      <c r="AA1100" s="726"/>
      <c r="AB1100" s="726"/>
      <c r="AC1100" s="726"/>
      <c r="AD1100" s="726"/>
      <c r="AE1100" s="726"/>
      <c r="AF1100" s="726"/>
      <c r="AG1100" s="726"/>
      <c r="AH1100" s="726"/>
      <c r="AI1100" s="726"/>
      <c r="AJ1100" s="726"/>
      <c r="AK1100" s="726"/>
      <c r="AL1100" s="726"/>
      <c r="AM1100" s="726"/>
      <c r="AN1100" s="726"/>
      <c r="AO1100" s="726"/>
      <c r="AP1100" s="726"/>
      <c r="AQ1100" s="726"/>
      <c r="AR1100" s="726"/>
      <c r="AS1100" s="726"/>
      <c r="AT1100" s="726"/>
      <c r="AU1100" s="726"/>
      <c r="AV1100" s="726"/>
      <c r="AW1100" s="726"/>
      <c r="AX1100" s="726"/>
      <c r="AY1100" s="726"/>
      <c r="AZ1100" s="726"/>
      <c r="BA1100" s="726"/>
      <c r="BB1100" s="726"/>
      <c r="BC1100" s="726"/>
      <c r="BD1100" s="726"/>
      <c r="BE1100" s="726"/>
      <c r="BF1100" s="726"/>
      <c r="BG1100" s="726"/>
      <c r="BH1100" s="726"/>
      <c r="BI1100" s="726"/>
      <c r="BJ1100" s="726"/>
      <c r="BK1100" s="726"/>
      <c r="BL1100" s="726"/>
    </row>
    <row r="1101" spans="1:64" outlineLevel="1" x14ac:dyDescent="0.2">
      <c r="A1101" s="653" t="s">
        <v>1701</v>
      </c>
      <c r="B1101" s="461" t="s">
        <v>918</v>
      </c>
      <c r="C1101" s="461" t="s">
        <v>918</v>
      </c>
      <c r="D1101" s="461" t="s">
        <v>918</v>
      </c>
      <c r="E1101" s="461" t="s">
        <v>918</v>
      </c>
      <c r="F1101" s="461" t="s">
        <v>918</v>
      </c>
      <c r="G1101" s="461" t="s">
        <v>918</v>
      </c>
      <c r="H1101" s="461" t="s">
        <v>918</v>
      </c>
      <c r="I1101" s="461" t="s">
        <v>918</v>
      </c>
      <c r="J1101" s="461" t="s">
        <v>918</v>
      </c>
      <c r="K1101" s="461" t="s">
        <v>918</v>
      </c>
      <c r="L1101" s="461" t="s">
        <v>918</v>
      </c>
      <c r="M1101" s="461" t="s">
        <v>918</v>
      </c>
      <c r="N1101" s="461" t="s">
        <v>918</v>
      </c>
      <c r="O1101" s="461" t="s">
        <v>918</v>
      </c>
      <c r="P1101" s="461" t="s">
        <v>918</v>
      </c>
      <c r="Q1101" s="461" t="s">
        <v>918</v>
      </c>
      <c r="R1101" s="461" t="s">
        <v>918</v>
      </c>
      <c r="S1101" s="461" t="s">
        <v>918</v>
      </c>
      <c r="T1101" s="461" t="s">
        <v>918</v>
      </c>
      <c r="U1101" s="461" t="s">
        <v>918</v>
      </c>
      <c r="V1101" s="461" t="s">
        <v>918</v>
      </c>
      <c r="W1101" s="461" t="s">
        <v>918</v>
      </c>
      <c r="X1101" s="461" t="s">
        <v>918</v>
      </c>
      <c r="Y1101" s="461" t="s">
        <v>918</v>
      </c>
      <c r="Z1101" s="726"/>
      <c r="AA1101" s="726"/>
      <c r="AB1101" s="726"/>
      <c r="AC1101" s="726"/>
      <c r="AD1101" s="726"/>
      <c r="AE1101" s="726"/>
      <c r="AF1101" s="726"/>
      <c r="AG1101" s="726"/>
      <c r="AH1101" s="726"/>
      <c r="AI1101" s="726"/>
      <c r="AJ1101" s="726"/>
      <c r="AK1101" s="726"/>
      <c r="AL1101" s="726"/>
      <c r="AM1101" s="726"/>
      <c r="AN1101" s="726"/>
      <c r="AO1101" s="726"/>
      <c r="AP1101" s="726"/>
      <c r="AQ1101" s="726"/>
      <c r="AR1101" s="726"/>
      <c r="AS1101" s="726"/>
      <c r="AT1101" s="726"/>
      <c r="AU1101" s="726"/>
      <c r="AV1101" s="726"/>
      <c r="AW1101" s="726"/>
      <c r="AX1101" s="726"/>
      <c r="AY1101" s="726"/>
      <c r="AZ1101" s="726"/>
      <c r="BA1101" s="726"/>
      <c r="BB1101" s="726"/>
      <c r="BC1101" s="726"/>
      <c r="BD1101" s="726"/>
      <c r="BE1101" s="726"/>
      <c r="BF1101" s="726"/>
      <c r="BG1101" s="726"/>
      <c r="BH1101" s="726"/>
      <c r="BI1101" s="726"/>
      <c r="BJ1101" s="726"/>
      <c r="BK1101" s="726"/>
      <c r="BL1101" s="726"/>
    </row>
    <row r="1102" spans="1:64" outlineLevel="1" x14ac:dyDescent="0.2">
      <c r="A1102" s="653" t="s">
        <v>1702</v>
      </c>
      <c r="B1102" s="461" t="s">
        <v>918</v>
      </c>
      <c r="C1102" s="461" t="s">
        <v>918</v>
      </c>
      <c r="D1102" s="461" t="s">
        <v>918</v>
      </c>
      <c r="E1102" s="461" t="s">
        <v>918</v>
      </c>
      <c r="F1102" s="461" t="s">
        <v>918</v>
      </c>
      <c r="G1102" s="461" t="s">
        <v>918</v>
      </c>
      <c r="H1102" s="461" t="s">
        <v>918</v>
      </c>
      <c r="I1102" s="461" t="s">
        <v>918</v>
      </c>
      <c r="J1102" s="461" t="s">
        <v>918</v>
      </c>
      <c r="K1102" s="461" t="s">
        <v>918</v>
      </c>
      <c r="L1102" s="461" t="s">
        <v>918</v>
      </c>
      <c r="M1102" s="461" t="s">
        <v>918</v>
      </c>
      <c r="N1102" s="461" t="s">
        <v>918</v>
      </c>
      <c r="O1102" s="461" t="s">
        <v>918</v>
      </c>
      <c r="P1102" s="461" t="s">
        <v>918</v>
      </c>
      <c r="Q1102" s="461" t="s">
        <v>918</v>
      </c>
      <c r="R1102" s="461" t="s">
        <v>918</v>
      </c>
      <c r="S1102" s="461" t="s">
        <v>918</v>
      </c>
      <c r="T1102" s="461" t="s">
        <v>918</v>
      </c>
      <c r="U1102" s="461" t="s">
        <v>918</v>
      </c>
      <c r="V1102" s="461" t="s">
        <v>918</v>
      </c>
      <c r="W1102" s="461" t="s">
        <v>918</v>
      </c>
      <c r="X1102" s="461" t="s">
        <v>918</v>
      </c>
      <c r="Y1102" s="461" t="s">
        <v>918</v>
      </c>
      <c r="Z1102" s="726"/>
      <c r="AA1102" s="726"/>
      <c r="AB1102" s="726"/>
      <c r="AC1102" s="726"/>
      <c r="AD1102" s="726"/>
      <c r="AE1102" s="726"/>
      <c r="AF1102" s="726"/>
      <c r="AG1102" s="726"/>
      <c r="AH1102" s="726"/>
      <c r="AI1102" s="726"/>
      <c r="AJ1102" s="726"/>
      <c r="AK1102" s="726"/>
      <c r="AL1102" s="726"/>
      <c r="AM1102" s="726"/>
      <c r="AN1102" s="726"/>
      <c r="AO1102" s="726"/>
      <c r="AP1102" s="726"/>
      <c r="AQ1102" s="726"/>
      <c r="AR1102" s="726"/>
      <c r="AS1102" s="726"/>
      <c r="AT1102" s="726"/>
      <c r="AU1102" s="726"/>
      <c r="AV1102" s="726"/>
      <c r="AW1102" s="726"/>
      <c r="AX1102" s="726"/>
      <c r="AY1102" s="726"/>
      <c r="AZ1102" s="726"/>
      <c r="BA1102" s="726"/>
      <c r="BB1102" s="726"/>
      <c r="BC1102" s="726"/>
      <c r="BD1102" s="726"/>
      <c r="BE1102" s="726"/>
      <c r="BF1102" s="726"/>
      <c r="BG1102" s="726"/>
      <c r="BH1102" s="726"/>
      <c r="BI1102" s="726"/>
      <c r="BJ1102" s="726"/>
      <c r="BK1102" s="726"/>
      <c r="BL1102" s="726"/>
    </row>
    <row r="1103" spans="1:64" outlineLevel="1" x14ac:dyDescent="0.2">
      <c r="A1103" s="653" t="s">
        <v>1703</v>
      </c>
      <c r="B1103" s="461" t="s">
        <v>918</v>
      </c>
      <c r="C1103" s="461" t="s">
        <v>918</v>
      </c>
      <c r="D1103" s="461" t="s">
        <v>918</v>
      </c>
      <c r="E1103" s="461" t="s">
        <v>918</v>
      </c>
      <c r="F1103" s="461" t="s">
        <v>918</v>
      </c>
      <c r="G1103" s="461" t="s">
        <v>918</v>
      </c>
      <c r="H1103" s="461" t="s">
        <v>918</v>
      </c>
      <c r="I1103" s="461" t="s">
        <v>918</v>
      </c>
      <c r="J1103" s="461" t="s">
        <v>918</v>
      </c>
      <c r="K1103" s="461" t="s">
        <v>918</v>
      </c>
      <c r="L1103" s="461" t="s">
        <v>918</v>
      </c>
      <c r="M1103" s="461" t="s">
        <v>918</v>
      </c>
      <c r="N1103" s="461" t="s">
        <v>918</v>
      </c>
      <c r="O1103" s="461" t="s">
        <v>918</v>
      </c>
      <c r="P1103" s="461" t="s">
        <v>918</v>
      </c>
      <c r="Q1103" s="461" t="s">
        <v>918</v>
      </c>
      <c r="R1103" s="461" t="s">
        <v>918</v>
      </c>
      <c r="S1103" s="461" t="s">
        <v>918</v>
      </c>
      <c r="T1103" s="461" t="s">
        <v>918</v>
      </c>
      <c r="U1103" s="461" t="s">
        <v>918</v>
      </c>
      <c r="V1103" s="461" t="s">
        <v>918</v>
      </c>
      <c r="W1103" s="461" t="s">
        <v>918</v>
      </c>
      <c r="X1103" s="461" t="s">
        <v>918</v>
      </c>
      <c r="Y1103" s="461" t="s">
        <v>918</v>
      </c>
      <c r="Z1103" s="726"/>
      <c r="AA1103" s="726"/>
      <c r="AB1103" s="726"/>
      <c r="AC1103" s="726"/>
      <c r="AD1103" s="726"/>
      <c r="AE1103" s="726"/>
      <c r="AF1103" s="726"/>
      <c r="AG1103" s="726"/>
      <c r="AH1103" s="726"/>
      <c r="AI1103" s="726"/>
      <c r="AJ1103" s="726"/>
      <c r="AK1103" s="726"/>
      <c r="AL1103" s="726"/>
      <c r="AM1103" s="726"/>
      <c r="AN1103" s="726"/>
      <c r="AO1103" s="726"/>
      <c r="AP1103" s="726"/>
      <c r="AQ1103" s="726"/>
      <c r="AR1103" s="726"/>
      <c r="AS1103" s="726"/>
      <c r="AT1103" s="726"/>
      <c r="AU1103" s="726"/>
      <c r="AV1103" s="726"/>
      <c r="AW1103" s="726"/>
      <c r="AX1103" s="726"/>
      <c r="AY1103" s="726"/>
      <c r="AZ1103" s="726"/>
      <c r="BA1103" s="726"/>
      <c r="BB1103" s="726"/>
      <c r="BC1103" s="726"/>
      <c r="BD1103" s="726"/>
      <c r="BE1103" s="726"/>
      <c r="BF1103" s="726"/>
      <c r="BG1103" s="726"/>
      <c r="BH1103" s="726"/>
      <c r="BI1103" s="726"/>
      <c r="BJ1103" s="726"/>
      <c r="BK1103" s="726"/>
      <c r="BL1103" s="726"/>
    </row>
    <row r="1104" spans="1:64" outlineLevel="1" x14ac:dyDescent="0.2">
      <c r="A1104" s="653" t="s">
        <v>1704</v>
      </c>
      <c r="B1104" s="461" t="s">
        <v>918</v>
      </c>
      <c r="C1104" s="461" t="s">
        <v>918</v>
      </c>
      <c r="D1104" s="461" t="s">
        <v>918</v>
      </c>
      <c r="E1104" s="461" t="s">
        <v>918</v>
      </c>
      <c r="F1104" s="461" t="s">
        <v>918</v>
      </c>
      <c r="G1104" s="461" t="s">
        <v>918</v>
      </c>
      <c r="H1104" s="461" t="s">
        <v>918</v>
      </c>
      <c r="I1104" s="461" t="s">
        <v>918</v>
      </c>
      <c r="J1104" s="461" t="s">
        <v>918</v>
      </c>
      <c r="K1104" s="461" t="s">
        <v>918</v>
      </c>
      <c r="L1104" s="461" t="s">
        <v>918</v>
      </c>
      <c r="M1104" s="461" t="s">
        <v>918</v>
      </c>
      <c r="N1104" s="461" t="s">
        <v>918</v>
      </c>
      <c r="O1104" s="461" t="s">
        <v>918</v>
      </c>
      <c r="P1104" s="461" t="s">
        <v>918</v>
      </c>
      <c r="Q1104" s="461" t="s">
        <v>918</v>
      </c>
      <c r="R1104" s="461" t="s">
        <v>918</v>
      </c>
      <c r="S1104" s="461" t="s">
        <v>918</v>
      </c>
      <c r="T1104" s="461" t="s">
        <v>918</v>
      </c>
      <c r="U1104" s="461" t="s">
        <v>918</v>
      </c>
      <c r="V1104" s="461" t="s">
        <v>918</v>
      </c>
      <c r="W1104" s="461" t="s">
        <v>918</v>
      </c>
      <c r="X1104" s="461" t="s">
        <v>918</v>
      </c>
      <c r="Y1104" s="461" t="s">
        <v>918</v>
      </c>
      <c r="Z1104" s="726"/>
      <c r="AA1104" s="726"/>
      <c r="AB1104" s="726"/>
      <c r="AC1104" s="726"/>
      <c r="AD1104" s="726"/>
      <c r="AE1104" s="726"/>
      <c r="AF1104" s="726"/>
      <c r="AG1104" s="726"/>
      <c r="AH1104" s="726"/>
      <c r="AI1104" s="726"/>
      <c r="AJ1104" s="726"/>
      <c r="AK1104" s="726"/>
      <c r="AL1104" s="726"/>
      <c r="AM1104" s="726"/>
      <c r="AN1104" s="726"/>
      <c r="AO1104" s="726"/>
      <c r="AP1104" s="726"/>
      <c r="AQ1104" s="726"/>
      <c r="AR1104" s="726"/>
      <c r="AS1104" s="726"/>
      <c r="AT1104" s="726"/>
      <c r="AU1104" s="726"/>
      <c r="AV1104" s="726"/>
      <c r="AW1104" s="726"/>
      <c r="AX1104" s="726"/>
      <c r="AY1104" s="726"/>
      <c r="AZ1104" s="726"/>
      <c r="BA1104" s="726"/>
      <c r="BB1104" s="726"/>
      <c r="BC1104" s="726"/>
      <c r="BD1104" s="726"/>
      <c r="BE1104" s="726"/>
      <c r="BF1104" s="726"/>
      <c r="BG1104" s="726"/>
      <c r="BH1104" s="726"/>
      <c r="BI1104" s="726"/>
      <c r="BJ1104" s="726"/>
      <c r="BK1104" s="726"/>
      <c r="BL1104" s="726"/>
    </row>
    <row r="1105" spans="1:64" outlineLevel="1" x14ac:dyDescent="0.2">
      <c r="A1105" s="653" t="s">
        <v>1705</v>
      </c>
      <c r="B1105" s="461" t="s">
        <v>918</v>
      </c>
      <c r="C1105" s="461" t="s">
        <v>918</v>
      </c>
      <c r="D1105" s="461" t="s">
        <v>918</v>
      </c>
      <c r="E1105" s="461" t="s">
        <v>918</v>
      </c>
      <c r="F1105" s="461" t="s">
        <v>918</v>
      </c>
      <c r="G1105" s="461" t="s">
        <v>918</v>
      </c>
      <c r="H1105" s="461" t="s">
        <v>918</v>
      </c>
      <c r="I1105" s="461" t="s">
        <v>918</v>
      </c>
      <c r="J1105" s="461" t="s">
        <v>918</v>
      </c>
      <c r="K1105" s="461" t="s">
        <v>918</v>
      </c>
      <c r="L1105" s="461" t="s">
        <v>918</v>
      </c>
      <c r="M1105" s="461" t="s">
        <v>918</v>
      </c>
      <c r="N1105" s="461" t="s">
        <v>918</v>
      </c>
      <c r="O1105" s="461" t="s">
        <v>918</v>
      </c>
      <c r="P1105" s="461" t="s">
        <v>918</v>
      </c>
      <c r="Q1105" s="461" t="s">
        <v>918</v>
      </c>
      <c r="R1105" s="461" t="s">
        <v>918</v>
      </c>
      <c r="S1105" s="461" t="s">
        <v>918</v>
      </c>
      <c r="T1105" s="461" t="s">
        <v>918</v>
      </c>
      <c r="U1105" s="461" t="s">
        <v>918</v>
      </c>
      <c r="V1105" s="461" t="s">
        <v>918</v>
      </c>
      <c r="W1105" s="461" t="s">
        <v>918</v>
      </c>
      <c r="X1105" s="461" t="s">
        <v>918</v>
      </c>
      <c r="Y1105" s="461" t="s">
        <v>918</v>
      </c>
      <c r="Z1105" s="726"/>
      <c r="AA1105" s="726"/>
      <c r="AB1105" s="726"/>
      <c r="AC1105" s="726"/>
      <c r="AD1105" s="726"/>
      <c r="AE1105" s="726"/>
      <c r="AF1105" s="726"/>
      <c r="AG1105" s="726"/>
      <c r="AH1105" s="726"/>
      <c r="AI1105" s="726"/>
      <c r="AJ1105" s="726"/>
      <c r="AK1105" s="726"/>
      <c r="AL1105" s="726"/>
      <c r="AM1105" s="726"/>
      <c r="AN1105" s="726"/>
      <c r="AO1105" s="726"/>
      <c r="AP1105" s="726"/>
      <c r="AQ1105" s="726"/>
      <c r="AR1105" s="726"/>
      <c r="AS1105" s="726"/>
      <c r="AT1105" s="726"/>
      <c r="AU1105" s="726"/>
      <c r="AV1105" s="726"/>
      <c r="AW1105" s="726"/>
      <c r="AX1105" s="726"/>
      <c r="AY1105" s="726"/>
      <c r="AZ1105" s="726"/>
      <c r="BA1105" s="726"/>
      <c r="BB1105" s="726"/>
      <c r="BC1105" s="726"/>
      <c r="BD1105" s="726"/>
      <c r="BE1105" s="726"/>
      <c r="BF1105" s="726"/>
      <c r="BG1105" s="726"/>
      <c r="BH1105" s="726"/>
      <c r="BI1105" s="726"/>
      <c r="BJ1105" s="726"/>
      <c r="BK1105" s="726"/>
      <c r="BL1105" s="726"/>
    </row>
    <row r="1106" spans="1:64" outlineLevel="1" x14ac:dyDescent="0.2">
      <c r="A1106" s="653" t="s">
        <v>1706</v>
      </c>
      <c r="B1106" s="461" t="s">
        <v>918</v>
      </c>
      <c r="C1106" s="461" t="s">
        <v>918</v>
      </c>
      <c r="D1106" s="461" t="s">
        <v>918</v>
      </c>
      <c r="E1106" s="461" t="s">
        <v>918</v>
      </c>
      <c r="F1106" s="461" t="s">
        <v>918</v>
      </c>
      <c r="G1106" s="461" t="s">
        <v>918</v>
      </c>
      <c r="H1106" s="461" t="s">
        <v>918</v>
      </c>
      <c r="I1106" s="461" t="s">
        <v>918</v>
      </c>
      <c r="J1106" s="461" t="s">
        <v>918</v>
      </c>
      <c r="K1106" s="461" t="s">
        <v>918</v>
      </c>
      <c r="L1106" s="461" t="s">
        <v>918</v>
      </c>
      <c r="M1106" s="461" t="s">
        <v>918</v>
      </c>
      <c r="N1106" s="461" t="s">
        <v>918</v>
      </c>
      <c r="O1106" s="461" t="s">
        <v>918</v>
      </c>
      <c r="P1106" s="461" t="s">
        <v>918</v>
      </c>
      <c r="Q1106" s="461" t="s">
        <v>918</v>
      </c>
      <c r="R1106" s="461" t="s">
        <v>918</v>
      </c>
      <c r="S1106" s="461" t="s">
        <v>918</v>
      </c>
      <c r="T1106" s="461" t="s">
        <v>918</v>
      </c>
      <c r="U1106" s="461" t="s">
        <v>918</v>
      </c>
      <c r="V1106" s="461" t="s">
        <v>918</v>
      </c>
      <c r="W1106" s="461" t="s">
        <v>918</v>
      </c>
      <c r="X1106" s="461" t="s">
        <v>918</v>
      </c>
      <c r="Y1106" s="461" t="s">
        <v>918</v>
      </c>
      <c r="Z1106" s="726"/>
      <c r="AA1106" s="726"/>
      <c r="AB1106" s="726"/>
      <c r="AC1106" s="726"/>
      <c r="AD1106" s="726"/>
      <c r="AE1106" s="726"/>
      <c r="AF1106" s="726"/>
      <c r="AG1106" s="726"/>
      <c r="AH1106" s="726"/>
      <c r="AI1106" s="726"/>
      <c r="AJ1106" s="726"/>
      <c r="AK1106" s="726"/>
      <c r="AL1106" s="726"/>
      <c r="AM1106" s="726"/>
      <c r="AN1106" s="726"/>
      <c r="AO1106" s="726"/>
      <c r="AP1106" s="726"/>
      <c r="AQ1106" s="726"/>
      <c r="AR1106" s="726"/>
      <c r="AS1106" s="726"/>
      <c r="AT1106" s="726"/>
      <c r="AU1106" s="726"/>
      <c r="AV1106" s="726"/>
      <c r="AW1106" s="726"/>
      <c r="AX1106" s="726"/>
      <c r="AY1106" s="726"/>
      <c r="AZ1106" s="726"/>
      <c r="BA1106" s="726"/>
      <c r="BB1106" s="726"/>
      <c r="BC1106" s="726"/>
      <c r="BD1106" s="726"/>
      <c r="BE1106" s="726"/>
      <c r="BF1106" s="726"/>
      <c r="BG1106" s="726"/>
      <c r="BH1106" s="726"/>
      <c r="BI1106" s="726"/>
      <c r="BJ1106" s="726"/>
      <c r="BK1106" s="726"/>
      <c r="BL1106" s="726"/>
    </row>
    <row r="1107" spans="1:64" outlineLevel="1" x14ac:dyDescent="0.2">
      <c r="A1107" s="653" t="s">
        <v>1707</v>
      </c>
      <c r="B1107" s="461" t="s">
        <v>918</v>
      </c>
      <c r="C1107" s="461" t="s">
        <v>918</v>
      </c>
      <c r="D1107" s="461" t="s">
        <v>918</v>
      </c>
      <c r="E1107" s="461" t="s">
        <v>918</v>
      </c>
      <c r="F1107" s="461" t="s">
        <v>918</v>
      </c>
      <c r="G1107" s="461" t="s">
        <v>918</v>
      </c>
      <c r="H1107" s="461" t="s">
        <v>918</v>
      </c>
      <c r="I1107" s="461" t="s">
        <v>918</v>
      </c>
      <c r="J1107" s="461" t="s">
        <v>918</v>
      </c>
      <c r="K1107" s="461" t="s">
        <v>918</v>
      </c>
      <c r="L1107" s="461" t="s">
        <v>918</v>
      </c>
      <c r="M1107" s="461" t="s">
        <v>918</v>
      </c>
      <c r="N1107" s="461" t="s">
        <v>918</v>
      </c>
      <c r="O1107" s="461" t="s">
        <v>918</v>
      </c>
      <c r="P1107" s="461" t="s">
        <v>918</v>
      </c>
      <c r="Q1107" s="461" t="s">
        <v>918</v>
      </c>
      <c r="R1107" s="461" t="s">
        <v>918</v>
      </c>
      <c r="S1107" s="461" t="s">
        <v>918</v>
      </c>
      <c r="T1107" s="461" t="s">
        <v>918</v>
      </c>
      <c r="U1107" s="461" t="s">
        <v>918</v>
      </c>
      <c r="V1107" s="461" t="s">
        <v>918</v>
      </c>
      <c r="W1107" s="461" t="s">
        <v>918</v>
      </c>
      <c r="X1107" s="461" t="s">
        <v>918</v>
      </c>
      <c r="Y1107" s="461" t="s">
        <v>918</v>
      </c>
      <c r="Z1107" s="726"/>
      <c r="AA1107" s="726"/>
      <c r="AB1107" s="726"/>
      <c r="AC1107" s="726"/>
      <c r="AD1107" s="726"/>
      <c r="AE1107" s="726"/>
      <c r="AF1107" s="726"/>
      <c r="AG1107" s="726"/>
      <c r="AH1107" s="726"/>
      <c r="AI1107" s="726"/>
      <c r="AJ1107" s="726"/>
      <c r="AK1107" s="726"/>
      <c r="AL1107" s="726"/>
      <c r="AM1107" s="726"/>
      <c r="AN1107" s="726"/>
      <c r="AO1107" s="726"/>
      <c r="AP1107" s="726"/>
      <c r="AQ1107" s="726"/>
      <c r="AR1107" s="726"/>
      <c r="AS1107" s="726"/>
      <c r="AT1107" s="726"/>
      <c r="AU1107" s="726"/>
      <c r="AV1107" s="726"/>
      <c r="AW1107" s="726"/>
      <c r="AX1107" s="726"/>
      <c r="AY1107" s="726"/>
      <c r="AZ1107" s="726"/>
      <c r="BA1107" s="726"/>
      <c r="BB1107" s="726"/>
      <c r="BC1107" s="726"/>
      <c r="BD1107" s="726"/>
      <c r="BE1107" s="726"/>
      <c r="BF1107" s="726"/>
      <c r="BG1107" s="726"/>
      <c r="BH1107" s="726"/>
      <c r="BI1107" s="726"/>
      <c r="BJ1107" s="726"/>
      <c r="BK1107" s="726"/>
      <c r="BL1107" s="726"/>
    </row>
    <row r="1108" spans="1:64" outlineLevel="1" x14ac:dyDescent="0.2">
      <c r="A1108" s="653" t="s">
        <v>1708</v>
      </c>
      <c r="B1108" s="461" t="s">
        <v>918</v>
      </c>
      <c r="C1108" s="461" t="s">
        <v>918</v>
      </c>
      <c r="D1108" s="461" t="s">
        <v>918</v>
      </c>
      <c r="E1108" s="461" t="s">
        <v>918</v>
      </c>
      <c r="F1108" s="461" t="s">
        <v>918</v>
      </c>
      <c r="G1108" s="461" t="s">
        <v>918</v>
      </c>
      <c r="H1108" s="461" t="s">
        <v>918</v>
      </c>
      <c r="I1108" s="461" t="s">
        <v>918</v>
      </c>
      <c r="J1108" s="461" t="s">
        <v>918</v>
      </c>
      <c r="K1108" s="461" t="s">
        <v>918</v>
      </c>
      <c r="L1108" s="461" t="s">
        <v>918</v>
      </c>
      <c r="M1108" s="461" t="s">
        <v>918</v>
      </c>
      <c r="N1108" s="461" t="s">
        <v>918</v>
      </c>
      <c r="O1108" s="461" t="s">
        <v>918</v>
      </c>
      <c r="P1108" s="461" t="s">
        <v>918</v>
      </c>
      <c r="Q1108" s="461" t="s">
        <v>918</v>
      </c>
      <c r="R1108" s="461" t="s">
        <v>918</v>
      </c>
      <c r="S1108" s="461" t="s">
        <v>918</v>
      </c>
      <c r="T1108" s="461" t="s">
        <v>918</v>
      </c>
      <c r="U1108" s="461" t="s">
        <v>918</v>
      </c>
      <c r="V1108" s="461" t="s">
        <v>918</v>
      </c>
      <c r="W1108" s="461" t="s">
        <v>918</v>
      </c>
      <c r="X1108" s="461" t="s">
        <v>918</v>
      </c>
      <c r="Y1108" s="461" t="s">
        <v>918</v>
      </c>
      <c r="Z1108" s="726"/>
      <c r="AA1108" s="726"/>
      <c r="AB1108" s="726"/>
      <c r="AC1108" s="726"/>
      <c r="AD1108" s="726"/>
      <c r="AE1108" s="726"/>
      <c r="AF1108" s="726"/>
      <c r="AG1108" s="726"/>
      <c r="AH1108" s="726"/>
      <c r="AI1108" s="726"/>
      <c r="AJ1108" s="726"/>
      <c r="AK1108" s="726"/>
      <c r="AL1108" s="726"/>
      <c r="AM1108" s="726"/>
      <c r="AN1108" s="726"/>
      <c r="AO1108" s="726"/>
      <c r="AP1108" s="726"/>
      <c r="AQ1108" s="726"/>
      <c r="AR1108" s="726"/>
      <c r="AS1108" s="726"/>
      <c r="AT1108" s="726"/>
      <c r="AU1108" s="726"/>
      <c r="AV1108" s="726"/>
      <c r="AW1108" s="726"/>
      <c r="AX1108" s="726"/>
      <c r="AY1108" s="726"/>
      <c r="AZ1108" s="726"/>
      <c r="BA1108" s="726"/>
      <c r="BB1108" s="726"/>
      <c r="BC1108" s="726"/>
      <c r="BD1108" s="726"/>
      <c r="BE1108" s="726"/>
      <c r="BF1108" s="726"/>
      <c r="BG1108" s="726"/>
      <c r="BH1108" s="726"/>
      <c r="BI1108" s="726"/>
      <c r="BJ1108" s="726"/>
      <c r="BK1108" s="726"/>
      <c r="BL1108" s="726"/>
    </row>
    <row r="1109" spans="1:64" outlineLevel="1" x14ac:dyDescent="0.2">
      <c r="A1109" s="653" t="s">
        <v>1709</v>
      </c>
      <c r="B1109" s="461" t="s">
        <v>918</v>
      </c>
      <c r="C1109" s="461" t="s">
        <v>918</v>
      </c>
      <c r="D1109" s="461" t="s">
        <v>918</v>
      </c>
      <c r="E1109" s="461" t="s">
        <v>918</v>
      </c>
      <c r="F1109" s="461" t="s">
        <v>918</v>
      </c>
      <c r="G1109" s="461" t="s">
        <v>918</v>
      </c>
      <c r="H1109" s="461" t="s">
        <v>918</v>
      </c>
      <c r="I1109" s="461" t="s">
        <v>918</v>
      </c>
      <c r="J1109" s="461" t="s">
        <v>918</v>
      </c>
      <c r="K1109" s="461" t="s">
        <v>918</v>
      </c>
      <c r="L1109" s="461" t="s">
        <v>918</v>
      </c>
      <c r="M1109" s="461" t="s">
        <v>918</v>
      </c>
      <c r="N1109" s="461" t="s">
        <v>918</v>
      </c>
      <c r="O1109" s="461" t="s">
        <v>918</v>
      </c>
      <c r="P1109" s="461" t="s">
        <v>918</v>
      </c>
      <c r="Q1109" s="461" t="s">
        <v>918</v>
      </c>
      <c r="R1109" s="461" t="s">
        <v>918</v>
      </c>
      <c r="S1109" s="461" t="s">
        <v>918</v>
      </c>
      <c r="T1109" s="461" t="s">
        <v>918</v>
      </c>
      <c r="U1109" s="461" t="s">
        <v>918</v>
      </c>
      <c r="V1109" s="461" t="s">
        <v>918</v>
      </c>
      <c r="W1109" s="461" t="s">
        <v>918</v>
      </c>
      <c r="X1109" s="461" t="s">
        <v>918</v>
      </c>
      <c r="Y1109" s="461" t="s">
        <v>918</v>
      </c>
      <c r="Z1109" s="726"/>
      <c r="AA1109" s="726"/>
      <c r="AB1109" s="726"/>
      <c r="AC1109" s="726"/>
      <c r="AD1109" s="726"/>
      <c r="AE1109" s="726"/>
      <c r="AF1109" s="726"/>
      <c r="AG1109" s="726"/>
      <c r="AH1109" s="726"/>
      <c r="AI1109" s="726"/>
      <c r="AJ1109" s="726"/>
      <c r="AK1109" s="726"/>
      <c r="AL1109" s="726"/>
      <c r="AM1109" s="726"/>
      <c r="AN1109" s="726"/>
      <c r="AO1109" s="726"/>
      <c r="AP1109" s="726"/>
      <c r="AQ1109" s="726"/>
      <c r="AR1109" s="726"/>
      <c r="AS1109" s="726"/>
      <c r="AT1109" s="726"/>
      <c r="AU1109" s="726"/>
      <c r="AV1109" s="726"/>
      <c r="AW1109" s="726"/>
      <c r="AX1109" s="726"/>
      <c r="AY1109" s="726"/>
      <c r="AZ1109" s="726"/>
      <c r="BA1109" s="726"/>
      <c r="BB1109" s="726"/>
      <c r="BC1109" s="726"/>
      <c r="BD1109" s="726"/>
      <c r="BE1109" s="726"/>
      <c r="BF1109" s="726"/>
      <c r="BG1109" s="726"/>
      <c r="BH1109" s="726"/>
      <c r="BI1109" s="726"/>
      <c r="BJ1109" s="726"/>
      <c r="BK1109" s="726"/>
      <c r="BL1109" s="726"/>
    </row>
    <row r="1110" spans="1:64" outlineLevel="1" x14ac:dyDescent="0.2">
      <c r="A1110" s="653" t="s">
        <v>1710</v>
      </c>
      <c r="B1110" s="461" t="s">
        <v>918</v>
      </c>
      <c r="C1110" s="461" t="s">
        <v>918</v>
      </c>
      <c r="D1110" s="461" t="s">
        <v>918</v>
      </c>
      <c r="E1110" s="461" t="s">
        <v>918</v>
      </c>
      <c r="F1110" s="461" t="s">
        <v>918</v>
      </c>
      <c r="G1110" s="461" t="s">
        <v>918</v>
      </c>
      <c r="H1110" s="461" t="s">
        <v>918</v>
      </c>
      <c r="I1110" s="461" t="s">
        <v>918</v>
      </c>
      <c r="J1110" s="461" t="s">
        <v>918</v>
      </c>
      <c r="K1110" s="461" t="s">
        <v>918</v>
      </c>
      <c r="L1110" s="461" t="s">
        <v>918</v>
      </c>
      <c r="M1110" s="461" t="s">
        <v>918</v>
      </c>
      <c r="N1110" s="461" t="s">
        <v>918</v>
      </c>
      <c r="O1110" s="461" t="s">
        <v>918</v>
      </c>
      <c r="P1110" s="461" t="s">
        <v>918</v>
      </c>
      <c r="Q1110" s="461" t="s">
        <v>918</v>
      </c>
      <c r="R1110" s="461" t="s">
        <v>918</v>
      </c>
      <c r="S1110" s="461" t="s">
        <v>918</v>
      </c>
      <c r="T1110" s="461" t="s">
        <v>918</v>
      </c>
      <c r="U1110" s="461" t="s">
        <v>918</v>
      </c>
      <c r="V1110" s="461" t="s">
        <v>918</v>
      </c>
      <c r="W1110" s="461" t="s">
        <v>918</v>
      </c>
      <c r="X1110" s="461" t="s">
        <v>918</v>
      </c>
      <c r="Y1110" s="461" t="s">
        <v>918</v>
      </c>
      <c r="Z1110" s="726"/>
      <c r="AA1110" s="726"/>
      <c r="AB1110" s="726"/>
      <c r="AC1110" s="726"/>
      <c r="AD1110" s="726"/>
      <c r="AE1110" s="726"/>
      <c r="AF1110" s="726"/>
      <c r="AG1110" s="726"/>
      <c r="AH1110" s="726"/>
      <c r="AI1110" s="726"/>
      <c r="AJ1110" s="726"/>
      <c r="AK1110" s="726"/>
      <c r="AL1110" s="726"/>
      <c r="AM1110" s="726"/>
      <c r="AN1110" s="726"/>
      <c r="AO1110" s="726"/>
      <c r="AP1110" s="726"/>
      <c r="AQ1110" s="726"/>
      <c r="AR1110" s="726"/>
      <c r="AS1110" s="726"/>
      <c r="AT1110" s="726"/>
      <c r="AU1110" s="726"/>
      <c r="AV1110" s="726"/>
      <c r="AW1110" s="726"/>
      <c r="AX1110" s="726"/>
      <c r="AY1110" s="726"/>
      <c r="AZ1110" s="726"/>
      <c r="BA1110" s="726"/>
      <c r="BB1110" s="726"/>
      <c r="BC1110" s="726"/>
      <c r="BD1110" s="726"/>
      <c r="BE1110" s="726"/>
      <c r="BF1110" s="726"/>
      <c r="BG1110" s="726"/>
      <c r="BH1110" s="726"/>
      <c r="BI1110" s="726"/>
      <c r="BJ1110" s="726"/>
      <c r="BK1110" s="726"/>
      <c r="BL1110" s="726"/>
    </row>
    <row r="1111" spans="1:64" outlineLevel="1" x14ac:dyDescent="0.2">
      <c r="A1111" s="653" t="s">
        <v>1711</v>
      </c>
      <c r="B1111" s="461" t="s">
        <v>918</v>
      </c>
      <c r="C1111" s="461" t="s">
        <v>918</v>
      </c>
      <c r="D1111" s="461" t="s">
        <v>918</v>
      </c>
      <c r="E1111" s="461" t="s">
        <v>918</v>
      </c>
      <c r="F1111" s="461" t="s">
        <v>918</v>
      </c>
      <c r="G1111" s="461" t="s">
        <v>918</v>
      </c>
      <c r="H1111" s="461" t="s">
        <v>918</v>
      </c>
      <c r="I1111" s="461" t="s">
        <v>918</v>
      </c>
      <c r="J1111" s="461" t="s">
        <v>918</v>
      </c>
      <c r="K1111" s="461" t="s">
        <v>918</v>
      </c>
      <c r="L1111" s="461" t="s">
        <v>918</v>
      </c>
      <c r="M1111" s="461" t="s">
        <v>918</v>
      </c>
      <c r="N1111" s="461" t="s">
        <v>918</v>
      </c>
      <c r="O1111" s="461" t="s">
        <v>918</v>
      </c>
      <c r="P1111" s="461" t="s">
        <v>918</v>
      </c>
      <c r="Q1111" s="461" t="s">
        <v>918</v>
      </c>
      <c r="R1111" s="461" t="s">
        <v>918</v>
      </c>
      <c r="S1111" s="461" t="s">
        <v>918</v>
      </c>
      <c r="T1111" s="461" t="s">
        <v>918</v>
      </c>
      <c r="U1111" s="461" t="s">
        <v>918</v>
      </c>
      <c r="V1111" s="461" t="s">
        <v>918</v>
      </c>
      <c r="W1111" s="461" t="s">
        <v>918</v>
      </c>
      <c r="X1111" s="461" t="s">
        <v>918</v>
      </c>
      <c r="Y1111" s="461" t="s">
        <v>918</v>
      </c>
      <c r="Z1111" s="726"/>
      <c r="AA1111" s="726"/>
      <c r="AB1111" s="726"/>
      <c r="AC1111" s="726"/>
      <c r="AD1111" s="726"/>
      <c r="AE1111" s="726"/>
      <c r="AF1111" s="726"/>
      <c r="AG1111" s="726"/>
      <c r="AH1111" s="726"/>
      <c r="AI1111" s="726"/>
      <c r="AJ1111" s="726"/>
      <c r="AK1111" s="726"/>
      <c r="AL1111" s="726"/>
      <c r="AM1111" s="726"/>
      <c r="AN1111" s="726"/>
      <c r="AO1111" s="726"/>
      <c r="AP1111" s="726"/>
      <c r="AQ1111" s="726"/>
      <c r="AR1111" s="726"/>
      <c r="AS1111" s="726"/>
      <c r="AT1111" s="726"/>
      <c r="AU1111" s="726"/>
      <c r="AV1111" s="726"/>
      <c r="AW1111" s="726"/>
      <c r="AX1111" s="726"/>
      <c r="AY1111" s="726"/>
      <c r="AZ1111" s="726"/>
      <c r="BA1111" s="726"/>
      <c r="BB1111" s="726"/>
      <c r="BC1111" s="726"/>
      <c r="BD1111" s="726"/>
      <c r="BE1111" s="726"/>
      <c r="BF1111" s="726"/>
      <c r="BG1111" s="726"/>
      <c r="BH1111" s="726"/>
      <c r="BI1111" s="726"/>
      <c r="BJ1111" s="726"/>
      <c r="BK1111" s="726"/>
      <c r="BL1111" s="726"/>
    </row>
    <row r="1112" spans="1:64" outlineLevel="1" x14ac:dyDescent="0.2">
      <c r="A1112" s="653" t="s">
        <v>1712</v>
      </c>
      <c r="B1112" s="461" t="s">
        <v>918</v>
      </c>
      <c r="C1112" s="461" t="s">
        <v>918</v>
      </c>
      <c r="D1112" s="461" t="s">
        <v>918</v>
      </c>
      <c r="E1112" s="461" t="s">
        <v>918</v>
      </c>
      <c r="F1112" s="461" t="s">
        <v>918</v>
      </c>
      <c r="G1112" s="461" t="s">
        <v>918</v>
      </c>
      <c r="H1112" s="461" t="s">
        <v>918</v>
      </c>
      <c r="I1112" s="461" t="s">
        <v>918</v>
      </c>
      <c r="J1112" s="461" t="s">
        <v>918</v>
      </c>
      <c r="K1112" s="461" t="s">
        <v>918</v>
      </c>
      <c r="L1112" s="461" t="s">
        <v>918</v>
      </c>
      <c r="M1112" s="461" t="s">
        <v>918</v>
      </c>
      <c r="N1112" s="461" t="s">
        <v>918</v>
      </c>
      <c r="O1112" s="461" t="s">
        <v>918</v>
      </c>
      <c r="P1112" s="461" t="s">
        <v>918</v>
      </c>
      <c r="Q1112" s="461" t="s">
        <v>918</v>
      </c>
      <c r="R1112" s="461" t="s">
        <v>918</v>
      </c>
      <c r="S1112" s="461" t="s">
        <v>918</v>
      </c>
      <c r="T1112" s="461" t="s">
        <v>918</v>
      </c>
      <c r="U1112" s="461" t="s">
        <v>918</v>
      </c>
      <c r="V1112" s="461" t="s">
        <v>918</v>
      </c>
      <c r="W1112" s="461" t="s">
        <v>918</v>
      </c>
      <c r="X1112" s="461" t="s">
        <v>918</v>
      </c>
      <c r="Y1112" s="461" t="s">
        <v>918</v>
      </c>
      <c r="Z1112" s="726"/>
      <c r="AA1112" s="726"/>
      <c r="AB1112" s="726"/>
      <c r="AC1112" s="726"/>
      <c r="AD1112" s="726"/>
      <c r="AE1112" s="726"/>
      <c r="AF1112" s="726"/>
      <c r="AG1112" s="726"/>
      <c r="AH1112" s="726"/>
      <c r="AI1112" s="726"/>
      <c r="AJ1112" s="726"/>
      <c r="AK1112" s="726"/>
      <c r="AL1112" s="726"/>
      <c r="AM1112" s="726"/>
      <c r="AN1112" s="726"/>
      <c r="AO1112" s="726"/>
      <c r="AP1112" s="726"/>
      <c r="AQ1112" s="726"/>
      <c r="AR1112" s="726"/>
      <c r="AS1112" s="726"/>
      <c r="AT1112" s="726"/>
      <c r="AU1112" s="726"/>
      <c r="AV1112" s="726"/>
      <c r="AW1112" s="726"/>
      <c r="AX1112" s="726"/>
      <c r="AY1112" s="726"/>
      <c r="AZ1112" s="726"/>
      <c r="BA1112" s="726"/>
      <c r="BB1112" s="726"/>
      <c r="BC1112" s="726"/>
      <c r="BD1112" s="726"/>
      <c r="BE1112" s="726"/>
      <c r="BF1112" s="726"/>
      <c r="BG1112" s="726"/>
      <c r="BH1112" s="726"/>
      <c r="BI1112" s="726"/>
      <c r="BJ1112" s="726"/>
      <c r="BK1112" s="726"/>
      <c r="BL1112" s="726"/>
    </row>
    <row r="1113" spans="1:64" outlineLevel="1" x14ac:dyDescent="0.2">
      <c r="A1113" s="654" t="s">
        <v>1713</v>
      </c>
      <c r="B1113" s="461" t="s">
        <v>918</v>
      </c>
      <c r="C1113" s="461" t="s">
        <v>918</v>
      </c>
      <c r="D1113" s="461" t="s">
        <v>918</v>
      </c>
      <c r="E1113" s="461" t="s">
        <v>918</v>
      </c>
      <c r="F1113" s="461" t="s">
        <v>918</v>
      </c>
      <c r="G1113" s="461" t="s">
        <v>918</v>
      </c>
      <c r="H1113" s="461" t="s">
        <v>918</v>
      </c>
      <c r="I1113" s="461" t="s">
        <v>918</v>
      </c>
      <c r="J1113" s="461" t="s">
        <v>918</v>
      </c>
      <c r="K1113" s="461" t="s">
        <v>918</v>
      </c>
      <c r="L1113" s="461" t="s">
        <v>918</v>
      </c>
      <c r="M1113" s="461" t="s">
        <v>918</v>
      </c>
      <c r="N1113" s="461" t="s">
        <v>918</v>
      </c>
      <c r="O1113" s="461" t="s">
        <v>918</v>
      </c>
      <c r="P1113" s="461" t="s">
        <v>918</v>
      </c>
      <c r="Q1113" s="461" t="s">
        <v>918</v>
      </c>
      <c r="R1113" s="461" t="s">
        <v>918</v>
      </c>
      <c r="S1113" s="461" t="s">
        <v>918</v>
      </c>
      <c r="T1113" s="461" t="s">
        <v>918</v>
      </c>
      <c r="U1113" s="461" t="s">
        <v>918</v>
      </c>
      <c r="V1113" s="461" t="s">
        <v>918</v>
      </c>
      <c r="W1113" s="461" t="s">
        <v>918</v>
      </c>
      <c r="X1113" s="461" t="s">
        <v>918</v>
      </c>
      <c r="Y1113" s="461" t="s">
        <v>918</v>
      </c>
      <c r="Z1113" s="726"/>
      <c r="AA1113" s="726"/>
      <c r="AB1113" s="726"/>
      <c r="AC1113" s="726"/>
      <c r="AD1113" s="726"/>
      <c r="AE1113" s="726"/>
      <c r="AF1113" s="726"/>
      <c r="AG1113" s="726"/>
      <c r="AH1113" s="726"/>
      <c r="AI1113" s="726"/>
      <c r="AJ1113" s="726"/>
      <c r="AK1113" s="726"/>
      <c r="AL1113" s="726"/>
      <c r="AM1113" s="726"/>
      <c r="AN1113" s="726"/>
      <c r="AO1113" s="726"/>
      <c r="AP1113" s="726"/>
      <c r="AQ1113" s="726"/>
      <c r="AR1113" s="726"/>
      <c r="AS1113" s="726"/>
      <c r="AT1113" s="726"/>
      <c r="AU1113" s="726"/>
      <c r="AV1113" s="726"/>
      <c r="AW1113" s="726"/>
      <c r="AX1113" s="726"/>
      <c r="AY1113" s="726"/>
      <c r="AZ1113" s="726"/>
      <c r="BA1113" s="726"/>
      <c r="BB1113" s="726"/>
      <c r="BC1113" s="726"/>
      <c r="BD1113" s="726"/>
      <c r="BE1113" s="726"/>
      <c r="BF1113" s="726"/>
      <c r="BG1113" s="726"/>
      <c r="BH1113" s="726"/>
      <c r="BI1113" s="726"/>
      <c r="BJ1113" s="726"/>
      <c r="BK1113" s="726"/>
      <c r="BL1113" s="726"/>
    </row>
    <row r="1114" spans="1:64" outlineLevel="1" x14ac:dyDescent="0.2">
      <c r="A1114" s="726"/>
      <c r="B1114" s="726"/>
      <c r="C1114" s="726"/>
      <c r="D1114" s="726"/>
      <c r="E1114" s="726"/>
      <c r="F1114" s="726"/>
      <c r="G1114" s="726"/>
      <c r="H1114" s="726"/>
      <c r="I1114" s="726"/>
      <c r="J1114" s="726"/>
      <c r="K1114" s="726"/>
      <c r="L1114" s="726"/>
      <c r="M1114" s="726"/>
      <c r="N1114" s="726"/>
      <c r="O1114" s="726"/>
      <c r="P1114" s="726"/>
      <c r="Q1114" s="726"/>
      <c r="R1114" s="726"/>
      <c r="S1114" s="726"/>
      <c r="T1114" s="726"/>
      <c r="U1114" s="726"/>
      <c r="V1114" s="726"/>
      <c r="W1114" s="726"/>
      <c r="X1114" s="726"/>
      <c r="Y1114" s="726"/>
      <c r="Z1114" s="726"/>
      <c r="AA1114" s="726"/>
      <c r="AB1114" s="726"/>
      <c r="AC1114" s="726"/>
      <c r="AD1114" s="726"/>
      <c r="AE1114" s="726"/>
      <c r="AF1114" s="726"/>
      <c r="AG1114" s="726"/>
      <c r="AH1114" s="726"/>
      <c r="AI1114" s="726"/>
      <c r="AJ1114" s="726"/>
      <c r="AK1114" s="726"/>
      <c r="AL1114" s="726"/>
      <c r="AM1114" s="726"/>
      <c r="AN1114" s="726"/>
      <c r="AO1114" s="726"/>
      <c r="AP1114" s="726"/>
      <c r="AQ1114" s="726"/>
      <c r="AR1114" s="726"/>
      <c r="AS1114" s="726"/>
      <c r="AT1114" s="726"/>
      <c r="AU1114" s="726"/>
      <c r="AV1114" s="726"/>
      <c r="AW1114" s="726"/>
      <c r="AX1114" s="726"/>
      <c r="AY1114" s="726"/>
      <c r="AZ1114" s="726"/>
      <c r="BA1114" s="726"/>
      <c r="BB1114" s="726"/>
      <c r="BC1114" s="726"/>
      <c r="BD1114" s="726"/>
      <c r="BE1114" s="726"/>
      <c r="BF1114" s="726"/>
      <c r="BG1114" s="726"/>
      <c r="BH1114" s="726"/>
      <c r="BI1114" s="726"/>
      <c r="BJ1114" s="726"/>
      <c r="BK1114" s="726"/>
      <c r="BL1114" s="726"/>
    </row>
    <row r="1115" spans="1:64" outlineLevel="1" x14ac:dyDescent="0.2">
      <c r="A1115" s="725" t="s">
        <v>1931</v>
      </c>
      <c r="B1115" s="726"/>
      <c r="C1115" s="726"/>
      <c r="D1115" s="726"/>
      <c r="E1115" s="726"/>
      <c r="F1115" s="726"/>
      <c r="G1115" s="726"/>
      <c r="H1115" s="726"/>
      <c r="I1115" s="726"/>
      <c r="J1115" s="726"/>
      <c r="K1115" s="726"/>
      <c r="L1115" s="726"/>
      <c r="M1115" s="726"/>
      <c r="N1115" s="726"/>
      <c r="O1115" s="726"/>
      <c r="P1115" s="726"/>
      <c r="Q1115" s="726"/>
      <c r="R1115" s="726"/>
      <c r="S1115" s="726"/>
      <c r="T1115" s="726"/>
      <c r="U1115" s="726"/>
      <c r="V1115" s="726"/>
      <c r="W1115" s="726"/>
      <c r="X1115" s="726"/>
      <c r="Y1115" s="726"/>
      <c r="Z1115" s="726"/>
      <c r="AA1115" s="726"/>
      <c r="AB1115" s="726"/>
      <c r="AC1115" s="726"/>
      <c r="AD1115" s="726"/>
      <c r="AE1115" s="726"/>
      <c r="AF1115" s="726"/>
      <c r="AG1115" s="726"/>
      <c r="AH1115" s="726"/>
      <c r="AI1115" s="726"/>
      <c r="AJ1115" s="726"/>
      <c r="AK1115" s="726"/>
      <c r="AL1115" s="726"/>
      <c r="AM1115" s="726"/>
      <c r="AN1115" s="726"/>
      <c r="AO1115" s="726"/>
      <c r="AP1115" s="726"/>
      <c r="AQ1115" s="726"/>
      <c r="AR1115" s="726"/>
      <c r="AS1115" s="726"/>
      <c r="AT1115" s="726"/>
      <c r="AU1115" s="726"/>
      <c r="AV1115" s="726"/>
      <c r="AW1115" s="726"/>
      <c r="AX1115" s="726"/>
      <c r="AY1115" s="726"/>
      <c r="AZ1115" s="726"/>
      <c r="BA1115" s="726"/>
      <c r="BB1115" s="726"/>
      <c r="BC1115" s="726"/>
      <c r="BD1115" s="726"/>
      <c r="BE1115" s="726"/>
      <c r="BF1115" s="726"/>
      <c r="BG1115" s="726"/>
      <c r="BH1115" s="726"/>
      <c r="BI1115" s="726"/>
      <c r="BJ1115" s="726"/>
      <c r="BK1115" s="726"/>
      <c r="BL1115" s="726"/>
    </row>
    <row r="1116" spans="1:64" x14ac:dyDescent="0.2">
      <c r="A1116" s="755" t="s">
        <v>1849</v>
      </c>
      <c r="B1116" s="756"/>
      <c r="C1116" s="726"/>
      <c r="D1116" s="726"/>
      <c r="E1116" s="726"/>
      <c r="F1116" s="726"/>
      <c r="G1116" s="726"/>
      <c r="H1116" s="726"/>
      <c r="I1116" s="726"/>
      <c r="J1116" s="726"/>
      <c r="K1116" s="726"/>
      <c r="L1116" s="726"/>
      <c r="M1116" s="726"/>
      <c r="N1116" s="726"/>
      <c r="O1116" s="726"/>
      <c r="P1116" s="726"/>
      <c r="Q1116" s="726"/>
      <c r="R1116" s="726"/>
      <c r="S1116" s="726"/>
      <c r="T1116" s="726"/>
      <c r="U1116" s="726"/>
      <c r="V1116" s="726"/>
      <c r="W1116" s="726"/>
      <c r="X1116" s="726"/>
      <c r="Y1116" s="726"/>
      <c r="Z1116" s="726"/>
      <c r="AA1116" s="726"/>
      <c r="AB1116" s="726"/>
      <c r="AC1116" s="726"/>
      <c r="AD1116" s="726"/>
      <c r="AE1116" s="726"/>
      <c r="AF1116" s="726"/>
      <c r="AG1116" s="726"/>
      <c r="AH1116" s="726"/>
      <c r="AI1116" s="726"/>
      <c r="AJ1116" s="726"/>
      <c r="AK1116" s="726"/>
      <c r="AL1116" s="726"/>
      <c r="AM1116" s="726"/>
      <c r="AN1116" s="726"/>
      <c r="AO1116" s="726"/>
      <c r="AP1116" s="726"/>
      <c r="AQ1116" s="726"/>
      <c r="AR1116" s="726"/>
      <c r="AS1116" s="726"/>
      <c r="AT1116" s="726"/>
      <c r="AU1116" s="726"/>
      <c r="AV1116" s="726"/>
      <c r="AW1116" s="726"/>
      <c r="AX1116" s="726"/>
      <c r="AY1116" s="726"/>
      <c r="AZ1116" s="726"/>
      <c r="BA1116" s="726"/>
      <c r="BB1116" s="726"/>
      <c r="BC1116" s="726"/>
      <c r="BD1116" s="726"/>
      <c r="BE1116" s="726"/>
      <c r="BF1116" s="726"/>
      <c r="BG1116" s="726"/>
      <c r="BH1116" s="726"/>
      <c r="BI1116" s="726"/>
      <c r="BJ1116" s="726"/>
      <c r="BK1116" s="726"/>
      <c r="BL1116" s="726"/>
    </row>
    <row r="1117" spans="1:64" outlineLevel="1" x14ac:dyDescent="0.2">
      <c r="A1117" s="757"/>
      <c r="B1117" s="757" t="s">
        <v>219</v>
      </c>
      <c r="C1117" s="726"/>
      <c r="D1117" s="461"/>
      <c r="E1117" s="687" t="s">
        <v>585</v>
      </c>
      <c r="F1117" s="687" t="s">
        <v>586</v>
      </c>
      <c r="G1117" s="687" t="s">
        <v>587</v>
      </c>
      <c r="H1117" s="687" t="s">
        <v>588</v>
      </c>
      <c r="I1117" s="687" t="s">
        <v>589</v>
      </c>
      <c r="J1117" s="687" t="s">
        <v>590</v>
      </c>
      <c r="K1117" s="687" t="s">
        <v>591</v>
      </c>
      <c r="L1117" s="687" t="s">
        <v>592</v>
      </c>
      <c r="M1117" s="687" t="s">
        <v>593</v>
      </c>
      <c r="N1117" s="687" t="s">
        <v>594</v>
      </c>
      <c r="O1117" s="687" t="s">
        <v>595</v>
      </c>
      <c r="P1117" s="687" t="s">
        <v>596</v>
      </c>
      <c r="Q1117" s="687" t="s">
        <v>597</v>
      </c>
      <c r="R1117" s="687" t="s">
        <v>598</v>
      </c>
      <c r="S1117" s="687" t="s">
        <v>619</v>
      </c>
      <c r="T1117" s="687" t="s">
        <v>783</v>
      </c>
      <c r="U1117" s="687" t="s">
        <v>752</v>
      </c>
      <c r="V1117" s="687" t="s">
        <v>753</v>
      </c>
      <c r="W1117" s="687" t="s">
        <v>754</v>
      </c>
      <c r="X1117" s="687" t="s">
        <v>755</v>
      </c>
      <c r="Y1117" s="687" t="s">
        <v>756</v>
      </c>
      <c r="Z1117" s="687" t="s">
        <v>757</v>
      </c>
      <c r="AA1117" s="687" t="s">
        <v>758</v>
      </c>
      <c r="AB1117" s="687" t="s">
        <v>759</v>
      </c>
      <c r="AC1117" s="687" t="s">
        <v>760</v>
      </c>
      <c r="AD1117" s="687" t="s">
        <v>761</v>
      </c>
      <c r="AE1117" s="687" t="s">
        <v>762</v>
      </c>
      <c r="AF1117" s="687" t="s">
        <v>763</v>
      </c>
      <c r="AG1117" s="687" t="s">
        <v>764</v>
      </c>
      <c r="AH1117" s="687" t="s">
        <v>765</v>
      </c>
      <c r="AI1117" s="687" t="s">
        <v>766</v>
      </c>
      <c r="AJ1117" s="687" t="s">
        <v>767</v>
      </c>
      <c r="AK1117" s="687" t="s">
        <v>768</v>
      </c>
      <c r="AL1117" s="687" t="s">
        <v>769</v>
      </c>
      <c r="AM1117" s="726"/>
      <c r="AN1117" s="726"/>
      <c r="AO1117" s="726"/>
      <c r="AP1117" s="726"/>
      <c r="AQ1117" s="726"/>
      <c r="AR1117" s="726"/>
      <c r="AS1117" s="726"/>
      <c r="AT1117" s="726"/>
      <c r="AU1117" s="726"/>
      <c r="AV1117" s="726"/>
      <c r="AW1117" s="726"/>
      <c r="AX1117" s="726"/>
      <c r="AY1117" s="726"/>
      <c r="AZ1117" s="726"/>
      <c r="BA1117" s="726"/>
      <c r="BB1117" s="726"/>
      <c r="BC1117" s="726"/>
      <c r="BD1117" s="726"/>
      <c r="BE1117" s="726"/>
      <c r="BF1117" s="726"/>
      <c r="BG1117" s="726"/>
      <c r="BH1117" s="726"/>
      <c r="BI1117" s="726"/>
      <c r="BJ1117" s="726"/>
      <c r="BK1117" s="726"/>
      <c r="BL1117" s="726"/>
    </row>
    <row r="1118" spans="1:64" outlineLevel="1" x14ac:dyDescent="0.2">
      <c r="A1118" s="758">
        <v>1.1000000000000001</v>
      </c>
      <c r="B1118" s="756" t="s">
        <v>306</v>
      </c>
      <c r="C1118" s="726"/>
      <c r="D1118" s="688" t="s">
        <v>1875</v>
      </c>
      <c r="E1118" s="689" t="s">
        <v>918</v>
      </c>
      <c r="F1118" s="689" t="s">
        <v>918</v>
      </c>
      <c r="G1118" s="689" t="s">
        <v>918</v>
      </c>
      <c r="H1118" s="689" t="s">
        <v>918</v>
      </c>
      <c r="I1118" s="689" t="s">
        <v>918</v>
      </c>
      <c r="J1118" s="689" t="s">
        <v>918</v>
      </c>
      <c r="K1118" s="689" t="s">
        <v>918</v>
      </c>
      <c r="L1118" s="689" t="s">
        <v>918</v>
      </c>
      <c r="M1118" s="689" t="s">
        <v>918</v>
      </c>
      <c r="N1118" s="689" t="s">
        <v>918</v>
      </c>
      <c r="O1118" s="689" t="s">
        <v>918</v>
      </c>
      <c r="P1118" s="689" t="s">
        <v>918</v>
      </c>
      <c r="Q1118" s="689" t="s">
        <v>918</v>
      </c>
      <c r="R1118" s="689" t="s">
        <v>918</v>
      </c>
      <c r="S1118" s="689" t="s">
        <v>918</v>
      </c>
      <c r="T1118" s="689" t="s">
        <v>918</v>
      </c>
      <c r="U1118" s="689" t="s">
        <v>918</v>
      </c>
      <c r="V1118" s="689" t="s">
        <v>918</v>
      </c>
      <c r="W1118" s="689" t="s">
        <v>918</v>
      </c>
      <c r="X1118" s="689" t="s">
        <v>918</v>
      </c>
      <c r="Y1118" s="689" t="s">
        <v>918</v>
      </c>
      <c r="Z1118" s="689" t="s">
        <v>918</v>
      </c>
      <c r="AA1118" s="689" t="s">
        <v>918</v>
      </c>
      <c r="AB1118" s="689" t="s">
        <v>918</v>
      </c>
      <c r="AC1118" s="689" t="s">
        <v>918</v>
      </c>
      <c r="AD1118" s="689" t="s">
        <v>918</v>
      </c>
      <c r="AE1118" s="689" t="s">
        <v>918</v>
      </c>
      <c r="AF1118" s="689" t="s">
        <v>918</v>
      </c>
      <c r="AG1118" s="689" t="s">
        <v>918</v>
      </c>
      <c r="AH1118" s="689" t="s">
        <v>918</v>
      </c>
      <c r="AI1118" s="689" t="s">
        <v>918</v>
      </c>
      <c r="AJ1118" s="689" t="s">
        <v>918</v>
      </c>
      <c r="AK1118" s="689" t="s">
        <v>918</v>
      </c>
      <c r="AL1118" s="689" t="s">
        <v>918</v>
      </c>
      <c r="AM1118" s="726"/>
      <c r="AN1118" s="726"/>
      <c r="AO1118" s="726"/>
      <c r="AP1118" s="726"/>
      <c r="AQ1118" s="726"/>
      <c r="AR1118" s="726"/>
      <c r="AS1118" s="726"/>
      <c r="AT1118" s="726"/>
      <c r="AU1118" s="726"/>
      <c r="AV1118" s="726"/>
      <c r="AW1118" s="726"/>
      <c r="AX1118" s="726"/>
      <c r="AY1118" s="726"/>
      <c r="AZ1118" s="726"/>
      <c r="BA1118" s="726"/>
      <c r="BB1118" s="726"/>
      <c r="BC1118" s="726"/>
      <c r="BD1118" s="726"/>
      <c r="BE1118" s="726"/>
      <c r="BF1118" s="726"/>
      <c r="BG1118" s="726"/>
      <c r="BH1118" s="726"/>
      <c r="BI1118" s="726"/>
      <c r="BJ1118" s="726"/>
      <c r="BK1118" s="726"/>
      <c r="BL1118" s="726"/>
    </row>
    <row r="1119" spans="1:64" outlineLevel="1" x14ac:dyDescent="0.2">
      <c r="A1119" s="758">
        <v>1.2</v>
      </c>
      <c r="B1119" s="756" t="s">
        <v>307</v>
      </c>
      <c r="C1119" s="726"/>
      <c r="D1119" s="688" t="s">
        <v>1876</v>
      </c>
      <c r="E1119" s="689" t="s">
        <v>918</v>
      </c>
      <c r="F1119" s="689" t="s">
        <v>918</v>
      </c>
      <c r="G1119" s="689" t="s">
        <v>918</v>
      </c>
      <c r="H1119" s="689" t="s">
        <v>918</v>
      </c>
      <c r="I1119" s="689" t="s">
        <v>918</v>
      </c>
      <c r="J1119" s="689" t="s">
        <v>918</v>
      </c>
      <c r="K1119" s="689" t="s">
        <v>918</v>
      </c>
      <c r="L1119" s="689" t="s">
        <v>918</v>
      </c>
      <c r="M1119" s="689" t="s">
        <v>918</v>
      </c>
      <c r="N1119" s="689" t="s">
        <v>918</v>
      </c>
      <c r="O1119" s="689" t="s">
        <v>918</v>
      </c>
      <c r="P1119" s="689" t="s">
        <v>918</v>
      </c>
      <c r="Q1119" s="689" t="s">
        <v>918</v>
      </c>
      <c r="R1119" s="689" t="s">
        <v>918</v>
      </c>
      <c r="S1119" s="689" t="s">
        <v>918</v>
      </c>
      <c r="T1119" s="689" t="s">
        <v>918</v>
      </c>
      <c r="U1119" s="689" t="s">
        <v>918</v>
      </c>
      <c r="V1119" s="689" t="s">
        <v>918</v>
      </c>
      <c r="W1119" s="689" t="s">
        <v>918</v>
      </c>
      <c r="X1119" s="689" t="s">
        <v>918</v>
      </c>
      <c r="Y1119" s="689" t="s">
        <v>918</v>
      </c>
      <c r="Z1119" s="689" t="s">
        <v>918</v>
      </c>
      <c r="AA1119" s="689" t="s">
        <v>918</v>
      </c>
      <c r="AB1119" s="689" t="s">
        <v>918</v>
      </c>
      <c r="AC1119" s="689" t="s">
        <v>918</v>
      </c>
      <c r="AD1119" s="689" t="s">
        <v>918</v>
      </c>
      <c r="AE1119" s="689" t="s">
        <v>918</v>
      </c>
      <c r="AF1119" s="689" t="s">
        <v>918</v>
      </c>
      <c r="AG1119" s="689" t="s">
        <v>918</v>
      </c>
      <c r="AH1119" s="689" t="s">
        <v>918</v>
      </c>
      <c r="AI1119" s="689" t="s">
        <v>918</v>
      </c>
      <c r="AJ1119" s="689" t="s">
        <v>918</v>
      </c>
      <c r="AK1119" s="689" t="s">
        <v>918</v>
      </c>
      <c r="AL1119" s="689" t="s">
        <v>918</v>
      </c>
      <c r="AM1119" s="726"/>
      <c r="AN1119" s="726"/>
      <c r="AO1119" s="726"/>
      <c r="AP1119" s="726"/>
      <c r="AQ1119" s="726"/>
      <c r="AR1119" s="726"/>
      <c r="AS1119" s="726"/>
      <c r="AT1119" s="726"/>
      <c r="AU1119" s="726"/>
      <c r="AV1119" s="726"/>
      <c r="AW1119" s="726"/>
      <c r="AX1119" s="726"/>
      <c r="AY1119" s="726"/>
      <c r="AZ1119" s="726"/>
      <c r="BA1119" s="726"/>
      <c r="BB1119" s="726"/>
      <c r="BC1119" s="726"/>
      <c r="BD1119" s="726"/>
      <c r="BE1119" s="726"/>
      <c r="BF1119" s="726"/>
      <c r="BG1119" s="726"/>
      <c r="BH1119" s="726"/>
      <c r="BI1119" s="726"/>
      <c r="BJ1119" s="726"/>
      <c r="BK1119" s="726"/>
      <c r="BL1119" s="726"/>
    </row>
    <row r="1120" spans="1:64" outlineLevel="1" x14ac:dyDescent="0.2">
      <c r="A1120" s="758">
        <v>1.3</v>
      </c>
      <c r="B1120" s="756" t="s">
        <v>15</v>
      </c>
      <c r="C1120" s="726"/>
      <c r="D1120" s="688" t="s">
        <v>1877</v>
      </c>
      <c r="E1120" s="689" t="s">
        <v>918</v>
      </c>
      <c r="F1120" s="689" t="s">
        <v>918</v>
      </c>
      <c r="G1120" s="689" t="s">
        <v>918</v>
      </c>
      <c r="H1120" s="689" t="s">
        <v>918</v>
      </c>
      <c r="I1120" s="689" t="s">
        <v>918</v>
      </c>
      <c r="J1120" s="689" t="s">
        <v>918</v>
      </c>
      <c r="K1120" s="689" t="s">
        <v>918</v>
      </c>
      <c r="L1120" s="689" t="s">
        <v>918</v>
      </c>
      <c r="M1120" s="689" t="s">
        <v>918</v>
      </c>
      <c r="N1120" s="689" t="s">
        <v>918</v>
      </c>
      <c r="O1120" s="689" t="s">
        <v>918</v>
      </c>
      <c r="P1120" s="689" t="s">
        <v>918</v>
      </c>
      <c r="Q1120" s="689" t="s">
        <v>918</v>
      </c>
      <c r="R1120" s="689" t="s">
        <v>918</v>
      </c>
      <c r="S1120" s="689" t="s">
        <v>918</v>
      </c>
      <c r="T1120" s="689" t="s">
        <v>918</v>
      </c>
      <c r="U1120" s="689" t="s">
        <v>918</v>
      </c>
      <c r="V1120" s="689" t="s">
        <v>918</v>
      </c>
      <c r="W1120" s="689" t="s">
        <v>918</v>
      </c>
      <c r="X1120" s="689" t="s">
        <v>918</v>
      </c>
      <c r="Y1120" s="689" t="s">
        <v>918</v>
      </c>
      <c r="Z1120" s="689" t="s">
        <v>918</v>
      </c>
      <c r="AA1120" s="689" t="s">
        <v>918</v>
      </c>
      <c r="AB1120" s="689" t="s">
        <v>918</v>
      </c>
      <c r="AC1120" s="689" t="s">
        <v>918</v>
      </c>
      <c r="AD1120" s="689" t="s">
        <v>918</v>
      </c>
      <c r="AE1120" s="689" t="s">
        <v>918</v>
      </c>
      <c r="AF1120" s="689" t="s">
        <v>918</v>
      </c>
      <c r="AG1120" s="689" t="s">
        <v>918</v>
      </c>
      <c r="AH1120" s="689" t="s">
        <v>918</v>
      </c>
      <c r="AI1120" s="689" t="s">
        <v>918</v>
      </c>
      <c r="AJ1120" s="689" t="s">
        <v>918</v>
      </c>
      <c r="AK1120" s="689" t="s">
        <v>918</v>
      </c>
      <c r="AL1120" s="689" t="s">
        <v>918</v>
      </c>
      <c r="AM1120" s="726"/>
      <c r="AN1120" s="726"/>
      <c r="AO1120" s="726"/>
      <c r="AP1120" s="726"/>
      <c r="AQ1120" s="726"/>
      <c r="AR1120" s="726"/>
      <c r="AS1120" s="726"/>
      <c r="AT1120" s="726"/>
      <c r="AU1120" s="726"/>
      <c r="AV1120" s="726"/>
      <c r="AW1120" s="726"/>
      <c r="AX1120" s="726"/>
      <c r="AY1120" s="726"/>
      <c r="AZ1120" s="726"/>
      <c r="BA1120" s="726"/>
      <c r="BB1120" s="726"/>
      <c r="BC1120" s="726"/>
      <c r="BD1120" s="726"/>
      <c r="BE1120" s="726"/>
      <c r="BF1120" s="726"/>
      <c r="BG1120" s="726"/>
      <c r="BH1120" s="726"/>
      <c r="BI1120" s="726"/>
      <c r="BJ1120" s="726"/>
      <c r="BK1120" s="726"/>
      <c r="BL1120" s="726"/>
    </row>
    <row r="1121" spans="1:64" outlineLevel="1" x14ac:dyDescent="0.2">
      <c r="A1121" s="758">
        <v>1.4</v>
      </c>
      <c r="B1121" s="756" t="s">
        <v>577</v>
      </c>
      <c r="C1121" s="726"/>
      <c r="D1121" s="688" t="s">
        <v>1878</v>
      </c>
      <c r="E1121" s="689" t="s">
        <v>918</v>
      </c>
      <c r="F1121" s="689" t="s">
        <v>918</v>
      </c>
      <c r="G1121" s="689" t="s">
        <v>918</v>
      </c>
      <c r="H1121" s="689" t="s">
        <v>918</v>
      </c>
      <c r="I1121" s="689" t="s">
        <v>918</v>
      </c>
      <c r="J1121" s="689" t="s">
        <v>918</v>
      </c>
      <c r="K1121" s="689" t="s">
        <v>918</v>
      </c>
      <c r="L1121" s="689" t="s">
        <v>918</v>
      </c>
      <c r="M1121" s="689" t="s">
        <v>918</v>
      </c>
      <c r="N1121" s="689" t="s">
        <v>918</v>
      </c>
      <c r="O1121" s="689" t="s">
        <v>918</v>
      </c>
      <c r="P1121" s="689" t="s">
        <v>918</v>
      </c>
      <c r="Q1121" s="689" t="s">
        <v>918</v>
      </c>
      <c r="R1121" s="689" t="s">
        <v>918</v>
      </c>
      <c r="S1121" s="689" t="s">
        <v>918</v>
      </c>
      <c r="T1121" s="689" t="s">
        <v>918</v>
      </c>
      <c r="U1121" s="689" t="s">
        <v>918</v>
      </c>
      <c r="V1121" s="689" t="s">
        <v>918</v>
      </c>
      <c r="W1121" s="689" t="s">
        <v>918</v>
      </c>
      <c r="X1121" s="689" t="s">
        <v>918</v>
      </c>
      <c r="Y1121" s="689" t="s">
        <v>918</v>
      </c>
      <c r="Z1121" s="689" t="s">
        <v>918</v>
      </c>
      <c r="AA1121" s="689" t="s">
        <v>918</v>
      </c>
      <c r="AB1121" s="689" t="s">
        <v>918</v>
      </c>
      <c r="AC1121" s="689" t="s">
        <v>918</v>
      </c>
      <c r="AD1121" s="689" t="s">
        <v>918</v>
      </c>
      <c r="AE1121" s="689" t="s">
        <v>918</v>
      </c>
      <c r="AF1121" s="689" t="s">
        <v>918</v>
      </c>
      <c r="AG1121" s="689" t="s">
        <v>918</v>
      </c>
      <c r="AH1121" s="689" t="s">
        <v>918</v>
      </c>
      <c r="AI1121" s="689" t="s">
        <v>918</v>
      </c>
      <c r="AJ1121" s="689" t="s">
        <v>918</v>
      </c>
      <c r="AK1121" s="689" t="s">
        <v>918</v>
      </c>
      <c r="AL1121" s="689" t="s">
        <v>918</v>
      </c>
      <c r="AM1121" s="726"/>
      <c r="AN1121" s="726"/>
      <c r="AO1121" s="726"/>
      <c r="AP1121" s="726"/>
      <c r="AQ1121" s="726"/>
      <c r="AR1121" s="726"/>
      <c r="AS1121" s="726"/>
      <c r="AT1121" s="726"/>
      <c r="AU1121" s="726"/>
      <c r="AV1121" s="726"/>
      <c r="AW1121" s="726"/>
      <c r="AX1121" s="726"/>
      <c r="AY1121" s="726"/>
      <c r="AZ1121" s="726"/>
      <c r="BA1121" s="726"/>
      <c r="BB1121" s="726"/>
      <c r="BC1121" s="726"/>
      <c r="BD1121" s="726"/>
      <c r="BE1121" s="726"/>
      <c r="BF1121" s="726"/>
      <c r="BG1121" s="726"/>
      <c r="BH1121" s="726"/>
      <c r="BI1121" s="726"/>
      <c r="BJ1121" s="726"/>
      <c r="BK1121" s="726"/>
      <c r="BL1121" s="726"/>
    </row>
    <row r="1122" spans="1:64" outlineLevel="1" x14ac:dyDescent="0.2">
      <c r="A1122" s="760" t="s">
        <v>296</v>
      </c>
      <c r="B1122" s="756" t="s">
        <v>292</v>
      </c>
      <c r="C1122" s="726"/>
      <c r="D1122" s="688" t="s">
        <v>1879</v>
      </c>
      <c r="E1122" s="689" t="s">
        <v>918</v>
      </c>
      <c r="F1122" s="689" t="s">
        <v>918</v>
      </c>
      <c r="G1122" s="689" t="s">
        <v>918</v>
      </c>
      <c r="H1122" s="689" t="s">
        <v>918</v>
      </c>
      <c r="I1122" s="689" t="s">
        <v>918</v>
      </c>
      <c r="J1122" s="689" t="s">
        <v>918</v>
      </c>
      <c r="K1122" s="689" t="s">
        <v>918</v>
      </c>
      <c r="L1122" s="689" t="s">
        <v>918</v>
      </c>
      <c r="M1122" s="689" t="s">
        <v>918</v>
      </c>
      <c r="N1122" s="689" t="s">
        <v>918</v>
      </c>
      <c r="O1122" s="689" t="s">
        <v>918</v>
      </c>
      <c r="P1122" s="689" t="s">
        <v>918</v>
      </c>
      <c r="Q1122" s="689" t="s">
        <v>918</v>
      </c>
      <c r="R1122" s="689" t="s">
        <v>918</v>
      </c>
      <c r="S1122" s="689" t="s">
        <v>918</v>
      </c>
      <c r="T1122" s="689" t="s">
        <v>918</v>
      </c>
      <c r="U1122" s="689" t="s">
        <v>918</v>
      </c>
      <c r="V1122" s="689" t="s">
        <v>918</v>
      </c>
      <c r="W1122" s="689" t="s">
        <v>918</v>
      </c>
      <c r="X1122" s="689" t="s">
        <v>918</v>
      </c>
      <c r="Y1122" s="689" t="s">
        <v>918</v>
      </c>
      <c r="Z1122" s="689" t="s">
        <v>918</v>
      </c>
      <c r="AA1122" s="689" t="s">
        <v>918</v>
      </c>
      <c r="AB1122" s="689" t="s">
        <v>918</v>
      </c>
      <c r="AC1122" s="689" t="s">
        <v>918</v>
      </c>
      <c r="AD1122" s="689" t="s">
        <v>918</v>
      </c>
      <c r="AE1122" s="689" t="s">
        <v>918</v>
      </c>
      <c r="AF1122" s="689" t="s">
        <v>918</v>
      </c>
      <c r="AG1122" s="689" t="s">
        <v>918</v>
      </c>
      <c r="AH1122" s="689" t="s">
        <v>918</v>
      </c>
      <c r="AI1122" s="689" t="s">
        <v>918</v>
      </c>
      <c r="AJ1122" s="689" t="s">
        <v>918</v>
      </c>
      <c r="AK1122" s="689" t="s">
        <v>918</v>
      </c>
      <c r="AL1122" s="689" t="s">
        <v>918</v>
      </c>
      <c r="AM1122" s="726"/>
      <c r="AN1122" s="726"/>
      <c r="AO1122" s="726"/>
      <c r="AP1122" s="726"/>
      <c r="AQ1122" s="726"/>
      <c r="AR1122" s="726"/>
      <c r="AS1122" s="726"/>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row>
    <row r="1123" spans="1:64" outlineLevel="1" x14ac:dyDescent="0.2">
      <c r="A1123" s="760" t="s">
        <v>297</v>
      </c>
      <c r="B1123" s="756" t="s">
        <v>537</v>
      </c>
      <c r="C1123" s="726"/>
      <c r="D1123" s="688" t="s">
        <v>1880</v>
      </c>
      <c r="E1123" s="689" t="s">
        <v>918</v>
      </c>
      <c r="F1123" s="689" t="s">
        <v>918</v>
      </c>
      <c r="G1123" s="689" t="s">
        <v>918</v>
      </c>
      <c r="H1123" s="689" t="s">
        <v>918</v>
      </c>
      <c r="I1123" s="689" t="s">
        <v>918</v>
      </c>
      <c r="J1123" s="689" t="s">
        <v>918</v>
      </c>
      <c r="K1123" s="689" t="s">
        <v>918</v>
      </c>
      <c r="L1123" s="689" t="s">
        <v>918</v>
      </c>
      <c r="M1123" s="689" t="s">
        <v>918</v>
      </c>
      <c r="N1123" s="689" t="s">
        <v>918</v>
      </c>
      <c r="O1123" s="689" t="s">
        <v>918</v>
      </c>
      <c r="P1123" s="689" t="s">
        <v>918</v>
      </c>
      <c r="Q1123" s="689" t="s">
        <v>918</v>
      </c>
      <c r="R1123" s="689" t="s">
        <v>918</v>
      </c>
      <c r="S1123" s="689" t="s">
        <v>918</v>
      </c>
      <c r="T1123" s="689" t="s">
        <v>918</v>
      </c>
      <c r="U1123" s="689" t="s">
        <v>918</v>
      </c>
      <c r="V1123" s="689" t="s">
        <v>918</v>
      </c>
      <c r="W1123" s="689" t="s">
        <v>918</v>
      </c>
      <c r="X1123" s="689" t="s">
        <v>918</v>
      </c>
      <c r="Y1123" s="689" t="s">
        <v>918</v>
      </c>
      <c r="Z1123" s="689" t="s">
        <v>918</v>
      </c>
      <c r="AA1123" s="689" t="s">
        <v>918</v>
      </c>
      <c r="AB1123" s="689" t="s">
        <v>918</v>
      </c>
      <c r="AC1123" s="689" t="s">
        <v>918</v>
      </c>
      <c r="AD1123" s="689" t="s">
        <v>918</v>
      </c>
      <c r="AE1123" s="689" t="s">
        <v>918</v>
      </c>
      <c r="AF1123" s="689" t="s">
        <v>918</v>
      </c>
      <c r="AG1123" s="689" t="s">
        <v>918</v>
      </c>
      <c r="AH1123" s="689" t="s">
        <v>918</v>
      </c>
      <c r="AI1123" s="689" t="s">
        <v>918</v>
      </c>
      <c r="AJ1123" s="689" t="s">
        <v>918</v>
      </c>
      <c r="AK1123" s="689" t="s">
        <v>918</v>
      </c>
      <c r="AL1123" s="689" t="s">
        <v>918</v>
      </c>
      <c r="AM1123" s="726"/>
      <c r="AN1123" s="726"/>
      <c r="AO1123" s="726"/>
      <c r="AP1123" s="726"/>
      <c r="AQ1123" s="726"/>
      <c r="AR1123" s="726"/>
      <c r="AS1123" s="726"/>
      <c r="AT1123" s="726"/>
      <c r="AU1123" s="726"/>
      <c r="AV1123" s="726"/>
      <c r="AW1123" s="726"/>
      <c r="AX1123" s="726"/>
      <c r="AY1123" s="726"/>
      <c r="AZ1123" s="726"/>
      <c r="BA1123" s="726"/>
      <c r="BB1123" s="726"/>
      <c r="BC1123" s="726"/>
      <c r="BD1123" s="726"/>
      <c r="BE1123" s="726"/>
      <c r="BF1123" s="726"/>
      <c r="BG1123" s="726"/>
      <c r="BH1123" s="726"/>
      <c r="BI1123" s="726"/>
      <c r="BJ1123" s="726"/>
      <c r="BK1123" s="726"/>
      <c r="BL1123" s="726"/>
    </row>
    <row r="1124" spans="1:64" outlineLevel="1" x14ac:dyDescent="0.2">
      <c r="A1124" s="760" t="s">
        <v>66</v>
      </c>
      <c r="B1124" s="756" t="s">
        <v>293</v>
      </c>
      <c r="C1124" s="726"/>
      <c r="D1124" s="688" t="s">
        <v>1881</v>
      </c>
      <c r="E1124" s="689" t="s">
        <v>918</v>
      </c>
      <c r="F1124" s="689" t="s">
        <v>918</v>
      </c>
      <c r="G1124" s="689" t="s">
        <v>918</v>
      </c>
      <c r="H1124" s="689" t="s">
        <v>918</v>
      </c>
      <c r="I1124" s="689" t="s">
        <v>918</v>
      </c>
      <c r="J1124" s="689" t="s">
        <v>918</v>
      </c>
      <c r="K1124" s="689" t="s">
        <v>918</v>
      </c>
      <c r="L1124" s="689" t="s">
        <v>918</v>
      </c>
      <c r="M1124" s="689" t="s">
        <v>918</v>
      </c>
      <c r="N1124" s="689" t="s">
        <v>918</v>
      </c>
      <c r="O1124" s="689" t="s">
        <v>918</v>
      </c>
      <c r="P1124" s="689" t="s">
        <v>918</v>
      </c>
      <c r="Q1124" s="689" t="s">
        <v>918</v>
      </c>
      <c r="R1124" s="689" t="s">
        <v>918</v>
      </c>
      <c r="S1124" s="689" t="s">
        <v>918</v>
      </c>
      <c r="T1124" s="689" t="s">
        <v>918</v>
      </c>
      <c r="U1124" s="689" t="s">
        <v>918</v>
      </c>
      <c r="V1124" s="689" t="s">
        <v>918</v>
      </c>
      <c r="W1124" s="689" t="s">
        <v>918</v>
      </c>
      <c r="X1124" s="689" t="s">
        <v>918</v>
      </c>
      <c r="Y1124" s="689" t="s">
        <v>918</v>
      </c>
      <c r="Z1124" s="689" t="s">
        <v>918</v>
      </c>
      <c r="AA1124" s="689" t="s">
        <v>918</v>
      </c>
      <c r="AB1124" s="689" t="s">
        <v>918</v>
      </c>
      <c r="AC1124" s="689" t="s">
        <v>918</v>
      </c>
      <c r="AD1124" s="689" t="s">
        <v>918</v>
      </c>
      <c r="AE1124" s="689" t="s">
        <v>918</v>
      </c>
      <c r="AF1124" s="689" t="s">
        <v>918</v>
      </c>
      <c r="AG1124" s="689" t="s">
        <v>918</v>
      </c>
      <c r="AH1124" s="689" t="s">
        <v>918</v>
      </c>
      <c r="AI1124" s="689" t="s">
        <v>918</v>
      </c>
      <c r="AJ1124" s="689" t="s">
        <v>918</v>
      </c>
      <c r="AK1124" s="689" t="s">
        <v>918</v>
      </c>
      <c r="AL1124" s="689" t="s">
        <v>918</v>
      </c>
      <c r="AM1124" s="726"/>
      <c r="AN1124" s="726"/>
      <c r="AO1124" s="726"/>
      <c r="AP1124" s="726"/>
      <c r="AQ1124" s="726"/>
      <c r="AR1124" s="726"/>
      <c r="AS1124" s="726"/>
      <c r="AT1124" s="726"/>
      <c r="AU1124" s="726"/>
      <c r="AV1124" s="726"/>
      <c r="AW1124" s="726"/>
      <c r="AX1124" s="726"/>
      <c r="AY1124" s="726"/>
      <c r="AZ1124" s="726"/>
      <c r="BA1124" s="726"/>
      <c r="BB1124" s="726"/>
      <c r="BC1124" s="726"/>
      <c r="BD1124" s="726"/>
      <c r="BE1124" s="726"/>
      <c r="BF1124" s="726"/>
      <c r="BG1124" s="726"/>
      <c r="BH1124" s="726"/>
      <c r="BI1124" s="726"/>
      <c r="BJ1124" s="726"/>
      <c r="BK1124" s="726"/>
      <c r="BL1124" s="726"/>
    </row>
    <row r="1125" spans="1:64" outlineLevel="1" x14ac:dyDescent="0.2">
      <c r="A1125" s="760" t="s">
        <v>67</v>
      </c>
      <c r="B1125" s="756" t="s">
        <v>16</v>
      </c>
      <c r="C1125" s="726"/>
      <c r="D1125" s="688" t="s">
        <v>1882</v>
      </c>
      <c r="E1125" s="689" t="s">
        <v>918</v>
      </c>
      <c r="F1125" s="689" t="s">
        <v>918</v>
      </c>
      <c r="G1125" s="689" t="s">
        <v>918</v>
      </c>
      <c r="H1125" s="689" t="s">
        <v>918</v>
      </c>
      <c r="I1125" s="689" t="s">
        <v>918</v>
      </c>
      <c r="J1125" s="689" t="s">
        <v>918</v>
      </c>
      <c r="K1125" s="689" t="s">
        <v>918</v>
      </c>
      <c r="L1125" s="689" t="s">
        <v>918</v>
      </c>
      <c r="M1125" s="689" t="s">
        <v>918</v>
      </c>
      <c r="N1125" s="689" t="s">
        <v>918</v>
      </c>
      <c r="O1125" s="689" t="s">
        <v>918</v>
      </c>
      <c r="P1125" s="689" t="s">
        <v>918</v>
      </c>
      <c r="Q1125" s="689" t="s">
        <v>918</v>
      </c>
      <c r="R1125" s="689" t="s">
        <v>918</v>
      </c>
      <c r="S1125" s="689" t="s">
        <v>918</v>
      </c>
      <c r="T1125" s="689" t="s">
        <v>918</v>
      </c>
      <c r="U1125" s="689" t="s">
        <v>918</v>
      </c>
      <c r="V1125" s="689" t="s">
        <v>918</v>
      </c>
      <c r="W1125" s="689" t="s">
        <v>918</v>
      </c>
      <c r="X1125" s="689" t="s">
        <v>918</v>
      </c>
      <c r="Y1125" s="689" t="s">
        <v>918</v>
      </c>
      <c r="Z1125" s="689" t="s">
        <v>918</v>
      </c>
      <c r="AA1125" s="689" t="s">
        <v>918</v>
      </c>
      <c r="AB1125" s="689" t="s">
        <v>918</v>
      </c>
      <c r="AC1125" s="689" t="s">
        <v>918</v>
      </c>
      <c r="AD1125" s="689" t="s">
        <v>918</v>
      </c>
      <c r="AE1125" s="689" t="s">
        <v>918</v>
      </c>
      <c r="AF1125" s="689" t="s">
        <v>918</v>
      </c>
      <c r="AG1125" s="689" t="s">
        <v>918</v>
      </c>
      <c r="AH1125" s="689" t="s">
        <v>918</v>
      </c>
      <c r="AI1125" s="689" t="s">
        <v>918</v>
      </c>
      <c r="AJ1125" s="689" t="s">
        <v>918</v>
      </c>
      <c r="AK1125" s="689" t="s">
        <v>918</v>
      </c>
      <c r="AL1125" s="689" t="s">
        <v>918</v>
      </c>
      <c r="AM1125" s="726"/>
      <c r="AN1125" s="726"/>
      <c r="AO1125" s="726"/>
      <c r="AP1125" s="726"/>
      <c r="AQ1125" s="726"/>
      <c r="AR1125" s="726"/>
      <c r="AS1125" s="726"/>
      <c r="AT1125" s="726"/>
      <c r="AU1125" s="726"/>
      <c r="AV1125" s="726"/>
      <c r="AW1125" s="726"/>
      <c r="AX1125" s="726"/>
      <c r="AY1125" s="726"/>
      <c r="AZ1125" s="726"/>
      <c r="BA1125" s="726"/>
      <c r="BB1125" s="726"/>
      <c r="BC1125" s="726"/>
      <c r="BD1125" s="726"/>
      <c r="BE1125" s="726"/>
      <c r="BF1125" s="726"/>
      <c r="BG1125" s="726"/>
      <c r="BH1125" s="726"/>
      <c r="BI1125" s="726"/>
      <c r="BJ1125" s="726"/>
      <c r="BK1125" s="726"/>
      <c r="BL1125" s="726"/>
    </row>
    <row r="1126" spans="1:64" outlineLevel="1" x14ac:dyDescent="0.2">
      <c r="A1126" s="760" t="s">
        <v>68</v>
      </c>
      <c r="B1126" s="756" t="s">
        <v>294</v>
      </c>
      <c r="C1126" s="726"/>
      <c r="D1126" s="688" t="s">
        <v>1883</v>
      </c>
      <c r="E1126" s="689" t="s">
        <v>918</v>
      </c>
      <c r="F1126" s="689" t="s">
        <v>918</v>
      </c>
      <c r="G1126" s="689" t="s">
        <v>918</v>
      </c>
      <c r="H1126" s="689" t="s">
        <v>918</v>
      </c>
      <c r="I1126" s="689" t="s">
        <v>918</v>
      </c>
      <c r="J1126" s="689" t="s">
        <v>918</v>
      </c>
      <c r="K1126" s="689" t="s">
        <v>918</v>
      </c>
      <c r="L1126" s="689" t="s">
        <v>918</v>
      </c>
      <c r="M1126" s="689" t="s">
        <v>918</v>
      </c>
      <c r="N1126" s="689" t="s">
        <v>918</v>
      </c>
      <c r="O1126" s="689" t="s">
        <v>918</v>
      </c>
      <c r="P1126" s="689" t="s">
        <v>918</v>
      </c>
      <c r="Q1126" s="689" t="s">
        <v>918</v>
      </c>
      <c r="R1126" s="689" t="s">
        <v>918</v>
      </c>
      <c r="S1126" s="689" t="s">
        <v>918</v>
      </c>
      <c r="T1126" s="689" t="s">
        <v>918</v>
      </c>
      <c r="U1126" s="689" t="s">
        <v>918</v>
      </c>
      <c r="V1126" s="689" t="s">
        <v>918</v>
      </c>
      <c r="W1126" s="689" t="s">
        <v>918</v>
      </c>
      <c r="X1126" s="689" t="s">
        <v>918</v>
      </c>
      <c r="Y1126" s="689" t="s">
        <v>918</v>
      </c>
      <c r="Z1126" s="689" t="s">
        <v>918</v>
      </c>
      <c r="AA1126" s="689" t="s">
        <v>918</v>
      </c>
      <c r="AB1126" s="689" t="s">
        <v>918</v>
      </c>
      <c r="AC1126" s="689" t="s">
        <v>918</v>
      </c>
      <c r="AD1126" s="689" t="s">
        <v>918</v>
      </c>
      <c r="AE1126" s="689" t="s">
        <v>918</v>
      </c>
      <c r="AF1126" s="689" t="s">
        <v>918</v>
      </c>
      <c r="AG1126" s="689" t="s">
        <v>918</v>
      </c>
      <c r="AH1126" s="689" t="s">
        <v>918</v>
      </c>
      <c r="AI1126" s="689" t="s">
        <v>918</v>
      </c>
      <c r="AJ1126" s="689" t="s">
        <v>918</v>
      </c>
      <c r="AK1126" s="689" t="s">
        <v>918</v>
      </c>
      <c r="AL1126" s="689" t="s">
        <v>918</v>
      </c>
      <c r="AM1126" s="726"/>
      <c r="AN1126" s="726"/>
      <c r="AO1126" s="726"/>
      <c r="AP1126" s="726"/>
      <c r="AQ1126" s="726"/>
      <c r="AR1126" s="726"/>
      <c r="AS1126" s="726"/>
      <c r="AT1126" s="726"/>
      <c r="AU1126" s="726"/>
      <c r="AV1126" s="726"/>
      <c r="AW1126" s="726"/>
      <c r="AX1126" s="726"/>
      <c r="AY1126" s="726"/>
      <c r="AZ1126" s="726"/>
      <c r="BA1126" s="726"/>
      <c r="BB1126" s="726"/>
      <c r="BC1126" s="726"/>
      <c r="BD1126" s="726"/>
      <c r="BE1126" s="726"/>
      <c r="BF1126" s="726"/>
      <c r="BG1126" s="726"/>
      <c r="BH1126" s="726"/>
      <c r="BI1126" s="726"/>
      <c r="BJ1126" s="726"/>
      <c r="BK1126" s="726"/>
      <c r="BL1126" s="726"/>
    </row>
    <row r="1127" spans="1:64" outlineLevel="1" x14ac:dyDescent="0.2">
      <c r="A1127" s="760" t="s">
        <v>575</v>
      </c>
      <c r="B1127" s="756" t="s">
        <v>576</v>
      </c>
      <c r="C1127" s="726"/>
      <c r="D1127" s="688" t="s">
        <v>1884</v>
      </c>
      <c r="E1127" s="689" t="s">
        <v>918</v>
      </c>
      <c r="F1127" s="689" t="s">
        <v>918</v>
      </c>
      <c r="G1127" s="689" t="s">
        <v>918</v>
      </c>
      <c r="H1127" s="689" t="s">
        <v>918</v>
      </c>
      <c r="I1127" s="689" t="s">
        <v>918</v>
      </c>
      <c r="J1127" s="689" t="s">
        <v>918</v>
      </c>
      <c r="K1127" s="689" t="s">
        <v>918</v>
      </c>
      <c r="L1127" s="689" t="s">
        <v>918</v>
      </c>
      <c r="M1127" s="689" t="s">
        <v>918</v>
      </c>
      <c r="N1127" s="689" t="s">
        <v>918</v>
      </c>
      <c r="O1127" s="689" t="s">
        <v>918</v>
      </c>
      <c r="P1127" s="689" t="s">
        <v>918</v>
      </c>
      <c r="Q1127" s="689" t="s">
        <v>918</v>
      </c>
      <c r="R1127" s="689" t="s">
        <v>918</v>
      </c>
      <c r="S1127" s="689" t="s">
        <v>918</v>
      </c>
      <c r="T1127" s="689" t="s">
        <v>918</v>
      </c>
      <c r="U1127" s="689" t="s">
        <v>918</v>
      </c>
      <c r="V1127" s="689" t="s">
        <v>918</v>
      </c>
      <c r="W1127" s="689" t="s">
        <v>918</v>
      </c>
      <c r="X1127" s="689" t="s">
        <v>918</v>
      </c>
      <c r="Y1127" s="689" t="s">
        <v>918</v>
      </c>
      <c r="Z1127" s="689" t="s">
        <v>918</v>
      </c>
      <c r="AA1127" s="689" t="s">
        <v>918</v>
      </c>
      <c r="AB1127" s="689" t="s">
        <v>918</v>
      </c>
      <c r="AC1127" s="689" t="s">
        <v>918</v>
      </c>
      <c r="AD1127" s="689" t="s">
        <v>918</v>
      </c>
      <c r="AE1127" s="689" t="s">
        <v>918</v>
      </c>
      <c r="AF1127" s="689" t="s">
        <v>918</v>
      </c>
      <c r="AG1127" s="689" t="s">
        <v>918</v>
      </c>
      <c r="AH1127" s="689" t="s">
        <v>918</v>
      </c>
      <c r="AI1127" s="689" t="s">
        <v>918</v>
      </c>
      <c r="AJ1127" s="689" t="s">
        <v>918</v>
      </c>
      <c r="AK1127" s="689" t="s">
        <v>918</v>
      </c>
      <c r="AL1127" s="689" t="s">
        <v>918</v>
      </c>
      <c r="AM1127" s="726"/>
      <c r="AN1127" s="726"/>
      <c r="AO1127" s="726"/>
      <c r="AP1127" s="726"/>
      <c r="AQ1127" s="726"/>
      <c r="AR1127" s="726"/>
      <c r="AS1127" s="726"/>
      <c r="AT1127" s="726"/>
      <c r="AU1127" s="726"/>
      <c r="AV1127" s="726"/>
      <c r="AW1127" s="726"/>
      <c r="AX1127" s="726"/>
      <c r="AY1127" s="726"/>
      <c r="AZ1127" s="726"/>
      <c r="BA1127" s="726"/>
      <c r="BB1127" s="726"/>
      <c r="BC1127" s="726"/>
      <c r="BD1127" s="726"/>
      <c r="BE1127" s="726"/>
      <c r="BF1127" s="726"/>
      <c r="BG1127" s="726"/>
      <c r="BH1127" s="726"/>
      <c r="BI1127" s="726"/>
      <c r="BJ1127" s="726"/>
      <c r="BK1127" s="726"/>
      <c r="BL1127" s="726"/>
    </row>
    <row r="1128" spans="1:64" outlineLevel="1" x14ac:dyDescent="0.2">
      <c r="A1128" s="760" t="s">
        <v>60</v>
      </c>
      <c r="B1128" s="756" t="s">
        <v>295</v>
      </c>
      <c r="C1128" s="726"/>
      <c r="D1128" s="688" t="s">
        <v>1885</v>
      </c>
      <c r="E1128" s="689" t="s">
        <v>918</v>
      </c>
      <c r="F1128" s="689" t="s">
        <v>918</v>
      </c>
      <c r="G1128" s="689" t="s">
        <v>918</v>
      </c>
      <c r="H1128" s="689" t="s">
        <v>918</v>
      </c>
      <c r="I1128" s="689" t="s">
        <v>918</v>
      </c>
      <c r="J1128" s="689" t="s">
        <v>918</v>
      </c>
      <c r="K1128" s="689" t="s">
        <v>918</v>
      </c>
      <c r="L1128" s="689" t="s">
        <v>918</v>
      </c>
      <c r="M1128" s="689" t="s">
        <v>918</v>
      </c>
      <c r="N1128" s="689" t="s">
        <v>918</v>
      </c>
      <c r="O1128" s="689" t="s">
        <v>918</v>
      </c>
      <c r="P1128" s="689" t="s">
        <v>918</v>
      </c>
      <c r="Q1128" s="689" t="s">
        <v>918</v>
      </c>
      <c r="R1128" s="689" t="s">
        <v>918</v>
      </c>
      <c r="S1128" s="689" t="s">
        <v>918</v>
      </c>
      <c r="T1128" s="689" t="s">
        <v>918</v>
      </c>
      <c r="U1128" s="689" t="s">
        <v>918</v>
      </c>
      <c r="V1128" s="689" t="s">
        <v>918</v>
      </c>
      <c r="W1128" s="689" t="s">
        <v>918</v>
      </c>
      <c r="X1128" s="689" t="s">
        <v>918</v>
      </c>
      <c r="Y1128" s="689" t="s">
        <v>918</v>
      </c>
      <c r="Z1128" s="689" t="s">
        <v>918</v>
      </c>
      <c r="AA1128" s="689" t="s">
        <v>918</v>
      </c>
      <c r="AB1128" s="689" t="s">
        <v>918</v>
      </c>
      <c r="AC1128" s="689" t="s">
        <v>918</v>
      </c>
      <c r="AD1128" s="689" t="s">
        <v>918</v>
      </c>
      <c r="AE1128" s="689" t="s">
        <v>918</v>
      </c>
      <c r="AF1128" s="689" t="s">
        <v>918</v>
      </c>
      <c r="AG1128" s="689" t="s">
        <v>918</v>
      </c>
      <c r="AH1128" s="689" t="s">
        <v>918</v>
      </c>
      <c r="AI1128" s="689" t="s">
        <v>918</v>
      </c>
      <c r="AJ1128" s="689" t="s">
        <v>918</v>
      </c>
      <c r="AK1128" s="689" t="s">
        <v>918</v>
      </c>
      <c r="AL1128" s="689" t="s">
        <v>918</v>
      </c>
      <c r="AM1128" s="726"/>
      <c r="AN1128" s="726"/>
      <c r="AO1128" s="726"/>
      <c r="AP1128" s="726"/>
      <c r="AQ1128" s="726"/>
      <c r="AR1128" s="726"/>
      <c r="AS1128" s="726"/>
      <c r="AT1128" s="726"/>
      <c r="AU1128" s="726"/>
      <c r="AV1128" s="726"/>
      <c r="AW1128" s="726"/>
      <c r="AX1128" s="726"/>
      <c r="AY1128" s="726"/>
      <c r="AZ1128" s="726"/>
      <c r="BA1128" s="726"/>
      <c r="BB1128" s="726"/>
      <c r="BC1128" s="726"/>
      <c r="BD1128" s="726"/>
      <c r="BE1128" s="726"/>
      <c r="BF1128" s="726"/>
      <c r="BG1128" s="726"/>
      <c r="BH1128" s="726"/>
      <c r="BI1128" s="726"/>
      <c r="BJ1128" s="726"/>
      <c r="BK1128" s="726"/>
      <c r="BL1128" s="726"/>
    </row>
    <row r="1129" spans="1:64" outlineLevel="1" x14ac:dyDescent="0.2">
      <c r="A1129" s="760" t="s">
        <v>61</v>
      </c>
      <c r="B1129" s="756" t="s">
        <v>17</v>
      </c>
      <c r="C1129" s="726"/>
      <c r="D1129" s="688" t="s">
        <v>1886</v>
      </c>
      <c r="E1129" s="689" t="s">
        <v>918</v>
      </c>
      <c r="F1129" s="689" t="s">
        <v>918</v>
      </c>
      <c r="G1129" s="689" t="s">
        <v>918</v>
      </c>
      <c r="H1129" s="689" t="s">
        <v>918</v>
      </c>
      <c r="I1129" s="689" t="s">
        <v>918</v>
      </c>
      <c r="J1129" s="689" t="s">
        <v>918</v>
      </c>
      <c r="K1129" s="689" t="s">
        <v>918</v>
      </c>
      <c r="L1129" s="689" t="s">
        <v>918</v>
      </c>
      <c r="M1129" s="689" t="s">
        <v>918</v>
      </c>
      <c r="N1129" s="689" t="s">
        <v>918</v>
      </c>
      <c r="O1129" s="689" t="s">
        <v>918</v>
      </c>
      <c r="P1129" s="689" t="s">
        <v>918</v>
      </c>
      <c r="Q1129" s="689" t="s">
        <v>918</v>
      </c>
      <c r="R1129" s="689" t="s">
        <v>918</v>
      </c>
      <c r="S1129" s="689" t="s">
        <v>918</v>
      </c>
      <c r="T1129" s="689" t="s">
        <v>918</v>
      </c>
      <c r="U1129" s="689" t="s">
        <v>918</v>
      </c>
      <c r="V1129" s="689" t="s">
        <v>918</v>
      </c>
      <c r="W1129" s="689" t="s">
        <v>918</v>
      </c>
      <c r="X1129" s="689" t="s">
        <v>918</v>
      </c>
      <c r="Y1129" s="689" t="s">
        <v>918</v>
      </c>
      <c r="Z1129" s="689" t="s">
        <v>918</v>
      </c>
      <c r="AA1129" s="689" t="s">
        <v>918</v>
      </c>
      <c r="AB1129" s="689" t="s">
        <v>918</v>
      </c>
      <c r="AC1129" s="689" t="s">
        <v>918</v>
      </c>
      <c r="AD1129" s="689" t="s">
        <v>918</v>
      </c>
      <c r="AE1129" s="689" t="s">
        <v>918</v>
      </c>
      <c r="AF1129" s="689" t="s">
        <v>918</v>
      </c>
      <c r="AG1129" s="689" t="s">
        <v>918</v>
      </c>
      <c r="AH1129" s="689" t="s">
        <v>918</v>
      </c>
      <c r="AI1129" s="689" t="s">
        <v>918</v>
      </c>
      <c r="AJ1129" s="689" t="s">
        <v>918</v>
      </c>
      <c r="AK1129" s="689" t="s">
        <v>918</v>
      </c>
      <c r="AL1129" s="689" t="s">
        <v>918</v>
      </c>
      <c r="AM1129" s="726"/>
      <c r="AN1129" s="726"/>
      <c r="AO1129" s="726"/>
      <c r="AP1129" s="726"/>
      <c r="AQ1129" s="726"/>
      <c r="AR1129" s="726"/>
      <c r="AS1129" s="726"/>
      <c r="AT1129" s="726"/>
      <c r="AU1129" s="726"/>
      <c r="AV1129" s="726"/>
      <c r="AW1129" s="726"/>
      <c r="AX1129" s="726"/>
      <c r="AY1129" s="726"/>
      <c r="AZ1129" s="726"/>
      <c r="BA1129" s="726"/>
      <c r="BB1129" s="726"/>
      <c r="BC1129" s="726"/>
      <c r="BD1129" s="726"/>
      <c r="BE1129" s="726"/>
      <c r="BF1129" s="726"/>
      <c r="BG1129" s="726"/>
      <c r="BH1129" s="726"/>
      <c r="BI1129" s="726"/>
      <c r="BJ1129" s="726"/>
      <c r="BK1129" s="726"/>
      <c r="BL1129" s="726"/>
    </row>
    <row r="1130" spans="1:64" outlineLevel="1" x14ac:dyDescent="0.2">
      <c r="A1130" s="760">
        <v>6</v>
      </c>
      <c r="B1130" s="756" t="s">
        <v>18</v>
      </c>
      <c r="C1130" s="726"/>
      <c r="D1130" s="688" t="s">
        <v>1887</v>
      </c>
      <c r="E1130" s="689" t="s">
        <v>918</v>
      </c>
      <c r="F1130" s="689" t="s">
        <v>918</v>
      </c>
      <c r="G1130" s="689" t="s">
        <v>918</v>
      </c>
      <c r="H1130" s="689" t="s">
        <v>918</v>
      </c>
      <c r="I1130" s="689" t="s">
        <v>918</v>
      </c>
      <c r="J1130" s="689" t="s">
        <v>918</v>
      </c>
      <c r="K1130" s="689" t="s">
        <v>918</v>
      </c>
      <c r="L1130" s="689" t="s">
        <v>918</v>
      </c>
      <c r="M1130" s="689" t="s">
        <v>918</v>
      </c>
      <c r="N1130" s="689" t="s">
        <v>918</v>
      </c>
      <c r="O1130" s="689" t="s">
        <v>918</v>
      </c>
      <c r="P1130" s="689" t="s">
        <v>918</v>
      </c>
      <c r="Q1130" s="689" t="s">
        <v>918</v>
      </c>
      <c r="R1130" s="689" t="s">
        <v>918</v>
      </c>
      <c r="S1130" s="689" t="s">
        <v>918</v>
      </c>
      <c r="T1130" s="689" t="s">
        <v>918</v>
      </c>
      <c r="U1130" s="689" t="s">
        <v>918</v>
      </c>
      <c r="V1130" s="689" t="s">
        <v>918</v>
      </c>
      <c r="W1130" s="689" t="s">
        <v>918</v>
      </c>
      <c r="X1130" s="689" t="s">
        <v>918</v>
      </c>
      <c r="Y1130" s="689" t="s">
        <v>918</v>
      </c>
      <c r="Z1130" s="689" t="s">
        <v>918</v>
      </c>
      <c r="AA1130" s="689" t="s">
        <v>918</v>
      </c>
      <c r="AB1130" s="689" t="s">
        <v>918</v>
      </c>
      <c r="AC1130" s="689" t="s">
        <v>918</v>
      </c>
      <c r="AD1130" s="689" t="s">
        <v>918</v>
      </c>
      <c r="AE1130" s="689" t="s">
        <v>918</v>
      </c>
      <c r="AF1130" s="689" t="s">
        <v>918</v>
      </c>
      <c r="AG1130" s="689" t="s">
        <v>918</v>
      </c>
      <c r="AH1130" s="689" t="s">
        <v>918</v>
      </c>
      <c r="AI1130" s="689" t="s">
        <v>918</v>
      </c>
      <c r="AJ1130" s="689" t="s">
        <v>918</v>
      </c>
      <c r="AK1130" s="689" t="s">
        <v>918</v>
      </c>
      <c r="AL1130" s="689" t="s">
        <v>918</v>
      </c>
      <c r="AM1130" s="726"/>
      <c r="AN1130" s="726"/>
      <c r="AO1130" s="726"/>
      <c r="AP1130" s="726"/>
      <c r="AQ1130" s="726"/>
      <c r="AR1130" s="726"/>
      <c r="AS1130" s="726"/>
      <c r="AT1130" s="726"/>
      <c r="AU1130" s="726"/>
      <c r="AV1130" s="726"/>
      <c r="AW1130" s="726"/>
      <c r="AX1130" s="726"/>
      <c r="AY1130" s="726"/>
      <c r="AZ1130" s="726"/>
      <c r="BA1130" s="726"/>
      <c r="BB1130" s="726"/>
      <c r="BC1130" s="726"/>
      <c r="BD1130" s="726"/>
      <c r="BE1130" s="726"/>
      <c r="BF1130" s="726"/>
      <c r="BG1130" s="726"/>
      <c r="BH1130" s="726"/>
      <c r="BI1130" s="726"/>
      <c r="BJ1130" s="726"/>
      <c r="BK1130" s="726"/>
      <c r="BL1130" s="726"/>
    </row>
    <row r="1131" spans="1:64" outlineLevel="1" x14ac:dyDescent="0.2">
      <c r="A1131" s="761"/>
      <c r="B1131" s="762" t="s">
        <v>3</v>
      </c>
      <c r="C1131" s="726"/>
      <c r="D1131" s="688" t="s">
        <v>1888</v>
      </c>
      <c r="E1131" s="689" t="s">
        <v>918</v>
      </c>
      <c r="F1131" s="689" t="s">
        <v>918</v>
      </c>
      <c r="G1131" s="689" t="s">
        <v>918</v>
      </c>
      <c r="H1131" s="689" t="s">
        <v>918</v>
      </c>
      <c r="I1131" s="689" t="s">
        <v>918</v>
      </c>
      <c r="J1131" s="689" t="s">
        <v>918</v>
      </c>
      <c r="K1131" s="689" t="s">
        <v>918</v>
      </c>
      <c r="L1131" s="689" t="s">
        <v>918</v>
      </c>
      <c r="M1131" s="689" t="s">
        <v>918</v>
      </c>
      <c r="N1131" s="689" t="s">
        <v>918</v>
      </c>
      <c r="O1131" s="689" t="s">
        <v>918</v>
      </c>
      <c r="P1131" s="689" t="s">
        <v>918</v>
      </c>
      <c r="Q1131" s="689" t="s">
        <v>918</v>
      </c>
      <c r="R1131" s="689" t="s">
        <v>918</v>
      </c>
      <c r="S1131" s="689" t="s">
        <v>918</v>
      </c>
      <c r="T1131" s="689" t="s">
        <v>918</v>
      </c>
      <c r="U1131" s="689" t="s">
        <v>918</v>
      </c>
      <c r="V1131" s="689" t="s">
        <v>918</v>
      </c>
      <c r="W1131" s="689" t="s">
        <v>918</v>
      </c>
      <c r="X1131" s="689" t="s">
        <v>918</v>
      </c>
      <c r="Y1131" s="689" t="s">
        <v>918</v>
      </c>
      <c r="Z1131" s="689" t="s">
        <v>918</v>
      </c>
      <c r="AA1131" s="689" t="s">
        <v>918</v>
      </c>
      <c r="AB1131" s="689" t="s">
        <v>918</v>
      </c>
      <c r="AC1131" s="689" t="s">
        <v>918</v>
      </c>
      <c r="AD1131" s="689" t="s">
        <v>918</v>
      </c>
      <c r="AE1131" s="689" t="s">
        <v>918</v>
      </c>
      <c r="AF1131" s="689" t="s">
        <v>918</v>
      </c>
      <c r="AG1131" s="689" t="s">
        <v>918</v>
      </c>
      <c r="AH1131" s="689" t="s">
        <v>918</v>
      </c>
      <c r="AI1131" s="689" t="s">
        <v>918</v>
      </c>
      <c r="AJ1131" s="689" t="s">
        <v>918</v>
      </c>
      <c r="AK1131" s="689" t="s">
        <v>918</v>
      </c>
      <c r="AL1131" s="689" t="s">
        <v>918</v>
      </c>
      <c r="AM1131" s="726"/>
      <c r="AN1131" s="726"/>
      <c r="AO1131" s="726"/>
      <c r="AP1131" s="726"/>
      <c r="AQ1131" s="726"/>
      <c r="AR1131" s="726"/>
      <c r="AS1131" s="726"/>
      <c r="AT1131" s="726"/>
      <c r="AU1131" s="726"/>
      <c r="AV1131" s="726"/>
      <c r="AW1131" s="726"/>
      <c r="AX1131" s="726"/>
      <c r="AY1131" s="726"/>
      <c r="AZ1131" s="726"/>
      <c r="BA1131" s="726"/>
      <c r="BB1131" s="726"/>
      <c r="BC1131" s="726"/>
      <c r="BD1131" s="726"/>
      <c r="BE1131" s="726"/>
      <c r="BF1131" s="726"/>
      <c r="BG1131" s="726"/>
      <c r="BH1131" s="726"/>
      <c r="BI1131" s="726"/>
      <c r="BJ1131" s="726"/>
      <c r="BK1131" s="726"/>
      <c r="BL1131" s="726"/>
    </row>
    <row r="1132" spans="1:64" outlineLevel="1" x14ac:dyDescent="0.2">
      <c r="A1132" s="758"/>
      <c r="B1132" s="756"/>
      <c r="C1132" s="726"/>
      <c r="D1132" s="688"/>
      <c r="E1132" s="689"/>
      <c r="F1132" s="689"/>
      <c r="G1132" s="689"/>
      <c r="H1132" s="689"/>
      <c r="I1132" s="689"/>
      <c r="J1132" s="689"/>
      <c r="K1132" s="689"/>
      <c r="L1132" s="689"/>
      <c r="M1132" s="689"/>
      <c r="N1132" s="689"/>
      <c r="O1132" s="689"/>
      <c r="P1132" s="689"/>
      <c r="Q1132" s="689"/>
      <c r="R1132" s="689"/>
      <c r="S1132" s="689"/>
      <c r="T1132" s="689"/>
      <c r="U1132" s="689"/>
      <c r="V1132" s="689"/>
      <c r="W1132" s="689"/>
      <c r="X1132" s="689"/>
      <c r="Y1132" s="689"/>
      <c r="Z1132" s="689"/>
      <c r="AA1132" s="689"/>
      <c r="AB1132" s="689"/>
      <c r="AC1132" s="689"/>
      <c r="AD1132" s="689"/>
      <c r="AE1132" s="689"/>
      <c r="AF1132" s="689"/>
      <c r="AG1132" s="689"/>
      <c r="AH1132" s="689"/>
      <c r="AI1132" s="689"/>
      <c r="AJ1132" s="689"/>
      <c r="AK1132" s="689"/>
      <c r="AL1132" s="689"/>
      <c r="AM1132" s="726"/>
      <c r="AN1132" s="726"/>
      <c r="AO1132" s="726"/>
      <c r="AP1132" s="726"/>
      <c r="AQ1132" s="726"/>
      <c r="AR1132" s="726"/>
      <c r="AS1132" s="726"/>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row>
    <row r="1133" spans="1:64" outlineLevel="1" x14ac:dyDescent="0.2">
      <c r="A1133" s="755" t="s">
        <v>1850</v>
      </c>
      <c r="B1133" s="756"/>
      <c r="C1133" s="726"/>
      <c r="D1133" s="688"/>
      <c r="E1133" s="689"/>
      <c r="F1133" s="689"/>
      <c r="G1133" s="689"/>
      <c r="H1133" s="689"/>
      <c r="I1133" s="689"/>
      <c r="J1133" s="689"/>
      <c r="K1133" s="689"/>
      <c r="L1133" s="689"/>
      <c r="M1133" s="689"/>
      <c r="N1133" s="689"/>
      <c r="O1133" s="689"/>
      <c r="P1133" s="689"/>
      <c r="Q1133" s="689"/>
      <c r="R1133" s="689"/>
      <c r="S1133" s="689"/>
      <c r="T1133" s="689"/>
      <c r="U1133" s="689"/>
      <c r="V1133" s="689"/>
      <c r="W1133" s="689"/>
      <c r="X1133" s="689"/>
      <c r="Y1133" s="689"/>
      <c r="Z1133" s="689"/>
      <c r="AA1133" s="689"/>
      <c r="AB1133" s="689"/>
      <c r="AC1133" s="689"/>
      <c r="AD1133" s="689"/>
      <c r="AE1133" s="689"/>
      <c r="AF1133" s="689"/>
      <c r="AG1133" s="689"/>
      <c r="AH1133" s="689"/>
      <c r="AI1133" s="689"/>
      <c r="AJ1133" s="689"/>
      <c r="AK1133" s="689"/>
      <c r="AL1133" s="689"/>
      <c r="AM1133" s="726"/>
      <c r="AN1133" s="726"/>
      <c r="AO1133" s="726"/>
      <c r="AP1133" s="726"/>
      <c r="AQ1133" s="726"/>
      <c r="AR1133" s="726"/>
      <c r="AS1133" s="726"/>
      <c r="AT1133" s="726"/>
      <c r="AU1133" s="726"/>
      <c r="AV1133" s="726"/>
      <c r="AW1133" s="726"/>
      <c r="AX1133" s="726"/>
      <c r="AY1133" s="726"/>
      <c r="AZ1133" s="726"/>
      <c r="BA1133" s="726"/>
      <c r="BB1133" s="726"/>
      <c r="BC1133" s="726"/>
      <c r="BD1133" s="726"/>
      <c r="BE1133" s="726"/>
      <c r="BF1133" s="726"/>
      <c r="BG1133" s="726"/>
      <c r="BH1133" s="726"/>
      <c r="BI1133" s="726"/>
      <c r="BJ1133" s="726"/>
      <c r="BK1133" s="726"/>
      <c r="BL1133" s="726"/>
    </row>
    <row r="1134" spans="1:64" x14ac:dyDescent="0.2">
      <c r="A1134" s="757"/>
      <c r="B1134" s="757" t="s">
        <v>117</v>
      </c>
      <c r="C1134" s="726"/>
      <c r="D1134" s="688"/>
      <c r="E1134" s="689"/>
      <c r="F1134" s="689"/>
      <c r="G1134" s="689"/>
      <c r="H1134" s="689"/>
      <c r="I1134" s="689"/>
      <c r="J1134" s="689"/>
      <c r="K1134" s="689"/>
      <c r="L1134" s="689"/>
      <c r="M1134" s="689"/>
      <c r="N1134" s="689"/>
      <c r="O1134" s="689"/>
      <c r="P1134" s="689"/>
      <c r="Q1134" s="689"/>
      <c r="R1134" s="689"/>
      <c r="S1134" s="689"/>
      <c r="T1134" s="689"/>
      <c r="U1134" s="689"/>
      <c r="V1134" s="689"/>
      <c r="W1134" s="689"/>
      <c r="X1134" s="689"/>
      <c r="Y1134" s="689"/>
      <c r="Z1134" s="689"/>
      <c r="AA1134" s="689"/>
      <c r="AB1134" s="689"/>
      <c r="AC1134" s="689"/>
      <c r="AD1134" s="689"/>
      <c r="AE1134" s="689"/>
      <c r="AF1134" s="689"/>
      <c r="AG1134" s="689"/>
      <c r="AH1134" s="689"/>
      <c r="AI1134" s="689"/>
      <c r="AJ1134" s="689"/>
      <c r="AK1134" s="689"/>
      <c r="AL1134" s="689"/>
      <c r="AM1134" s="726"/>
      <c r="AN1134" s="726"/>
      <c r="AO1134" s="726"/>
      <c r="AP1134" s="726"/>
      <c r="AQ1134" s="726"/>
      <c r="AR1134" s="726"/>
      <c r="AS1134" s="726"/>
      <c r="AT1134" s="726"/>
      <c r="AU1134" s="726"/>
      <c r="AV1134" s="726"/>
      <c r="AW1134" s="726"/>
      <c r="AX1134" s="726"/>
      <c r="AY1134" s="726"/>
      <c r="AZ1134" s="726"/>
      <c r="BA1134" s="726"/>
      <c r="BB1134" s="726"/>
      <c r="BC1134" s="726"/>
      <c r="BD1134" s="726"/>
      <c r="BE1134" s="726"/>
      <c r="BF1134" s="726"/>
      <c r="BG1134" s="726"/>
      <c r="BH1134" s="726"/>
      <c r="BI1134" s="726"/>
      <c r="BJ1134" s="726"/>
      <c r="BK1134" s="726"/>
      <c r="BL1134" s="726"/>
    </row>
    <row r="1135" spans="1:64" outlineLevel="1" x14ac:dyDescent="0.2">
      <c r="A1135" s="758">
        <v>1.1000000000000001</v>
      </c>
      <c r="B1135" s="756" t="s">
        <v>306</v>
      </c>
      <c r="C1135" s="726"/>
      <c r="D1135" s="688" t="s">
        <v>1889</v>
      </c>
      <c r="E1135" s="689" t="s">
        <v>918</v>
      </c>
      <c r="F1135" s="689" t="s">
        <v>918</v>
      </c>
      <c r="G1135" s="689" t="s">
        <v>918</v>
      </c>
      <c r="H1135" s="689" t="s">
        <v>918</v>
      </c>
      <c r="I1135" s="689" t="s">
        <v>918</v>
      </c>
      <c r="J1135" s="689" t="s">
        <v>918</v>
      </c>
      <c r="K1135" s="689" t="s">
        <v>918</v>
      </c>
      <c r="L1135" s="689" t="s">
        <v>918</v>
      </c>
      <c r="M1135" s="689" t="s">
        <v>918</v>
      </c>
      <c r="N1135" s="689" t="s">
        <v>918</v>
      </c>
      <c r="O1135" s="689" t="s">
        <v>918</v>
      </c>
      <c r="P1135" s="689" t="s">
        <v>918</v>
      </c>
      <c r="Q1135" s="689" t="s">
        <v>918</v>
      </c>
      <c r="R1135" s="689" t="s">
        <v>918</v>
      </c>
      <c r="S1135" s="689" t="s">
        <v>918</v>
      </c>
      <c r="T1135" s="689" t="s">
        <v>918</v>
      </c>
      <c r="U1135" s="689" t="s">
        <v>918</v>
      </c>
      <c r="V1135" s="689" t="s">
        <v>918</v>
      </c>
      <c r="W1135" s="689" t="s">
        <v>918</v>
      </c>
      <c r="X1135" s="689" t="s">
        <v>918</v>
      </c>
      <c r="Y1135" s="689" t="s">
        <v>918</v>
      </c>
      <c r="Z1135" s="689" t="s">
        <v>918</v>
      </c>
      <c r="AA1135" s="689" t="s">
        <v>918</v>
      </c>
      <c r="AB1135" s="689" t="s">
        <v>918</v>
      </c>
      <c r="AC1135" s="689" t="s">
        <v>918</v>
      </c>
      <c r="AD1135" s="689" t="s">
        <v>918</v>
      </c>
      <c r="AE1135" s="689" t="s">
        <v>918</v>
      </c>
      <c r="AF1135" s="689" t="s">
        <v>918</v>
      </c>
      <c r="AG1135" s="689" t="s">
        <v>918</v>
      </c>
      <c r="AH1135" s="689" t="s">
        <v>918</v>
      </c>
      <c r="AI1135" s="689" t="s">
        <v>918</v>
      </c>
      <c r="AJ1135" s="689" t="s">
        <v>918</v>
      </c>
      <c r="AK1135" s="689" t="s">
        <v>918</v>
      </c>
      <c r="AL1135" s="689" t="s">
        <v>918</v>
      </c>
      <c r="AM1135" s="726"/>
      <c r="AN1135" s="726"/>
      <c r="AO1135" s="726"/>
      <c r="AP1135" s="726"/>
      <c r="AQ1135" s="726"/>
      <c r="AR1135" s="726"/>
      <c r="AS1135" s="726"/>
      <c r="AT1135" s="726"/>
      <c r="AU1135" s="726"/>
      <c r="AV1135" s="726"/>
      <c r="AW1135" s="726"/>
      <c r="AX1135" s="726"/>
      <c r="AY1135" s="726"/>
      <c r="AZ1135" s="726"/>
      <c r="BA1135" s="726"/>
      <c r="BB1135" s="726"/>
      <c r="BC1135" s="726"/>
      <c r="BD1135" s="726"/>
      <c r="BE1135" s="726"/>
      <c r="BF1135" s="726"/>
      <c r="BG1135" s="726"/>
      <c r="BH1135" s="726"/>
      <c r="BI1135" s="726"/>
      <c r="BJ1135" s="726"/>
      <c r="BK1135" s="726"/>
      <c r="BL1135" s="726"/>
    </row>
    <row r="1136" spans="1:64" outlineLevel="1" x14ac:dyDescent="0.2">
      <c r="A1136" s="758">
        <v>1.2</v>
      </c>
      <c r="B1136" s="756" t="s">
        <v>307</v>
      </c>
      <c r="C1136" s="726"/>
      <c r="D1136" s="688" t="s">
        <v>1890</v>
      </c>
      <c r="E1136" s="689" t="s">
        <v>918</v>
      </c>
      <c r="F1136" s="689" t="s">
        <v>918</v>
      </c>
      <c r="G1136" s="689" t="s">
        <v>918</v>
      </c>
      <c r="H1136" s="689" t="s">
        <v>918</v>
      </c>
      <c r="I1136" s="689" t="s">
        <v>918</v>
      </c>
      <c r="J1136" s="689" t="s">
        <v>918</v>
      </c>
      <c r="K1136" s="689" t="s">
        <v>918</v>
      </c>
      <c r="L1136" s="689" t="s">
        <v>918</v>
      </c>
      <c r="M1136" s="689" t="s">
        <v>918</v>
      </c>
      <c r="N1136" s="689" t="s">
        <v>918</v>
      </c>
      <c r="O1136" s="689" t="s">
        <v>918</v>
      </c>
      <c r="P1136" s="689" t="s">
        <v>918</v>
      </c>
      <c r="Q1136" s="689" t="s">
        <v>918</v>
      </c>
      <c r="R1136" s="689" t="s">
        <v>918</v>
      </c>
      <c r="S1136" s="689" t="s">
        <v>918</v>
      </c>
      <c r="T1136" s="689" t="s">
        <v>918</v>
      </c>
      <c r="U1136" s="689" t="s">
        <v>918</v>
      </c>
      <c r="V1136" s="689" t="s">
        <v>918</v>
      </c>
      <c r="W1136" s="689" t="s">
        <v>918</v>
      </c>
      <c r="X1136" s="689" t="s">
        <v>918</v>
      </c>
      <c r="Y1136" s="689" t="s">
        <v>918</v>
      </c>
      <c r="Z1136" s="689" t="s">
        <v>918</v>
      </c>
      <c r="AA1136" s="689" t="s">
        <v>918</v>
      </c>
      <c r="AB1136" s="689" t="s">
        <v>918</v>
      </c>
      <c r="AC1136" s="689" t="s">
        <v>918</v>
      </c>
      <c r="AD1136" s="689" t="s">
        <v>918</v>
      </c>
      <c r="AE1136" s="689" t="s">
        <v>918</v>
      </c>
      <c r="AF1136" s="689" t="s">
        <v>918</v>
      </c>
      <c r="AG1136" s="689" t="s">
        <v>918</v>
      </c>
      <c r="AH1136" s="689" t="s">
        <v>918</v>
      </c>
      <c r="AI1136" s="689" t="s">
        <v>918</v>
      </c>
      <c r="AJ1136" s="689" t="s">
        <v>918</v>
      </c>
      <c r="AK1136" s="689" t="s">
        <v>918</v>
      </c>
      <c r="AL1136" s="689" t="s">
        <v>918</v>
      </c>
      <c r="AM1136" s="726"/>
      <c r="AN1136" s="726"/>
      <c r="AO1136" s="726"/>
      <c r="AP1136" s="726"/>
      <c r="AQ1136" s="726"/>
      <c r="AR1136" s="726"/>
      <c r="AS1136" s="726"/>
      <c r="AT1136" s="726"/>
      <c r="AU1136" s="726"/>
      <c r="AV1136" s="726"/>
      <c r="AW1136" s="726"/>
      <c r="AX1136" s="726"/>
      <c r="AY1136" s="726"/>
      <c r="AZ1136" s="726"/>
      <c r="BA1136" s="726"/>
      <c r="BB1136" s="726"/>
      <c r="BC1136" s="726"/>
      <c r="BD1136" s="726"/>
      <c r="BE1136" s="726"/>
      <c r="BF1136" s="726"/>
      <c r="BG1136" s="726"/>
      <c r="BH1136" s="726"/>
      <c r="BI1136" s="726"/>
      <c r="BJ1136" s="726"/>
      <c r="BK1136" s="726"/>
      <c r="BL1136" s="726"/>
    </row>
    <row r="1137" spans="1:64" outlineLevel="1" x14ac:dyDescent="0.2">
      <c r="A1137" s="758">
        <v>1.3</v>
      </c>
      <c r="B1137" s="756" t="s">
        <v>15</v>
      </c>
      <c r="C1137" s="726"/>
      <c r="D1137" s="688" t="s">
        <v>1891</v>
      </c>
      <c r="E1137" s="689" t="s">
        <v>918</v>
      </c>
      <c r="F1137" s="689" t="s">
        <v>918</v>
      </c>
      <c r="G1137" s="689" t="s">
        <v>918</v>
      </c>
      <c r="H1137" s="689" t="s">
        <v>918</v>
      </c>
      <c r="I1137" s="689" t="s">
        <v>918</v>
      </c>
      <c r="J1137" s="689" t="s">
        <v>918</v>
      </c>
      <c r="K1137" s="689" t="s">
        <v>918</v>
      </c>
      <c r="L1137" s="689" t="s">
        <v>918</v>
      </c>
      <c r="M1137" s="689" t="s">
        <v>918</v>
      </c>
      <c r="N1137" s="689" t="s">
        <v>918</v>
      </c>
      <c r="O1137" s="689" t="s">
        <v>918</v>
      </c>
      <c r="P1137" s="689" t="s">
        <v>918</v>
      </c>
      <c r="Q1137" s="689" t="s">
        <v>918</v>
      </c>
      <c r="R1137" s="689" t="s">
        <v>918</v>
      </c>
      <c r="S1137" s="689" t="s">
        <v>918</v>
      </c>
      <c r="T1137" s="689" t="s">
        <v>918</v>
      </c>
      <c r="U1137" s="689" t="s">
        <v>918</v>
      </c>
      <c r="V1137" s="689" t="s">
        <v>918</v>
      </c>
      <c r="W1137" s="689" t="s">
        <v>918</v>
      </c>
      <c r="X1137" s="689" t="s">
        <v>918</v>
      </c>
      <c r="Y1137" s="689" t="s">
        <v>918</v>
      </c>
      <c r="Z1137" s="689" t="s">
        <v>918</v>
      </c>
      <c r="AA1137" s="689" t="s">
        <v>918</v>
      </c>
      <c r="AB1137" s="689" t="s">
        <v>918</v>
      </c>
      <c r="AC1137" s="689" t="s">
        <v>918</v>
      </c>
      <c r="AD1137" s="689" t="s">
        <v>918</v>
      </c>
      <c r="AE1137" s="689" t="s">
        <v>918</v>
      </c>
      <c r="AF1137" s="689" t="s">
        <v>918</v>
      </c>
      <c r="AG1137" s="689" t="s">
        <v>918</v>
      </c>
      <c r="AH1137" s="689" t="s">
        <v>918</v>
      </c>
      <c r="AI1137" s="689" t="s">
        <v>918</v>
      </c>
      <c r="AJ1137" s="689" t="s">
        <v>918</v>
      </c>
      <c r="AK1137" s="689" t="s">
        <v>918</v>
      </c>
      <c r="AL1137" s="689" t="s">
        <v>918</v>
      </c>
      <c r="AM1137" s="726"/>
      <c r="AN1137" s="726"/>
      <c r="AO1137" s="726"/>
      <c r="AP1137" s="726"/>
      <c r="AQ1137" s="726"/>
      <c r="AR1137" s="726"/>
      <c r="AS1137" s="726"/>
      <c r="AT1137" s="726"/>
      <c r="AU1137" s="726"/>
      <c r="AV1137" s="726"/>
      <c r="AW1137" s="726"/>
      <c r="AX1137" s="726"/>
      <c r="AY1137" s="726"/>
      <c r="AZ1137" s="726"/>
      <c r="BA1137" s="726"/>
      <c r="BB1137" s="726"/>
      <c r="BC1137" s="726"/>
      <c r="BD1137" s="726"/>
      <c r="BE1137" s="726"/>
      <c r="BF1137" s="726"/>
      <c r="BG1137" s="726"/>
      <c r="BH1137" s="726"/>
      <c r="BI1137" s="726"/>
      <c r="BJ1137" s="726"/>
      <c r="BK1137" s="726"/>
      <c r="BL1137" s="726"/>
    </row>
    <row r="1138" spans="1:64" outlineLevel="1" x14ac:dyDescent="0.2">
      <c r="A1138" s="758">
        <v>1.4</v>
      </c>
      <c r="B1138" s="756" t="s">
        <v>577</v>
      </c>
      <c r="C1138" s="726"/>
      <c r="D1138" s="688" t="s">
        <v>1892</v>
      </c>
      <c r="E1138" s="689" t="s">
        <v>918</v>
      </c>
      <c r="F1138" s="689" t="s">
        <v>918</v>
      </c>
      <c r="G1138" s="689" t="s">
        <v>918</v>
      </c>
      <c r="H1138" s="689" t="s">
        <v>918</v>
      </c>
      <c r="I1138" s="689" t="s">
        <v>918</v>
      </c>
      <c r="J1138" s="689" t="s">
        <v>918</v>
      </c>
      <c r="K1138" s="689" t="s">
        <v>918</v>
      </c>
      <c r="L1138" s="689" t="s">
        <v>918</v>
      </c>
      <c r="M1138" s="689" t="s">
        <v>918</v>
      </c>
      <c r="N1138" s="689" t="s">
        <v>918</v>
      </c>
      <c r="O1138" s="689" t="s">
        <v>918</v>
      </c>
      <c r="P1138" s="689" t="s">
        <v>918</v>
      </c>
      <c r="Q1138" s="689" t="s">
        <v>918</v>
      </c>
      <c r="R1138" s="689" t="s">
        <v>918</v>
      </c>
      <c r="S1138" s="689" t="s">
        <v>918</v>
      </c>
      <c r="T1138" s="689" t="s">
        <v>918</v>
      </c>
      <c r="U1138" s="689" t="s">
        <v>918</v>
      </c>
      <c r="V1138" s="689" t="s">
        <v>918</v>
      </c>
      <c r="W1138" s="689" t="s">
        <v>918</v>
      </c>
      <c r="X1138" s="689" t="s">
        <v>918</v>
      </c>
      <c r="Y1138" s="689" t="s">
        <v>918</v>
      </c>
      <c r="Z1138" s="689" t="s">
        <v>918</v>
      </c>
      <c r="AA1138" s="689" t="s">
        <v>918</v>
      </c>
      <c r="AB1138" s="689" t="s">
        <v>918</v>
      </c>
      <c r="AC1138" s="689" t="s">
        <v>918</v>
      </c>
      <c r="AD1138" s="689" t="s">
        <v>918</v>
      </c>
      <c r="AE1138" s="689" t="s">
        <v>918</v>
      </c>
      <c r="AF1138" s="689" t="s">
        <v>918</v>
      </c>
      <c r="AG1138" s="689" t="s">
        <v>918</v>
      </c>
      <c r="AH1138" s="689" t="s">
        <v>918</v>
      </c>
      <c r="AI1138" s="689" t="s">
        <v>918</v>
      </c>
      <c r="AJ1138" s="689" t="s">
        <v>918</v>
      </c>
      <c r="AK1138" s="689" t="s">
        <v>918</v>
      </c>
      <c r="AL1138" s="689" t="s">
        <v>918</v>
      </c>
      <c r="AM1138" s="726"/>
      <c r="AN1138" s="726"/>
      <c r="AO1138" s="726"/>
      <c r="AP1138" s="726"/>
      <c r="AQ1138" s="726"/>
      <c r="AR1138" s="726"/>
      <c r="AS1138" s="726"/>
      <c r="AT1138" s="726"/>
      <c r="AU1138" s="726"/>
      <c r="AV1138" s="726"/>
      <c r="AW1138" s="726"/>
      <c r="AX1138" s="726"/>
      <c r="AY1138" s="726"/>
      <c r="AZ1138" s="726"/>
      <c r="BA1138" s="726"/>
      <c r="BB1138" s="726"/>
      <c r="BC1138" s="726"/>
      <c r="BD1138" s="726"/>
      <c r="BE1138" s="726"/>
      <c r="BF1138" s="726"/>
      <c r="BG1138" s="726"/>
      <c r="BH1138" s="726"/>
      <c r="BI1138" s="726"/>
      <c r="BJ1138" s="726"/>
      <c r="BK1138" s="726"/>
      <c r="BL1138" s="726"/>
    </row>
    <row r="1139" spans="1:64" outlineLevel="1" x14ac:dyDescent="0.2">
      <c r="A1139" s="760" t="s">
        <v>296</v>
      </c>
      <c r="B1139" s="756" t="s">
        <v>292</v>
      </c>
      <c r="C1139" s="726"/>
      <c r="D1139" s="688" t="s">
        <v>1893</v>
      </c>
      <c r="E1139" s="689" t="s">
        <v>918</v>
      </c>
      <c r="F1139" s="689" t="s">
        <v>918</v>
      </c>
      <c r="G1139" s="689" t="s">
        <v>918</v>
      </c>
      <c r="H1139" s="689" t="s">
        <v>918</v>
      </c>
      <c r="I1139" s="689" t="s">
        <v>918</v>
      </c>
      <c r="J1139" s="689" t="s">
        <v>918</v>
      </c>
      <c r="K1139" s="689" t="s">
        <v>918</v>
      </c>
      <c r="L1139" s="689" t="s">
        <v>918</v>
      </c>
      <c r="M1139" s="689" t="s">
        <v>918</v>
      </c>
      <c r="N1139" s="689" t="s">
        <v>918</v>
      </c>
      <c r="O1139" s="689" t="s">
        <v>918</v>
      </c>
      <c r="P1139" s="689" t="s">
        <v>918</v>
      </c>
      <c r="Q1139" s="689" t="s">
        <v>918</v>
      </c>
      <c r="R1139" s="689" t="s">
        <v>918</v>
      </c>
      <c r="S1139" s="689" t="s">
        <v>918</v>
      </c>
      <c r="T1139" s="689" t="s">
        <v>918</v>
      </c>
      <c r="U1139" s="689" t="s">
        <v>918</v>
      </c>
      <c r="V1139" s="689" t="s">
        <v>918</v>
      </c>
      <c r="W1139" s="689" t="s">
        <v>918</v>
      </c>
      <c r="X1139" s="689" t="s">
        <v>918</v>
      </c>
      <c r="Y1139" s="689" t="s">
        <v>918</v>
      </c>
      <c r="Z1139" s="689" t="s">
        <v>918</v>
      </c>
      <c r="AA1139" s="689" t="s">
        <v>918</v>
      </c>
      <c r="AB1139" s="689" t="s">
        <v>918</v>
      </c>
      <c r="AC1139" s="689" t="s">
        <v>918</v>
      </c>
      <c r="AD1139" s="689" t="s">
        <v>918</v>
      </c>
      <c r="AE1139" s="689" t="s">
        <v>918</v>
      </c>
      <c r="AF1139" s="689" t="s">
        <v>918</v>
      </c>
      <c r="AG1139" s="689" t="s">
        <v>918</v>
      </c>
      <c r="AH1139" s="689" t="s">
        <v>918</v>
      </c>
      <c r="AI1139" s="689" t="s">
        <v>918</v>
      </c>
      <c r="AJ1139" s="689" t="s">
        <v>918</v>
      </c>
      <c r="AK1139" s="689" t="s">
        <v>918</v>
      </c>
      <c r="AL1139" s="689" t="s">
        <v>918</v>
      </c>
      <c r="AM1139" s="726"/>
      <c r="AN1139" s="726"/>
      <c r="AO1139" s="726"/>
      <c r="AP1139" s="726"/>
      <c r="AQ1139" s="726"/>
      <c r="AR1139" s="726"/>
      <c r="AS1139" s="726"/>
      <c r="AT1139" s="726"/>
      <c r="AU1139" s="726"/>
      <c r="AV1139" s="726"/>
      <c r="AW1139" s="726"/>
      <c r="AX1139" s="726"/>
      <c r="AY1139" s="726"/>
      <c r="AZ1139" s="726"/>
      <c r="BA1139" s="726"/>
      <c r="BB1139" s="726"/>
      <c r="BC1139" s="726"/>
      <c r="BD1139" s="726"/>
      <c r="BE1139" s="726"/>
      <c r="BF1139" s="726"/>
      <c r="BG1139" s="726"/>
      <c r="BH1139" s="726"/>
      <c r="BI1139" s="726"/>
      <c r="BJ1139" s="726"/>
      <c r="BK1139" s="726"/>
      <c r="BL1139" s="726"/>
    </row>
    <row r="1140" spans="1:64" outlineLevel="1" x14ac:dyDescent="0.2">
      <c r="A1140" s="760" t="s">
        <v>297</v>
      </c>
      <c r="B1140" s="756" t="s">
        <v>537</v>
      </c>
      <c r="C1140" s="726"/>
      <c r="D1140" s="688" t="s">
        <v>1894</v>
      </c>
      <c r="E1140" s="689" t="s">
        <v>918</v>
      </c>
      <c r="F1140" s="689" t="s">
        <v>918</v>
      </c>
      <c r="G1140" s="689" t="s">
        <v>918</v>
      </c>
      <c r="H1140" s="689" t="s">
        <v>918</v>
      </c>
      <c r="I1140" s="689" t="s">
        <v>918</v>
      </c>
      <c r="J1140" s="689" t="s">
        <v>918</v>
      </c>
      <c r="K1140" s="689" t="s">
        <v>918</v>
      </c>
      <c r="L1140" s="689" t="s">
        <v>918</v>
      </c>
      <c r="M1140" s="689" t="s">
        <v>918</v>
      </c>
      <c r="N1140" s="689" t="s">
        <v>918</v>
      </c>
      <c r="O1140" s="689" t="s">
        <v>918</v>
      </c>
      <c r="P1140" s="689" t="s">
        <v>918</v>
      </c>
      <c r="Q1140" s="689" t="s">
        <v>918</v>
      </c>
      <c r="R1140" s="689" t="s">
        <v>918</v>
      </c>
      <c r="S1140" s="689" t="s">
        <v>918</v>
      </c>
      <c r="T1140" s="689" t="s">
        <v>918</v>
      </c>
      <c r="U1140" s="689" t="s">
        <v>918</v>
      </c>
      <c r="V1140" s="689" t="s">
        <v>918</v>
      </c>
      <c r="W1140" s="689" t="s">
        <v>918</v>
      </c>
      <c r="X1140" s="689" t="s">
        <v>918</v>
      </c>
      <c r="Y1140" s="689" t="s">
        <v>918</v>
      </c>
      <c r="Z1140" s="689" t="s">
        <v>918</v>
      </c>
      <c r="AA1140" s="689" t="s">
        <v>918</v>
      </c>
      <c r="AB1140" s="689" t="s">
        <v>918</v>
      </c>
      <c r="AC1140" s="689" t="s">
        <v>918</v>
      </c>
      <c r="AD1140" s="689" t="s">
        <v>918</v>
      </c>
      <c r="AE1140" s="689" t="s">
        <v>918</v>
      </c>
      <c r="AF1140" s="689" t="s">
        <v>918</v>
      </c>
      <c r="AG1140" s="689" t="s">
        <v>918</v>
      </c>
      <c r="AH1140" s="689" t="s">
        <v>918</v>
      </c>
      <c r="AI1140" s="689" t="s">
        <v>918</v>
      </c>
      <c r="AJ1140" s="689" t="s">
        <v>918</v>
      </c>
      <c r="AK1140" s="689" t="s">
        <v>918</v>
      </c>
      <c r="AL1140" s="689" t="s">
        <v>918</v>
      </c>
      <c r="AM1140" s="726"/>
      <c r="AN1140" s="726"/>
      <c r="AO1140" s="726"/>
      <c r="AP1140" s="726"/>
      <c r="AQ1140" s="726"/>
      <c r="AR1140" s="726"/>
      <c r="AS1140" s="726"/>
      <c r="AT1140" s="726"/>
      <c r="AU1140" s="726"/>
      <c r="AV1140" s="726"/>
      <c r="AW1140" s="726"/>
      <c r="AX1140" s="726"/>
      <c r="AY1140" s="726"/>
      <c r="AZ1140" s="726"/>
      <c r="BA1140" s="726"/>
      <c r="BB1140" s="726"/>
      <c r="BC1140" s="726"/>
      <c r="BD1140" s="726"/>
      <c r="BE1140" s="726"/>
      <c r="BF1140" s="726"/>
      <c r="BG1140" s="726"/>
      <c r="BH1140" s="726"/>
      <c r="BI1140" s="726"/>
      <c r="BJ1140" s="726"/>
      <c r="BK1140" s="726"/>
      <c r="BL1140" s="726"/>
    </row>
    <row r="1141" spans="1:64" outlineLevel="1" x14ac:dyDescent="0.2">
      <c r="A1141" s="760" t="s">
        <v>66</v>
      </c>
      <c r="B1141" s="756" t="s">
        <v>293</v>
      </c>
      <c r="C1141" s="726"/>
      <c r="D1141" s="688" t="s">
        <v>1895</v>
      </c>
      <c r="E1141" s="689" t="s">
        <v>918</v>
      </c>
      <c r="F1141" s="689" t="s">
        <v>918</v>
      </c>
      <c r="G1141" s="689" t="s">
        <v>918</v>
      </c>
      <c r="H1141" s="689" t="s">
        <v>918</v>
      </c>
      <c r="I1141" s="689" t="s">
        <v>918</v>
      </c>
      <c r="J1141" s="689" t="s">
        <v>918</v>
      </c>
      <c r="K1141" s="689" t="s">
        <v>918</v>
      </c>
      <c r="L1141" s="689" t="s">
        <v>918</v>
      </c>
      <c r="M1141" s="689" t="s">
        <v>918</v>
      </c>
      <c r="N1141" s="689" t="s">
        <v>918</v>
      </c>
      <c r="O1141" s="689" t="s">
        <v>918</v>
      </c>
      <c r="P1141" s="689" t="s">
        <v>918</v>
      </c>
      <c r="Q1141" s="689" t="s">
        <v>918</v>
      </c>
      <c r="R1141" s="689" t="s">
        <v>918</v>
      </c>
      <c r="S1141" s="689" t="s">
        <v>918</v>
      </c>
      <c r="T1141" s="689" t="s">
        <v>918</v>
      </c>
      <c r="U1141" s="689" t="s">
        <v>918</v>
      </c>
      <c r="V1141" s="689" t="s">
        <v>918</v>
      </c>
      <c r="W1141" s="689" t="s">
        <v>918</v>
      </c>
      <c r="X1141" s="689" t="s">
        <v>918</v>
      </c>
      <c r="Y1141" s="689" t="s">
        <v>918</v>
      </c>
      <c r="Z1141" s="689" t="s">
        <v>918</v>
      </c>
      <c r="AA1141" s="689" t="s">
        <v>918</v>
      </c>
      <c r="AB1141" s="689" t="s">
        <v>918</v>
      </c>
      <c r="AC1141" s="689" t="s">
        <v>918</v>
      </c>
      <c r="AD1141" s="689" t="s">
        <v>918</v>
      </c>
      <c r="AE1141" s="689" t="s">
        <v>918</v>
      </c>
      <c r="AF1141" s="689" t="s">
        <v>918</v>
      </c>
      <c r="AG1141" s="689" t="s">
        <v>918</v>
      </c>
      <c r="AH1141" s="689" t="s">
        <v>918</v>
      </c>
      <c r="AI1141" s="689" t="s">
        <v>918</v>
      </c>
      <c r="AJ1141" s="689" t="s">
        <v>918</v>
      </c>
      <c r="AK1141" s="689" t="s">
        <v>918</v>
      </c>
      <c r="AL1141" s="689" t="s">
        <v>918</v>
      </c>
      <c r="AM1141" s="726"/>
      <c r="AN1141" s="726"/>
      <c r="AO1141" s="726"/>
      <c r="AP1141" s="726"/>
      <c r="AQ1141" s="726"/>
      <c r="AR1141" s="726"/>
      <c r="AS1141" s="726"/>
      <c r="AT1141" s="726"/>
      <c r="AU1141" s="726"/>
      <c r="AV1141" s="726"/>
      <c r="AW1141" s="726"/>
      <c r="AX1141" s="726"/>
      <c r="AY1141" s="726"/>
      <c r="AZ1141" s="726"/>
      <c r="BA1141" s="726"/>
      <c r="BB1141" s="726"/>
      <c r="BC1141" s="726"/>
      <c r="BD1141" s="726"/>
      <c r="BE1141" s="726"/>
      <c r="BF1141" s="726"/>
      <c r="BG1141" s="726"/>
      <c r="BH1141" s="726"/>
      <c r="BI1141" s="726"/>
      <c r="BJ1141" s="726"/>
      <c r="BK1141" s="726"/>
      <c r="BL1141" s="726"/>
    </row>
    <row r="1142" spans="1:64" outlineLevel="1" x14ac:dyDescent="0.2">
      <c r="A1142" s="760" t="s">
        <v>67</v>
      </c>
      <c r="B1142" s="756" t="s">
        <v>16</v>
      </c>
      <c r="C1142" s="726"/>
      <c r="D1142" s="688" t="s">
        <v>1896</v>
      </c>
      <c r="E1142" s="689" t="s">
        <v>918</v>
      </c>
      <c r="F1142" s="689" t="s">
        <v>918</v>
      </c>
      <c r="G1142" s="689" t="s">
        <v>918</v>
      </c>
      <c r="H1142" s="689" t="s">
        <v>918</v>
      </c>
      <c r="I1142" s="689" t="s">
        <v>918</v>
      </c>
      <c r="J1142" s="689" t="s">
        <v>918</v>
      </c>
      <c r="K1142" s="689" t="s">
        <v>918</v>
      </c>
      <c r="L1142" s="689" t="s">
        <v>918</v>
      </c>
      <c r="M1142" s="689" t="s">
        <v>918</v>
      </c>
      <c r="N1142" s="689" t="s">
        <v>918</v>
      </c>
      <c r="O1142" s="689" t="s">
        <v>918</v>
      </c>
      <c r="P1142" s="689" t="s">
        <v>918</v>
      </c>
      <c r="Q1142" s="689" t="s">
        <v>918</v>
      </c>
      <c r="R1142" s="689" t="s">
        <v>918</v>
      </c>
      <c r="S1142" s="689" t="s">
        <v>918</v>
      </c>
      <c r="T1142" s="689" t="s">
        <v>918</v>
      </c>
      <c r="U1142" s="689" t="s">
        <v>918</v>
      </c>
      <c r="V1142" s="689" t="s">
        <v>918</v>
      </c>
      <c r="W1142" s="689" t="s">
        <v>918</v>
      </c>
      <c r="X1142" s="689" t="s">
        <v>918</v>
      </c>
      <c r="Y1142" s="689" t="s">
        <v>918</v>
      </c>
      <c r="Z1142" s="689" t="s">
        <v>918</v>
      </c>
      <c r="AA1142" s="689" t="s">
        <v>918</v>
      </c>
      <c r="AB1142" s="689" t="s">
        <v>918</v>
      </c>
      <c r="AC1142" s="689" t="s">
        <v>918</v>
      </c>
      <c r="AD1142" s="689" t="s">
        <v>918</v>
      </c>
      <c r="AE1142" s="689" t="s">
        <v>918</v>
      </c>
      <c r="AF1142" s="689" t="s">
        <v>918</v>
      </c>
      <c r="AG1142" s="689" t="s">
        <v>918</v>
      </c>
      <c r="AH1142" s="689" t="s">
        <v>918</v>
      </c>
      <c r="AI1142" s="689" t="s">
        <v>918</v>
      </c>
      <c r="AJ1142" s="689" t="s">
        <v>918</v>
      </c>
      <c r="AK1142" s="689" t="s">
        <v>918</v>
      </c>
      <c r="AL1142" s="689" t="s">
        <v>918</v>
      </c>
      <c r="AM1142" s="726"/>
      <c r="AN1142" s="726"/>
      <c r="AO1142" s="726"/>
      <c r="AP1142" s="726"/>
      <c r="AQ1142" s="726"/>
      <c r="AR1142" s="726"/>
      <c r="AS1142" s="726"/>
      <c r="AT1142" s="726"/>
      <c r="AU1142" s="726"/>
      <c r="AV1142" s="726"/>
      <c r="AW1142" s="726"/>
      <c r="AX1142" s="726"/>
      <c r="AY1142" s="726"/>
      <c r="AZ1142" s="726"/>
      <c r="BA1142" s="726"/>
      <c r="BB1142" s="726"/>
      <c r="BC1142" s="726"/>
      <c r="BD1142" s="726"/>
      <c r="BE1142" s="726"/>
      <c r="BF1142" s="726"/>
      <c r="BG1142" s="726"/>
      <c r="BH1142" s="726"/>
      <c r="BI1142" s="726"/>
      <c r="BJ1142" s="726"/>
      <c r="BK1142" s="726"/>
      <c r="BL1142" s="726"/>
    </row>
    <row r="1143" spans="1:64" outlineLevel="1" x14ac:dyDescent="0.2">
      <c r="A1143" s="760" t="s">
        <v>68</v>
      </c>
      <c r="B1143" s="756" t="s">
        <v>294</v>
      </c>
      <c r="C1143" s="726"/>
      <c r="D1143" s="688" t="s">
        <v>1897</v>
      </c>
      <c r="E1143" s="689" t="s">
        <v>918</v>
      </c>
      <c r="F1143" s="689" t="s">
        <v>918</v>
      </c>
      <c r="G1143" s="689" t="s">
        <v>918</v>
      </c>
      <c r="H1143" s="689" t="s">
        <v>918</v>
      </c>
      <c r="I1143" s="689" t="s">
        <v>918</v>
      </c>
      <c r="J1143" s="689" t="s">
        <v>918</v>
      </c>
      <c r="K1143" s="689" t="s">
        <v>918</v>
      </c>
      <c r="L1143" s="689" t="s">
        <v>918</v>
      </c>
      <c r="M1143" s="689" t="s">
        <v>918</v>
      </c>
      <c r="N1143" s="689" t="s">
        <v>918</v>
      </c>
      <c r="O1143" s="689" t="s">
        <v>918</v>
      </c>
      <c r="P1143" s="689" t="s">
        <v>918</v>
      </c>
      <c r="Q1143" s="689" t="s">
        <v>918</v>
      </c>
      <c r="R1143" s="689" t="s">
        <v>918</v>
      </c>
      <c r="S1143" s="689" t="s">
        <v>918</v>
      </c>
      <c r="T1143" s="689" t="s">
        <v>918</v>
      </c>
      <c r="U1143" s="689" t="s">
        <v>918</v>
      </c>
      <c r="V1143" s="689" t="s">
        <v>918</v>
      </c>
      <c r="W1143" s="689" t="s">
        <v>918</v>
      </c>
      <c r="X1143" s="689" t="s">
        <v>918</v>
      </c>
      <c r="Y1143" s="689" t="s">
        <v>918</v>
      </c>
      <c r="Z1143" s="689" t="s">
        <v>918</v>
      </c>
      <c r="AA1143" s="689" t="s">
        <v>918</v>
      </c>
      <c r="AB1143" s="689" t="s">
        <v>918</v>
      </c>
      <c r="AC1143" s="689" t="s">
        <v>918</v>
      </c>
      <c r="AD1143" s="689" t="s">
        <v>918</v>
      </c>
      <c r="AE1143" s="689" t="s">
        <v>918</v>
      </c>
      <c r="AF1143" s="689" t="s">
        <v>918</v>
      </c>
      <c r="AG1143" s="689" t="s">
        <v>918</v>
      </c>
      <c r="AH1143" s="689" t="s">
        <v>918</v>
      </c>
      <c r="AI1143" s="689" t="s">
        <v>918</v>
      </c>
      <c r="AJ1143" s="689" t="s">
        <v>918</v>
      </c>
      <c r="AK1143" s="689" t="s">
        <v>918</v>
      </c>
      <c r="AL1143" s="689" t="s">
        <v>918</v>
      </c>
      <c r="AM1143" s="726"/>
      <c r="AN1143" s="726"/>
      <c r="AO1143" s="726"/>
      <c r="AP1143" s="726"/>
      <c r="AQ1143" s="726"/>
      <c r="AR1143" s="726"/>
      <c r="AS1143" s="726"/>
      <c r="AT1143" s="726"/>
      <c r="AU1143" s="726"/>
      <c r="AV1143" s="726"/>
      <c r="AW1143" s="726"/>
      <c r="AX1143" s="726"/>
      <c r="AY1143" s="726"/>
      <c r="AZ1143" s="726"/>
      <c r="BA1143" s="726"/>
      <c r="BB1143" s="726"/>
      <c r="BC1143" s="726"/>
      <c r="BD1143" s="726"/>
      <c r="BE1143" s="726"/>
      <c r="BF1143" s="726"/>
      <c r="BG1143" s="726"/>
      <c r="BH1143" s="726"/>
      <c r="BI1143" s="726"/>
      <c r="BJ1143" s="726"/>
      <c r="BK1143" s="726"/>
      <c r="BL1143" s="726"/>
    </row>
    <row r="1144" spans="1:64" outlineLevel="1" x14ac:dyDescent="0.2">
      <c r="A1144" s="760" t="s">
        <v>575</v>
      </c>
      <c r="B1144" s="756" t="s">
        <v>576</v>
      </c>
      <c r="C1144" s="726"/>
      <c r="D1144" s="688" t="s">
        <v>1898</v>
      </c>
      <c r="E1144" s="689" t="s">
        <v>918</v>
      </c>
      <c r="F1144" s="689" t="s">
        <v>918</v>
      </c>
      <c r="G1144" s="689" t="s">
        <v>918</v>
      </c>
      <c r="H1144" s="689" t="s">
        <v>918</v>
      </c>
      <c r="I1144" s="689" t="s">
        <v>918</v>
      </c>
      <c r="J1144" s="689" t="s">
        <v>918</v>
      </c>
      <c r="K1144" s="689" t="s">
        <v>918</v>
      </c>
      <c r="L1144" s="689" t="s">
        <v>918</v>
      </c>
      <c r="M1144" s="689" t="s">
        <v>918</v>
      </c>
      <c r="N1144" s="689" t="s">
        <v>918</v>
      </c>
      <c r="O1144" s="689" t="s">
        <v>918</v>
      </c>
      <c r="P1144" s="689" t="s">
        <v>918</v>
      </c>
      <c r="Q1144" s="689" t="s">
        <v>918</v>
      </c>
      <c r="R1144" s="689" t="s">
        <v>918</v>
      </c>
      <c r="S1144" s="689" t="s">
        <v>918</v>
      </c>
      <c r="T1144" s="689" t="s">
        <v>918</v>
      </c>
      <c r="U1144" s="689" t="s">
        <v>918</v>
      </c>
      <c r="V1144" s="689" t="s">
        <v>918</v>
      </c>
      <c r="W1144" s="689" t="s">
        <v>918</v>
      </c>
      <c r="X1144" s="689" t="s">
        <v>918</v>
      </c>
      <c r="Y1144" s="689" t="s">
        <v>918</v>
      </c>
      <c r="Z1144" s="689" t="s">
        <v>918</v>
      </c>
      <c r="AA1144" s="689" t="s">
        <v>918</v>
      </c>
      <c r="AB1144" s="689" t="s">
        <v>918</v>
      </c>
      <c r="AC1144" s="689" t="s">
        <v>918</v>
      </c>
      <c r="AD1144" s="689" t="s">
        <v>918</v>
      </c>
      <c r="AE1144" s="689" t="s">
        <v>918</v>
      </c>
      <c r="AF1144" s="689" t="s">
        <v>918</v>
      </c>
      <c r="AG1144" s="689" t="s">
        <v>918</v>
      </c>
      <c r="AH1144" s="689" t="s">
        <v>918</v>
      </c>
      <c r="AI1144" s="689" t="s">
        <v>918</v>
      </c>
      <c r="AJ1144" s="689" t="s">
        <v>918</v>
      </c>
      <c r="AK1144" s="689" t="s">
        <v>918</v>
      </c>
      <c r="AL1144" s="689" t="s">
        <v>918</v>
      </c>
      <c r="AM1144" s="726"/>
      <c r="AN1144" s="726"/>
      <c r="AO1144" s="726"/>
      <c r="AP1144" s="726"/>
      <c r="AQ1144" s="726"/>
      <c r="AR1144" s="726"/>
      <c r="AS1144" s="726"/>
      <c r="AT1144" s="726"/>
      <c r="AU1144" s="726"/>
      <c r="AV1144" s="726"/>
      <c r="AW1144" s="726"/>
      <c r="AX1144" s="726"/>
      <c r="AY1144" s="726"/>
      <c r="AZ1144" s="726"/>
      <c r="BA1144" s="726"/>
      <c r="BB1144" s="726"/>
      <c r="BC1144" s="726"/>
      <c r="BD1144" s="726"/>
      <c r="BE1144" s="726"/>
      <c r="BF1144" s="726"/>
      <c r="BG1144" s="726"/>
      <c r="BH1144" s="726"/>
      <c r="BI1144" s="726"/>
      <c r="BJ1144" s="726"/>
      <c r="BK1144" s="726"/>
      <c r="BL1144" s="726"/>
    </row>
    <row r="1145" spans="1:64" outlineLevel="1" x14ac:dyDescent="0.2">
      <c r="A1145" s="760" t="s">
        <v>60</v>
      </c>
      <c r="B1145" s="756" t="s">
        <v>295</v>
      </c>
      <c r="C1145" s="726"/>
      <c r="D1145" s="688" t="s">
        <v>1899</v>
      </c>
      <c r="E1145" s="689" t="s">
        <v>918</v>
      </c>
      <c r="F1145" s="689" t="s">
        <v>918</v>
      </c>
      <c r="G1145" s="689" t="s">
        <v>918</v>
      </c>
      <c r="H1145" s="689" t="s">
        <v>918</v>
      </c>
      <c r="I1145" s="689" t="s">
        <v>918</v>
      </c>
      <c r="J1145" s="689" t="s">
        <v>918</v>
      </c>
      <c r="K1145" s="689" t="s">
        <v>918</v>
      </c>
      <c r="L1145" s="689" t="s">
        <v>918</v>
      </c>
      <c r="M1145" s="689" t="s">
        <v>918</v>
      </c>
      <c r="N1145" s="689" t="s">
        <v>918</v>
      </c>
      <c r="O1145" s="689" t="s">
        <v>918</v>
      </c>
      <c r="P1145" s="689" t="s">
        <v>918</v>
      </c>
      <c r="Q1145" s="689" t="s">
        <v>918</v>
      </c>
      <c r="R1145" s="689" t="s">
        <v>918</v>
      </c>
      <c r="S1145" s="689" t="s">
        <v>918</v>
      </c>
      <c r="T1145" s="689" t="s">
        <v>918</v>
      </c>
      <c r="U1145" s="689" t="s">
        <v>918</v>
      </c>
      <c r="V1145" s="689" t="s">
        <v>918</v>
      </c>
      <c r="W1145" s="689" t="s">
        <v>918</v>
      </c>
      <c r="X1145" s="689" t="s">
        <v>918</v>
      </c>
      <c r="Y1145" s="689" t="s">
        <v>918</v>
      </c>
      <c r="Z1145" s="689" t="s">
        <v>918</v>
      </c>
      <c r="AA1145" s="689" t="s">
        <v>918</v>
      </c>
      <c r="AB1145" s="689" t="s">
        <v>918</v>
      </c>
      <c r="AC1145" s="689" t="s">
        <v>918</v>
      </c>
      <c r="AD1145" s="689" t="s">
        <v>918</v>
      </c>
      <c r="AE1145" s="689" t="s">
        <v>918</v>
      </c>
      <c r="AF1145" s="689" t="s">
        <v>918</v>
      </c>
      <c r="AG1145" s="689" t="s">
        <v>918</v>
      </c>
      <c r="AH1145" s="689" t="s">
        <v>918</v>
      </c>
      <c r="AI1145" s="689" t="s">
        <v>918</v>
      </c>
      <c r="AJ1145" s="689" t="s">
        <v>918</v>
      </c>
      <c r="AK1145" s="689" t="s">
        <v>918</v>
      </c>
      <c r="AL1145" s="689" t="s">
        <v>918</v>
      </c>
      <c r="AM1145" s="726"/>
      <c r="AN1145" s="726"/>
      <c r="AO1145" s="726"/>
      <c r="AP1145" s="726"/>
      <c r="AQ1145" s="726"/>
      <c r="AR1145" s="726"/>
      <c r="AS1145" s="726"/>
      <c r="AT1145" s="726"/>
      <c r="AU1145" s="726"/>
      <c r="AV1145" s="726"/>
      <c r="AW1145" s="726"/>
      <c r="AX1145" s="726"/>
      <c r="AY1145" s="726"/>
      <c r="AZ1145" s="726"/>
      <c r="BA1145" s="726"/>
      <c r="BB1145" s="726"/>
      <c r="BC1145" s="726"/>
      <c r="BD1145" s="726"/>
      <c r="BE1145" s="726"/>
      <c r="BF1145" s="726"/>
      <c r="BG1145" s="726"/>
      <c r="BH1145" s="726"/>
      <c r="BI1145" s="726"/>
      <c r="BJ1145" s="726"/>
      <c r="BK1145" s="726"/>
      <c r="BL1145" s="726"/>
    </row>
    <row r="1146" spans="1:64" outlineLevel="1" x14ac:dyDescent="0.2">
      <c r="A1146" s="760" t="s">
        <v>61</v>
      </c>
      <c r="B1146" s="756" t="s">
        <v>17</v>
      </c>
      <c r="C1146" s="726"/>
      <c r="D1146" s="688" t="s">
        <v>1900</v>
      </c>
      <c r="E1146" s="689" t="s">
        <v>918</v>
      </c>
      <c r="F1146" s="689" t="s">
        <v>918</v>
      </c>
      <c r="G1146" s="689" t="s">
        <v>918</v>
      </c>
      <c r="H1146" s="689" t="s">
        <v>918</v>
      </c>
      <c r="I1146" s="689" t="s">
        <v>918</v>
      </c>
      <c r="J1146" s="689" t="s">
        <v>918</v>
      </c>
      <c r="K1146" s="689" t="s">
        <v>918</v>
      </c>
      <c r="L1146" s="689" t="s">
        <v>918</v>
      </c>
      <c r="M1146" s="689" t="s">
        <v>918</v>
      </c>
      <c r="N1146" s="689" t="s">
        <v>918</v>
      </c>
      <c r="O1146" s="689" t="s">
        <v>918</v>
      </c>
      <c r="P1146" s="689" t="s">
        <v>918</v>
      </c>
      <c r="Q1146" s="689" t="s">
        <v>918</v>
      </c>
      <c r="R1146" s="689" t="s">
        <v>918</v>
      </c>
      <c r="S1146" s="689" t="s">
        <v>918</v>
      </c>
      <c r="T1146" s="689" t="s">
        <v>918</v>
      </c>
      <c r="U1146" s="689" t="s">
        <v>918</v>
      </c>
      <c r="V1146" s="689" t="s">
        <v>918</v>
      </c>
      <c r="W1146" s="689" t="s">
        <v>918</v>
      </c>
      <c r="X1146" s="689" t="s">
        <v>918</v>
      </c>
      <c r="Y1146" s="689" t="s">
        <v>918</v>
      </c>
      <c r="Z1146" s="689" t="s">
        <v>918</v>
      </c>
      <c r="AA1146" s="689" t="s">
        <v>918</v>
      </c>
      <c r="AB1146" s="689" t="s">
        <v>918</v>
      </c>
      <c r="AC1146" s="689" t="s">
        <v>918</v>
      </c>
      <c r="AD1146" s="689" t="s">
        <v>918</v>
      </c>
      <c r="AE1146" s="689" t="s">
        <v>918</v>
      </c>
      <c r="AF1146" s="689" t="s">
        <v>918</v>
      </c>
      <c r="AG1146" s="689" t="s">
        <v>918</v>
      </c>
      <c r="AH1146" s="689" t="s">
        <v>918</v>
      </c>
      <c r="AI1146" s="689" t="s">
        <v>918</v>
      </c>
      <c r="AJ1146" s="689" t="s">
        <v>918</v>
      </c>
      <c r="AK1146" s="689" t="s">
        <v>918</v>
      </c>
      <c r="AL1146" s="689" t="s">
        <v>918</v>
      </c>
      <c r="AM1146" s="726"/>
      <c r="AN1146" s="726"/>
      <c r="AO1146" s="726"/>
      <c r="AP1146" s="726"/>
      <c r="AQ1146" s="726"/>
      <c r="AR1146" s="726"/>
      <c r="AS1146" s="726"/>
      <c r="AT1146" s="726"/>
      <c r="AU1146" s="726"/>
      <c r="AV1146" s="726"/>
      <c r="AW1146" s="726"/>
      <c r="AX1146" s="726"/>
      <c r="AY1146" s="726"/>
      <c r="AZ1146" s="726"/>
      <c r="BA1146" s="726"/>
      <c r="BB1146" s="726"/>
      <c r="BC1146" s="726"/>
      <c r="BD1146" s="726"/>
      <c r="BE1146" s="726"/>
      <c r="BF1146" s="726"/>
      <c r="BG1146" s="726"/>
      <c r="BH1146" s="726"/>
      <c r="BI1146" s="726"/>
      <c r="BJ1146" s="726"/>
      <c r="BK1146" s="726"/>
      <c r="BL1146" s="726"/>
    </row>
    <row r="1147" spans="1:64" outlineLevel="1" x14ac:dyDescent="0.2">
      <c r="A1147" s="760">
        <v>6</v>
      </c>
      <c r="B1147" s="756" t="s">
        <v>18</v>
      </c>
      <c r="C1147" s="726"/>
      <c r="D1147" s="688" t="s">
        <v>1901</v>
      </c>
      <c r="E1147" s="689" t="s">
        <v>918</v>
      </c>
      <c r="F1147" s="689" t="s">
        <v>918</v>
      </c>
      <c r="G1147" s="689" t="s">
        <v>918</v>
      </c>
      <c r="H1147" s="689" t="s">
        <v>918</v>
      </c>
      <c r="I1147" s="689" t="s">
        <v>918</v>
      </c>
      <c r="J1147" s="689" t="s">
        <v>918</v>
      </c>
      <c r="K1147" s="689" t="s">
        <v>918</v>
      </c>
      <c r="L1147" s="689" t="s">
        <v>918</v>
      </c>
      <c r="M1147" s="689" t="s">
        <v>918</v>
      </c>
      <c r="N1147" s="689" t="s">
        <v>918</v>
      </c>
      <c r="O1147" s="689" t="s">
        <v>918</v>
      </c>
      <c r="P1147" s="689" t="s">
        <v>918</v>
      </c>
      <c r="Q1147" s="689" t="s">
        <v>918</v>
      </c>
      <c r="R1147" s="689" t="s">
        <v>918</v>
      </c>
      <c r="S1147" s="689" t="s">
        <v>918</v>
      </c>
      <c r="T1147" s="689" t="s">
        <v>918</v>
      </c>
      <c r="U1147" s="689" t="s">
        <v>918</v>
      </c>
      <c r="V1147" s="689" t="s">
        <v>918</v>
      </c>
      <c r="W1147" s="689" t="s">
        <v>918</v>
      </c>
      <c r="X1147" s="689" t="s">
        <v>918</v>
      </c>
      <c r="Y1147" s="689" t="s">
        <v>918</v>
      </c>
      <c r="Z1147" s="689" t="s">
        <v>918</v>
      </c>
      <c r="AA1147" s="689" t="s">
        <v>918</v>
      </c>
      <c r="AB1147" s="689" t="s">
        <v>918</v>
      </c>
      <c r="AC1147" s="689" t="s">
        <v>918</v>
      </c>
      <c r="AD1147" s="689" t="s">
        <v>918</v>
      </c>
      <c r="AE1147" s="689" t="s">
        <v>918</v>
      </c>
      <c r="AF1147" s="689" t="s">
        <v>918</v>
      </c>
      <c r="AG1147" s="689" t="s">
        <v>918</v>
      </c>
      <c r="AH1147" s="689" t="s">
        <v>918</v>
      </c>
      <c r="AI1147" s="689" t="s">
        <v>918</v>
      </c>
      <c r="AJ1147" s="689" t="s">
        <v>918</v>
      </c>
      <c r="AK1147" s="689" t="s">
        <v>918</v>
      </c>
      <c r="AL1147" s="689" t="s">
        <v>918</v>
      </c>
      <c r="AM1147" s="726"/>
      <c r="AN1147" s="726"/>
      <c r="AO1147" s="726"/>
      <c r="AP1147" s="726"/>
      <c r="AQ1147" s="726"/>
      <c r="AR1147" s="726"/>
      <c r="AS1147" s="726"/>
      <c r="AT1147" s="726"/>
      <c r="AU1147" s="726"/>
      <c r="AV1147" s="726"/>
      <c r="AW1147" s="726"/>
      <c r="AX1147" s="726"/>
      <c r="AY1147" s="726"/>
      <c r="AZ1147" s="726"/>
      <c r="BA1147" s="726"/>
      <c r="BB1147" s="726"/>
      <c r="BC1147" s="726"/>
      <c r="BD1147" s="726"/>
      <c r="BE1147" s="726"/>
      <c r="BF1147" s="726"/>
      <c r="BG1147" s="726"/>
      <c r="BH1147" s="726"/>
      <c r="BI1147" s="726"/>
      <c r="BJ1147" s="726"/>
      <c r="BK1147" s="726"/>
      <c r="BL1147" s="726"/>
    </row>
    <row r="1148" spans="1:64" outlineLevel="1" x14ac:dyDescent="0.2">
      <c r="A1148" s="761"/>
      <c r="B1148" s="762" t="s">
        <v>3</v>
      </c>
      <c r="C1148" s="726"/>
      <c r="D1148" s="688" t="s">
        <v>1902</v>
      </c>
      <c r="E1148" s="689" t="s">
        <v>918</v>
      </c>
      <c r="F1148" s="689" t="s">
        <v>918</v>
      </c>
      <c r="G1148" s="689" t="s">
        <v>918</v>
      </c>
      <c r="H1148" s="689" t="s">
        <v>918</v>
      </c>
      <c r="I1148" s="689" t="s">
        <v>918</v>
      </c>
      <c r="J1148" s="689" t="s">
        <v>918</v>
      </c>
      <c r="K1148" s="689" t="s">
        <v>918</v>
      </c>
      <c r="L1148" s="689" t="s">
        <v>918</v>
      </c>
      <c r="M1148" s="689" t="s">
        <v>918</v>
      </c>
      <c r="N1148" s="689" t="s">
        <v>918</v>
      </c>
      <c r="O1148" s="689" t="s">
        <v>918</v>
      </c>
      <c r="P1148" s="689" t="s">
        <v>918</v>
      </c>
      <c r="Q1148" s="689" t="s">
        <v>918</v>
      </c>
      <c r="R1148" s="689" t="s">
        <v>918</v>
      </c>
      <c r="S1148" s="689" t="s">
        <v>918</v>
      </c>
      <c r="T1148" s="689" t="s">
        <v>918</v>
      </c>
      <c r="U1148" s="689" t="s">
        <v>918</v>
      </c>
      <c r="V1148" s="689" t="s">
        <v>918</v>
      </c>
      <c r="W1148" s="689" t="s">
        <v>918</v>
      </c>
      <c r="X1148" s="689" t="s">
        <v>918</v>
      </c>
      <c r="Y1148" s="689" t="s">
        <v>918</v>
      </c>
      <c r="Z1148" s="689" t="s">
        <v>918</v>
      </c>
      <c r="AA1148" s="689" t="s">
        <v>918</v>
      </c>
      <c r="AB1148" s="689" t="s">
        <v>918</v>
      </c>
      <c r="AC1148" s="689" t="s">
        <v>918</v>
      </c>
      <c r="AD1148" s="689" t="s">
        <v>918</v>
      </c>
      <c r="AE1148" s="689" t="s">
        <v>918</v>
      </c>
      <c r="AF1148" s="689" t="s">
        <v>918</v>
      </c>
      <c r="AG1148" s="689" t="s">
        <v>918</v>
      </c>
      <c r="AH1148" s="689" t="s">
        <v>918</v>
      </c>
      <c r="AI1148" s="689" t="s">
        <v>918</v>
      </c>
      <c r="AJ1148" s="689" t="s">
        <v>918</v>
      </c>
      <c r="AK1148" s="689" t="s">
        <v>918</v>
      </c>
      <c r="AL1148" s="689" t="s">
        <v>918</v>
      </c>
      <c r="AM1148" s="726"/>
      <c r="AN1148" s="726"/>
      <c r="AO1148" s="726"/>
      <c r="AP1148" s="726"/>
      <c r="AQ1148" s="726"/>
      <c r="AR1148" s="726"/>
      <c r="AS1148" s="726"/>
      <c r="AT1148" s="726"/>
      <c r="AU1148" s="726"/>
      <c r="AV1148" s="726"/>
      <c r="AW1148" s="726"/>
      <c r="AX1148" s="726"/>
      <c r="AY1148" s="726"/>
      <c r="AZ1148" s="726"/>
      <c r="BA1148" s="726"/>
      <c r="BB1148" s="726"/>
      <c r="BC1148" s="726"/>
      <c r="BD1148" s="726"/>
      <c r="BE1148" s="726"/>
      <c r="BF1148" s="726"/>
      <c r="BG1148" s="726"/>
      <c r="BH1148" s="726"/>
      <c r="BI1148" s="726"/>
      <c r="BJ1148" s="726"/>
      <c r="BK1148" s="726"/>
      <c r="BL1148" s="726"/>
    </row>
    <row r="1149" spans="1:64" outlineLevel="1" x14ac:dyDescent="0.2">
      <c r="A1149" s="763" t="s">
        <v>308</v>
      </c>
      <c r="B1149" s="764"/>
      <c r="C1149" s="726"/>
      <c r="D1149" s="689"/>
      <c r="E1149" s="689"/>
      <c r="F1149" s="689"/>
      <c r="G1149" s="689"/>
      <c r="H1149" s="689"/>
      <c r="I1149" s="689"/>
      <c r="J1149" s="689"/>
      <c r="K1149" s="689"/>
      <c r="L1149" s="689"/>
      <c r="M1149" s="689"/>
      <c r="N1149" s="689"/>
      <c r="O1149" s="689"/>
      <c r="P1149" s="689"/>
      <c r="Q1149" s="689"/>
      <c r="R1149" s="689"/>
      <c r="S1149" s="689"/>
      <c r="T1149" s="689"/>
      <c r="U1149" s="689"/>
      <c r="V1149" s="689"/>
      <c r="W1149" s="689"/>
      <c r="X1149" s="689"/>
      <c r="Y1149" s="689"/>
      <c r="Z1149" s="689"/>
      <c r="AA1149" s="689"/>
      <c r="AB1149" s="689"/>
      <c r="AC1149" s="689"/>
      <c r="AD1149" s="689"/>
      <c r="AE1149" s="689"/>
      <c r="AF1149" s="689"/>
      <c r="AG1149" s="689"/>
      <c r="AH1149" s="689"/>
      <c r="AI1149" s="689"/>
      <c r="AJ1149" s="689"/>
      <c r="AK1149" s="689"/>
      <c r="AL1149" s="689"/>
      <c r="AM1149" s="726"/>
      <c r="AN1149" s="726"/>
      <c r="AO1149" s="726"/>
      <c r="AP1149" s="726"/>
      <c r="AQ1149" s="726"/>
      <c r="AR1149" s="726"/>
      <c r="AS1149" s="726"/>
      <c r="AT1149" s="726"/>
      <c r="AU1149" s="726"/>
      <c r="AV1149" s="726"/>
      <c r="AW1149" s="726"/>
      <c r="AX1149" s="726"/>
      <c r="AY1149" s="726"/>
      <c r="AZ1149" s="726"/>
      <c r="BA1149" s="726"/>
      <c r="BB1149" s="726"/>
      <c r="BC1149" s="726"/>
      <c r="BD1149" s="726"/>
      <c r="BE1149" s="726"/>
      <c r="BF1149" s="726"/>
      <c r="BG1149" s="726"/>
      <c r="BH1149" s="726"/>
      <c r="BI1149" s="726"/>
      <c r="BJ1149" s="726"/>
      <c r="BK1149" s="726"/>
      <c r="BL1149" s="726"/>
    </row>
    <row r="1150" spans="1:64" outlineLevel="1" x14ac:dyDescent="0.2">
      <c r="A1150" s="755" t="s">
        <v>1851</v>
      </c>
      <c r="B1150" s="756"/>
      <c r="C1150" s="726"/>
      <c r="D1150" s="689"/>
      <c r="E1150" s="689"/>
      <c r="F1150" s="689"/>
      <c r="G1150" s="689"/>
      <c r="H1150" s="689"/>
      <c r="I1150" s="689"/>
      <c r="J1150" s="689"/>
      <c r="K1150" s="689"/>
      <c r="L1150" s="689"/>
      <c r="M1150" s="689"/>
      <c r="N1150" s="689"/>
      <c r="O1150" s="689"/>
      <c r="P1150" s="689"/>
      <c r="Q1150" s="689"/>
      <c r="R1150" s="689"/>
      <c r="S1150" s="689"/>
      <c r="T1150" s="689"/>
      <c r="U1150" s="689"/>
      <c r="V1150" s="689"/>
      <c r="W1150" s="689"/>
      <c r="X1150" s="689"/>
      <c r="Y1150" s="689"/>
      <c r="Z1150" s="689"/>
      <c r="AA1150" s="689"/>
      <c r="AB1150" s="689"/>
      <c r="AC1150" s="689"/>
      <c r="AD1150" s="689"/>
      <c r="AE1150" s="689"/>
      <c r="AF1150" s="689"/>
      <c r="AG1150" s="689"/>
      <c r="AH1150" s="689"/>
      <c r="AI1150" s="689"/>
      <c r="AJ1150" s="689"/>
      <c r="AK1150" s="689"/>
      <c r="AL1150" s="689"/>
      <c r="AM1150" s="726"/>
      <c r="AN1150" s="726"/>
      <c r="AO1150" s="726"/>
      <c r="AP1150" s="726"/>
      <c r="AQ1150" s="726"/>
      <c r="AR1150" s="726"/>
      <c r="AS1150" s="726"/>
      <c r="AT1150" s="726"/>
      <c r="AU1150" s="726"/>
      <c r="AV1150" s="726"/>
      <c r="AW1150" s="726"/>
      <c r="AX1150" s="726"/>
      <c r="AY1150" s="726"/>
      <c r="AZ1150" s="726"/>
      <c r="BA1150" s="726"/>
      <c r="BB1150" s="726"/>
      <c r="BC1150" s="726"/>
      <c r="BD1150" s="726"/>
      <c r="BE1150" s="726"/>
      <c r="BF1150" s="726"/>
      <c r="BG1150" s="726"/>
      <c r="BH1150" s="726"/>
      <c r="BI1150" s="726"/>
      <c r="BJ1150" s="726"/>
      <c r="BK1150" s="726"/>
      <c r="BL1150" s="726"/>
    </row>
    <row r="1151" spans="1:64" outlineLevel="1" x14ac:dyDescent="0.2">
      <c r="A1151" s="757"/>
      <c r="B1151" s="765"/>
      <c r="C1151" s="726"/>
      <c r="D1151" s="689"/>
      <c r="E1151" s="689"/>
      <c r="F1151" s="689"/>
      <c r="G1151" s="689"/>
      <c r="H1151" s="689"/>
      <c r="I1151" s="689"/>
      <c r="J1151" s="689"/>
      <c r="K1151" s="689"/>
      <c r="L1151" s="689"/>
      <c r="M1151" s="689"/>
      <c r="N1151" s="689"/>
      <c r="O1151" s="689"/>
      <c r="P1151" s="689"/>
      <c r="Q1151" s="689"/>
      <c r="R1151" s="689"/>
      <c r="S1151" s="689"/>
      <c r="T1151" s="689"/>
      <c r="U1151" s="689"/>
      <c r="V1151" s="689"/>
      <c r="W1151" s="689"/>
      <c r="X1151" s="689"/>
      <c r="Y1151" s="689"/>
      <c r="Z1151" s="689"/>
      <c r="AA1151" s="689"/>
      <c r="AB1151" s="689"/>
      <c r="AC1151" s="689"/>
      <c r="AD1151" s="689"/>
      <c r="AE1151" s="689"/>
      <c r="AF1151" s="689"/>
      <c r="AG1151" s="689"/>
      <c r="AH1151" s="689"/>
      <c r="AI1151" s="689"/>
      <c r="AJ1151" s="689"/>
      <c r="AK1151" s="689"/>
      <c r="AL1151" s="689"/>
      <c r="AM1151" s="726"/>
      <c r="AN1151" s="726"/>
      <c r="AO1151" s="726"/>
      <c r="AP1151" s="726"/>
      <c r="AQ1151" s="726"/>
      <c r="AR1151" s="726"/>
      <c r="AS1151" s="726"/>
      <c r="AT1151" s="726"/>
      <c r="AU1151" s="726"/>
      <c r="AV1151" s="726"/>
      <c r="AW1151" s="726"/>
      <c r="AX1151" s="726"/>
      <c r="AY1151" s="726"/>
      <c r="AZ1151" s="726"/>
      <c r="BA1151" s="726"/>
      <c r="BB1151" s="726"/>
      <c r="BC1151" s="726"/>
      <c r="BD1151" s="726"/>
      <c r="BE1151" s="726"/>
      <c r="BF1151" s="726"/>
      <c r="BG1151" s="726"/>
      <c r="BH1151" s="726"/>
      <c r="BI1151" s="726"/>
      <c r="BJ1151" s="726"/>
      <c r="BK1151" s="726"/>
      <c r="BL1151" s="726"/>
    </row>
    <row r="1152" spans="1:64" outlineLevel="1" x14ac:dyDescent="0.2">
      <c r="A1152" s="758">
        <v>1.1000000000000001</v>
      </c>
      <c r="B1152" s="756" t="s">
        <v>306</v>
      </c>
      <c r="C1152" s="726"/>
      <c r="D1152" s="689"/>
      <c r="E1152" s="689"/>
      <c r="F1152" s="689"/>
      <c r="G1152" s="689"/>
      <c r="H1152" s="689"/>
      <c r="I1152" s="689"/>
      <c r="J1152" s="689"/>
      <c r="K1152" s="689"/>
      <c r="L1152" s="689"/>
      <c r="M1152" s="689"/>
      <c r="N1152" s="689"/>
      <c r="O1152" s="689"/>
      <c r="P1152" s="689"/>
      <c r="Q1152" s="689"/>
      <c r="R1152" s="689"/>
      <c r="S1152" s="689"/>
      <c r="T1152" s="689"/>
      <c r="U1152" s="689"/>
      <c r="V1152" s="689"/>
      <c r="W1152" s="689"/>
      <c r="X1152" s="689"/>
      <c r="Y1152" s="689"/>
      <c r="Z1152" s="689"/>
      <c r="AA1152" s="689"/>
      <c r="AB1152" s="689"/>
      <c r="AC1152" s="689"/>
      <c r="AD1152" s="689"/>
      <c r="AE1152" s="689"/>
      <c r="AF1152" s="689"/>
      <c r="AG1152" s="689"/>
      <c r="AH1152" s="689"/>
      <c r="AI1152" s="689"/>
      <c r="AJ1152" s="689"/>
      <c r="AK1152" s="689"/>
      <c r="AL1152" s="689"/>
      <c r="AM1152" s="726"/>
      <c r="AN1152" s="726"/>
      <c r="AO1152" s="726"/>
      <c r="AP1152" s="726"/>
      <c r="AQ1152" s="726"/>
      <c r="AR1152" s="726"/>
      <c r="AS1152" s="726"/>
      <c r="AT1152" s="726"/>
      <c r="AU1152" s="726"/>
      <c r="AV1152" s="726"/>
      <c r="AW1152" s="726"/>
      <c r="AX1152" s="726"/>
      <c r="AY1152" s="726"/>
      <c r="AZ1152" s="726"/>
      <c r="BA1152" s="726"/>
      <c r="BB1152" s="726"/>
      <c r="BC1152" s="726"/>
      <c r="BD1152" s="726"/>
      <c r="BE1152" s="726"/>
      <c r="BF1152" s="726"/>
      <c r="BG1152" s="726"/>
      <c r="BH1152" s="726"/>
      <c r="BI1152" s="726"/>
      <c r="BJ1152" s="726"/>
      <c r="BK1152" s="726"/>
      <c r="BL1152" s="726"/>
    </row>
    <row r="1153" spans="1:64" outlineLevel="1" x14ac:dyDescent="0.2">
      <c r="A1153" s="758">
        <v>1.2</v>
      </c>
      <c r="B1153" s="756" t="s">
        <v>307</v>
      </c>
      <c r="C1153" s="726"/>
      <c r="D1153" s="689"/>
      <c r="E1153" s="689"/>
      <c r="F1153" s="689"/>
      <c r="G1153" s="689"/>
      <c r="H1153" s="689"/>
      <c r="I1153" s="689"/>
      <c r="J1153" s="689"/>
      <c r="K1153" s="689"/>
      <c r="L1153" s="689"/>
      <c r="M1153" s="689"/>
      <c r="N1153" s="689"/>
      <c r="O1153" s="689"/>
      <c r="P1153" s="689"/>
      <c r="Q1153" s="689"/>
      <c r="R1153" s="689"/>
      <c r="S1153" s="689"/>
      <c r="T1153" s="689"/>
      <c r="U1153" s="689"/>
      <c r="V1153" s="689"/>
      <c r="W1153" s="689"/>
      <c r="X1153" s="689"/>
      <c r="Y1153" s="689"/>
      <c r="Z1153" s="689"/>
      <c r="AA1153" s="689"/>
      <c r="AB1153" s="689"/>
      <c r="AC1153" s="689"/>
      <c r="AD1153" s="689"/>
      <c r="AE1153" s="689"/>
      <c r="AF1153" s="689"/>
      <c r="AG1153" s="689"/>
      <c r="AH1153" s="689"/>
      <c r="AI1153" s="689"/>
      <c r="AJ1153" s="689"/>
      <c r="AK1153" s="689"/>
      <c r="AL1153" s="689"/>
      <c r="AM1153" s="726"/>
      <c r="AN1153" s="726"/>
      <c r="AO1153" s="726"/>
      <c r="AP1153" s="726"/>
      <c r="AQ1153" s="726"/>
      <c r="AR1153" s="726"/>
      <c r="AS1153" s="726"/>
      <c r="AT1153" s="726"/>
      <c r="AU1153" s="726"/>
      <c r="AV1153" s="726"/>
      <c r="AW1153" s="726"/>
      <c r="AX1153" s="726"/>
      <c r="AY1153" s="726"/>
      <c r="AZ1153" s="726"/>
      <c r="BA1153" s="726"/>
      <c r="BB1153" s="726"/>
      <c r="BC1153" s="726"/>
      <c r="BD1153" s="726"/>
      <c r="BE1153" s="726"/>
      <c r="BF1153" s="726"/>
      <c r="BG1153" s="726"/>
      <c r="BH1153" s="726"/>
      <c r="BI1153" s="726"/>
      <c r="BJ1153" s="726"/>
      <c r="BK1153" s="726"/>
      <c r="BL1153" s="726"/>
    </row>
    <row r="1154" spans="1:64" outlineLevel="1" x14ac:dyDescent="0.2">
      <c r="A1154" s="758">
        <v>1.3</v>
      </c>
      <c r="B1154" s="756" t="s">
        <v>15</v>
      </c>
      <c r="C1154" s="726"/>
      <c r="D1154" s="689"/>
      <c r="E1154" s="689"/>
      <c r="F1154" s="689"/>
      <c r="G1154" s="689"/>
      <c r="H1154" s="689"/>
      <c r="I1154" s="689"/>
      <c r="J1154" s="689"/>
      <c r="K1154" s="689"/>
      <c r="L1154" s="689"/>
      <c r="M1154" s="689"/>
      <c r="N1154" s="689"/>
      <c r="O1154" s="689"/>
      <c r="P1154" s="689"/>
      <c r="Q1154" s="689"/>
      <c r="R1154" s="689"/>
      <c r="S1154" s="689"/>
      <c r="T1154" s="689"/>
      <c r="U1154" s="689"/>
      <c r="V1154" s="689"/>
      <c r="W1154" s="689"/>
      <c r="X1154" s="689"/>
      <c r="Y1154" s="689"/>
      <c r="Z1154" s="689"/>
      <c r="AA1154" s="689"/>
      <c r="AB1154" s="689"/>
      <c r="AC1154" s="689"/>
      <c r="AD1154" s="689"/>
      <c r="AE1154" s="689"/>
      <c r="AF1154" s="689"/>
      <c r="AG1154" s="689"/>
      <c r="AH1154" s="689"/>
      <c r="AI1154" s="689"/>
      <c r="AJ1154" s="689"/>
      <c r="AK1154" s="689"/>
      <c r="AL1154" s="689"/>
      <c r="AM1154" s="726"/>
      <c r="AN1154" s="726"/>
      <c r="AO1154" s="726"/>
      <c r="AP1154" s="726"/>
      <c r="AQ1154" s="726"/>
      <c r="AR1154" s="726"/>
      <c r="AS1154" s="726"/>
      <c r="AT1154" s="726"/>
      <c r="AU1154" s="726"/>
      <c r="AV1154" s="726"/>
      <c r="AW1154" s="726"/>
      <c r="AX1154" s="726"/>
      <c r="AY1154" s="726"/>
      <c r="AZ1154" s="726"/>
      <c r="BA1154" s="726"/>
      <c r="BB1154" s="726"/>
      <c r="BC1154" s="726"/>
      <c r="BD1154" s="726"/>
      <c r="BE1154" s="726"/>
      <c r="BF1154" s="726"/>
      <c r="BG1154" s="726"/>
      <c r="BH1154" s="726"/>
      <c r="BI1154" s="726"/>
      <c r="BJ1154" s="726"/>
      <c r="BK1154" s="726"/>
      <c r="BL1154" s="726"/>
    </row>
    <row r="1155" spans="1:64" outlineLevel="1" x14ac:dyDescent="0.2">
      <c r="A1155" s="758">
        <v>1.4</v>
      </c>
      <c r="B1155" s="756" t="s">
        <v>577</v>
      </c>
      <c r="C1155" s="726"/>
      <c r="D1155" s="689"/>
      <c r="E1155" s="689"/>
      <c r="F1155" s="689"/>
      <c r="G1155" s="689"/>
      <c r="H1155" s="689"/>
      <c r="I1155" s="689"/>
      <c r="J1155" s="689"/>
      <c r="K1155" s="689"/>
      <c r="L1155" s="689"/>
      <c r="M1155" s="689"/>
      <c r="N1155" s="689"/>
      <c r="O1155" s="689"/>
      <c r="P1155" s="689"/>
      <c r="Q1155" s="689"/>
      <c r="R1155" s="689"/>
      <c r="S1155" s="689"/>
      <c r="T1155" s="689"/>
      <c r="U1155" s="689"/>
      <c r="V1155" s="689"/>
      <c r="W1155" s="689"/>
      <c r="X1155" s="689"/>
      <c r="Y1155" s="689"/>
      <c r="Z1155" s="689"/>
      <c r="AA1155" s="689"/>
      <c r="AB1155" s="689"/>
      <c r="AC1155" s="689"/>
      <c r="AD1155" s="689"/>
      <c r="AE1155" s="689"/>
      <c r="AF1155" s="689"/>
      <c r="AG1155" s="689"/>
      <c r="AH1155" s="689"/>
      <c r="AI1155" s="689"/>
      <c r="AJ1155" s="689"/>
      <c r="AK1155" s="689"/>
      <c r="AL1155" s="689"/>
      <c r="AM1155" s="726"/>
      <c r="AN1155" s="726"/>
      <c r="AO1155" s="726"/>
      <c r="AP1155" s="726"/>
      <c r="AQ1155" s="726"/>
      <c r="AR1155" s="726"/>
      <c r="AS1155" s="726"/>
      <c r="AT1155" s="726"/>
      <c r="AU1155" s="726"/>
      <c r="AV1155" s="726"/>
      <c r="AW1155" s="726"/>
      <c r="AX1155" s="726"/>
      <c r="AY1155" s="726"/>
      <c r="AZ1155" s="726"/>
      <c r="BA1155" s="726"/>
      <c r="BB1155" s="726"/>
      <c r="BC1155" s="726"/>
      <c r="BD1155" s="726"/>
      <c r="BE1155" s="726"/>
      <c r="BF1155" s="726"/>
      <c r="BG1155" s="726"/>
      <c r="BH1155" s="726"/>
      <c r="BI1155" s="726"/>
      <c r="BJ1155" s="726"/>
      <c r="BK1155" s="726"/>
      <c r="BL1155" s="726"/>
    </row>
    <row r="1156" spans="1:64" outlineLevel="1" x14ac:dyDescent="0.2">
      <c r="A1156" s="760" t="s">
        <v>296</v>
      </c>
      <c r="B1156" s="756" t="s">
        <v>292</v>
      </c>
      <c r="C1156" s="726"/>
      <c r="D1156" s="689"/>
      <c r="E1156" s="689"/>
      <c r="F1156" s="689"/>
      <c r="G1156" s="689"/>
      <c r="H1156" s="689"/>
      <c r="I1156" s="689"/>
      <c r="J1156" s="689"/>
      <c r="K1156" s="689"/>
      <c r="L1156" s="689"/>
      <c r="M1156" s="689"/>
      <c r="N1156" s="689"/>
      <c r="O1156" s="689"/>
      <c r="P1156" s="689"/>
      <c r="Q1156" s="689"/>
      <c r="R1156" s="689"/>
      <c r="S1156" s="689"/>
      <c r="T1156" s="689"/>
      <c r="U1156" s="689"/>
      <c r="V1156" s="689"/>
      <c r="W1156" s="689"/>
      <c r="X1156" s="689"/>
      <c r="Y1156" s="689"/>
      <c r="Z1156" s="689"/>
      <c r="AA1156" s="689"/>
      <c r="AB1156" s="689"/>
      <c r="AC1156" s="689"/>
      <c r="AD1156" s="689"/>
      <c r="AE1156" s="689"/>
      <c r="AF1156" s="689"/>
      <c r="AG1156" s="689"/>
      <c r="AH1156" s="689"/>
      <c r="AI1156" s="689"/>
      <c r="AJ1156" s="689"/>
      <c r="AK1156" s="689"/>
      <c r="AL1156" s="689"/>
      <c r="AM1156" s="726"/>
      <c r="AN1156" s="726"/>
      <c r="AO1156" s="726"/>
      <c r="AP1156" s="726"/>
      <c r="AQ1156" s="726"/>
      <c r="AR1156" s="726"/>
      <c r="AS1156" s="726"/>
      <c r="AT1156" s="726"/>
      <c r="AU1156" s="726"/>
      <c r="AV1156" s="726"/>
      <c r="AW1156" s="726"/>
      <c r="AX1156" s="726"/>
      <c r="AY1156" s="726"/>
      <c r="AZ1156" s="726"/>
      <c r="BA1156" s="726"/>
      <c r="BB1156" s="726"/>
      <c r="BC1156" s="726"/>
      <c r="BD1156" s="726"/>
      <c r="BE1156" s="726"/>
      <c r="BF1156" s="726"/>
      <c r="BG1156" s="726"/>
      <c r="BH1156" s="726"/>
      <c r="BI1156" s="726"/>
      <c r="BJ1156" s="726"/>
      <c r="BK1156" s="726"/>
      <c r="BL1156" s="726"/>
    </row>
    <row r="1157" spans="1:64" outlineLevel="1" x14ac:dyDescent="0.2">
      <c r="A1157" s="760" t="s">
        <v>297</v>
      </c>
      <c r="B1157" s="756" t="s">
        <v>537</v>
      </c>
      <c r="C1157" s="726"/>
      <c r="D1157" s="689"/>
      <c r="E1157" s="689"/>
      <c r="F1157" s="689"/>
      <c r="G1157" s="689"/>
      <c r="H1157" s="689"/>
      <c r="I1157" s="689"/>
      <c r="J1157" s="689"/>
      <c r="K1157" s="689"/>
      <c r="L1157" s="689"/>
      <c r="M1157" s="689"/>
      <c r="N1157" s="689"/>
      <c r="O1157" s="689"/>
      <c r="P1157" s="689"/>
      <c r="Q1157" s="689"/>
      <c r="R1157" s="689"/>
      <c r="S1157" s="689"/>
      <c r="T1157" s="689"/>
      <c r="U1157" s="689"/>
      <c r="V1157" s="689"/>
      <c r="W1157" s="689"/>
      <c r="X1157" s="689"/>
      <c r="Y1157" s="689"/>
      <c r="Z1157" s="689"/>
      <c r="AA1157" s="689"/>
      <c r="AB1157" s="689"/>
      <c r="AC1157" s="689"/>
      <c r="AD1157" s="689"/>
      <c r="AE1157" s="689"/>
      <c r="AF1157" s="689"/>
      <c r="AG1157" s="689"/>
      <c r="AH1157" s="689"/>
      <c r="AI1157" s="689"/>
      <c r="AJ1157" s="689"/>
      <c r="AK1157" s="689"/>
      <c r="AL1157" s="689"/>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26"/>
      <c r="BK1157" s="726"/>
      <c r="BL1157" s="726"/>
    </row>
    <row r="1158" spans="1:64" outlineLevel="1" x14ac:dyDescent="0.2">
      <c r="A1158" s="760" t="s">
        <v>66</v>
      </c>
      <c r="B1158" s="756" t="s">
        <v>293</v>
      </c>
      <c r="C1158" s="726"/>
      <c r="D1158" s="689"/>
      <c r="E1158" s="689"/>
      <c r="F1158" s="689"/>
      <c r="G1158" s="689"/>
      <c r="H1158" s="689"/>
      <c r="I1158" s="689"/>
      <c r="J1158" s="689"/>
      <c r="K1158" s="689"/>
      <c r="L1158" s="689"/>
      <c r="M1158" s="689"/>
      <c r="N1158" s="689"/>
      <c r="O1158" s="689"/>
      <c r="P1158" s="689"/>
      <c r="Q1158" s="689"/>
      <c r="R1158" s="689"/>
      <c r="S1158" s="689"/>
      <c r="T1158" s="689"/>
      <c r="U1158" s="689"/>
      <c r="V1158" s="689"/>
      <c r="W1158" s="689"/>
      <c r="X1158" s="689"/>
      <c r="Y1158" s="689"/>
      <c r="Z1158" s="689"/>
      <c r="AA1158" s="689"/>
      <c r="AB1158" s="689"/>
      <c r="AC1158" s="689"/>
      <c r="AD1158" s="689"/>
      <c r="AE1158" s="689"/>
      <c r="AF1158" s="689"/>
      <c r="AG1158" s="689"/>
      <c r="AH1158" s="689"/>
      <c r="AI1158" s="689"/>
      <c r="AJ1158" s="689"/>
      <c r="AK1158" s="689"/>
      <c r="AL1158" s="689"/>
      <c r="AM1158" s="726"/>
      <c r="AN1158" s="726"/>
      <c r="AO1158" s="726"/>
      <c r="AP1158" s="726"/>
      <c r="AQ1158" s="726"/>
      <c r="AR1158" s="726"/>
      <c r="AS1158" s="726"/>
      <c r="AT1158" s="726"/>
      <c r="AU1158" s="726"/>
      <c r="AV1158" s="726"/>
      <c r="AW1158" s="726"/>
      <c r="AX1158" s="726"/>
      <c r="AY1158" s="726"/>
      <c r="AZ1158" s="726"/>
      <c r="BA1158" s="726"/>
      <c r="BB1158" s="726"/>
      <c r="BC1158" s="726"/>
      <c r="BD1158" s="726"/>
      <c r="BE1158" s="726"/>
      <c r="BF1158" s="726"/>
      <c r="BG1158" s="726"/>
      <c r="BH1158" s="726"/>
      <c r="BI1158" s="726"/>
      <c r="BJ1158" s="726"/>
      <c r="BK1158" s="726"/>
      <c r="BL1158" s="726"/>
    </row>
    <row r="1159" spans="1:64" outlineLevel="1" x14ac:dyDescent="0.2">
      <c r="A1159" s="760" t="s">
        <v>67</v>
      </c>
      <c r="B1159" s="756" t="s">
        <v>16</v>
      </c>
      <c r="C1159" s="726"/>
      <c r="D1159" s="689"/>
      <c r="E1159" s="689"/>
      <c r="F1159" s="689"/>
      <c r="G1159" s="689"/>
      <c r="H1159" s="689"/>
      <c r="I1159" s="689"/>
      <c r="J1159" s="689"/>
      <c r="K1159" s="689"/>
      <c r="L1159" s="689"/>
      <c r="M1159" s="689"/>
      <c r="N1159" s="689"/>
      <c r="O1159" s="689"/>
      <c r="P1159" s="689"/>
      <c r="Q1159" s="689"/>
      <c r="R1159" s="689"/>
      <c r="S1159" s="689"/>
      <c r="T1159" s="689"/>
      <c r="U1159" s="689"/>
      <c r="V1159" s="689"/>
      <c r="W1159" s="689"/>
      <c r="X1159" s="689"/>
      <c r="Y1159" s="689"/>
      <c r="Z1159" s="689"/>
      <c r="AA1159" s="689"/>
      <c r="AB1159" s="689"/>
      <c r="AC1159" s="689"/>
      <c r="AD1159" s="689"/>
      <c r="AE1159" s="689"/>
      <c r="AF1159" s="689"/>
      <c r="AG1159" s="689"/>
      <c r="AH1159" s="689"/>
      <c r="AI1159" s="689"/>
      <c r="AJ1159" s="689"/>
      <c r="AK1159" s="689"/>
      <c r="AL1159" s="689"/>
      <c r="AM1159" s="726"/>
      <c r="AN1159" s="726"/>
      <c r="AO1159" s="726"/>
      <c r="AP1159" s="726"/>
      <c r="AQ1159" s="726"/>
      <c r="AR1159" s="726"/>
      <c r="AS1159" s="726"/>
      <c r="AT1159" s="726"/>
      <c r="AU1159" s="726"/>
      <c r="AV1159" s="726"/>
      <c r="AW1159" s="726"/>
      <c r="AX1159" s="726"/>
      <c r="AY1159" s="726"/>
      <c r="AZ1159" s="726"/>
      <c r="BA1159" s="726"/>
      <c r="BB1159" s="726"/>
      <c r="BC1159" s="726"/>
      <c r="BD1159" s="726"/>
      <c r="BE1159" s="726"/>
      <c r="BF1159" s="726"/>
      <c r="BG1159" s="726"/>
      <c r="BH1159" s="726"/>
      <c r="BI1159" s="726"/>
      <c r="BJ1159" s="726"/>
      <c r="BK1159" s="726"/>
      <c r="BL1159" s="726"/>
    </row>
    <row r="1160" spans="1:64" outlineLevel="1" x14ac:dyDescent="0.2">
      <c r="A1160" s="760" t="s">
        <v>68</v>
      </c>
      <c r="B1160" s="756" t="s">
        <v>294</v>
      </c>
      <c r="C1160" s="726"/>
      <c r="D1160" s="689"/>
      <c r="E1160" s="689"/>
      <c r="F1160" s="689"/>
      <c r="G1160" s="689"/>
      <c r="H1160" s="689"/>
      <c r="I1160" s="689"/>
      <c r="J1160" s="689"/>
      <c r="K1160" s="689"/>
      <c r="L1160" s="689"/>
      <c r="M1160" s="689"/>
      <c r="N1160" s="689"/>
      <c r="O1160" s="689"/>
      <c r="P1160" s="689"/>
      <c r="Q1160" s="689"/>
      <c r="R1160" s="689"/>
      <c r="S1160" s="689"/>
      <c r="T1160" s="689"/>
      <c r="U1160" s="689"/>
      <c r="V1160" s="689"/>
      <c r="W1160" s="689"/>
      <c r="X1160" s="689"/>
      <c r="Y1160" s="689"/>
      <c r="Z1160" s="689"/>
      <c r="AA1160" s="689"/>
      <c r="AB1160" s="689"/>
      <c r="AC1160" s="689"/>
      <c r="AD1160" s="689"/>
      <c r="AE1160" s="689"/>
      <c r="AF1160" s="689"/>
      <c r="AG1160" s="689"/>
      <c r="AH1160" s="689"/>
      <c r="AI1160" s="689"/>
      <c r="AJ1160" s="689"/>
      <c r="AK1160" s="689"/>
      <c r="AL1160" s="689"/>
      <c r="AM1160" s="726"/>
      <c r="AN1160" s="726"/>
      <c r="AO1160" s="726"/>
      <c r="AP1160" s="726"/>
      <c r="AQ1160" s="726"/>
      <c r="AR1160" s="726"/>
      <c r="AS1160" s="726"/>
      <c r="AT1160" s="726"/>
      <c r="AU1160" s="726"/>
      <c r="AV1160" s="726"/>
      <c r="AW1160" s="726"/>
      <c r="AX1160" s="726"/>
      <c r="AY1160" s="726"/>
      <c r="AZ1160" s="726"/>
      <c r="BA1160" s="726"/>
      <c r="BB1160" s="726"/>
      <c r="BC1160" s="726"/>
      <c r="BD1160" s="726"/>
      <c r="BE1160" s="726"/>
      <c r="BF1160" s="726"/>
      <c r="BG1160" s="726"/>
      <c r="BH1160" s="726"/>
      <c r="BI1160" s="726"/>
      <c r="BJ1160" s="726"/>
      <c r="BK1160" s="726"/>
      <c r="BL1160" s="726"/>
    </row>
    <row r="1161" spans="1:64" outlineLevel="1" x14ac:dyDescent="0.2">
      <c r="A1161" s="760" t="s">
        <v>575</v>
      </c>
      <c r="B1161" s="756" t="s">
        <v>576</v>
      </c>
      <c r="C1161" s="726"/>
      <c r="D1161" s="689"/>
      <c r="E1161" s="689"/>
      <c r="F1161" s="689"/>
      <c r="G1161" s="689"/>
      <c r="H1161" s="689"/>
      <c r="I1161" s="689"/>
      <c r="J1161" s="689"/>
      <c r="K1161" s="689"/>
      <c r="L1161" s="689"/>
      <c r="M1161" s="689"/>
      <c r="N1161" s="689"/>
      <c r="O1161" s="689"/>
      <c r="P1161" s="689"/>
      <c r="Q1161" s="689"/>
      <c r="R1161" s="689"/>
      <c r="S1161" s="689"/>
      <c r="T1161" s="689"/>
      <c r="U1161" s="689"/>
      <c r="V1161" s="689"/>
      <c r="W1161" s="689"/>
      <c r="X1161" s="689"/>
      <c r="Y1161" s="689"/>
      <c r="Z1161" s="689"/>
      <c r="AA1161" s="689"/>
      <c r="AB1161" s="689"/>
      <c r="AC1161" s="689"/>
      <c r="AD1161" s="689"/>
      <c r="AE1161" s="689"/>
      <c r="AF1161" s="689"/>
      <c r="AG1161" s="689"/>
      <c r="AH1161" s="689"/>
      <c r="AI1161" s="689"/>
      <c r="AJ1161" s="689"/>
      <c r="AK1161" s="689"/>
      <c r="AL1161" s="689"/>
      <c r="AM1161" s="726"/>
      <c r="AN1161" s="726"/>
      <c r="AO1161" s="726"/>
      <c r="AP1161" s="726"/>
      <c r="AQ1161" s="726"/>
      <c r="AR1161" s="726"/>
      <c r="AS1161" s="726"/>
      <c r="AT1161" s="726"/>
      <c r="AU1161" s="726"/>
      <c r="AV1161" s="726"/>
      <c r="AW1161" s="726"/>
      <c r="AX1161" s="726"/>
      <c r="AY1161" s="726"/>
      <c r="AZ1161" s="726"/>
      <c r="BA1161" s="726"/>
      <c r="BB1161" s="726"/>
      <c r="BC1161" s="726"/>
      <c r="BD1161" s="726"/>
      <c r="BE1161" s="726"/>
      <c r="BF1161" s="726"/>
      <c r="BG1161" s="726"/>
      <c r="BH1161" s="726"/>
      <c r="BI1161" s="726"/>
      <c r="BJ1161" s="726"/>
      <c r="BK1161" s="726"/>
      <c r="BL1161" s="726"/>
    </row>
    <row r="1162" spans="1:64" outlineLevel="1" x14ac:dyDescent="0.2">
      <c r="A1162" s="760" t="s">
        <v>60</v>
      </c>
      <c r="B1162" s="756" t="s">
        <v>295</v>
      </c>
      <c r="C1162" s="726"/>
      <c r="D1162" s="689"/>
      <c r="E1162" s="689"/>
      <c r="F1162" s="689"/>
      <c r="G1162" s="689"/>
      <c r="H1162" s="689"/>
      <c r="I1162" s="689"/>
      <c r="J1162" s="689"/>
      <c r="K1162" s="689"/>
      <c r="L1162" s="689"/>
      <c r="M1162" s="689"/>
      <c r="N1162" s="689"/>
      <c r="O1162" s="689"/>
      <c r="P1162" s="689"/>
      <c r="Q1162" s="689"/>
      <c r="R1162" s="689"/>
      <c r="S1162" s="689"/>
      <c r="T1162" s="689"/>
      <c r="U1162" s="689"/>
      <c r="V1162" s="689"/>
      <c r="W1162" s="689"/>
      <c r="X1162" s="689"/>
      <c r="Y1162" s="689"/>
      <c r="Z1162" s="689"/>
      <c r="AA1162" s="689"/>
      <c r="AB1162" s="689"/>
      <c r="AC1162" s="689"/>
      <c r="AD1162" s="689"/>
      <c r="AE1162" s="689"/>
      <c r="AF1162" s="689"/>
      <c r="AG1162" s="689"/>
      <c r="AH1162" s="689"/>
      <c r="AI1162" s="689"/>
      <c r="AJ1162" s="689"/>
      <c r="AK1162" s="689"/>
      <c r="AL1162" s="689"/>
      <c r="AM1162" s="726"/>
      <c r="AN1162" s="726"/>
      <c r="AO1162" s="726"/>
      <c r="AP1162" s="726"/>
      <c r="AQ1162" s="726"/>
      <c r="AR1162" s="726"/>
      <c r="AS1162" s="726"/>
      <c r="AT1162" s="726"/>
      <c r="AU1162" s="726"/>
      <c r="AV1162" s="726"/>
      <c r="AW1162" s="726"/>
      <c r="AX1162" s="726"/>
      <c r="AY1162" s="726"/>
      <c r="AZ1162" s="726"/>
      <c r="BA1162" s="726"/>
      <c r="BB1162" s="726"/>
      <c r="BC1162" s="726"/>
      <c r="BD1162" s="726"/>
      <c r="BE1162" s="726"/>
      <c r="BF1162" s="726"/>
      <c r="BG1162" s="726"/>
      <c r="BH1162" s="726"/>
      <c r="BI1162" s="726"/>
      <c r="BJ1162" s="726"/>
      <c r="BK1162" s="726"/>
      <c r="BL1162" s="726"/>
    </row>
    <row r="1163" spans="1:64" outlineLevel="1" x14ac:dyDescent="0.2">
      <c r="A1163" s="760" t="s">
        <v>61</v>
      </c>
      <c r="B1163" s="756" t="s">
        <v>17</v>
      </c>
      <c r="C1163" s="726"/>
      <c r="D1163" s="689"/>
      <c r="E1163" s="689"/>
      <c r="F1163" s="689"/>
      <c r="G1163" s="689"/>
      <c r="H1163" s="689"/>
      <c r="I1163" s="689"/>
      <c r="J1163" s="689"/>
      <c r="K1163" s="689"/>
      <c r="L1163" s="689"/>
      <c r="M1163" s="689"/>
      <c r="N1163" s="689"/>
      <c r="O1163" s="689"/>
      <c r="P1163" s="689"/>
      <c r="Q1163" s="689"/>
      <c r="R1163" s="689"/>
      <c r="S1163" s="689"/>
      <c r="T1163" s="689"/>
      <c r="U1163" s="689"/>
      <c r="V1163" s="689"/>
      <c r="W1163" s="689"/>
      <c r="X1163" s="689"/>
      <c r="Y1163" s="689"/>
      <c r="Z1163" s="689"/>
      <c r="AA1163" s="689"/>
      <c r="AB1163" s="689"/>
      <c r="AC1163" s="689"/>
      <c r="AD1163" s="689"/>
      <c r="AE1163" s="689"/>
      <c r="AF1163" s="689"/>
      <c r="AG1163" s="689"/>
      <c r="AH1163" s="689"/>
      <c r="AI1163" s="689"/>
      <c r="AJ1163" s="689"/>
      <c r="AK1163" s="689"/>
      <c r="AL1163" s="689"/>
      <c r="AM1163" s="726"/>
      <c r="AN1163" s="726"/>
      <c r="AO1163" s="726"/>
      <c r="AP1163" s="726"/>
      <c r="AQ1163" s="726"/>
      <c r="AR1163" s="726"/>
      <c r="AS1163" s="726"/>
      <c r="AT1163" s="726"/>
      <c r="AU1163" s="726"/>
      <c r="AV1163" s="726"/>
      <c r="AW1163" s="726"/>
      <c r="AX1163" s="726"/>
      <c r="AY1163" s="726"/>
      <c r="AZ1163" s="726"/>
      <c r="BA1163" s="726"/>
      <c r="BB1163" s="726"/>
      <c r="BC1163" s="726"/>
      <c r="BD1163" s="726"/>
      <c r="BE1163" s="726"/>
      <c r="BF1163" s="726"/>
      <c r="BG1163" s="726"/>
      <c r="BH1163" s="726"/>
      <c r="BI1163" s="726"/>
      <c r="BJ1163" s="726"/>
      <c r="BK1163" s="726"/>
      <c r="BL1163" s="726"/>
    </row>
    <row r="1164" spans="1:64" outlineLevel="1" x14ac:dyDescent="0.2">
      <c r="A1164" s="760">
        <v>6</v>
      </c>
      <c r="B1164" s="756" t="s">
        <v>18</v>
      </c>
      <c r="C1164" s="726"/>
      <c r="D1164" s="689"/>
      <c r="E1164" s="689"/>
      <c r="F1164" s="689"/>
      <c r="G1164" s="689"/>
      <c r="H1164" s="689"/>
      <c r="I1164" s="689"/>
      <c r="J1164" s="689"/>
      <c r="K1164" s="689"/>
      <c r="L1164" s="689"/>
      <c r="M1164" s="689"/>
      <c r="N1164" s="689"/>
      <c r="O1164" s="689"/>
      <c r="P1164" s="689"/>
      <c r="Q1164" s="689"/>
      <c r="R1164" s="689"/>
      <c r="S1164" s="689"/>
      <c r="T1164" s="689"/>
      <c r="U1164" s="689"/>
      <c r="V1164" s="689"/>
      <c r="W1164" s="689"/>
      <c r="X1164" s="689"/>
      <c r="Y1164" s="689"/>
      <c r="Z1164" s="689"/>
      <c r="AA1164" s="689"/>
      <c r="AB1164" s="689"/>
      <c r="AC1164" s="689"/>
      <c r="AD1164" s="689"/>
      <c r="AE1164" s="689"/>
      <c r="AF1164" s="689"/>
      <c r="AG1164" s="689"/>
      <c r="AH1164" s="689"/>
      <c r="AI1164" s="689"/>
      <c r="AJ1164" s="689"/>
      <c r="AK1164" s="689"/>
      <c r="AL1164" s="689"/>
      <c r="AM1164" s="726"/>
      <c r="AN1164" s="726"/>
      <c r="AO1164" s="726"/>
      <c r="AP1164" s="726"/>
      <c r="AQ1164" s="726"/>
      <c r="AR1164" s="726"/>
      <c r="AS1164" s="726"/>
      <c r="AT1164" s="726"/>
      <c r="AU1164" s="726"/>
      <c r="AV1164" s="726"/>
      <c r="AW1164" s="726"/>
      <c r="AX1164" s="726"/>
      <c r="AY1164" s="726"/>
      <c r="AZ1164" s="726"/>
      <c r="BA1164" s="726"/>
      <c r="BB1164" s="726"/>
      <c r="BC1164" s="726"/>
      <c r="BD1164" s="726"/>
      <c r="BE1164" s="726"/>
      <c r="BF1164" s="726"/>
      <c r="BG1164" s="726"/>
      <c r="BH1164" s="726"/>
      <c r="BI1164" s="726"/>
      <c r="BJ1164" s="726"/>
      <c r="BK1164" s="726"/>
      <c r="BL1164" s="726"/>
    </row>
    <row r="1165" spans="1:64" outlineLevel="1" x14ac:dyDescent="0.2">
      <c r="A1165" s="761"/>
      <c r="B1165" s="762" t="s">
        <v>3</v>
      </c>
      <c r="C1165" s="726"/>
      <c r="D1165" s="689"/>
      <c r="E1165" s="689"/>
      <c r="F1165" s="689"/>
      <c r="G1165" s="689"/>
      <c r="H1165" s="689"/>
      <c r="I1165" s="689"/>
      <c r="J1165" s="689"/>
      <c r="K1165" s="689"/>
      <c r="L1165" s="689"/>
      <c r="M1165" s="689"/>
      <c r="N1165" s="689"/>
      <c r="O1165" s="689"/>
      <c r="P1165" s="689"/>
      <c r="Q1165" s="689"/>
      <c r="R1165" s="689"/>
      <c r="S1165" s="689"/>
      <c r="T1165" s="689"/>
      <c r="U1165" s="689"/>
      <c r="V1165" s="689"/>
      <c r="W1165" s="689"/>
      <c r="X1165" s="689"/>
      <c r="Y1165" s="689"/>
      <c r="Z1165" s="689"/>
      <c r="AA1165" s="689"/>
      <c r="AB1165" s="689"/>
      <c r="AC1165" s="689"/>
      <c r="AD1165" s="689"/>
      <c r="AE1165" s="689"/>
      <c r="AF1165" s="689"/>
      <c r="AG1165" s="689"/>
      <c r="AH1165" s="689"/>
      <c r="AI1165" s="689"/>
      <c r="AJ1165" s="689"/>
      <c r="AK1165" s="689"/>
      <c r="AL1165" s="689"/>
      <c r="AM1165" s="726"/>
      <c r="AN1165" s="726"/>
      <c r="AO1165" s="726"/>
      <c r="AP1165" s="726"/>
      <c r="AQ1165" s="726"/>
      <c r="AR1165" s="726"/>
      <c r="AS1165" s="726"/>
      <c r="AT1165" s="726"/>
      <c r="AU1165" s="726"/>
      <c r="AV1165" s="726"/>
      <c r="AW1165" s="726"/>
      <c r="AX1165" s="726"/>
      <c r="AY1165" s="726"/>
      <c r="AZ1165" s="726"/>
      <c r="BA1165" s="726"/>
      <c r="BB1165" s="726"/>
      <c r="BC1165" s="726"/>
      <c r="BD1165" s="726"/>
      <c r="BE1165" s="726"/>
      <c r="BF1165" s="726"/>
      <c r="BG1165" s="726"/>
      <c r="BH1165" s="726"/>
      <c r="BI1165" s="726"/>
      <c r="BJ1165" s="726"/>
      <c r="BK1165" s="726"/>
      <c r="BL1165" s="726"/>
    </row>
    <row r="1166" spans="1:64" outlineLevel="1" x14ac:dyDescent="0.2">
      <c r="A1166" s="763" t="s">
        <v>308</v>
      </c>
      <c r="B1166" s="764"/>
      <c r="C1166" s="726"/>
      <c r="D1166" s="689"/>
      <c r="E1166" s="689"/>
      <c r="F1166" s="689"/>
      <c r="G1166" s="689"/>
      <c r="H1166" s="689"/>
      <c r="I1166" s="689"/>
      <c r="J1166" s="689"/>
      <c r="K1166" s="689"/>
      <c r="L1166" s="689"/>
      <c r="M1166" s="689"/>
      <c r="N1166" s="689"/>
      <c r="O1166" s="689"/>
      <c r="P1166" s="689"/>
      <c r="Q1166" s="689"/>
      <c r="R1166" s="689"/>
      <c r="S1166" s="689"/>
      <c r="T1166" s="689"/>
      <c r="U1166" s="689"/>
      <c r="V1166" s="689"/>
      <c r="W1166" s="689"/>
      <c r="X1166" s="689"/>
      <c r="Y1166" s="689"/>
      <c r="Z1166" s="689"/>
      <c r="AA1166" s="689"/>
      <c r="AB1166" s="689"/>
      <c r="AC1166" s="689"/>
      <c r="AD1166" s="689"/>
      <c r="AE1166" s="689"/>
      <c r="AF1166" s="689"/>
      <c r="AG1166" s="689"/>
      <c r="AH1166" s="689"/>
      <c r="AI1166" s="689"/>
      <c r="AJ1166" s="689"/>
      <c r="AK1166" s="689"/>
      <c r="AL1166" s="689"/>
      <c r="AM1166" s="726"/>
      <c r="AN1166" s="726"/>
      <c r="AO1166" s="726"/>
      <c r="AP1166" s="726"/>
      <c r="AQ1166" s="726"/>
      <c r="AR1166" s="726"/>
      <c r="AS1166" s="726"/>
      <c r="AT1166" s="726"/>
      <c r="AU1166" s="726"/>
      <c r="AV1166" s="726"/>
      <c r="AW1166" s="726"/>
      <c r="AX1166" s="726"/>
      <c r="AY1166" s="726"/>
      <c r="AZ1166" s="726"/>
      <c r="BA1166" s="726"/>
      <c r="BB1166" s="726"/>
      <c r="BC1166" s="726"/>
      <c r="BD1166" s="726"/>
      <c r="BE1166" s="726"/>
      <c r="BF1166" s="726"/>
      <c r="BG1166" s="726"/>
      <c r="BH1166" s="726"/>
      <c r="BI1166" s="726"/>
      <c r="BJ1166" s="726"/>
      <c r="BK1166" s="726"/>
      <c r="BL1166" s="726"/>
    </row>
    <row r="1167" spans="1:64" outlineLevel="1" x14ac:dyDescent="0.2">
      <c r="A1167" s="758"/>
      <c r="B1167" s="756"/>
      <c r="C1167" s="726"/>
      <c r="D1167" s="689"/>
      <c r="E1167" s="689"/>
      <c r="F1167" s="689"/>
      <c r="G1167" s="689"/>
      <c r="H1167" s="689"/>
      <c r="I1167" s="689"/>
      <c r="J1167" s="689"/>
      <c r="K1167" s="689"/>
      <c r="L1167" s="689"/>
      <c r="M1167" s="689"/>
      <c r="N1167" s="689"/>
      <c r="O1167" s="689"/>
      <c r="P1167" s="689"/>
      <c r="Q1167" s="689"/>
      <c r="R1167" s="689"/>
      <c r="S1167" s="689"/>
      <c r="T1167" s="689"/>
      <c r="U1167" s="689"/>
      <c r="V1167" s="689"/>
      <c r="W1167" s="689"/>
      <c r="X1167" s="689"/>
      <c r="Y1167" s="689"/>
      <c r="Z1167" s="689"/>
      <c r="AA1167" s="689"/>
      <c r="AB1167" s="689"/>
      <c r="AC1167" s="689"/>
      <c r="AD1167" s="689"/>
      <c r="AE1167" s="689"/>
      <c r="AF1167" s="689"/>
      <c r="AG1167" s="689"/>
      <c r="AH1167" s="689"/>
      <c r="AI1167" s="689"/>
      <c r="AJ1167" s="689"/>
      <c r="AK1167" s="689"/>
      <c r="AL1167" s="689"/>
      <c r="AM1167" s="726"/>
      <c r="AN1167" s="726"/>
      <c r="AO1167" s="726"/>
      <c r="AP1167" s="726"/>
      <c r="AQ1167" s="726"/>
      <c r="AR1167" s="726"/>
      <c r="AS1167" s="726"/>
      <c r="AT1167" s="726"/>
      <c r="AU1167" s="726"/>
      <c r="AV1167" s="726"/>
      <c r="AW1167" s="726"/>
      <c r="AX1167" s="726"/>
      <c r="AY1167" s="726"/>
      <c r="AZ1167" s="726"/>
      <c r="BA1167" s="726"/>
      <c r="BB1167" s="726"/>
      <c r="BC1167" s="726"/>
      <c r="BD1167" s="726"/>
      <c r="BE1167" s="726"/>
      <c r="BF1167" s="726"/>
      <c r="BG1167" s="726"/>
      <c r="BH1167" s="726"/>
      <c r="BI1167" s="726"/>
      <c r="BJ1167" s="726"/>
      <c r="BK1167" s="726"/>
      <c r="BL1167" s="726"/>
    </row>
    <row r="1168" spans="1:64" outlineLevel="1" x14ac:dyDescent="0.2">
      <c r="A1168" s="755" t="s">
        <v>1852</v>
      </c>
      <c r="B1168" s="756"/>
      <c r="C1168" s="726"/>
      <c r="D1168" s="689"/>
      <c r="E1168" s="689"/>
      <c r="F1168" s="689"/>
      <c r="G1168" s="689"/>
      <c r="H1168" s="689"/>
      <c r="I1168" s="689"/>
      <c r="J1168" s="689"/>
      <c r="K1168" s="689"/>
      <c r="L1168" s="689"/>
      <c r="M1168" s="689"/>
      <c r="N1168" s="689"/>
      <c r="O1168" s="689"/>
      <c r="P1168" s="689"/>
      <c r="Q1168" s="689"/>
      <c r="R1168" s="689"/>
      <c r="S1168" s="689"/>
      <c r="T1168" s="689"/>
      <c r="U1168" s="689"/>
      <c r="V1168" s="689"/>
      <c r="W1168" s="689"/>
      <c r="X1168" s="689"/>
      <c r="Y1168" s="689"/>
      <c r="Z1168" s="689"/>
      <c r="AA1168" s="689"/>
      <c r="AB1168" s="689"/>
      <c r="AC1168" s="689"/>
      <c r="AD1168" s="689"/>
      <c r="AE1168" s="689"/>
      <c r="AF1168" s="689"/>
      <c r="AG1168" s="689"/>
      <c r="AH1168" s="689"/>
      <c r="AI1168" s="689"/>
      <c r="AJ1168" s="689"/>
      <c r="AK1168" s="689"/>
      <c r="AL1168" s="689"/>
      <c r="AM1168" s="726"/>
      <c r="AN1168" s="726"/>
      <c r="AO1168" s="726"/>
      <c r="AP1168" s="726"/>
      <c r="AQ1168" s="726"/>
      <c r="AR1168" s="726"/>
      <c r="AS1168" s="726"/>
      <c r="AT1168" s="726"/>
      <c r="AU1168" s="726"/>
      <c r="AV1168" s="726"/>
      <c r="AW1168" s="726"/>
      <c r="AX1168" s="726"/>
      <c r="AY1168" s="726"/>
      <c r="AZ1168" s="726"/>
      <c r="BA1168" s="726"/>
      <c r="BB1168" s="726"/>
      <c r="BC1168" s="726"/>
      <c r="BD1168" s="726"/>
      <c r="BE1168" s="726"/>
      <c r="BF1168" s="726"/>
      <c r="BG1168" s="726"/>
      <c r="BH1168" s="726"/>
      <c r="BI1168" s="726"/>
      <c r="BJ1168" s="726"/>
      <c r="BK1168" s="726"/>
      <c r="BL1168" s="726"/>
    </row>
    <row r="1169" spans="1:64" outlineLevel="1" x14ac:dyDescent="0.2">
      <c r="A1169" s="757"/>
      <c r="B1169" s="765"/>
      <c r="C1169" s="726"/>
      <c r="D1169" s="689"/>
      <c r="E1169" s="689"/>
      <c r="F1169" s="689"/>
      <c r="G1169" s="689"/>
      <c r="H1169" s="689"/>
      <c r="I1169" s="689"/>
      <c r="J1169" s="689"/>
      <c r="K1169" s="689"/>
      <c r="L1169" s="689"/>
      <c r="M1169" s="689"/>
      <c r="N1169" s="689"/>
      <c r="O1169" s="689"/>
      <c r="P1169" s="689"/>
      <c r="Q1169" s="689"/>
      <c r="R1169" s="689"/>
      <c r="S1169" s="689"/>
      <c r="T1169" s="689"/>
      <c r="U1169" s="689"/>
      <c r="V1169" s="689"/>
      <c r="W1169" s="689"/>
      <c r="X1169" s="689"/>
      <c r="Y1169" s="689"/>
      <c r="Z1169" s="689"/>
      <c r="AA1169" s="689"/>
      <c r="AB1169" s="689"/>
      <c r="AC1169" s="689"/>
      <c r="AD1169" s="689"/>
      <c r="AE1169" s="689"/>
      <c r="AF1169" s="689"/>
      <c r="AG1169" s="689"/>
      <c r="AH1169" s="689"/>
      <c r="AI1169" s="689"/>
      <c r="AJ1169" s="689"/>
      <c r="AK1169" s="689"/>
      <c r="AL1169" s="689"/>
      <c r="AM1169" s="726"/>
      <c r="AN1169" s="726"/>
      <c r="AO1169" s="726"/>
      <c r="AP1169" s="726"/>
      <c r="AQ1169" s="726"/>
      <c r="AR1169" s="726"/>
      <c r="AS1169" s="726"/>
      <c r="AT1169" s="726"/>
      <c r="AU1169" s="726"/>
      <c r="AV1169" s="726"/>
      <c r="AW1169" s="726"/>
      <c r="AX1169" s="726"/>
      <c r="AY1169" s="726"/>
      <c r="AZ1169" s="726"/>
      <c r="BA1169" s="726"/>
      <c r="BB1169" s="726"/>
      <c r="BC1169" s="726"/>
      <c r="BD1169" s="726"/>
      <c r="BE1169" s="726"/>
      <c r="BF1169" s="726"/>
      <c r="BG1169" s="726"/>
      <c r="BH1169" s="726"/>
      <c r="BI1169" s="726"/>
      <c r="BJ1169" s="726"/>
      <c r="BK1169" s="726"/>
      <c r="BL1169" s="726"/>
    </row>
    <row r="1170" spans="1:64" outlineLevel="1" x14ac:dyDescent="0.2">
      <c r="A1170" s="758">
        <v>1.1000000000000001</v>
      </c>
      <c r="B1170" s="756" t="s">
        <v>306</v>
      </c>
      <c r="C1170" s="726"/>
      <c r="D1170" s="689"/>
      <c r="E1170" s="689"/>
      <c r="F1170" s="689"/>
      <c r="G1170" s="689"/>
      <c r="H1170" s="689"/>
      <c r="I1170" s="689"/>
      <c r="J1170" s="689"/>
      <c r="K1170" s="689"/>
      <c r="L1170" s="689"/>
      <c r="M1170" s="689"/>
      <c r="N1170" s="689"/>
      <c r="O1170" s="689"/>
      <c r="P1170" s="689"/>
      <c r="Q1170" s="689"/>
      <c r="R1170" s="689"/>
      <c r="S1170" s="689"/>
      <c r="T1170" s="689"/>
      <c r="U1170" s="689"/>
      <c r="V1170" s="689"/>
      <c r="W1170" s="689"/>
      <c r="X1170" s="689"/>
      <c r="Y1170" s="689"/>
      <c r="Z1170" s="689"/>
      <c r="AA1170" s="689"/>
      <c r="AB1170" s="689"/>
      <c r="AC1170" s="689"/>
      <c r="AD1170" s="689"/>
      <c r="AE1170" s="689"/>
      <c r="AF1170" s="689"/>
      <c r="AG1170" s="689"/>
      <c r="AH1170" s="689"/>
      <c r="AI1170" s="689"/>
      <c r="AJ1170" s="689"/>
      <c r="AK1170" s="689"/>
      <c r="AL1170" s="689"/>
      <c r="AM1170" s="726"/>
      <c r="AN1170" s="726"/>
      <c r="AO1170" s="726"/>
      <c r="AP1170" s="726"/>
      <c r="AQ1170" s="726"/>
      <c r="AR1170" s="726"/>
      <c r="AS1170" s="726"/>
      <c r="AT1170" s="726"/>
      <c r="AU1170" s="726"/>
      <c r="AV1170" s="726"/>
      <c r="AW1170" s="726"/>
      <c r="AX1170" s="726"/>
      <c r="AY1170" s="726"/>
      <c r="AZ1170" s="726"/>
      <c r="BA1170" s="726"/>
      <c r="BB1170" s="726"/>
      <c r="BC1170" s="726"/>
      <c r="BD1170" s="726"/>
      <c r="BE1170" s="726"/>
      <c r="BF1170" s="726"/>
      <c r="BG1170" s="726"/>
      <c r="BH1170" s="726"/>
      <c r="BI1170" s="726"/>
      <c r="BJ1170" s="726"/>
      <c r="BK1170" s="726"/>
      <c r="BL1170" s="726"/>
    </row>
    <row r="1171" spans="1:64" outlineLevel="1" x14ac:dyDescent="0.2">
      <c r="A1171" s="758">
        <v>1.2</v>
      </c>
      <c r="B1171" s="756" t="s">
        <v>307</v>
      </c>
      <c r="C1171" s="726"/>
      <c r="D1171" s="689"/>
      <c r="E1171" s="689"/>
      <c r="F1171" s="689"/>
      <c r="G1171" s="689"/>
      <c r="H1171" s="689"/>
      <c r="I1171" s="689"/>
      <c r="J1171" s="689"/>
      <c r="K1171" s="689"/>
      <c r="L1171" s="689"/>
      <c r="M1171" s="689"/>
      <c r="N1171" s="689"/>
      <c r="O1171" s="689"/>
      <c r="P1171" s="689"/>
      <c r="Q1171" s="689"/>
      <c r="R1171" s="689"/>
      <c r="S1171" s="689"/>
      <c r="T1171" s="689"/>
      <c r="U1171" s="689"/>
      <c r="V1171" s="689"/>
      <c r="W1171" s="689"/>
      <c r="X1171" s="689"/>
      <c r="Y1171" s="689"/>
      <c r="Z1171" s="689"/>
      <c r="AA1171" s="689"/>
      <c r="AB1171" s="689"/>
      <c r="AC1171" s="689"/>
      <c r="AD1171" s="689"/>
      <c r="AE1171" s="689"/>
      <c r="AF1171" s="689"/>
      <c r="AG1171" s="689"/>
      <c r="AH1171" s="689"/>
      <c r="AI1171" s="689"/>
      <c r="AJ1171" s="689"/>
      <c r="AK1171" s="689"/>
      <c r="AL1171" s="689"/>
      <c r="AM1171" s="726"/>
      <c r="AN1171" s="726"/>
      <c r="AO1171" s="726"/>
      <c r="AP1171" s="726"/>
      <c r="AQ1171" s="726"/>
      <c r="AR1171" s="726"/>
      <c r="AS1171" s="726"/>
      <c r="AT1171" s="726"/>
      <c r="AU1171" s="726"/>
      <c r="AV1171" s="726"/>
      <c r="AW1171" s="726"/>
      <c r="AX1171" s="726"/>
      <c r="AY1171" s="726"/>
      <c r="AZ1171" s="726"/>
      <c r="BA1171" s="726"/>
      <c r="BB1171" s="726"/>
      <c r="BC1171" s="726"/>
      <c r="BD1171" s="726"/>
      <c r="BE1171" s="726"/>
      <c r="BF1171" s="726"/>
      <c r="BG1171" s="726"/>
      <c r="BH1171" s="726"/>
      <c r="BI1171" s="726"/>
      <c r="BJ1171" s="726"/>
      <c r="BK1171" s="726"/>
      <c r="BL1171" s="726"/>
    </row>
    <row r="1172" spans="1:64" outlineLevel="1" x14ac:dyDescent="0.2">
      <c r="A1172" s="758">
        <v>1.3</v>
      </c>
      <c r="B1172" s="756" t="s">
        <v>15</v>
      </c>
      <c r="C1172" s="726"/>
      <c r="D1172" s="689"/>
      <c r="E1172" s="689"/>
      <c r="F1172" s="689"/>
      <c r="G1172" s="689"/>
      <c r="H1172" s="689"/>
      <c r="I1172" s="689"/>
      <c r="J1172" s="689"/>
      <c r="K1172" s="689"/>
      <c r="L1172" s="689"/>
      <c r="M1172" s="689"/>
      <c r="N1172" s="689"/>
      <c r="O1172" s="689"/>
      <c r="P1172" s="689"/>
      <c r="Q1172" s="689"/>
      <c r="R1172" s="689"/>
      <c r="S1172" s="689"/>
      <c r="T1172" s="689"/>
      <c r="U1172" s="689"/>
      <c r="V1172" s="689"/>
      <c r="W1172" s="689"/>
      <c r="X1172" s="689"/>
      <c r="Y1172" s="689"/>
      <c r="Z1172" s="689"/>
      <c r="AA1172" s="689"/>
      <c r="AB1172" s="689"/>
      <c r="AC1172" s="689"/>
      <c r="AD1172" s="689"/>
      <c r="AE1172" s="689"/>
      <c r="AF1172" s="689"/>
      <c r="AG1172" s="689"/>
      <c r="AH1172" s="689"/>
      <c r="AI1172" s="689"/>
      <c r="AJ1172" s="689"/>
      <c r="AK1172" s="689"/>
      <c r="AL1172" s="689"/>
      <c r="AM1172" s="726"/>
      <c r="AN1172" s="726"/>
      <c r="AO1172" s="726"/>
      <c r="AP1172" s="726"/>
      <c r="AQ1172" s="726"/>
      <c r="AR1172" s="726"/>
      <c r="AS1172" s="726"/>
      <c r="AT1172" s="726"/>
      <c r="AU1172" s="726"/>
      <c r="AV1172" s="726"/>
      <c r="AW1172" s="726"/>
      <c r="AX1172" s="726"/>
      <c r="AY1172" s="726"/>
      <c r="AZ1172" s="726"/>
      <c r="BA1172" s="726"/>
      <c r="BB1172" s="726"/>
      <c r="BC1172" s="726"/>
      <c r="BD1172" s="726"/>
      <c r="BE1172" s="726"/>
      <c r="BF1172" s="726"/>
      <c r="BG1172" s="726"/>
      <c r="BH1172" s="726"/>
      <c r="BI1172" s="726"/>
      <c r="BJ1172" s="726"/>
      <c r="BK1172" s="726"/>
      <c r="BL1172" s="726"/>
    </row>
    <row r="1173" spans="1:64" outlineLevel="1" x14ac:dyDescent="0.2">
      <c r="A1173" s="758">
        <v>1.4</v>
      </c>
      <c r="B1173" s="756" t="s">
        <v>577</v>
      </c>
      <c r="C1173" s="726"/>
      <c r="D1173" s="689"/>
      <c r="E1173" s="689"/>
      <c r="F1173" s="689"/>
      <c r="G1173" s="689"/>
      <c r="H1173" s="689"/>
      <c r="I1173" s="689"/>
      <c r="J1173" s="689"/>
      <c r="K1173" s="689"/>
      <c r="L1173" s="689"/>
      <c r="M1173" s="689"/>
      <c r="N1173" s="689"/>
      <c r="O1173" s="689"/>
      <c r="P1173" s="689"/>
      <c r="Q1173" s="689"/>
      <c r="R1173" s="689"/>
      <c r="S1173" s="689"/>
      <c r="T1173" s="689"/>
      <c r="U1173" s="689"/>
      <c r="V1173" s="689"/>
      <c r="W1173" s="689"/>
      <c r="X1173" s="689"/>
      <c r="Y1173" s="689"/>
      <c r="Z1173" s="689"/>
      <c r="AA1173" s="689"/>
      <c r="AB1173" s="689"/>
      <c r="AC1173" s="689"/>
      <c r="AD1173" s="689"/>
      <c r="AE1173" s="689"/>
      <c r="AF1173" s="689"/>
      <c r="AG1173" s="689"/>
      <c r="AH1173" s="689"/>
      <c r="AI1173" s="689"/>
      <c r="AJ1173" s="689"/>
      <c r="AK1173" s="689"/>
      <c r="AL1173" s="689"/>
      <c r="AM1173" s="726"/>
      <c r="AN1173" s="726"/>
      <c r="AO1173" s="726"/>
      <c r="AP1173" s="726"/>
      <c r="AQ1173" s="726"/>
      <c r="AR1173" s="726"/>
      <c r="AS1173" s="726"/>
      <c r="AT1173" s="726"/>
      <c r="AU1173" s="726"/>
      <c r="AV1173" s="726"/>
      <c r="AW1173" s="726"/>
      <c r="AX1173" s="726"/>
      <c r="AY1173" s="726"/>
      <c r="AZ1173" s="726"/>
      <c r="BA1173" s="726"/>
      <c r="BB1173" s="726"/>
      <c r="BC1173" s="726"/>
      <c r="BD1173" s="726"/>
      <c r="BE1173" s="726"/>
      <c r="BF1173" s="726"/>
      <c r="BG1173" s="726"/>
      <c r="BH1173" s="726"/>
      <c r="BI1173" s="726"/>
      <c r="BJ1173" s="726"/>
      <c r="BK1173" s="726"/>
      <c r="BL1173" s="726"/>
    </row>
    <row r="1174" spans="1:64" outlineLevel="1" x14ac:dyDescent="0.2">
      <c r="A1174" s="760" t="s">
        <v>296</v>
      </c>
      <c r="B1174" s="756" t="s">
        <v>292</v>
      </c>
      <c r="C1174" s="726"/>
      <c r="D1174" s="689"/>
      <c r="E1174" s="689"/>
      <c r="F1174" s="689"/>
      <c r="G1174" s="689"/>
      <c r="H1174" s="689"/>
      <c r="I1174" s="689"/>
      <c r="J1174" s="689"/>
      <c r="K1174" s="689"/>
      <c r="L1174" s="689"/>
      <c r="M1174" s="689"/>
      <c r="N1174" s="689"/>
      <c r="O1174" s="689"/>
      <c r="P1174" s="689"/>
      <c r="Q1174" s="689"/>
      <c r="R1174" s="689"/>
      <c r="S1174" s="689"/>
      <c r="T1174" s="689"/>
      <c r="U1174" s="689"/>
      <c r="V1174" s="689"/>
      <c r="W1174" s="689"/>
      <c r="X1174" s="689"/>
      <c r="Y1174" s="689"/>
      <c r="Z1174" s="689"/>
      <c r="AA1174" s="689"/>
      <c r="AB1174" s="689"/>
      <c r="AC1174" s="689"/>
      <c r="AD1174" s="689"/>
      <c r="AE1174" s="689"/>
      <c r="AF1174" s="689"/>
      <c r="AG1174" s="689"/>
      <c r="AH1174" s="689"/>
      <c r="AI1174" s="689"/>
      <c r="AJ1174" s="689"/>
      <c r="AK1174" s="689"/>
      <c r="AL1174" s="689"/>
      <c r="AM1174" s="726"/>
      <c r="AN1174" s="726"/>
      <c r="AO1174" s="726"/>
      <c r="AP1174" s="726"/>
      <c r="AQ1174" s="726"/>
      <c r="AR1174" s="726"/>
      <c r="AS1174" s="726"/>
      <c r="AT1174" s="726"/>
      <c r="AU1174" s="726"/>
      <c r="AV1174" s="726"/>
      <c r="AW1174" s="726"/>
      <c r="AX1174" s="726"/>
      <c r="AY1174" s="726"/>
      <c r="AZ1174" s="726"/>
      <c r="BA1174" s="726"/>
      <c r="BB1174" s="726"/>
      <c r="BC1174" s="726"/>
      <c r="BD1174" s="726"/>
      <c r="BE1174" s="726"/>
      <c r="BF1174" s="726"/>
      <c r="BG1174" s="726"/>
      <c r="BH1174" s="726"/>
      <c r="BI1174" s="726"/>
      <c r="BJ1174" s="726"/>
      <c r="BK1174" s="726"/>
      <c r="BL1174" s="726"/>
    </row>
    <row r="1175" spans="1:64" outlineLevel="1" x14ac:dyDescent="0.2">
      <c r="A1175" s="760" t="s">
        <v>297</v>
      </c>
      <c r="B1175" s="756" t="s">
        <v>537</v>
      </c>
      <c r="C1175" s="726"/>
      <c r="D1175" s="689"/>
      <c r="E1175" s="689"/>
      <c r="F1175" s="689"/>
      <c r="G1175" s="689"/>
      <c r="H1175" s="689"/>
      <c r="I1175" s="689"/>
      <c r="J1175" s="689"/>
      <c r="K1175" s="689"/>
      <c r="L1175" s="689"/>
      <c r="M1175" s="689"/>
      <c r="N1175" s="689"/>
      <c r="O1175" s="689"/>
      <c r="P1175" s="689"/>
      <c r="Q1175" s="689"/>
      <c r="R1175" s="689"/>
      <c r="S1175" s="689"/>
      <c r="T1175" s="689"/>
      <c r="U1175" s="689"/>
      <c r="V1175" s="689"/>
      <c r="W1175" s="689"/>
      <c r="X1175" s="689"/>
      <c r="Y1175" s="689"/>
      <c r="Z1175" s="689"/>
      <c r="AA1175" s="689"/>
      <c r="AB1175" s="689"/>
      <c r="AC1175" s="689"/>
      <c r="AD1175" s="689"/>
      <c r="AE1175" s="689"/>
      <c r="AF1175" s="689"/>
      <c r="AG1175" s="689"/>
      <c r="AH1175" s="689"/>
      <c r="AI1175" s="689"/>
      <c r="AJ1175" s="689"/>
      <c r="AK1175" s="689"/>
      <c r="AL1175" s="689"/>
      <c r="AM1175" s="726"/>
      <c r="AN1175" s="726"/>
      <c r="AO1175" s="726"/>
      <c r="AP1175" s="726"/>
      <c r="AQ1175" s="726"/>
      <c r="AR1175" s="726"/>
      <c r="AS1175" s="726"/>
      <c r="AT1175" s="726"/>
      <c r="AU1175" s="726"/>
      <c r="AV1175" s="726"/>
      <c r="AW1175" s="726"/>
      <c r="AX1175" s="726"/>
      <c r="AY1175" s="726"/>
      <c r="AZ1175" s="726"/>
      <c r="BA1175" s="726"/>
      <c r="BB1175" s="726"/>
      <c r="BC1175" s="726"/>
      <c r="BD1175" s="726"/>
      <c r="BE1175" s="726"/>
      <c r="BF1175" s="726"/>
      <c r="BG1175" s="726"/>
      <c r="BH1175" s="726"/>
      <c r="BI1175" s="726"/>
      <c r="BJ1175" s="726"/>
      <c r="BK1175" s="726"/>
      <c r="BL1175" s="726"/>
    </row>
    <row r="1176" spans="1:64" outlineLevel="1" x14ac:dyDescent="0.2">
      <c r="A1176" s="760" t="s">
        <v>66</v>
      </c>
      <c r="B1176" s="756" t="s">
        <v>293</v>
      </c>
      <c r="C1176" s="726"/>
      <c r="D1176" s="689"/>
      <c r="E1176" s="689"/>
      <c r="F1176" s="689"/>
      <c r="G1176" s="689"/>
      <c r="H1176" s="689"/>
      <c r="I1176" s="689"/>
      <c r="J1176" s="689"/>
      <c r="K1176" s="689"/>
      <c r="L1176" s="689"/>
      <c r="M1176" s="689"/>
      <c r="N1176" s="689"/>
      <c r="O1176" s="689"/>
      <c r="P1176" s="689"/>
      <c r="Q1176" s="689"/>
      <c r="R1176" s="689"/>
      <c r="S1176" s="689"/>
      <c r="T1176" s="689"/>
      <c r="U1176" s="689"/>
      <c r="V1176" s="689"/>
      <c r="W1176" s="689"/>
      <c r="X1176" s="689"/>
      <c r="Y1176" s="689"/>
      <c r="Z1176" s="689"/>
      <c r="AA1176" s="689"/>
      <c r="AB1176" s="689"/>
      <c r="AC1176" s="689"/>
      <c r="AD1176" s="689"/>
      <c r="AE1176" s="689"/>
      <c r="AF1176" s="689"/>
      <c r="AG1176" s="689"/>
      <c r="AH1176" s="689"/>
      <c r="AI1176" s="689"/>
      <c r="AJ1176" s="689"/>
      <c r="AK1176" s="689"/>
      <c r="AL1176" s="689"/>
      <c r="AM1176" s="726"/>
      <c r="AN1176" s="726"/>
      <c r="AO1176" s="726"/>
      <c r="AP1176" s="726"/>
      <c r="AQ1176" s="726"/>
      <c r="AR1176" s="726"/>
      <c r="AS1176" s="726"/>
      <c r="AT1176" s="726"/>
      <c r="AU1176" s="726"/>
      <c r="AV1176" s="726"/>
      <c r="AW1176" s="726"/>
      <c r="AX1176" s="726"/>
      <c r="AY1176" s="726"/>
      <c r="AZ1176" s="726"/>
      <c r="BA1176" s="726"/>
      <c r="BB1176" s="726"/>
      <c r="BC1176" s="726"/>
      <c r="BD1176" s="726"/>
      <c r="BE1176" s="726"/>
      <c r="BF1176" s="726"/>
      <c r="BG1176" s="726"/>
      <c r="BH1176" s="726"/>
      <c r="BI1176" s="726"/>
      <c r="BJ1176" s="726"/>
      <c r="BK1176" s="726"/>
      <c r="BL1176" s="726"/>
    </row>
    <row r="1177" spans="1:64" outlineLevel="1" x14ac:dyDescent="0.2">
      <c r="A1177" s="760" t="s">
        <v>67</v>
      </c>
      <c r="B1177" s="756" t="s">
        <v>16</v>
      </c>
      <c r="C1177" s="726"/>
      <c r="D1177" s="689"/>
      <c r="E1177" s="689"/>
      <c r="F1177" s="689"/>
      <c r="G1177" s="689"/>
      <c r="H1177" s="689"/>
      <c r="I1177" s="689"/>
      <c r="J1177" s="689"/>
      <c r="K1177" s="689"/>
      <c r="L1177" s="689"/>
      <c r="M1177" s="689"/>
      <c r="N1177" s="689"/>
      <c r="O1177" s="689"/>
      <c r="P1177" s="689"/>
      <c r="Q1177" s="689"/>
      <c r="R1177" s="689"/>
      <c r="S1177" s="689"/>
      <c r="T1177" s="689"/>
      <c r="U1177" s="689"/>
      <c r="V1177" s="689"/>
      <c r="W1177" s="689"/>
      <c r="X1177" s="689"/>
      <c r="Y1177" s="689"/>
      <c r="Z1177" s="689"/>
      <c r="AA1177" s="689"/>
      <c r="AB1177" s="689"/>
      <c r="AC1177" s="689"/>
      <c r="AD1177" s="689"/>
      <c r="AE1177" s="689"/>
      <c r="AF1177" s="689"/>
      <c r="AG1177" s="689"/>
      <c r="AH1177" s="689"/>
      <c r="AI1177" s="689"/>
      <c r="AJ1177" s="689"/>
      <c r="AK1177" s="689"/>
      <c r="AL1177" s="689"/>
      <c r="AM1177" s="726"/>
      <c r="AN1177" s="726"/>
      <c r="AO1177" s="726"/>
      <c r="AP1177" s="726"/>
      <c r="AQ1177" s="726"/>
      <c r="AR1177" s="726"/>
      <c r="AS1177" s="726"/>
      <c r="AT1177" s="726"/>
      <c r="AU1177" s="726"/>
      <c r="AV1177" s="726"/>
      <c r="AW1177" s="726"/>
      <c r="AX1177" s="726"/>
      <c r="AY1177" s="726"/>
      <c r="AZ1177" s="726"/>
      <c r="BA1177" s="726"/>
      <c r="BB1177" s="726"/>
      <c r="BC1177" s="726"/>
      <c r="BD1177" s="726"/>
      <c r="BE1177" s="726"/>
      <c r="BF1177" s="726"/>
      <c r="BG1177" s="726"/>
      <c r="BH1177" s="726"/>
      <c r="BI1177" s="726"/>
      <c r="BJ1177" s="726"/>
      <c r="BK1177" s="726"/>
      <c r="BL1177" s="726"/>
    </row>
    <row r="1178" spans="1:64" outlineLevel="1" x14ac:dyDescent="0.2">
      <c r="A1178" s="760" t="s">
        <v>68</v>
      </c>
      <c r="B1178" s="756" t="s">
        <v>294</v>
      </c>
      <c r="C1178" s="726"/>
      <c r="D1178" s="689"/>
      <c r="E1178" s="689"/>
      <c r="F1178" s="689"/>
      <c r="G1178" s="689"/>
      <c r="H1178" s="689"/>
      <c r="I1178" s="689"/>
      <c r="J1178" s="689"/>
      <c r="K1178" s="689"/>
      <c r="L1178" s="689"/>
      <c r="M1178" s="689"/>
      <c r="N1178" s="689"/>
      <c r="O1178" s="689"/>
      <c r="P1178" s="689"/>
      <c r="Q1178" s="689"/>
      <c r="R1178" s="689"/>
      <c r="S1178" s="689"/>
      <c r="T1178" s="689"/>
      <c r="U1178" s="689"/>
      <c r="V1178" s="689"/>
      <c r="W1178" s="689"/>
      <c r="X1178" s="689"/>
      <c r="Y1178" s="689"/>
      <c r="Z1178" s="689"/>
      <c r="AA1178" s="689"/>
      <c r="AB1178" s="689"/>
      <c r="AC1178" s="689"/>
      <c r="AD1178" s="689"/>
      <c r="AE1178" s="689"/>
      <c r="AF1178" s="689"/>
      <c r="AG1178" s="689"/>
      <c r="AH1178" s="689"/>
      <c r="AI1178" s="689"/>
      <c r="AJ1178" s="689"/>
      <c r="AK1178" s="689"/>
      <c r="AL1178" s="689"/>
      <c r="AM1178" s="726"/>
      <c r="AN1178" s="726"/>
      <c r="AO1178" s="726"/>
      <c r="AP1178" s="726"/>
      <c r="AQ1178" s="726"/>
      <c r="AR1178" s="726"/>
      <c r="AS1178" s="726"/>
      <c r="AT1178" s="726"/>
      <c r="AU1178" s="726"/>
      <c r="AV1178" s="726"/>
      <c r="AW1178" s="726"/>
      <c r="AX1178" s="726"/>
      <c r="AY1178" s="726"/>
      <c r="AZ1178" s="726"/>
      <c r="BA1178" s="726"/>
      <c r="BB1178" s="726"/>
      <c r="BC1178" s="726"/>
      <c r="BD1178" s="726"/>
      <c r="BE1178" s="726"/>
      <c r="BF1178" s="726"/>
      <c r="BG1178" s="726"/>
      <c r="BH1178" s="726"/>
      <c r="BI1178" s="726"/>
      <c r="BJ1178" s="726"/>
      <c r="BK1178" s="726"/>
      <c r="BL1178" s="726"/>
    </row>
    <row r="1179" spans="1:64" outlineLevel="1" x14ac:dyDescent="0.2">
      <c r="A1179" s="760" t="s">
        <v>575</v>
      </c>
      <c r="B1179" s="756" t="s">
        <v>576</v>
      </c>
      <c r="C1179" s="726"/>
      <c r="D1179" s="689"/>
      <c r="E1179" s="689"/>
      <c r="F1179" s="689"/>
      <c r="G1179" s="689"/>
      <c r="H1179" s="689"/>
      <c r="I1179" s="689"/>
      <c r="J1179" s="689"/>
      <c r="K1179" s="689"/>
      <c r="L1179" s="689"/>
      <c r="M1179" s="689"/>
      <c r="N1179" s="689"/>
      <c r="O1179" s="689"/>
      <c r="P1179" s="689"/>
      <c r="Q1179" s="689"/>
      <c r="R1179" s="689"/>
      <c r="S1179" s="689"/>
      <c r="T1179" s="689"/>
      <c r="U1179" s="689"/>
      <c r="V1179" s="689"/>
      <c r="W1179" s="689"/>
      <c r="X1179" s="689"/>
      <c r="Y1179" s="689"/>
      <c r="Z1179" s="689"/>
      <c r="AA1179" s="689"/>
      <c r="AB1179" s="689"/>
      <c r="AC1179" s="689"/>
      <c r="AD1179" s="689"/>
      <c r="AE1179" s="689"/>
      <c r="AF1179" s="689"/>
      <c r="AG1179" s="689"/>
      <c r="AH1179" s="689"/>
      <c r="AI1179" s="689"/>
      <c r="AJ1179" s="689"/>
      <c r="AK1179" s="689"/>
      <c r="AL1179" s="689"/>
      <c r="AM1179" s="726"/>
      <c r="AN1179" s="726"/>
      <c r="AO1179" s="726"/>
      <c r="AP1179" s="726"/>
      <c r="AQ1179" s="726"/>
      <c r="AR1179" s="726"/>
      <c r="AS1179" s="726"/>
      <c r="AT1179" s="726"/>
      <c r="AU1179" s="726"/>
      <c r="AV1179" s="726"/>
      <c r="AW1179" s="726"/>
      <c r="AX1179" s="726"/>
      <c r="AY1179" s="726"/>
      <c r="AZ1179" s="726"/>
      <c r="BA1179" s="726"/>
      <c r="BB1179" s="726"/>
      <c r="BC1179" s="726"/>
      <c r="BD1179" s="726"/>
      <c r="BE1179" s="726"/>
      <c r="BF1179" s="726"/>
      <c r="BG1179" s="726"/>
      <c r="BH1179" s="726"/>
      <c r="BI1179" s="726"/>
      <c r="BJ1179" s="726"/>
      <c r="BK1179" s="726"/>
      <c r="BL1179" s="726"/>
    </row>
    <row r="1180" spans="1:64" outlineLevel="1" x14ac:dyDescent="0.2">
      <c r="A1180" s="760" t="s">
        <v>60</v>
      </c>
      <c r="B1180" s="756" t="s">
        <v>295</v>
      </c>
      <c r="C1180" s="726"/>
      <c r="D1180" s="689"/>
      <c r="E1180" s="689"/>
      <c r="F1180" s="689"/>
      <c r="G1180" s="689"/>
      <c r="H1180" s="689"/>
      <c r="I1180" s="689"/>
      <c r="J1180" s="689"/>
      <c r="K1180" s="689"/>
      <c r="L1180" s="689"/>
      <c r="M1180" s="689"/>
      <c r="N1180" s="689"/>
      <c r="O1180" s="689"/>
      <c r="P1180" s="689"/>
      <c r="Q1180" s="689"/>
      <c r="R1180" s="689"/>
      <c r="S1180" s="689"/>
      <c r="T1180" s="689"/>
      <c r="U1180" s="689"/>
      <c r="V1180" s="689"/>
      <c r="W1180" s="689"/>
      <c r="X1180" s="689"/>
      <c r="Y1180" s="689"/>
      <c r="Z1180" s="689"/>
      <c r="AA1180" s="689"/>
      <c r="AB1180" s="689"/>
      <c r="AC1180" s="689"/>
      <c r="AD1180" s="689"/>
      <c r="AE1180" s="689"/>
      <c r="AF1180" s="689"/>
      <c r="AG1180" s="689"/>
      <c r="AH1180" s="689"/>
      <c r="AI1180" s="689"/>
      <c r="AJ1180" s="689"/>
      <c r="AK1180" s="689"/>
      <c r="AL1180" s="689"/>
      <c r="AM1180" s="726"/>
      <c r="AN1180" s="726"/>
      <c r="AO1180" s="726"/>
      <c r="AP1180" s="726"/>
      <c r="AQ1180" s="726"/>
      <c r="AR1180" s="726"/>
      <c r="AS1180" s="726"/>
      <c r="AT1180" s="726"/>
      <c r="AU1180" s="726"/>
      <c r="AV1180" s="726"/>
      <c r="AW1180" s="726"/>
      <c r="AX1180" s="726"/>
      <c r="AY1180" s="726"/>
      <c r="AZ1180" s="726"/>
      <c r="BA1180" s="726"/>
      <c r="BB1180" s="726"/>
      <c r="BC1180" s="726"/>
      <c r="BD1180" s="726"/>
      <c r="BE1180" s="726"/>
      <c r="BF1180" s="726"/>
      <c r="BG1180" s="726"/>
      <c r="BH1180" s="726"/>
      <c r="BI1180" s="726"/>
      <c r="BJ1180" s="726"/>
      <c r="BK1180" s="726"/>
      <c r="BL1180" s="726"/>
    </row>
    <row r="1181" spans="1:64" outlineLevel="1" x14ac:dyDescent="0.2">
      <c r="A1181" s="760" t="s">
        <v>61</v>
      </c>
      <c r="B1181" s="756" t="s">
        <v>17</v>
      </c>
      <c r="C1181" s="726"/>
      <c r="D1181" s="689"/>
      <c r="E1181" s="689"/>
      <c r="F1181" s="689"/>
      <c r="G1181" s="689"/>
      <c r="H1181" s="689"/>
      <c r="I1181" s="689"/>
      <c r="J1181" s="689"/>
      <c r="K1181" s="689"/>
      <c r="L1181" s="689"/>
      <c r="M1181" s="689"/>
      <c r="N1181" s="689"/>
      <c r="O1181" s="689"/>
      <c r="P1181" s="689"/>
      <c r="Q1181" s="689"/>
      <c r="R1181" s="689"/>
      <c r="S1181" s="689"/>
      <c r="T1181" s="689"/>
      <c r="U1181" s="689"/>
      <c r="V1181" s="689"/>
      <c r="W1181" s="689"/>
      <c r="X1181" s="689"/>
      <c r="Y1181" s="689"/>
      <c r="Z1181" s="689"/>
      <c r="AA1181" s="689"/>
      <c r="AB1181" s="689"/>
      <c r="AC1181" s="689"/>
      <c r="AD1181" s="689"/>
      <c r="AE1181" s="689"/>
      <c r="AF1181" s="689"/>
      <c r="AG1181" s="689"/>
      <c r="AH1181" s="689"/>
      <c r="AI1181" s="689"/>
      <c r="AJ1181" s="689"/>
      <c r="AK1181" s="689"/>
      <c r="AL1181" s="689"/>
      <c r="AM1181" s="726"/>
      <c r="AN1181" s="726"/>
      <c r="AO1181" s="726"/>
      <c r="AP1181" s="726"/>
      <c r="AQ1181" s="726"/>
      <c r="AR1181" s="726"/>
      <c r="AS1181" s="726"/>
      <c r="AT1181" s="726"/>
      <c r="AU1181" s="726"/>
      <c r="AV1181" s="726"/>
      <c r="AW1181" s="726"/>
      <c r="AX1181" s="726"/>
      <c r="AY1181" s="726"/>
      <c r="AZ1181" s="726"/>
      <c r="BA1181" s="726"/>
      <c r="BB1181" s="726"/>
      <c r="BC1181" s="726"/>
      <c r="BD1181" s="726"/>
      <c r="BE1181" s="726"/>
      <c r="BF1181" s="726"/>
      <c r="BG1181" s="726"/>
      <c r="BH1181" s="726"/>
      <c r="BI1181" s="726"/>
      <c r="BJ1181" s="726"/>
      <c r="BK1181" s="726"/>
      <c r="BL1181" s="726"/>
    </row>
    <row r="1182" spans="1:64" outlineLevel="1" x14ac:dyDescent="0.2">
      <c r="A1182" s="760">
        <v>6</v>
      </c>
      <c r="B1182" s="756" t="s">
        <v>18</v>
      </c>
      <c r="C1182" s="726"/>
      <c r="D1182" s="689"/>
      <c r="E1182" s="689"/>
      <c r="F1182" s="689"/>
      <c r="G1182" s="689"/>
      <c r="H1182" s="689"/>
      <c r="I1182" s="689"/>
      <c r="J1182" s="689"/>
      <c r="K1182" s="689"/>
      <c r="L1182" s="689"/>
      <c r="M1182" s="689"/>
      <c r="N1182" s="689"/>
      <c r="O1182" s="689"/>
      <c r="P1182" s="689"/>
      <c r="Q1182" s="689"/>
      <c r="R1182" s="689"/>
      <c r="S1182" s="689"/>
      <c r="T1182" s="689"/>
      <c r="U1182" s="689"/>
      <c r="V1182" s="689"/>
      <c r="W1182" s="689"/>
      <c r="X1182" s="689"/>
      <c r="Y1182" s="689"/>
      <c r="Z1182" s="689"/>
      <c r="AA1182" s="689"/>
      <c r="AB1182" s="689"/>
      <c r="AC1182" s="689"/>
      <c r="AD1182" s="689"/>
      <c r="AE1182" s="689"/>
      <c r="AF1182" s="689"/>
      <c r="AG1182" s="689"/>
      <c r="AH1182" s="689"/>
      <c r="AI1182" s="689"/>
      <c r="AJ1182" s="689"/>
      <c r="AK1182" s="689"/>
      <c r="AL1182" s="689"/>
      <c r="AM1182" s="726"/>
      <c r="AN1182" s="726"/>
      <c r="AO1182" s="726"/>
      <c r="AP1182" s="726"/>
      <c r="AQ1182" s="726"/>
      <c r="AR1182" s="726"/>
      <c r="AS1182" s="726"/>
      <c r="AT1182" s="726"/>
      <c r="AU1182" s="726"/>
      <c r="AV1182" s="726"/>
      <c r="AW1182" s="726"/>
      <c r="AX1182" s="726"/>
      <c r="AY1182" s="726"/>
      <c r="AZ1182" s="726"/>
      <c r="BA1182" s="726"/>
      <c r="BB1182" s="726"/>
      <c r="BC1182" s="726"/>
      <c r="BD1182" s="726"/>
      <c r="BE1182" s="726"/>
      <c r="BF1182" s="726"/>
      <c r="BG1182" s="726"/>
      <c r="BH1182" s="726"/>
      <c r="BI1182" s="726"/>
      <c r="BJ1182" s="726"/>
      <c r="BK1182" s="726"/>
      <c r="BL1182" s="726"/>
    </row>
    <row r="1183" spans="1:64" outlineLevel="1" x14ac:dyDescent="0.2">
      <c r="A1183" s="761"/>
      <c r="B1183" s="762" t="s">
        <v>3</v>
      </c>
      <c r="C1183" s="726"/>
      <c r="D1183" s="689"/>
      <c r="E1183" s="689"/>
      <c r="F1183" s="689"/>
      <c r="G1183" s="689"/>
      <c r="H1183" s="689"/>
      <c r="I1183" s="689"/>
      <c r="J1183" s="689"/>
      <c r="K1183" s="689"/>
      <c r="L1183" s="689"/>
      <c r="M1183" s="689"/>
      <c r="N1183" s="689"/>
      <c r="O1183" s="689"/>
      <c r="P1183" s="689"/>
      <c r="Q1183" s="689"/>
      <c r="R1183" s="689"/>
      <c r="S1183" s="689"/>
      <c r="T1183" s="689"/>
      <c r="U1183" s="689"/>
      <c r="V1183" s="689"/>
      <c r="W1183" s="689"/>
      <c r="X1183" s="689"/>
      <c r="Y1183" s="689"/>
      <c r="Z1183" s="689"/>
      <c r="AA1183" s="689"/>
      <c r="AB1183" s="689"/>
      <c r="AC1183" s="689"/>
      <c r="AD1183" s="689"/>
      <c r="AE1183" s="689"/>
      <c r="AF1183" s="689"/>
      <c r="AG1183" s="689"/>
      <c r="AH1183" s="689"/>
      <c r="AI1183" s="689"/>
      <c r="AJ1183" s="689"/>
      <c r="AK1183" s="689"/>
      <c r="AL1183" s="689"/>
      <c r="AM1183" s="726"/>
      <c r="AN1183" s="726"/>
      <c r="AO1183" s="726"/>
      <c r="AP1183" s="726"/>
      <c r="AQ1183" s="726"/>
      <c r="AR1183" s="726"/>
      <c r="AS1183" s="726"/>
      <c r="AT1183" s="726"/>
      <c r="AU1183" s="726"/>
      <c r="AV1183" s="726"/>
      <c r="AW1183" s="726"/>
      <c r="AX1183" s="726"/>
      <c r="AY1183" s="726"/>
      <c r="AZ1183" s="726"/>
      <c r="BA1183" s="726"/>
      <c r="BB1183" s="726"/>
      <c r="BC1183" s="726"/>
      <c r="BD1183" s="726"/>
      <c r="BE1183" s="726"/>
      <c r="BF1183" s="726"/>
      <c r="BG1183" s="726"/>
      <c r="BH1183" s="726"/>
      <c r="BI1183" s="726"/>
      <c r="BJ1183" s="726"/>
      <c r="BK1183" s="726"/>
      <c r="BL1183" s="726"/>
    </row>
    <row r="1184" spans="1:64" customFormat="1" outlineLevel="1" x14ac:dyDescent="0.2">
      <c r="A1184" s="763" t="s">
        <v>308</v>
      </c>
      <c r="B1184" s="764"/>
      <c r="C1184" s="726"/>
      <c r="D1184" s="689"/>
      <c r="E1184" s="689"/>
      <c r="F1184" s="689"/>
      <c r="G1184" s="689"/>
      <c r="H1184" s="689"/>
      <c r="I1184" s="689"/>
      <c r="J1184" s="689"/>
      <c r="K1184" s="689"/>
      <c r="L1184" s="689"/>
      <c r="M1184" s="689"/>
      <c r="N1184" s="689"/>
      <c r="O1184" s="689"/>
      <c r="P1184" s="689"/>
      <c r="Q1184" s="689"/>
      <c r="R1184" s="689"/>
      <c r="S1184" s="689"/>
      <c r="T1184" s="689"/>
      <c r="U1184" s="689"/>
      <c r="V1184" s="689"/>
      <c r="W1184" s="689"/>
      <c r="X1184" s="689"/>
      <c r="Y1184" s="689"/>
      <c r="Z1184" s="689"/>
      <c r="AA1184" s="689"/>
      <c r="AB1184" s="689"/>
      <c r="AC1184" s="689"/>
      <c r="AD1184" s="689"/>
      <c r="AE1184" s="689"/>
      <c r="AF1184" s="689"/>
      <c r="AG1184" s="689"/>
      <c r="AH1184" s="689"/>
      <c r="AI1184" s="689"/>
      <c r="AJ1184" s="689"/>
      <c r="AK1184" s="689"/>
      <c r="AL1184" s="689"/>
      <c r="AM1184" s="726"/>
      <c r="AN1184" s="726"/>
      <c r="AO1184" s="726"/>
      <c r="AP1184" s="726"/>
      <c r="AQ1184" s="726"/>
      <c r="AR1184" s="726"/>
      <c r="AS1184" s="726"/>
      <c r="AT1184" s="726"/>
      <c r="AU1184" s="726"/>
      <c r="AV1184" s="726"/>
      <c r="AW1184" s="726"/>
      <c r="AX1184" s="726"/>
      <c r="AY1184" s="726"/>
      <c r="AZ1184" s="726"/>
      <c r="BA1184" s="726"/>
      <c r="BB1184" s="726"/>
      <c r="BC1184" s="726"/>
      <c r="BD1184" s="726"/>
      <c r="BE1184" s="726"/>
      <c r="BF1184" s="726"/>
      <c r="BG1184" s="726"/>
      <c r="BH1184" s="726"/>
      <c r="BI1184" s="726"/>
      <c r="BJ1184" s="726"/>
      <c r="BK1184" s="726"/>
      <c r="BL1184" s="726"/>
    </row>
    <row r="1185" spans="1:64" customFormat="1" x14ac:dyDescent="0.2">
      <c r="A1185" s="755" t="s">
        <v>1853</v>
      </c>
      <c r="B1185" s="756"/>
      <c r="C1185" s="726"/>
      <c r="D1185" s="689"/>
      <c r="E1185" s="689"/>
      <c r="F1185" s="689"/>
      <c r="G1185" s="689"/>
      <c r="H1185" s="689"/>
      <c r="I1185" s="689"/>
      <c r="J1185" s="689"/>
      <c r="K1185" s="689"/>
      <c r="L1185" s="689"/>
      <c r="M1185" s="689"/>
      <c r="N1185" s="689"/>
      <c r="O1185" s="689"/>
      <c r="P1185" s="689"/>
      <c r="Q1185" s="689"/>
      <c r="R1185" s="689"/>
      <c r="S1185" s="689"/>
      <c r="T1185" s="689"/>
      <c r="U1185" s="689"/>
      <c r="V1185" s="689"/>
      <c r="W1185" s="689"/>
      <c r="X1185" s="689"/>
      <c r="Y1185" s="689"/>
      <c r="Z1185" s="689"/>
      <c r="AA1185" s="689"/>
      <c r="AB1185" s="689"/>
      <c r="AC1185" s="689"/>
      <c r="AD1185" s="689"/>
      <c r="AE1185" s="689"/>
      <c r="AF1185" s="689"/>
      <c r="AG1185" s="689"/>
      <c r="AH1185" s="689"/>
      <c r="AI1185" s="689"/>
      <c r="AJ1185" s="689"/>
      <c r="AK1185" s="689"/>
      <c r="AL1185" s="689"/>
      <c r="AM1185" s="726"/>
      <c r="AN1185" s="726"/>
      <c r="AO1185" s="726"/>
      <c r="AP1185" s="726"/>
      <c r="AQ1185" s="726"/>
      <c r="AR1185" s="726"/>
      <c r="AS1185" s="726"/>
      <c r="AT1185" s="726"/>
      <c r="AU1185" s="726"/>
      <c r="AV1185" s="726"/>
      <c r="AW1185" s="726"/>
      <c r="AX1185" s="726"/>
      <c r="AY1185" s="726"/>
      <c r="AZ1185" s="726"/>
      <c r="BA1185" s="726"/>
      <c r="BB1185" s="726"/>
      <c r="BC1185" s="726"/>
      <c r="BD1185" s="726"/>
      <c r="BE1185" s="726"/>
      <c r="BF1185" s="726"/>
      <c r="BG1185" s="726"/>
      <c r="BH1185" s="726"/>
      <c r="BI1185" s="726"/>
      <c r="BJ1185" s="726"/>
      <c r="BK1185" s="726"/>
      <c r="BL1185" s="726"/>
    </row>
    <row r="1186" spans="1:64" customFormat="1" outlineLevel="1" x14ac:dyDescent="0.2">
      <c r="A1186" s="757"/>
      <c r="B1186" s="757" t="s">
        <v>219</v>
      </c>
      <c r="C1186" s="726"/>
      <c r="D1186" s="689"/>
      <c r="E1186" s="689"/>
      <c r="F1186" s="689"/>
      <c r="G1186" s="689"/>
      <c r="H1186" s="689"/>
      <c r="I1186" s="689"/>
      <c r="J1186" s="689"/>
      <c r="K1186" s="689"/>
      <c r="L1186" s="689"/>
      <c r="M1186" s="689"/>
      <c r="N1186" s="689"/>
      <c r="O1186" s="689"/>
      <c r="P1186" s="689"/>
      <c r="Q1186" s="689"/>
      <c r="R1186" s="689"/>
      <c r="S1186" s="689"/>
      <c r="T1186" s="689"/>
      <c r="U1186" s="689"/>
      <c r="V1186" s="689"/>
      <c r="W1186" s="689"/>
      <c r="X1186" s="689"/>
      <c r="Y1186" s="689"/>
      <c r="Z1186" s="689"/>
      <c r="AA1186" s="689"/>
      <c r="AB1186" s="689"/>
      <c r="AC1186" s="689"/>
      <c r="AD1186" s="689"/>
      <c r="AE1186" s="689"/>
      <c r="AF1186" s="689"/>
      <c r="AG1186" s="689"/>
      <c r="AH1186" s="689"/>
      <c r="AI1186" s="689"/>
      <c r="AJ1186" s="689"/>
      <c r="AK1186" s="689"/>
      <c r="AL1186" s="689"/>
      <c r="AM1186" s="726"/>
      <c r="AN1186" s="726"/>
      <c r="AO1186" s="726"/>
      <c r="AP1186" s="726"/>
      <c r="AQ1186" s="726"/>
      <c r="AR1186" s="726"/>
      <c r="AS1186" s="726"/>
      <c r="AT1186" s="726"/>
      <c r="AU1186" s="726"/>
      <c r="AV1186" s="726"/>
      <c r="AW1186" s="726"/>
      <c r="AX1186" s="726"/>
      <c r="AY1186" s="726"/>
      <c r="AZ1186" s="726"/>
      <c r="BA1186" s="726"/>
      <c r="BB1186" s="726"/>
      <c r="BC1186" s="726"/>
      <c r="BD1186" s="726"/>
      <c r="BE1186" s="726"/>
      <c r="BF1186" s="726"/>
      <c r="BG1186" s="726"/>
      <c r="BH1186" s="726"/>
      <c r="BI1186" s="726"/>
      <c r="BJ1186" s="726"/>
      <c r="BK1186" s="726"/>
      <c r="BL1186" s="726"/>
    </row>
    <row r="1187" spans="1:64" customFormat="1" outlineLevel="1" x14ac:dyDescent="0.2">
      <c r="A1187" s="758">
        <v>1.1000000000000001</v>
      </c>
      <c r="B1187" s="756" t="s">
        <v>306</v>
      </c>
      <c r="C1187" s="726"/>
      <c r="D1187" s="688" t="s">
        <v>1903</v>
      </c>
      <c r="E1187" s="689" t="s">
        <v>918</v>
      </c>
      <c r="F1187" s="689" t="s">
        <v>918</v>
      </c>
      <c r="G1187" s="689" t="s">
        <v>918</v>
      </c>
      <c r="H1187" s="689" t="s">
        <v>918</v>
      </c>
      <c r="I1187" s="689" t="s">
        <v>918</v>
      </c>
      <c r="J1187" s="689" t="s">
        <v>918</v>
      </c>
      <c r="K1187" s="689" t="s">
        <v>918</v>
      </c>
      <c r="L1187" s="689" t="s">
        <v>918</v>
      </c>
      <c r="M1187" s="689" t="s">
        <v>918</v>
      </c>
      <c r="N1187" s="689" t="s">
        <v>918</v>
      </c>
      <c r="O1187" s="689" t="s">
        <v>918</v>
      </c>
      <c r="P1187" s="689" t="s">
        <v>918</v>
      </c>
      <c r="Q1187" s="689" t="s">
        <v>918</v>
      </c>
      <c r="R1187" s="689" t="s">
        <v>918</v>
      </c>
      <c r="S1187" s="689" t="s">
        <v>918</v>
      </c>
      <c r="T1187" s="689" t="s">
        <v>918</v>
      </c>
      <c r="U1187" s="689" t="s">
        <v>918</v>
      </c>
      <c r="V1187" s="689" t="s">
        <v>918</v>
      </c>
      <c r="W1187" s="689" t="s">
        <v>918</v>
      </c>
      <c r="X1187" s="689" t="s">
        <v>918</v>
      </c>
      <c r="Y1187" s="689" t="s">
        <v>918</v>
      </c>
      <c r="Z1187" s="689" t="s">
        <v>918</v>
      </c>
      <c r="AA1187" s="689" t="s">
        <v>918</v>
      </c>
      <c r="AB1187" s="689" t="s">
        <v>918</v>
      </c>
      <c r="AC1187" s="689" t="s">
        <v>918</v>
      </c>
      <c r="AD1187" s="689" t="s">
        <v>918</v>
      </c>
      <c r="AE1187" s="689" t="s">
        <v>918</v>
      </c>
      <c r="AF1187" s="689" t="s">
        <v>918</v>
      </c>
      <c r="AG1187" s="689" t="s">
        <v>918</v>
      </c>
      <c r="AH1187" s="689" t="s">
        <v>918</v>
      </c>
      <c r="AI1187" s="689" t="s">
        <v>918</v>
      </c>
      <c r="AJ1187" s="689" t="s">
        <v>918</v>
      </c>
      <c r="AK1187" s="689" t="s">
        <v>918</v>
      </c>
      <c r="AL1187" s="689" t="s">
        <v>918</v>
      </c>
      <c r="AM1187" s="726"/>
      <c r="AN1187" s="726"/>
      <c r="AO1187" s="726"/>
      <c r="AP1187" s="726"/>
      <c r="AQ1187" s="726"/>
      <c r="AR1187" s="726"/>
      <c r="AS1187" s="726"/>
      <c r="AT1187" s="726"/>
      <c r="AU1187" s="726"/>
      <c r="AV1187" s="726"/>
      <c r="AW1187" s="726"/>
      <c r="AX1187" s="726"/>
      <c r="AY1187" s="726"/>
      <c r="AZ1187" s="726"/>
      <c r="BA1187" s="726"/>
      <c r="BB1187" s="726"/>
      <c r="BC1187" s="726"/>
      <c r="BD1187" s="726"/>
      <c r="BE1187" s="726"/>
      <c r="BF1187" s="726"/>
      <c r="BG1187" s="726"/>
      <c r="BH1187" s="726"/>
      <c r="BI1187" s="726"/>
      <c r="BJ1187" s="726"/>
      <c r="BK1187" s="726"/>
      <c r="BL1187" s="726"/>
    </row>
    <row r="1188" spans="1:64" customFormat="1" outlineLevel="1" x14ac:dyDescent="0.2">
      <c r="A1188" s="758">
        <v>1.2</v>
      </c>
      <c r="B1188" s="756" t="s">
        <v>307</v>
      </c>
      <c r="C1188" s="726"/>
      <c r="D1188" s="688" t="s">
        <v>1904</v>
      </c>
      <c r="E1188" s="689" t="s">
        <v>918</v>
      </c>
      <c r="F1188" s="689" t="s">
        <v>918</v>
      </c>
      <c r="G1188" s="689" t="s">
        <v>918</v>
      </c>
      <c r="H1188" s="689" t="s">
        <v>918</v>
      </c>
      <c r="I1188" s="689" t="s">
        <v>918</v>
      </c>
      <c r="J1188" s="689" t="s">
        <v>918</v>
      </c>
      <c r="K1188" s="689" t="s">
        <v>918</v>
      </c>
      <c r="L1188" s="689" t="s">
        <v>918</v>
      </c>
      <c r="M1188" s="689" t="s">
        <v>918</v>
      </c>
      <c r="N1188" s="689" t="s">
        <v>918</v>
      </c>
      <c r="O1188" s="689" t="s">
        <v>918</v>
      </c>
      <c r="P1188" s="689" t="s">
        <v>918</v>
      </c>
      <c r="Q1188" s="689" t="s">
        <v>918</v>
      </c>
      <c r="R1188" s="689" t="s">
        <v>918</v>
      </c>
      <c r="S1188" s="689" t="s">
        <v>918</v>
      </c>
      <c r="T1188" s="689" t="s">
        <v>918</v>
      </c>
      <c r="U1188" s="689" t="s">
        <v>918</v>
      </c>
      <c r="V1188" s="689" t="s">
        <v>918</v>
      </c>
      <c r="W1188" s="689" t="s">
        <v>918</v>
      </c>
      <c r="X1188" s="689" t="s">
        <v>918</v>
      </c>
      <c r="Y1188" s="689" t="s">
        <v>918</v>
      </c>
      <c r="Z1188" s="689" t="s">
        <v>918</v>
      </c>
      <c r="AA1188" s="689" t="s">
        <v>918</v>
      </c>
      <c r="AB1188" s="689" t="s">
        <v>918</v>
      </c>
      <c r="AC1188" s="689" t="s">
        <v>918</v>
      </c>
      <c r="AD1188" s="689" t="s">
        <v>918</v>
      </c>
      <c r="AE1188" s="689" t="s">
        <v>918</v>
      </c>
      <c r="AF1188" s="689" t="s">
        <v>918</v>
      </c>
      <c r="AG1188" s="689" t="s">
        <v>918</v>
      </c>
      <c r="AH1188" s="689" t="s">
        <v>918</v>
      </c>
      <c r="AI1188" s="689" t="s">
        <v>918</v>
      </c>
      <c r="AJ1188" s="689" t="s">
        <v>918</v>
      </c>
      <c r="AK1188" s="689" t="s">
        <v>918</v>
      </c>
      <c r="AL1188" s="689" t="s">
        <v>918</v>
      </c>
      <c r="AM1188" s="726"/>
      <c r="AN1188" s="726"/>
      <c r="AO1188" s="726"/>
      <c r="AP1188" s="726"/>
      <c r="AQ1188" s="726"/>
      <c r="AR1188" s="726"/>
      <c r="AS1188" s="726"/>
      <c r="AT1188" s="726"/>
      <c r="AU1188" s="726"/>
      <c r="AV1188" s="726"/>
      <c r="AW1188" s="726"/>
      <c r="AX1188" s="726"/>
      <c r="AY1188" s="726"/>
      <c r="AZ1188" s="726"/>
      <c r="BA1188" s="726"/>
      <c r="BB1188" s="726"/>
      <c r="BC1188" s="726"/>
      <c r="BD1188" s="726"/>
      <c r="BE1188" s="726"/>
      <c r="BF1188" s="726"/>
      <c r="BG1188" s="726"/>
      <c r="BH1188" s="726"/>
      <c r="BI1188" s="726"/>
      <c r="BJ1188" s="726"/>
      <c r="BK1188" s="726"/>
      <c r="BL1188" s="726"/>
    </row>
    <row r="1189" spans="1:64" customFormat="1" outlineLevel="1" x14ac:dyDescent="0.2">
      <c r="A1189" s="758">
        <v>1.3</v>
      </c>
      <c r="B1189" s="756" t="s">
        <v>15</v>
      </c>
      <c r="C1189" s="726"/>
      <c r="D1189" s="688" t="s">
        <v>1905</v>
      </c>
      <c r="E1189" s="689" t="s">
        <v>918</v>
      </c>
      <c r="F1189" s="689" t="s">
        <v>918</v>
      </c>
      <c r="G1189" s="689" t="s">
        <v>918</v>
      </c>
      <c r="H1189" s="689" t="s">
        <v>918</v>
      </c>
      <c r="I1189" s="689" t="s">
        <v>918</v>
      </c>
      <c r="J1189" s="689" t="s">
        <v>918</v>
      </c>
      <c r="K1189" s="689" t="s">
        <v>918</v>
      </c>
      <c r="L1189" s="689" t="s">
        <v>918</v>
      </c>
      <c r="M1189" s="689" t="s">
        <v>918</v>
      </c>
      <c r="N1189" s="689" t="s">
        <v>918</v>
      </c>
      <c r="O1189" s="689" t="s">
        <v>918</v>
      </c>
      <c r="P1189" s="689" t="s">
        <v>918</v>
      </c>
      <c r="Q1189" s="689" t="s">
        <v>918</v>
      </c>
      <c r="R1189" s="689" t="s">
        <v>918</v>
      </c>
      <c r="S1189" s="689" t="s">
        <v>918</v>
      </c>
      <c r="T1189" s="689" t="s">
        <v>918</v>
      </c>
      <c r="U1189" s="689" t="s">
        <v>918</v>
      </c>
      <c r="V1189" s="689" t="s">
        <v>918</v>
      </c>
      <c r="W1189" s="689" t="s">
        <v>918</v>
      </c>
      <c r="X1189" s="689" t="s">
        <v>918</v>
      </c>
      <c r="Y1189" s="689" t="s">
        <v>918</v>
      </c>
      <c r="Z1189" s="689" t="s">
        <v>918</v>
      </c>
      <c r="AA1189" s="689" t="s">
        <v>918</v>
      </c>
      <c r="AB1189" s="689" t="s">
        <v>918</v>
      </c>
      <c r="AC1189" s="689" t="s">
        <v>918</v>
      </c>
      <c r="AD1189" s="689" t="s">
        <v>918</v>
      </c>
      <c r="AE1189" s="689" t="s">
        <v>918</v>
      </c>
      <c r="AF1189" s="689" t="s">
        <v>918</v>
      </c>
      <c r="AG1189" s="689" t="s">
        <v>918</v>
      </c>
      <c r="AH1189" s="689" t="s">
        <v>918</v>
      </c>
      <c r="AI1189" s="689" t="s">
        <v>918</v>
      </c>
      <c r="AJ1189" s="689" t="s">
        <v>918</v>
      </c>
      <c r="AK1189" s="689" t="s">
        <v>918</v>
      </c>
      <c r="AL1189" s="689" t="s">
        <v>918</v>
      </c>
      <c r="AM1189" s="726"/>
      <c r="AN1189" s="726"/>
      <c r="AO1189" s="726"/>
      <c r="AP1189" s="726"/>
      <c r="AQ1189" s="726"/>
      <c r="AR1189" s="726"/>
      <c r="AS1189" s="726"/>
      <c r="AT1189" s="726"/>
      <c r="AU1189" s="726"/>
      <c r="AV1189" s="726"/>
      <c r="AW1189" s="726"/>
      <c r="AX1189" s="726"/>
      <c r="AY1189" s="785"/>
      <c r="AZ1189" s="785"/>
      <c r="BA1189" s="785"/>
      <c r="BB1189" s="785"/>
      <c r="BC1189" s="785"/>
      <c r="BD1189" s="785"/>
      <c r="BE1189" s="785"/>
      <c r="BF1189" s="785"/>
      <c r="BG1189" s="785"/>
      <c r="BH1189" s="785"/>
      <c r="BI1189" s="785"/>
      <c r="BJ1189" s="785"/>
      <c r="BK1189" s="785"/>
      <c r="BL1189" s="785"/>
    </row>
    <row r="1190" spans="1:64" customFormat="1" outlineLevel="1" x14ac:dyDescent="0.2">
      <c r="A1190" s="758">
        <v>1.4</v>
      </c>
      <c r="B1190" s="756" t="s">
        <v>577</v>
      </c>
      <c r="C1190" s="726"/>
      <c r="D1190" s="688" t="s">
        <v>1906</v>
      </c>
      <c r="E1190" s="689" t="s">
        <v>918</v>
      </c>
      <c r="F1190" s="689" t="s">
        <v>918</v>
      </c>
      <c r="G1190" s="689" t="s">
        <v>918</v>
      </c>
      <c r="H1190" s="689" t="s">
        <v>918</v>
      </c>
      <c r="I1190" s="689" t="s">
        <v>918</v>
      </c>
      <c r="J1190" s="689" t="s">
        <v>918</v>
      </c>
      <c r="K1190" s="689" t="s">
        <v>918</v>
      </c>
      <c r="L1190" s="689" t="s">
        <v>918</v>
      </c>
      <c r="M1190" s="689" t="s">
        <v>918</v>
      </c>
      <c r="N1190" s="689" t="s">
        <v>918</v>
      </c>
      <c r="O1190" s="689" t="s">
        <v>918</v>
      </c>
      <c r="P1190" s="689" t="s">
        <v>918</v>
      </c>
      <c r="Q1190" s="689" t="s">
        <v>918</v>
      </c>
      <c r="R1190" s="689" t="s">
        <v>918</v>
      </c>
      <c r="S1190" s="689" t="s">
        <v>918</v>
      </c>
      <c r="T1190" s="689" t="s">
        <v>918</v>
      </c>
      <c r="U1190" s="689" t="s">
        <v>918</v>
      </c>
      <c r="V1190" s="689" t="s">
        <v>918</v>
      </c>
      <c r="W1190" s="689" t="s">
        <v>918</v>
      </c>
      <c r="X1190" s="689" t="s">
        <v>918</v>
      </c>
      <c r="Y1190" s="689" t="s">
        <v>918</v>
      </c>
      <c r="Z1190" s="689" t="s">
        <v>918</v>
      </c>
      <c r="AA1190" s="689" t="s">
        <v>918</v>
      </c>
      <c r="AB1190" s="689" t="s">
        <v>918</v>
      </c>
      <c r="AC1190" s="689" t="s">
        <v>918</v>
      </c>
      <c r="AD1190" s="689" t="s">
        <v>918</v>
      </c>
      <c r="AE1190" s="689" t="s">
        <v>918</v>
      </c>
      <c r="AF1190" s="689" t="s">
        <v>918</v>
      </c>
      <c r="AG1190" s="689" t="s">
        <v>918</v>
      </c>
      <c r="AH1190" s="689" t="s">
        <v>918</v>
      </c>
      <c r="AI1190" s="689" t="s">
        <v>918</v>
      </c>
      <c r="AJ1190" s="689" t="s">
        <v>918</v>
      </c>
      <c r="AK1190" s="689" t="s">
        <v>918</v>
      </c>
      <c r="AL1190" s="689" t="s">
        <v>918</v>
      </c>
      <c r="AM1190" s="726"/>
      <c r="AN1190" s="726"/>
      <c r="AO1190" s="726"/>
      <c r="AP1190" s="726"/>
      <c r="AQ1190" s="726"/>
      <c r="AR1190" s="726"/>
      <c r="AS1190" s="726"/>
      <c r="AT1190" s="726"/>
      <c r="AU1190" s="726"/>
      <c r="AV1190" s="726"/>
      <c r="AW1190" s="726"/>
      <c r="AX1190" s="726"/>
      <c r="AY1190" s="785"/>
      <c r="AZ1190" s="785"/>
      <c r="BA1190" s="785"/>
      <c r="BB1190" s="785"/>
      <c r="BC1190" s="785"/>
      <c r="BD1190" s="785"/>
      <c r="BE1190" s="785"/>
      <c r="BF1190" s="785"/>
      <c r="BG1190" s="785"/>
      <c r="BH1190" s="785"/>
      <c r="BI1190" s="785"/>
      <c r="BJ1190" s="785"/>
      <c r="BK1190" s="785"/>
      <c r="BL1190" s="785"/>
    </row>
    <row r="1191" spans="1:64" customFormat="1" outlineLevel="1" x14ac:dyDescent="0.2">
      <c r="A1191" s="760" t="s">
        <v>296</v>
      </c>
      <c r="B1191" s="756" t="s">
        <v>292</v>
      </c>
      <c r="C1191" s="726"/>
      <c r="D1191" s="688" t="s">
        <v>1907</v>
      </c>
      <c r="E1191" s="689" t="s">
        <v>918</v>
      </c>
      <c r="F1191" s="689" t="s">
        <v>918</v>
      </c>
      <c r="G1191" s="689" t="s">
        <v>918</v>
      </c>
      <c r="H1191" s="689" t="s">
        <v>918</v>
      </c>
      <c r="I1191" s="689" t="s">
        <v>918</v>
      </c>
      <c r="J1191" s="689" t="s">
        <v>918</v>
      </c>
      <c r="K1191" s="689" t="s">
        <v>918</v>
      </c>
      <c r="L1191" s="689" t="s">
        <v>918</v>
      </c>
      <c r="M1191" s="689" t="s">
        <v>918</v>
      </c>
      <c r="N1191" s="689" t="s">
        <v>918</v>
      </c>
      <c r="O1191" s="689" t="s">
        <v>918</v>
      </c>
      <c r="P1191" s="689" t="s">
        <v>918</v>
      </c>
      <c r="Q1191" s="689" t="s">
        <v>918</v>
      </c>
      <c r="R1191" s="689" t="s">
        <v>918</v>
      </c>
      <c r="S1191" s="689" t="s">
        <v>918</v>
      </c>
      <c r="T1191" s="689" t="s">
        <v>918</v>
      </c>
      <c r="U1191" s="689" t="s">
        <v>918</v>
      </c>
      <c r="V1191" s="689" t="s">
        <v>918</v>
      </c>
      <c r="W1191" s="689" t="s">
        <v>918</v>
      </c>
      <c r="X1191" s="689" t="s">
        <v>918</v>
      </c>
      <c r="Y1191" s="689" t="s">
        <v>918</v>
      </c>
      <c r="Z1191" s="689" t="s">
        <v>918</v>
      </c>
      <c r="AA1191" s="689" t="s">
        <v>918</v>
      </c>
      <c r="AB1191" s="689" t="s">
        <v>918</v>
      </c>
      <c r="AC1191" s="689" t="s">
        <v>918</v>
      </c>
      <c r="AD1191" s="689" t="s">
        <v>918</v>
      </c>
      <c r="AE1191" s="689" t="s">
        <v>918</v>
      </c>
      <c r="AF1191" s="689" t="s">
        <v>918</v>
      </c>
      <c r="AG1191" s="689" t="s">
        <v>918</v>
      </c>
      <c r="AH1191" s="689" t="s">
        <v>918</v>
      </c>
      <c r="AI1191" s="689" t="s">
        <v>918</v>
      </c>
      <c r="AJ1191" s="689" t="s">
        <v>918</v>
      </c>
      <c r="AK1191" s="689" t="s">
        <v>918</v>
      </c>
      <c r="AL1191" s="689" t="s">
        <v>918</v>
      </c>
      <c r="AM1191" s="726"/>
      <c r="AN1191" s="726"/>
      <c r="AO1191" s="726"/>
      <c r="AP1191" s="726"/>
      <c r="AQ1191" s="726"/>
      <c r="AR1191" s="726"/>
      <c r="AS1191" s="726"/>
      <c r="AT1191" s="726"/>
      <c r="AU1191" s="726"/>
      <c r="AV1191" s="726"/>
      <c r="AW1191" s="726"/>
      <c r="AX1191" s="726"/>
      <c r="AY1191" s="785"/>
      <c r="AZ1191" s="785"/>
      <c r="BA1191" s="785"/>
      <c r="BB1191" s="785"/>
      <c r="BC1191" s="785"/>
      <c r="BD1191" s="785"/>
      <c r="BE1191" s="785"/>
      <c r="BF1191" s="785"/>
      <c r="BG1191" s="785"/>
      <c r="BH1191" s="785"/>
      <c r="BI1191" s="785"/>
      <c r="BJ1191" s="785"/>
      <c r="BK1191" s="785"/>
      <c r="BL1191" s="785"/>
    </row>
    <row r="1192" spans="1:64" customFormat="1" outlineLevel="1" x14ac:dyDescent="0.2">
      <c r="A1192" s="760" t="s">
        <v>297</v>
      </c>
      <c r="B1192" s="756" t="s">
        <v>537</v>
      </c>
      <c r="C1192" s="726"/>
      <c r="D1192" s="688" t="s">
        <v>1908</v>
      </c>
      <c r="E1192" s="689" t="s">
        <v>918</v>
      </c>
      <c r="F1192" s="689" t="s">
        <v>918</v>
      </c>
      <c r="G1192" s="689" t="s">
        <v>918</v>
      </c>
      <c r="H1192" s="689" t="s">
        <v>918</v>
      </c>
      <c r="I1192" s="689" t="s">
        <v>918</v>
      </c>
      <c r="J1192" s="689" t="s">
        <v>918</v>
      </c>
      <c r="K1192" s="689" t="s">
        <v>918</v>
      </c>
      <c r="L1192" s="689" t="s">
        <v>918</v>
      </c>
      <c r="M1192" s="689" t="s">
        <v>918</v>
      </c>
      <c r="N1192" s="689" t="s">
        <v>918</v>
      </c>
      <c r="O1192" s="689" t="s">
        <v>918</v>
      </c>
      <c r="P1192" s="689" t="s">
        <v>918</v>
      </c>
      <c r="Q1192" s="689" t="s">
        <v>918</v>
      </c>
      <c r="R1192" s="689" t="s">
        <v>918</v>
      </c>
      <c r="S1192" s="689" t="s">
        <v>918</v>
      </c>
      <c r="T1192" s="689" t="s">
        <v>918</v>
      </c>
      <c r="U1192" s="689" t="s">
        <v>918</v>
      </c>
      <c r="V1192" s="689" t="s">
        <v>918</v>
      </c>
      <c r="W1192" s="689" t="s">
        <v>918</v>
      </c>
      <c r="X1192" s="689" t="s">
        <v>918</v>
      </c>
      <c r="Y1192" s="689" t="s">
        <v>918</v>
      </c>
      <c r="Z1192" s="689" t="s">
        <v>918</v>
      </c>
      <c r="AA1192" s="689" t="s">
        <v>918</v>
      </c>
      <c r="AB1192" s="689" t="s">
        <v>918</v>
      </c>
      <c r="AC1192" s="689" t="s">
        <v>918</v>
      </c>
      <c r="AD1192" s="689" t="s">
        <v>918</v>
      </c>
      <c r="AE1192" s="689" t="s">
        <v>918</v>
      </c>
      <c r="AF1192" s="689" t="s">
        <v>918</v>
      </c>
      <c r="AG1192" s="689" t="s">
        <v>918</v>
      </c>
      <c r="AH1192" s="689" t="s">
        <v>918</v>
      </c>
      <c r="AI1192" s="689" t="s">
        <v>918</v>
      </c>
      <c r="AJ1192" s="689" t="s">
        <v>918</v>
      </c>
      <c r="AK1192" s="689" t="s">
        <v>918</v>
      </c>
      <c r="AL1192" s="689" t="s">
        <v>918</v>
      </c>
      <c r="AM1192" s="726"/>
      <c r="AN1192" s="726"/>
      <c r="AO1192" s="726"/>
      <c r="AP1192" s="726"/>
      <c r="AQ1192" s="726"/>
      <c r="AR1192" s="726"/>
      <c r="AS1192" s="726"/>
      <c r="AT1192" s="726"/>
      <c r="AU1192" s="726"/>
      <c r="AV1192" s="726"/>
      <c r="AW1192" s="726"/>
      <c r="AX1192" s="726"/>
      <c r="AY1192" s="785"/>
      <c r="AZ1192" s="785"/>
      <c r="BA1192" s="785"/>
      <c r="BB1192" s="785"/>
      <c r="BC1192" s="785"/>
      <c r="BD1192" s="785"/>
      <c r="BE1192" s="785"/>
      <c r="BF1192" s="785"/>
      <c r="BG1192" s="785"/>
      <c r="BH1192" s="785"/>
      <c r="BI1192" s="785"/>
      <c r="BJ1192" s="785"/>
      <c r="BK1192" s="785"/>
      <c r="BL1192" s="785"/>
    </row>
    <row r="1193" spans="1:64" customFormat="1" outlineLevel="1" x14ac:dyDescent="0.2">
      <c r="A1193" s="760" t="s">
        <v>66</v>
      </c>
      <c r="B1193" s="756" t="s">
        <v>293</v>
      </c>
      <c r="C1193" s="726"/>
      <c r="D1193" s="688" t="s">
        <v>1909</v>
      </c>
      <c r="E1193" s="689" t="s">
        <v>918</v>
      </c>
      <c r="F1193" s="689" t="s">
        <v>918</v>
      </c>
      <c r="G1193" s="689" t="s">
        <v>918</v>
      </c>
      <c r="H1193" s="689" t="s">
        <v>918</v>
      </c>
      <c r="I1193" s="689" t="s">
        <v>918</v>
      </c>
      <c r="J1193" s="689" t="s">
        <v>918</v>
      </c>
      <c r="K1193" s="689" t="s">
        <v>918</v>
      </c>
      <c r="L1193" s="689" t="s">
        <v>918</v>
      </c>
      <c r="M1193" s="689" t="s">
        <v>918</v>
      </c>
      <c r="N1193" s="689" t="s">
        <v>918</v>
      </c>
      <c r="O1193" s="689" t="s">
        <v>918</v>
      </c>
      <c r="P1193" s="689" t="s">
        <v>918</v>
      </c>
      <c r="Q1193" s="689" t="s">
        <v>918</v>
      </c>
      <c r="R1193" s="689" t="s">
        <v>918</v>
      </c>
      <c r="S1193" s="689" t="s">
        <v>918</v>
      </c>
      <c r="T1193" s="689" t="s">
        <v>918</v>
      </c>
      <c r="U1193" s="689" t="s">
        <v>918</v>
      </c>
      <c r="V1193" s="689" t="s">
        <v>918</v>
      </c>
      <c r="W1193" s="689" t="s">
        <v>918</v>
      </c>
      <c r="X1193" s="689" t="s">
        <v>918</v>
      </c>
      <c r="Y1193" s="689" t="s">
        <v>918</v>
      </c>
      <c r="Z1193" s="689" t="s">
        <v>918</v>
      </c>
      <c r="AA1193" s="689" t="s">
        <v>918</v>
      </c>
      <c r="AB1193" s="689" t="s">
        <v>918</v>
      </c>
      <c r="AC1193" s="689" t="s">
        <v>918</v>
      </c>
      <c r="AD1193" s="689" t="s">
        <v>918</v>
      </c>
      <c r="AE1193" s="689" t="s">
        <v>918</v>
      </c>
      <c r="AF1193" s="689" t="s">
        <v>918</v>
      </c>
      <c r="AG1193" s="689" t="s">
        <v>918</v>
      </c>
      <c r="AH1193" s="689" t="s">
        <v>918</v>
      </c>
      <c r="AI1193" s="689" t="s">
        <v>918</v>
      </c>
      <c r="AJ1193" s="689" t="s">
        <v>918</v>
      </c>
      <c r="AK1193" s="689" t="s">
        <v>918</v>
      </c>
      <c r="AL1193" s="689" t="s">
        <v>918</v>
      </c>
      <c r="AM1193" s="726"/>
      <c r="AN1193" s="726"/>
      <c r="AO1193" s="726"/>
      <c r="AP1193" s="726"/>
      <c r="AQ1193" s="726"/>
      <c r="AR1193" s="726"/>
      <c r="AS1193" s="726"/>
      <c r="AT1193" s="726"/>
      <c r="AU1193" s="726"/>
      <c r="AV1193" s="726"/>
      <c r="AW1193" s="726"/>
      <c r="AX1193" s="726"/>
      <c r="AY1193" s="785"/>
      <c r="AZ1193" s="785"/>
      <c r="BA1193" s="785"/>
      <c r="BB1193" s="785"/>
      <c r="BC1193" s="785"/>
      <c r="BD1193" s="785"/>
      <c r="BE1193" s="785"/>
      <c r="BF1193" s="785"/>
      <c r="BG1193" s="785"/>
      <c r="BH1193" s="785"/>
      <c r="BI1193" s="785"/>
      <c r="BJ1193" s="785"/>
      <c r="BK1193" s="785"/>
      <c r="BL1193" s="785"/>
    </row>
    <row r="1194" spans="1:64" customFormat="1" outlineLevel="1" x14ac:dyDescent="0.2">
      <c r="A1194" s="760" t="s">
        <v>67</v>
      </c>
      <c r="B1194" s="756" t="s">
        <v>16</v>
      </c>
      <c r="C1194" s="726"/>
      <c r="D1194" s="688" t="s">
        <v>1910</v>
      </c>
      <c r="E1194" s="689" t="s">
        <v>918</v>
      </c>
      <c r="F1194" s="689" t="s">
        <v>918</v>
      </c>
      <c r="G1194" s="689" t="s">
        <v>918</v>
      </c>
      <c r="H1194" s="689" t="s">
        <v>918</v>
      </c>
      <c r="I1194" s="689" t="s">
        <v>918</v>
      </c>
      <c r="J1194" s="689" t="s">
        <v>918</v>
      </c>
      <c r="K1194" s="689" t="s">
        <v>918</v>
      </c>
      <c r="L1194" s="689" t="s">
        <v>918</v>
      </c>
      <c r="M1194" s="689" t="s">
        <v>918</v>
      </c>
      <c r="N1194" s="689" t="s">
        <v>918</v>
      </c>
      <c r="O1194" s="689" t="s">
        <v>918</v>
      </c>
      <c r="P1194" s="689" t="s">
        <v>918</v>
      </c>
      <c r="Q1194" s="689" t="s">
        <v>918</v>
      </c>
      <c r="R1194" s="689" t="s">
        <v>918</v>
      </c>
      <c r="S1194" s="689" t="s">
        <v>918</v>
      </c>
      <c r="T1194" s="689" t="s">
        <v>918</v>
      </c>
      <c r="U1194" s="689" t="s">
        <v>918</v>
      </c>
      <c r="V1194" s="689" t="s">
        <v>918</v>
      </c>
      <c r="W1194" s="689" t="s">
        <v>918</v>
      </c>
      <c r="X1194" s="689" t="s">
        <v>918</v>
      </c>
      <c r="Y1194" s="689" t="s">
        <v>918</v>
      </c>
      <c r="Z1194" s="689" t="s">
        <v>918</v>
      </c>
      <c r="AA1194" s="689" t="s">
        <v>918</v>
      </c>
      <c r="AB1194" s="689" t="s">
        <v>918</v>
      </c>
      <c r="AC1194" s="689" t="s">
        <v>918</v>
      </c>
      <c r="AD1194" s="689" t="s">
        <v>918</v>
      </c>
      <c r="AE1194" s="689" t="s">
        <v>918</v>
      </c>
      <c r="AF1194" s="689" t="s">
        <v>918</v>
      </c>
      <c r="AG1194" s="689" t="s">
        <v>918</v>
      </c>
      <c r="AH1194" s="689" t="s">
        <v>918</v>
      </c>
      <c r="AI1194" s="689" t="s">
        <v>918</v>
      </c>
      <c r="AJ1194" s="689" t="s">
        <v>918</v>
      </c>
      <c r="AK1194" s="689" t="s">
        <v>918</v>
      </c>
      <c r="AL1194" s="689" t="s">
        <v>918</v>
      </c>
      <c r="AM1194" s="726"/>
      <c r="AN1194" s="726"/>
      <c r="AO1194" s="726"/>
      <c r="AP1194" s="726"/>
      <c r="AQ1194" s="726"/>
      <c r="AR1194" s="726"/>
      <c r="AS1194" s="726"/>
      <c r="AT1194" s="726"/>
      <c r="AU1194" s="726"/>
      <c r="AV1194" s="726"/>
      <c r="AW1194" s="726"/>
      <c r="AX1194" s="726"/>
      <c r="AY1194" s="785"/>
      <c r="AZ1194" s="785"/>
      <c r="BA1194" s="785"/>
      <c r="BB1194" s="785"/>
      <c r="BC1194" s="785"/>
      <c r="BD1194" s="785"/>
      <c r="BE1194" s="785"/>
      <c r="BF1194" s="785"/>
      <c r="BG1194" s="785"/>
      <c r="BH1194" s="785"/>
      <c r="BI1194" s="785"/>
      <c r="BJ1194" s="785"/>
      <c r="BK1194" s="785"/>
      <c r="BL1194" s="785"/>
    </row>
    <row r="1195" spans="1:64" customFormat="1" outlineLevel="1" x14ac:dyDescent="0.2">
      <c r="A1195" s="760" t="s">
        <v>68</v>
      </c>
      <c r="B1195" s="756" t="s">
        <v>294</v>
      </c>
      <c r="C1195" s="726"/>
      <c r="D1195" s="688" t="s">
        <v>1911</v>
      </c>
      <c r="E1195" s="689" t="s">
        <v>918</v>
      </c>
      <c r="F1195" s="689" t="s">
        <v>918</v>
      </c>
      <c r="G1195" s="689" t="s">
        <v>918</v>
      </c>
      <c r="H1195" s="689" t="s">
        <v>918</v>
      </c>
      <c r="I1195" s="689" t="s">
        <v>918</v>
      </c>
      <c r="J1195" s="689" t="s">
        <v>918</v>
      </c>
      <c r="K1195" s="689" t="s">
        <v>918</v>
      </c>
      <c r="L1195" s="689" t="s">
        <v>918</v>
      </c>
      <c r="M1195" s="689" t="s">
        <v>918</v>
      </c>
      <c r="N1195" s="689" t="s">
        <v>918</v>
      </c>
      <c r="O1195" s="689" t="s">
        <v>918</v>
      </c>
      <c r="P1195" s="689" t="s">
        <v>918</v>
      </c>
      <c r="Q1195" s="689" t="s">
        <v>918</v>
      </c>
      <c r="R1195" s="689" t="s">
        <v>918</v>
      </c>
      <c r="S1195" s="689" t="s">
        <v>918</v>
      </c>
      <c r="T1195" s="689" t="s">
        <v>918</v>
      </c>
      <c r="U1195" s="689" t="s">
        <v>918</v>
      </c>
      <c r="V1195" s="689" t="s">
        <v>918</v>
      </c>
      <c r="W1195" s="689" t="s">
        <v>918</v>
      </c>
      <c r="X1195" s="689" t="s">
        <v>918</v>
      </c>
      <c r="Y1195" s="689" t="s">
        <v>918</v>
      </c>
      <c r="Z1195" s="689" t="s">
        <v>918</v>
      </c>
      <c r="AA1195" s="689" t="s">
        <v>918</v>
      </c>
      <c r="AB1195" s="689" t="s">
        <v>918</v>
      </c>
      <c r="AC1195" s="689" t="s">
        <v>918</v>
      </c>
      <c r="AD1195" s="689" t="s">
        <v>918</v>
      </c>
      <c r="AE1195" s="689" t="s">
        <v>918</v>
      </c>
      <c r="AF1195" s="689" t="s">
        <v>918</v>
      </c>
      <c r="AG1195" s="689" t="s">
        <v>918</v>
      </c>
      <c r="AH1195" s="689" t="s">
        <v>918</v>
      </c>
      <c r="AI1195" s="689" t="s">
        <v>918</v>
      </c>
      <c r="AJ1195" s="689" t="s">
        <v>918</v>
      </c>
      <c r="AK1195" s="689" t="s">
        <v>918</v>
      </c>
      <c r="AL1195" s="689" t="s">
        <v>918</v>
      </c>
      <c r="AM1195" s="726"/>
      <c r="AN1195" s="726"/>
      <c r="AO1195" s="726"/>
      <c r="AP1195" s="726"/>
      <c r="AQ1195" s="726"/>
      <c r="AR1195" s="726"/>
      <c r="AS1195" s="726"/>
      <c r="AT1195" s="726"/>
      <c r="AU1195" s="726"/>
      <c r="AV1195" s="726"/>
      <c r="AW1195" s="726"/>
      <c r="AX1195" s="726"/>
      <c r="AY1195" s="785"/>
      <c r="AZ1195" s="785"/>
      <c r="BA1195" s="785"/>
      <c r="BB1195" s="785"/>
      <c r="BC1195" s="785"/>
      <c r="BD1195" s="785"/>
      <c r="BE1195" s="785"/>
      <c r="BF1195" s="785"/>
      <c r="BG1195" s="785"/>
      <c r="BH1195" s="785"/>
      <c r="BI1195" s="785"/>
      <c r="BJ1195" s="785"/>
      <c r="BK1195" s="785"/>
      <c r="BL1195" s="785"/>
    </row>
    <row r="1196" spans="1:64" customFormat="1" outlineLevel="1" x14ac:dyDescent="0.2">
      <c r="A1196" s="760" t="s">
        <v>575</v>
      </c>
      <c r="B1196" s="756" t="s">
        <v>576</v>
      </c>
      <c r="C1196" s="726"/>
      <c r="D1196" s="688" t="s">
        <v>1912</v>
      </c>
      <c r="E1196" s="689" t="s">
        <v>918</v>
      </c>
      <c r="F1196" s="689" t="s">
        <v>918</v>
      </c>
      <c r="G1196" s="689" t="s">
        <v>918</v>
      </c>
      <c r="H1196" s="689" t="s">
        <v>918</v>
      </c>
      <c r="I1196" s="689" t="s">
        <v>918</v>
      </c>
      <c r="J1196" s="689" t="s">
        <v>918</v>
      </c>
      <c r="K1196" s="689" t="s">
        <v>918</v>
      </c>
      <c r="L1196" s="689" t="s">
        <v>918</v>
      </c>
      <c r="M1196" s="689" t="s">
        <v>918</v>
      </c>
      <c r="N1196" s="689" t="s">
        <v>918</v>
      </c>
      <c r="O1196" s="689" t="s">
        <v>918</v>
      </c>
      <c r="P1196" s="689" t="s">
        <v>918</v>
      </c>
      <c r="Q1196" s="689" t="s">
        <v>918</v>
      </c>
      <c r="R1196" s="689" t="s">
        <v>918</v>
      </c>
      <c r="S1196" s="689" t="s">
        <v>918</v>
      </c>
      <c r="T1196" s="689" t="s">
        <v>918</v>
      </c>
      <c r="U1196" s="689" t="s">
        <v>918</v>
      </c>
      <c r="V1196" s="689" t="s">
        <v>918</v>
      </c>
      <c r="W1196" s="689" t="s">
        <v>918</v>
      </c>
      <c r="X1196" s="689" t="s">
        <v>918</v>
      </c>
      <c r="Y1196" s="689" t="s">
        <v>918</v>
      </c>
      <c r="Z1196" s="689" t="s">
        <v>918</v>
      </c>
      <c r="AA1196" s="689" t="s">
        <v>918</v>
      </c>
      <c r="AB1196" s="689" t="s">
        <v>918</v>
      </c>
      <c r="AC1196" s="689" t="s">
        <v>918</v>
      </c>
      <c r="AD1196" s="689" t="s">
        <v>918</v>
      </c>
      <c r="AE1196" s="689" t="s">
        <v>918</v>
      </c>
      <c r="AF1196" s="689" t="s">
        <v>918</v>
      </c>
      <c r="AG1196" s="689" t="s">
        <v>918</v>
      </c>
      <c r="AH1196" s="689" t="s">
        <v>918</v>
      </c>
      <c r="AI1196" s="689" t="s">
        <v>918</v>
      </c>
      <c r="AJ1196" s="689" t="s">
        <v>918</v>
      </c>
      <c r="AK1196" s="689" t="s">
        <v>918</v>
      </c>
      <c r="AL1196" s="689" t="s">
        <v>918</v>
      </c>
      <c r="AM1196" s="726"/>
      <c r="AN1196" s="726"/>
      <c r="AO1196" s="726"/>
      <c r="AP1196" s="726"/>
      <c r="AQ1196" s="726"/>
      <c r="AR1196" s="726"/>
      <c r="AS1196" s="726"/>
      <c r="AT1196" s="726"/>
      <c r="AU1196" s="726"/>
      <c r="AV1196" s="726"/>
      <c r="AW1196" s="726"/>
      <c r="AX1196" s="726"/>
      <c r="AY1196" s="785"/>
      <c r="AZ1196" s="785"/>
      <c r="BA1196" s="785"/>
      <c r="BB1196" s="785"/>
      <c r="BC1196" s="785"/>
      <c r="BD1196" s="785"/>
      <c r="BE1196" s="785"/>
      <c r="BF1196" s="785"/>
      <c r="BG1196" s="785"/>
      <c r="BH1196" s="785"/>
      <c r="BI1196" s="785"/>
      <c r="BJ1196" s="785"/>
      <c r="BK1196" s="785"/>
      <c r="BL1196" s="785"/>
    </row>
    <row r="1197" spans="1:64" customFormat="1" outlineLevel="1" x14ac:dyDescent="0.2">
      <c r="A1197" s="760" t="s">
        <v>60</v>
      </c>
      <c r="B1197" s="756" t="s">
        <v>295</v>
      </c>
      <c r="C1197" s="726"/>
      <c r="D1197" s="688" t="s">
        <v>1913</v>
      </c>
      <c r="E1197" s="689" t="s">
        <v>918</v>
      </c>
      <c r="F1197" s="689" t="s">
        <v>918</v>
      </c>
      <c r="G1197" s="689" t="s">
        <v>918</v>
      </c>
      <c r="H1197" s="689" t="s">
        <v>918</v>
      </c>
      <c r="I1197" s="689" t="s">
        <v>918</v>
      </c>
      <c r="J1197" s="689" t="s">
        <v>918</v>
      </c>
      <c r="K1197" s="689" t="s">
        <v>918</v>
      </c>
      <c r="L1197" s="689" t="s">
        <v>918</v>
      </c>
      <c r="M1197" s="689" t="s">
        <v>918</v>
      </c>
      <c r="N1197" s="689" t="s">
        <v>918</v>
      </c>
      <c r="O1197" s="689" t="s">
        <v>918</v>
      </c>
      <c r="P1197" s="689" t="s">
        <v>918</v>
      </c>
      <c r="Q1197" s="689" t="s">
        <v>918</v>
      </c>
      <c r="R1197" s="689" t="s">
        <v>918</v>
      </c>
      <c r="S1197" s="689" t="s">
        <v>918</v>
      </c>
      <c r="T1197" s="689" t="s">
        <v>918</v>
      </c>
      <c r="U1197" s="689" t="s">
        <v>918</v>
      </c>
      <c r="V1197" s="689" t="s">
        <v>918</v>
      </c>
      <c r="W1197" s="689" t="s">
        <v>918</v>
      </c>
      <c r="X1197" s="689" t="s">
        <v>918</v>
      </c>
      <c r="Y1197" s="689" t="s">
        <v>918</v>
      </c>
      <c r="Z1197" s="689" t="s">
        <v>918</v>
      </c>
      <c r="AA1197" s="689" t="s">
        <v>918</v>
      </c>
      <c r="AB1197" s="689" t="s">
        <v>918</v>
      </c>
      <c r="AC1197" s="689" t="s">
        <v>918</v>
      </c>
      <c r="AD1197" s="689" t="s">
        <v>918</v>
      </c>
      <c r="AE1197" s="689" t="s">
        <v>918</v>
      </c>
      <c r="AF1197" s="689" t="s">
        <v>918</v>
      </c>
      <c r="AG1197" s="689" t="s">
        <v>918</v>
      </c>
      <c r="AH1197" s="689" t="s">
        <v>918</v>
      </c>
      <c r="AI1197" s="689" t="s">
        <v>918</v>
      </c>
      <c r="AJ1197" s="689" t="s">
        <v>918</v>
      </c>
      <c r="AK1197" s="689" t="s">
        <v>918</v>
      </c>
      <c r="AL1197" s="689" t="s">
        <v>918</v>
      </c>
      <c r="AM1197" s="726"/>
      <c r="AN1197" s="726"/>
      <c r="AO1197" s="726"/>
      <c r="AP1197" s="726"/>
      <c r="AQ1197" s="726"/>
      <c r="AR1197" s="726"/>
      <c r="AS1197" s="726"/>
      <c r="AT1197" s="726"/>
      <c r="AU1197" s="726"/>
      <c r="AV1197" s="726"/>
      <c r="AW1197" s="726"/>
      <c r="AX1197" s="726"/>
      <c r="AY1197" s="785"/>
      <c r="AZ1197" s="785"/>
      <c r="BA1197" s="785"/>
      <c r="BB1197" s="785"/>
      <c r="BC1197" s="785"/>
      <c r="BD1197" s="785"/>
      <c r="BE1197" s="785"/>
      <c r="BF1197" s="785"/>
      <c r="BG1197" s="785"/>
      <c r="BH1197" s="785"/>
      <c r="BI1197" s="785"/>
      <c r="BJ1197" s="785"/>
      <c r="BK1197" s="785"/>
      <c r="BL1197" s="785"/>
    </row>
    <row r="1198" spans="1:64" customFormat="1" outlineLevel="1" x14ac:dyDescent="0.2">
      <c r="A1198" s="760" t="s">
        <v>61</v>
      </c>
      <c r="B1198" s="756" t="s">
        <v>17</v>
      </c>
      <c r="C1198" s="726"/>
      <c r="D1198" s="688" t="s">
        <v>1914</v>
      </c>
      <c r="E1198" s="689" t="s">
        <v>918</v>
      </c>
      <c r="F1198" s="689" t="s">
        <v>918</v>
      </c>
      <c r="G1198" s="689" t="s">
        <v>918</v>
      </c>
      <c r="H1198" s="689" t="s">
        <v>918</v>
      </c>
      <c r="I1198" s="689" t="s">
        <v>918</v>
      </c>
      <c r="J1198" s="689" t="s">
        <v>918</v>
      </c>
      <c r="K1198" s="689" t="s">
        <v>918</v>
      </c>
      <c r="L1198" s="689" t="s">
        <v>918</v>
      </c>
      <c r="M1198" s="689" t="s">
        <v>918</v>
      </c>
      <c r="N1198" s="689" t="s">
        <v>918</v>
      </c>
      <c r="O1198" s="689" t="s">
        <v>918</v>
      </c>
      <c r="P1198" s="689" t="s">
        <v>918</v>
      </c>
      <c r="Q1198" s="689" t="s">
        <v>918</v>
      </c>
      <c r="R1198" s="689" t="s">
        <v>918</v>
      </c>
      <c r="S1198" s="689" t="s">
        <v>918</v>
      </c>
      <c r="T1198" s="689" t="s">
        <v>918</v>
      </c>
      <c r="U1198" s="689" t="s">
        <v>918</v>
      </c>
      <c r="V1198" s="689" t="s">
        <v>918</v>
      </c>
      <c r="W1198" s="689" t="s">
        <v>918</v>
      </c>
      <c r="X1198" s="689" t="s">
        <v>918</v>
      </c>
      <c r="Y1198" s="689" t="s">
        <v>918</v>
      </c>
      <c r="Z1198" s="689" t="s">
        <v>918</v>
      </c>
      <c r="AA1198" s="689" t="s">
        <v>918</v>
      </c>
      <c r="AB1198" s="689" t="s">
        <v>918</v>
      </c>
      <c r="AC1198" s="689" t="s">
        <v>918</v>
      </c>
      <c r="AD1198" s="689" t="s">
        <v>918</v>
      </c>
      <c r="AE1198" s="689" t="s">
        <v>918</v>
      </c>
      <c r="AF1198" s="689" t="s">
        <v>918</v>
      </c>
      <c r="AG1198" s="689" t="s">
        <v>918</v>
      </c>
      <c r="AH1198" s="689" t="s">
        <v>918</v>
      </c>
      <c r="AI1198" s="689" t="s">
        <v>918</v>
      </c>
      <c r="AJ1198" s="689" t="s">
        <v>918</v>
      </c>
      <c r="AK1198" s="689" t="s">
        <v>918</v>
      </c>
      <c r="AL1198" s="689" t="s">
        <v>918</v>
      </c>
      <c r="AM1198" s="726"/>
      <c r="AN1198" s="726"/>
      <c r="AO1198" s="726"/>
      <c r="AP1198" s="726"/>
      <c r="AQ1198" s="726"/>
      <c r="AR1198" s="726"/>
      <c r="AS1198" s="726"/>
      <c r="AT1198" s="726"/>
      <c r="AU1198" s="726"/>
      <c r="AV1198" s="726"/>
      <c r="AW1198" s="726"/>
      <c r="AX1198" s="726"/>
      <c r="AY1198" s="785"/>
      <c r="AZ1198" s="785"/>
      <c r="BA1198" s="785"/>
      <c r="BB1198" s="785"/>
      <c r="BC1198" s="785"/>
      <c r="BD1198" s="785"/>
      <c r="BE1198" s="785"/>
      <c r="BF1198" s="785"/>
      <c r="BG1198" s="785"/>
      <c r="BH1198" s="785"/>
      <c r="BI1198" s="785"/>
      <c r="BJ1198" s="785"/>
      <c r="BK1198" s="785"/>
      <c r="BL1198" s="785"/>
    </row>
    <row r="1199" spans="1:64" customFormat="1" outlineLevel="1" x14ac:dyDescent="0.2">
      <c r="A1199" s="760">
        <v>6</v>
      </c>
      <c r="B1199" s="756" t="s">
        <v>18</v>
      </c>
      <c r="C1199" s="726"/>
      <c r="D1199" s="688" t="s">
        <v>1915</v>
      </c>
      <c r="E1199" s="689" t="s">
        <v>918</v>
      </c>
      <c r="F1199" s="689" t="s">
        <v>918</v>
      </c>
      <c r="G1199" s="689" t="s">
        <v>918</v>
      </c>
      <c r="H1199" s="689" t="s">
        <v>918</v>
      </c>
      <c r="I1199" s="689" t="s">
        <v>918</v>
      </c>
      <c r="J1199" s="689" t="s">
        <v>918</v>
      </c>
      <c r="K1199" s="689" t="s">
        <v>918</v>
      </c>
      <c r="L1199" s="689" t="s">
        <v>918</v>
      </c>
      <c r="M1199" s="689" t="s">
        <v>918</v>
      </c>
      <c r="N1199" s="689" t="s">
        <v>918</v>
      </c>
      <c r="O1199" s="689" t="s">
        <v>918</v>
      </c>
      <c r="P1199" s="689" t="s">
        <v>918</v>
      </c>
      <c r="Q1199" s="689" t="s">
        <v>918</v>
      </c>
      <c r="R1199" s="689" t="s">
        <v>918</v>
      </c>
      <c r="S1199" s="689" t="s">
        <v>918</v>
      </c>
      <c r="T1199" s="689" t="s">
        <v>918</v>
      </c>
      <c r="U1199" s="689" t="s">
        <v>918</v>
      </c>
      <c r="V1199" s="689" t="s">
        <v>918</v>
      </c>
      <c r="W1199" s="689" t="s">
        <v>918</v>
      </c>
      <c r="X1199" s="689" t="s">
        <v>918</v>
      </c>
      <c r="Y1199" s="689" t="s">
        <v>918</v>
      </c>
      <c r="Z1199" s="689" t="s">
        <v>918</v>
      </c>
      <c r="AA1199" s="689" t="s">
        <v>918</v>
      </c>
      <c r="AB1199" s="689" t="s">
        <v>918</v>
      </c>
      <c r="AC1199" s="689" t="s">
        <v>918</v>
      </c>
      <c r="AD1199" s="689" t="s">
        <v>918</v>
      </c>
      <c r="AE1199" s="689" t="s">
        <v>918</v>
      </c>
      <c r="AF1199" s="689" t="s">
        <v>918</v>
      </c>
      <c r="AG1199" s="689" t="s">
        <v>918</v>
      </c>
      <c r="AH1199" s="689" t="s">
        <v>918</v>
      </c>
      <c r="AI1199" s="689" t="s">
        <v>918</v>
      </c>
      <c r="AJ1199" s="689" t="s">
        <v>918</v>
      </c>
      <c r="AK1199" s="689" t="s">
        <v>918</v>
      </c>
      <c r="AL1199" s="689" t="s">
        <v>918</v>
      </c>
      <c r="AM1199" s="726"/>
      <c r="AN1199" s="726"/>
      <c r="AO1199" s="726"/>
      <c r="AP1199" s="726"/>
      <c r="AQ1199" s="726"/>
      <c r="AR1199" s="726"/>
      <c r="AS1199" s="726"/>
      <c r="AT1199" s="726"/>
      <c r="AU1199" s="726"/>
      <c r="AV1199" s="726"/>
      <c r="AW1199" s="726"/>
      <c r="AX1199" s="726"/>
      <c r="AY1199" s="785"/>
      <c r="AZ1199" s="785"/>
      <c r="BA1199" s="785"/>
      <c r="BB1199" s="785"/>
      <c r="BC1199" s="785"/>
      <c r="BD1199" s="785"/>
      <c r="BE1199" s="785"/>
      <c r="BF1199" s="785"/>
      <c r="BG1199" s="785"/>
      <c r="BH1199" s="785"/>
      <c r="BI1199" s="785"/>
      <c r="BJ1199" s="785"/>
      <c r="BK1199" s="785"/>
      <c r="BL1199" s="785"/>
    </row>
    <row r="1200" spans="1:64" outlineLevel="1" x14ac:dyDescent="0.2">
      <c r="A1200" s="761"/>
      <c r="B1200" s="762" t="s">
        <v>3</v>
      </c>
      <c r="C1200" s="726"/>
      <c r="D1200" s="689" t="s">
        <v>1916</v>
      </c>
      <c r="E1200" s="689" t="s">
        <v>918</v>
      </c>
      <c r="F1200" s="689" t="s">
        <v>918</v>
      </c>
      <c r="G1200" s="689" t="s">
        <v>918</v>
      </c>
      <c r="H1200" s="689" t="s">
        <v>918</v>
      </c>
      <c r="I1200" s="689" t="s">
        <v>918</v>
      </c>
      <c r="J1200" s="689" t="s">
        <v>918</v>
      </c>
      <c r="K1200" s="689" t="s">
        <v>918</v>
      </c>
      <c r="L1200" s="689" t="s">
        <v>918</v>
      </c>
      <c r="M1200" s="689" t="s">
        <v>918</v>
      </c>
      <c r="N1200" s="689" t="s">
        <v>918</v>
      </c>
      <c r="O1200" s="689" t="s">
        <v>918</v>
      </c>
      <c r="P1200" s="689" t="s">
        <v>918</v>
      </c>
      <c r="Q1200" s="689" t="s">
        <v>918</v>
      </c>
      <c r="R1200" s="689" t="s">
        <v>918</v>
      </c>
      <c r="S1200" s="689" t="s">
        <v>918</v>
      </c>
      <c r="T1200" s="689" t="s">
        <v>918</v>
      </c>
      <c r="U1200" s="689" t="s">
        <v>918</v>
      </c>
      <c r="V1200" s="689" t="s">
        <v>918</v>
      </c>
      <c r="W1200" s="689" t="s">
        <v>918</v>
      </c>
      <c r="X1200" s="689" t="s">
        <v>918</v>
      </c>
      <c r="Y1200" s="689" t="s">
        <v>918</v>
      </c>
      <c r="Z1200" s="689" t="s">
        <v>918</v>
      </c>
      <c r="AA1200" s="689" t="s">
        <v>918</v>
      </c>
      <c r="AB1200" s="689" t="s">
        <v>918</v>
      </c>
      <c r="AC1200" s="689" t="s">
        <v>918</v>
      </c>
      <c r="AD1200" s="689" t="s">
        <v>918</v>
      </c>
      <c r="AE1200" s="689" t="s">
        <v>918</v>
      </c>
      <c r="AF1200" s="689" t="s">
        <v>918</v>
      </c>
      <c r="AG1200" s="689" t="s">
        <v>918</v>
      </c>
      <c r="AH1200" s="689" t="s">
        <v>918</v>
      </c>
      <c r="AI1200" s="689" t="s">
        <v>918</v>
      </c>
      <c r="AJ1200" s="689" t="s">
        <v>918</v>
      </c>
      <c r="AK1200" s="689" t="s">
        <v>918</v>
      </c>
      <c r="AL1200" s="689" t="s">
        <v>918</v>
      </c>
      <c r="AM1200" s="726"/>
      <c r="AN1200" s="726"/>
      <c r="AO1200" s="726"/>
      <c r="AP1200" s="726"/>
      <c r="AQ1200" s="726"/>
      <c r="AR1200" s="726"/>
      <c r="AS1200" s="726"/>
      <c r="AT1200" s="726"/>
      <c r="AU1200" s="726"/>
      <c r="AV1200" s="726"/>
      <c r="AW1200" s="726"/>
      <c r="AX1200" s="726"/>
      <c r="AY1200" s="726"/>
      <c r="AZ1200" s="726"/>
      <c r="BA1200" s="726"/>
      <c r="BB1200" s="726"/>
      <c r="BC1200" s="726"/>
      <c r="BD1200" s="726"/>
      <c r="BE1200" s="726"/>
      <c r="BF1200" s="726"/>
      <c r="BG1200" s="726"/>
      <c r="BH1200" s="726"/>
      <c r="BI1200" s="726"/>
      <c r="BJ1200" s="726"/>
      <c r="BK1200" s="726"/>
      <c r="BL1200" s="726"/>
    </row>
    <row r="1201" spans="1:64" outlineLevel="1" x14ac:dyDescent="0.2">
      <c r="A1201" s="763"/>
      <c r="B1201" s="764"/>
      <c r="C1201" s="726"/>
      <c r="D1201" s="689"/>
      <c r="E1201" s="689"/>
      <c r="F1201" s="689"/>
      <c r="G1201" s="689"/>
      <c r="H1201" s="689"/>
      <c r="I1201" s="689"/>
      <c r="J1201" s="689"/>
      <c r="K1201" s="689"/>
      <c r="L1201" s="689"/>
      <c r="M1201" s="689"/>
      <c r="N1201" s="689"/>
      <c r="O1201" s="689"/>
      <c r="P1201" s="689"/>
      <c r="Q1201" s="689"/>
      <c r="R1201" s="689"/>
      <c r="S1201" s="689"/>
      <c r="T1201" s="689"/>
      <c r="U1201" s="689"/>
      <c r="V1201" s="689"/>
      <c r="W1201" s="689"/>
      <c r="X1201" s="689"/>
      <c r="Y1201" s="689"/>
      <c r="Z1201" s="689"/>
      <c r="AA1201" s="689"/>
      <c r="AB1201" s="689"/>
      <c r="AC1201" s="689"/>
      <c r="AD1201" s="689"/>
      <c r="AE1201" s="689"/>
      <c r="AF1201" s="689"/>
      <c r="AG1201" s="689"/>
      <c r="AH1201" s="689"/>
      <c r="AI1201" s="689"/>
      <c r="AJ1201" s="689"/>
      <c r="AK1201" s="689"/>
      <c r="AL1201" s="689"/>
      <c r="AM1201" s="726"/>
      <c r="AN1201" s="726"/>
      <c r="AO1201" s="726"/>
      <c r="AP1201" s="726"/>
      <c r="AQ1201" s="726"/>
      <c r="AR1201" s="726"/>
      <c r="AS1201" s="726"/>
      <c r="AT1201" s="726"/>
      <c r="AU1201" s="726"/>
      <c r="AV1201" s="726"/>
      <c r="AW1201" s="726"/>
      <c r="AX1201" s="726"/>
      <c r="AY1201" s="726"/>
      <c r="AZ1201" s="726"/>
      <c r="BA1201" s="726"/>
      <c r="BB1201" s="726"/>
      <c r="BC1201" s="726"/>
      <c r="BD1201" s="726"/>
      <c r="BE1201" s="726"/>
      <c r="BF1201" s="726"/>
      <c r="BG1201" s="726"/>
      <c r="BH1201" s="726"/>
      <c r="BI1201" s="726"/>
      <c r="BJ1201" s="726"/>
      <c r="BK1201" s="726"/>
      <c r="BL1201" s="726"/>
    </row>
    <row r="1202" spans="1:64" customFormat="1" x14ac:dyDescent="0.2">
      <c r="A1202" s="755" t="s">
        <v>1854</v>
      </c>
      <c r="B1202" s="756"/>
      <c r="C1202" s="726"/>
      <c r="D1202" s="688"/>
      <c r="E1202" s="689"/>
      <c r="F1202" s="689"/>
      <c r="G1202" s="689"/>
      <c r="H1202" s="689"/>
      <c r="I1202" s="689"/>
      <c r="J1202" s="689"/>
      <c r="K1202" s="689"/>
      <c r="L1202" s="689"/>
      <c r="M1202" s="689"/>
      <c r="N1202" s="689"/>
      <c r="O1202" s="689"/>
      <c r="P1202" s="689"/>
      <c r="Q1202" s="689"/>
      <c r="R1202" s="689"/>
      <c r="S1202" s="689"/>
      <c r="T1202" s="689"/>
      <c r="U1202" s="689"/>
      <c r="V1202" s="689"/>
      <c r="W1202" s="689"/>
      <c r="X1202" s="689"/>
      <c r="Y1202" s="689"/>
      <c r="Z1202" s="689"/>
      <c r="AA1202" s="689"/>
      <c r="AB1202" s="689"/>
      <c r="AC1202" s="689"/>
      <c r="AD1202" s="689"/>
      <c r="AE1202" s="689"/>
      <c r="AF1202" s="689"/>
      <c r="AG1202" s="689"/>
      <c r="AH1202" s="689"/>
      <c r="AI1202" s="689"/>
      <c r="AJ1202" s="689"/>
      <c r="AK1202" s="689"/>
      <c r="AL1202" s="689"/>
      <c r="AM1202" s="726"/>
      <c r="AN1202" s="726"/>
      <c r="AO1202" s="726"/>
      <c r="AP1202" s="726"/>
      <c r="AQ1202" s="726"/>
      <c r="AR1202" s="726"/>
      <c r="AS1202" s="726"/>
      <c r="AT1202" s="726"/>
      <c r="AU1202" s="726"/>
      <c r="AV1202" s="726"/>
      <c r="AW1202" s="726"/>
      <c r="AX1202" s="726"/>
      <c r="AY1202" s="785"/>
      <c r="AZ1202" s="785"/>
      <c r="BA1202" s="785"/>
      <c r="BB1202" s="785"/>
      <c r="BC1202" s="785"/>
      <c r="BD1202" s="785"/>
      <c r="BE1202" s="785"/>
      <c r="BF1202" s="785"/>
      <c r="BG1202" s="785"/>
      <c r="BH1202" s="785"/>
      <c r="BI1202" s="785"/>
      <c r="BJ1202" s="785"/>
      <c r="BK1202" s="785"/>
      <c r="BL1202" s="785"/>
    </row>
    <row r="1203" spans="1:64" customFormat="1" outlineLevel="1" x14ac:dyDescent="0.2">
      <c r="A1203" s="757"/>
      <c r="B1203" s="757" t="s">
        <v>117</v>
      </c>
      <c r="C1203" s="726"/>
      <c r="D1203" s="690"/>
      <c r="E1203" s="689"/>
      <c r="F1203" s="689"/>
      <c r="G1203" s="689"/>
      <c r="H1203" s="689"/>
      <c r="I1203" s="689"/>
      <c r="J1203" s="689"/>
      <c r="K1203" s="689"/>
      <c r="L1203" s="689"/>
      <c r="M1203" s="689"/>
      <c r="N1203" s="689"/>
      <c r="O1203" s="689"/>
      <c r="P1203" s="689"/>
      <c r="Q1203" s="689"/>
      <c r="R1203" s="689"/>
      <c r="S1203" s="689"/>
      <c r="T1203" s="689"/>
      <c r="U1203" s="689"/>
      <c r="V1203" s="689"/>
      <c r="W1203" s="689"/>
      <c r="X1203" s="689"/>
      <c r="Y1203" s="689"/>
      <c r="Z1203" s="689"/>
      <c r="AA1203" s="689"/>
      <c r="AB1203" s="689"/>
      <c r="AC1203" s="689"/>
      <c r="AD1203" s="689"/>
      <c r="AE1203" s="689"/>
      <c r="AF1203" s="689"/>
      <c r="AG1203" s="689"/>
      <c r="AH1203" s="689"/>
      <c r="AI1203" s="689"/>
      <c r="AJ1203" s="689"/>
      <c r="AK1203" s="689"/>
      <c r="AL1203" s="689"/>
      <c r="AM1203" s="726"/>
      <c r="AN1203" s="726"/>
      <c r="AO1203" s="726"/>
      <c r="AP1203" s="726"/>
      <c r="AQ1203" s="726"/>
      <c r="AR1203" s="726"/>
      <c r="AS1203" s="726"/>
      <c r="AT1203" s="726"/>
      <c r="AU1203" s="726"/>
      <c r="AV1203" s="726"/>
      <c r="AW1203" s="726"/>
      <c r="AX1203" s="726"/>
      <c r="AY1203" s="785"/>
      <c r="AZ1203" s="785"/>
      <c r="BA1203" s="785"/>
      <c r="BB1203" s="785"/>
      <c r="BC1203" s="785"/>
      <c r="BD1203" s="785"/>
      <c r="BE1203" s="785"/>
      <c r="BF1203" s="785"/>
      <c r="BG1203" s="785"/>
      <c r="BH1203" s="785"/>
      <c r="BI1203" s="785"/>
      <c r="BJ1203" s="785"/>
      <c r="BK1203" s="785"/>
      <c r="BL1203" s="785"/>
    </row>
    <row r="1204" spans="1:64" customFormat="1" outlineLevel="1" x14ac:dyDescent="0.2">
      <c r="A1204" s="758">
        <v>1.1000000000000001</v>
      </c>
      <c r="B1204" s="756" t="s">
        <v>306</v>
      </c>
      <c r="C1204" s="726"/>
      <c r="D1204" s="688" t="s">
        <v>1917</v>
      </c>
      <c r="E1204" s="689" t="s">
        <v>918</v>
      </c>
      <c r="F1204" s="689" t="s">
        <v>918</v>
      </c>
      <c r="G1204" s="689" t="s">
        <v>918</v>
      </c>
      <c r="H1204" s="689" t="s">
        <v>918</v>
      </c>
      <c r="I1204" s="689" t="s">
        <v>918</v>
      </c>
      <c r="J1204" s="689" t="s">
        <v>918</v>
      </c>
      <c r="K1204" s="689" t="s">
        <v>918</v>
      </c>
      <c r="L1204" s="689" t="s">
        <v>918</v>
      </c>
      <c r="M1204" s="689" t="s">
        <v>918</v>
      </c>
      <c r="N1204" s="689" t="s">
        <v>918</v>
      </c>
      <c r="O1204" s="689" t="s">
        <v>918</v>
      </c>
      <c r="P1204" s="689" t="s">
        <v>918</v>
      </c>
      <c r="Q1204" s="689" t="s">
        <v>918</v>
      </c>
      <c r="R1204" s="689" t="s">
        <v>918</v>
      </c>
      <c r="S1204" s="689" t="s">
        <v>918</v>
      </c>
      <c r="T1204" s="689" t="s">
        <v>918</v>
      </c>
      <c r="U1204" s="689" t="s">
        <v>918</v>
      </c>
      <c r="V1204" s="689" t="s">
        <v>918</v>
      </c>
      <c r="W1204" s="689" t="s">
        <v>918</v>
      </c>
      <c r="X1204" s="689" t="s">
        <v>918</v>
      </c>
      <c r="Y1204" s="689" t="s">
        <v>918</v>
      </c>
      <c r="Z1204" s="689" t="s">
        <v>918</v>
      </c>
      <c r="AA1204" s="689" t="s">
        <v>918</v>
      </c>
      <c r="AB1204" s="689" t="s">
        <v>918</v>
      </c>
      <c r="AC1204" s="689" t="s">
        <v>918</v>
      </c>
      <c r="AD1204" s="689" t="s">
        <v>918</v>
      </c>
      <c r="AE1204" s="689" t="s">
        <v>918</v>
      </c>
      <c r="AF1204" s="689" t="s">
        <v>918</v>
      </c>
      <c r="AG1204" s="689" t="s">
        <v>918</v>
      </c>
      <c r="AH1204" s="689" t="s">
        <v>918</v>
      </c>
      <c r="AI1204" s="689" t="s">
        <v>918</v>
      </c>
      <c r="AJ1204" s="689" t="s">
        <v>918</v>
      </c>
      <c r="AK1204" s="689" t="s">
        <v>918</v>
      </c>
      <c r="AL1204" s="689" t="s">
        <v>918</v>
      </c>
      <c r="AM1204" s="726"/>
      <c r="AN1204" s="726"/>
      <c r="AO1204" s="726"/>
      <c r="AP1204" s="726"/>
      <c r="AQ1204" s="726"/>
      <c r="AR1204" s="726"/>
      <c r="AS1204" s="726"/>
      <c r="AT1204" s="726"/>
      <c r="AU1204" s="726"/>
      <c r="AV1204" s="726"/>
      <c r="AW1204" s="726"/>
      <c r="AX1204" s="726"/>
      <c r="AY1204" s="785"/>
      <c r="AZ1204" s="785"/>
      <c r="BA1204" s="785"/>
      <c r="BB1204" s="785"/>
      <c r="BC1204" s="785"/>
      <c r="BD1204" s="785"/>
      <c r="BE1204" s="785"/>
      <c r="BF1204" s="785"/>
      <c r="BG1204" s="785"/>
      <c r="BH1204" s="785"/>
      <c r="BI1204" s="785"/>
      <c r="BJ1204" s="785"/>
      <c r="BK1204" s="785"/>
      <c r="BL1204" s="785"/>
    </row>
    <row r="1205" spans="1:64" customFormat="1" outlineLevel="1" x14ac:dyDescent="0.2">
      <c r="A1205" s="758">
        <v>1.2</v>
      </c>
      <c r="B1205" s="756" t="s">
        <v>307</v>
      </c>
      <c r="C1205" s="726"/>
      <c r="D1205" s="688" t="s">
        <v>1918</v>
      </c>
      <c r="E1205" s="689" t="s">
        <v>918</v>
      </c>
      <c r="F1205" s="689" t="s">
        <v>918</v>
      </c>
      <c r="G1205" s="689" t="s">
        <v>918</v>
      </c>
      <c r="H1205" s="689" t="s">
        <v>918</v>
      </c>
      <c r="I1205" s="689" t="s">
        <v>918</v>
      </c>
      <c r="J1205" s="689" t="s">
        <v>918</v>
      </c>
      <c r="K1205" s="689" t="s">
        <v>918</v>
      </c>
      <c r="L1205" s="689" t="s">
        <v>918</v>
      </c>
      <c r="M1205" s="689" t="s">
        <v>918</v>
      </c>
      <c r="N1205" s="689" t="s">
        <v>918</v>
      </c>
      <c r="O1205" s="689" t="s">
        <v>918</v>
      </c>
      <c r="P1205" s="689" t="s">
        <v>918</v>
      </c>
      <c r="Q1205" s="689" t="s">
        <v>918</v>
      </c>
      <c r="R1205" s="689" t="s">
        <v>918</v>
      </c>
      <c r="S1205" s="689" t="s">
        <v>918</v>
      </c>
      <c r="T1205" s="689" t="s">
        <v>918</v>
      </c>
      <c r="U1205" s="689" t="s">
        <v>918</v>
      </c>
      <c r="V1205" s="689" t="s">
        <v>918</v>
      </c>
      <c r="W1205" s="689" t="s">
        <v>918</v>
      </c>
      <c r="X1205" s="689" t="s">
        <v>918</v>
      </c>
      <c r="Y1205" s="689" t="s">
        <v>918</v>
      </c>
      <c r="Z1205" s="689" t="s">
        <v>918</v>
      </c>
      <c r="AA1205" s="689" t="s">
        <v>918</v>
      </c>
      <c r="AB1205" s="689" t="s">
        <v>918</v>
      </c>
      <c r="AC1205" s="689" t="s">
        <v>918</v>
      </c>
      <c r="AD1205" s="689" t="s">
        <v>918</v>
      </c>
      <c r="AE1205" s="689" t="s">
        <v>918</v>
      </c>
      <c r="AF1205" s="689" t="s">
        <v>918</v>
      </c>
      <c r="AG1205" s="689" t="s">
        <v>918</v>
      </c>
      <c r="AH1205" s="689" t="s">
        <v>918</v>
      </c>
      <c r="AI1205" s="689" t="s">
        <v>918</v>
      </c>
      <c r="AJ1205" s="689" t="s">
        <v>918</v>
      </c>
      <c r="AK1205" s="689" t="s">
        <v>918</v>
      </c>
      <c r="AL1205" s="689" t="s">
        <v>918</v>
      </c>
      <c r="AM1205" s="726"/>
      <c r="AN1205" s="726"/>
      <c r="AO1205" s="726"/>
      <c r="AP1205" s="726"/>
      <c r="AQ1205" s="726"/>
      <c r="AR1205" s="726"/>
      <c r="AS1205" s="726"/>
      <c r="AT1205" s="726"/>
      <c r="AU1205" s="726"/>
      <c r="AV1205" s="726"/>
      <c r="AW1205" s="726"/>
      <c r="AX1205" s="726"/>
      <c r="AY1205" s="785"/>
      <c r="AZ1205" s="785"/>
      <c r="BA1205" s="785"/>
      <c r="BB1205" s="785"/>
      <c r="BC1205" s="785"/>
      <c r="BD1205" s="785"/>
      <c r="BE1205" s="785"/>
      <c r="BF1205" s="785"/>
      <c r="BG1205" s="785"/>
      <c r="BH1205" s="785"/>
      <c r="BI1205" s="785"/>
      <c r="BJ1205" s="785"/>
      <c r="BK1205" s="785"/>
      <c r="BL1205" s="785"/>
    </row>
    <row r="1206" spans="1:64" customFormat="1" outlineLevel="1" x14ac:dyDescent="0.2">
      <c r="A1206" s="758">
        <v>1.3</v>
      </c>
      <c r="B1206" s="756" t="s">
        <v>15</v>
      </c>
      <c r="C1206" s="726"/>
      <c r="D1206" s="688" t="s">
        <v>1919</v>
      </c>
      <c r="E1206" s="689" t="s">
        <v>918</v>
      </c>
      <c r="F1206" s="689" t="s">
        <v>918</v>
      </c>
      <c r="G1206" s="689" t="s">
        <v>918</v>
      </c>
      <c r="H1206" s="689" t="s">
        <v>918</v>
      </c>
      <c r="I1206" s="689" t="s">
        <v>918</v>
      </c>
      <c r="J1206" s="689" t="s">
        <v>918</v>
      </c>
      <c r="K1206" s="689" t="s">
        <v>918</v>
      </c>
      <c r="L1206" s="689" t="s">
        <v>918</v>
      </c>
      <c r="M1206" s="689" t="s">
        <v>918</v>
      </c>
      <c r="N1206" s="689" t="s">
        <v>918</v>
      </c>
      <c r="O1206" s="689" t="s">
        <v>918</v>
      </c>
      <c r="P1206" s="689" t="s">
        <v>918</v>
      </c>
      <c r="Q1206" s="689" t="s">
        <v>918</v>
      </c>
      <c r="R1206" s="689" t="s">
        <v>918</v>
      </c>
      <c r="S1206" s="689" t="s">
        <v>918</v>
      </c>
      <c r="T1206" s="689" t="s">
        <v>918</v>
      </c>
      <c r="U1206" s="689" t="s">
        <v>918</v>
      </c>
      <c r="V1206" s="689" t="s">
        <v>918</v>
      </c>
      <c r="W1206" s="689" t="s">
        <v>918</v>
      </c>
      <c r="X1206" s="689" t="s">
        <v>918</v>
      </c>
      <c r="Y1206" s="689" t="s">
        <v>918</v>
      </c>
      <c r="Z1206" s="689" t="s">
        <v>918</v>
      </c>
      <c r="AA1206" s="689" t="s">
        <v>918</v>
      </c>
      <c r="AB1206" s="689" t="s">
        <v>918</v>
      </c>
      <c r="AC1206" s="689" t="s">
        <v>918</v>
      </c>
      <c r="AD1206" s="689" t="s">
        <v>918</v>
      </c>
      <c r="AE1206" s="689" t="s">
        <v>918</v>
      </c>
      <c r="AF1206" s="689" t="s">
        <v>918</v>
      </c>
      <c r="AG1206" s="689" t="s">
        <v>918</v>
      </c>
      <c r="AH1206" s="689" t="s">
        <v>918</v>
      </c>
      <c r="AI1206" s="689" t="s">
        <v>918</v>
      </c>
      <c r="AJ1206" s="689" t="s">
        <v>918</v>
      </c>
      <c r="AK1206" s="689" t="s">
        <v>918</v>
      </c>
      <c r="AL1206" s="689" t="s">
        <v>918</v>
      </c>
      <c r="AM1206" s="726"/>
      <c r="AN1206" s="726"/>
      <c r="AO1206" s="726"/>
      <c r="AP1206" s="726"/>
      <c r="AQ1206" s="726"/>
      <c r="AR1206" s="726"/>
      <c r="AS1206" s="726"/>
      <c r="AT1206" s="726"/>
      <c r="AU1206" s="726"/>
      <c r="AV1206" s="726"/>
      <c r="AW1206" s="726"/>
      <c r="AX1206" s="726"/>
      <c r="AY1206" s="785"/>
      <c r="AZ1206" s="785"/>
      <c r="BA1206" s="785"/>
      <c r="BB1206" s="785"/>
      <c r="BC1206" s="785"/>
      <c r="BD1206" s="785"/>
      <c r="BE1206" s="785"/>
      <c r="BF1206" s="785"/>
      <c r="BG1206" s="785"/>
      <c r="BH1206" s="785"/>
      <c r="BI1206" s="785"/>
      <c r="BJ1206" s="785"/>
      <c r="BK1206" s="785"/>
      <c r="BL1206" s="785"/>
    </row>
    <row r="1207" spans="1:64" customFormat="1" outlineLevel="1" x14ac:dyDescent="0.2">
      <c r="A1207" s="758">
        <v>1.4</v>
      </c>
      <c r="B1207" s="756" t="s">
        <v>577</v>
      </c>
      <c r="C1207" s="726"/>
      <c r="D1207" s="688" t="s">
        <v>1920</v>
      </c>
      <c r="E1207" s="689" t="s">
        <v>918</v>
      </c>
      <c r="F1207" s="689" t="s">
        <v>918</v>
      </c>
      <c r="G1207" s="689" t="s">
        <v>918</v>
      </c>
      <c r="H1207" s="689" t="s">
        <v>918</v>
      </c>
      <c r="I1207" s="689" t="s">
        <v>918</v>
      </c>
      <c r="J1207" s="689" t="s">
        <v>918</v>
      </c>
      <c r="K1207" s="689" t="s">
        <v>918</v>
      </c>
      <c r="L1207" s="689" t="s">
        <v>918</v>
      </c>
      <c r="M1207" s="689" t="s">
        <v>918</v>
      </c>
      <c r="N1207" s="689" t="s">
        <v>918</v>
      </c>
      <c r="O1207" s="689" t="s">
        <v>918</v>
      </c>
      <c r="P1207" s="689" t="s">
        <v>918</v>
      </c>
      <c r="Q1207" s="689" t="s">
        <v>918</v>
      </c>
      <c r="R1207" s="689" t="s">
        <v>918</v>
      </c>
      <c r="S1207" s="689" t="s">
        <v>918</v>
      </c>
      <c r="T1207" s="689" t="s">
        <v>918</v>
      </c>
      <c r="U1207" s="689" t="s">
        <v>918</v>
      </c>
      <c r="V1207" s="689" t="s">
        <v>918</v>
      </c>
      <c r="W1207" s="689" t="s">
        <v>918</v>
      </c>
      <c r="X1207" s="689" t="s">
        <v>918</v>
      </c>
      <c r="Y1207" s="689" t="s">
        <v>918</v>
      </c>
      <c r="Z1207" s="689" t="s">
        <v>918</v>
      </c>
      <c r="AA1207" s="689" t="s">
        <v>918</v>
      </c>
      <c r="AB1207" s="689" t="s">
        <v>918</v>
      </c>
      <c r="AC1207" s="689" t="s">
        <v>918</v>
      </c>
      <c r="AD1207" s="689" t="s">
        <v>918</v>
      </c>
      <c r="AE1207" s="689" t="s">
        <v>918</v>
      </c>
      <c r="AF1207" s="689" t="s">
        <v>918</v>
      </c>
      <c r="AG1207" s="689" t="s">
        <v>918</v>
      </c>
      <c r="AH1207" s="689" t="s">
        <v>918</v>
      </c>
      <c r="AI1207" s="689" t="s">
        <v>918</v>
      </c>
      <c r="AJ1207" s="689" t="s">
        <v>918</v>
      </c>
      <c r="AK1207" s="689" t="s">
        <v>918</v>
      </c>
      <c r="AL1207" s="689" t="s">
        <v>918</v>
      </c>
      <c r="AM1207" s="726"/>
      <c r="AN1207" s="726"/>
      <c r="AO1207" s="726"/>
      <c r="AP1207" s="726"/>
      <c r="AQ1207" s="726"/>
      <c r="AR1207" s="726"/>
      <c r="AS1207" s="726"/>
      <c r="AT1207" s="726"/>
      <c r="AU1207" s="726"/>
      <c r="AV1207" s="726"/>
      <c r="AW1207" s="726"/>
      <c r="AX1207" s="726"/>
      <c r="AY1207" s="785"/>
      <c r="AZ1207" s="785"/>
      <c r="BA1207" s="785"/>
      <c r="BB1207" s="785"/>
      <c r="BC1207" s="785"/>
      <c r="BD1207" s="785"/>
      <c r="BE1207" s="785"/>
      <c r="BF1207" s="785"/>
      <c r="BG1207" s="785"/>
      <c r="BH1207" s="785"/>
      <c r="BI1207" s="785"/>
      <c r="BJ1207" s="785"/>
      <c r="BK1207" s="785"/>
      <c r="BL1207" s="785"/>
    </row>
    <row r="1208" spans="1:64" customFormat="1" outlineLevel="1" x14ac:dyDescent="0.2">
      <c r="A1208" s="760" t="s">
        <v>296</v>
      </c>
      <c r="B1208" s="756" t="s">
        <v>292</v>
      </c>
      <c r="C1208" s="726"/>
      <c r="D1208" s="688" t="s">
        <v>1921</v>
      </c>
      <c r="E1208" s="689" t="s">
        <v>918</v>
      </c>
      <c r="F1208" s="689" t="s">
        <v>918</v>
      </c>
      <c r="G1208" s="689" t="s">
        <v>918</v>
      </c>
      <c r="H1208" s="689" t="s">
        <v>918</v>
      </c>
      <c r="I1208" s="689" t="s">
        <v>918</v>
      </c>
      <c r="J1208" s="689" t="s">
        <v>918</v>
      </c>
      <c r="K1208" s="689" t="s">
        <v>918</v>
      </c>
      <c r="L1208" s="689" t="s">
        <v>918</v>
      </c>
      <c r="M1208" s="689" t="s">
        <v>918</v>
      </c>
      <c r="N1208" s="689" t="s">
        <v>918</v>
      </c>
      <c r="O1208" s="689" t="s">
        <v>918</v>
      </c>
      <c r="P1208" s="689" t="s">
        <v>918</v>
      </c>
      <c r="Q1208" s="689" t="s">
        <v>918</v>
      </c>
      <c r="R1208" s="689" t="s">
        <v>918</v>
      </c>
      <c r="S1208" s="689" t="s">
        <v>918</v>
      </c>
      <c r="T1208" s="689" t="s">
        <v>918</v>
      </c>
      <c r="U1208" s="689" t="s">
        <v>918</v>
      </c>
      <c r="V1208" s="689" t="s">
        <v>918</v>
      </c>
      <c r="W1208" s="689" t="s">
        <v>918</v>
      </c>
      <c r="X1208" s="689" t="s">
        <v>918</v>
      </c>
      <c r="Y1208" s="689" t="s">
        <v>918</v>
      </c>
      <c r="Z1208" s="689" t="s">
        <v>918</v>
      </c>
      <c r="AA1208" s="689" t="s">
        <v>918</v>
      </c>
      <c r="AB1208" s="689" t="s">
        <v>918</v>
      </c>
      <c r="AC1208" s="689" t="s">
        <v>918</v>
      </c>
      <c r="AD1208" s="689" t="s">
        <v>918</v>
      </c>
      <c r="AE1208" s="689" t="s">
        <v>918</v>
      </c>
      <c r="AF1208" s="689" t="s">
        <v>918</v>
      </c>
      <c r="AG1208" s="689" t="s">
        <v>918</v>
      </c>
      <c r="AH1208" s="689" t="s">
        <v>918</v>
      </c>
      <c r="AI1208" s="689" t="s">
        <v>918</v>
      </c>
      <c r="AJ1208" s="689" t="s">
        <v>918</v>
      </c>
      <c r="AK1208" s="689" t="s">
        <v>918</v>
      </c>
      <c r="AL1208" s="689" t="s">
        <v>918</v>
      </c>
      <c r="AM1208" s="726"/>
      <c r="AN1208" s="726"/>
      <c r="AO1208" s="726"/>
      <c r="AP1208" s="726"/>
      <c r="AQ1208" s="726"/>
      <c r="AR1208" s="726"/>
      <c r="AS1208" s="726"/>
      <c r="AT1208" s="726"/>
      <c r="AU1208" s="726"/>
      <c r="AV1208" s="726"/>
      <c r="AW1208" s="726"/>
      <c r="AX1208" s="726"/>
      <c r="AY1208" s="785"/>
      <c r="AZ1208" s="785"/>
      <c r="BA1208" s="785"/>
      <c r="BB1208" s="785"/>
      <c r="BC1208" s="785"/>
      <c r="BD1208" s="785"/>
      <c r="BE1208" s="785"/>
      <c r="BF1208" s="785"/>
      <c r="BG1208" s="785"/>
      <c r="BH1208" s="785"/>
      <c r="BI1208" s="785"/>
      <c r="BJ1208" s="785"/>
      <c r="BK1208" s="785"/>
      <c r="BL1208" s="785"/>
    </row>
    <row r="1209" spans="1:64" customFormat="1" outlineLevel="1" x14ac:dyDescent="0.2">
      <c r="A1209" s="760" t="s">
        <v>297</v>
      </c>
      <c r="B1209" s="756" t="s">
        <v>537</v>
      </c>
      <c r="C1209" s="726"/>
      <c r="D1209" s="688" t="s">
        <v>1922</v>
      </c>
      <c r="E1209" s="689" t="s">
        <v>918</v>
      </c>
      <c r="F1209" s="689" t="s">
        <v>918</v>
      </c>
      <c r="G1209" s="689" t="s">
        <v>918</v>
      </c>
      <c r="H1209" s="689" t="s">
        <v>918</v>
      </c>
      <c r="I1209" s="689" t="s">
        <v>918</v>
      </c>
      <c r="J1209" s="689" t="s">
        <v>918</v>
      </c>
      <c r="K1209" s="689" t="s">
        <v>918</v>
      </c>
      <c r="L1209" s="689" t="s">
        <v>918</v>
      </c>
      <c r="M1209" s="689" t="s">
        <v>918</v>
      </c>
      <c r="N1209" s="689" t="s">
        <v>918</v>
      </c>
      <c r="O1209" s="689" t="s">
        <v>918</v>
      </c>
      <c r="P1209" s="689" t="s">
        <v>918</v>
      </c>
      <c r="Q1209" s="689" t="s">
        <v>918</v>
      </c>
      <c r="R1209" s="689" t="s">
        <v>918</v>
      </c>
      <c r="S1209" s="689" t="s">
        <v>918</v>
      </c>
      <c r="T1209" s="689" t="s">
        <v>918</v>
      </c>
      <c r="U1209" s="689" t="s">
        <v>918</v>
      </c>
      <c r="V1209" s="689" t="s">
        <v>918</v>
      </c>
      <c r="W1209" s="689" t="s">
        <v>918</v>
      </c>
      <c r="X1209" s="689" t="s">
        <v>918</v>
      </c>
      <c r="Y1209" s="689" t="s">
        <v>918</v>
      </c>
      <c r="Z1209" s="689" t="s">
        <v>918</v>
      </c>
      <c r="AA1209" s="689" t="s">
        <v>918</v>
      </c>
      <c r="AB1209" s="689" t="s">
        <v>918</v>
      </c>
      <c r="AC1209" s="689" t="s">
        <v>918</v>
      </c>
      <c r="AD1209" s="689" t="s">
        <v>918</v>
      </c>
      <c r="AE1209" s="689" t="s">
        <v>918</v>
      </c>
      <c r="AF1209" s="689" t="s">
        <v>918</v>
      </c>
      <c r="AG1209" s="689" t="s">
        <v>918</v>
      </c>
      <c r="AH1209" s="689" t="s">
        <v>918</v>
      </c>
      <c r="AI1209" s="689" t="s">
        <v>918</v>
      </c>
      <c r="AJ1209" s="689" t="s">
        <v>918</v>
      </c>
      <c r="AK1209" s="689" t="s">
        <v>918</v>
      </c>
      <c r="AL1209" s="689" t="s">
        <v>918</v>
      </c>
      <c r="AM1209" s="726"/>
      <c r="AN1209" s="726"/>
      <c r="AO1209" s="726"/>
      <c r="AP1209" s="726"/>
      <c r="AQ1209" s="726"/>
      <c r="AR1209" s="726"/>
      <c r="AS1209" s="726"/>
      <c r="AT1209" s="726"/>
      <c r="AU1209" s="726"/>
      <c r="AV1209" s="726"/>
      <c r="AW1209" s="726"/>
      <c r="AX1209" s="726"/>
      <c r="AY1209" s="785"/>
      <c r="AZ1209" s="785"/>
      <c r="BA1209" s="785"/>
      <c r="BB1209" s="785"/>
      <c r="BC1209" s="785"/>
      <c r="BD1209" s="785"/>
      <c r="BE1209" s="785"/>
      <c r="BF1209" s="785"/>
      <c r="BG1209" s="785"/>
      <c r="BH1209" s="785"/>
      <c r="BI1209" s="785"/>
      <c r="BJ1209" s="785"/>
      <c r="BK1209" s="785"/>
      <c r="BL1209" s="785"/>
    </row>
    <row r="1210" spans="1:64" customFormat="1" outlineLevel="1" x14ac:dyDescent="0.2">
      <c r="A1210" s="760" t="s">
        <v>66</v>
      </c>
      <c r="B1210" s="756" t="s">
        <v>293</v>
      </c>
      <c r="C1210" s="726"/>
      <c r="D1210" s="688" t="s">
        <v>1923</v>
      </c>
      <c r="E1210" s="689" t="s">
        <v>918</v>
      </c>
      <c r="F1210" s="689" t="s">
        <v>918</v>
      </c>
      <c r="G1210" s="689" t="s">
        <v>918</v>
      </c>
      <c r="H1210" s="689" t="s">
        <v>918</v>
      </c>
      <c r="I1210" s="689" t="s">
        <v>918</v>
      </c>
      <c r="J1210" s="689" t="s">
        <v>918</v>
      </c>
      <c r="K1210" s="689" t="s">
        <v>918</v>
      </c>
      <c r="L1210" s="689" t="s">
        <v>918</v>
      </c>
      <c r="M1210" s="689" t="s">
        <v>918</v>
      </c>
      <c r="N1210" s="689" t="s">
        <v>918</v>
      </c>
      <c r="O1210" s="689" t="s">
        <v>918</v>
      </c>
      <c r="P1210" s="689" t="s">
        <v>918</v>
      </c>
      <c r="Q1210" s="689" t="s">
        <v>918</v>
      </c>
      <c r="R1210" s="689" t="s">
        <v>918</v>
      </c>
      <c r="S1210" s="689" t="s">
        <v>918</v>
      </c>
      <c r="T1210" s="689" t="s">
        <v>918</v>
      </c>
      <c r="U1210" s="689" t="s">
        <v>918</v>
      </c>
      <c r="V1210" s="689" t="s">
        <v>918</v>
      </c>
      <c r="W1210" s="689" t="s">
        <v>918</v>
      </c>
      <c r="X1210" s="689" t="s">
        <v>918</v>
      </c>
      <c r="Y1210" s="689" t="s">
        <v>918</v>
      </c>
      <c r="Z1210" s="689" t="s">
        <v>918</v>
      </c>
      <c r="AA1210" s="689" t="s">
        <v>918</v>
      </c>
      <c r="AB1210" s="689" t="s">
        <v>918</v>
      </c>
      <c r="AC1210" s="689" t="s">
        <v>918</v>
      </c>
      <c r="AD1210" s="689" t="s">
        <v>918</v>
      </c>
      <c r="AE1210" s="689" t="s">
        <v>918</v>
      </c>
      <c r="AF1210" s="689" t="s">
        <v>918</v>
      </c>
      <c r="AG1210" s="689" t="s">
        <v>918</v>
      </c>
      <c r="AH1210" s="689" t="s">
        <v>918</v>
      </c>
      <c r="AI1210" s="689" t="s">
        <v>918</v>
      </c>
      <c r="AJ1210" s="689" t="s">
        <v>918</v>
      </c>
      <c r="AK1210" s="689" t="s">
        <v>918</v>
      </c>
      <c r="AL1210" s="689" t="s">
        <v>918</v>
      </c>
      <c r="AM1210" s="726"/>
      <c r="AN1210" s="726"/>
      <c r="AO1210" s="726"/>
      <c r="AP1210" s="726"/>
      <c r="AQ1210" s="726"/>
      <c r="AR1210" s="726"/>
      <c r="AS1210" s="726"/>
      <c r="AT1210" s="726"/>
      <c r="AU1210" s="726"/>
      <c r="AV1210" s="726"/>
      <c r="AW1210" s="726"/>
      <c r="AX1210" s="726"/>
      <c r="AY1210" s="785"/>
      <c r="AZ1210" s="785"/>
      <c r="BA1210" s="785"/>
      <c r="BB1210" s="785"/>
      <c r="BC1210" s="785"/>
      <c r="BD1210" s="785"/>
      <c r="BE1210" s="785"/>
      <c r="BF1210" s="785"/>
      <c r="BG1210" s="785"/>
      <c r="BH1210" s="785"/>
      <c r="BI1210" s="785"/>
      <c r="BJ1210" s="785"/>
      <c r="BK1210" s="785"/>
      <c r="BL1210" s="785"/>
    </row>
    <row r="1211" spans="1:64" customFormat="1" outlineLevel="1" x14ac:dyDescent="0.2">
      <c r="A1211" s="760" t="s">
        <v>67</v>
      </c>
      <c r="B1211" s="756" t="s">
        <v>16</v>
      </c>
      <c r="C1211" s="726"/>
      <c r="D1211" s="688" t="s">
        <v>1924</v>
      </c>
      <c r="E1211" s="689" t="s">
        <v>918</v>
      </c>
      <c r="F1211" s="689" t="s">
        <v>918</v>
      </c>
      <c r="G1211" s="689" t="s">
        <v>918</v>
      </c>
      <c r="H1211" s="689" t="s">
        <v>918</v>
      </c>
      <c r="I1211" s="689" t="s">
        <v>918</v>
      </c>
      <c r="J1211" s="689" t="s">
        <v>918</v>
      </c>
      <c r="K1211" s="689" t="s">
        <v>918</v>
      </c>
      <c r="L1211" s="689" t="s">
        <v>918</v>
      </c>
      <c r="M1211" s="689" t="s">
        <v>918</v>
      </c>
      <c r="N1211" s="689" t="s">
        <v>918</v>
      </c>
      <c r="O1211" s="689" t="s">
        <v>918</v>
      </c>
      <c r="P1211" s="689" t="s">
        <v>918</v>
      </c>
      <c r="Q1211" s="689" t="s">
        <v>918</v>
      </c>
      <c r="R1211" s="689" t="s">
        <v>918</v>
      </c>
      <c r="S1211" s="689" t="s">
        <v>918</v>
      </c>
      <c r="T1211" s="689" t="s">
        <v>918</v>
      </c>
      <c r="U1211" s="689" t="s">
        <v>918</v>
      </c>
      <c r="V1211" s="689" t="s">
        <v>918</v>
      </c>
      <c r="W1211" s="689" t="s">
        <v>918</v>
      </c>
      <c r="X1211" s="689" t="s">
        <v>918</v>
      </c>
      <c r="Y1211" s="689" t="s">
        <v>918</v>
      </c>
      <c r="Z1211" s="689" t="s">
        <v>918</v>
      </c>
      <c r="AA1211" s="689" t="s">
        <v>918</v>
      </c>
      <c r="AB1211" s="689" t="s">
        <v>918</v>
      </c>
      <c r="AC1211" s="689" t="s">
        <v>918</v>
      </c>
      <c r="AD1211" s="689" t="s">
        <v>918</v>
      </c>
      <c r="AE1211" s="689" t="s">
        <v>918</v>
      </c>
      <c r="AF1211" s="689" t="s">
        <v>918</v>
      </c>
      <c r="AG1211" s="689" t="s">
        <v>918</v>
      </c>
      <c r="AH1211" s="689" t="s">
        <v>918</v>
      </c>
      <c r="AI1211" s="689" t="s">
        <v>918</v>
      </c>
      <c r="AJ1211" s="689" t="s">
        <v>918</v>
      </c>
      <c r="AK1211" s="689" t="s">
        <v>918</v>
      </c>
      <c r="AL1211" s="689" t="s">
        <v>918</v>
      </c>
      <c r="AM1211" s="726"/>
      <c r="AN1211" s="726"/>
      <c r="AO1211" s="726"/>
      <c r="AP1211" s="726"/>
      <c r="AQ1211" s="726"/>
      <c r="AR1211" s="726"/>
      <c r="AS1211" s="726"/>
      <c r="AT1211" s="726"/>
      <c r="AU1211" s="726"/>
      <c r="AV1211" s="726"/>
      <c r="AW1211" s="726"/>
      <c r="AX1211" s="726"/>
      <c r="AY1211" s="785"/>
      <c r="AZ1211" s="785"/>
      <c r="BA1211" s="785"/>
      <c r="BB1211" s="785"/>
      <c r="BC1211" s="785"/>
      <c r="BD1211" s="785"/>
      <c r="BE1211" s="785"/>
      <c r="BF1211" s="785"/>
      <c r="BG1211" s="785"/>
      <c r="BH1211" s="785"/>
      <c r="BI1211" s="785"/>
      <c r="BJ1211" s="785"/>
      <c r="BK1211" s="785"/>
      <c r="BL1211" s="785"/>
    </row>
    <row r="1212" spans="1:64" customFormat="1" outlineLevel="1" x14ac:dyDescent="0.2">
      <c r="A1212" s="760" t="s">
        <v>68</v>
      </c>
      <c r="B1212" s="756" t="s">
        <v>294</v>
      </c>
      <c r="C1212" s="726"/>
      <c r="D1212" s="688" t="s">
        <v>1925</v>
      </c>
      <c r="E1212" s="689" t="s">
        <v>918</v>
      </c>
      <c r="F1212" s="689" t="s">
        <v>918</v>
      </c>
      <c r="G1212" s="689" t="s">
        <v>918</v>
      </c>
      <c r="H1212" s="689" t="s">
        <v>918</v>
      </c>
      <c r="I1212" s="689" t="s">
        <v>918</v>
      </c>
      <c r="J1212" s="689" t="s">
        <v>918</v>
      </c>
      <c r="K1212" s="689" t="s">
        <v>918</v>
      </c>
      <c r="L1212" s="689" t="s">
        <v>918</v>
      </c>
      <c r="M1212" s="689" t="s">
        <v>918</v>
      </c>
      <c r="N1212" s="689" t="s">
        <v>918</v>
      </c>
      <c r="O1212" s="689" t="s">
        <v>918</v>
      </c>
      <c r="P1212" s="689" t="s">
        <v>918</v>
      </c>
      <c r="Q1212" s="689" t="s">
        <v>918</v>
      </c>
      <c r="R1212" s="689" t="s">
        <v>918</v>
      </c>
      <c r="S1212" s="689" t="s">
        <v>918</v>
      </c>
      <c r="T1212" s="689" t="s">
        <v>918</v>
      </c>
      <c r="U1212" s="689" t="s">
        <v>918</v>
      </c>
      <c r="V1212" s="689" t="s">
        <v>918</v>
      </c>
      <c r="W1212" s="689" t="s">
        <v>918</v>
      </c>
      <c r="X1212" s="689" t="s">
        <v>918</v>
      </c>
      <c r="Y1212" s="689" t="s">
        <v>918</v>
      </c>
      <c r="Z1212" s="689" t="s">
        <v>918</v>
      </c>
      <c r="AA1212" s="689" t="s">
        <v>918</v>
      </c>
      <c r="AB1212" s="689" t="s">
        <v>918</v>
      </c>
      <c r="AC1212" s="689" t="s">
        <v>918</v>
      </c>
      <c r="AD1212" s="689" t="s">
        <v>918</v>
      </c>
      <c r="AE1212" s="689" t="s">
        <v>918</v>
      </c>
      <c r="AF1212" s="689" t="s">
        <v>918</v>
      </c>
      <c r="AG1212" s="689" t="s">
        <v>918</v>
      </c>
      <c r="AH1212" s="689" t="s">
        <v>918</v>
      </c>
      <c r="AI1212" s="689" t="s">
        <v>918</v>
      </c>
      <c r="AJ1212" s="689" t="s">
        <v>918</v>
      </c>
      <c r="AK1212" s="689" t="s">
        <v>918</v>
      </c>
      <c r="AL1212" s="689" t="s">
        <v>918</v>
      </c>
      <c r="AM1212" s="726"/>
      <c r="AN1212" s="726"/>
      <c r="AO1212" s="726"/>
      <c r="AP1212" s="726"/>
      <c r="AQ1212" s="726"/>
      <c r="AR1212" s="726"/>
      <c r="AS1212" s="726"/>
      <c r="AT1212" s="726"/>
      <c r="AU1212" s="726"/>
      <c r="AV1212" s="726"/>
      <c r="AW1212" s="726"/>
      <c r="AX1212" s="726"/>
      <c r="AY1212" s="785"/>
      <c r="AZ1212" s="785"/>
      <c r="BA1212" s="785"/>
      <c r="BB1212" s="785"/>
      <c r="BC1212" s="785"/>
      <c r="BD1212" s="785"/>
      <c r="BE1212" s="785"/>
      <c r="BF1212" s="785"/>
      <c r="BG1212" s="785"/>
      <c r="BH1212" s="785"/>
      <c r="BI1212" s="785"/>
      <c r="BJ1212" s="785"/>
      <c r="BK1212" s="785"/>
      <c r="BL1212" s="785"/>
    </row>
    <row r="1213" spans="1:64" customFormat="1" outlineLevel="1" x14ac:dyDescent="0.2">
      <c r="A1213" s="760" t="s">
        <v>575</v>
      </c>
      <c r="B1213" s="756" t="s">
        <v>576</v>
      </c>
      <c r="C1213" s="726"/>
      <c r="D1213" s="688" t="s">
        <v>1926</v>
      </c>
      <c r="E1213" s="689" t="s">
        <v>918</v>
      </c>
      <c r="F1213" s="689" t="s">
        <v>918</v>
      </c>
      <c r="G1213" s="689" t="s">
        <v>918</v>
      </c>
      <c r="H1213" s="689" t="s">
        <v>918</v>
      </c>
      <c r="I1213" s="689" t="s">
        <v>918</v>
      </c>
      <c r="J1213" s="689" t="s">
        <v>918</v>
      </c>
      <c r="K1213" s="689" t="s">
        <v>918</v>
      </c>
      <c r="L1213" s="689" t="s">
        <v>918</v>
      </c>
      <c r="M1213" s="689" t="s">
        <v>918</v>
      </c>
      <c r="N1213" s="689" t="s">
        <v>918</v>
      </c>
      <c r="O1213" s="689" t="s">
        <v>918</v>
      </c>
      <c r="P1213" s="689" t="s">
        <v>918</v>
      </c>
      <c r="Q1213" s="689" t="s">
        <v>918</v>
      </c>
      <c r="R1213" s="689" t="s">
        <v>918</v>
      </c>
      <c r="S1213" s="689" t="s">
        <v>918</v>
      </c>
      <c r="T1213" s="689" t="s">
        <v>918</v>
      </c>
      <c r="U1213" s="689" t="s">
        <v>918</v>
      </c>
      <c r="V1213" s="689" t="s">
        <v>918</v>
      </c>
      <c r="W1213" s="689" t="s">
        <v>918</v>
      </c>
      <c r="X1213" s="689" t="s">
        <v>918</v>
      </c>
      <c r="Y1213" s="689" t="s">
        <v>918</v>
      </c>
      <c r="Z1213" s="689" t="s">
        <v>918</v>
      </c>
      <c r="AA1213" s="689" t="s">
        <v>918</v>
      </c>
      <c r="AB1213" s="689" t="s">
        <v>918</v>
      </c>
      <c r="AC1213" s="689" t="s">
        <v>918</v>
      </c>
      <c r="AD1213" s="689" t="s">
        <v>918</v>
      </c>
      <c r="AE1213" s="689" t="s">
        <v>918</v>
      </c>
      <c r="AF1213" s="689" t="s">
        <v>918</v>
      </c>
      <c r="AG1213" s="689" t="s">
        <v>918</v>
      </c>
      <c r="AH1213" s="689" t="s">
        <v>918</v>
      </c>
      <c r="AI1213" s="689" t="s">
        <v>918</v>
      </c>
      <c r="AJ1213" s="689" t="s">
        <v>918</v>
      </c>
      <c r="AK1213" s="689" t="s">
        <v>918</v>
      </c>
      <c r="AL1213" s="689" t="s">
        <v>918</v>
      </c>
      <c r="AM1213" s="726"/>
      <c r="AN1213" s="726"/>
      <c r="AO1213" s="726"/>
      <c r="AP1213" s="726"/>
      <c r="AQ1213" s="726"/>
      <c r="AR1213" s="726"/>
      <c r="AS1213" s="726"/>
      <c r="AT1213" s="726"/>
      <c r="AU1213" s="726"/>
      <c r="AV1213" s="726"/>
      <c r="AW1213" s="726"/>
      <c r="AX1213" s="726"/>
      <c r="AY1213" s="785"/>
      <c r="AZ1213" s="785"/>
      <c r="BA1213" s="785"/>
      <c r="BB1213" s="785"/>
      <c r="BC1213" s="785"/>
      <c r="BD1213" s="785"/>
      <c r="BE1213" s="785"/>
      <c r="BF1213" s="785"/>
      <c r="BG1213" s="785"/>
      <c r="BH1213" s="785"/>
      <c r="BI1213" s="785"/>
      <c r="BJ1213" s="785"/>
      <c r="BK1213" s="785"/>
      <c r="BL1213" s="785"/>
    </row>
    <row r="1214" spans="1:64" customFormat="1" outlineLevel="1" x14ac:dyDescent="0.2">
      <c r="A1214" s="760" t="s">
        <v>60</v>
      </c>
      <c r="B1214" s="756" t="s">
        <v>295</v>
      </c>
      <c r="C1214" s="726"/>
      <c r="D1214" s="688" t="s">
        <v>1927</v>
      </c>
      <c r="E1214" s="689" t="s">
        <v>918</v>
      </c>
      <c r="F1214" s="689" t="s">
        <v>918</v>
      </c>
      <c r="G1214" s="689" t="s">
        <v>918</v>
      </c>
      <c r="H1214" s="689" t="s">
        <v>918</v>
      </c>
      <c r="I1214" s="689" t="s">
        <v>918</v>
      </c>
      <c r="J1214" s="689" t="s">
        <v>918</v>
      </c>
      <c r="K1214" s="689" t="s">
        <v>918</v>
      </c>
      <c r="L1214" s="689" t="s">
        <v>918</v>
      </c>
      <c r="M1214" s="689" t="s">
        <v>918</v>
      </c>
      <c r="N1214" s="689" t="s">
        <v>918</v>
      </c>
      <c r="O1214" s="689" t="s">
        <v>918</v>
      </c>
      <c r="P1214" s="689" t="s">
        <v>918</v>
      </c>
      <c r="Q1214" s="689" t="s">
        <v>918</v>
      </c>
      <c r="R1214" s="689" t="s">
        <v>918</v>
      </c>
      <c r="S1214" s="689" t="s">
        <v>918</v>
      </c>
      <c r="T1214" s="689" t="s">
        <v>918</v>
      </c>
      <c r="U1214" s="689" t="s">
        <v>918</v>
      </c>
      <c r="V1214" s="689" t="s">
        <v>918</v>
      </c>
      <c r="W1214" s="689" t="s">
        <v>918</v>
      </c>
      <c r="X1214" s="689" t="s">
        <v>918</v>
      </c>
      <c r="Y1214" s="689" t="s">
        <v>918</v>
      </c>
      <c r="Z1214" s="689" t="s">
        <v>918</v>
      </c>
      <c r="AA1214" s="689" t="s">
        <v>918</v>
      </c>
      <c r="AB1214" s="689" t="s">
        <v>918</v>
      </c>
      <c r="AC1214" s="689" t="s">
        <v>918</v>
      </c>
      <c r="AD1214" s="689" t="s">
        <v>918</v>
      </c>
      <c r="AE1214" s="689" t="s">
        <v>918</v>
      </c>
      <c r="AF1214" s="689" t="s">
        <v>918</v>
      </c>
      <c r="AG1214" s="689" t="s">
        <v>918</v>
      </c>
      <c r="AH1214" s="689" t="s">
        <v>918</v>
      </c>
      <c r="AI1214" s="689" t="s">
        <v>918</v>
      </c>
      <c r="AJ1214" s="689" t="s">
        <v>918</v>
      </c>
      <c r="AK1214" s="689" t="s">
        <v>918</v>
      </c>
      <c r="AL1214" s="689" t="s">
        <v>918</v>
      </c>
      <c r="AM1214" s="726"/>
      <c r="AN1214" s="726"/>
      <c r="AO1214" s="726"/>
      <c r="AP1214" s="726"/>
      <c r="AQ1214" s="726"/>
      <c r="AR1214" s="726"/>
      <c r="AS1214" s="726"/>
      <c r="AT1214" s="726"/>
      <c r="AU1214" s="726"/>
      <c r="AV1214" s="726"/>
      <c r="AW1214" s="726"/>
      <c r="AX1214" s="726"/>
      <c r="AY1214" s="785"/>
      <c r="AZ1214" s="785"/>
      <c r="BA1214" s="785"/>
      <c r="BB1214" s="785"/>
      <c r="BC1214" s="785"/>
      <c r="BD1214" s="785"/>
      <c r="BE1214" s="785"/>
      <c r="BF1214" s="785"/>
      <c r="BG1214" s="785"/>
      <c r="BH1214" s="785"/>
      <c r="BI1214" s="785"/>
      <c r="BJ1214" s="785"/>
      <c r="BK1214" s="785"/>
      <c r="BL1214" s="785"/>
    </row>
    <row r="1215" spans="1:64" customFormat="1" outlineLevel="1" x14ac:dyDescent="0.2">
      <c r="A1215" s="760" t="s">
        <v>61</v>
      </c>
      <c r="B1215" s="756" t="s">
        <v>17</v>
      </c>
      <c r="C1215" s="726"/>
      <c r="D1215" s="688" t="s">
        <v>1928</v>
      </c>
      <c r="E1215" s="689" t="s">
        <v>918</v>
      </c>
      <c r="F1215" s="689" t="s">
        <v>918</v>
      </c>
      <c r="G1215" s="689" t="s">
        <v>918</v>
      </c>
      <c r="H1215" s="689" t="s">
        <v>918</v>
      </c>
      <c r="I1215" s="689" t="s">
        <v>918</v>
      </c>
      <c r="J1215" s="689" t="s">
        <v>918</v>
      </c>
      <c r="K1215" s="689" t="s">
        <v>918</v>
      </c>
      <c r="L1215" s="689" t="s">
        <v>918</v>
      </c>
      <c r="M1215" s="689" t="s">
        <v>918</v>
      </c>
      <c r="N1215" s="689" t="s">
        <v>918</v>
      </c>
      <c r="O1215" s="689" t="s">
        <v>918</v>
      </c>
      <c r="P1215" s="689" t="s">
        <v>918</v>
      </c>
      <c r="Q1215" s="689" t="s">
        <v>918</v>
      </c>
      <c r="R1215" s="689" t="s">
        <v>918</v>
      </c>
      <c r="S1215" s="689" t="s">
        <v>918</v>
      </c>
      <c r="T1215" s="689" t="s">
        <v>918</v>
      </c>
      <c r="U1215" s="689" t="s">
        <v>918</v>
      </c>
      <c r="V1215" s="689" t="s">
        <v>918</v>
      </c>
      <c r="W1215" s="689" t="s">
        <v>918</v>
      </c>
      <c r="X1215" s="689" t="s">
        <v>918</v>
      </c>
      <c r="Y1215" s="689" t="s">
        <v>918</v>
      </c>
      <c r="Z1215" s="689" t="s">
        <v>918</v>
      </c>
      <c r="AA1215" s="689" t="s">
        <v>918</v>
      </c>
      <c r="AB1215" s="689" t="s">
        <v>918</v>
      </c>
      <c r="AC1215" s="689" t="s">
        <v>918</v>
      </c>
      <c r="AD1215" s="689" t="s">
        <v>918</v>
      </c>
      <c r="AE1215" s="689" t="s">
        <v>918</v>
      </c>
      <c r="AF1215" s="689" t="s">
        <v>918</v>
      </c>
      <c r="AG1215" s="689" t="s">
        <v>918</v>
      </c>
      <c r="AH1215" s="689" t="s">
        <v>918</v>
      </c>
      <c r="AI1215" s="689" t="s">
        <v>918</v>
      </c>
      <c r="AJ1215" s="689" t="s">
        <v>918</v>
      </c>
      <c r="AK1215" s="689" t="s">
        <v>918</v>
      </c>
      <c r="AL1215" s="689" t="s">
        <v>918</v>
      </c>
      <c r="AM1215" s="726"/>
      <c r="AN1215" s="726"/>
      <c r="AO1215" s="726"/>
      <c r="AP1215" s="726"/>
      <c r="AQ1215" s="726"/>
      <c r="AR1215" s="726"/>
      <c r="AS1215" s="726"/>
      <c r="AT1215" s="726"/>
      <c r="AU1215" s="726"/>
      <c r="AV1215" s="726"/>
      <c r="AW1215" s="726"/>
      <c r="AX1215" s="726"/>
      <c r="AY1215" s="785"/>
      <c r="AZ1215" s="785"/>
      <c r="BA1215" s="785"/>
      <c r="BB1215" s="785"/>
      <c r="BC1215" s="785"/>
      <c r="BD1215" s="785"/>
      <c r="BE1215" s="785"/>
      <c r="BF1215" s="785"/>
      <c r="BG1215" s="785"/>
      <c r="BH1215" s="785"/>
      <c r="BI1215" s="785"/>
      <c r="BJ1215" s="785"/>
      <c r="BK1215" s="785"/>
      <c r="BL1215" s="785"/>
    </row>
    <row r="1216" spans="1:64" customFormat="1" outlineLevel="1" x14ac:dyDescent="0.2">
      <c r="A1216" s="760">
        <v>6</v>
      </c>
      <c r="B1216" s="756" t="s">
        <v>18</v>
      </c>
      <c r="C1216" s="726"/>
      <c r="D1216" s="688" t="s">
        <v>1929</v>
      </c>
      <c r="E1216" s="689" t="s">
        <v>918</v>
      </c>
      <c r="F1216" s="689" t="s">
        <v>918</v>
      </c>
      <c r="G1216" s="689" t="s">
        <v>918</v>
      </c>
      <c r="H1216" s="689" t="s">
        <v>918</v>
      </c>
      <c r="I1216" s="689" t="s">
        <v>918</v>
      </c>
      <c r="J1216" s="689" t="s">
        <v>918</v>
      </c>
      <c r="K1216" s="689" t="s">
        <v>918</v>
      </c>
      <c r="L1216" s="689" t="s">
        <v>918</v>
      </c>
      <c r="M1216" s="689" t="s">
        <v>918</v>
      </c>
      <c r="N1216" s="689" t="s">
        <v>918</v>
      </c>
      <c r="O1216" s="689" t="s">
        <v>918</v>
      </c>
      <c r="P1216" s="689" t="s">
        <v>918</v>
      </c>
      <c r="Q1216" s="689" t="s">
        <v>918</v>
      </c>
      <c r="R1216" s="689" t="s">
        <v>918</v>
      </c>
      <c r="S1216" s="689" t="s">
        <v>918</v>
      </c>
      <c r="T1216" s="689" t="s">
        <v>918</v>
      </c>
      <c r="U1216" s="689" t="s">
        <v>918</v>
      </c>
      <c r="V1216" s="689" t="s">
        <v>918</v>
      </c>
      <c r="W1216" s="689" t="s">
        <v>918</v>
      </c>
      <c r="X1216" s="689" t="s">
        <v>918</v>
      </c>
      <c r="Y1216" s="689" t="s">
        <v>918</v>
      </c>
      <c r="Z1216" s="689" t="s">
        <v>918</v>
      </c>
      <c r="AA1216" s="689" t="s">
        <v>918</v>
      </c>
      <c r="AB1216" s="689" t="s">
        <v>918</v>
      </c>
      <c r="AC1216" s="689" t="s">
        <v>918</v>
      </c>
      <c r="AD1216" s="689" t="s">
        <v>918</v>
      </c>
      <c r="AE1216" s="689" t="s">
        <v>918</v>
      </c>
      <c r="AF1216" s="689" t="s">
        <v>918</v>
      </c>
      <c r="AG1216" s="689" t="s">
        <v>918</v>
      </c>
      <c r="AH1216" s="689" t="s">
        <v>918</v>
      </c>
      <c r="AI1216" s="689" t="s">
        <v>918</v>
      </c>
      <c r="AJ1216" s="689" t="s">
        <v>918</v>
      </c>
      <c r="AK1216" s="689" t="s">
        <v>918</v>
      </c>
      <c r="AL1216" s="689" t="s">
        <v>918</v>
      </c>
      <c r="AM1216" s="726"/>
      <c r="AN1216" s="726"/>
      <c r="AO1216" s="726"/>
      <c r="AP1216" s="726"/>
      <c r="AQ1216" s="726"/>
      <c r="AR1216" s="726"/>
      <c r="AS1216" s="726"/>
      <c r="AT1216" s="726"/>
      <c r="AU1216" s="726"/>
      <c r="AV1216" s="726"/>
      <c r="AW1216" s="726"/>
      <c r="AX1216" s="726"/>
      <c r="AY1216" s="785"/>
      <c r="AZ1216" s="785"/>
      <c r="BA1216" s="785"/>
      <c r="BB1216" s="785"/>
      <c r="BC1216" s="785"/>
      <c r="BD1216" s="785"/>
      <c r="BE1216" s="785"/>
      <c r="BF1216" s="785"/>
      <c r="BG1216" s="785"/>
      <c r="BH1216" s="785"/>
      <c r="BI1216" s="785"/>
      <c r="BJ1216" s="785"/>
      <c r="BK1216" s="785"/>
      <c r="BL1216" s="785"/>
    </row>
    <row r="1217" spans="1:64" customFormat="1" outlineLevel="1" x14ac:dyDescent="0.2">
      <c r="A1217" s="761"/>
      <c r="B1217" s="762" t="s">
        <v>3</v>
      </c>
      <c r="C1217" s="726"/>
      <c r="D1217" s="688" t="s">
        <v>1930</v>
      </c>
      <c r="E1217" s="689" t="s">
        <v>918</v>
      </c>
      <c r="F1217" s="689" t="s">
        <v>918</v>
      </c>
      <c r="G1217" s="689" t="s">
        <v>918</v>
      </c>
      <c r="H1217" s="689" t="s">
        <v>918</v>
      </c>
      <c r="I1217" s="689" t="s">
        <v>918</v>
      </c>
      <c r="J1217" s="689" t="s">
        <v>918</v>
      </c>
      <c r="K1217" s="689" t="s">
        <v>918</v>
      </c>
      <c r="L1217" s="689" t="s">
        <v>918</v>
      </c>
      <c r="M1217" s="689" t="s">
        <v>918</v>
      </c>
      <c r="N1217" s="689" t="s">
        <v>918</v>
      </c>
      <c r="O1217" s="689" t="s">
        <v>918</v>
      </c>
      <c r="P1217" s="689" t="s">
        <v>918</v>
      </c>
      <c r="Q1217" s="689" t="s">
        <v>918</v>
      </c>
      <c r="R1217" s="689" t="s">
        <v>918</v>
      </c>
      <c r="S1217" s="689" t="s">
        <v>918</v>
      </c>
      <c r="T1217" s="689" t="s">
        <v>918</v>
      </c>
      <c r="U1217" s="689" t="s">
        <v>918</v>
      </c>
      <c r="V1217" s="689" t="s">
        <v>918</v>
      </c>
      <c r="W1217" s="689" t="s">
        <v>918</v>
      </c>
      <c r="X1217" s="689" t="s">
        <v>918</v>
      </c>
      <c r="Y1217" s="689" t="s">
        <v>918</v>
      </c>
      <c r="Z1217" s="689" t="s">
        <v>918</v>
      </c>
      <c r="AA1217" s="689" t="s">
        <v>918</v>
      </c>
      <c r="AB1217" s="689" t="s">
        <v>918</v>
      </c>
      <c r="AC1217" s="689" t="s">
        <v>918</v>
      </c>
      <c r="AD1217" s="689" t="s">
        <v>918</v>
      </c>
      <c r="AE1217" s="689" t="s">
        <v>918</v>
      </c>
      <c r="AF1217" s="689" t="s">
        <v>918</v>
      </c>
      <c r="AG1217" s="689" t="s">
        <v>918</v>
      </c>
      <c r="AH1217" s="689" t="s">
        <v>918</v>
      </c>
      <c r="AI1217" s="689" t="s">
        <v>918</v>
      </c>
      <c r="AJ1217" s="689" t="s">
        <v>918</v>
      </c>
      <c r="AK1217" s="689" t="s">
        <v>918</v>
      </c>
      <c r="AL1217" s="689" t="s">
        <v>918</v>
      </c>
      <c r="AM1217" s="726"/>
      <c r="AN1217" s="726"/>
      <c r="AO1217" s="726"/>
      <c r="AP1217" s="726"/>
      <c r="AQ1217" s="726"/>
      <c r="AR1217" s="726"/>
      <c r="AS1217" s="726"/>
      <c r="AT1217" s="726"/>
      <c r="AU1217" s="726"/>
      <c r="AV1217" s="726"/>
      <c r="AW1217" s="726"/>
      <c r="AX1217" s="726"/>
      <c r="AY1217" s="785"/>
      <c r="AZ1217" s="785"/>
      <c r="BA1217" s="785"/>
      <c r="BB1217" s="785"/>
      <c r="BC1217" s="785"/>
      <c r="BD1217" s="785"/>
      <c r="BE1217" s="785"/>
      <c r="BF1217" s="785"/>
      <c r="BG1217" s="785"/>
      <c r="BH1217" s="785"/>
      <c r="BI1217" s="785"/>
      <c r="BJ1217" s="785"/>
      <c r="BK1217" s="785"/>
      <c r="BL1217" s="785"/>
    </row>
    <row r="1218" spans="1:64" customFormat="1" x14ac:dyDescent="0.2">
      <c r="A1218" s="725" t="s">
        <v>1933</v>
      </c>
      <c r="B1218" s="764"/>
      <c r="C1218" s="726"/>
      <c r="D1218" s="726"/>
      <c r="E1218" s="726"/>
      <c r="F1218" s="726"/>
      <c r="G1218" s="726"/>
      <c r="H1218" s="726"/>
      <c r="I1218" s="726"/>
      <c r="J1218" s="726"/>
      <c r="K1218" s="726"/>
      <c r="L1218" s="726"/>
      <c r="M1218" s="726"/>
      <c r="N1218" s="726"/>
      <c r="O1218" s="726"/>
      <c r="P1218" s="726"/>
      <c r="Q1218" s="726"/>
      <c r="R1218" s="726"/>
      <c r="S1218" s="726"/>
      <c r="T1218" s="726"/>
      <c r="U1218" s="726"/>
      <c r="V1218" s="726"/>
      <c r="W1218" s="726"/>
      <c r="X1218" s="726"/>
      <c r="Y1218" s="726"/>
      <c r="Z1218" s="726"/>
      <c r="AA1218" s="726"/>
      <c r="AB1218" s="726"/>
      <c r="AC1218" s="726"/>
      <c r="AD1218" s="726"/>
      <c r="AE1218" s="726"/>
      <c r="AF1218" s="726"/>
      <c r="AG1218" s="726"/>
      <c r="AH1218" s="726"/>
      <c r="AI1218" s="726"/>
      <c r="AJ1218" s="726"/>
      <c r="AK1218" s="726"/>
      <c r="AL1218" s="726"/>
      <c r="AM1218" s="726"/>
      <c r="AN1218" s="726"/>
      <c r="AO1218" s="726"/>
      <c r="AP1218" s="726"/>
      <c r="AQ1218" s="726"/>
      <c r="AR1218" s="726"/>
      <c r="AS1218" s="726"/>
      <c r="AT1218" s="726"/>
      <c r="AU1218" s="726"/>
      <c r="AV1218" s="726"/>
      <c r="AW1218" s="726"/>
      <c r="AX1218" s="726"/>
      <c r="AY1218" s="785"/>
      <c r="AZ1218" s="785"/>
      <c r="BA1218" s="785"/>
      <c r="BB1218" s="785"/>
      <c r="BC1218" s="785"/>
      <c r="BD1218" s="785"/>
      <c r="BE1218" s="785"/>
      <c r="BF1218" s="785"/>
      <c r="BG1218" s="785"/>
      <c r="BH1218" s="785"/>
      <c r="BI1218" s="785"/>
      <c r="BJ1218" s="785"/>
      <c r="BK1218" s="785"/>
      <c r="BL1218" s="785"/>
    </row>
    <row r="1219" spans="1:64" customFormat="1" x14ac:dyDescent="0.2">
      <c r="A1219" s="767" t="s">
        <v>1855</v>
      </c>
      <c r="B1219" s="767"/>
      <c r="C1219" s="726"/>
      <c r="D1219" s="726"/>
      <c r="E1219" s="726"/>
      <c r="F1219" s="726"/>
      <c r="G1219" s="726"/>
      <c r="H1219" s="726"/>
      <c r="I1219" s="726"/>
      <c r="J1219" s="726"/>
      <c r="K1219" s="726"/>
      <c r="L1219" s="726"/>
      <c r="M1219" s="726"/>
      <c r="N1219" s="726"/>
      <c r="O1219" s="726"/>
      <c r="P1219" s="726"/>
      <c r="Q1219" s="726"/>
      <c r="R1219" s="726"/>
      <c r="S1219" s="726"/>
      <c r="T1219" s="726"/>
      <c r="U1219" s="726"/>
      <c r="V1219" s="726"/>
      <c r="W1219" s="726"/>
      <c r="X1219" s="726"/>
      <c r="Y1219" s="726"/>
      <c r="Z1219" s="726"/>
      <c r="AA1219" s="726"/>
      <c r="AB1219" s="726"/>
      <c r="AC1219" s="726"/>
      <c r="AD1219" s="726"/>
      <c r="AE1219" s="726"/>
      <c r="AF1219" s="726"/>
      <c r="AG1219" s="726"/>
      <c r="AH1219" s="726"/>
      <c r="AI1219" s="726"/>
      <c r="AJ1219" s="726"/>
      <c r="AK1219" s="726"/>
      <c r="AL1219" s="726"/>
      <c r="AM1219" s="726"/>
      <c r="AN1219" s="726"/>
      <c r="AO1219" s="726"/>
      <c r="AP1219" s="726"/>
      <c r="AQ1219" s="726"/>
      <c r="AR1219" s="726"/>
      <c r="AS1219" s="726"/>
      <c r="AT1219" s="726"/>
      <c r="AU1219" s="726"/>
      <c r="AV1219" s="726"/>
      <c r="AW1219" s="726"/>
      <c r="AX1219" s="726"/>
      <c r="AY1219" s="785"/>
      <c r="AZ1219" s="785"/>
      <c r="BA1219" s="785"/>
      <c r="BB1219" s="785"/>
      <c r="BC1219" s="785"/>
      <c r="BD1219" s="785"/>
      <c r="BE1219" s="785"/>
      <c r="BF1219" s="785"/>
      <c r="BG1219" s="785"/>
      <c r="BH1219" s="785"/>
      <c r="BI1219" s="785"/>
      <c r="BJ1219" s="785"/>
      <c r="BK1219" s="785"/>
      <c r="BL1219" s="785"/>
    </row>
    <row r="1220" spans="1:64" customFormat="1" x14ac:dyDescent="0.2">
      <c r="A1220" s="767"/>
      <c r="B1220" s="767" t="s">
        <v>219</v>
      </c>
      <c r="C1220" s="726"/>
      <c r="D1220" s="461"/>
      <c r="E1220" s="687" t="s">
        <v>585</v>
      </c>
      <c r="F1220" s="687" t="s">
        <v>586</v>
      </c>
      <c r="G1220" s="687" t="s">
        <v>587</v>
      </c>
      <c r="H1220" s="687" t="s">
        <v>588</v>
      </c>
      <c r="I1220" s="687" t="s">
        <v>589</v>
      </c>
      <c r="J1220" s="687" t="s">
        <v>590</v>
      </c>
      <c r="K1220" s="687" t="s">
        <v>591</v>
      </c>
      <c r="L1220" s="687" t="s">
        <v>592</v>
      </c>
      <c r="M1220" s="687" t="s">
        <v>593</v>
      </c>
      <c r="N1220" s="687" t="s">
        <v>594</v>
      </c>
      <c r="O1220" s="687" t="s">
        <v>595</v>
      </c>
      <c r="P1220" s="687" t="s">
        <v>596</v>
      </c>
      <c r="Q1220" s="687" t="s">
        <v>597</v>
      </c>
      <c r="R1220" s="687" t="s">
        <v>598</v>
      </c>
      <c r="S1220" s="687" t="s">
        <v>619</v>
      </c>
      <c r="T1220" s="687" t="s">
        <v>783</v>
      </c>
      <c r="U1220" s="687" t="s">
        <v>752</v>
      </c>
      <c r="V1220" s="687" t="s">
        <v>753</v>
      </c>
      <c r="W1220" s="687" t="s">
        <v>754</v>
      </c>
      <c r="X1220" s="687" t="s">
        <v>755</v>
      </c>
      <c r="Y1220" s="687" t="s">
        <v>756</v>
      </c>
      <c r="Z1220" s="687" t="s">
        <v>757</v>
      </c>
      <c r="AA1220" s="687" t="s">
        <v>758</v>
      </c>
      <c r="AB1220" s="687" t="s">
        <v>759</v>
      </c>
      <c r="AC1220" s="687" t="s">
        <v>760</v>
      </c>
      <c r="AD1220" s="687" t="s">
        <v>761</v>
      </c>
      <c r="AE1220" s="687" t="s">
        <v>762</v>
      </c>
      <c r="AF1220" s="687" t="s">
        <v>763</v>
      </c>
      <c r="AG1220" s="687" t="s">
        <v>764</v>
      </c>
      <c r="AH1220" s="687" t="s">
        <v>765</v>
      </c>
      <c r="AI1220" s="687" t="s">
        <v>766</v>
      </c>
      <c r="AJ1220" s="687" t="s">
        <v>767</v>
      </c>
      <c r="AK1220" s="687" t="s">
        <v>768</v>
      </c>
      <c r="AL1220" s="687" t="s">
        <v>769</v>
      </c>
      <c r="AM1220" s="726"/>
      <c r="AN1220" s="726"/>
      <c r="AO1220" s="726"/>
      <c r="AP1220" s="726"/>
      <c r="AQ1220" s="726"/>
      <c r="AR1220" s="726"/>
      <c r="AS1220" s="726"/>
      <c r="AT1220" s="726"/>
      <c r="AU1220" s="726"/>
      <c r="AV1220" s="726"/>
      <c r="AW1220" s="726"/>
      <c r="AX1220" s="726"/>
      <c r="AY1220" s="785"/>
      <c r="AZ1220" s="785"/>
      <c r="BA1220" s="785"/>
      <c r="BB1220" s="785"/>
      <c r="BC1220" s="785"/>
      <c r="BD1220" s="785"/>
      <c r="BE1220" s="785"/>
      <c r="BF1220" s="785"/>
      <c r="BG1220" s="785"/>
      <c r="BH1220" s="785"/>
      <c r="BI1220" s="785"/>
      <c r="BJ1220" s="785"/>
      <c r="BK1220" s="785"/>
      <c r="BL1220" s="785"/>
    </row>
    <row r="1221" spans="1:64" customFormat="1" outlineLevel="1" x14ac:dyDescent="0.2">
      <c r="A1221" s="767" t="s">
        <v>271</v>
      </c>
      <c r="B1221" s="767" t="s">
        <v>272</v>
      </c>
      <c r="C1221" s="726"/>
      <c r="D1221" s="461" t="s">
        <v>1937</v>
      </c>
      <c r="E1221" s="689" t="s">
        <v>918</v>
      </c>
      <c r="F1221" s="689" t="s">
        <v>918</v>
      </c>
      <c r="G1221" s="689" t="s">
        <v>918</v>
      </c>
      <c r="H1221" s="689" t="s">
        <v>918</v>
      </c>
      <c r="I1221" s="689" t="s">
        <v>918</v>
      </c>
      <c r="J1221" s="689" t="s">
        <v>918</v>
      </c>
      <c r="K1221" s="689" t="s">
        <v>918</v>
      </c>
      <c r="L1221" s="689" t="s">
        <v>918</v>
      </c>
      <c r="M1221" s="689" t="s">
        <v>918</v>
      </c>
      <c r="N1221" s="689" t="s">
        <v>918</v>
      </c>
      <c r="O1221" s="689" t="s">
        <v>918</v>
      </c>
      <c r="P1221" s="689" t="s">
        <v>918</v>
      </c>
      <c r="Q1221" s="689" t="s">
        <v>918</v>
      </c>
      <c r="R1221" s="689" t="s">
        <v>918</v>
      </c>
      <c r="S1221" s="689" t="s">
        <v>918</v>
      </c>
      <c r="T1221" s="689" t="s">
        <v>918</v>
      </c>
      <c r="U1221" s="689" t="s">
        <v>918</v>
      </c>
      <c r="V1221" s="689" t="s">
        <v>918</v>
      </c>
      <c r="W1221" s="689" t="s">
        <v>918</v>
      </c>
      <c r="X1221" s="689" t="s">
        <v>918</v>
      </c>
      <c r="Y1221" s="689" t="s">
        <v>918</v>
      </c>
      <c r="Z1221" s="689" t="s">
        <v>918</v>
      </c>
      <c r="AA1221" s="689" t="s">
        <v>918</v>
      </c>
      <c r="AB1221" s="689" t="s">
        <v>918</v>
      </c>
      <c r="AC1221" s="689" t="s">
        <v>918</v>
      </c>
      <c r="AD1221" s="689" t="s">
        <v>918</v>
      </c>
      <c r="AE1221" s="689" t="s">
        <v>918</v>
      </c>
      <c r="AF1221" s="689" t="s">
        <v>918</v>
      </c>
      <c r="AG1221" s="689" t="s">
        <v>918</v>
      </c>
      <c r="AH1221" s="689" t="s">
        <v>918</v>
      </c>
      <c r="AI1221" s="689" t="s">
        <v>918</v>
      </c>
      <c r="AJ1221" s="689" t="s">
        <v>918</v>
      </c>
      <c r="AK1221" s="689" t="s">
        <v>918</v>
      </c>
      <c r="AL1221" s="689" t="s">
        <v>918</v>
      </c>
      <c r="AM1221" s="726"/>
      <c r="AN1221" s="726"/>
      <c r="AO1221" s="726"/>
      <c r="AP1221" s="726"/>
      <c r="AQ1221" s="726"/>
      <c r="AR1221" s="726"/>
      <c r="AS1221" s="726"/>
      <c r="AT1221" s="726"/>
      <c r="AU1221" s="726"/>
      <c r="AV1221" s="726"/>
      <c r="AW1221" s="726"/>
      <c r="AX1221" s="726"/>
      <c r="AY1221" s="785"/>
      <c r="AZ1221" s="785"/>
      <c r="BA1221" s="785"/>
      <c r="BB1221" s="785"/>
      <c r="BC1221" s="785"/>
      <c r="BD1221" s="785"/>
      <c r="BE1221" s="785"/>
      <c r="BF1221" s="785"/>
      <c r="BG1221" s="785"/>
      <c r="BH1221" s="785"/>
      <c r="BI1221" s="785"/>
      <c r="BJ1221" s="785"/>
      <c r="BK1221" s="785"/>
      <c r="BL1221" s="785"/>
    </row>
    <row r="1222" spans="1:64" customFormat="1" outlineLevel="1" x14ac:dyDescent="0.2">
      <c r="A1222" s="767" t="s">
        <v>273</v>
      </c>
      <c r="B1222" s="767" t="s">
        <v>274</v>
      </c>
      <c r="C1222" s="726"/>
      <c r="D1222" s="461" t="s">
        <v>1938</v>
      </c>
      <c r="E1222" s="689" t="s">
        <v>918</v>
      </c>
      <c r="F1222" s="689" t="s">
        <v>918</v>
      </c>
      <c r="G1222" s="689" t="s">
        <v>918</v>
      </c>
      <c r="H1222" s="689" t="s">
        <v>918</v>
      </c>
      <c r="I1222" s="689" t="s">
        <v>918</v>
      </c>
      <c r="J1222" s="689" t="s">
        <v>918</v>
      </c>
      <c r="K1222" s="689" t="s">
        <v>918</v>
      </c>
      <c r="L1222" s="689" t="s">
        <v>918</v>
      </c>
      <c r="M1222" s="689" t="s">
        <v>918</v>
      </c>
      <c r="N1222" s="689" t="s">
        <v>918</v>
      </c>
      <c r="O1222" s="689" t="s">
        <v>918</v>
      </c>
      <c r="P1222" s="689" t="s">
        <v>918</v>
      </c>
      <c r="Q1222" s="689" t="s">
        <v>918</v>
      </c>
      <c r="R1222" s="689" t="s">
        <v>918</v>
      </c>
      <c r="S1222" s="689" t="s">
        <v>918</v>
      </c>
      <c r="T1222" s="689" t="s">
        <v>918</v>
      </c>
      <c r="U1222" s="689" t="s">
        <v>918</v>
      </c>
      <c r="V1222" s="689" t="s">
        <v>918</v>
      </c>
      <c r="W1222" s="689" t="s">
        <v>918</v>
      </c>
      <c r="X1222" s="689" t="s">
        <v>918</v>
      </c>
      <c r="Y1222" s="689" t="s">
        <v>918</v>
      </c>
      <c r="Z1222" s="689" t="s">
        <v>918</v>
      </c>
      <c r="AA1222" s="689" t="s">
        <v>918</v>
      </c>
      <c r="AB1222" s="689" t="s">
        <v>918</v>
      </c>
      <c r="AC1222" s="689" t="s">
        <v>918</v>
      </c>
      <c r="AD1222" s="689" t="s">
        <v>918</v>
      </c>
      <c r="AE1222" s="689" t="s">
        <v>918</v>
      </c>
      <c r="AF1222" s="689" t="s">
        <v>918</v>
      </c>
      <c r="AG1222" s="689" t="s">
        <v>918</v>
      </c>
      <c r="AH1222" s="689" t="s">
        <v>918</v>
      </c>
      <c r="AI1222" s="689" t="s">
        <v>918</v>
      </c>
      <c r="AJ1222" s="689" t="s">
        <v>918</v>
      </c>
      <c r="AK1222" s="689" t="s">
        <v>918</v>
      </c>
      <c r="AL1222" s="689" t="s">
        <v>918</v>
      </c>
      <c r="AM1222" s="726"/>
      <c r="AN1222" s="726"/>
      <c r="AO1222" s="726"/>
      <c r="AP1222" s="726"/>
      <c r="AQ1222" s="726"/>
      <c r="AR1222" s="726"/>
      <c r="AS1222" s="726"/>
      <c r="AT1222" s="726"/>
      <c r="AU1222" s="726"/>
      <c r="AV1222" s="726"/>
      <c r="AW1222" s="726"/>
      <c r="AX1222" s="726"/>
      <c r="AY1222" s="785"/>
      <c r="AZ1222" s="785"/>
      <c r="BA1222" s="785"/>
      <c r="BB1222" s="785"/>
      <c r="BC1222" s="785"/>
      <c r="BD1222" s="785"/>
      <c r="BE1222" s="785"/>
      <c r="BF1222" s="785"/>
      <c r="BG1222" s="785"/>
      <c r="BH1222" s="785"/>
      <c r="BI1222" s="785"/>
      <c r="BJ1222" s="785"/>
      <c r="BK1222" s="785"/>
      <c r="BL1222" s="785"/>
    </row>
    <row r="1223" spans="1:64" customFormat="1" outlineLevel="1" x14ac:dyDescent="0.2">
      <c r="A1223" s="767" t="s">
        <v>19</v>
      </c>
      <c r="B1223" s="767" t="s">
        <v>275</v>
      </c>
      <c r="C1223" s="726"/>
      <c r="D1223" s="461" t="s">
        <v>1939</v>
      </c>
      <c r="E1223" s="689" t="s">
        <v>918</v>
      </c>
      <c r="F1223" s="689" t="s">
        <v>918</v>
      </c>
      <c r="G1223" s="689" t="s">
        <v>918</v>
      </c>
      <c r="H1223" s="689" t="s">
        <v>918</v>
      </c>
      <c r="I1223" s="689" t="s">
        <v>918</v>
      </c>
      <c r="J1223" s="689" t="s">
        <v>918</v>
      </c>
      <c r="K1223" s="689" t="s">
        <v>918</v>
      </c>
      <c r="L1223" s="689" t="s">
        <v>918</v>
      </c>
      <c r="M1223" s="689" t="s">
        <v>918</v>
      </c>
      <c r="N1223" s="689" t="s">
        <v>918</v>
      </c>
      <c r="O1223" s="689" t="s">
        <v>918</v>
      </c>
      <c r="P1223" s="689" t="s">
        <v>918</v>
      </c>
      <c r="Q1223" s="689" t="s">
        <v>918</v>
      </c>
      <c r="R1223" s="689" t="s">
        <v>918</v>
      </c>
      <c r="S1223" s="689" t="s">
        <v>918</v>
      </c>
      <c r="T1223" s="689" t="s">
        <v>918</v>
      </c>
      <c r="U1223" s="689" t="s">
        <v>918</v>
      </c>
      <c r="V1223" s="689" t="s">
        <v>918</v>
      </c>
      <c r="W1223" s="689" t="s">
        <v>918</v>
      </c>
      <c r="X1223" s="689" t="s">
        <v>918</v>
      </c>
      <c r="Y1223" s="689" t="s">
        <v>918</v>
      </c>
      <c r="Z1223" s="689" t="s">
        <v>918</v>
      </c>
      <c r="AA1223" s="689" t="s">
        <v>918</v>
      </c>
      <c r="AB1223" s="689" t="s">
        <v>918</v>
      </c>
      <c r="AC1223" s="689" t="s">
        <v>918</v>
      </c>
      <c r="AD1223" s="689" t="s">
        <v>918</v>
      </c>
      <c r="AE1223" s="689" t="s">
        <v>918</v>
      </c>
      <c r="AF1223" s="689" t="s">
        <v>918</v>
      </c>
      <c r="AG1223" s="689" t="s">
        <v>918</v>
      </c>
      <c r="AH1223" s="689" t="s">
        <v>918</v>
      </c>
      <c r="AI1223" s="689" t="s">
        <v>918</v>
      </c>
      <c r="AJ1223" s="689" t="s">
        <v>918</v>
      </c>
      <c r="AK1223" s="689" t="s">
        <v>918</v>
      </c>
      <c r="AL1223" s="689" t="s">
        <v>918</v>
      </c>
      <c r="AM1223" s="726"/>
      <c r="AN1223" s="726"/>
      <c r="AO1223" s="726"/>
      <c r="AP1223" s="726"/>
      <c r="AQ1223" s="726"/>
      <c r="AR1223" s="726"/>
      <c r="AS1223" s="726"/>
      <c r="AT1223" s="726"/>
      <c r="AU1223" s="726"/>
      <c r="AV1223" s="726"/>
      <c r="AW1223" s="726"/>
      <c r="AX1223" s="726"/>
      <c r="AY1223" s="785"/>
      <c r="AZ1223" s="785"/>
      <c r="BA1223" s="785"/>
      <c r="BB1223" s="785"/>
      <c r="BC1223" s="785"/>
      <c r="BD1223" s="785"/>
      <c r="BE1223" s="785"/>
      <c r="BF1223" s="785"/>
      <c r="BG1223" s="785"/>
      <c r="BH1223" s="785"/>
      <c r="BI1223" s="785"/>
      <c r="BJ1223" s="785"/>
      <c r="BK1223" s="785"/>
      <c r="BL1223" s="785"/>
    </row>
    <row r="1224" spans="1:64" customFormat="1" outlineLevel="1" x14ac:dyDescent="0.2">
      <c r="A1224" s="767" t="s">
        <v>20</v>
      </c>
      <c r="B1224" s="767" t="s">
        <v>22</v>
      </c>
      <c r="C1224" s="726"/>
      <c r="D1224" s="461" t="s">
        <v>1940</v>
      </c>
      <c r="E1224" s="689" t="s">
        <v>918</v>
      </c>
      <c r="F1224" s="689" t="s">
        <v>918</v>
      </c>
      <c r="G1224" s="689" t="s">
        <v>918</v>
      </c>
      <c r="H1224" s="689" t="s">
        <v>918</v>
      </c>
      <c r="I1224" s="689" t="s">
        <v>918</v>
      </c>
      <c r="J1224" s="689" t="s">
        <v>918</v>
      </c>
      <c r="K1224" s="689" t="s">
        <v>918</v>
      </c>
      <c r="L1224" s="689" t="s">
        <v>918</v>
      </c>
      <c r="M1224" s="689" t="s">
        <v>918</v>
      </c>
      <c r="N1224" s="689" t="s">
        <v>918</v>
      </c>
      <c r="O1224" s="689" t="s">
        <v>918</v>
      </c>
      <c r="P1224" s="689" t="s">
        <v>918</v>
      </c>
      <c r="Q1224" s="689" t="s">
        <v>918</v>
      </c>
      <c r="R1224" s="689" t="s">
        <v>918</v>
      </c>
      <c r="S1224" s="689" t="s">
        <v>918</v>
      </c>
      <c r="T1224" s="689" t="s">
        <v>918</v>
      </c>
      <c r="U1224" s="689" t="s">
        <v>918</v>
      </c>
      <c r="V1224" s="689" t="s">
        <v>918</v>
      </c>
      <c r="W1224" s="689" t="s">
        <v>918</v>
      </c>
      <c r="X1224" s="689" t="s">
        <v>918</v>
      </c>
      <c r="Y1224" s="689" t="s">
        <v>918</v>
      </c>
      <c r="Z1224" s="689" t="s">
        <v>918</v>
      </c>
      <c r="AA1224" s="689" t="s">
        <v>918</v>
      </c>
      <c r="AB1224" s="689" t="s">
        <v>918</v>
      </c>
      <c r="AC1224" s="689" t="s">
        <v>918</v>
      </c>
      <c r="AD1224" s="689" t="s">
        <v>918</v>
      </c>
      <c r="AE1224" s="689" t="s">
        <v>918</v>
      </c>
      <c r="AF1224" s="689" t="s">
        <v>918</v>
      </c>
      <c r="AG1224" s="689" t="s">
        <v>918</v>
      </c>
      <c r="AH1224" s="689" t="s">
        <v>918</v>
      </c>
      <c r="AI1224" s="689" t="s">
        <v>918</v>
      </c>
      <c r="AJ1224" s="689" t="s">
        <v>918</v>
      </c>
      <c r="AK1224" s="689" t="s">
        <v>918</v>
      </c>
      <c r="AL1224" s="689" t="s">
        <v>918</v>
      </c>
      <c r="AM1224" s="726"/>
      <c r="AN1224" s="726"/>
      <c r="AO1224" s="726"/>
      <c r="AP1224" s="726"/>
      <c r="AQ1224" s="726"/>
      <c r="AR1224" s="726"/>
      <c r="AS1224" s="726"/>
      <c r="AT1224" s="726"/>
      <c r="AU1224" s="726"/>
      <c r="AV1224" s="726"/>
      <c r="AW1224" s="726"/>
      <c r="AX1224" s="726"/>
      <c r="AY1224" s="785"/>
      <c r="AZ1224" s="785"/>
      <c r="BA1224" s="785"/>
      <c r="BB1224" s="785"/>
      <c r="BC1224" s="785"/>
      <c r="BD1224" s="785"/>
      <c r="BE1224" s="785"/>
      <c r="BF1224" s="785"/>
      <c r="BG1224" s="785"/>
      <c r="BH1224" s="785"/>
      <c r="BI1224" s="785"/>
      <c r="BJ1224" s="785"/>
      <c r="BK1224" s="785"/>
      <c r="BL1224" s="785"/>
    </row>
    <row r="1225" spans="1:64" customFormat="1" outlineLevel="1" x14ac:dyDescent="0.2">
      <c r="A1225" s="767" t="s">
        <v>21</v>
      </c>
      <c r="B1225" s="767" t="s">
        <v>276</v>
      </c>
      <c r="C1225" s="726"/>
      <c r="D1225" s="461" t="s">
        <v>1941</v>
      </c>
      <c r="E1225" s="689" t="s">
        <v>918</v>
      </c>
      <c r="F1225" s="689" t="s">
        <v>918</v>
      </c>
      <c r="G1225" s="689" t="s">
        <v>918</v>
      </c>
      <c r="H1225" s="689" t="s">
        <v>918</v>
      </c>
      <c r="I1225" s="689" t="s">
        <v>918</v>
      </c>
      <c r="J1225" s="689" t="s">
        <v>918</v>
      </c>
      <c r="K1225" s="689" t="s">
        <v>918</v>
      </c>
      <c r="L1225" s="689" t="s">
        <v>918</v>
      </c>
      <c r="M1225" s="689" t="s">
        <v>918</v>
      </c>
      <c r="N1225" s="689" t="s">
        <v>918</v>
      </c>
      <c r="O1225" s="689" t="s">
        <v>918</v>
      </c>
      <c r="P1225" s="689" t="s">
        <v>918</v>
      </c>
      <c r="Q1225" s="689" t="s">
        <v>918</v>
      </c>
      <c r="R1225" s="689" t="s">
        <v>918</v>
      </c>
      <c r="S1225" s="689" t="s">
        <v>918</v>
      </c>
      <c r="T1225" s="689" t="s">
        <v>918</v>
      </c>
      <c r="U1225" s="689" t="s">
        <v>918</v>
      </c>
      <c r="V1225" s="689" t="s">
        <v>918</v>
      </c>
      <c r="W1225" s="689" t="s">
        <v>918</v>
      </c>
      <c r="X1225" s="689" t="s">
        <v>918</v>
      </c>
      <c r="Y1225" s="689" t="s">
        <v>918</v>
      </c>
      <c r="Z1225" s="689" t="s">
        <v>918</v>
      </c>
      <c r="AA1225" s="689" t="s">
        <v>918</v>
      </c>
      <c r="AB1225" s="689" t="s">
        <v>918</v>
      </c>
      <c r="AC1225" s="689" t="s">
        <v>918</v>
      </c>
      <c r="AD1225" s="689" t="s">
        <v>918</v>
      </c>
      <c r="AE1225" s="689" t="s">
        <v>918</v>
      </c>
      <c r="AF1225" s="689" t="s">
        <v>918</v>
      </c>
      <c r="AG1225" s="689" t="s">
        <v>918</v>
      </c>
      <c r="AH1225" s="689" t="s">
        <v>918</v>
      </c>
      <c r="AI1225" s="689" t="s">
        <v>918</v>
      </c>
      <c r="AJ1225" s="689" t="s">
        <v>918</v>
      </c>
      <c r="AK1225" s="689" t="s">
        <v>918</v>
      </c>
      <c r="AL1225" s="689" t="s">
        <v>918</v>
      </c>
      <c r="AM1225" s="726"/>
      <c r="AN1225" s="726"/>
      <c r="AO1225" s="726"/>
      <c r="AP1225" s="726"/>
      <c r="AQ1225" s="726"/>
      <c r="AR1225" s="726"/>
      <c r="AS1225" s="726"/>
      <c r="AT1225" s="726"/>
      <c r="AU1225" s="726"/>
      <c r="AV1225" s="726"/>
      <c r="AW1225" s="726"/>
      <c r="AX1225" s="726"/>
      <c r="AY1225" s="785"/>
      <c r="AZ1225" s="785"/>
      <c r="BA1225" s="785"/>
      <c r="BB1225" s="785"/>
      <c r="BC1225" s="785"/>
      <c r="BD1225" s="785"/>
      <c r="BE1225" s="785"/>
      <c r="BF1225" s="785"/>
      <c r="BG1225" s="785"/>
      <c r="BH1225" s="785"/>
      <c r="BI1225" s="785"/>
      <c r="BJ1225" s="785"/>
      <c r="BK1225" s="785"/>
      <c r="BL1225" s="785"/>
    </row>
    <row r="1226" spans="1:64" customFormat="1" outlineLevel="1" x14ac:dyDescent="0.2">
      <c r="A1226" s="767" t="s">
        <v>23</v>
      </c>
      <c r="B1226" s="767" t="s">
        <v>277</v>
      </c>
      <c r="C1226" s="726"/>
      <c r="D1226" s="461" t="s">
        <v>1942</v>
      </c>
      <c r="E1226" s="689" t="s">
        <v>918</v>
      </c>
      <c r="F1226" s="689" t="s">
        <v>918</v>
      </c>
      <c r="G1226" s="689" t="s">
        <v>918</v>
      </c>
      <c r="H1226" s="689" t="s">
        <v>918</v>
      </c>
      <c r="I1226" s="689" t="s">
        <v>918</v>
      </c>
      <c r="J1226" s="689" t="s">
        <v>918</v>
      </c>
      <c r="K1226" s="689" t="s">
        <v>918</v>
      </c>
      <c r="L1226" s="689" t="s">
        <v>918</v>
      </c>
      <c r="M1226" s="689" t="s">
        <v>918</v>
      </c>
      <c r="N1226" s="689" t="s">
        <v>918</v>
      </c>
      <c r="O1226" s="689" t="s">
        <v>918</v>
      </c>
      <c r="P1226" s="689" t="s">
        <v>918</v>
      </c>
      <c r="Q1226" s="689" t="s">
        <v>918</v>
      </c>
      <c r="R1226" s="689" t="s">
        <v>918</v>
      </c>
      <c r="S1226" s="689" t="s">
        <v>918</v>
      </c>
      <c r="T1226" s="689" t="s">
        <v>918</v>
      </c>
      <c r="U1226" s="689" t="s">
        <v>918</v>
      </c>
      <c r="V1226" s="689" t="s">
        <v>918</v>
      </c>
      <c r="W1226" s="689" t="s">
        <v>918</v>
      </c>
      <c r="X1226" s="689" t="s">
        <v>918</v>
      </c>
      <c r="Y1226" s="689" t="s">
        <v>918</v>
      </c>
      <c r="Z1226" s="689" t="s">
        <v>918</v>
      </c>
      <c r="AA1226" s="689" t="s">
        <v>918</v>
      </c>
      <c r="AB1226" s="689" t="s">
        <v>918</v>
      </c>
      <c r="AC1226" s="689" t="s">
        <v>918</v>
      </c>
      <c r="AD1226" s="689" t="s">
        <v>918</v>
      </c>
      <c r="AE1226" s="689" t="s">
        <v>918</v>
      </c>
      <c r="AF1226" s="689" t="s">
        <v>918</v>
      </c>
      <c r="AG1226" s="689" t="s">
        <v>918</v>
      </c>
      <c r="AH1226" s="689" t="s">
        <v>918</v>
      </c>
      <c r="AI1226" s="689" t="s">
        <v>918</v>
      </c>
      <c r="AJ1226" s="689" t="s">
        <v>918</v>
      </c>
      <c r="AK1226" s="689" t="s">
        <v>918</v>
      </c>
      <c r="AL1226" s="689" t="s">
        <v>918</v>
      </c>
      <c r="AM1226" s="726"/>
      <c r="AN1226" s="726"/>
      <c r="AO1226" s="726"/>
      <c r="AP1226" s="726"/>
      <c r="AQ1226" s="726"/>
      <c r="AR1226" s="726"/>
      <c r="AS1226" s="726"/>
      <c r="AT1226" s="726"/>
      <c r="AU1226" s="726"/>
      <c r="AV1226" s="726"/>
      <c r="AW1226" s="726"/>
      <c r="AX1226" s="726"/>
      <c r="AY1226" s="785"/>
      <c r="AZ1226" s="785"/>
      <c r="BA1226" s="785"/>
      <c r="BB1226" s="785"/>
      <c r="BC1226" s="785"/>
      <c r="BD1226" s="785"/>
      <c r="BE1226" s="785"/>
      <c r="BF1226" s="785"/>
      <c r="BG1226" s="785"/>
      <c r="BH1226" s="785"/>
      <c r="BI1226" s="785"/>
      <c r="BJ1226" s="785"/>
      <c r="BK1226" s="785"/>
      <c r="BL1226" s="785"/>
    </row>
    <row r="1227" spans="1:64" customFormat="1" outlineLevel="1" x14ac:dyDescent="0.2">
      <c r="A1227" s="767" t="s">
        <v>24</v>
      </c>
      <c r="B1227" s="767" t="s">
        <v>25</v>
      </c>
      <c r="C1227" s="726"/>
      <c r="D1227" s="461" t="s">
        <v>1943</v>
      </c>
      <c r="E1227" s="689" t="s">
        <v>918</v>
      </c>
      <c r="F1227" s="689" t="s">
        <v>918</v>
      </c>
      <c r="G1227" s="689" t="s">
        <v>918</v>
      </c>
      <c r="H1227" s="689" t="s">
        <v>918</v>
      </c>
      <c r="I1227" s="689" t="s">
        <v>918</v>
      </c>
      <c r="J1227" s="689" t="s">
        <v>918</v>
      </c>
      <c r="K1227" s="689" t="s">
        <v>918</v>
      </c>
      <c r="L1227" s="689" t="s">
        <v>918</v>
      </c>
      <c r="M1227" s="689" t="s">
        <v>918</v>
      </c>
      <c r="N1227" s="689" t="s">
        <v>918</v>
      </c>
      <c r="O1227" s="689" t="s">
        <v>918</v>
      </c>
      <c r="P1227" s="689" t="s">
        <v>918</v>
      </c>
      <c r="Q1227" s="689" t="s">
        <v>918</v>
      </c>
      <c r="R1227" s="689" t="s">
        <v>918</v>
      </c>
      <c r="S1227" s="689" t="s">
        <v>918</v>
      </c>
      <c r="T1227" s="689" t="s">
        <v>918</v>
      </c>
      <c r="U1227" s="689" t="s">
        <v>918</v>
      </c>
      <c r="V1227" s="689" t="s">
        <v>918</v>
      </c>
      <c r="W1227" s="689" t="s">
        <v>918</v>
      </c>
      <c r="X1227" s="689" t="s">
        <v>918</v>
      </c>
      <c r="Y1227" s="689" t="s">
        <v>918</v>
      </c>
      <c r="Z1227" s="689" t="s">
        <v>918</v>
      </c>
      <c r="AA1227" s="689" t="s">
        <v>918</v>
      </c>
      <c r="AB1227" s="689" t="s">
        <v>918</v>
      </c>
      <c r="AC1227" s="689" t="s">
        <v>918</v>
      </c>
      <c r="AD1227" s="689" t="s">
        <v>918</v>
      </c>
      <c r="AE1227" s="689" t="s">
        <v>918</v>
      </c>
      <c r="AF1227" s="689" t="s">
        <v>918</v>
      </c>
      <c r="AG1227" s="689" t="s">
        <v>918</v>
      </c>
      <c r="AH1227" s="689" t="s">
        <v>918</v>
      </c>
      <c r="AI1227" s="689" t="s">
        <v>918</v>
      </c>
      <c r="AJ1227" s="689" t="s">
        <v>918</v>
      </c>
      <c r="AK1227" s="689" t="s">
        <v>918</v>
      </c>
      <c r="AL1227" s="689" t="s">
        <v>918</v>
      </c>
      <c r="AM1227" s="726"/>
      <c r="AN1227" s="726"/>
      <c r="AO1227" s="726"/>
      <c r="AP1227" s="726"/>
      <c r="AQ1227" s="726"/>
      <c r="AR1227" s="726"/>
      <c r="AS1227" s="726"/>
      <c r="AT1227" s="726"/>
      <c r="AU1227" s="726"/>
      <c r="AV1227" s="726"/>
      <c r="AW1227" s="726"/>
      <c r="AX1227" s="726"/>
      <c r="AY1227" s="785"/>
      <c r="AZ1227" s="785"/>
      <c r="BA1227" s="785"/>
      <c r="BB1227" s="785"/>
      <c r="BC1227" s="785"/>
      <c r="BD1227" s="785"/>
      <c r="BE1227" s="785"/>
      <c r="BF1227" s="785"/>
      <c r="BG1227" s="785"/>
      <c r="BH1227" s="785"/>
      <c r="BI1227" s="785"/>
      <c r="BJ1227" s="785"/>
      <c r="BK1227" s="785"/>
      <c r="BL1227" s="785"/>
    </row>
    <row r="1228" spans="1:64" customFormat="1" outlineLevel="1" x14ac:dyDescent="0.2">
      <c r="A1228" s="767" t="s">
        <v>26</v>
      </c>
      <c r="B1228" s="767" t="s">
        <v>278</v>
      </c>
      <c r="C1228" s="726"/>
      <c r="D1228" s="461" t="s">
        <v>1944</v>
      </c>
      <c r="E1228" s="689" t="s">
        <v>918</v>
      </c>
      <c r="F1228" s="689" t="s">
        <v>918</v>
      </c>
      <c r="G1228" s="689" t="s">
        <v>918</v>
      </c>
      <c r="H1228" s="689" t="s">
        <v>918</v>
      </c>
      <c r="I1228" s="689" t="s">
        <v>918</v>
      </c>
      <c r="J1228" s="689" t="s">
        <v>918</v>
      </c>
      <c r="K1228" s="689" t="s">
        <v>918</v>
      </c>
      <c r="L1228" s="689" t="s">
        <v>918</v>
      </c>
      <c r="M1228" s="689" t="s">
        <v>918</v>
      </c>
      <c r="N1228" s="689" t="s">
        <v>918</v>
      </c>
      <c r="O1228" s="689" t="s">
        <v>918</v>
      </c>
      <c r="P1228" s="689" t="s">
        <v>918</v>
      </c>
      <c r="Q1228" s="689" t="s">
        <v>918</v>
      </c>
      <c r="R1228" s="689" t="s">
        <v>918</v>
      </c>
      <c r="S1228" s="689" t="s">
        <v>918</v>
      </c>
      <c r="T1228" s="689" t="s">
        <v>918</v>
      </c>
      <c r="U1228" s="689" t="s">
        <v>918</v>
      </c>
      <c r="V1228" s="689" t="s">
        <v>918</v>
      </c>
      <c r="W1228" s="689" t="s">
        <v>918</v>
      </c>
      <c r="X1228" s="689" t="s">
        <v>918</v>
      </c>
      <c r="Y1228" s="689" t="s">
        <v>918</v>
      </c>
      <c r="Z1228" s="689" t="s">
        <v>918</v>
      </c>
      <c r="AA1228" s="689" t="s">
        <v>918</v>
      </c>
      <c r="AB1228" s="689" t="s">
        <v>918</v>
      </c>
      <c r="AC1228" s="689" t="s">
        <v>918</v>
      </c>
      <c r="AD1228" s="689" t="s">
        <v>918</v>
      </c>
      <c r="AE1228" s="689" t="s">
        <v>918</v>
      </c>
      <c r="AF1228" s="689" t="s">
        <v>918</v>
      </c>
      <c r="AG1228" s="689" t="s">
        <v>918</v>
      </c>
      <c r="AH1228" s="689" t="s">
        <v>918</v>
      </c>
      <c r="AI1228" s="689" t="s">
        <v>918</v>
      </c>
      <c r="AJ1228" s="689" t="s">
        <v>918</v>
      </c>
      <c r="AK1228" s="689" t="s">
        <v>918</v>
      </c>
      <c r="AL1228" s="689" t="s">
        <v>918</v>
      </c>
      <c r="AM1228" s="726"/>
      <c r="AN1228" s="726"/>
      <c r="AO1228" s="726"/>
      <c r="AP1228" s="726"/>
      <c r="AQ1228" s="726"/>
      <c r="AR1228" s="726"/>
      <c r="AS1228" s="726"/>
      <c r="AT1228" s="726"/>
      <c r="AU1228" s="726"/>
      <c r="AV1228" s="726"/>
      <c r="AW1228" s="726"/>
      <c r="AX1228" s="726"/>
      <c r="AY1228" s="785"/>
      <c r="AZ1228" s="785"/>
      <c r="BA1228" s="785"/>
      <c r="BB1228" s="785"/>
      <c r="BC1228" s="785"/>
      <c r="BD1228" s="785"/>
      <c r="BE1228" s="785"/>
      <c r="BF1228" s="785"/>
      <c r="BG1228" s="785"/>
      <c r="BH1228" s="785"/>
      <c r="BI1228" s="785"/>
      <c r="BJ1228" s="785"/>
      <c r="BK1228" s="785"/>
      <c r="BL1228" s="785"/>
    </row>
    <row r="1229" spans="1:64" customFormat="1" outlineLevel="1" x14ac:dyDescent="0.2">
      <c r="A1229" s="767" t="s">
        <v>27</v>
      </c>
      <c r="B1229" s="767" t="s">
        <v>279</v>
      </c>
      <c r="C1229" s="726"/>
      <c r="D1229" s="461" t="s">
        <v>1945</v>
      </c>
      <c r="E1229" s="689" t="s">
        <v>918</v>
      </c>
      <c r="F1229" s="689" t="s">
        <v>918</v>
      </c>
      <c r="G1229" s="689" t="s">
        <v>918</v>
      </c>
      <c r="H1229" s="689" t="s">
        <v>918</v>
      </c>
      <c r="I1229" s="689" t="s">
        <v>918</v>
      </c>
      <c r="J1229" s="689" t="s">
        <v>918</v>
      </c>
      <c r="K1229" s="689" t="s">
        <v>918</v>
      </c>
      <c r="L1229" s="689" t="s">
        <v>918</v>
      </c>
      <c r="M1229" s="689" t="s">
        <v>918</v>
      </c>
      <c r="N1229" s="689" t="s">
        <v>918</v>
      </c>
      <c r="O1229" s="689" t="s">
        <v>918</v>
      </c>
      <c r="P1229" s="689" t="s">
        <v>918</v>
      </c>
      <c r="Q1229" s="689" t="s">
        <v>918</v>
      </c>
      <c r="R1229" s="689" t="s">
        <v>918</v>
      </c>
      <c r="S1229" s="689" t="s">
        <v>918</v>
      </c>
      <c r="T1229" s="689" t="s">
        <v>918</v>
      </c>
      <c r="U1229" s="689" t="s">
        <v>918</v>
      </c>
      <c r="V1229" s="689" t="s">
        <v>918</v>
      </c>
      <c r="W1229" s="689" t="s">
        <v>918</v>
      </c>
      <c r="X1229" s="689" t="s">
        <v>918</v>
      </c>
      <c r="Y1229" s="689" t="s">
        <v>918</v>
      </c>
      <c r="Z1229" s="689" t="s">
        <v>918</v>
      </c>
      <c r="AA1229" s="689" t="s">
        <v>918</v>
      </c>
      <c r="AB1229" s="689" t="s">
        <v>918</v>
      </c>
      <c r="AC1229" s="689" t="s">
        <v>918</v>
      </c>
      <c r="AD1229" s="689" t="s">
        <v>918</v>
      </c>
      <c r="AE1229" s="689" t="s">
        <v>918</v>
      </c>
      <c r="AF1229" s="689" t="s">
        <v>918</v>
      </c>
      <c r="AG1229" s="689" t="s">
        <v>918</v>
      </c>
      <c r="AH1229" s="689" t="s">
        <v>918</v>
      </c>
      <c r="AI1229" s="689" t="s">
        <v>918</v>
      </c>
      <c r="AJ1229" s="689" t="s">
        <v>918</v>
      </c>
      <c r="AK1229" s="689" t="s">
        <v>918</v>
      </c>
      <c r="AL1229" s="689" t="s">
        <v>918</v>
      </c>
      <c r="AM1229" s="726"/>
      <c r="AN1229" s="726"/>
      <c r="AO1229" s="726"/>
      <c r="AP1229" s="726"/>
      <c r="AQ1229" s="726"/>
      <c r="AR1229" s="726"/>
      <c r="AS1229" s="726"/>
      <c r="AT1229" s="726"/>
      <c r="AU1229" s="726"/>
      <c r="AV1229" s="726"/>
      <c r="AW1229" s="726"/>
      <c r="AX1229" s="726"/>
      <c r="AY1229" s="785"/>
      <c r="AZ1229" s="785"/>
      <c r="BA1229" s="785"/>
      <c r="BB1229" s="785"/>
      <c r="BC1229" s="785"/>
      <c r="BD1229" s="785"/>
      <c r="BE1229" s="785"/>
      <c r="BF1229" s="785"/>
      <c r="BG1229" s="785"/>
      <c r="BH1229" s="785"/>
      <c r="BI1229" s="785"/>
      <c r="BJ1229" s="785"/>
      <c r="BK1229" s="785"/>
      <c r="BL1229" s="785"/>
    </row>
    <row r="1230" spans="1:64" customFormat="1" outlineLevel="1" x14ac:dyDescent="0.2">
      <c r="A1230" s="767" t="s">
        <v>28</v>
      </c>
      <c r="B1230" s="767" t="s">
        <v>280</v>
      </c>
      <c r="C1230" s="726"/>
      <c r="D1230" s="461" t="s">
        <v>1946</v>
      </c>
      <c r="E1230" s="689" t="s">
        <v>918</v>
      </c>
      <c r="F1230" s="689" t="s">
        <v>918</v>
      </c>
      <c r="G1230" s="689" t="s">
        <v>918</v>
      </c>
      <c r="H1230" s="689" t="s">
        <v>918</v>
      </c>
      <c r="I1230" s="689" t="s">
        <v>918</v>
      </c>
      <c r="J1230" s="689" t="s">
        <v>918</v>
      </c>
      <c r="K1230" s="689" t="s">
        <v>918</v>
      </c>
      <c r="L1230" s="689" t="s">
        <v>918</v>
      </c>
      <c r="M1230" s="689" t="s">
        <v>918</v>
      </c>
      <c r="N1230" s="689" t="s">
        <v>918</v>
      </c>
      <c r="O1230" s="689" t="s">
        <v>918</v>
      </c>
      <c r="P1230" s="689" t="s">
        <v>918</v>
      </c>
      <c r="Q1230" s="689" t="s">
        <v>918</v>
      </c>
      <c r="R1230" s="689" t="s">
        <v>918</v>
      </c>
      <c r="S1230" s="689" t="s">
        <v>918</v>
      </c>
      <c r="T1230" s="689" t="s">
        <v>918</v>
      </c>
      <c r="U1230" s="689" t="s">
        <v>918</v>
      </c>
      <c r="V1230" s="689" t="s">
        <v>918</v>
      </c>
      <c r="W1230" s="689" t="s">
        <v>918</v>
      </c>
      <c r="X1230" s="689" t="s">
        <v>918</v>
      </c>
      <c r="Y1230" s="689" t="s">
        <v>918</v>
      </c>
      <c r="Z1230" s="689" t="s">
        <v>918</v>
      </c>
      <c r="AA1230" s="689" t="s">
        <v>918</v>
      </c>
      <c r="AB1230" s="689" t="s">
        <v>918</v>
      </c>
      <c r="AC1230" s="689" t="s">
        <v>918</v>
      </c>
      <c r="AD1230" s="689" t="s">
        <v>918</v>
      </c>
      <c r="AE1230" s="689" t="s">
        <v>918</v>
      </c>
      <c r="AF1230" s="689" t="s">
        <v>918</v>
      </c>
      <c r="AG1230" s="689" t="s">
        <v>918</v>
      </c>
      <c r="AH1230" s="689" t="s">
        <v>918</v>
      </c>
      <c r="AI1230" s="689" t="s">
        <v>918</v>
      </c>
      <c r="AJ1230" s="689" t="s">
        <v>918</v>
      </c>
      <c r="AK1230" s="689" t="s">
        <v>918</v>
      </c>
      <c r="AL1230" s="689" t="s">
        <v>918</v>
      </c>
      <c r="AM1230" s="726"/>
      <c r="AN1230" s="726"/>
      <c r="AO1230" s="726"/>
      <c r="AP1230" s="726"/>
      <c r="AQ1230" s="726"/>
      <c r="AR1230" s="726"/>
      <c r="AS1230" s="726"/>
      <c r="AT1230" s="726"/>
      <c r="AU1230" s="726"/>
      <c r="AV1230" s="726"/>
      <c r="AW1230" s="726"/>
      <c r="AX1230" s="726"/>
      <c r="AY1230" s="785"/>
      <c r="AZ1230" s="785"/>
      <c r="BA1230" s="785"/>
      <c r="BB1230" s="785"/>
      <c r="BC1230" s="785"/>
      <c r="BD1230" s="785"/>
      <c r="BE1230" s="785"/>
      <c r="BF1230" s="785"/>
      <c r="BG1230" s="785"/>
      <c r="BH1230" s="785"/>
      <c r="BI1230" s="785"/>
      <c r="BJ1230" s="785"/>
      <c r="BK1230" s="785"/>
      <c r="BL1230" s="785"/>
    </row>
    <row r="1231" spans="1:64" customFormat="1" outlineLevel="1" x14ac:dyDescent="0.2">
      <c r="A1231" s="767" t="s">
        <v>29</v>
      </c>
      <c r="B1231" s="767" t="s">
        <v>281</v>
      </c>
      <c r="C1231" s="726"/>
      <c r="D1231" s="461" t="s">
        <v>1947</v>
      </c>
      <c r="E1231" s="689" t="s">
        <v>918</v>
      </c>
      <c r="F1231" s="689" t="s">
        <v>918</v>
      </c>
      <c r="G1231" s="689" t="s">
        <v>918</v>
      </c>
      <c r="H1231" s="689" t="s">
        <v>918</v>
      </c>
      <c r="I1231" s="689" t="s">
        <v>918</v>
      </c>
      <c r="J1231" s="689" t="s">
        <v>918</v>
      </c>
      <c r="K1231" s="689" t="s">
        <v>918</v>
      </c>
      <c r="L1231" s="689" t="s">
        <v>918</v>
      </c>
      <c r="M1231" s="689" t="s">
        <v>918</v>
      </c>
      <c r="N1231" s="689" t="s">
        <v>918</v>
      </c>
      <c r="O1231" s="689" t="s">
        <v>918</v>
      </c>
      <c r="P1231" s="689" t="s">
        <v>918</v>
      </c>
      <c r="Q1231" s="689" t="s">
        <v>918</v>
      </c>
      <c r="R1231" s="689" t="s">
        <v>918</v>
      </c>
      <c r="S1231" s="689" t="s">
        <v>918</v>
      </c>
      <c r="T1231" s="689" t="s">
        <v>918</v>
      </c>
      <c r="U1231" s="689" t="s">
        <v>918</v>
      </c>
      <c r="V1231" s="689" t="s">
        <v>918</v>
      </c>
      <c r="W1231" s="689" t="s">
        <v>918</v>
      </c>
      <c r="X1231" s="689" t="s">
        <v>918</v>
      </c>
      <c r="Y1231" s="689" t="s">
        <v>918</v>
      </c>
      <c r="Z1231" s="689" t="s">
        <v>918</v>
      </c>
      <c r="AA1231" s="689" t="s">
        <v>918</v>
      </c>
      <c r="AB1231" s="689" t="s">
        <v>918</v>
      </c>
      <c r="AC1231" s="689" t="s">
        <v>918</v>
      </c>
      <c r="AD1231" s="689" t="s">
        <v>918</v>
      </c>
      <c r="AE1231" s="689" t="s">
        <v>918</v>
      </c>
      <c r="AF1231" s="689" t="s">
        <v>918</v>
      </c>
      <c r="AG1231" s="689" t="s">
        <v>918</v>
      </c>
      <c r="AH1231" s="689" t="s">
        <v>918</v>
      </c>
      <c r="AI1231" s="689" t="s">
        <v>918</v>
      </c>
      <c r="AJ1231" s="689" t="s">
        <v>918</v>
      </c>
      <c r="AK1231" s="689" t="s">
        <v>918</v>
      </c>
      <c r="AL1231" s="689" t="s">
        <v>918</v>
      </c>
      <c r="AM1231" s="726"/>
      <c r="AN1231" s="726"/>
      <c r="AO1231" s="726"/>
      <c r="AP1231" s="726"/>
      <c r="AQ1231" s="726"/>
      <c r="AR1231" s="726"/>
      <c r="AS1231" s="726"/>
      <c r="AT1231" s="726"/>
      <c r="AU1231" s="726"/>
      <c r="AV1231" s="726"/>
      <c r="AW1231" s="726"/>
      <c r="AX1231" s="726"/>
      <c r="AY1231" s="785"/>
      <c r="AZ1231" s="785"/>
      <c r="BA1231" s="785"/>
      <c r="BB1231" s="785"/>
      <c r="BC1231" s="785"/>
      <c r="BD1231" s="785"/>
      <c r="BE1231" s="785"/>
      <c r="BF1231" s="785"/>
      <c r="BG1231" s="785"/>
      <c r="BH1231" s="785"/>
      <c r="BI1231" s="785"/>
      <c r="BJ1231" s="785"/>
      <c r="BK1231" s="785"/>
      <c r="BL1231" s="785"/>
    </row>
    <row r="1232" spans="1:64" customFormat="1" ht="12" customHeight="1" outlineLevel="1" x14ac:dyDescent="0.2">
      <c r="A1232" s="767" t="s">
        <v>31</v>
      </c>
      <c r="B1232" s="767" t="s">
        <v>309</v>
      </c>
      <c r="C1232" s="726"/>
      <c r="D1232" s="461" t="s">
        <v>1948</v>
      </c>
      <c r="E1232" s="689" t="s">
        <v>918</v>
      </c>
      <c r="F1232" s="689" t="s">
        <v>918</v>
      </c>
      <c r="G1232" s="689" t="s">
        <v>918</v>
      </c>
      <c r="H1232" s="689" t="s">
        <v>918</v>
      </c>
      <c r="I1232" s="689" t="s">
        <v>918</v>
      </c>
      <c r="J1232" s="689" t="s">
        <v>918</v>
      </c>
      <c r="K1232" s="689" t="s">
        <v>918</v>
      </c>
      <c r="L1232" s="689" t="s">
        <v>918</v>
      </c>
      <c r="M1232" s="689" t="s">
        <v>918</v>
      </c>
      <c r="N1232" s="689" t="s">
        <v>918</v>
      </c>
      <c r="O1232" s="689" t="s">
        <v>918</v>
      </c>
      <c r="P1232" s="689" t="s">
        <v>918</v>
      </c>
      <c r="Q1232" s="689" t="s">
        <v>918</v>
      </c>
      <c r="R1232" s="689" t="s">
        <v>918</v>
      </c>
      <c r="S1232" s="689" t="s">
        <v>918</v>
      </c>
      <c r="T1232" s="689" t="s">
        <v>918</v>
      </c>
      <c r="U1232" s="689" t="s">
        <v>918</v>
      </c>
      <c r="V1232" s="689" t="s">
        <v>918</v>
      </c>
      <c r="W1232" s="689" t="s">
        <v>918</v>
      </c>
      <c r="X1232" s="689" t="s">
        <v>918</v>
      </c>
      <c r="Y1232" s="689" t="s">
        <v>918</v>
      </c>
      <c r="Z1232" s="689" t="s">
        <v>918</v>
      </c>
      <c r="AA1232" s="689" t="s">
        <v>918</v>
      </c>
      <c r="AB1232" s="689" t="s">
        <v>918</v>
      </c>
      <c r="AC1232" s="689" t="s">
        <v>918</v>
      </c>
      <c r="AD1232" s="689" t="s">
        <v>918</v>
      </c>
      <c r="AE1232" s="689" t="s">
        <v>918</v>
      </c>
      <c r="AF1232" s="689" t="s">
        <v>918</v>
      </c>
      <c r="AG1232" s="689" t="s">
        <v>918</v>
      </c>
      <c r="AH1232" s="689" t="s">
        <v>918</v>
      </c>
      <c r="AI1232" s="689" t="s">
        <v>918</v>
      </c>
      <c r="AJ1232" s="689" t="s">
        <v>918</v>
      </c>
      <c r="AK1232" s="689" t="s">
        <v>918</v>
      </c>
      <c r="AL1232" s="689" t="s">
        <v>918</v>
      </c>
      <c r="AM1232" s="726"/>
      <c r="AN1232" s="726"/>
      <c r="AO1232" s="726"/>
      <c r="AP1232" s="726"/>
      <c r="AQ1232" s="726"/>
      <c r="AR1232" s="726"/>
      <c r="AS1232" s="726"/>
      <c r="AT1232" s="726"/>
      <c r="AU1232" s="726"/>
      <c r="AV1232" s="726"/>
      <c r="AW1232" s="726"/>
      <c r="AX1232" s="726"/>
      <c r="AY1232" s="785"/>
      <c r="AZ1232" s="785"/>
      <c r="BA1232" s="785"/>
      <c r="BB1232" s="785"/>
      <c r="BC1232" s="785"/>
      <c r="BD1232" s="785"/>
      <c r="BE1232" s="785"/>
      <c r="BF1232" s="785"/>
      <c r="BG1232" s="785"/>
      <c r="BH1232" s="785"/>
      <c r="BI1232" s="785"/>
      <c r="BJ1232" s="785"/>
      <c r="BK1232" s="785"/>
      <c r="BL1232" s="785"/>
    </row>
    <row r="1233" spans="1:64" ht="12" customHeight="1" outlineLevel="1" x14ac:dyDescent="0.2">
      <c r="A1233" s="767" t="s">
        <v>32</v>
      </c>
      <c r="B1233" s="767" t="s">
        <v>282</v>
      </c>
      <c r="C1233" s="726"/>
      <c r="D1233" s="461" t="s">
        <v>1949</v>
      </c>
      <c r="E1233" s="689" t="s">
        <v>918</v>
      </c>
      <c r="F1233" s="689" t="s">
        <v>918</v>
      </c>
      <c r="G1233" s="689" t="s">
        <v>918</v>
      </c>
      <c r="H1233" s="689" t="s">
        <v>918</v>
      </c>
      <c r="I1233" s="689" t="s">
        <v>918</v>
      </c>
      <c r="J1233" s="689" t="s">
        <v>918</v>
      </c>
      <c r="K1233" s="689" t="s">
        <v>918</v>
      </c>
      <c r="L1233" s="689" t="s">
        <v>918</v>
      </c>
      <c r="M1233" s="689" t="s">
        <v>918</v>
      </c>
      <c r="N1233" s="689" t="s">
        <v>918</v>
      </c>
      <c r="O1233" s="689" t="s">
        <v>918</v>
      </c>
      <c r="P1233" s="689" t="s">
        <v>918</v>
      </c>
      <c r="Q1233" s="689" t="s">
        <v>918</v>
      </c>
      <c r="R1233" s="689" t="s">
        <v>918</v>
      </c>
      <c r="S1233" s="689" t="s">
        <v>918</v>
      </c>
      <c r="T1233" s="689" t="s">
        <v>918</v>
      </c>
      <c r="U1233" s="689" t="s">
        <v>918</v>
      </c>
      <c r="V1233" s="689" t="s">
        <v>918</v>
      </c>
      <c r="W1233" s="689" t="s">
        <v>918</v>
      </c>
      <c r="X1233" s="689" t="s">
        <v>918</v>
      </c>
      <c r="Y1233" s="689" t="s">
        <v>918</v>
      </c>
      <c r="Z1233" s="689" t="s">
        <v>918</v>
      </c>
      <c r="AA1233" s="689" t="s">
        <v>918</v>
      </c>
      <c r="AB1233" s="689" t="s">
        <v>918</v>
      </c>
      <c r="AC1233" s="689" t="s">
        <v>918</v>
      </c>
      <c r="AD1233" s="689" t="s">
        <v>918</v>
      </c>
      <c r="AE1233" s="689" t="s">
        <v>918</v>
      </c>
      <c r="AF1233" s="689" t="s">
        <v>918</v>
      </c>
      <c r="AG1233" s="689" t="s">
        <v>918</v>
      </c>
      <c r="AH1233" s="689" t="s">
        <v>918</v>
      </c>
      <c r="AI1233" s="689" t="s">
        <v>918</v>
      </c>
      <c r="AJ1233" s="689" t="s">
        <v>918</v>
      </c>
      <c r="AK1233" s="689" t="s">
        <v>918</v>
      </c>
      <c r="AL1233" s="689" t="s">
        <v>918</v>
      </c>
      <c r="AM1233" s="726"/>
      <c r="AN1233" s="726"/>
      <c r="AO1233" s="726"/>
      <c r="AP1233" s="726"/>
      <c r="AQ1233" s="726"/>
      <c r="AR1233" s="726"/>
      <c r="AS1233" s="726"/>
      <c r="AT1233" s="726"/>
      <c r="AU1233" s="726"/>
      <c r="AV1233" s="726"/>
      <c r="AW1233" s="726"/>
      <c r="AX1233" s="726"/>
      <c r="AY1233" s="785"/>
      <c r="AZ1233" s="785"/>
      <c r="BA1233" s="785"/>
      <c r="BB1233" s="785"/>
      <c r="BC1233" s="785"/>
      <c r="BD1233" s="785"/>
      <c r="BE1233" s="785"/>
      <c r="BF1233" s="785"/>
      <c r="BG1233" s="785"/>
      <c r="BH1233" s="785"/>
      <c r="BI1233" s="785"/>
      <c r="BJ1233" s="785"/>
      <c r="BK1233" s="785"/>
      <c r="BL1233" s="785"/>
    </row>
    <row r="1234" spans="1:64" ht="12" customHeight="1" outlineLevel="1" x14ac:dyDescent="0.2">
      <c r="A1234" s="767" t="s">
        <v>34</v>
      </c>
      <c r="B1234" s="767" t="s">
        <v>283</v>
      </c>
      <c r="C1234" s="726"/>
      <c r="D1234" s="461" t="s">
        <v>1950</v>
      </c>
      <c r="E1234" s="689" t="s">
        <v>918</v>
      </c>
      <c r="F1234" s="689" t="s">
        <v>918</v>
      </c>
      <c r="G1234" s="689" t="s">
        <v>918</v>
      </c>
      <c r="H1234" s="689" t="s">
        <v>918</v>
      </c>
      <c r="I1234" s="689" t="s">
        <v>918</v>
      </c>
      <c r="J1234" s="689" t="s">
        <v>918</v>
      </c>
      <c r="K1234" s="689" t="s">
        <v>918</v>
      </c>
      <c r="L1234" s="689" t="s">
        <v>918</v>
      </c>
      <c r="M1234" s="689" t="s">
        <v>918</v>
      </c>
      <c r="N1234" s="689" t="s">
        <v>918</v>
      </c>
      <c r="O1234" s="689" t="s">
        <v>918</v>
      </c>
      <c r="P1234" s="689" t="s">
        <v>918</v>
      </c>
      <c r="Q1234" s="689" t="s">
        <v>918</v>
      </c>
      <c r="R1234" s="689" t="s">
        <v>918</v>
      </c>
      <c r="S1234" s="689" t="s">
        <v>918</v>
      </c>
      <c r="T1234" s="689" t="s">
        <v>918</v>
      </c>
      <c r="U1234" s="689" t="s">
        <v>918</v>
      </c>
      <c r="V1234" s="689" t="s">
        <v>918</v>
      </c>
      <c r="W1234" s="689" t="s">
        <v>918</v>
      </c>
      <c r="X1234" s="689" t="s">
        <v>918</v>
      </c>
      <c r="Y1234" s="689" t="s">
        <v>918</v>
      </c>
      <c r="Z1234" s="689" t="s">
        <v>918</v>
      </c>
      <c r="AA1234" s="689" t="s">
        <v>918</v>
      </c>
      <c r="AB1234" s="689" t="s">
        <v>918</v>
      </c>
      <c r="AC1234" s="689" t="s">
        <v>918</v>
      </c>
      <c r="AD1234" s="689" t="s">
        <v>918</v>
      </c>
      <c r="AE1234" s="689" t="s">
        <v>918</v>
      </c>
      <c r="AF1234" s="689" t="s">
        <v>918</v>
      </c>
      <c r="AG1234" s="689" t="s">
        <v>918</v>
      </c>
      <c r="AH1234" s="689" t="s">
        <v>918</v>
      </c>
      <c r="AI1234" s="689" t="s">
        <v>918</v>
      </c>
      <c r="AJ1234" s="689" t="s">
        <v>918</v>
      </c>
      <c r="AK1234" s="689" t="s">
        <v>918</v>
      </c>
      <c r="AL1234" s="689" t="s">
        <v>918</v>
      </c>
      <c r="AM1234" s="726"/>
      <c r="AN1234" s="726"/>
      <c r="AO1234" s="726"/>
      <c r="AP1234" s="726"/>
      <c r="AQ1234" s="726"/>
      <c r="AR1234" s="726"/>
      <c r="AS1234" s="726"/>
      <c r="AT1234" s="726"/>
      <c r="AU1234" s="726"/>
      <c r="AV1234" s="726"/>
      <c r="AW1234" s="726"/>
      <c r="AX1234" s="726"/>
      <c r="AY1234" s="785"/>
      <c r="AZ1234" s="785"/>
      <c r="BA1234" s="785"/>
      <c r="BB1234" s="785"/>
      <c r="BC1234" s="785"/>
      <c r="BD1234" s="785"/>
      <c r="BE1234" s="785"/>
      <c r="BF1234" s="785"/>
      <c r="BG1234" s="785"/>
      <c r="BH1234" s="785"/>
      <c r="BI1234" s="785"/>
      <c r="BJ1234" s="785"/>
      <c r="BK1234" s="785"/>
      <c r="BL1234" s="785"/>
    </row>
    <row r="1235" spans="1:64" ht="12" customHeight="1" outlineLevel="1" x14ac:dyDescent="0.2">
      <c r="A1235" s="767" t="s">
        <v>36</v>
      </c>
      <c r="B1235" s="767" t="s">
        <v>284</v>
      </c>
      <c r="C1235" s="726"/>
      <c r="D1235" s="461" t="s">
        <v>1951</v>
      </c>
      <c r="E1235" s="689" t="s">
        <v>918</v>
      </c>
      <c r="F1235" s="689" t="s">
        <v>918</v>
      </c>
      <c r="G1235" s="689" t="s">
        <v>918</v>
      </c>
      <c r="H1235" s="689" t="s">
        <v>918</v>
      </c>
      <c r="I1235" s="689" t="s">
        <v>918</v>
      </c>
      <c r="J1235" s="689" t="s">
        <v>918</v>
      </c>
      <c r="K1235" s="689" t="s">
        <v>918</v>
      </c>
      <c r="L1235" s="689" t="s">
        <v>918</v>
      </c>
      <c r="M1235" s="689" t="s">
        <v>918</v>
      </c>
      <c r="N1235" s="689" t="s">
        <v>918</v>
      </c>
      <c r="O1235" s="689" t="s">
        <v>918</v>
      </c>
      <c r="P1235" s="689" t="s">
        <v>918</v>
      </c>
      <c r="Q1235" s="689" t="s">
        <v>918</v>
      </c>
      <c r="R1235" s="689" t="s">
        <v>918</v>
      </c>
      <c r="S1235" s="689" t="s">
        <v>918</v>
      </c>
      <c r="T1235" s="689" t="s">
        <v>918</v>
      </c>
      <c r="U1235" s="689" t="s">
        <v>918</v>
      </c>
      <c r="V1235" s="689" t="s">
        <v>918</v>
      </c>
      <c r="W1235" s="689" t="s">
        <v>918</v>
      </c>
      <c r="X1235" s="689" t="s">
        <v>918</v>
      </c>
      <c r="Y1235" s="689" t="s">
        <v>918</v>
      </c>
      <c r="Z1235" s="689" t="s">
        <v>918</v>
      </c>
      <c r="AA1235" s="689" t="s">
        <v>918</v>
      </c>
      <c r="AB1235" s="689" t="s">
        <v>918</v>
      </c>
      <c r="AC1235" s="689" t="s">
        <v>918</v>
      </c>
      <c r="AD1235" s="689" t="s">
        <v>918</v>
      </c>
      <c r="AE1235" s="689" t="s">
        <v>918</v>
      </c>
      <c r="AF1235" s="689" t="s">
        <v>918</v>
      </c>
      <c r="AG1235" s="689" t="s">
        <v>918</v>
      </c>
      <c r="AH1235" s="689" t="s">
        <v>918</v>
      </c>
      <c r="AI1235" s="689" t="s">
        <v>918</v>
      </c>
      <c r="AJ1235" s="689" t="s">
        <v>918</v>
      </c>
      <c r="AK1235" s="689" t="s">
        <v>918</v>
      </c>
      <c r="AL1235" s="689" t="s">
        <v>918</v>
      </c>
      <c r="AM1235" s="726"/>
      <c r="AN1235" s="726"/>
      <c r="AO1235" s="726"/>
      <c r="AP1235" s="726"/>
      <c r="AQ1235" s="726"/>
      <c r="AR1235" s="726"/>
      <c r="AS1235" s="726"/>
      <c r="AT1235" s="726"/>
      <c r="AU1235" s="726"/>
      <c r="AV1235" s="726"/>
      <c r="AW1235" s="726"/>
      <c r="AX1235" s="726"/>
      <c r="AY1235" s="785"/>
      <c r="AZ1235" s="785"/>
      <c r="BA1235" s="785"/>
      <c r="BB1235" s="785"/>
      <c r="BC1235" s="785"/>
      <c r="BD1235" s="785"/>
      <c r="BE1235" s="785"/>
      <c r="BF1235" s="785"/>
      <c r="BG1235" s="785"/>
      <c r="BH1235" s="785"/>
      <c r="BI1235" s="785"/>
      <c r="BJ1235" s="785"/>
      <c r="BK1235" s="785"/>
      <c r="BL1235" s="785"/>
    </row>
    <row r="1236" spans="1:64" ht="12" customHeight="1" outlineLevel="1" x14ac:dyDescent="0.2">
      <c r="A1236" s="767" t="s">
        <v>37</v>
      </c>
      <c r="B1236" s="767" t="s">
        <v>310</v>
      </c>
      <c r="C1236" s="726"/>
      <c r="D1236" s="461" t="s">
        <v>1952</v>
      </c>
      <c r="E1236" s="689" t="s">
        <v>918</v>
      </c>
      <c r="F1236" s="689" t="s">
        <v>918</v>
      </c>
      <c r="G1236" s="689" t="s">
        <v>918</v>
      </c>
      <c r="H1236" s="689" t="s">
        <v>918</v>
      </c>
      <c r="I1236" s="689" t="s">
        <v>918</v>
      </c>
      <c r="J1236" s="689" t="s">
        <v>918</v>
      </c>
      <c r="K1236" s="689" t="s">
        <v>918</v>
      </c>
      <c r="L1236" s="689" t="s">
        <v>918</v>
      </c>
      <c r="M1236" s="689" t="s">
        <v>918</v>
      </c>
      <c r="N1236" s="689" t="s">
        <v>918</v>
      </c>
      <c r="O1236" s="689" t="s">
        <v>918</v>
      </c>
      <c r="P1236" s="689" t="s">
        <v>918</v>
      </c>
      <c r="Q1236" s="689" t="s">
        <v>918</v>
      </c>
      <c r="R1236" s="689" t="s">
        <v>918</v>
      </c>
      <c r="S1236" s="689" t="s">
        <v>918</v>
      </c>
      <c r="T1236" s="689" t="s">
        <v>918</v>
      </c>
      <c r="U1236" s="689" t="s">
        <v>918</v>
      </c>
      <c r="V1236" s="689" t="s">
        <v>918</v>
      </c>
      <c r="W1236" s="689" t="s">
        <v>918</v>
      </c>
      <c r="X1236" s="689" t="s">
        <v>918</v>
      </c>
      <c r="Y1236" s="689" t="s">
        <v>918</v>
      </c>
      <c r="Z1236" s="689" t="s">
        <v>918</v>
      </c>
      <c r="AA1236" s="689" t="s">
        <v>918</v>
      </c>
      <c r="AB1236" s="689" t="s">
        <v>918</v>
      </c>
      <c r="AC1236" s="689" t="s">
        <v>918</v>
      </c>
      <c r="AD1236" s="689" t="s">
        <v>918</v>
      </c>
      <c r="AE1236" s="689" t="s">
        <v>918</v>
      </c>
      <c r="AF1236" s="689" t="s">
        <v>918</v>
      </c>
      <c r="AG1236" s="689" t="s">
        <v>918</v>
      </c>
      <c r="AH1236" s="689" t="s">
        <v>918</v>
      </c>
      <c r="AI1236" s="689" t="s">
        <v>918</v>
      </c>
      <c r="AJ1236" s="689" t="s">
        <v>918</v>
      </c>
      <c r="AK1236" s="689" t="s">
        <v>918</v>
      </c>
      <c r="AL1236" s="689" t="s">
        <v>918</v>
      </c>
      <c r="AM1236" s="726"/>
      <c r="AN1236" s="726"/>
      <c r="AO1236" s="726"/>
      <c r="AP1236" s="726"/>
      <c r="AQ1236" s="726"/>
      <c r="AR1236" s="726"/>
      <c r="AS1236" s="726"/>
      <c r="AT1236" s="726"/>
      <c r="AU1236" s="726"/>
      <c r="AV1236" s="726"/>
      <c r="AW1236" s="726"/>
      <c r="AX1236" s="726"/>
      <c r="AY1236" s="785"/>
      <c r="AZ1236" s="785"/>
      <c r="BA1236" s="785"/>
      <c r="BB1236" s="785"/>
      <c r="BC1236" s="785"/>
      <c r="BD1236" s="785"/>
      <c r="BE1236" s="785"/>
      <c r="BF1236" s="785"/>
      <c r="BG1236" s="785"/>
      <c r="BH1236" s="785"/>
      <c r="BI1236" s="785"/>
      <c r="BJ1236" s="785"/>
      <c r="BK1236" s="785"/>
      <c r="BL1236" s="785"/>
    </row>
    <row r="1237" spans="1:64" ht="12" customHeight="1" outlineLevel="1" x14ac:dyDescent="0.2">
      <c r="A1237" s="767" t="s">
        <v>38</v>
      </c>
      <c r="B1237" s="767" t="s">
        <v>35</v>
      </c>
      <c r="C1237" s="726"/>
      <c r="D1237" s="461" t="s">
        <v>1953</v>
      </c>
      <c r="E1237" s="689" t="s">
        <v>918</v>
      </c>
      <c r="F1237" s="689" t="s">
        <v>918</v>
      </c>
      <c r="G1237" s="689" t="s">
        <v>918</v>
      </c>
      <c r="H1237" s="689" t="s">
        <v>918</v>
      </c>
      <c r="I1237" s="689" t="s">
        <v>918</v>
      </c>
      <c r="J1237" s="689" t="s">
        <v>918</v>
      </c>
      <c r="K1237" s="689" t="s">
        <v>918</v>
      </c>
      <c r="L1237" s="689" t="s">
        <v>918</v>
      </c>
      <c r="M1237" s="689" t="s">
        <v>918</v>
      </c>
      <c r="N1237" s="689" t="s">
        <v>918</v>
      </c>
      <c r="O1237" s="689" t="s">
        <v>918</v>
      </c>
      <c r="P1237" s="689" t="s">
        <v>918</v>
      </c>
      <c r="Q1237" s="689" t="s">
        <v>918</v>
      </c>
      <c r="R1237" s="689" t="s">
        <v>918</v>
      </c>
      <c r="S1237" s="689" t="s">
        <v>918</v>
      </c>
      <c r="T1237" s="689" t="s">
        <v>918</v>
      </c>
      <c r="U1237" s="689" t="s">
        <v>918</v>
      </c>
      <c r="V1237" s="689" t="s">
        <v>918</v>
      </c>
      <c r="W1237" s="689" t="s">
        <v>918</v>
      </c>
      <c r="X1237" s="689" t="s">
        <v>918</v>
      </c>
      <c r="Y1237" s="689" t="s">
        <v>918</v>
      </c>
      <c r="Z1237" s="689" t="s">
        <v>918</v>
      </c>
      <c r="AA1237" s="689" t="s">
        <v>918</v>
      </c>
      <c r="AB1237" s="689" t="s">
        <v>918</v>
      </c>
      <c r="AC1237" s="689" t="s">
        <v>918</v>
      </c>
      <c r="AD1237" s="689" t="s">
        <v>918</v>
      </c>
      <c r="AE1237" s="689" t="s">
        <v>918</v>
      </c>
      <c r="AF1237" s="689" t="s">
        <v>918</v>
      </c>
      <c r="AG1237" s="689" t="s">
        <v>918</v>
      </c>
      <c r="AH1237" s="689" t="s">
        <v>918</v>
      </c>
      <c r="AI1237" s="689" t="s">
        <v>918</v>
      </c>
      <c r="AJ1237" s="689" t="s">
        <v>918</v>
      </c>
      <c r="AK1237" s="689" t="s">
        <v>918</v>
      </c>
      <c r="AL1237" s="689" t="s">
        <v>918</v>
      </c>
      <c r="AM1237" s="726"/>
      <c r="AN1237" s="726"/>
      <c r="AO1237" s="726"/>
      <c r="AP1237" s="726"/>
      <c r="AQ1237" s="726"/>
      <c r="AR1237" s="726"/>
      <c r="AS1237" s="726"/>
      <c r="AT1237" s="726"/>
      <c r="AU1237" s="726"/>
      <c r="AV1237" s="726"/>
      <c r="AW1237" s="726"/>
      <c r="AX1237" s="726"/>
      <c r="AY1237" s="726"/>
      <c r="AZ1237" s="726"/>
      <c r="BA1237" s="726"/>
      <c r="BB1237" s="726"/>
      <c r="BC1237" s="726"/>
      <c r="BD1237" s="726"/>
      <c r="BE1237" s="726"/>
      <c r="BF1237" s="726"/>
      <c r="BG1237" s="726"/>
      <c r="BH1237" s="726"/>
      <c r="BI1237" s="726"/>
      <c r="BJ1237" s="726"/>
      <c r="BK1237" s="726"/>
      <c r="BL1237" s="726"/>
    </row>
    <row r="1238" spans="1:64" ht="12" customHeight="1" outlineLevel="1" x14ac:dyDescent="0.2">
      <c r="A1238" s="767" t="s">
        <v>40</v>
      </c>
      <c r="B1238" s="767" t="s">
        <v>285</v>
      </c>
      <c r="C1238" s="726"/>
      <c r="D1238" s="461" t="s">
        <v>1954</v>
      </c>
      <c r="E1238" s="689" t="s">
        <v>918</v>
      </c>
      <c r="F1238" s="689" t="s">
        <v>918</v>
      </c>
      <c r="G1238" s="689" t="s">
        <v>918</v>
      </c>
      <c r="H1238" s="689" t="s">
        <v>918</v>
      </c>
      <c r="I1238" s="689" t="s">
        <v>918</v>
      </c>
      <c r="J1238" s="689" t="s">
        <v>918</v>
      </c>
      <c r="K1238" s="689" t="s">
        <v>918</v>
      </c>
      <c r="L1238" s="689" t="s">
        <v>918</v>
      </c>
      <c r="M1238" s="689" t="s">
        <v>918</v>
      </c>
      <c r="N1238" s="689" t="s">
        <v>918</v>
      </c>
      <c r="O1238" s="689" t="s">
        <v>918</v>
      </c>
      <c r="P1238" s="689" t="s">
        <v>918</v>
      </c>
      <c r="Q1238" s="689" t="s">
        <v>918</v>
      </c>
      <c r="R1238" s="689" t="s">
        <v>918</v>
      </c>
      <c r="S1238" s="689" t="s">
        <v>918</v>
      </c>
      <c r="T1238" s="689" t="s">
        <v>918</v>
      </c>
      <c r="U1238" s="689" t="s">
        <v>918</v>
      </c>
      <c r="V1238" s="689" t="s">
        <v>918</v>
      </c>
      <c r="W1238" s="689" t="s">
        <v>918</v>
      </c>
      <c r="X1238" s="689" t="s">
        <v>918</v>
      </c>
      <c r="Y1238" s="689" t="s">
        <v>918</v>
      </c>
      <c r="Z1238" s="689" t="s">
        <v>918</v>
      </c>
      <c r="AA1238" s="689" t="s">
        <v>918</v>
      </c>
      <c r="AB1238" s="689" t="s">
        <v>918</v>
      </c>
      <c r="AC1238" s="689" t="s">
        <v>918</v>
      </c>
      <c r="AD1238" s="689" t="s">
        <v>918</v>
      </c>
      <c r="AE1238" s="689" t="s">
        <v>918</v>
      </c>
      <c r="AF1238" s="689" t="s">
        <v>918</v>
      </c>
      <c r="AG1238" s="689" t="s">
        <v>918</v>
      </c>
      <c r="AH1238" s="689" t="s">
        <v>918</v>
      </c>
      <c r="AI1238" s="689" t="s">
        <v>918</v>
      </c>
      <c r="AJ1238" s="689" t="s">
        <v>918</v>
      </c>
      <c r="AK1238" s="689" t="s">
        <v>918</v>
      </c>
      <c r="AL1238" s="689" t="s">
        <v>918</v>
      </c>
      <c r="AM1238" s="726"/>
      <c r="AN1238" s="726"/>
      <c r="AO1238" s="726"/>
      <c r="AP1238" s="726"/>
      <c r="AQ1238" s="726"/>
      <c r="AR1238" s="726"/>
      <c r="AS1238" s="726"/>
      <c r="AT1238" s="726"/>
      <c r="AU1238" s="726"/>
      <c r="AV1238" s="726"/>
      <c r="AW1238" s="726"/>
      <c r="AX1238" s="726"/>
      <c r="AY1238" s="785"/>
      <c r="AZ1238" s="785"/>
      <c r="BA1238" s="785"/>
      <c r="BB1238" s="785"/>
      <c r="BC1238" s="785"/>
      <c r="BD1238" s="785"/>
      <c r="BE1238" s="785"/>
      <c r="BF1238" s="785"/>
      <c r="BG1238" s="785"/>
      <c r="BH1238" s="785"/>
      <c r="BI1238" s="785"/>
      <c r="BJ1238" s="785"/>
      <c r="BK1238" s="785"/>
      <c r="BL1238" s="785"/>
    </row>
    <row r="1239" spans="1:64" ht="12" customHeight="1" outlineLevel="1" x14ac:dyDescent="0.2">
      <c r="A1239" s="767" t="s">
        <v>286</v>
      </c>
      <c r="B1239" s="767" t="s">
        <v>287</v>
      </c>
      <c r="C1239" s="726"/>
      <c r="D1239" s="461" t="s">
        <v>1955</v>
      </c>
      <c r="E1239" s="689" t="s">
        <v>918</v>
      </c>
      <c r="F1239" s="689" t="s">
        <v>918</v>
      </c>
      <c r="G1239" s="689" t="s">
        <v>918</v>
      </c>
      <c r="H1239" s="689" t="s">
        <v>918</v>
      </c>
      <c r="I1239" s="689" t="s">
        <v>918</v>
      </c>
      <c r="J1239" s="689" t="s">
        <v>918</v>
      </c>
      <c r="K1239" s="689" t="s">
        <v>918</v>
      </c>
      <c r="L1239" s="689" t="s">
        <v>918</v>
      </c>
      <c r="M1239" s="689" t="s">
        <v>918</v>
      </c>
      <c r="N1239" s="689" t="s">
        <v>918</v>
      </c>
      <c r="O1239" s="689" t="s">
        <v>918</v>
      </c>
      <c r="P1239" s="689" t="s">
        <v>918</v>
      </c>
      <c r="Q1239" s="689" t="s">
        <v>918</v>
      </c>
      <c r="R1239" s="689" t="s">
        <v>918</v>
      </c>
      <c r="S1239" s="689" t="s">
        <v>918</v>
      </c>
      <c r="T1239" s="689" t="s">
        <v>918</v>
      </c>
      <c r="U1239" s="689" t="s">
        <v>918</v>
      </c>
      <c r="V1239" s="689" t="s">
        <v>918</v>
      </c>
      <c r="W1239" s="689" t="s">
        <v>918</v>
      </c>
      <c r="X1239" s="689" t="s">
        <v>918</v>
      </c>
      <c r="Y1239" s="689" t="s">
        <v>918</v>
      </c>
      <c r="Z1239" s="689" t="s">
        <v>918</v>
      </c>
      <c r="AA1239" s="689" t="s">
        <v>918</v>
      </c>
      <c r="AB1239" s="689" t="s">
        <v>918</v>
      </c>
      <c r="AC1239" s="689" t="s">
        <v>918</v>
      </c>
      <c r="AD1239" s="689" t="s">
        <v>918</v>
      </c>
      <c r="AE1239" s="689" t="s">
        <v>918</v>
      </c>
      <c r="AF1239" s="689" t="s">
        <v>918</v>
      </c>
      <c r="AG1239" s="689" t="s">
        <v>918</v>
      </c>
      <c r="AH1239" s="689" t="s">
        <v>918</v>
      </c>
      <c r="AI1239" s="689" t="s">
        <v>918</v>
      </c>
      <c r="AJ1239" s="689" t="s">
        <v>918</v>
      </c>
      <c r="AK1239" s="689" t="s">
        <v>918</v>
      </c>
      <c r="AL1239" s="689" t="s">
        <v>918</v>
      </c>
      <c r="AM1239" s="726"/>
      <c r="AN1239" s="726"/>
      <c r="AO1239" s="726"/>
      <c r="AP1239" s="726"/>
      <c r="AQ1239" s="726"/>
      <c r="AR1239" s="726"/>
      <c r="AS1239" s="726"/>
      <c r="AT1239" s="726"/>
      <c r="AU1239" s="726"/>
      <c r="AV1239" s="726"/>
      <c r="AW1239" s="726"/>
      <c r="AX1239" s="726"/>
      <c r="AY1239" s="726"/>
      <c r="AZ1239" s="726"/>
      <c r="BA1239" s="726"/>
      <c r="BB1239" s="726"/>
      <c r="BC1239" s="726"/>
      <c r="BD1239" s="726"/>
      <c r="BE1239" s="726"/>
      <c r="BF1239" s="726"/>
      <c r="BG1239" s="726"/>
      <c r="BH1239" s="726"/>
      <c r="BI1239" s="726"/>
      <c r="BJ1239" s="726"/>
      <c r="BK1239" s="726"/>
      <c r="BL1239" s="726"/>
    </row>
    <row r="1240" spans="1:64" ht="12" customHeight="1" outlineLevel="1" x14ac:dyDescent="0.2">
      <c r="A1240" s="767" t="s">
        <v>288</v>
      </c>
      <c r="B1240" s="767" t="s">
        <v>289</v>
      </c>
      <c r="C1240" s="726"/>
      <c r="D1240" s="461" t="s">
        <v>1956</v>
      </c>
      <c r="E1240" s="689" t="s">
        <v>918</v>
      </c>
      <c r="F1240" s="689" t="s">
        <v>918</v>
      </c>
      <c r="G1240" s="689" t="s">
        <v>918</v>
      </c>
      <c r="H1240" s="689" t="s">
        <v>918</v>
      </c>
      <c r="I1240" s="689" t="s">
        <v>918</v>
      </c>
      <c r="J1240" s="689" t="s">
        <v>918</v>
      </c>
      <c r="K1240" s="689" t="s">
        <v>918</v>
      </c>
      <c r="L1240" s="689" t="s">
        <v>918</v>
      </c>
      <c r="M1240" s="689" t="s">
        <v>918</v>
      </c>
      <c r="N1240" s="689" t="s">
        <v>918</v>
      </c>
      <c r="O1240" s="689" t="s">
        <v>918</v>
      </c>
      <c r="P1240" s="689" t="s">
        <v>918</v>
      </c>
      <c r="Q1240" s="689" t="s">
        <v>918</v>
      </c>
      <c r="R1240" s="689" t="s">
        <v>918</v>
      </c>
      <c r="S1240" s="689" t="s">
        <v>918</v>
      </c>
      <c r="T1240" s="689" t="s">
        <v>918</v>
      </c>
      <c r="U1240" s="689" t="s">
        <v>918</v>
      </c>
      <c r="V1240" s="689" t="s">
        <v>918</v>
      </c>
      <c r="W1240" s="689" t="s">
        <v>918</v>
      </c>
      <c r="X1240" s="689" t="s">
        <v>918</v>
      </c>
      <c r="Y1240" s="689" t="s">
        <v>918</v>
      </c>
      <c r="Z1240" s="689" t="s">
        <v>918</v>
      </c>
      <c r="AA1240" s="689" t="s">
        <v>918</v>
      </c>
      <c r="AB1240" s="689" t="s">
        <v>918</v>
      </c>
      <c r="AC1240" s="689" t="s">
        <v>918</v>
      </c>
      <c r="AD1240" s="689" t="s">
        <v>918</v>
      </c>
      <c r="AE1240" s="689" t="s">
        <v>918</v>
      </c>
      <c r="AF1240" s="689" t="s">
        <v>918</v>
      </c>
      <c r="AG1240" s="689" t="s">
        <v>918</v>
      </c>
      <c r="AH1240" s="689" t="s">
        <v>918</v>
      </c>
      <c r="AI1240" s="689" t="s">
        <v>918</v>
      </c>
      <c r="AJ1240" s="689" t="s">
        <v>918</v>
      </c>
      <c r="AK1240" s="689" t="s">
        <v>918</v>
      </c>
      <c r="AL1240" s="689" t="s">
        <v>918</v>
      </c>
      <c r="AM1240" s="726"/>
      <c r="AN1240" s="726"/>
      <c r="AO1240" s="726"/>
      <c r="AP1240" s="726"/>
      <c r="AQ1240" s="726"/>
      <c r="AR1240" s="726"/>
      <c r="AS1240" s="726"/>
      <c r="AT1240" s="726"/>
      <c r="AU1240" s="726"/>
      <c r="AV1240" s="726"/>
      <c r="AW1240" s="726"/>
      <c r="AX1240" s="726"/>
      <c r="AY1240" s="726"/>
      <c r="AZ1240" s="726"/>
      <c r="BA1240" s="726"/>
      <c r="BB1240" s="726"/>
      <c r="BC1240" s="726"/>
      <c r="BD1240" s="726"/>
      <c r="BE1240" s="726"/>
      <c r="BF1240" s="726"/>
      <c r="BG1240" s="726"/>
      <c r="BH1240" s="726"/>
      <c r="BI1240" s="726"/>
      <c r="BJ1240" s="726"/>
      <c r="BK1240" s="726"/>
      <c r="BL1240" s="726"/>
    </row>
    <row r="1241" spans="1:64" ht="12" customHeight="1" outlineLevel="1" x14ac:dyDescent="0.2">
      <c r="A1241" s="767" t="s">
        <v>290</v>
      </c>
      <c r="B1241" s="767" t="s">
        <v>311</v>
      </c>
      <c r="C1241" s="726"/>
      <c r="D1241" s="461" t="s">
        <v>1957</v>
      </c>
      <c r="E1241" s="689" t="s">
        <v>918</v>
      </c>
      <c r="F1241" s="689" t="s">
        <v>918</v>
      </c>
      <c r="G1241" s="689" t="s">
        <v>918</v>
      </c>
      <c r="H1241" s="689" t="s">
        <v>918</v>
      </c>
      <c r="I1241" s="689" t="s">
        <v>918</v>
      </c>
      <c r="J1241" s="689" t="s">
        <v>918</v>
      </c>
      <c r="K1241" s="689" t="s">
        <v>918</v>
      </c>
      <c r="L1241" s="689" t="s">
        <v>918</v>
      </c>
      <c r="M1241" s="689" t="s">
        <v>918</v>
      </c>
      <c r="N1241" s="689" t="s">
        <v>918</v>
      </c>
      <c r="O1241" s="689" t="s">
        <v>918</v>
      </c>
      <c r="P1241" s="689" t="s">
        <v>918</v>
      </c>
      <c r="Q1241" s="689" t="s">
        <v>918</v>
      </c>
      <c r="R1241" s="689" t="s">
        <v>918</v>
      </c>
      <c r="S1241" s="689" t="s">
        <v>918</v>
      </c>
      <c r="T1241" s="689" t="s">
        <v>918</v>
      </c>
      <c r="U1241" s="689" t="s">
        <v>918</v>
      </c>
      <c r="V1241" s="689" t="s">
        <v>918</v>
      </c>
      <c r="W1241" s="689" t="s">
        <v>918</v>
      </c>
      <c r="X1241" s="689" t="s">
        <v>918</v>
      </c>
      <c r="Y1241" s="689" t="s">
        <v>918</v>
      </c>
      <c r="Z1241" s="689" t="s">
        <v>918</v>
      </c>
      <c r="AA1241" s="689" t="s">
        <v>918</v>
      </c>
      <c r="AB1241" s="689" t="s">
        <v>918</v>
      </c>
      <c r="AC1241" s="689" t="s">
        <v>918</v>
      </c>
      <c r="AD1241" s="689" t="s">
        <v>918</v>
      </c>
      <c r="AE1241" s="689" t="s">
        <v>918</v>
      </c>
      <c r="AF1241" s="689" t="s">
        <v>918</v>
      </c>
      <c r="AG1241" s="689" t="s">
        <v>918</v>
      </c>
      <c r="AH1241" s="689" t="s">
        <v>918</v>
      </c>
      <c r="AI1241" s="689" t="s">
        <v>918</v>
      </c>
      <c r="AJ1241" s="689" t="s">
        <v>918</v>
      </c>
      <c r="AK1241" s="689" t="s">
        <v>918</v>
      </c>
      <c r="AL1241" s="689" t="s">
        <v>918</v>
      </c>
      <c r="AM1241" s="726"/>
      <c r="AN1241" s="726"/>
      <c r="AO1241" s="726"/>
      <c r="AP1241" s="726"/>
      <c r="AQ1241" s="726"/>
      <c r="AR1241" s="726"/>
      <c r="AS1241" s="726"/>
      <c r="AT1241" s="726"/>
      <c r="AU1241" s="726"/>
      <c r="AV1241" s="726"/>
      <c r="AW1241" s="726"/>
      <c r="AX1241" s="726"/>
      <c r="AY1241" s="726"/>
      <c r="AZ1241" s="726"/>
      <c r="BA1241" s="726"/>
      <c r="BB1241" s="726"/>
      <c r="BC1241" s="726"/>
      <c r="BD1241" s="726"/>
      <c r="BE1241" s="726"/>
      <c r="BF1241" s="726"/>
      <c r="BG1241" s="726"/>
      <c r="BH1241" s="726"/>
      <c r="BI1241" s="726"/>
      <c r="BJ1241" s="726"/>
      <c r="BK1241" s="726"/>
      <c r="BL1241" s="726"/>
    </row>
    <row r="1242" spans="1:64" ht="12" customHeight="1" outlineLevel="1" x14ac:dyDescent="0.2">
      <c r="A1242" s="767" t="s">
        <v>312</v>
      </c>
      <c r="B1242" s="767" t="s">
        <v>313</v>
      </c>
      <c r="C1242" s="726"/>
      <c r="D1242" s="461" t="s">
        <v>1958</v>
      </c>
      <c r="E1242" s="689" t="s">
        <v>918</v>
      </c>
      <c r="F1242" s="689" t="s">
        <v>918</v>
      </c>
      <c r="G1242" s="689" t="s">
        <v>918</v>
      </c>
      <c r="H1242" s="689" t="s">
        <v>918</v>
      </c>
      <c r="I1242" s="689" t="s">
        <v>918</v>
      </c>
      <c r="J1242" s="689" t="s">
        <v>918</v>
      </c>
      <c r="K1242" s="689" t="s">
        <v>918</v>
      </c>
      <c r="L1242" s="689" t="s">
        <v>918</v>
      </c>
      <c r="M1242" s="689" t="s">
        <v>918</v>
      </c>
      <c r="N1242" s="689" t="s">
        <v>918</v>
      </c>
      <c r="O1242" s="689" t="s">
        <v>918</v>
      </c>
      <c r="P1242" s="689" t="s">
        <v>918</v>
      </c>
      <c r="Q1242" s="689" t="s">
        <v>918</v>
      </c>
      <c r="R1242" s="689" t="s">
        <v>918</v>
      </c>
      <c r="S1242" s="689" t="s">
        <v>918</v>
      </c>
      <c r="T1242" s="689" t="s">
        <v>918</v>
      </c>
      <c r="U1242" s="689" t="s">
        <v>918</v>
      </c>
      <c r="V1242" s="689" t="s">
        <v>918</v>
      </c>
      <c r="W1242" s="689" t="s">
        <v>918</v>
      </c>
      <c r="X1242" s="689" t="s">
        <v>918</v>
      </c>
      <c r="Y1242" s="689" t="s">
        <v>918</v>
      </c>
      <c r="Z1242" s="689" t="s">
        <v>918</v>
      </c>
      <c r="AA1242" s="689" t="s">
        <v>918</v>
      </c>
      <c r="AB1242" s="689" t="s">
        <v>918</v>
      </c>
      <c r="AC1242" s="689" t="s">
        <v>918</v>
      </c>
      <c r="AD1242" s="689" t="s">
        <v>918</v>
      </c>
      <c r="AE1242" s="689" t="s">
        <v>918</v>
      </c>
      <c r="AF1242" s="689" t="s">
        <v>918</v>
      </c>
      <c r="AG1242" s="689" t="s">
        <v>918</v>
      </c>
      <c r="AH1242" s="689" t="s">
        <v>918</v>
      </c>
      <c r="AI1242" s="689" t="s">
        <v>918</v>
      </c>
      <c r="AJ1242" s="689" t="s">
        <v>918</v>
      </c>
      <c r="AK1242" s="689" t="s">
        <v>918</v>
      </c>
      <c r="AL1242" s="689" t="s">
        <v>918</v>
      </c>
      <c r="AM1242" s="726"/>
      <c r="AN1242" s="726"/>
      <c r="AO1242" s="726"/>
      <c r="AP1242" s="726"/>
      <c r="AQ1242" s="726"/>
      <c r="AR1242" s="726"/>
      <c r="AS1242" s="726"/>
      <c r="AT1242" s="726"/>
      <c r="AU1242" s="726"/>
      <c r="AV1242" s="726"/>
      <c r="AW1242" s="726"/>
      <c r="AX1242" s="726"/>
      <c r="AY1242" s="726"/>
      <c r="AZ1242" s="726"/>
      <c r="BA1242" s="726"/>
      <c r="BB1242" s="726"/>
      <c r="BC1242" s="726"/>
      <c r="BD1242" s="726"/>
      <c r="BE1242" s="726"/>
      <c r="BF1242" s="726"/>
      <c r="BG1242" s="726"/>
      <c r="BH1242" s="726"/>
      <c r="BI1242" s="726"/>
      <c r="BJ1242" s="726"/>
      <c r="BK1242" s="726"/>
      <c r="BL1242" s="726"/>
    </row>
    <row r="1243" spans="1:64" ht="12" customHeight="1" outlineLevel="1" x14ac:dyDescent="0.2">
      <c r="A1243" s="767"/>
      <c r="B1243" s="767" t="s">
        <v>3</v>
      </c>
      <c r="C1243" s="726"/>
      <c r="D1243" s="461" t="s">
        <v>1959</v>
      </c>
      <c r="E1243" s="689" t="s">
        <v>918</v>
      </c>
      <c r="F1243" s="689" t="s">
        <v>918</v>
      </c>
      <c r="G1243" s="689" t="s">
        <v>918</v>
      </c>
      <c r="H1243" s="689" t="s">
        <v>918</v>
      </c>
      <c r="I1243" s="689" t="s">
        <v>918</v>
      </c>
      <c r="J1243" s="689" t="s">
        <v>918</v>
      </c>
      <c r="K1243" s="689" t="s">
        <v>918</v>
      </c>
      <c r="L1243" s="689" t="s">
        <v>918</v>
      </c>
      <c r="M1243" s="689" t="s">
        <v>918</v>
      </c>
      <c r="N1243" s="689" t="s">
        <v>918</v>
      </c>
      <c r="O1243" s="689" t="s">
        <v>918</v>
      </c>
      <c r="P1243" s="689" t="s">
        <v>918</v>
      </c>
      <c r="Q1243" s="689" t="s">
        <v>918</v>
      </c>
      <c r="R1243" s="689" t="s">
        <v>918</v>
      </c>
      <c r="S1243" s="689" t="s">
        <v>918</v>
      </c>
      <c r="T1243" s="689" t="s">
        <v>918</v>
      </c>
      <c r="U1243" s="689" t="s">
        <v>918</v>
      </c>
      <c r="V1243" s="689" t="s">
        <v>918</v>
      </c>
      <c r="W1243" s="689" t="s">
        <v>918</v>
      </c>
      <c r="X1243" s="689" t="s">
        <v>918</v>
      </c>
      <c r="Y1243" s="689" t="s">
        <v>918</v>
      </c>
      <c r="Z1243" s="689" t="s">
        <v>918</v>
      </c>
      <c r="AA1243" s="689" t="s">
        <v>918</v>
      </c>
      <c r="AB1243" s="689" t="s">
        <v>918</v>
      </c>
      <c r="AC1243" s="689" t="s">
        <v>918</v>
      </c>
      <c r="AD1243" s="689" t="s">
        <v>918</v>
      </c>
      <c r="AE1243" s="689" t="s">
        <v>918</v>
      </c>
      <c r="AF1243" s="689" t="s">
        <v>918</v>
      </c>
      <c r="AG1243" s="689" t="s">
        <v>918</v>
      </c>
      <c r="AH1243" s="689" t="s">
        <v>918</v>
      </c>
      <c r="AI1243" s="689" t="s">
        <v>918</v>
      </c>
      <c r="AJ1243" s="689" t="s">
        <v>918</v>
      </c>
      <c r="AK1243" s="689" t="s">
        <v>918</v>
      </c>
      <c r="AL1243" s="689" t="s">
        <v>918</v>
      </c>
      <c r="AM1243" s="726"/>
      <c r="AN1243" s="726"/>
      <c r="AO1243" s="726"/>
      <c r="AP1243" s="726"/>
      <c r="AQ1243" s="726"/>
      <c r="AR1243" s="726"/>
      <c r="AS1243" s="726"/>
      <c r="AT1243" s="726"/>
      <c r="AU1243" s="726"/>
      <c r="AV1243" s="726"/>
      <c r="AW1243" s="726"/>
      <c r="AX1243" s="726"/>
      <c r="AY1243" s="726"/>
      <c r="AZ1243" s="726"/>
      <c r="BA1243" s="726"/>
      <c r="BB1243" s="726"/>
      <c r="BC1243" s="726"/>
      <c r="BD1243" s="726"/>
      <c r="BE1243" s="726"/>
      <c r="BF1243" s="726"/>
      <c r="BG1243" s="726"/>
      <c r="BH1243" s="726"/>
      <c r="BI1243" s="726"/>
      <c r="BJ1243" s="726"/>
      <c r="BK1243" s="726"/>
      <c r="BL1243" s="726"/>
    </row>
    <row r="1244" spans="1:64" ht="12" customHeight="1" outlineLevel="1" x14ac:dyDescent="0.2">
      <c r="A1244" s="767" t="s">
        <v>308</v>
      </c>
      <c r="B1244" s="767"/>
      <c r="C1244" s="726"/>
      <c r="D1244" s="461"/>
      <c r="E1244" s="461"/>
      <c r="F1244" s="461"/>
      <c r="G1244" s="461"/>
      <c r="H1244" s="461"/>
      <c r="I1244" s="461"/>
      <c r="J1244" s="461"/>
      <c r="K1244" s="461"/>
      <c r="L1244" s="461"/>
      <c r="M1244" s="461"/>
      <c r="N1244" s="461"/>
      <c r="O1244" s="461"/>
      <c r="P1244" s="461"/>
      <c r="Q1244" s="461"/>
      <c r="R1244" s="461"/>
      <c r="S1244" s="461"/>
      <c r="T1244" s="461"/>
      <c r="U1244" s="461"/>
      <c r="V1244" s="461"/>
      <c r="W1244" s="461"/>
      <c r="X1244" s="461"/>
      <c r="Y1244" s="461"/>
      <c r="Z1244" s="461"/>
      <c r="AA1244" s="461"/>
      <c r="AB1244" s="461"/>
      <c r="AC1244" s="461"/>
      <c r="AD1244" s="461"/>
      <c r="AE1244" s="461"/>
      <c r="AF1244" s="461"/>
      <c r="AG1244" s="461"/>
      <c r="AH1244" s="461"/>
      <c r="AI1244" s="461"/>
      <c r="AJ1244" s="461"/>
      <c r="AK1244" s="461"/>
      <c r="AL1244" s="461"/>
      <c r="AM1244" s="726"/>
      <c r="AN1244" s="726"/>
      <c r="AO1244" s="726"/>
      <c r="AP1244" s="726"/>
      <c r="AQ1244" s="726"/>
      <c r="AR1244" s="726"/>
      <c r="AS1244" s="726"/>
      <c r="AT1244" s="726"/>
      <c r="AU1244" s="726"/>
      <c r="AV1244" s="726"/>
      <c r="AW1244" s="726"/>
      <c r="AX1244" s="726"/>
      <c r="AY1244" s="726"/>
      <c r="AZ1244" s="726"/>
      <c r="BA1244" s="726"/>
      <c r="BB1244" s="726"/>
      <c r="BC1244" s="726"/>
      <c r="BD1244" s="726"/>
      <c r="BE1244" s="726"/>
      <c r="BF1244" s="726"/>
      <c r="BG1244" s="726"/>
      <c r="BH1244" s="726"/>
      <c r="BI1244" s="726"/>
      <c r="BJ1244" s="726"/>
      <c r="BK1244" s="726"/>
      <c r="BL1244" s="726"/>
    </row>
    <row r="1245" spans="1:64" ht="12" customHeight="1" outlineLevel="1" x14ac:dyDescent="0.2">
      <c r="A1245" s="767"/>
      <c r="B1245" s="767"/>
      <c r="C1245" s="726"/>
      <c r="D1245" s="461"/>
      <c r="E1245" s="461"/>
      <c r="F1245" s="461"/>
      <c r="G1245" s="461"/>
      <c r="H1245" s="461"/>
      <c r="I1245" s="461"/>
      <c r="J1245" s="461"/>
      <c r="K1245" s="461"/>
      <c r="L1245" s="461"/>
      <c r="M1245" s="461"/>
      <c r="N1245" s="461"/>
      <c r="O1245" s="461"/>
      <c r="P1245" s="461"/>
      <c r="Q1245" s="461"/>
      <c r="R1245" s="461"/>
      <c r="S1245" s="461"/>
      <c r="T1245" s="461"/>
      <c r="U1245" s="461"/>
      <c r="V1245" s="461"/>
      <c r="W1245" s="461"/>
      <c r="X1245" s="461"/>
      <c r="Y1245" s="461"/>
      <c r="Z1245" s="461"/>
      <c r="AA1245" s="461"/>
      <c r="AB1245" s="461"/>
      <c r="AC1245" s="461"/>
      <c r="AD1245" s="461"/>
      <c r="AE1245" s="461"/>
      <c r="AF1245" s="461"/>
      <c r="AG1245" s="461"/>
      <c r="AH1245" s="461"/>
      <c r="AI1245" s="461"/>
      <c r="AJ1245" s="461"/>
      <c r="AK1245" s="461"/>
      <c r="AL1245" s="461"/>
      <c r="AM1245" s="726"/>
      <c r="AN1245" s="726"/>
      <c r="AO1245" s="726"/>
      <c r="AP1245" s="726"/>
      <c r="AQ1245" s="726"/>
      <c r="AR1245" s="726"/>
      <c r="AS1245" s="726"/>
      <c r="AT1245" s="726"/>
      <c r="AU1245" s="726"/>
      <c r="AV1245" s="726"/>
      <c r="AW1245" s="726"/>
      <c r="AX1245" s="726"/>
      <c r="AY1245" s="726"/>
      <c r="AZ1245" s="726"/>
      <c r="BA1245" s="726"/>
      <c r="BB1245" s="726"/>
      <c r="BC1245" s="726"/>
      <c r="BD1245" s="726"/>
      <c r="BE1245" s="726"/>
      <c r="BF1245" s="726"/>
      <c r="BG1245" s="726"/>
      <c r="BH1245" s="726"/>
      <c r="BI1245" s="726"/>
      <c r="BJ1245" s="726"/>
      <c r="BK1245" s="726"/>
      <c r="BL1245" s="726"/>
    </row>
    <row r="1246" spans="1:64" ht="12" customHeight="1" x14ac:dyDescent="0.2">
      <c r="A1246" s="767" t="s">
        <v>1856</v>
      </c>
      <c r="B1246" s="767"/>
      <c r="C1246" s="726"/>
      <c r="D1246" s="461"/>
      <c r="E1246" s="461"/>
      <c r="F1246" s="461"/>
      <c r="G1246" s="461"/>
      <c r="H1246" s="461"/>
      <c r="I1246" s="461"/>
      <c r="J1246" s="461"/>
      <c r="K1246" s="461"/>
      <c r="L1246" s="461"/>
      <c r="M1246" s="461"/>
      <c r="N1246" s="461"/>
      <c r="O1246" s="461"/>
      <c r="P1246" s="461"/>
      <c r="Q1246" s="461"/>
      <c r="R1246" s="461"/>
      <c r="S1246" s="461"/>
      <c r="T1246" s="461"/>
      <c r="U1246" s="461"/>
      <c r="V1246" s="461"/>
      <c r="W1246" s="461"/>
      <c r="X1246" s="461"/>
      <c r="Y1246" s="461"/>
      <c r="Z1246" s="461"/>
      <c r="AA1246" s="461"/>
      <c r="AB1246" s="461"/>
      <c r="AC1246" s="461"/>
      <c r="AD1246" s="461"/>
      <c r="AE1246" s="461"/>
      <c r="AF1246" s="461"/>
      <c r="AG1246" s="461"/>
      <c r="AH1246" s="461"/>
      <c r="AI1246" s="461"/>
      <c r="AJ1246" s="461"/>
      <c r="AK1246" s="461"/>
      <c r="AL1246" s="461"/>
      <c r="AM1246" s="726"/>
      <c r="AN1246" s="726"/>
      <c r="AO1246" s="726"/>
      <c r="AP1246" s="726"/>
      <c r="AQ1246" s="726"/>
      <c r="AR1246" s="726"/>
      <c r="AS1246" s="726"/>
      <c r="AT1246" s="726"/>
      <c r="AU1246" s="726"/>
      <c r="AV1246" s="726"/>
      <c r="AW1246" s="726"/>
      <c r="AX1246" s="726"/>
      <c r="AY1246" s="726"/>
      <c r="AZ1246" s="726"/>
      <c r="BA1246" s="726"/>
      <c r="BB1246" s="726"/>
      <c r="BC1246" s="726"/>
      <c r="BD1246" s="726"/>
      <c r="BE1246" s="726"/>
      <c r="BF1246" s="726"/>
      <c r="BG1246" s="726"/>
      <c r="BH1246" s="726"/>
      <c r="BI1246" s="726"/>
      <c r="BJ1246" s="726"/>
      <c r="BK1246" s="726"/>
      <c r="BL1246" s="726"/>
    </row>
    <row r="1247" spans="1:64" ht="12" customHeight="1" outlineLevel="1" x14ac:dyDescent="0.2">
      <c r="A1247" s="767"/>
      <c r="B1247" s="767" t="s">
        <v>125</v>
      </c>
      <c r="C1247" s="726"/>
      <c r="D1247" s="461"/>
      <c r="E1247" s="461"/>
      <c r="F1247" s="461"/>
      <c r="G1247" s="461"/>
      <c r="H1247" s="461"/>
      <c r="I1247" s="461"/>
      <c r="J1247" s="461"/>
      <c r="K1247" s="461"/>
      <c r="L1247" s="461"/>
      <c r="M1247" s="461"/>
      <c r="N1247" s="461"/>
      <c r="O1247" s="461"/>
      <c r="P1247" s="461"/>
      <c r="Q1247" s="461"/>
      <c r="R1247" s="461"/>
      <c r="S1247" s="461"/>
      <c r="T1247" s="461"/>
      <c r="U1247" s="461"/>
      <c r="V1247" s="461"/>
      <c r="W1247" s="461"/>
      <c r="X1247" s="461"/>
      <c r="Y1247" s="461"/>
      <c r="Z1247" s="461"/>
      <c r="AA1247" s="461"/>
      <c r="AB1247" s="461"/>
      <c r="AC1247" s="461"/>
      <c r="AD1247" s="461"/>
      <c r="AE1247" s="461"/>
      <c r="AF1247" s="461"/>
      <c r="AG1247" s="461"/>
      <c r="AH1247" s="461"/>
      <c r="AI1247" s="461"/>
      <c r="AJ1247" s="461"/>
      <c r="AK1247" s="461"/>
      <c r="AL1247" s="461"/>
      <c r="AM1247" s="726"/>
      <c r="AN1247" s="726"/>
      <c r="AO1247" s="726"/>
      <c r="AP1247" s="726"/>
      <c r="AQ1247" s="726"/>
      <c r="AR1247" s="726"/>
      <c r="AS1247" s="726"/>
      <c r="AT1247" s="726"/>
      <c r="AU1247" s="726"/>
      <c r="AV1247" s="726"/>
      <c r="AW1247" s="726"/>
      <c r="AX1247" s="726"/>
      <c r="AY1247" s="726"/>
      <c r="AZ1247" s="726"/>
      <c r="BA1247" s="726"/>
      <c r="BB1247" s="726"/>
      <c r="BC1247" s="726"/>
      <c r="BD1247" s="726"/>
      <c r="BE1247" s="726"/>
      <c r="BF1247" s="726"/>
      <c r="BG1247" s="726"/>
      <c r="BH1247" s="726"/>
      <c r="BI1247" s="726"/>
      <c r="BJ1247" s="726"/>
      <c r="BK1247" s="726"/>
      <c r="BL1247" s="726"/>
    </row>
    <row r="1248" spans="1:64" ht="12" customHeight="1" outlineLevel="1" x14ac:dyDescent="0.2">
      <c r="A1248" s="767" t="s">
        <v>271</v>
      </c>
      <c r="B1248" s="767" t="s">
        <v>272</v>
      </c>
      <c r="C1248" s="726"/>
      <c r="D1248" s="461" t="s">
        <v>1960</v>
      </c>
      <c r="E1248" s="689" t="s">
        <v>918</v>
      </c>
      <c r="F1248" s="689" t="s">
        <v>918</v>
      </c>
      <c r="G1248" s="689" t="s">
        <v>918</v>
      </c>
      <c r="H1248" s="689" t="s">
        <v>918</v>
      </c>
      <c r="I1248" s="689" t="s">
        <v>918</v>
      </c>
      <c r="J1248" s="689" t="s">
        <v>918</v>
      </c>
      <c r="K1248" s="689" t="s">
        <v>918</v>
      </c>
      <c r="L1248" s="689" t="s">
        <v>918</v>
      </c>
      <c r="M1248" s="689" t="s">
        <v>918</v>
      </c>
      <c r="N1248" s="689" t="s">
        <v>918</v>
      </c>
      <c r="O1248" s="689" t="s">
        <v>918</v>
      </c>
      <c r="P1248" s="689" t="s">
        <v>918</v>
      </c>
      <c r="Q1248" s="689" t="s">
        <v>918</v>
      </c>
      <c r="R1248" s="689" t="s">
        <v>918</v>
      </c>
      <c r="S1248" s="689" t="s">
        <v>918</v>
      </c>
      <c r="T1248" s="689" t="s">
        <v>918</v>
      </c>
      <c r="U1248" s="689" t="s">
        <v>918</v>
      </c>
      <c r="V1248" s="689" t="s">
        <v>918</v>
      </c>
      <c r="W1248" s="689" t="s">
        <v>918</v>
      </c>
      <c r="X1248" s="689" t="s">
        <v>918</v>
      </c>
      <c r="Y1248" s="689" t="s">
        <v>918</v>
      </c>
      <c r="Z1248" s="689" t="s">
        <v>918</v>
      </c>
      <c r="AA1248" s="689" t="s">
        <v>918</v>
      </c>
      <c r="AB1248" s="689" t="s">
        <v>918</v>
      </c>
      <c r="AC1248" s="689" t="s">
        <v>918</v>
      </c>
      <c r="AD1248" s="689" t="s">
        <v>918</v>
      </c>
      <c r="AE1248" s="689" t="s">
        <v>918</v>
      </c>
      <c r="AF1248" s="689" t="s">
        <v>918</v>
      </c>
      <c r="AG1248" s="689" t="s">
        <v>918</v>
      </c>
      <c r="AH1248" s="689" t="s">
        <v>918</v>
      </c>
      <c r="AI1248" s="689" t="s">
        <v>918</v>
      </c>
      <c r="AJ1248" s="689" t="s">
        <v>918</v>
      </c>
      <c r="AK1248" s="689" t="s">
        <v>918</v>
      </c>
      <c r="AL1248" s="689" t="s">
        <v>918</v>
      </c>
      <c r="AM1248" s="726"/>
      <c r="AN1248" s="726"/>
      <c r="AO1248" s="726"/>
      <c r="AP1248" s="726"/>
      <c r="AQ1248" s="726"/>
      <c r="AR1248" s="726"/>
      <c r="AS1248" s="726"/>
      <c r="AT1248" s="726"/>
      <c r="AU1248" s="726"/>
      <c r="AV1248" s="726"/>
      <c r="AW1248" s="726"/>
      <c r="AX1248" s="726"/>
      <c r="AY1248" s="726"/>
      <c r="AZ1248" s="726"/>
      <c r="BA1248" s="726"/>
      <c r="BB1248" s="726"/>
      <c r="BC1248" s="726"/>
      <c r="BD1248" s="726"/>
      <c r="BE1248" s="726"/>
      <c r="BF1248" s="726"/>
      <c r="BG1248" s="726"/>
      <c r="BH1248" s="726"/>
      <c r="BI1248" s="726"/>
      <c r="BJ1248" s="726"/>
      <c r="BK1248" s="726"/>
      <c r="BL1248" s="726"/>
    </row>
    <row r="1249" spans="1:64" ht="12" customHeight="1" outlineLevel="1" x14ac:dyDescent="0.2">
      <c r="A1249" s="767" t="s">
        <v>273</v>
      </c>
      <c r="B1249" s="767" t="s">
        <v>274</v>
      </c>
      <c r="C1249" s="726"/>
      <c r="D1249" s="461" t="s">
        <v>1961</v>
      </c>
      <c r="E1249" s="689" t="s">
        <v>918</v>
      </c>
      <c r="F1249" s="689" t="s">
        <v>918</v>
      </c>
      <c r="G1249" s="689" t="s">
        <v>918</v>
      </c>
      <c r="H1249" s="689" t="s">
        <v>918</v>
      </c>
      <c r="I1249" s="689" t="s">
        <v>918</v>
      </c>
      <c r="J1249" s="689" t="s">
        <v>918</v>
      </c>
      <c r="K1249" s="689" t="s">
        <v>918</v>
      </c>
      <c r="L1249" s="689" t="s">
        <v>918</v>
      </c>
      <c r="M1249" s="689" t="s">
        <v>918</v>
      </c>
      <c r="N1249" s="689" t="s">
        <v>918</v>
      </c>
      <c r="O1249" s="689" t="s">
        <v>918</v>
      </c>
      <c r="P1249" s="689" t="s">
        <v>918</v>
      </c>
      <c r="Q1249" s="689" t="s">
        <v>918</v>
      </c>
      <c r="R1249" s="689" t="s">
        <v>918</v>
      </c>
      <c r="S1249" s="689" t="s">
        <v>918</v>
      </c>
      <c r="T1249" s="689" t="s">
        <v>918</v>
      </c>
      <c r="U1249" s="689" t="s">
        <v>918</v>
      </c>
      <c r="V1249" s="689" t="s">
        <v>918</v>
      </c>
      <c r="W1249" s="689" t="s">
        <v>918</v>
      </c>
      <c r="X1249" s="689" t="s">
        <v>918</v>
      </c>
      <c r="Y1249" s="689" t="s">
        <v>918</v>
      </c>
      <c r="Z1249" s="689" t="s">
        <v>918</v>
      </c>
      <c r="AA1249" s="689" t="s">
        <v>918</v>
      </c>
      <c r="AB1249" s="689" t="s">
        <v>918</v>
      </c>
      <c r="AC1249" s="689" t="s">
        <v>918</v>
      </c>
      <c r="AD1249" s="689" t="s">
        <v>918</v>
      </c>
      <c r="AE1249" s="689" t="s">
        <v>918</v>
      </c>
      <c r="AF1249" s="689" t="s">
        <v>918</v>
      </c>
      <c r="AG1249" s="689" t="s">
        <v>918</v>
      </c>
      <c r="AH1249" s="689" t="s">
        <v>918</v>
      </c>
      <c r="AI1249" s="689" t="s">
        <v>918</v>
      </c>
      <c r="AJ1249" s="689" t="s">
        <v>918</v>
      </c>
      <c r="AK1249" s="689" t="s">
        <v>918</v>
      </c>
      <c r="AL1249" s="689" t="s">
        <v>918</v>
      </c>
      <c r="AM1249" s="726"/>
      <c r="AN1249" s="726"/>
      <c r="AO1249" s="726"/>
      <c r="AP1249" s="726"/>
      <c r="AQ1249" s="726"/>
      <c r="AR1249" s="726"/>
      <c r="AS1249" s="726"/>
      <c r="AT1249" s="726"/>
      <c r="AU1249" s="726"/>
      <c r="AV1249" s="726"/>
      <c r="AW1249" s="726"/>
      <c r="AX1249" s="726"/>
      <c r="AY1249" s="726"/>
      <c r="AZ1249" s="726"/>
      <c r="BA1249" s="726"/>
      <c r="BB1249" s="726"/>
      <c r="BC1249" s="726"/>
      <c r="BD1249" s="726"/>
      <c r="BE1249" s="726"/>
      <c r="BF1249" s="726"/>
      <c r="BG1249" s="726"/>
      <c r="BH1249" s="726"/>
      <c r="BI1249" s="726"/>
      <c r="BJ1249" s="726"/>
      <c r="BK1249" s="726"/>
      <c r="BL1249" s="726"/>
    </row>
    <row r="1250" spans="1:64" ht="12" customHeight="1" outlineLevel="1" x14ac:dyDescent="0.2">
      <c r="A1250" s="767" t="s">
        <v>19</v>
      </c>
      <c r="B1250" s="767" t="s">
        <v>275</v>
      </c>
      <c r="C1250" s="726"/>
      <c r="D1250" s="461" t="s">
        <v>1962</v>
      </c>
      <c r="E1250" s="689" t="s">
        <v>918</v>
      </c>
      <c r="F1250" s="689" t="s">
        <v>918</v>
      </c>
      <c r="G1250" s="689" t="s">
        <v>918</v>
      </c>
      <c r="H1250" s="689" t="s">
        <v>918</v>
      </c>
      <c r="I1250" s="689" t="s">
        <v>918</v>
      </c>
      <c r="J1250" s="689" t="s">
        <v>918</v>
      </c>
      <c r="K1250" s="689" t="s">
        <v>918</v>
      </c>
      <c r="L1250" s="689" t="s">
        <v>918</v>
      </c>
      <c r="M1250" s="689" t="s">
        <v>918</v>
      </c>
      <c r="N1250" s="689" t="s">
        <v>918</v>
      </c>
      <c r="O1250" s="689" t="s">
        <v>918</v>
      </c>
      <c r="P1250" s="689" t="s">
        <v>918</v>
      </c>
      <c r="Q1250" s="689" t="s">
        <v>918</v>
      </c>
      <c r="R1250" s="689" t="s">
        <v>918</v>
      </c>
      <c r="S1250" s="689" t="s">
        <v>918</v>
      </c>
      <c r="T1250" s="689" t="s">
        <v>918</v>
      </c>
      <c r="U1250" s="689" t="s">
        <v>918</v>
      </c>
      <c r="V1250" s="689" t="s">
        <v>918</v>
      </c>
      <c r="W1250" s="689" t="s">
        <v>918</v>
      </c>
      <c r="X1250" s="689" t="s">
        <v>918</v>
      </c>
      <c r="Y1250" s="689" t="s">
        <v>918</v>
      </c>
      <c r="Z1250" s="689" t="s">
        <v>918</v>
      </c>
      <c r="AA1250" s="689" t="s">
        <v>918</v>
      </c>
      <c r="AB1250" s="689" t="s">
        <v>918</v>
      </c>
      <c r="AC1250" s="689" t="s">
        <v>918</v>
      </c>
      <c r="AD1250" s="689" t="s">
        <v>918</v>
      </c>
      <c r="AE1250" s="689" t="s">
        <v>918</v>
      </c>
      <c r="AF1250" s="689" t="s">
        <v>918</v>
      </c>
      <c r="AG1250" s="689" t="s">
        <v>918</v>
      </c>
      <c r="AH1250" s="689" t="s">
        <v>918</v>
      </c>
      <c r="AI1250" s="689" t="s">
        <v>918</v>
      </c>
      <c r="AJ1250" s="689" t="s">
        <v>918</v>
      </c>
      <c r="AK1250" s="689" t="s">
        <v>918</v>
      </c>
      <c r="AL1250" s="689" t="s">
        <v>918</v>
      </c>
      <c r="AM1250" s="726"/>
      <c r="AN1250" s="726"/>
      <c r="AO1250" s="726"/>
      <c r="AP1250" s="726"/>
      <c r="AQ1250" s="726"/>
      <c r="AR1250" s="726"/>
      <c r="AS1250" s="726"/>
      <c r="AT1250" s="726"/>
      <c r="AU1250" s="726"/>
      <c r="AV1250" s="726"/>
      <c r="AW1250" s="726"/>
      <c r="AX1250" s="726"/>
      <c r="AY1250" s="726"/>
      <c r="AZ1250" s="726"/>
      <c r="BA1250" s="726"/>
      <c r="BB1250" s="726"/>
      <c r="BC1250" s="726"/>
      <c r="BD1250" s="726"/>
      <c r="BE1250" s="726"/>
      <c r="BF1250" s="726"/>
      <c r="BG1250" s="726"/>
      <c r="BH1250" s="726"/>
      <c r="BI1250" s="726"/>
      <c r="BJ1250" s="726"/>
      <c r="BK1250" s="726"/>
      <c r="BL1250" s="726"/>
    </row>
    <row r="1251" spans="1:64" ht="12" customHeight="1" outlineLevel="1" x14ac:dyDescent="0.2">
      <c r="A1251" s="767" t="s">
        <v>20</v>
      </c>
      <c r="B1251" s="767" t="s">
        <v>22</v>
      </c>
      <c r="C1251" s="726"/>
      <c r="D1251" s="461" t="s">
        <v>1963</v>
      </c>
      <c r="E1251" s="689" t="s">
        <v>918</v>
      </c>
      <c r="F1251" s="689" t="s">
        <v>918</v>
      </c>
      <c r="G1251" s="689" t="s">
        <v>918</v>
      </c>
      <c r="H1251" s="689" t="s">
        <v>918</v>
      </c>
      <c r="I1251" s="689" t="s">
        <v>918</v>
      </c>
      <c r="J1251" s="689" t="s">
        <v>918</v>
      </c>
      <c r="K1251" s="689" t="s">
        <v>918</v>
      </c>
      <c r="L1251" s="689" t="s">
        <v>918</v>
      </c>
      <c r="M1251" s="689" t="s">
        <v>918</v>
      </c>
      <c r="N1251" s="689" t="s">
        <v>918</v>
      </c>
      <c r="O1251" s="689" t="s">
        <v>918</v>
      </c>
      <c r="P1251" s="689" t="s">
        <v>918</v>
      </c>
      <c r="Q1251" s="689" t="s">
        <v>918</v>
      </c>
      <c r="R1251" s="689" t="s">
        <v>918</v>
      </c>
      <c r="S1251" s="689" t="s">
        <v>918</v>
      </c>
      <c r="T1251" s="689" t="s">
        <v>918</v>
      </c>
      <c r="U1251" s="689" t="s">
        <v>918</v>
      </c>
      <c r="V1251" s="689" t="s">
        <v>918</v>
      </c>
      <c r="W1251" s="689" t="s">
        <v>918</v>
      </c>
      <c r="X1251" s="689" t="s">
        <v>918</v>
      </c>
      <c r="Y1251" s="689" t="s">
        <v>918</v>
      </c>
      <c r="Z1251" s="689" t="s">
        <v>918</v>
      </c>
      <c r="AA1251" s="689" t="s">
        <v>918</v>
      </c>
      <c r="AB1251" s="689" t="s">
        <v>918</v>
      </c>
      <c r="AC1251" s="689" t="s">
        <v>918</v>
      </c>
      <c r="AD1251" s="689" t="s">
        <v>918</v>
      </c>
      <c r="AE1251" s="689" t="s">
        <v>918</v>
      </c>
      <c r="AF1251" s="689" t="s">
        <v>918</v>
      </c>
      <c r="AG1251" s="689" t="s">
        <v>918</v>
      </c>
      <c r="AH1251" s="689" t="s">
        <v>918</v>
      </c>
      <c r="AI1251" s="689" t="s">
        <v>918</v>
      </c>
      <c r="AJ1251" s="689" t="s">
        <v>918</v>
      </c>
      <c r="AK1251" s="689" t="s">
        <v>918</v>
      </c>
      <c r="AL1251" s="689" t="s">
        <v>918</v>
      </c>
      <c r="AM1251" s="726"/>
      <c r="AN1251" s="726"/>
      <c r="AO1251" s="726"/>
      <c r="AP1251" s="726"/>
      <c r="AQ1251" s="726"/>
      <c r="AR1251" s="726"/>
      <c r="AS1251" s="726"/>
      <c r="AT1251" s="726"/>
      <c r="AU1251" s="726"/>
      <c r="AV1251" s="726"/>
      <c r="AW1251" s="726"/>
      <c r="AX1251" s="726"/>
      <c r="AY1251" s="726"/>
      <c r="AZ1251" s="726"/>
      <c r="BA1251" s="726"/>
      <c r="BB1251" s="726"/>
      <c r="BC1251" s="726"/>
      <c r="BD1251" s="726"/>
      <c r="BE1251" s="726"/>
      <c r="BF1251" s="726"/>
      <c r="BG1251" s="726"/>
      <c r="BH1251" s="726"/>
      <c r="BI1251" s="726"/>
      <c r="BJ1251" s="726"/>
      <c r="BK1251" s="726"/>
      <c r="BL1251" s="726"/>
    </row>
    <row r="1252" spans="1:64" ht="12" customHeight="1" outlineLevel="1" x14ac:dyDescent="0.2">
      <c r="A1252" s="767" t="s">
        <v>21</v>
      </c>
      <c r="B1252" s="767" t="s">
        <v>276</v>
      </c>
      <c r="C1252" s="726"/>
      <c r="D1252" s="461" t="s">
        <v>1964</v>
      </c>
      <c r="E1252" s="689" t="s">
        <v>918</v>
      </c>
      <c r="F1252" s="689" t="s">
        <v>918</v>
      </c>
      <c r="G1252" s="689" t="s">
        <v>918</v>
      </c>
      <c r="H1252" s="689" t="s">
        <v>918</v>
      </c>
      <c r="I1252" s="689" t="s">
        <v>918</v>
      </c>
      <c r="J1252" s="689" t="s">
        <v>918</v>
      </c>
      <c r="K1252" s="689" t="s">
        <v>918</v>
      </c>
      <c r="L1252" s="689" t="s">
        <v>918</v>
      </c>
      <c r="M1252" s="689" t="s">
        <v>918</v>
      </c>
      <c r="N1252" s="689" t="s">
        <v>918</v>
      </c>
      <c r="O1252" s="689" t="s">
        <v>918</v>
      </c>
      <c r="P1252" s="689" t="s">
        <v>918</v>
      </c>
      <c r="Q1252" s="689" t="s">
        <v>918</v>
      </c>
      <c r="R1252" s="689" t="s">
        <v>918</v>
      </c>
      <c r="S1252" s="689" t="s">
        <v>918</v>
      </c>
      <c r="T1252" s="689" t="s">
        <v>918</v>
      </c>
      <c r="U1252" s="689" t="s">
        <v>918</v>
      </c>
      <c r="V1252" s="689" t="s">
        <v>918</v>
      </c>
      <c r="W1252" s="689" t="s">
        <v>918</v>
      </c>
      <c r="X1252" s="689" t="s">
        <v>918</v>
      </c>
      <c r="Y1252" s="689" t="s">
        <v>918</v>
      </c>
      <c r="Z1252" s="689" t="s">
        <v>918</v>
      </c>
      <c r="AA1252" s="689" t="s">
        <v>918</v>
      </c>
      <c r="AB1252" s="689" t="s">
        <v>918</v>
      </c>
      <c r="AC1252" s="689" t="s">
        <v>918</v>
      </c>
      <c r="AD1252" s="689" t="s">
        <v>918</v>
      </c>
      <c r="AE1252" s="689" t="s">
        <v>918</v>
      </c>
      <c r="AF1252" s="689" t="s">
        <v>918</v>
      </c>
      <c r="AG1252" s="689" t="s">
        <v>918</v>
      </c>
      <c r="AH1252" s="689" t="s">
        <v>918</v>
      </c>
      <c r="AI1252" s="689" t="s">
        <v>918</v>
      </c>
      <c r="AJ1252" s="689" t="s">
        <v>918</v>
      </c>
      <c r="AK1252" s="689" t="s">
        <v>918</v>
      </c>
      <c r="AL1252" s="689" t="s">
        <v>918</v>
      </c>
      <c r="AM1252" s="726"/>
      <c r="AN1252" s="726"/>
      <c r="AO1252" s="726"/>
      <c r="AP1252" s="726"/>
      <c r="AQ1252" s="726"/>
      <c r="AR1252" s="726"/>
      <c r="AS1252" s="726"/>
      <c r="AT1252" s="726"/>
      <c r="AU1252" s="726"/>
      <c r="AV1252" s="726"/>
      <c r="AW1252" s="726"/>
      <c r="AX1252" s="726"/>
      <c r="AY1252" s="726"/>
      <c r="AZ1252" s="726"/>
      <c r="BA1252" s="726"/>
      <c r="BB1252" s="726"/>
      <c r="BC1252" s="726"/>
      <c r="BD1252" s="726"/>
      <c r="BE1252" s="726"/>
      <c r="BF1252" s="726"/>
      <c r="BG1252" s="726"/>
      <c r="BH1252" s="726"/>
      <c r="BI1252" s="726"/>
      <c r="BJ1252" s="726"/>
      <c r="BK1252" s="726"/>
      <c r="BL1252" s="726"/>
    </row>
    <row r="1253" spans="1:64" ht="12" customHeight="1" outlineLevel="1" x14ac:dyDescent="0.2">
      <c r="A1253" s="767" t="s">
        <v>23</v>
      </c>
      <c r="B1253" s="767" t="s">
        <v>277</v>
      </c>
      <c r="C1253" s="726"/>
      <c r="D1253" s="461" t="s">
        <v>1965</v>
      </c>
      <c r="E1253" s="689" t="s">
        <v>918</v>
      </c>
      <c r="F1253" s="689" t="s">
        <v>918</v>
      </c>
      <c r="G1253" s="689" t="s">
        <v>918</v>
      </c>
      <c r="H1253" s="689" t="s">
        <v>918</v>
      </c>
      <c r="I1253" s="689" t="s">
        <v>918</v>
      </c>
      <c r="J1253" s="689" t="s">
        <v>918</v>
      </c>
      <c r="K1253" s="689" t="s">
        <v>918</v>
      </c>
      <c r="L1253" s="689" t="s">
        <v>918</v>
      </c>
      <c r="M1253" s="689" t="s">
        <v>918</v>
      </c>
      <c r="N1253" s="689" t="s">
        <v>918</v>
      </c>
      <c r="O1253" s="689" t="s">
        <v>918</v>
      </c>
      <c r="P1253" s="689" t="s">
        <v>918</v>
      </c>
      <c r="Q1253" s="689" t="s">
        <v>918</v>
      </c>
      <c r="R1253" s="689" t="s">
        <v>918</v>
      </c>
      <c r="S1253" s="689" t="s">
        <v>918</v>
      </c>
      <c r="T1253" s="689" t="s">
        <v>918</v>
      </c>
      <c r="U1253" s="689" t="s">
        <v>918</v>
      </c>
      <c r="V1253" s="689" t="s">
        <v>918</v>
      </c>
      <c r="W1253" s="689" t="s">
        <v>918</v>
      </c>
      <c r="X1253" s="689" t="s">
        <v>918</v>
      </c>
      <c r="Y1253" s="689" t="s">
        <v>918</v>
      </c>
      <c r="Z1253" s="689" t="s">
        <v>918</v>
      </c>
      <c r="AA1253" s="689" t="s">
        <v>918</v>
      </c>
      <c r="AB1253" s="689" t="s">
        <v>918</v>
      </c>
      <c r="AC1253" s="689" t="s">
        <v>918</v>
      </c>
      <c r="AD1253" s="689" t="s">
        <v>918</v>
      </c>
      <c r="AE1253" s="689" t="s">
        <v>918</v>
      </c>
      <c r="AF1253" s="689" t="s">
        <v>918</v>
      </c>
      <c r="AG1253" s="689" t="s">
        <v>918</v>
      </c>
      <c r="AH1253" s="689" t="s">
        <v>918</v>
      </c>
      <c r="AI1253" s="689" t="s">
        <v>918</v>
      </c>
      <c r="AJ1253" s="689" t="s">
        <v>918</v>
      </c>
      <c r="AK1253" s="689" t="s">
        <v>918</v>
      </c>
      <c r="AL1253" s="689" t="s">
        <v>918</v>
      </c>
      <c r="AM1253" s="726"/>
      <c r="AN1253" s="726"/>
      <c r="AO1253" s="726"/>
      <c r="AP1253" s="726"/>
      <c r="AQ1253" s="726"/>
      <c r="AR1253" s="726"/>
      <c r="AS1253" s="726"/>
      <c r="AT1253" s="726"/>
      <c r="AU1253" s="726"/>
      <c r="AV1253" s="726"/>
      <c r="AW1253" s="726"/>
      <c r="AX1253" s="726"/>
      <c r="AY1253" s="726"/>
      <c r="AZ1253" s="726"/>
      <c r="BA1253" s="726"/>
      <c r="BB1253" s="726"/>
      <c r="BC1253" s="726"/>
      <c r="BD1253" s="726"/>
      <c r="BE1253" s="726"/>
      <c r="BF1253" s="726"/>
      <c r="BG1253" s="726"/>
      <c r="BH1253" s="726"/>
      <c r="BI1253" s="726"/>
      <c r="BJ1253" s="726"/>
      <c r="BK1253" s="726"/>
      <c r="BL1253" s="726"/>
    </row>
    <row r="1254" spans="1:64" ht="12" customHeight="1" outlineLevel="1" x14ac:dyDescent="0.2">
      <c r="A1254" s="767" t="s">
        <v>24</v>
      </c>
      <c r="B1254" s="767" t="s">
        <v>25</v>
      </c>
      <c r="C1254" s="726"/>
      <c r="D1254" s="461" t="s">
        <v>1966</v>
      </c>
      <c r="E1254" s="689" t="s">
        <v>918</v>
      </c>
      <c r="F1254" s="689" t="s">
        <v>918</v>
      </c>
      <c r="G1254" s="689" t="s">
        <v>918</v>
      </c>
      <c r="H1254" s="689" t="s">
        <v>918</v>
      </c>
      <c r="I1254" s="689" t="s">
        <v>918</v>
      </c>
      <c r="J1254" s="689" t="s">
        <v>918</v>
      </c>
      <c r="K1254" s="689" t="s">
        <v>918</v>
      </c>
      <c r="L1254" s="689" t="s">
        <v>918</v>
      </c>
      <c r="M1254" s="689" t="s">
        <v>918</v>
      </c>
      <c r="N1254" s="689" t="s">
        <v>918</v>
      </c>
      <c r="O1254" s="689" t="s">
        <v>918</v>
      </c>
      <c r="P1254" s="689" t="s">
        <v>918</v>
      </c>
      <c r="Q1254" s="689" t="s">
        <v>918</v>
      </c>
      <c r="R1254" s="689" t="s">
        <v>918</v>
      </c>
      <c r="S1254" s="689" t="s">
        <v>918</v>
      </c>
      <c r="T1254" s="689" t="s">
        <v>918</v>
      </c>
      <c r="U1254" s="689" t="s">
        <v>918</v>
      </c>
      <c r="V1254" s="689" t="s">
        <v>918</v>
      </c>
      <c r="W1254" s="689" t="s">
        <v>918</v>
      </c>
      <c r="X1254" s="689" t="s">
        <v>918</v>
      </c>
      <c r="Y1254" s="689" t="s">
        <v>918</v>
      </c>
      <c r="Z1254" s="689" t="s">
        <v>918</v>
      </c>
      <c r="AA1254" s="689" t="s">
        <v>918</v>
      </c>
      <c r="AB1254" s="689" t="s">
        <v>918</v>
      </c>
      <c r="AC1254" s="689" t="s">
        <v>918</v>
      </c>
      <c r="AD1254" s="689" t="s">
        <v>918</v>
      </c>
      <c r="AE1254" s="689" t="s">
        <v>918</v>
      </c>
      <c r="AF1254" s="689" t="s">
        <v>918</v>
      </c>
      <c r="AG1254" s="689" t="s">
        <v>918</v>
      </c>
      <c r="AH1254" s="689" t="s">
        <v>918</v>
      </c>
      <c r="AI1254" s="689" t="s">
        <v>918</v>
      </c>
      <c r="AJ1254" s="689" t="s">
        <v>918</v>
      </c>
      <c r="AK1254" s="689" t="s">
        <v>918</v>
      </c>
      <c r="AL1254" s="689" t="s">
        <v>918</v>
      </c>
      <c r="AM1254" s="726"/>
      <c r="AN1254" s="726"/>
      <c r="AO1254" s="726"/>
      <c r="AP1254" s="726"/>
      <c r="AQ1254" s="726"/>
      <c r="AR1254" s="726"/>
      <c r="AS1254" s="726"/>
      <c r="AT1254" s="726"/>
      <c r="AU1254" s="726"/>
      <c r="AV1254" s="726"/>
      <c r="AW1254" s="726"/>
      <c r="AX1254" s="726"/>
      <c r="AY1254" s="726"/>
      <c r="AZ1254" s="726"/>
      <c r="BA1254" s="726"/>
      <c r="BB1254" s="726"/>
      <c r="BC1254" s="726"/>
      <c r="BD1254" s="726"/>
      <c r="BE1254" s="726"/>
      <c r="BF1254" s="726"/>
      <c r="BG1254" s="726"/>
      <c r="BH1254" s="726"/>
      <c r="BI1254" s="726"/>
      <c r="BJ1254" s="726"/>
      <c r="BK1254" s="726"/>
      <c r="BL1254" s="726"/>
    </row>
    <row r="1255" spans="1:64" ht="12" customHeight="1" outlineLevel="1" x14ac:dyDescent="0.2">
      <c r="A1255" s="767" t="s">
        <v>26</v>
      </c>
      <c r="B1255" s="767" t="s">
        <v>278</v>
      </c>
      <c r="C1255" s="726"/>
      <c r="D1255" s="461" t="s">
        <v>1967</v>
      </c>
      <c r="E1255" s="689" t="s">
        <v>918</v>
      </c>
      <c r="F1255" s="689" t="s">
        <v>918</v>
      </c>
      <c r="G1255" s="689" t="s">
        <v>918</v>
      </c>
      <c r="H1255" s="689" t="s">
        <v>918</v>
      </c>
      <c r="I1255" s="689" t="s">
        <v>918</v>
      </c>
      <c r="J1255" s="689" t="s">
        <v>918</v>
      </c>
      <c r="K1255" s="689" t="s">
        <v>918</v>
      </c>
      <c r="L1255" s="689" t="s">
        <v>918</v>
      </c>
      <c r="M1255" s="689" t="s">
        <v>918</v>
      </c>
      <c r="N1255" s="689" t="s">
        <v>918</v>
      </c>
      <c r="O1255" s="689" t="s">
        <v>918</v>
      </c>
      <c r="P1255" s="689" t="s">
        <v>918</v>
      </c>
      <c r="Q1255" s="689" t="s">
        <v>918</v>
      </c>
      <c r="R1255" s="689" t="s">
        <v>918</v>
      </c>
      <c r="S1255" s="689" t="s">
        <v>918</v>
      </c>
      <c r="T1255" s="689" t="s">
        <v>918</v>
      </c>
      <c r="U1255" s="689" t="s">
        <v>918</v>
      </c>
      <c r="V1255" s="689" t="s">
        <v>918</v>
      </c>
      <c r="W1255" s="689" t="s">
        <v>918</v>
      </c>
      <c r="X1255" s="689" t="s">
        <v>918</v>
      </c>
      <c r="Y1255" s="689" t="s">
        <v>918</v>
      </c>
      <c r="Z1255" s="689" t="s">
        <v>918</v>
      </c>
      <c r="AA1255" s="689" t="s">
        <v>918</v>
      </c>
      <c r="AB1255" s="689" t="s">
        <v>918</v>
      </c>
      <c r="AC1255" s="689" t="s">
        <v>918</v>
      </c>
      <c r="AD1255" s="689" t="s">
        <v>918</v>
      </c>
      <c r="AE1255" s="689" t="s">
        <v>918</v>
      </c>
      <c r="AF1255" s="689" t="s">
        <v>918</v>
      </c>
      <c r="AG1255" s="689" t="s">
        <v>918</v>
      </c>
      <c r="AH1255" s="689" t="s">
        <v>918</v>
      </c>
      <c r="AI1255" s="689" t="s">
        <v>918</v>
      </c>
      <c r="AJ1255" s="689" t="s">
        <v>918</v>
      </c>
      <c r="AK1255" s="689" t="s">
        <v>918</v>
      </c>
      <c r="AL1255" s="689" t="s">
        <v>918</v>
      </c>
      <c r="AM1255" s="726"/>
      <c r="AN1255" s="726"/>
      <c r="AO1255" s="726"/>
      <c r="AP1255" s="726"/>
      <c r="AQ1255" s="726"/>
      <c r="AR1255" s="726"/>
      <c r="AS1255" s="726"/>
      <c r="AT1255" s="726"/>
      <c r="AU1255" s="726"/>
      <c r="AV1255" s="726"/>
      <c r="AW1255" s="726"/>
      <c r="AX1255" s="726"/>
      <c r="AY1255" s="726"/>
      <c r="AZ1255" s="726"/>
      <c r="BA1255" s="726"/>
      <c r="BB1255" s="726"/>
      <c r="BC1255" s="726"/>
      <c r="BD1255" s="726"/>
      <c r="BE1255" s="726"/>
      <c r="BF1255" s="726"/>
      <c r="BG1255" s="726"/>
      <c r="BH1255" s="726"/>
      <c r="BI1255" s="726"/>
      <c r="BJ1255" s="726"/>
      <c r="BK1255" s="726"/>
      <c r="BL1255" s="726"/>
    </row>
    <row r="1256" spans="1:64" ht="12" customHeight="1" outlineLevel="1" x14ac:dyDescent="0.2">
      <c r="A1256" s="767" t="s">
        <v>27</v>
      </c>
      <c r="B1256" s="767" t="s">
        <v>279</v>
      </c>
      <c r="C1256" s="726"/>
      <c r="D1256" s="461" t="s">
        <v>1968</v>
      </c>
      <c r="E1256" s="689" t="s">
        <v>918</v>
      </c>
      <c r="F1256" s="689" t="s">
        <v>918</v>
      </c>
      <c r="G1256" s="689" t="s">
        <v>918</v>
      </c>
      <c r="H1256" s="689" t="s">
        <v>918</v>
      </c>
      <c r="I1256" s="689" t="s">
        <v>918</v>
      </c>
      <c r="J1256" s="689" t="s">
        <v>918</v>
      </c>
      <c r="K1256" s="689" t="s">
        <v>918</v>
      </c>
      <c r="L1256" s="689" t="s">
        <v>918</v>
      </c>
      <c r="M1256" s="689" t="s">
        <v>918</v>
      </c>
      <c r="N1256" s="689" t="s">
        <v>918</v>
      </c>
      <c r="O1256" s="689" t="s">
        <v>918</v>
      </c>
      <c r="P1256" s="689" t="s">
        <v>918</v>
      </c>
      <c r="Q1256" s="689" t="s">
        <v>918</v>
      </c>
      <c r="R1256" s="689" t="s">
        <v>918</v>
      </c>
      <c r="S1256" s="689" t="s">
        <v>918</v>
      </c>
      <c r="T1256" s="689" t="s">
        <v>918</v>
      </c>
      <c r="U1256" s="689" t="s">
        <v>918</v>
      </c>
      <c r="V1256" s="689" t="s">
        <v>918</v>
      </c>
      <c r="W1256" s="689" t="s">
        <v>918</v>
      </c>
      <c r="X1256" s="689" t="s">
        <v>918</v>
      </c>
      <c r="Y1256" s="689" t="s">
        <v>918</v>
      </c>
      <c r="Z1256" s="689" t="s">
        <v>918</v>
      </c>
      <c r="AA1256" s="689" t="s">
        <v>918</v>
      </c>
      <c r="AB1256" s="689" t="s">
        <v>918</v>
      </c>
      <c r="AC1256" s="689" t="s">
        <v>918</v>
      </c>
      <c r="AD1256" s="689" t="s">
        <v>918</v>
      </c>
      <c r="AE1256" s="689" t="s">
        <v>918</v>
      </c>
      <c r="AF1256" s="689" t="s">
        <v>918</v>
      </c>
      <c r="AG1256" s="689" t="s">
        <v>918</v>
      </c>
      <c r="AH1256" s="689" t="s">
        <v>918</v>
      </c>
      <c r="AI1256" s="689" t="s">
        <v>918</v>
      </c>
      <c r="AJ1256" s="689" t="s">
        <v>918</v>
      </c>
      <c r="AK1256" s="689" t="s">
        <v>918</v>
      </c>
      <c r="AL1256" s="689" t="s">
        <v>918</v>
      </c>
      <c r="AM1256" s="726"/>
      <c r="AN1256" s="726"/>
      <c r="AO1256" s="726"/>
      <c r="AP1256" s="726"/>
      <c r="AQ1256" s="726"/>
      <c r="AR1256" s="726"/>
      <c r="AS1256" s="726"/>
      <c r="AT1256" s="726"/>
      <c r="AU1256" s="726"/>
      <c r="AV1256" s="726"/>
      <c r="AW1256" s="726"/>
      <c r="AX1256" s="726"/>
      <c r="AY1256" s="726"/>
      <c r="AZ1256" s="726"/>
      <c r="BA1256" s="726"/>
      <c r="BB1256" s="726"/>
      <c r="BC1256" s="726"/>
      <c r="BD1256" s="726"/>
      <c r="BE1256" s="726"/>
      <c r="BF1256" s="726"/>
      <c r="BG1256" s="726"/>
      <c r="BH1256" s="726"/>
      <c r="BI1256" s="726"/>
      <c r="BJ1256" s="726"/>
      <c r="BK1256" s="726"/>
      <c r="BL1256" s="726"/>
    </row>
    <row r="1257" spans="1:64" ht="12" customHeight="1" outlineLevel="1" x14ac:dyDescent="0.2">
      <c r="A1257" s="767" t="s">
        <v>28</v>
      </c>
      <c r="B1257" s="767" t="s">
        <v>280</v>
      </c>
      <c r="C1257" s="726"/>
      <c r="D1257" s="461" t="s">
        <v>1969</v>
      </c>
      <c r="E1257" s="689" t="s">
        <v>918</v>
      </c>
      <c r="F1257" s="689" t="s">
        <v>918</v>
      </c>
      <c r="G1257" s="689" t="s">
        <v>918</v>
      </c>
      <c r="H1257" s="689" t="s">
        <v>918</v>
      </c>
      <c r="I1257" s="689" t="s">
        <v>918</v>
      </c>
      <c r="J1257" s="689" t="s">
        <v>918</v>
      </c>
      <c r="K1257" s="689" t="s">
        <v>918</v>
      </c>
      <c r="L1257" s="689" t="s">
        <v>918</v>
      </c>
      <c r="M1257" s="689" t="s">
        <v>918</v>
      </c>
      <c r="N1257" s="689" t="s">
        <v>918</v>
      </c>
      <c r="O1257" s="689" t="s">
        <v>918</v>
      </c>
      <c r="P1257" s="689" t="s">
        <v>918</v>
      </c>
      <c r="Q1257" s="689" t="s">
        <v>918</v>
      </c>
      <c r="R1257" s="689" t="s">
        <v>918</v>
      </c>
      <c r="S1257" s="689" t="s">
        <v>918</v>
      </c>
      <c r="T1257" s="689" t="s">
        <v>918</v>
      </c>
      <c r="U1257" s="689" t="s">
        <v>918</v>
      </c>
      <c r="V1257" s="689" t="s">
        <v>918</v>
      </c>
      <c r="W1257" s="689" t="s">
        <v>918</v>
      </c>
      <c r="X1257" s="689" t="s">
        <v>918</v>
      </c>
      <c r="Y1257" s="689" t="s">
        <v>918</v>
      </c>
      <c r="Z1257" s="689" t="s">
        <v>918</v>
      </c>
      <c r="AA1257" s="689" t="s">
        <v>918</v>
      </c>
      <c r="AB1257" s="689" t="s">
        <v>918</v>
      </c>
      <c r="AC1257" s="689" t="s">
        <v>918</v>
      </c>
      <c r="AD1257" s="689" t="s">
        <v>918</v>
      </c>
      <c r="AE1257" s="689" t="s">
        <v>918</v>
      </c>
      <c r="AF1257" s="689" t="s">
        <v>918</v>
      </c>
      <c r="AG1257" s="689" t="s">
        <v>918</v>
      </c>
      <c r="AH1257" s="689" t="s">
        <v>918</v>
      </c>
      <c r="AI1257" s="689" t="s">
        <v>918</v>
      </c>
      <c r="AJ1257" s="689" t="s">
        <v>918</v>
      </c>
      <c r="AK1257" s="689" t="s">
        <v>918</v>
      </c>
      <c r="AL1257" s="689" t="s">
        <v>918</v>
      </c>
      <c r="AM1257" s="726"/>
      <c r="AN1257" s="726"/>
      <c r="AO1257" s="726"/>
      <c r="AP1257" s="726"/>
      <c r="AQ1257" s="726"/>
      <c r="AR1257" s="726"/>
      <c r="AS1257" s="726"/>
      <c r="AT1257" s="726"/>
      <c r="AU1257" s="726"/>
      <c r="AV1257" s="726"/>
      <c r="AW1257" s="726"/>
      <c r="AX1257" s="726"/>
      <c r="AY1257" s="726"/>
      <c r="AZ1257" s="726"/>
      <c r="BA1257" s="726"/>
      <c r="BB1257" s="726"/>
      <c r="BC1257" s="726"/>
      <c r="BD1257" s="726"/>
      <c r="BE1257" s="726"/>
      <c r="BF1257" s="726"/>
      <c r="BG1257" s="726"/>
      <c r="BH1257" s="726"/>
      <c r="BI1257" s="726"/>
      <c r="BJ1257" s="726"/>
      <c r="BK1257" s="726"/>
      <c r="BL1257" s="726"/>
    </row>
    <row r="1258" spans="1:64" ht="12" customHeight="1" outlineLevel="1" x14ac:dyDescent="0.2">
      <c r="A1258" s="767" t="s">
        <v>29</v>
      </c>
      <c r="B1258" s="767" t="s">
        <v>281</v>
      </c>
      <c r="C1258" s="726"/>
      <c r="D1258" s="461" t="s">
        <v>1970</v>
      </c>
      <c r="E1258" s="689" t="s">
        <v>918</v>
      </c>
      <c r="F1258" s="689" t="s">
        <v>918</v>
      </c>
      <c r="G1258" s="689" t="s">
        <v>918</v>
      </c>
      <c r="H1258" s="689" t="s">
        <v>918</v>
      </c>
      <c r="I1258" s="689" t="s">
        <v>918</v>
      </c>
      <c r="J1258" s="689" t="s">
        <v>918</v>
      </c>
      <c r="K1258" s="689" t="s">
        <v>918</v>
      </c>
      <c r="L1258" s="689" t="s">
        <v>918</v>
      </c>
      <c r="M1258" s="689" t="s">
        <v>918</v>
      </c>
      <c r="N1258" s="689" t="s">
        <v>918</v>
      </c>
      <c r="O1258" s="689" t="s">
        <v>918</v>
      </c>
      <c r="P1258" s="689" t="s">
        <v>918</v>
      </c>
      <c r="Q1258" s="689" t="s">
        <v>918</v>
      </c>
      <c r="R1258" s="689" t="s">
        <v>918</v>
      </c>
      <c r="S1258" s="689" t="s">
        <v>918</v>
      </c>
      <c r="T1258" s="689" t="s">
        <v>918</v>
      </c>
      <c r="U1258" s="689" t="s">
        <v>918</v>
      </c>
      <c r="V1258" s="689" t="s">
        <v>918</v>
      </c>
      <c r="W1258" s="689" t="s">
        <v>918</v>
      </c>
      <c r="X1258" s="689" t="s">
        <v>918</v>
      </c>
      <c r="Y1258" s="689" t="s">
        <v>918</v>
      </c>
      <c r="Z1258" s="689" t="s">
        <v>918</v>
      </c>
      <c r="AA1258" s="689" t="s">
        <v>918</v>
      </c>
      <c r="AB1258" s="689" t="s">
        <v>918</v>
      </c>
      <c r="AC1258" s="689" t="s">
        <v>918</v>
      </c>
      <c r="AD1258" s="689" t="s">
        <v>918</v>
      </c>
      <c r="AE1258" s="689" t="s">
        <v>918</v>
      </c>
      <c r="AF1258" s="689" t="s">
        <v>918</v>
      </c>
      <c r="AG1258" s="689" t="s">
        <v>918</v>
      </c>
      <c r="AH1258" s="689" t="s">
        <v>918</v>
      </c>
      <c r="AI1258" s="689" t="s">
        <v>918</v>
      </c>
      <c r="AJ1258" s="689" t="s">
        <v>918</v>
      </c>
      <c r="AK1258" s="689" t="s">
        <v>918</v>
      </c>
      <c r="AL1258" s="689" t="s">
        <v>918</v>
      </c>
      <c r="AM1258" s="726"/>
      <c r="AN1258" s="726"/>
      <c r="AO1258" s="726"/>
      <c r="AP1258" s="726"/>
      <c r="AQ1258" s="726"/>
      <c r="AR1258" s="726"/>
      <c r="AS1258" s="726"/>
      <c r="AT1258" s="726"/>
      <c r="AU1258" s="726"/>
      <c r="AV1258" s="726"/>
      <c r="AW1258" s="726"/>
      <c r="AX1258" s="726"/>
      <c r="AY1258" s="726"/>
      <c r="AZ1258" s="726"/>
      <c r="BA1258" s="726"/>
      <c r="BB1258" s="726"/>
      <c r="BC1258" s="726"/>
      <c r="BD1258" s="726"/>
      <c r="BE1258" s="726"/>
      <c r="BF1258" s="726"/>
      <c r="BG1258" s="726"/>
      <c r="BH1258" s="726"/>
      <c r="BI1258" s="726"/>
      <c r="BJ1258" s="726"/>
      <c r="BK1258" s="726"/>
      <c r="BL1258" s="726"/>
    </row>
    <row r="1259" spans="1:64" ht="12" customHeight="1" outlineLevel="1" x14ac:dyDescent="0.2">
      <c r="A1259" s="767" t="s">
        <v>31</v>
      </c>
      <c r="B1259" s="767" t="s">
        <v>309</v>
      </c>
      <c r="C1259" s="726"/>
      <c r="D1259" s="461" t="s">
        <v>1971</v>
      </c>
      <c r="E1259" s="689" t="s">
        <v>918</v>
      </c>
      <c r="F1259" s="689" t="s">
        <v>918</v>
      </c>
      <c r="G1259" s="689" t="s">
        <v>918</v>
      </c>
      <c r="H1259" s="689" t="s">
        <v>918</v>
      </c>
      <c r="I1259" s="689" t="s">
        <v>918</v>
      </c>
      <c r="J1259" s="689" t="s">
        <v>918</v>
      </c>
      <c r="K1259" s="689" t="s">
        <v>918</v>
      </c>
      <c r="L1259" s="689" t="s">
        <v>918</v>
      </c>
      <c r="M1259" s="689" t="s">
        <v>918</v>
      </c>
      <c r="N1259" s="689" t="s">
        <v>918</v>
      </c>
      <c r="O1259" s="689" t="s">
        <v>918</v>
      </c>
      <c r="P1259" s="689" t="s">
        <v>918</v>
      </c>
      <c r="Q1259" s="689" t="s">
        <v>918</v>
      </c>
      <c r="R1259" s="689" t="s">
        <v>918</v>
      </c>
      <c r="S1259" s="689" t="s">
        <v>918</v>
      </c>
      <c r="T1259" s="689" t="s">
        <v>918</v>
      </c>
      <c r="U1259" s="689" t="s">
        <v>918</v>
      </c>
      <c r="V1259" s="689" t="s">
        <v>918</v>
      </c>
      <c r="W1259" s="689" t="s">
        <v>918</v>
      </c>
      <c r="X1259" s="689" t="s">
        <v>918</v>
      </c>
      <c r="Y1259" s="689" t="s">
        <v>918</v>
      </c>
      <c r="Z1259" s="689" t="s">
        <v>918</v>
      </c>
      <c r="AA1259" s="689" t="s">
        <v>918</v>
      </c>
      <c r="AB1259" s="689" t="s">
        <v>918</v>
      </c>
      <c r="AC1259" s="689" t="s">
        <v>918</v>
      </c>
      <c r="AD1259" s="689" t="s">
        <v>918</v>
      </c>
      <c r="AE1259" s="689" t="s">
        <v>918</v>
      </c>
      <c r="AF1259" s="689" t="s">
        <v>918</v>
      </c>
      <c r="AG1259" s="689" t="s">
        <v>918</v>
      </c>
      <c r="AH1259" s="689" t="s">
        <v>918</v>
      </c>
      <c r="AI1259" s="689" t="s">
        <v>918</v>
      </c>
      <c r="AJ1259" s="689" t="s">
        <v>918</v>
      </c>
      <c r="AK1259" s="689" t="s">
        <v>918</v>
      </c>
      <c r="AL1259" s="689" t="s">
        <v>918</v>
      </c>
      <c r="AM1259" s="726"/>
      <c r="AN1259" s="726"/>
      <c r="AO1259" s="726"/>
      <c r="AP1259" s="726"/>
      <c r="AQ1259" s="726"/>
      <c r="AR1259" s="726"/>
      <c r="AS1259" s="726"/>
      <c r="AT1259" s="726"/>
      <c r="AU1259" s="726"/>
      <c r="AV1259" s="726"/>
      <c r="AW1259" s="726"/>
      <c r="AX1259" s="726"/>
      <c r="AY1259" s="726"/>
      <c r="AZ1259" s="726"/>
      <c r="BA1259" s="726"/>
      <c r="BB1259" s="726"/>
      <c r="BC1259" s="726"/>
      <c r="BD1259" s="726"/>
      <c r="BE1259" s="726"/>
      <c r="BF1259" s="726"/>
      <c r="BG1259" s="726"/>
      <c r="BH1259" s="726"/>
      <c r="BI1259" s="726"/>
      <c r="BJ1259" s="726"/>
      <c r="BK1259" s="726"/>
      <c r="BL1259" s="726"/>
    </row>
    <row r="1260" spans="1:64" ht="12" customHeight="1" outlineLevel="1" x14ac:dyDescent="0.2">
      <c r="A1260" s="767" t="s">
        <v>32</v>
      </c>
      <c r="B1260" s="767" t="s">
        <v>282</v>
      </c>
      <c r="C1260" s="726"/>
      <c r="D1260" s="461" t="s">
        <v>1972</v>
      </c>
      <c r="E1260" s="689" t="s">
        <v>918</v>
      </c>
      <c r="F1260" s="689" t="s">
        <v>918</v>
      </c>
      <c r="G1260" s="689" t="s">
        <v>918</v>
      </c>
      <c r="H1260" s="689" t="s">
        <v>918</v>
      </c>
      <c r="I1260" s="689" t="s">
        <v>918</v>
      </c>
      <c r="J1260" s="689" t="s">
        <v>918</v>
      </c>
      <c r="K1260" s="689" t="s">
        <v>918</v>
      </c>
      <c r="L1260" s="689" t="s">
        <v>918</v>
      </c>
      <c r="M1260" s="689" t="s">
        <v>918</v>
      </c>
      <c r="N1260" s="689" t="s">
        <v>918</v>
      </c>
      <c r="O1260" s="689" t="s">
        <v>918</v>
      </c>
      <c r="P1260" s="689" t="s">
        <v>918</v>
      </c>
      <c r="Q1260" s="689" t="s">
        <v>918</v>
      </c>
      <c r="R1260" s="689" t="s">
        <v>918</v>
      </c>
      <c r="S1260" s="689" t="s">
        <v>918</v>
      </c>
      <c r="T1260" s="689" t="s">
        <v>918</v>
      </c>
      <c r="U1260" s="689" t="s">
        <v>918</v>
      </c>
      <c r="V1260" s="689" t="s">
        <v>918</v>
      </c>
      <c r="W1260" s="689" t="s">
        <v>918</v>
      </c>
      <c r="X1260" s="689" t="s">
        <v>918</v>
      </c>
      <c r="Y1260" s="689" t="s">
        <v>918</v>
      </c>
      <c r="Z1260" s="689" t="s">
        <v>918</v>
      </c>
      <c r="AA1260" s="689" t="s">
        <v>918</v>
      </c>
      <c r="AB1260" s="689" t="s">
        <v>918</v>
      </c>
      <c r="AC1260" s="689" t="s">
        <v>918</v>
      </c>
      <c r="AD1260" s="689" t="s">
        <v>918</v>
      </c>
      <c r="AE1260" s="689" t="s">
        <v>918</v>
      </c>
      <c r="AF1260" s="689" t="s">
        <v>918</v>
      </c>
      <c r="AG1260" s="689" t="s">
        <v>918</v>
      </c>
      <c r="AH1260" s="689" t="s">
        <v>918</v>
      </c>
      <c r="AI1260" s="689" t="s">
        <v>918</v>
      </c>
      <c r="AJ1260" s="689" t="s">
        <v>918</v>
      </c>
      <c r="AK1260" s="689" t="s">
        <v>918</v>
      </c>
      <c r="AL1260" s="689" t="s">
        <v>918</v>
      </c>
      <c r="AM1260" s="726"/>
      <c r="AN1260" s="726"/>
      <c r="AO1260" s="726"/>
      <c r="AP1260" s="726"/>
      <c r="AQ1260" s="726"/>
      <c r="AR1260" s="726"/>
      <c r="AS1260" s="726"/>
      <c r="AT1260" s="726"/>
      <c r="AU1260" s="726"/>
      <c r="AV1260" s="726"/>
      <c r="AW1260" s="726"/>
      <c r="AX1260" s="726"/>
      <c r="AY1260" s="726"/>
      <c r="AZ1260" s="726"/>
      <c r="BA1260" s="726"/>
      <c r="BB1260" s="726"/>
      <c r="BC1260" s="726"/>
      <c r="BD1260" s="726"/>
      <c r="BE1260" s="726"/>
      <c r="BF1260" s="726"/>
      <c r="BG1260" s="726"/>
      <c r="BH1260" s="726"/>
      <c r="BI1260" s="726"/>
      <c r="BJ1260" s="726"/>
      <c r="BK1260" s="726"/>
      <c r="BL1260" s="726"/>
    </row>
    <row r="1261" spans="1:64" ht="12" customHeight="1" outlineLevel="1" x14ac:dyDescent="0.2">
      <c r="A1261" s="767" t="s">
        <v>34</v>
      </c>
      <c r="B1261" s="767" t="s">
        <v>283</v>
      </c>
      <c r="C1261" s="726"/>
      <c r="D1261" s="461" t="s">
        <v>1973</v>
      </c>
      <c r="E1261" s="689" t="s">
        <v>918</v>
      </c>
      <c r="F1261" s="689" t="s">
        <v>918</v>
      </c>
      <c r="G1261" s="689" t="s">
        <v>918</v>
      </c>
      <c r="H1261" s="689" t="s">
        <v>918</v>
      </c>
      <c r="I1261" s="689" t="s">
        <v>918</v>
      </c>
      <c r="J1261" s="689" t="s">
        <v>918</v>
      </c>
      <c r="K1261" s="689" t="s">
        <v>918</v>
      </c>
      <c r="L1261" s="689" t="s">
        <v>918</v>
      </c>
      <c r="M1261" s="689" t="s">
        <v>918</v>
      </c>
      <c r="N1261" s="689" t="s">
        <v>918</v>
      </c>
      <c r="O1261" s="689" t="s">
        <v>918</v>
      </c>
      <c r="P1261" s="689" t="s">
        <v>918</v>
      </c>
      <c r="Q1261" s="689" t="s">
        <v>918</v>
      </c>
      <c r="R1261" s="689" t="s">
        <v>918</v>
      </c>
      <c r="S1261" s="689" t="s">
        <v>918</v>
      </c>
      <c r="T1261" s="689" t="s">
        <v>918</v>
      </c>
      <c r="U1261" s="689" t="s">
        <v>918</v>
      </c>
      <c r="V1261" s="689" t="s">
        <v>918</v>
      </c>
      <c r="W1261" s="689" t="s">
        <v>918</v>
      </c>
      <c r="X1261" s="689" t="s">
        <v>918</v>
      </c>
      <c r="Y1261" s="689" t="s">
        <v>918</v>
      </c>
      <c r="Z1261" s="689" t="s">
        <v>918</v>
      </c>
      <c r="AA1261" s="689" t="s">
        <v>918</v>
      </c>
      <c r="AB1261" s="689" t="s">
        <v>918</v>
      </c>
      <c r="AC1261" s="689" t="s">
        <v>918</v>
      </c>
      <c r="AD1261" s="689" t="s">
        <v>918</v>
      </c>
      <c r="AE1261" s="689" t="s">
        <v>918</v>
      </c>
      <c r="AF1261" s="689" t="s">
        <v>918</v>
      </c>
      <c r="AG1261" s="689" t="s">
        <v>918</v>
      </c>
      <c r="AH1261" s="689" t="s">
        <v>918</v>
      </c>
      <c r="AI1261" s="689" t="s">
        <v>918</v>
      </c>
      <c r="AJ1261" s="689" t="s">
        <v>918</v>
      </c>
      <c r="AK1261" s="689" t="s">
        <v>918</v>
      </c>
      <c r="AL1261" s="689" t="s">
        <v>918</v>
      </c>
      <c r="AM1261" s="726"/>
      <c r="AN1261" s="726"/>
      <c r="AO1261" s="726"/>
      <c r="AP1261" s="726"/>
      <c r="AQ1261" s="726"/>
      <c r="AR1261" s="726"/>
      <c r="AS1261" s="726"/>
      <c r="AT1261" s="726"/>
      <c r="AU1261" s="726"/>
      <c r="AV1261" s="726"/>
      <c r="AW1261" s="726"/>
      <c r="AX1261" s="726"/>
      <c r="AY1261" s="726"/>
      <c r="AZ1261" s="726"/>
      <c r="BA1261" s="726"/>
      <c r="BB1261" s="726"/>
      <c r="BC1261" s="726"/>
      <c r="BD1261" s="726"/>
      <c r="BE1261" s="726"/>
      <c r="BF1261" s="726"/>
      <c r="BG1261" s="726"/>
      <c r="BH1261" s="726"/>
      <c r="BI1261" s="726"/>
      <c r="BJ1261" s="726"/>
      <c r="BK1261" s="726"/>
      <c r="BL1261" s="726"/>
    </row>
    <row r="1262" spans="1:64" ht="12" customHeight="1" outlineLevel="1" x14ac:dyDescent="0.2">
      <c r="A1262" s="767" t="s">
        <v>36</v>
      </c>
      <c r="B1262" s="767" t="s">
        <v>284</v>
      </c>
      <c r="C1262" s="726"/>
      <c r="D1262" s="461" t="s">
        <v>1974</v>
      </c>
      <c r="E1262" s="689" t="s">
        <v>918</v>
      </c>
      <c r="F1262" s="689" t="s">
        <v>918</v>
      </c>
      <c r="G1262" s="689" t="s">
        <v>918</v>
      </c>
      <c r="H1262" s="689" t="s">
        <v>918</v>
      </c>
      <c r="I1262" s="689" t="s">
        <v>918</v>
      </c>
      <c r="J1262" s="689" t="s">
        <v>918</v>
      </c>
      <c r="K1262" s="689" t="s">
        <v>918</v>
      </c>
      <c r="L1262" s="689" t="s">
        <v>918</v>
      </c>
      <c r="M1262" s="689" t="s">
        <v>918</v>
      </c>
      <c r="N1262" s="689" t="s">
        <v>918</v>
      </c>
      <c r="O1262" s="689" t="s">
        <v>918</v>
      </c>
      <c r="P1262" s="689" t="s">
        <v>918</v>
      </c>
      <c r="Q1262" s="689" t="s">
        <v>918</v>
      </c>
      <c r="R1262" s="689" t="s">
        <v>918</v>
      </c>
      <c r="S1262" s="689" t="s">
        <v>918</v>
      </c>
      <c r="T1262" s="689" t="s">
        <v>918</v>
      </c>
      <c r="U1262" s="689" t="s">
        <v>918</v>
      </c>
      <c r="V1262" s="689" t="s">
        <v>918</v>
      </c>
      <c r="W1262" s="689" t="s">
        <v>918</v>
      </c>
      <c r="X1262" s="689" t="s">
        <v>918</v>
      </c>
      <c r="Y1262" s="689" t="s">
        <v>918</v>
      </c>
      <c r="Z1262" s="689" t="s">
        <v>918</v>
      </c>
      <c r="AA1262" s="689" t="s">
        <v>918</v>
      </c>
      <c r="AB1262" s="689" t="s">
        <v>918</v>
      </c>
      <c r="AC1262" s="689" t="s">
        <v>918</v>
      </c>
      <c r="AD1262" s="689" t="s">
        <v>918</v>
      </c>
      <c r="AE1262" s="689" t="s">
        <v>918</v>
      </c>
      <c r="AF1262" s="689" t="s">
        <v>918</v>
      </c>
      <c r="AG1262" s="689" t="s">
        <v>918</v>
      </c>
      <c r="AH1262" s="689" t="s">
        <v>918</v>
      </c>
      <c r="AI1262" s="689" t="s">
        <v>918</v>
      </c>
      <c r="AJ1262" s="689" t="s">
        <v>918</v>
      </c>
      <c r="AK1262" s="689" t="s">
        <v>918</v>
      </c>
      <c r="AL1262" s="689" t="s">
        <v>918</v>
      </c>
      <c r="AM1262" s="726"/>
      <c r="AN1262" s="726"/>
      <c r="AO1262" s="726"/>
      <c r="AP1262" s="726"/>
      <c r="AQ1262" s="726"/>
      <c r="AR1262" s="726"/>
      <c r="AS1262" s="726"/>
      <c r="AT1262" s="726"/>
      <c r="AU1262" s="726"/>
      <c r="AV1262" s="726"/>
      <c r="AW1262" s="726"/>
      <c r="AX1262" s="726"/>
      <c r="AY1262" s="726"/>
      <c r="AZ1262" s="726"/>
      <c r="BA1262" s="726"/>
      <c r="BB1262" s="726"/>
      <c r="BC1262" s="726"/>
      <c r="BD1262" s="726"/>
      <c r="BE1262" s="726"/>
      <c r="BF1262" s="726"/>
      <c r="BG1262" s="726"/>
      <c r="BH1262" s="726"/>
      <c r="BI1262" s="726"/>
      <c r="BJ1262" s="726"/>
      <c r="BK1262" s="726"/>
      <c r="BL1262" s="726"/>
    </row>
    <row r="1263" spans="1:64" ht="12" customHeight="1" outlineLevel="1" x14ac:dyDescent="0.2">
      <c r="A1263" s="767" t="s">
        <v>37</v>
      </c>
      <c r="B1263" s="767" t="s">
        <v>310</v>
      </c>
      <c r="C1263" s="726"/>
      <c r="D1263" s="461" t="s">
        <v>1975</v>
      </c>
      <c r="E1263" s="689" t="s">
        <v>918</v>
      </c>
      <c r="F1263" s="689" t="s">
        <v>918</v>
      </c>
      <c r="G1263" s="689" t="s">
        <v>918</v>
      </c>
      <c r="H1263" s="689" t="s">
        <v>918</v>
      </c>
      <c r="I1263" s="689" t="s">
        <v>918</v>
      </c>
      <c r="J1263" s="689" t="s">
        <v>918</v>
      </c>
      <c r="K1263" s="689" t="s">
        <v>918</v>
      </c>
      <c r="L1263" s="689" t="s">
        <v>918</v>
      </c>
      <c r="M1263" s="689" t="s">
        <v>918</v>
      </c>
      <c r="N1263" s="689" t="s">
        <v>918</v>
      </c>
      <c r="O1263" s="689" t="s">
        <v>918</v>
      </c>
      <c r="P1263" s="689" t="s">
        <v>918</v>
      </c>
      <c r="Q1263" s="689" t="s">
        <v>918</v>
      </c>
      <c r="R1263" s="689" t="s">
        <v>918</v>
      </c>
      <c r="S1263" s="689" t="s">
        <v>918</v>
      </c>
      <c r="T1263" s="689" t="s">
        <v>918</v>
      </c>
      <c r="U1263" s="689" t="s">
        <v>918</v>
      </c>
      <c r="V1263" s="689" t="s">
        <v>918</v>
      </c>
      <c r="W1263" s="689" t="s">
        <v>918</v>
      </c>
      <c r="X1263" s="689" t="s">
        <v>918</v>
      </c>
      <c r="Y1263" s="689" t="s">
        <v>918</v>
      </c>
      <c r="Z1263" s="689" t="s">
        <v>918</v>
      </c>
      <c r="AA1263" s="689" t="s">
        <v>918</v>
      </c>
      <c r="AB1263" s="689" t="s">
        <v>918</v>
      </c>
      <c r="AC1263" s="689" t="s">
        <v>918</v>
      </c>
      <c r="AD1263" s="689" t="s">
        <v>918</v>
      </c>
      <c r="AE1263" s="689" t="s">
        <v>918</v>
      </c>
      <c r="AF1263" s="689" t="s">
        <v>918</v>
      </c>
      <c r="AG1263" s="689" t="s">
        <v>918</v>
      </c>
      <c r="AH1263" s="689" t="s">
        <v>918</v>
      </c>
      <c r="AI1263" s="689" t="s">
        <v>918</v>
      </c>
      <c r="AJ1263" s="689" t="s">
        <v>918</v>
      </c>
      <c r="AK1263" s="689" t="s">
        <v>918</v>
      </c>
      <c r="AL1263" s="689" t="s">
        <v>918</v>
      </c>
      <c r="AM1263" s="726"/>
      <c r="AN1263" s="726"/>
      <c r="AO1263" s="726"/>
      <c r="AP1263" s="726"/>
      <c r="AQ1263" s="726"/>
      <c r="AR1263" s="726"/>
      <c r="AS1263" s="726"/>
      <c r="AT1263" s="726"/>
      <c r="AU1263" s="726"/>
      <c r="AV1263" s="726"/>
      <c r="AW1263" s="726"/>
      <c r="AX1263" s="726"/>
      <c r="AY1263" s="726"/>
      <c r="AZ1263" s="726"/>
      <c r="BA1263" s="726"/>
      <c r="BB1263" s="726"/>
      <c r="BC1263" s="726"/>
      <c r="BD1263" s="726"/>
      <c r="BE1263" s="726"/>
      <c r="BF1263" s="726"/>
      <c r="BG1263" s="726"/>
      <c r="BH1263" s="726"/>
      <c r="BI1263" s="726"/>
      <c r="BJ1263" s="726"/>
      <c r="BK1263" s="726"/>
      <c r="BL1263" s="726"/>
    </row>
    <row r="1264" spans="1:64" ht="12" customHeight="1" outlineLevel="1" x14ac:dyDescent="0.2">
      <c r="A1264" s="767" t="s">
        <v>38</v>
      </c>
      <c r="B1264" s="767" t="s">
        <v>35</v>
      </c>
      <c r="C1264" s="726"/>
      <c r="D1264" s="461" t="s">
        <v>1976</v>
      </c>
      <c r="E1264" s="689" t="s">
        <v>918</v>
      </c>
      <c r="F1264" s="689" t="s">
        <v>918</v>
      </c>
      <c r="G1264" s="689" t="s">
        <v>918</v>
      </c>
      <c r="H1264" s="689" t="s">
        <v>918</v>
      </c>
      <c r="I1264" s="689" t="s">
        <v>918</v>
      </c>
      <c r="J1264" s="689" t="s">
        <v>918</v>
      </c>
      <c r="K1264" s="689" t="s">
        <v>918</v>
      </c>
      <c r="L1264" s="689" t="s">
        <v>918</v>
      </c>
      <c r="M1264" s="689" t="s">
        <v>918</v>
      </c>
      <c r="N1264" s="689" t="s">
        <v>918</v>
      </c>
      <c r="O1264" s="689" t="s">
        <v>918</v>
      </c>
      <c r="P1264" s="689" t="s">
        <v>918</v>
      </c>
      <c r="Q1264" s="689" t="s">
        <v>918</v>
      </c>
      <c r="R1264" s="689" t="s">
        <v>918</v>
      </c>
      <c r="S1264" s="689" t="s">
        <v>918</v>
      </c>
      <c r="T1264" s="689" t="s">
        <v>918</v>
      </c>
      <c r="U1264" s="689" t="s">
        <v>918</v>
      </c>
      <c r="V1264" s="689" t="s">
        <v>918</v>
      </c>
      <c r="W1264" s="689" t="s">
        <v>918</v>
      </c>
      <c r="X1264" s="689" t="s">
        <v>918</v>
      </c>
      <c r="Y1264" s="689" t="s">
        <v>918</v>
      </c>
      <c r="Z1264" s="689" t="s">
        <v>918</v>
      </c>
      <c r="AA1264" s="689" t="s">
        <v>918</v>
      </c>
      <c r="AB1264" s="689" t="s">
        <v>918</v>
      </c>
      <c r="AC1264" s="689" t="s">
        <v>918</v>
      </c>
      <c r="AD1264" s="689" t="s">
        <v>918</v>
      </c>
      <c r="AE1264" s="689" t="s">
        <v>918</v>
      </c>
      <c r="AF1264" s="689" t="s">
        <v>918</v>
      </c>
      <c r="AG1264" s="689" t="s">
        <v>918</v>
      </c>
      <c r="AH1264" s="689" t="s">
        <v>918</v>
      </c>
      <c r="AI1264" s="689" t="s">
        <v>918</v>
      </c>
      <c r="AJ1264" s="689" t="s">
        <v>918</v>
      </c>
      <c r="AK1264" s="689" t="s">
        <v>918</v>
      </c>
      <c r="AL1264" s="689" t="s">
        <v>918</v>
      </c>
      <c r="AM1264" s="726"/>
      <c r="AN1264" s="726"/>
      <c r="AO1264" s="726"/>
      <c r="AP1264" s="726"/>
      <c r="AQ1264" s="726"/>
      <c r="AR1264" s="726"/>
      <c r="AS1264" s="726"/>
      <c r="AT1264" s="726"/>
      <c r="AU1264" s="726"/>
      <c r="AV1264" s="726"/>
      <c r="AW1264" s="726"/>
      <c r="AX1264" s="726"/>
      <c r="AY1264" s="726"/>
      <c r="AZ1264" s="726"/>
      <c r="BA1264" s="726"/>
      <c r="BB1264" s="726"/>
      <c r="BC1264" s="726"/>
      <c r="BD1264" s="726"/>
      <c r="BE1264" s="726"/>
      <c r="BF1264" s="726"/>
      <c r="BG1264" s="726"/>
      <c r="BH1264" s="726"/>
      <c r="BI1264" s="726"/>
      <c r="BJ1264" s="726"/>
      <c r="BK1264" s="726"/>
      <c r="BL1264" s="726"/>
    </row>
    <row r="1265" spans="1:64" ht="12" customHeight="1" outlineLevel="1" x14ac:dyDescent="0.2">
      <c r="A1265" s="767" t="s">
        <v>40</v>
      </c>
      <c r="B1265" s="767" t="s">
        <v>285</v>
      </c>
      <c r="C1265" s="726"/>
      <c r="D1265" s="461" t="s">
        <v>1977</v>
      </c>
      <c r="E1265" s="689" t="s">
        <v>918</v>
      </c>
      <c r="F1265" s="689" t="s">
        <v>918</v>
      </c>
      <c r="G1265" s="689" t="s">
        <v>918</v>
      </c>
      <c r="H1265" s="689" t="s">
        <v>918</v>
      </c>
      <c r="I1265" s="689" t="s">
        <v>918</v>
      </c>
      <c r="J1265" s="689" t="s">
        <v>918</v>
      </c>
      <c r="K1265" s="689" t="s">
        <v>918</v>
      </c>
      <c r="L1265" s="689" t="s">
        <v>918</v>
      </c>
      <c r="M1265" s="689" t="s">
        <v>918</v>
      </c>
      <c r="N1265" s="689" t="s">
        <v>918</v>
      </c>
      <c r="O1265" s="689" t="s">
        <v>918</v>
      </c>
      <c r="P1265" s="689" t="s">
        <v>918</v>
      </c>
      <c r="Q1265" s="689" t="s">
        <v>918</v>
      </c>
      <c r="R1265" s="689" t="s">
        <v>918</v>
      </c>
      <c r="S1265" s="689" t="s">
        <v>918</v>
      </c>
      <c r="T1265" s="689" t="s">
        <v>918</v>
      </c>
      <c r="U1265" s="689" t="s">
        <v>918</v>
      </c>
      <c r="V1265" s="689" t="s">
        <v>918</v>
      </c>
      <c r="W1265" s="689" t="s">
        <v>918</v>
      </c>
      <c r="X1265" s="689" t="s">
        <v>918</v>
      </c>
      <c r="Y1265" s="689" t="s">
        <v>918</v>
      </c>
      <c r="Z1265" s="689" t="s">
        <v>918</v>
      </c>
      <c r="AA1265" s="689" t="s">
        <v>918</v>
      </c>
      <c r="AB1265" s="689" t="s">
        <v>918</v>
      </c>
      <c r="AC1265" s="689" t="s">
        <v>918</v>
      </c>
      <c r="AD1265" s="689" t="s">
        <v>918</v>
      </c>
      <c r="AE1265" s="689" t="s">
        <v>918</v>
      </c>
      <c r="AF1265" s="689" t="s">
        <v>918</v>
      </c>
      <c r="AG1265" s="689" t="s">
        <v>918</v>
      </c>
      <c r="AH1265" s="689" t="s">
        <v>918</v>
      </c>
      <c r="AI1265" s="689" t="s">
        <v>918</v>
      </c>
      <c r="AJ1265" s="689" t="s">
        <v>918</v>
      </c>
      <c r="AK1265" s="689" t="s">
        <v>918</v>
      </c>
      <c r="AL1265" s="689" t="s">
        <v>918</v>
      </c>
      <c r="AM1265" s="726"/>
      <c r="AN1265" s="726"/>
      <c r="AO1265" s="726"/>
      <c r="AP1265" s="726"/>
      <c r="AQ1265" s="726"/>
      <c r="AR1265" s="726"/>
      <c r="AS1265" s="726"/>
      <c r="AT1265" s="726"/>
      <c r="AU1265" s="726"/>
      <c r="AV1265" s="726"/>
      <c r="AW1265" s="726"/>
      <c r="AX1265" s="726"/>
      <c r="AY1265" s="726"/>
      <c r="AZ1265" s="726"/>
      <c r="BA1265" s="726"/>
      <c r="BB1265" s="726"/>
      <c r="BC1265" s="726"/>
      <c r="BD1265" s="726"/>
      <c r="BE1265" s="726"/>
      <c r="BF1265" s="726"/>
      <c r="BG1265" s="726"/>
      <c r="BH1265" s="726"/>
      <c r="BI1265" s="726"/>
      <c r="BJ1265" s="726"/>
      <c r="BK1265" s="726"/>
      <c r="BL1265" s="726"/>
    </row>
    <row r="1266" spans="1:64" ht="12" customHeight="1" outlineLevel="1" x14ac:dyDescent="0.2">
      <c r="A1266" s="767" t="s">
        <v>286</v>
      </c>
      <c r="B1266" s="767" t="s">
        <v>287</v>
      </c>
      <c r="C1266" s="726"/>
      <c r="D1266" s="461" t="s">
        <v>1978</v>
      </c>
      <c r="E1266" s="689" t="s">
        <v>918</v>
      </c>
      <c r="F1266" s="689" t="s">
        <v>918</v>
      </c>
      <c r="G1266" s="689" t="s">
        <v>918</v>
      </c>
      <c r="H1266" s="689" t="s">
        <v>918</v>
      </c>
      <c r="I1266" s="689" t="s">
        <v>918</v>
      </c>
      <c r="J1266" s="689" t="s">
        <v>918</v>
      </c>
      <c r="K1266" s="689" t="s">
        <v>918</v>
      </c>
      <c r="L1266" s="689" t="s">
        <v>918</v>
      </c>
      <c r="M1266" s="689" t="s">
        <v>918</v>
      </c>
      <c r="N1266" s="689" t="s">
        <v>918</v>
      </c>
      <c r="O1266" s="689" t="s">
        <v>918</v>
      </c>
      <c r="P1266" s="689" t="s">
        <v>918</v>
      </c>
      <c r="Q1266" s="689" t="s">
        <v>918</v>
      </c>
      <c r="R1266" s="689" t="s">
        <v>918</v>
      </c>
      <c r="S1266" s="689" t="s">
        <v>918</v>
      </c>
      <c r="T1266" s="689" t="s">
        <v>918</v>
      </c>
      <c r="U1266" s="689" t="s">
        <v>918</v>
      </c>
      <c r="V1266" s="689" t="s">
        <v>918</v>
      </c>
      <c r="W1266" s="689" t="s">
        <v>918</v>
      </c>
      <c r="X1266" s="689" t="s">
        <v>918</v>
      </c>
      <c r="Y1266" s="689" t="s">
        <v>918</v>
      </c>
      <c r="Z1266" s="689" t="s">
        <v>918</v>
      </c>
      <c r="AA1266" s="689" t="s">
        <v>918</v>
      </c>
      <c r="AB1266" s="689" t="s">
        <v>918</v>
      </c>
      <c r="AC1266" s="689" t="s">
        <v>918</v>
      </c>
      <c r="AD1266" s="689" t="s">
        <v>918</v>
      </c>
      <c r="AE1266" s="689" t="s">
        <v>918</v>
      </c>
      <c r="AF1266" s="689" t="s">
        <v>918</v>
      </c>
      <c r="AG1266" s="689" t="s">
        <v>918</v>
      </c>
      <c r="AH1266" s="689" t="s">
        <v>918</v>
      </c>
      <c r="AI1266" s="689" t="s">
        <v>918</v>
      </c>
      <c r="AJ1266" s="689" t="s">
        <v>918</v>
      </c>
      <c r="AK1266" s="689" t="s">
        <v>918</v>
      </c>
      <c r="AL1266" s="689" t="s">
        <v>918</v>
      </c>
      <c r="AM1266" s="726"/>
      <c r="AN1266" s="726"/>
      <c r="AO1266" s="726"/>
      <c r="AP1266" s="726"/>
      <c r="AQ1266" s="726"/>
      <c r="AR1266" s="726"/>
      <c r="AS1266" s="726"/>
      <c r="AT1266" s="726"/>
      <c r="AU1266" s="726"/>
      <c r="AV1266" s="726"/>
      <c r="AW1266" s="726"/>
      <c r="AX1266" s="726"/>
      <c r="AY1266" s="726"/>
      <c r="AZ1266" s="726"/>
      <c r="BA1266" s="726"/>
      <c r="BB1266" s="726"/>
      <c r="BC1266" s="726"/>
      <c r="BD1266" s="726"/>
      <c r="BE1266" s="726"/>
      <c r="BF1266" s="726"/>
      <c r="BG1266" s="726"/>
      <c r="BH1266" s="726"/>
      <c r="BI1266" s="726"/>
      <c r="BJ1266" s="726"/>
      <c r="BK1266" s="726"/>
      <c r="BL1266" s="726"/>
    </row>
    <row r="1267" spans="1:64" ht="12" customHeight="1" outlineLevel="1" x14ac:dyDescent="0.2">
      <c r="A1267" s="767" t="s">
        <v>288</v>
      </c>
      <c r="B1267" s="767" t="s">
        <v>289</v>
      </c>
      <c r="C1267" s="726"/>
      <c r="D1267" s="461" t="s">
        <v>1979</v>
      </c>
      <c r="E1267" s="689" t="s">
        <v>918</v>
      </c>
      <c r="F1267" s="689" t="s">
        <v>918</v>
      </c>
      <c r="G1267" s="689" t="s">
        <v>918</v>
      </c>
      <c r="H1267" s="689" t="s">
        <v>918</v>
      </c>
      <c r="I1267" s="689" t="s">
        <v>918</v>
      </c>
      <c r="J1267" s="689" t="s">
        <v>918</v>
      </c>
      <c r="K1267" s="689" t="s">
        <v>918</v>
      </c>
      <c r="L1267" s="689" t="s">
        <v>918</v>
      </c>
      <c r="M1267" s="689" t="s">
        <v>918</v>
      </c>
      <c r="N1267" s="689" t="s">
        <v>918</v>
      </c>
      <c r="O1267" s="689" t="s">
        <v>918</v>
      </c>
      <c r="P1267" s="689" t="s">
        <v>918</v>
      </c>
      <c r="Q1267" s="689" t="s">
        <v>918</v>
      </c>
      <c r="R1267" s="689" t="s">
        <v>918</v>
      </c>
      <c r="S1267" s="689" t="s">
        <v>918</v>
      </c>
      <c r="T1267" s="689" t="s">
        <v>918</v>
      </c>
      <c r="U1267" s="689" t="s">
        <v>918</v>
      </c>
      <c r="V1267" s="689" t="s">
        <v>918</v>
      </c>
      <c r="W1267" s="689" t="s">
        <v>918</v>
      </c>
      <c r="X1267" s="689" t="s">
        <v>918</v>
      </c>
      <c r="Y1267" s="689" t="s">
        <v>918</v>
      </c>
      <c r="Z1267" s="689" t="s">
        <v>918</v>
      </c>
      <c r="AA1267" s="689" t="s">
        <v>918</v>
      </c>
      <c r="AB1267" s="689" t="s">
        <v>918</v>
      </c>
      <c r="AC1267" s="689" t="s">
        <v>918</v>
      </c>
      <c r="AD1267" s="689" t="s">
        <v>918</v>
      </c>
      <c r="AE1267" s="689" t="s">
        <v>918</v>
      </c>
      <c r="AF1267" s="689" t="s">
        <v>918</v>
      </c>
      <c r="AG1267" s="689" t="s">
        <v>918</v>
      </c>
      <c r="AH1267" s="689" t="s">
        <v>918</v>
      </c>
      <c r="AI1267" s="689" t="s">
        <v>918</v>
      </c>
      <c r="AJ1267" s="689" t="s">
        <v>918</v>
      </c>
      <c r="AK1267" s="689" t="s">
        <v>918</v>
      </c>
      <c r="AL1267" s="689" t="s">
        <v>918</v>
      </c>
      <c r="AM1267" s="726"/>
      <c r="AN1267" s="726"/>
      <c r="AO1267" s="726"/>
      <c r="AP1267" s="726"/>
      <c r="AQ1267" s="726"/>
      <c r="AR1267" s="726"/>
      <c r="AS1267" s="726"/>
      <c r="AT1267" s="726"/>
      <c r="AU1267" s="726"/>
      <c r="AV1267" s="726"/>
      <c r="AW1267" s="726"/>
      <c r="AX1267" s="726"/>
      <c r="AY1267" s="726"/>
      <c r="AZ1267" s="726"/>
      <c r="BA1267" s="726"/>
      <c r="BB1267" s="726"/>
      <c r="BC1267" s="726"/>
      <c r="BD1267" s="726"/>
      <c r="BE1267" s="726"/>
      <c r="BF1267" s="726"/>
      <c r="BG1267" s="726"/>
      <c r="BH1267" s="726"/>
      <c r="BI1267" s="726"/>
      <c r="BJ1267" s="726"/>
      <c r="BK1267" s="726"/>
      <c r="BL1267" s="726"/>
    </row>
    <row r="1268" spans="1:64" ht="12" customHeight="1" outlineLevel="1" x14ac:dyDescent="0.2">
      <c r="A1268" s="767" t="s">
        <v>290</v>
      </c>
      <c r="B1268" s="767" t="s">
        <v>311</v>
      </c>
      <c r="C1268" s="726"/>
      <c r="D1268" s="461" t="s">
        <v>1980</v>
      </c>
      <c r="E1268" s="689" t="s">
        <v>918</v>
      </c>
      <c r="F1268" s="689" t="s">
        <v>918</v>
      </c>
      <c r="G1268" s="689" t="s">
        <v>918</v>
      </c>
      <c r="H1268" s="689" t="s">
        <v>918</v>
      </c>
      <c r="I1268" s="689" t="s">
        <v>918</v>
      </c>
      <c r="J1268" s="689" t="s">
        <v>918</v>
      </c>
      <c r="K1268" s="689" t="s">
        <v>918</v>
      </c>
      <c r="L1268" s="689" t="s">
        <v>918</v>
      </c>
      <c r="M1268" s="689" t="s">
        <v>918</v>
      </c>
      <c r="N1268" s="689" t="s">
        <v>918</v>
      </c>
      <c r="O1268" s="689" t="s">
        <v>918</v>
      </c>
      <c r="P1268" s="689" t="s">
        <v>918</v>
      </c>
      <c r="Q1268" s="689" t="s">
        <v>918</v>
      </c>
      <c r="R1268" s="689" t="s">
        <v>918</v>
      </c>
      <c r="S1268" s="689" t="s">
        <v>918</v>
      </c>
      <c r="T1268" s="689" t="s">
        <v>918</v>
      </c>
      <c r="U1268" s="689" t="s">
        <v>918</v>
      </c>
      <c r="V1268" s="689" t="s">
        <v>918</v>
      </c>
      <c r="W1268" s="689" t="s">
        <v>918</v>
      </c>
      <c r="X1268" s="689" t="s">
        <v>918</v>
      </c>
      <c r="Y1268" s="689" t="s">
        <v>918</v>
      </c>
      <c r="Z1268" s="689" t="s">
        <v>918</v>
      </c>
      <c r="AA1268" s="689" t="s">
        <v>918</v>
      </c>
      <c r="AB1268" s="689" t="s">
        <v>918</v>
      </c>
      <c r="AC1268" s="689" t="s">
        <v>918</v>
      </c>
      <c r="AD1268" s="689" t="s">
        <v>918</v>
      </c>
      <c r="AE1268" s="689" t="s">
        <v>918</v>
      </c>
      <c r="AF1268" s="689" t="s">
        <v>918</v>
      </c>
      <c r="AG1268" s="689" t="s">
        <v>918</v>
      </c>
      <c r="AH1268" s="689" t="s">
        <v>918</v>
      </c>
      <c r="AI1268" s="689" t="s">
        <v>918</v>
      </c>
      <c r="AJ1268" s="689" t="s">
        <v>918</v>
      </c>
      <c r="AK1268" s="689" t="s">
        <v>918</v>
      </c>
      <c r="AL1268" s="689" t="s">
        <v>918</v>
      </c>
      <c r="AM1268" s="726"/>
      <c r="AN1268" s="726"/>
      <c r="AO1268" s="726"/>
      <c r="AP1268" s="726"/>
      <c r="AQ1268" s="726"/>
      <c r="AR1268" s="726"/>
      <c r="AS1268" s="726"/>
      <c r="AT1268" s="726"/>
      <c r="AU1268" s="726"/>
      <c r="AV1268" s="726"/>
      <c r="AW1268" s="726"/>
      <c r="AX1268" s="726"/>
      <c r="AY1268" s="726"/>
      <c r="AZ1268" s="726"/>
      <c r="BA1268" s="726"/>
      <c r="BB1268" s="726"/>
      <c r="BC1268" s="726"/>
      <c r="BD1268" s="726"/>
      <c r="BE1268" s="726"/>
      <c r="BF1268" s="726"/>
      <c r="BG1268" s="726"/>
      <c r="BH1268" s="726"/>
      <c r="BI1268" s="726"/>
      <c r="BJ1268" s="726"/>
      <c r="BK1268" s="726"/>
      <c r="BL1268" s="726"/>
    </row>
    <row r="1269" spans="1:64" ht="12" customHeight="1" outlineLevel="1" x14ac:dyDescent="0.2">
      <c r="A1269" s="767" t="s">
        <v>312</v>
      </c>
      <c r="B1269" s="767" t="s">
        <v>313</v>
      </c>
      <c r="C1269" s="726"/>
      <c r="D1269" s="461" t="s">
        <v>1981</v>
      </c>
      <c r="E1269" s="689" t="s">
        <v>918</v>
      </c>
      <c r="F1269" s="689" t="s">
        <v>918</v>
      </c>
      <c r="G1269" s="689" t="s">
        <v>918</v>
      </c>
      <c r="H1269" s="689" t="s">
        <v>918</v>
      </c>
      <c r="I1269" s="689" t="s">
        <v>918</v>
      </c>
      <c r="J1269" s="689" t="s">
        <v>918</v>
      </c>
      <c r="K1269" s="689" t="s">
        <v>918</v>
      </c>
      <c r="L1269" s="689" t="s">
        <v>918</v>
      </c>
      <c r="M1269" s="689" t="s">
        <v>918</v>
      </c>
      <c r="N1269" s="689" t="s">
        <v>918</v>
      </c>
      <c r="O1269" s="689" t="s">
        <v>918</v>
      </c>
      <c r="P1269" s="689" t="s">
        <v>918</v>
      </c>
      <c r="Q1269" s="689" t="s">
        <v>918</v>
      </c>
      <c r="R1269" s="689" t="s">
        <v>918</v>
      </c>
      <c r="S1269" s="689" t="s">
        <v>918</v>
      </c>
      <c r="T1269" s="689" t="s">
        <v>918</v>
      </c>
      <c r="U1269" s="689" t="s">
        <v>918</v>
      </c>
      <c r="V1269" s="689" t="s">
        <v>918</v>
      </c>
      <c r="W1269" s="689" t="s">
        <v>918</v>
      </c>
      <c r="X1269" s="689" t="s">
        <v>918</v>
      </c>
      <c r="Y1269" s="689" t="s">
        <v>918</v>
      </c>
      <c r="Z1269" s="689" t="s">
        <v>918</v>
      </c>
      <c r="AA1269" s="689" t="s">
        <v>918</v>
      </c>
      <c r="AB1269" s="689" t="s">
        <v>918</v>
      </c>
      <c r="AC1269" s="689" t="s">
        <v>918</v>
      </c>
      <c r="AD1269" s="689" t="s">
        <v>918</v>
      </c>
      <c r="AE1269" s="689" t="s">
        <v>918</v>
      </c>
      <c r="AF1269" s="689" t="s">
        <v>918</v>
      </c>
      <c r="AG1269" s="689" t="s">
        <v>918</v>
      </c>
      <c r="AH1269" s="689" t="s">
        <v>918</v>
      </c>
      <c r="AI1269" s="689" t="s">
        <v>918</v>
      </c>
      <c r="AJ1269" s="689" t="s">
        <v>918</v>
      </c>
      <c r="AK1269" s="689" t="s">
        <v>918</v>
      </c>
      <c r="AL1269" s="689" t="s">
        <v>918</v>
      </c>
      <c r="AM1269" s="726"/>
      <c r="AN1269" s="726"/>
      <c r="AO1269" s="726"/>
      <c r="AP1269" s="726"/>
      <c r="AQ1269" s="726"/>
      <c r="AR1269" s="726"/>
      <c r="AS1269" s="726"/>
      <c r="AT1269" s="726"/>
      <c r="AU1269" s="726"/>
      <c r="AV1269" s="726"/>
      <c r="AW1269" s="726"/>
      <c r="AX1269" s="726"/>
      <c r="AY1269" s="726"/>
      <c r="AZ1269" s="726"/>
      <c r="BA1269" s="726"/>
      <c r="BB1269" s="726"/>
      <c r="BC1269" s="726"/>
      <c r="BD1269" s="726"/>
      <c r="BE1269" s="726"/>
      <c r="BF1269" s="726"/>
      <c r="BG1269" s="726"/>
      <c r="BH1269" s="726"/>
      <c r="BI1269" s="726"/>
      <c r="BJ1269" s="726"/>
      <c r="BK1269" s="726"/>
      <c r="BL1269" s="726"/>
    </row>
    <row r="1270" spans="1:64" ht="12" customHeight="1" outlineLevel="1" x14ac:dyDescent="0.2">
      <c r="A1270" s="767"/>
      <c r="B1270" s="767" t="s">
        <v>3</v>
      </c>
      <c r="C1270" s="726"/>
      <c r="D1270" s="461" t="s">
        <v>1982</v>
      </c>
      <c r="E1270" s="689" t="s">
        <v>918</v>
      </c>
      <c r="F1270" s="689" t="s">
        <v>918</v>
      </c>
      <c r="G1270" s="689" t="s">
        <v>918</v>
      </c>
      <c r="H1270" s="689" t="s">
        <v>918</v>
      </c>
      <c r="I1270" s="689" t="s">
        <v>918</v>
      </c>
      <c r="J1270" s="689" t="s">
        <v>918</v>
      </c>
      <c r="K1270" s="689" t="s">
        <v>918</v>
      </c>
      <c r="L1270" s="689" t="s">
        <v>918</v>
      </c>
      <c r="M1270" s="689" t="s">
        <v>918</v>
      </c>
      <c r="N1270" s="689" t="s">
        <v>918</v>
      </c>
      <c r="O1270" s="689" t="s">
        <v>918</v>
      </c>
      <c r="P1270" s="689" t="s">
        <v>918</v>
      </c>
      <c r="Q1270" s="689" t="s">
        <v>918</v>
      </c>
      <c r="R1270" s="689" t="s">
        <v>918</v>
      </c>
      <c r="S1270" s="689" t="s">
        <v>918</v>
      </c>
      <c r="T1270" s="689" t="s">
        <v>918</v>
      </c>
      <c r="U1270" s="689" t="s">
        <v>918</v>
      </c>
      <c r="V1270" s="689" t="s">
        <v>918</v>
      </c>
      <c r="W1270" s="689" t="s">
        <v>918</v>
      </c>
      <c r="X1270" s="689" t="s">
        <v>918</v>
      </c>
      <c r="Y1270" s="689" t="s">
        <v>918</v>
      </c>
      <c r="Z1270" s="689" t="s">
        <v>918</v>
      </c>
      <c r="AA1270" s="689" t="s">
        <v>918</v>
      </c>
      <c r="AB1270" s="689" t="s">
        <v>918</v>
      </c>
      <c r="AC1270" s="689" t="s">
        <v>918</v>
      </c>
      <c r="AD1270" s="689" t="s">
        <v>918</v>
      </c>
      <c r="AE1270" s="689" t="s">
        <v>918</v>
      </c>
      <c r="AF1270" s="689" t="s">
        <v>918</v>
      </c>
      <c r="AG1270" s="689" t="s">
        <v>918</v>
      </c>
      <c r="AH1270" s="689" t="s">
        <v>918</v>
      </c>
      <c r="AI1270" s="689" t="s">
        <v>918</v>
      </c>
      <c r="AJ1270" s="689" t="s">
        <v>918</v>
      </c>
      <c r="AK1270" s="689" t="s">
        <v>918</v>
      </c>
      <c r="AL1270" s="689" t="s">
        <v>918</v>
      </c>
      <c r="AM1270" s="726"/>
      <c r="AN1270" s="726"/>
      <c r="AO1270" s="726"/>
      <c r="AP1270" s="726"/>
      <c r="AQ1270" s="726"/>
      <c r="AR1270" s="726"/>
      <c r="AS1270" s="726"/>
      <c r="AT1270" s="726"/>
      <c r="AU1270" s="726"/>
      <c r="AV1270" s="726"/>
      <c r="AW1270" s="726"/>
      <c r="AX1270" s="726"/>
      <c r="AY1270" s="726"/>
      <c r="AZ1270" s="726"/>
      <c r="BA1270" s="726"/>
      <c r="BB1270" s="726"/>
      <c r="BC1270" s="726"/>
      <c r="BD1270" s="726"/>
      <c r="BE1270" s="726"/>
      <c r="BF1270" s="726"/>
      <c r="BG1270" s="726"/>
      <c r="BH1270" s="726"/>
      <c r="BI1270" s="726"/>
      <c r="BJ1270" s="726"/>
      <c r="BK1270" s="726"/>
      <c r="BL1270" s="726"/>
    </row>
    <row r="1271" spans="1:64" ht="12" customHeight="1" outlineLevel="1" x14ac:dyDescent="0.2">
      <c r="A1271" s="767" t="s">
        <v>308</v>
      </c>
      <c r="B1271" s="767"/>
      <c r="C1271" s="726"/>
      <c r="D1271" s="461"/>
      <c r="E1271" s="461"/>
      <c r="F1271" s="461"/>
      <c r="G1271" s="461"/>
      <c r="H1271" s="461"/>
      <c r="I1271" s="461"/>
      <c r="J1271" s="461"/>
      <c r="K1271" s="461"/>
      <c r="L1271" s="461"/>
      <c r="M1271" s="461"/>
      <c r="N1271" s="461"/>
      <c r="O1271" s="461"/>
      <c r="P1271" s="461"/>
      <c r="Q1271" s="461"/>
      <c r="R1271" s="461"/>
      <c r="S1271" s="461"/>
      <c r="T1271" s="461"/>
      <c r="U1271" s="461"/>
      <c r="V1271" s="461"/>
      <c r="W1271" s="461"/>
      <c r="X1271" s="461"/>
      <c r="Y1271" s="461"/>
      <c r="Z1271" s="461"/>
      <c r="AA1271" s="461"/>
      <c r="AB1271" s="461"/>
      <c r="AC1271" s="461"/>
      <c r="AD1271" s="461"/>
      <c r="AE1271" s="461"/>
      <c r="AF1271" s="461"/>
      <c r="AG1271" s="461"/>
      <c r="AH1271" s="461"/>
      <c r="AI1271" s="461"/>
      <c r="AJ1271" s="461"/>
      <c r="AK1271" s="461"/>
      <c r="AL1271" s="461"/>
      <c r="AM1271" s="726"/>
      <c r="AN1271" s="726"/>
      <c r="AO1271" s="726"/>
      <c r="AP1271" s="726"/>
      <c r="AQ1271" s="726"/>
      <c r="AR1271" s="726"/>
      <c r="AS1271" s="726"/>
      <c r="AT1271" s="726"/>
      <c r="AU1271" s="726"/>
      <c r="AV1271" s="726"/>
      <c r="AW1271" s="726"/>
      <c r="AX1271" s="726"/>
      <c r="AY1271" s="726"/>
      <c r="AZ1271" s="726"/>
      <c r="BA1271" s="726"/>
      <c r="BB1271" s="726"/>
      <c r="BC1271" s="726"/>
      <c r="BD1271" s="726"/>
      <c r="BE1271" s="726"/>
      <c r="BF1271" s="726"/>
      <c r="BG1271" s="726"/>
      <c r="BH1271" s="726"/>
      <c r="BI1271" s="726"/>
      <c r="BJ1271" s="726"/>
      <c r="BK1271" s="726"/>
      <c r="BL1271" s="726"/>
    </row>
    <row r="1272" spans="1:64" ht="12" customHeight="1" outlineLevel="1" x14ac:dyDescent="0.2">
      <c r="A1272" s="767"/>
      <c r="B1272" s="767"/>
      <c r="C1272" s="726"/>
      <c r="D1272" s="461"/>
      <c r="E1272" s="461"/>
      <c r="F1272" s="461"/>
      <c r="G1272" s="461"/>
      <c r="H1272" s="461"/>
      <c r="I1272" s="461"/>
      <c r="J1272" s="461"/>
      <c r="K1272" s="461"/>
      <c r="L1272" s="461"/>
      <c r="M1272" s="461"/>
      <c r="N1272" s="461"/>
      <c r="O1272" s="461"/>
      <c r="P1272" s="461"/>
      <c r="Q1272" s="461"/>
      <c r="R1272" s="461"/>
      <c r="S1272" s="461"/>
      <c r="T1272" s="461"/>
      <c r="U1272" s="461"/>
      <c r="V1272" s="461"/>
      <c r="W1272" s="461"/>
      <c r="X1272" s="461"/>
      <c r="Y1272" s="461"/>
      <c r="Z1272" s="461"/>
      <c r="AA1272" s="461"/>
      <c r="AB1272" s="461"/>
      <c r="AC1272" s="461"/>
      <c r="AD1272" s="461"/>
      <c r="AE1272" s="461"/>
      <c r="AF1272" s="461"/>
      <c r="AG1272" s="461"/>
      <c r="AH1272" s="461"/>
      <c r="AI1272" s="461"/>
      <c r="AJ1272" s="461"/>
      <c r="AK1272" s="461"/>
      <c r="AL1272" s="461"/>
      <c r="AM1272" s="726"/>
      <c r="AN1272" s="726"/>
      <c r="AO1272" s="726"/>
      <c r="AP1272" s="726"/>
      <c r="AQ1272" s="726"/>
      <c r="AR1272" s="726"/>
      <c r="AS1272" s="726"/>
      <c r="AT1272" s="726"/>
      <c r="AU1272" s="726"/>
      <c r="AV1272" s="726"/>
      <c r="AW1272" s="726"/>
      <c r="AX1272" s="726"/>
      <c r="AY1272" s="726"/>
      <c r="AZ1272" s="726"/>
      <c r="BA1272" s="726"/>
      <c r="BB1272" s="726"/>
      <c r="BC1272" s="726"/>
      <c r="BD1272" s="726"/>
      <c r="BE1272" s="726"/>
      <c r="BF1272" s="726"/>
      <c r="BG1272" s="726"/>
      <c r="BH1272" s="726"/>
      <c r="BI1272" s="726"/>
      <c r="BJ1272" s="726"/>
      <c r="BK1272" s="726"/>
      <c r="BL1272" s="726"/>
    </row>
    <row r="1273" spans="1:64" ht="12" customHeight="1" outlineLevel="1" x14ac:dyDescent="0.2">
      <c r="A1273" s="767" t="s">
        <v>1857</v>
      </c>
      <c r="B1273" s="767"/>
      <c r="C1273" s="726"/>
      <c r="D1273" s="461"/>
      <c r="E1273" s="461"/>
      <c r="F1273" s="461"/>
      <c r="G1273" s="461"/>
      <c r="H1273" s="461"/>
      <c r="I1273" s="461"/>
      <c r="J1273" s="461"/>
      <c r="K1273" s="461"/>
      <c r="L1273" s="461"/>
      <c r="M1273" s="461"/>
      <c r="N1273" s="461"/>
      <c r="O1273" s="461"/>
      <c r="P1273" s="461"/>
      <c r="Q1273" s="461"/>
      <c r="R1273" s="461"/>
      <c r="S1273" s="461"/>
      <c r="T1273" s="461"/>
      <c r="U1273" s="461"/>
      <c r="V1273" s="461"/>
      <c r="W1273" s="461"/>
      <c r="X1273" s="461"/>
      <c r="Y1273" s="461"/>
      <c r="Z1273" s="461"/>
      <c r="AA1273" s="461"/>
      <c r="AB1273" s="461"/>
      <c r="AC1273" s="461"/>
      <c r="AD1273" s="461"/>
      <c r="AE1273" s="461"/>
      <c r="AF1273" s="461"/>
      <c r="AG1273" s="461"/>
      <c r="AH1273" s="461"/>
      <c r="AI1273" s="461"/>
      <c r="AJ1273" s="461"/>
      <c r="AK1273" s="461"/>
      <c r="AL1273" s="461"/>
      <c r="AM1273" s="726"/>
      <c r="AN1273" s="726"/>
      <c r="AO1273" s="726"/>
      <c r="AP1273" s="726"/>
      <c r="AQ1273" s="726"/>
      <c r="AR1273" s="726"/>
      <c r="AS1273" s="726"/>
      <c r="AT1273" s="726"/>
      <c r="AU1273" s="726"/>
      <c r="AV1273" s="726"/>
      <c r="AW1273" s="726"/>
      <c r="AX1273" s="726"/>
      <c r="AY1273" s="726"/>
      <c r="AZ1273" s="726"/>
      <c r="BA1273" s="726"/>
      <c r="BB1273" s="726"/>
      <c r="BC1273" s="726"/>
      <c r="BD1273" s="726"/>
      <c r="BE1273" s="726"/>
      <c r="BF1273" s="726"/>
      <c r="BG1273" s="726"/>
      <c r="BH1273" s="726"/>
      <c r="BI1273" s="726"/>
      <c r="BJ1273" s="726"/>
      <c r="BK1273" s="726"/>
      <c r="BL1273" s="726"/>
    </row>
    <row r="1274" spans="1:64" ht="12" customHeight="1" outlineLevel="1" x14ac:dyDescent="0.2">
      <c r="A1274" s="767"/>
      <c r="B1274" s="767"/>
      <c r="C1274" s="726"/>
      <c r="D1274" s="461"/>
      <c r="E1274" s="461"/>
      <c r="F1274" s="461"/>
      <c r="G1274" s="461"/>
      <c r="H1274" s="461"/>
      <c r="I1274" s="461"/>
      <c r="J1274" s="461"/>
      <c r="K1274" s="461"/>
      <c r="L1274" s="461"/>
      <c r="M1274" s="461"/>
      <c r="N1274" s="461"/>
      <c r="O1274" s="461"/>
      <c r="P1274" s="461"/>
      <c r="Q1274" s="461"/>
      <c r="R1274" s="461"/>
      <c r="S1274" s="461"/>
      <c r="T1274" s="461"/>
      <c r="U1274" s="461"/>
      <c r="V1274" s="461"/>
      <c r="W1274" s="461"/>
      <c r="X1274" s="461"/>
      <c r="Y1274" s="461"/>
      <c r="Z1274" s="461"/>
      <c r="AA1274" s="461"/>
      <c r="AB1274" s="461"/>
      <c r="AC1274" s="461"/>
      <c r="AD1274" s="461"/>
      <c r="AE1274" s="461"/>
      <c r="AF1274" s="461"/>
      <c r="AG1274" s="461"/>
      <c r="AH1274" s="461"/>
      <c r="AI1274" s="461"/>
      <c r="AJ1274" s="461"/>
      <c r="AK1274" s="461"/>
      <c r="AL1274" s="461"/>
      <c r="AM1274" s="726"/>
      <c r="AN1274" s="726"/>
      <c r="AO1274" s="726"/>
      <c r="AP1274" s="726"/>
      <c r="AQ1274" s="726"/>
      <c r="AR1274" s="726"/>
      <c r="AS1274" s="726"/>
      <c r="AT1274" s="726"/>
      <c r="AU1274" s="726"/>
      <c r="AV1274" s="726"/>
      <c r="AW1274" s="726"/>
      <c r="AX1274" s="726"/>
      <c r="AY1274" s="726"/>
      <c r="AZ1274" s="726"/>
      <c r="BA1274" s="726"/>
      <c r="BB1274" s="726"/>
      <c r="BC1274" s="726"/>
      <c r="BD1274" s="726"/>
      <c r="BE1274" s="726"/>
      <c r="BF1274" s="726"/>
      <c r="BG1274" s="726"/>
      <c r="BH1274" s="726"/>
      <c r="BI1274" s="726"/>
      <c r="BJ1274" s="726"/>
      <c r="BK1274" s="726"/>
      <c r="BL1274" s="726"/>
    </row>
    <row r="1275" spans="1:64" ht="12" customHeight="1" outlineLevel="1" x14ac:dyDescent="0.2">
      <c r="A1275" s="767" t="s">
        <v>271</v>
      </c>
      <c r="B1275" s="767" t="s">
        <v>272</v>
      </c>
      <c r="C1275" s="726"/>
      <c r="D1275" s="461"/>
      <c r="E1275" s="461"/>
      <c r="F1275" s="461"/>
      <c r="G1275" s="461"/>
      <c r="H1275" s="461"/>
      <c r="I1275" s="461"/>
      <c r="J1275" s="461"/>
      <c r="K1275" s="461"/>
      <c r="L1275" s="461"/>
      <c r="M1275" s="461"/>
      <c r="N1275" s="461"/>
      <c r="O1275" s="461"/>
      <c r="P1275" s="461"/>
      <c r="Q1275" s="461"/>
      <c r="R1275" s="461"/>
      <c r="S1275" s="461"/>
      <c r="T1275" s="461"/>
      <c r="U1275" s="461"/>
      <c r="V1275" s="461"/>
      <c r="W1275" s="461"/>
      <c r="X1275" s="461"/>
      <c r="Y1275" s="461"/>
      <c r="Z1275" s="461"/>
      <c r="AA1275" s="461"/>
      <c r="AB1275" s="461"/>
      <c r="AC1275" s="461"/>
      <c r="AD1275" s="461"/>
      <c r="AE1275" s="461"/>
      <c r="AF1275" s="461"/>
      <c r="AG1275" s="461"/>
      <c r="AH1275" s="461"/>
      <c r="AI1275" s="461"/>
      <c r="AJ1275" s="461"/>
      <c r="AK1275" s="461"/>
      <c r="AL1275" s="461"/>
      <c r="AM1275" s="726"/>
      <c r="AN1275" s="726"/>
      <c r="AO1275" s="726"/>
      <c r="AP1275" s="726"/>
      <c r="AQ1275" s="726"/>
      <c r="AR1275" s="726"/>
      <c r="AS1275" s="726"/>
      <c r="AT1275" s="726"/>
      <c r="AU1275" s="726"/>
      <c r="AV1275" s="726"/>
      <c r="AW1275" s="726"/>
      <c r="AX1275" s="726"/>
      <c r="AY1275" s="726"/>
      <c r="AZ1275" s="726"/>
      <c r="BA1275" s="726"/>
      <c r="BB1275" s="726"/>
      <c r="BC1275" s="726"/>
      <c r="BD1275" s="726"/>
      <c r="BE1275" s="726"/>
      <c r="BF1275" s="726"/>
      <c r="BG1275" s="726"/>
      <c r="BH1275" s="726"/>
      <c r="BI1275" s="726"/>
      <c r="BJ1275" s="726"/>
      <c r="BK1275" s="726"/>
      <c r="BL1275" s="726"/>
    </row>
    <row r="1276" spans="1:64" ht="12" customHeight="1" outlineLevel="1" x14ac:dyDescent="0.2">
      <c r="A1276" s="767" t="s">
        <v>273</v>
      </c>
      <c r="B1276" s="767" t="s">
        <v>274</v>
      </c>
      <c r="C1276" s="726"/>
      <c r="D1276" s="461"/>
      <c r="E1276" s="461"/>
      <c r="F1276" s="461"/>
      <c r="G1276" s="461"/>
      <c r="H1276" s="461"/>
      <c r="I1276" s="461"/>
      <c r="J1276" s="461"/>
      <c r="K1276" s="461"/>
      <c r="L1276" s="461"/>
      <c r="M1276" s="461"/>
      <c r="N1276" s="461"/>
      <c r="O1276" s="461"/>
      <c r="P1276" s="461"/>
      <c r="Q1276" s="461"/>
      <c r="R1276" s="461"/>
      <c r="S1276" s="461"/>
      <c r="T1276" s="461"/>
      <c r="U1276" s="461"/>
      <c r="V1276" s="461"/>
      <c r="W1276" s="461"/>
      <c r="X1276" s="461"/>
      <c r="Y1276" s="461"/>
      <c r="Z1276" s="461"/>
      <c r="AA1276" s="461"/>
      <c r="AB1276" s="461"/>
      <c r="AC1276" s="461"/>
      <c r="AD1276" s="461"/>
      <c r="AE1276" s="461"/>
      <c r="AF1276" s="461"/>
      <c r="AG1276" s="461"/>
      <c r="AH1276" s="461"/>
      <c r="AI1276" s="461"/>
      <c r="AJ1276" s="461"/>
      <c r="AK1276" s="461"/>
      <c r="AL1276" s="461"/>
      <c r="AM1276" s="726"/>
      <c r="AN1276" s="726"/>
      <c r="AO1276" s="726"/>
      <c r="AP1276" s="726"/>
      <c r="AQ1276" s="726"/>
      <c r="AR1276" s="726"/>
      <c r="AS1276" s="726"/>
      <c r="AT1276" s="726"/>
      <c r="AU1276" s="726"/>
      <c r="AV1276" s="726"/>
      <c r="AW1276" s="726"/>
      <c r="AX1276" s="726"/>
      <c r="AY1276" s="726"/>
      <c r="AZ1276" s="726"/>
      <c r="BA1276" s="726"/>
      <c r="BB1276" s="726"/>
      <c r="BC1276" s="726"/>
      <c r="BD1276" s="726"/>
      <c r="BE1276" s="726"/>
      <c r="BF1276" s="726"/>
      <c r="BG1276" s="726"/>
      <c r="BH1276" s="726"/>
      <c r="BI1276" s="726"/>
      <c r="BJ1276" s="726"/>
      <c r="BK1276" s="726"/>
      <c r="BL1276" s="726"/>
    </row>
    <row r="1277" spans="1:64" ht="12" customHeight="1" outlineLevel="1" x14ac:dyDescent="0.2">
      <c r="A1277" s="767" t="s">
        <v>19</v>
      </c>
      <c r="B1277" s="767" t="s">
        <v>275</v>
      </c>
      <c r="C1277" s="726"/>
      <c r="D1277" s="461"/>
      <c r="E1277" s="461"/>
      <c r="F1277" s="461"/>
      <c r="G1277" s="461"/>
      <c r="H1277" s="461"/>
      <c r="I1277" s="461"/>
      <c r="J1277" s="461"/>
      <c r="K1277" s="461"/>
      <c r="L1277" s="461"/>
      <c r="M1277" s="461"/>
      <c r="N1277" s="461"/>
      <c r="O1277" s="461"/>
      <c r="P1277" s="461"/>
      <c r="Q1277" s="461"/>
      <c r="R1277" s="461"/>
      <c r="S1277" s="461"/>
      <c r="T1277" s="461"/>
      <c r="U1277" s="461"/>
      <c r="V1277" s="461"/>
      <c r="W1277" s="461"/>
      <c r="X1277" s="461"/>
      <c r="Y1277" s="461"/>
      <c r="Z1277" s="461"/>
      <c r="AA1277" s="461"/>
      <c r="AB1277" s="461"/>
      <c r="AC1277" s="461"/>
      <c r="AD1277" s="461"/>
      <c r="AE1277" s="461"/>
      <c r="AF1277" s="461"/>
      <c r="AG1277" s="461"/>
      <c r="AH1277" s="461"/>
      <c r="AI1277" s="461"/>
      <c r="AJ1277" s="461"/>
      <c r="AK1277" s="461"/>
      <c r="AL1277" s="461"/>
      <c r="AM1277" s="726"/>
      <c r="AN1277" s="726"/>
      <c r="AO1277" s="726"/>
      <c r="AP1277" s="726"/>
      <c r="AQ1277" s="726"/>
      <c r="AR1277" s="726"/>
      <c r="AS1277" s="726"/>
      <c r="AT1277" s="726"/>
      <c r="AU1277" s="726"/>
      <c r="AV1277" s="726"/>
      <c r="AW1277" s="726"/>
      <c r="AX1277" s="726"/>
      <c r="AY1277" s="726"/>
      <c r="AZ1277" s="726"/>
      <c r="BA1277" s="726"/>
      <c r="BB1277" s="726"/>
      <c r="BC1277" s="726"/>
      <c r="BD1277" s="726"/>
      <c r="BE1277" s="726"/>
      <c r="BF1277" s="726"/>
      <c r="BG1277" s="726"/>
      <c r="BH1277" s="726"/>
      <c r="BI1277" s="726"/>
      <c r="BJ1277" s="726"/>
      <c r="BK1277" s="726"/>
      <c r="BL1277" s="726"/>
    </row>
    <row r="1278" spans="1:64" ht="12" customHeight="1" outlineLevel="1" x14ac:dyDescent="0.2">
      <c r="A1278" s="767" t="s">
        <v>20</v>
      </c>
      <c r="B1278" s="767" t="s">
        <v>22</v>
      </c>
      <c r="C1278" s="726"/>
      <c r="D1278" s="461"/>
      <c r="E1278" s="461"/>
      <c r="F1278" s="461"/>
      <c r="G1278" s="461"/>
      <c r="H1278" s="461"/>
      <c r="I1278" s="461"/>
      <c r="J1278" s="461"/>
      <c r="K1278" s="461"/>
      <c r="L1278" s="461"/>
      <c r="M1278" s="461"/>
      <c r="N1278" s="461"/>
      <c r="O1278" s="461"/>
      <c r="P1278" s="461"/>
      <c r="Q1278" s="461"/>
      <c r="R1278" s="461"/>
      <c r="S1278" s="461"/>
      <c r="T1278" s="461"/>
      <c r="U1278" s="461"/>
      <c r="V1278" s="461"/>
      <c r="W1278" s="461"/>
      <c r="X1278" s="461"/>
      <c r="Y1278" s="461"/>
      <c r="Z1278" s="461"/>
      <c r="AA1278" s="461"/>
      <c r="AB1278" s="461"/>
      <c r="AC1278" s="461"/>
      <c r="AD1278" s="461"/>
      <c r="AE1278" s="461"/>
      <c r="AF1278" s="461"/>
      <c r="AG1278" s="461"/>
      <c r="AH1278" s="461"/>
      <c r="AI1278" s="461"/>
      <c r="AJ1278" s="461"/>
      <c r="AK1278" s="461"/>
      <c r="AL1278" s="461"/>
      <c r="AM1278" s="726"/>
      <c r="AN1278" s="726"/>
      <c r="AO1278" s="726"/>
      <c r="AP1278" s="726"/>
      <c r="AQ1278" s="726"/>
      <c r="AR1278" s="726"/>
      <c r="AS1278" s="726"/>
      <c r="AT1278" s="726"/>
      <c r="AU1278" s="726"/>
      <c r="AV1278" s="726"/>
      <c r="AW1278" s="726"/>
      <c r="AX1278" s="726"/>
      <c r="AY1278" s="726"/>
      <c r="AZ1278" s="726"/>
      <c r="BA1278" s="726"/>
      <c r="BB1278" s="726"/>
      <c r="BC1278" s="726"/>
      <c r="BD1278" s="726"/>
      <c r="BE1278" s="726"/>
      <c r="BF1278" s="726"/>
      <c r="BG1278" s="726"/>
      <c r="BH1278" s="726"/>
      <c r="BI1278" s="726"/>
      <c r="BJ1278" s="726"/>
      <c r="BK1278" s="726"/>
      <c r="BL1278" s="726"/>
    </row>
    <row r="1279" spans="1:64" ht="12" customHeight="1" outlineLevel="1" x14ac:dyDescent="0.2">
      <c r="A1279" s="767" t="s">
        <v>21</v>
      </c>
      <c r="B1279" s="767" t="s">
        <v>276</v>
      </c>
      <c r="C1279" s="726"/>
      <c r="D1279" s="461"/>
      <c r="E1279" s="461"/>
      <c r="F1279" s="461"/>
      <c r="G1279" s="461"/>
      <c r="H1279" s="461"/>
      <c r="I1279" s="461"/>
      <c r="J1279" s="461"/>
      <c r="K1279" s="461"/>
      <c r="L1279" s="461"/>
      <c r="M1279" s="461"/>
      <c r="N1279" s="461"/>
      <c r="O1279" s="461"/>
      <c r="P1279" s="461"/>
      <c r="Q1279" s="461"/>
      <c r="R1279" s="461"/>
      <c r="S1279" s="461"/>
      <c r="T1279" s="461"/>
      <c r="U1279" s="461"/>
      <c r="V1279" s="461"/>
      <c r="W1279" s="461"/>
      <c r="X1279" s="461"/>
      <c r="Y1279" s="461"/>
      <c r="Z1279" s="461"/>
      <c r="AA1279" s="461"/>
      <c r="AB1279" s="461"/>
      <c r="AC1279" s="461"/>
      <c r="AD1279" s="461"/>
      <c r="AE1279" s="461"/>
      <c r="AF1279" s="461"/>
      <c r="AG1279" s="461"/>
      <c r="AH1279" s="461"/>
      <c r="AI1279" s="461"/>
      <c r="AJ1279" s="461"/>
      <c r="AK1279" s="461"/>
      <c r="AL1279" s="461"/>
      <c r="AM1279" s="726"/>
      <c r="AN1279" s="726"/>
      <c r="AO1279" s="726"/>
      <c r="AP1279" s="726"/>
      <c r="AQ1279" s="726"/>
      <c r="AR1279" s="726"/>
      <c r="AS1279" s="726"/>
      <c r="AT1279" s="726"/>
      <c r="AU1279" s="726"/>
      <c r="AV1279" s="726"/>
      <c r="AW1279" s="726"/>
      <c r="AX1279" s="726"/>
      <c r="AY1279" s="726"/>
      <c r="AZ1279" s="726"/>
      <c r="BA1279" s="726"/>
      <c r="BB1279" s="726"/>
      <c r="BC1279" s="726"/>
      <c r="BD1279" s="726"/>
      <c r="BE1279" s="726"/>
      <c r="BF1279" s="726"/>
      <c r="BG1279" s="726"/>
      <c r="BH1279" s="726"/>
      <c r="BI1279" s="726"/>
      <c r="BJ1279" s="726"/>
      <c r="BK1279" s="726"/>
      <c r="BL1279" s="726"/>
    </row>
    <row r="1280" spans="1:64" ht="12" customHeight="1" outlineLevel="1" x14ac:dyDescent="0.2">
      <c r="A1280" s="767" t="s">
        <v>23</v>
      </c>
      <c r="B1280" s="767" t="s">
        <v>277</v>
      </c>
      <c r="C1280" s="726"/>
      <c r="D1280" s="461"/>
      <c r="E1280" s="461"/>
      <c r="F1280" s="461"/>
      <c r="G1280" s="461"/>
      <c r="H1280" s="461"/>
      <c r="I1280" s="461"/>
      <c r="J1280" s="461"/>
      <c r="K1280" s="461"/>
      <c r="L1280" s="461"/>
      <c r="M1280" s="461"/>
      <c r="N1280" s="461"/>
      <c r="O1280" s="461"/>
      <c r="P1280" s="461"/>
      <c r="Q1280" s="461"/>
      <c r="R1280" s="461"/>
      <c r="S1280" s="461"/>
      <c r="T1280" s="461"/>
      <c r="U1280" s="461"/>
      <c r="V1280" s="461"/>
      <c r="W1280" s="461"/>
      <c r="X1280" s="461"/>
      <c r="Y1280" s="461"/>
      <c r="Z1280" s="461"/>
      <c r="AA1280" s="461"/>
      <c r="AB1280" s="461"/>
      <c r="AC1280" s="461"/>
      <c r="AD1280" s="461"/>
      <c r="AE1280" s="461"/>
      <c r="AF1280" s="461"/>
      <c r="AG1280" s="461"/>
      <c r="AH1280" s="461"/>
      <c r="AI1280" s="461"/>
      <c r="AJ1280" s="461"/>
      <c r="AK1280" s="461"/>
      <c r="AL1280" s="461"/>
      <c r="AM1280" s="726"/>
      <c r="AN1280" s="726"/>
      <c r="AO1280" s="726"/>
      <c r="AP1280" s="726"/>
      <c r="AQ1280" s="726"/>
      <c r="AR1280" s="726"/>
      <c r="AS1280" s="726"/>
      <c r="AT1280" s="726"/>
      <c r="AU1280" s="726"/>
      <c r="AV1280" s="726"/>
      <c r="AW1280" s="726"/>
      <c r="AX1280" s="726"/>
      <c r="AY1280" s="726"/>
      <c r="AZ1280" s="726"/>
      <c r="BA1280" s="726"/>
      <c r="BB1280" s="726"/>
      <c r="BC1280" s="726"/>
      <c r="BD1280" s="726"/>
      <c r="BE1280" s="726"/>
      <c r="BF1280" s="726"/>
      <c r="BG1280" s="726"/>
      <c r="BH1280" s="726"/>
      <c r="BI1280" s="726"/>
      <c r="BJ1280" s="726"/>
      <c r="BK1280" s="726"/>
      <c r="BL1280" s="726"/>
    </row>
    <row r="1281" spans="1:64" ht="12" customHeight="1" outlineLevel="1" x14ac:dyDescent="0.2">
      <c r="A1281" s="767" t="s">
        <v>24</v>
      </c>
      <c r="B1281" s="767" t="s">
        <v>25</v>
      </c>
      <c r="C1281" s="726"/>
      <c r="D1281" s="461"/>
      <c r="E1281" s="461"/>
      <c r="F1281" s="461"/>
      <c r="G1281" s="461"/>
      <c r="H1281" s="461"/>
      <c r="I1281" s="461"/>
      <c r="J1281" s="461"/>
      <c r="K1281" s="461"/>
      <c r="L1281" s="461"/>
      <c r="M1281" s="461"/>
      <c r="N1281" s="461"/>
      <c r="O1281" s="461"/>
      <c r="P1281" s="461"/>
      <c r="Q1281" s="461"/>
      <c r="R1281" s="461"/>
      <c r="S1281" s="461"/>
      <c r="T1281" s="461"/>
      <c r="U1281" s="461"/>
      <c r="V1281" s="461"/>
      <c r="W1281" s="461"/>
      <c r="X1281" s="461"/>
      <c r="Y1281" s="461"/>
      <c r="Z1281" s="461"/>
      <c r="AA1281" s="461"/>
      <c r="AB1281" s="461"/>
      <c r="AC1281" s="461"/>
      <c r="AD1281" s="461"/>
      <c r="AE1281" s="461"/>
      <c r="AF1281" s="461"/>
      <c r="AG1281" s="461"/>
      <c r="AH1281" s="461"/>
      <c r="AI1281" s="461"/>
      <c r="AJ1281" s="461"/>
      <c r="AK1281" s="461"/>
      <c r="AL1281" s="461"/>
      <c r="AM1281" s="726"/>
      <c r="AN1281" s="726"/>
      <c r="AO1281" s="726"/>
      <c r="AP1281" s="726"/>
      <c r="AQ1281" s="726"/>
      <c r="AR1281" s="726"/>
      <c r="AS1281" s="726"/>
      <c r="AT1281" s="726"/>
      <c r="AU1281" s="726"/>
      <c r="AV1281" s="726"/>
      <c r="AW1281" s="726"/>
      <c r="AX1281" s="726"/>
      <c r="AY1281" s="726"/>
      <c r="AZ1281" s="726"/>
      <c r="BA1281" s="726"/>
      <c r="BB1281" s="726"/>
      <c r="BC1281" s="726"/>
      <c r="BD1281" s="726"/>
      <c r="BE1281" s="726"/>
      <c r="BF1281" s="726"/>
      <c r="BG1281" s="726"/>
      <c r="BH1281" s="726"/>
      <c r="BI1281" s="726"/>
      <c r="BJ1281" s="726"/>
      <c r="BK1281" s="726"/>
      <c r="BL1281" s="726"/>
    </row>
    <row r="1282" spans="1:64" ht="12" customHeight="1" outlineLevel="1" x14ac:dyDescent="0.2">
      <c r="A1282" s="767" t="s">
        <v>26</v>
      </c>
      <c r="B1282" s="767" t="s">
        <v>278</v>
      </c>
      <c r="C1282" s="726"/>
      <c r="D1282" s="461"/>
      <c r="E1282" s="461"/>
      <c r="F1282" s="461"/>
      <c r="G1282" s="461"/>
      <c r="H1282" s="461"/>
      <c r="I1282" s="461"/>
      <c r="J1282" s="461"/>
      <c r="K1282" s="461"/>
      <c r="L1282" s="461"/>
      <c r="M1282" s="461"/>
      <c r="N1282" s="461"/>
      <c r="O1282" s="461"/>
      <c r="P1282" s="461"/>
      <c r="Q1282" s="461"/>
      <c r="R1282" s="461"/>
      <c r="S1282" s="461"/>
      <c r="T1282" s="461"/>
      <c r="U1282" s="461"/>
      <c r="V1282" s="461"/>
      <c r="W1282" s="461"/>
      <c r="X1282" s="461"/>
      <c r="Y1282" s="461"/>
      <c r="Z1282" s="461"/>
      <c r="AA1282" s="461"/>
      <c r="AB1282" s="461"/>
      <c r="AC1282" s="461"/>
      <c r="AD1282" s="461"/>
      <c r="AE1282" s="461"/>
      <c r="AF1282" s="461"/>
      <c r="AG1282" s="461"/>
      <c r="AH1282" s="461"/>
      <c r="AI1282" s="461"/>
      <c r="AJ1282" s="461"/>
      <c r="AK1282" s="461"/>
      <c r="AL1282" s="461"/>
      <c r="AM1282" s="726"/>
      <c r="AN1282" s="726"/>
      <c r="AO1282" s="726"/>
      <c r="AP1282" s="726"/>
      <c r="AQ1282" s="726"/>
      <c r="AR1282" s="726"/>
      <c r="AS1282" s="726"/>
      <c r="AT1282" s="726"/>
      <c r="AU1282" s="726"/>
      <c r="AV1282" s="726"/>
      <c r="AW1282" s="726"/>
      <c r="AX1282" s="726"/>
      <c r="AY1282" s="726"/>
      <c r="AZ1282" s="726"/>
      <c r="BA1282" s="726"/>
      <c r="BB1282" s="726"/>
      <c r="BC1282" s="726"/>
      <c r="BD1282" s="726"/>
      <c r="BE1282" s="726"/>
      <c r="BF1282" s="726"/>
      <c r="BG1282" s="726"/>
      <c r="BH1282" s="726"/>
      <c r="BI1282" s="726"/>
      <c r="BJ1282" s="726"/>
      <c r="BK1282" s="726"/>
      <c r="BL1282" s="726"/>
    </row>
    <row r="1283" spans="1:64" ht="12" customHeight="1" outlineLevel="1" x14ac:dyDescent="0.2">
      <c r="A1283" s="767" t="s">
        <v>27</v>
      </c>
      <c r="B1283" s="767" t="s">
        <v>279</v>
      </c>
      <c r="C1283" s="726"/>
      <c r="D1283" s="461"/>
      <c r="E1283" s="461"/>
      <c r="F1283" s="461"/>
      <c r="G1283" s="461"/>
      <c r="H1283" s="461"/>
      <c r="I1283" s="461"/>
      <c r="J1283" s="461"/>
      <c r="K1283" s="461"/>
      <c r="L1283" s="461"/>
      <c r="M1283" s="461"/>
      <c r="N1283" s="461"/>
      <c r="O1283" s="461"/>
      <c r="P1283" s="461"/>
      <c r="Q1283" s="461"/>
      <c r="R1283" s="461"/>
      <c r="S1283" s="461"/>
      <c r="T1283" s="461"/>
      <c r="U1283" s="461"/>
      <c r="V1283" s="461"/>
      <c r="W1283" s="461"/>
      <c r="X1283" s="461"/>
      <c r="Y1283" s="461"/>
      <c r="Z1283" s="461"/>
      <c r="AA1283" s="461"/>
      <c r="AB1283" s="461"/>
      <c r="AC1283" s="461"/>
      <c r="AD1283" s="461"/>
      <c r="AE1283" s="461"/>
      <c r="AF1283" s="461"/>
      <c r="AG1283" s="461"/>
      <c r="AH1283" s="461"/>
      <c r="AI1283" s="461"/>
      <c r="AJ1283" s="461"/>
      <c r="AK1283" s="461"/>
      <c r="AL1283" s="461"/>
      <c r="AM1283" s="726"/>
      <c r="AN1283" s="726"/>
      <c r="AO1283" s="726"/>
      <c r="AP1283" s="726"/>
      <c r="AQ1283" s="726"/>
      <c r="AR1283" s="726"/>
      <c r="AS1283" s="726"/>
      <c r="AT1283" s="726"/>
      <c r="AU1283" s="726"/>
      <c r="AV1283" s="726"/>
      <c r="AW1283" s="726"/>
      <c r="AX1283" s="726"/>
      <c r="AY1283" s="726"/>
      <c r="AZ1283" s="726"/>
      <c r="BA1283" s="726"/>
      <c r="BB1283" s="726"/>
      <c r="BC1283" s="726"/>
      <c r="BD1283" s="726"/>
      <c r="BE1283" s="726"/>
      <c r="BF1283" s="726"/>
      <c r="BG1283" s="726"/>
      <c r="BH1283" s="726"/>
      <c r="BI1283" s="726"/>
      <c r="BJ1283" s="726"/>
      <c r="BK1283" s="726"/>
      <c r="BL1283" s="726"/>
    </row>
    <row r="1284" spans="1:64" ht="12" customHeight="1" outlineLevel="1" x14ac:dyDescent="0.2">
      <c r="A1284" s="767" t="s">
        <v>28</v>
      </c>
      <c r="B1284" s="767" t="s">
        <v>280</v>
      </c>
      <c r="C1284" s="726"/>
      <c r="D1284" s="461"/>
      <c r="E1284" s="461"/>
      <c r="F1284" s="461"/>
      <c r="G1284" s="461"/>
      <c r="H1284" s="461"/>
      <c r="I1284" s="461"/>
      <c r="J1284" s="461"/>
      <c r="K1284" s="461"/>
      <c r="L1284" s="461"/>
      <c r="M1284" s="461"/>
      <c r="N1284" s="461"/>
      <c r="O1284" s="461"/>
      <c r="P1284" s="461"/>
      <c r="Q1284" s="461"/>
      <c r="R1284" s="461"/>
      <c r="S1284" s="461"/>
      <c r="T1284" s="461"/>
      <c r="U1284" s="461"/>
      <c r="V1284" s="461"/>
      <c r="W1284" s="461"/>
      <c r="X1284" s="461"/>
      <c r="Y1284" s="461"/>
      <c r="Z1284" s="461"/>
      <c r="AA1284" s="461"/>
      <c r="AB1284" s="461"/>
      <c r="AC1284" s="461"/>
      <c r="AD1284" s="461"/>
      <c r="AE1284" s="461"/>
      <c r="AF1284" s="461"/>
      <c r="AG1284" s="461"/>
      <c r="AH1284" s="461"/>
      <c r="AI1284" s="461"/>
      <c r="AJ1284" s="461"/>
      <c r="AK1284" s="461"/>
      <c r="AL1284" s="461"/>
      <c r="AM1284" s="726"/>
      <c r="AN1284" s="726"/>
      <c r="AO1284" s="726"/>
      <c r="AP1284" s="726"/>
      <c r="AQ1284" s="726"/>
      <c r="AR1284" s="726"/>
      <c r="AS1284" s="726"/>
      <c r="AT1284" s="726"/>
      <c r="AU1284" s="726"/>
      <c r="AV1284" s="726"/>
      <c r="AW1284" s="726"/>
      <c r="AX1284" s="726"/>
      <c r="AY1284" s="726"/>
      <c r="AZ1284" s="726"/>
      <c r="BA1284" s="726"/>
      <c r="BB1284" s="726"/>
      <c r="BC1284" s="726"/>
      <c r="BD1284" s="726"/>
      <c r="BE1284" s="726"/>
      <c r="BF1284" s="726"/>
      <c r="BG1284" s="726"/>
      <c r="BH1284" s="726"/>
      <c r="BI1284" s="726"/>
      <c r="BJ1284" s="726"/>
      <c r="BK1284" s="726"/>
      <c r="BL1284" s="726"/>
    </row>
    <row r="1285" spans="1:64" ht="12" customHeight="1" outlineLevel="1" x14ac:dyDescent="0.2">
      <c r="A1285" s="767" t="s">
        <v>29</v>
      </c>
      <c r="B1285" s="767" t="s">
        <v>281</v>
      </c>
      <c r="C1285" s="726"/>
      <c r="D1285" s="461"/>
      <c r="E1285" s="461"/>
      <c r="F1285" s="461"/>
      <c r="G1285" s="461"/>
      <c r="H1285" s="461"/>
      <c r="I1285" s="461"/>
      <c r="J1285" s="461"/>
      <c r="K1285" s="461"/>
      <c r="L1285" s="461"/>
      <c r="M1285" s="461"/>
      <c r="N1285" s="461"/>
      <c r="O1285" s="461"/>
      <c r="P1285" s="461"/>
      <c r="Q1285" s="461"/>
      <c r="R1285" s="461"/>
      <c r="S1285" s="461"/>
      <c r="T1285" s="461"/>
      <c r="U1285" s="461"/>
      <c r="V1285" s="461"/>
      <c r="W1285" s="461"/>
      <c r="X1285" s="461"/>
      <c r="Y1285" s="461"/>
      <c r="Z1285" s="461"/>
      <c r="AA1285" s="461"/>
      <c r="AB1285" s="461"/>
      <c r="AC1285" s="461"/>
      <c r="AD1285" s="461"/>
      <c r="AE1285" s="461"/>
      <c r="AF1285" s="461"/>
      <c r="AG1285" s="461"/>
      <c r="AH1285" s="461"/>
      <c r="AI1285" s="461"/>
      <c r="AJ1285" s="461"/>
      <c r="AK1285" s="461"/>
      <c r="AL1285" s="461"/>
      <c r="AM1285" s="726"/>
      <c r="AN1285" s="726"/>
      <c r="AO1285" s="726"/>
      <c r="AP1285" s="726"/>
      <c r="AQ1285" s="726"/>
      <c r="AR1285" s="726"/>
      <c r="AS1285" s="726"/>
      <c r="AT1285" s="726"/>
      <c r="AU1285" s="726"/>
      <c r="AV1285" s="726"/>
      <c r="AW1285" s="726"/>
      <c r="AX1285" s="726"/>
      <c r="AY1285" s="726"/>
      <c r="AZ1285" s="726"/>
      <c r="BA1285" s="726"/>
      <c r="BB1285" s="726"/>
      <c r="BC1285" s="726"/>
      <c r="BD1285" s="726"/>
      <c r="BE1285" s="726"/>
      <c r="BF1285" s="726"/>
      <c r="BG1285" s="726"/>
      <c r="BH1285" s="726"/>
      <c r="BI1285" s="726"/>
      <c r="BJ1285" s="726"/>
      <c r="BK1285" s="726"/>
      <c r="BL1285" s="726"/>
    </row>
    <row r="1286" spans="1:64" ht="12" customHeight="1" outlineLevel="1" x14ac:dyDescent="0.2">
      <c r="A1286" s="767" t="s">
        <v>31</v>
      </c>
      <c r="B1286" s="767" t="s">
        <v>309</v>
      </c>
      <c r="C1286" s="726"/>
      <c r="D1286" s="461"/>
      <c r="E1286" s="461"/>
      <c r="F1286" s="461"/>
      <c r="G1286" s="461"/>
      <c r="H1286" s="461"/>
      <c r="I1286" s="461"/>
      <c r="J1286" s="461"/>
      <c r="K1286" s="461"/>
      <c r="L1286" s="461"/>
      <c r="M1286" s="461"/>
      <c r="N1286" s="461"/>
      <c r="O1286" s="461"/>
      <c r="P1286" s="461"/>
      <c r="Q1286" s="461"/>
      <c r="R1286" s="461"/>
      <c r="S1286" s="461"/>
      <c r="T1286" s="461"/>
      <c r="U1286" s="461"/>
      <c r="V1286" s="461"/>
      <c r="W1286" s="461"/>
      <c r="X1286" s="461"/>
      <c r="Y1286" s="461"/>
      <c r="Z1286" s="461"/>
      <c r="AA1286" s="461"/>
      <c r="AB1286" s="461"/>
      <c r="AC1286" s="461"/>
      <c r="AD1286" s="461"/>
      <c r="AE1286" s="461"/>
      <c r="AF1286" s="461"/>
      <c r="AG1286" s="461"/>
      <c r="AH1286" s="461"/>
      <c r="AI1286" s="461"/>
      <c r="AJ1286" s="461"/>
      <c r="AK1286" s="461"/>
      <c r="AL1286" s="461"/>
      <c r="AM1286" s="726"/>
      <c r="AN1286" s="726"/>
      <c r="AO1286" s="726"/>
      <c r="AP1286" s="726"/>
      <c r="AQ1286" s="726"/>
      <c r="AR1286" s="726"/>
      <c r="AS1286" s="726"/>
      <c r="AT1286" s="726"/>
      <c r="AU1286" s="726"/>
      <c r="AV1286" s="726"/>
      <c r="AW1286" s="726"/>
      <c r="AX1286" s="726"/>
      <c r="AY1286" s="726"/>
      <c r="AZ1286" s="726"/>
      <c r="BA1286" s="726"/>
      <c r="BB1286" s="726"/>
      <c r="BC1286" s="726"/>
      <c r="BD1286" s="726"/>
      <c r="BE1286" s="726"/>
      <c r="BF1286" s="726"/>
      <c r="BG1286" s="726"/>
      <c r="BH1286" s="726"/>
      <c r="BI1286" s="726"/>
      <c r="BJ1286" s="726"/>
      <c r="BK1286" s="726"/>
      <c r="BL1286" s="726"/>
    </row>
    <row r="1287" spans="1:64" ht="12" customHeight="1" outlineLevel="1" x14ac:dyDescent="0.2">
      <c r="A1287" s="767" t="s">
        <v>32</v>
      </c>
      <c r="B1287" s="767" t="s">
        <v>282</v>
      </c>
      <c r="C1287" s="726"/>
      <c r="D1287" s="461"/>
      <c r="E1287" s="461"/>
      <c r="F1287" s="461"/>
      <c r="G1287" s="461"/>
      <c r="H1287" s="461"/>
      <c r="I1287" s="461"/>
      <c r="J1287" s="461"/>
      <c r="K1287" s="461"/>
      <c r="L1287" s="461"/>
      <c r="M1287" s="461"/>
      <c r="N1287" s="461"/>
      <c r="O1287" s="461"/>
      <c r="P1287" s="461"/>
      <c r="Q1287" s="461"/>
      <c r="R1287" s="461"/>
      <c r="S1287" s="461"/>
      <c r="T1287" s="461"/>
      <c r="U1287" s="461"/>
      <c r="V1287" s="461"/>
      <c r="W1287" s="461"/>
      <c r="X1287" s="461"/>
      <c r="Y1287" s="461"/>
      <c r="Z1287" s="461"/>
      <c r="AA1287" s="461"/>
      <c r="AB1287" s="461"/>
      <c r="AC1287" s="461"/>
      <c r="AD1287" s="461"/>
      <c r="AE1287" s="461"/>
      <c r="AF1287" s="461"/>
      <c r="AG1287" s="461"/>
      <c r="AH1287" s="461"/>
      <c r="AI1287" s="461"/>
      <c r="AJ1287" s="461"/>
      <c r="AK1287" s="461"/>
      <c r="AL1287" s="461"/>
      <c r="AM1287" s="726"/>
      <c r="AN1287" s="726"/>
      <c r="AO1287" s="726"/>
      <c r="AP1287" s="726"/>
      <c r="AQ1287" s="726"/>
      <c r="AR1287" s="726"/>
      <c r="AS1287" s="726"/>
      <c r="AT1287" s="726"/>
      <c r="AU1287" s="726"/>
      <c r="AV1287" s="726"/>
      <c r="AW1287" s="726"/>
      <c r="AX1287" s="726"/>
      <c r="AY1287" s="726"/>
      <c r="AZ1287" s="726"/>
      <c r="BA1287" s="726"/>
      <c r="BB1287" s="726"/>
      <c r="BC1287" s="726"/>
      <c r="BD1287" s="726"/>
      <c r="BE1287" s="726"/>
      <c r="BF1287" s="726"/>
      <c r="BG1287" s="726"/>
      <c r="BH1287" s="726"/>
      <c r="BI1287" s="726"/>
      <c r="BJ1287" s="726"/>
      <c r="BK1287" s="726"/>
      <c r="BL1287" s="726"/>
    </row>
    <row r="1288" spans="1:64" ht="12" customHeight="1" outlineLevel="1" x14ac:dyDescent="0.2">
      <c r="A1288" s="767" t="s">
        <v>34</v>
      </c>
      <c r="B1288" s="767" t="s">
        <v>283</v>
      </c>
      <c r="C1288" s="726"/>
      <c r="D1288" s="461"/>
      <c r="E1288" s="461"/>
      <c r="F1288" s="461"/>
      <c r="G1288" s="461"/>
      <c r="H1288" s="461"/>
      <c r="I1288" s="461"/>
      <c r="J1288" s="461"/>
      <c r="K1288" s="461"/>
      <c r="L1288" s="461"/>
      <c r="M1288" s="461"/>
      <c r="N1288" s="461"/>
      <c r="O1288" s="461"/>
      <c r="P1288" s="461"/>
      <c r="Q1288" s="461"/>
      <c r="R1288" s="461"/>
      <c r="S1288" s="461"/>
      <c r="T1288" s="461"/>
      <c r="U1288" s="461"/>
      <c r="V1288" s="461"/>
      <c r="W1288" s="461"/>
      <c r="X1288" s="461"/>
      <c r="Y1288" s="461"/>
      <c r="Z1288" s="461"/>
      <c r="AA1288" s="461"/>
      <c r="AB1288" s="461"/>
      <c r="AC1288" s="461"/>
      <c r="AD1288" s="461"/>
      <c r="AE1288" s="461"/>
      <c r="AF1288" s="461"/>
      <c r="AG1288" s="461"/>
      <c r="AH1288" s="461"/>
      <c r="AI1288" s="461"/>
      <c r="AJ1288" s="461"/>
      <c r="AK1288" s="461"/>
      <c r="AL1288" s="461"/>
      <c r="AM1288" s="726"/>
      <c r="AN1288" s="726"/>
      <c r="AO1288" s="726"/>
      <c r="AP1288" s="726"/>
      <c r="AQ1288" s="726"/>
      <c r="AR1288" s="726"/>
      <c r="AS1288" s="726"/>
      <c r="AT1288" s="726"/>
      <c r="AU1288" s="726"/>
      <c r="AV1288" s="726"/>
      <c r="AW1288" s="726"/>
      <c r="AX1288" s="726"/>
      <c r="AY1288" s="726"/>
      <c r="AZ1288" s="726"/>
      <c r="BA1288" s="726"/>
      <c r="BB1288" s="726"/>
      <c r="BC1288" s="726"/>
      <c r="BD1288" s="726"/>
      <c r="BE1288" s="726"/>
      <c r="BF1288" s="726"/>
      <c r="BG1288" s="726"/>
      <c r="BH1288" s="726"/>
      <c r="BI1288" s="726"/>
      <c r="BJ1288" s="726"/>
      <c r="BK1288" s="726"/>
      <c r="BL1288" s="726"/>
    </row>
    <row r="1289" spans="1:64" ht="12" customHeight="1" outlineLevel="1" x14ac:dyDescent="0.2">
      <c r="A1289" s="767" t="s">
        <v>36</v>
      </c>
      <c r="B1289" s="767" t="s">
        <v>284</v>
      </c>
      <c r="C1289" s="726"/>
      <c r="D1289" s="461"/>
      <c r="E1289" s="461"/>
      <c r="F1289" s="461"/>
      <c r="G1289" s="461"/>
      <c r="H1289" s="461"/>
      <c r="I1289" s="461"/>
      <c r="J1289" s="461"/>
      <c r="K1289" s="461"/>
      <c r="L1289" s="461"/>
      <c r="M1289" s="461"/>
      <c r="N1289" s="461"/>
      <c r="O1289" s="461"/>
      <c r="P1289" s="461"/>
      <c r="Q1289" s="461"/>
      <c r="R1289" s="461"/>
      <c r="S1289" s="461"/>
      <c r="T1289" s="461"/>
      <c r="U1289" s="461"/>
      <c r="V1289" s="461"/>
      <c r="W1289" s="461"/>
      <c r="X1289" s="461"/>
      <c r="Y1289" s="461"/>
      <c r="Z1289" s="461"/>
      <c r="AA1289" s="461"/>
      <c r="AB1289" s="461"/>
      <c r="AC1289" s="461"/>
      <c r="AD1289" s="461"/>
      <c r="AE1289" s="461"/>
      <c r="AF1289" s="461"/>
      <c r="AG1289" s="461"/>
      <c r="AH1289" s="461"/>
      <c r="AI1289" s="461"/>
      <c r="AJ1289" s="461"/>
      <c r="AK1289" s="461"/>
      <c r="AL1289" s="461"/>
      <c r="AM1289" s="726"/>
      <c r="AN1289" s="726"/>
      <c r="AO1289" s="726"/>
      <c r="AP1289" s="726"/>
      <c r="AQ1289" s="726"/>
      <c r="AR1289" s="726"/>
      <c r="AS1289" s="726"/>
      <c r="AT1289" s="726"/>
      <c r="AU1289" s="726"/>
      <c r="AV1289" s="726"/>
      <c r="AW1289" s="726"/>
      <c r="AX1289" s="726"/>
      <c r="AY1289" s="726"/>
      <c r="AZ1289" s="726"/>
      <c r="BA1289" s="726"/>
      <c r="BB1289" s="726"/>
      <c r="BC1289" s="726"/>
      <c r="BD1289" s="726"/>
      <c r="BE1289" s="726"/>
      <c r="BF1289" s="726"/>
      <c r="BG1289" s="726"/>
      <c r="BH1289" s="726"/>
      <c r="BI1289" s="726"/>
      <c r="BJ1289" s="726"/>
      <c r="BK1289" s="726"/>
      <c r="BL1289" s="726"/>
    </row>
    <row r="1290" spans="1:64" ht="12" customHeight="1" x14ac:dyDescent="0.2">
      <c r="A1290" s="767" t="s">
        <v>37</v>
      </c>
      <c r="B1290" s="767" t="s">
        <v>310</v>
      </c>
      <c r="C1290" s="726"/>
      <c r="D1290" s="461"/>
      <c r="E1290" s="461"/>
      <c r="F1290" s="461"/>
      <c r="G1290" s="461"/>
      <c r="H1290" s="461"/>
      <c r="I1290" s="461"/>
      <c r="J1290" s="461"/>
      <c r="K1290" s="461"/>
      <c r="L1290" s="461"/>
      <c r="M1290" s="461"/>
      <c r="N1290" s="461"/>
      <c r="O1290" s="461"/>
      <c r="P1290" s="461"/>
      <c r="Q1290" s="461"/>
      <c r="R1290" s="461"/>
      <c r="S1290" s="461"/>
      <c r="T1290" s="461"/>
      <c r="U1290" s="461"/>
      <c r="V1290" s="461"/>
      <c r="W1290" s="461"/>
      <c r="X1290" s="461"/>
      <c r="Y1290" s="461"/>
      <c r="Z1290" s="461"/>
      <c r="AA1290" s="461"/>
      <c r="AB1290" s="461"/>
      <c r="AC1290" s="461"/>
      <c r="AD1290" s="461"/>
      <c r="AE1290" s="461"/>
      <c r="AF1290" s="461"/>
      <c r="AG1290" s="461"/>
      <c r="AH1290" s="461"/>
      <c r="AI1290" s="461"/>
      <c r="AJ1290" s="461"/>
      <c r="AK1290" s="461"/>
      <c r="AL1290" s="461"/>
      <c r="AM1290" s="726"/>
      <c r="AN1290" s="726"/>
      <c r="AO1290" s="726"/>
      <c r="AP1290" s="726"/>
      <c r="AQ1290" s="726"/>
      <c r="AR1290" s="726"/>
      <c r="AS1290" s="726"/>
      <c r="AT1290" s="726"/>
      <c r="AU1290" s="726"/>
      <c r="AV1290" s="726"/>
      <c r="AW1290" s="726"/>
      <c r="AX1290" s="726"/>
      <c r="AY1290" s="726"/>
      <c r="AZ1290" s="726"/>
      <c r="BA1290" s="726"/>
      <c r="BB1290" s="726"/>
      <c r="BC1290" s="726"/>
      <c r="BD1290" s="726"/>
      <c r="BE1290" s="726"/>
      <c r="BF1290" s="726"/>
      <c r="BG1290" s="726"/>
      <c r="BH1290" s="726"/>
      <c r="BI1290" s="726"/>
      <c r="BJ1290" s="726"/>
      <c r="BK1290" s="726"/>
      <c r="BL1290" s="726"/>
    </row>
    <row r="1291" spans="1:64" ht="12" customHeight="1" outlineLevel="2" x14ac:dyDescent="0.2">
      <c r="A1291" s="767" t="s">
        <v>38</v>
      </c>
      <c r="B1291" s="767" t="s">
        <v>35</v>
      </c>
      <c r="C1291" s="726"/>
      <c r="D1291" s="461"/>
      <c r="E1291" s="461"/>
      <c r="F1291" s="461"/>
      <c r="G1291" s="461"/>
      <c r="H1291" s="461"/>
      <c r="I1291" s="461"/>
      <c r="J1291" s="461"/>
      <c r="K1291" s="461"/>
      <c r="L1291" s="461"/>
      <c r="M1291" s="461"/>
      <c r="N1291" s="461"/>
      <c r="O1291" s="461"/>
      <c r="P1291" s="461"/>
      <c r="Q1291" s="461"/>
      <c r="R1291" s="461"/>
      <c r="S1291" s="461"/>
      <c r="T1291" s="461"/>
      <c r="U1291" s="461"/>
      <c r="V1291" s="461"/>
      <c r="W1291" s="461"/>
      <c r="X1291" s="461"/>
      <c r="Y1291" s="461"/>
      <c r="Z1291" s="461"/>
      <c r="AA1291" s="461"/>
      <c r="AB1291" s="461"/>
      <c r="AC1291" s="461"/>
      <c r="AD1291" s="461"/>
      <c r="AE1291" s="461"/>
      <c r="AF1291" s="461"/>
      <c r="AG1291" s="461"/>
      <c r="AH1291" s="461"/>
      <c r="AI1291" s="461"/>
      <c r="AJ1291" s="461"/>
      <c r="AK1291" s="461"/>
      <c r="AL1291" s="461"/>
      <c r="AM1291" s="726"/>
      <c r="AN1291" s="726"/>
      <c r="AO1291" s="726"/>
      <c r="AP1291" s="726"/>
      <c r="AQ1291" s="726"/>
      <c r="AR1291" s="726"/>
      <c r="AS1291" s="726"/>
      <c r="AT1291" s="726"/>
      <c r="AU1291" s="726"/>
      <c r="AV1291" s="726"/>
      <c r="AW1291" s="726"/>
      <c r="AX1291" s="726"/>
      <c r="AY1291" s="726"/>
      <c r="AZ1291" s="726"/>
      <c r="BA1291" s="726"/>
      <c r="BB1291" s="726"/>
      <c r="BC1291" s="726"/>
      <c r="BD1291" s="726"/>
      <c r="BE1291" s="726"/>
      <c r="BF1291" s="726"/>
      <c r="BG1291" s="726"/>
      <c r="BH1291" s="726"/>
      <c r="BI1291" s="726"/>
      <c r="BJ1291" s="726"/>
      <c r="BK1291" s="726"/>
      <c r="BL1291" s="726"/>
    </row>
    <row r="1292" spans="1:64" ht="12" customHeight="1" outlineLevel="2" x14ac:dyDescent="0.2">
      <c r="A1292" s="767" t="s">
        <v>40</v>
      </c>
      <c r="B1292" s="767" t="s">
        <v>285</v>
      </c>
      <c r="C1292" s="726"/>
      <c r="D1292" s="461"/>
      <c r="E1292" s="461"/>
      <c r="F1292" s="461"/>
      <c r="G1292" s="461"/>
      <c r="H1292" s="461"/>
      <c r="I1292" s="461"/>
      <c r="J1292" s="461"/>
      <c r="K1292" s="461"/>
      <c r="L1292" s="461"/>
      <c r="M1292" s="461"/>
      <c r="N1292" s="461"/>
      <c r="O1292" s="461"/>
      <c r="P1292" s="461"/>
      <c r="Q1292" s="461"/>
      <c r="R1292" s="461"/>
      <c r="S1292" s="461"/>
      <c r="T1292" s="461"/>
      <c r="U1292" s="461"/>
      <c r="V1292" s="461"/>
      <c r="W1292" s="461"/>
      <c r="X1292" s="461"/>
      <c r="Y1292" s="461"/>
      <c r="Z1292" s="461"/>
      <c r="AA1292" s="461"/>
      <c r="AB1292" s="461"/>
      <c r="AC1292" s="461"/>
      <c r="AD1292" s="461"/>
      <c r="AE1292" s="461"/>
      <c r="AF1292" s="461"/>
      <c r="AG1292" s="461"/>
      <c r="AH1292" s="461"/>
      <c r="AI1292" s="461"/>
      <c r="AJ1292" s="461"/>
      <c r="AK1292" s="461"/>
      <c r="AL1292" s="461"/>
      <c r="AM1292" s="726"/>
      <c r="AN1292" s="726"/>
      <c r="AO1292" s="726"/>
      <c r="AP1292" s="726"/>
      <c r="AQ1292" s="726"/>
      <c r="AR1292" s="726"/>
      <c r="AS1292" s="726"/>
      <c r="AT1292" s="726"/>
      <c r="AU1292" s="726"/>
      <c r="AV1292" s="726"/>
      <c r="AW1292" s="726"/>
      <c r="AX1292" s="726"/>
      <c r="AY1292" s="726"/>
      <c r="AZ1292" s="726"/>
      <c r="BA1292" s="726"/>
      <c r="BB1292" s="726"/>
      <c r="BC1292" s="726"/>
      <c r="BD1292" s="726"/>
      <c r="BE1292" s="726"/>
      <c r="BF1292" s="726"/>
      <c r="BG1292" s="726"/>
      <c r="BH1292" s="726"/>
      <c r="BI1292" s="726"/>
      <c r="BJ1292" s="726"/>
      <c r="BK1292" s="726"/>
      <c r="BL1292" s="726"/>
    </row>
    <row r="1293" spans="1:64" ht="12" customHeight="1" outlineLevel="2" x14ac:dyDescent="0.2">
      <c r="A1293" s="767" t="s">
        <v>286</v>
      </c>
      <c r="B1293" s="767" t="s">
        <v>287</v>
      </c>
      <c r="C1293" s="726"/>
      <c r="D1293" s="461"/>
      <c r="E1293" s="461"/>
      <c r="F1293" s="461"/>
      <c r="G1293" s="461"/>
      <c r="H1293" s="461"/>
      <c r="I1293" s="461"/>
      <c r="J1293" s="461"/>
      <c r="K1293" s="461"/>
      <c r="L1293" s="461"/>
      <c r="M1293" s="461"/>
      <c r="N1293" s="461"/>
      <c r="O1293" s="461"/>
      <c r="P1293" s="461"/>
      <c r="Q1293" s="461"/>
      <c r="R1293" s="461"/>
      <c r="S1293" s="461"/>
      <c r="T1293" s="461"/>
      <c r="U1293" s="461"/>
      <c r="V1293" s="461"/>
      <c r="W1293" s="461"/>
      <c r="X1293" s="461"/>
      <c r="Y1293" s="461"/>
      <c r="Z1293" s="461"/>
      <c r="AA1293" s="461"/>
      <c r="AB1293" s="461"/>
      <c r="AC1293" s="461"/>
      <c r="AD1293" s="461"/>
      <c r="AE1293" s="461"/>
      <c r="AF1293" s="461"/>
      <c r="AG1293" s="461"/>
      <c r="AH1293" s="461"/>
      <c r="AI1293" s="461"/>
      <c r="AJ1293" s="461"/>
      <c r="AK1293" s="461"/>
      <c r="AL1293" s="461"/>
      <c r="AM1293" s="726"/>
      <c r="AN1293" s="726"/>
      <c r="AO1293" s="726"/>
      <c r="AP1293" s="726"/>
      <c r="AQ1293" s="726"/>
      <c r="AR1293" s="726"/>
      <c r="AS1293" s="726"/>
      <c r="AT1293" s="726"/>
      <c r="AU1293" s="726"/>
      <c r="AV1293" s="726"/>
      <c r="AW1293" s="726"/>
      <c r="AX1293" s="726"/>
      <c r="AY1293" s="726"/>
      <c r="AZ1293" s="726"/>
      <c r="BA1293" s="726"/>
      <c r="BB1293" s="726"/>
      <c r="BC1293" s="726"/>
      <c r="BD1293" s="726"/>
      <c r="BE1293" s="726"/>
      <c r="BF1293" s="726"/>
      <c r="BG1293" s="726"/>
      <c r="BH1293" s="726"/>
      <c r="BI1293" s="726"/>
      <c r="BJ1293" s="726"/>
      <c r="BK1293" s="726"/>
      <c r="BL1293" s="726"/>
    </row>
    <row r="1294" spans="1:64" ht="12" customHeight="1" outlineLevel="2" x14ac:dyDescent="0.2">
      <c r="A1294" s="767" t="s">
        <v>288</v>
      </c>
      <c r="B1294" s="767" t="s">
        <v>289</v>
      </c>
      <c r="C1294" s="726"/>
      <c r="D1294" s="461"/>
      <c r="E1294" s="461"/>
      <c r="F1294" s="461"/>
      <c r="G1294" s="461"/>
      <c r="H1294" s="461"/>
      <c r="I1294" s="461"/>
      <c r="J1294" s="461"/>
      <c r="K1294" s="461"/>
      <c r="L1294" s="461"/>
      <c r="M1294" s="461"/>
      <c r="N1294" s="461"/>
      <c r="O1294" s="461"/>
      <c r="P1294" s="461"/>
      <c r="Q1294" s="461"/>
      <c r="R1294" s="461"/>
      <c r="S1294" s="461"/>
      <c r="T1294" s="461"/>
      <c r="U1294" s="461"/>
      <c r="V1294" s="461"/>
      <c r="W1294" s="461"/>
      <c r="X1294" s="461"/>
      <c r="Y1294" s="461"/>
      <c r="Z1294" s="461"/>
      <c r="AA1294" s="461"/>
      <c r="AB1294" s="461"/>
      <c r="AC1294" s="461"/>
      <c r="AD1294" s="461"/>
      <c r="AE1294" s="461"/>
      <c r="AF1294" s="461"/>
      <c r="AG1294" s="461"/>
      <c r="AH1294" s="461"/>
      <c r="AI1294" s="461"/>
      <c r="AJ1294" s="461"/>
      <c r="AK1294" s="461"/>
      <c r="AL1294" s="461"/>
      <c r="AM1294" s="726"/>
      <c r="AN1294" s="726"/>
      <c r="AO1294" s="726"/>
      <c r="AP1294" s="726"/>
      <c r="AQ1294" s="726"/>
      <c r="AR1294" s="726"/>
      <c r="AS1294" s="726"/>
      <c r="AT1294" s="726"/>
      <c r="AU1294" s="726"/>
      <c r="AV1294" s="726"/>
      <c r="AW1294" s="726"/>
      <c r="AX1294" s="726"/>
      <c r="AY1294" s="726"/>
      <c r="AZ1294" s="726"/>
      <c r="BA1294" s="726"/>
      <c r="BB1294" s="726"/>
      <c r="BC1294" s="726"/>
      <c r="BD1294" s="726"/>
      <c r="BE1294" s="726"/>
      <c r="BF1294" s="726"/>
      <c r="BG1294" s="726"/>
      <c r="BH1294" s="726"/>
      <c r="BI1294" s="726"/>
      <c r="BJ1294" s="726"/>
      <c r="BK1294" s="726"/>
      <c r="BL1294" s="726"/>
    </row>
    <row r="1295" spans="1:64" ht="12" customHeight="1" outlineLevel="2" x14ac:dyDescent="0.2">
      <c r="A1295" s="767" t="s">
        <v>290</v>
      </c>
      <c r="B1295" s="767" t="s">
        <v>311</v>
      </c>
      <c r="C1295" s="726"/>
      <c r="D1295" s="461"/>
      <c r="E1295" s="461"/>
      <c r="F1295" s="461"/>
      <c r="G1295" s="461"/>
      <c r="H1295" s="461"/>
      <c r="I1295" s="461"/>
      <c r="J1295" s="461"/>
      <c r="K1295" s="461"/>
      <c r="L1295" s="461"/>
      <c r="M1295" s="461"/>
      <c r="N1295" s="461"/>
      <c r="O1295" s="461"/>
      <c r="P1295" s="461"/>
      <c r="Q1295" s="461"/>
      <c r="R1295" s="461"/>
      <c r="S1295" s="461"/>
      <c r="T1295" s="461"/>
      <c r="U1295" s="461"/>
      <c r="V1295" s="461"/>
      <c r="W1295" s="461"/>
      <c r="X1295" s="461"/>
      <c r="Y1295" s="461"/>
      <c r="Z1295" s="461"/>
      <c r="AA1295" s="461"/>
      <c r="AB1295" s="461"/>
      <c r="AC1295" s="461"/>
      <c r="AD1295" s="461"/>
      <c r="AE1295" s="461"/>
      <c r="AF1295" s="461"/>
      <c r="AG1295" s="461"/>
      <c r="AH1295" s="461"/>
      <c r="AI1295" s="461"/>
      <c r="AJ1295" s="461"/>
      <c r="AK1295" s="461"/>
      <c r="AL1295" s="461"/>
      <c r="AM1295" s="726"/>
      <c r="AN1295" s="726"/>
      <c r="AO1295" s="726"/>
      <c r="AP1295" s="726"/>
      <c r="AQ1295" s="726"/>
      <c r="AR1295" s="726"/>
      <c r="AS1295" s="726"/>
      <c r="AT1295" s="726"/>
      <c r="AU1295" s="726"/>
      <c r="AV1295" s="726"/>
      <c r="AW1295" s="726"/>
      <c r="AX1295" s="726"/>
      <c r="AY1295" s="726"/>
      <c r="AZ1295" s="726"/>
      <c r="BA1295" s="726"/>
      <c r="BB1295" s="726"/>
      <c r="BC1295" s="726"/>
      <c r="BD1295" s="726"/>
      <c r="BE1295" s="726"/>
      <c r="BF1295" s="726"/>
      <c r="BG1295" s="726"/>
      <c r="BH1295" s="726"/>
      <c r="BI1295" s="726"/>
      <c r="BJ1295" s="726"/>
      <c r="BK1295" s="726"/>
      <c r="BL1295" s="726"/>
    </row>
    <row r="1296" spans="1:64" ht="12" customHeight="1" outlineLevel="2" x14ac:dyDescent="0.2">
      <c r="A1296" s="767" t="s">
        <v>312</v>
      </c>
      <c r="B1296" s="767" t="s">
        <v>313</v>
      </c>
      <c r="C1296" s="726"/>
      <c r="D1296" s="461"/>
      <c r="E1296" s="461"/>
      <c r="F1296" s="461"/>
      <c r="G1296" s="461"/>
      <c r="H1296" s="461"/>
      <c r="I1296" s="461"/>
      <c r="J1296" s="461"/>
      <c r="K1296" s="461"/>
      <c r="L1296" s="461"/>
      <c r="M1296" s="461"/>
      <c r="N1296" s="461"/>
      <c r="O1296" s="461"/>
      <c r="P1296" s="461"/>
      <c r="Q1296" s="461"/>
      <c r="R1296" s="461"/>
      <c r="S1296" s="461"/>
      <c r="T1296" s="461"/>
      <c r="U1296" s="461"/>
      <c r="V1296" s="461"/>
      <c r="W1296" s="461"/>
      <c r="X1296" s="461"/>
      <c r="Y1296" s="461"/>
      <c r="Z1296" s="461"/>
      <c r="AA1296" s="461"/>
      <c r="AB1296" s="461"/>
      <c r="AC1296" s="461"/>
      <c r="AD1296" s="461"/>
      <c r="AE1296" s="461"/>
      <c r="AF1296" s="461"/>
      <c r="AG1296" s="461"/>
      <c r="AH1296" s="461"/>
      <c r="AI1296" s="461"/>
      <c r="AJ1296" s="461"/>
      <c r="AK1296" s="461"/>
      <c r="AL1296" s="461"/>
      <c r="AM1296" s="726"/>
      <c r="AN1296" s="726"/>
      <c r="AO1296" s="726"/>
      <c r="AP1296" s="726"/>
      <c r="AQ1296" s="726"/>
      <c r="AR1296" s="726"/>
      <c r="AS1296" s="726"/>
      <c r="AT1296" s="726"/>
      <c r="AU1296" s="726"/>
      <c r="AV1296" s="726"/>
      <c r="AW1296" s="726"/>
      <c r="AX1296" s="726"/>
      <c r="AY1296" s="726"/>
      <c r="AZ1296" s="726"/>
      <c r="BA1296" s="726"/>
      <c r="BB1296" s="726"/>
      <c r="BC1296" s="726"/>
      <c r="BD1296" s="726"/>
      <c r="BE1296" s="726"/>
      <c r="BF1296" s="726"/>
      <c r="BG1296" s="726"/>
      <c r="BH1296" s="726"/>
      <c r="BI1296" s="726"/>
      <c r="BJ1296" s="726"/>
      <c r="BK1296" s="726"/>
      <c r="BL1296" s="726"/>
    </row>
    <row r="1297" spans="1:64" ht="12" customHeight="1" outlineLevel="2" x14ac:dyDescent="0.2">
      <c r="A1297" s="767"/>
      <c r="B1297" s="767" t="s">
        <v>3</v>
      </c>
      <c r="C1297" s="726"/>
      <c r="D1297" s="461"/>
      <c r="E1297" s="461"/>
      <c r="F1297" s="461"/>
      <c r="G1297" s="461"/>
      <c r="H1297" s="461"/>
      <c r="I1297" s="461"/>
      <c r="J1297" s="461"/>
      <c r="K1297" s="461"/>
      <c r="L1297" s="461"/>
      <c r="M1297" s="461"/>
      <c r="N1297" s="461"/>
      <c r="O1297" s="461"/>
      <c r="P1297" s="461"/>
      <c r="Q1297" s="461"/>
      <c r="R1297" s="461"/>
      <c r="S1297" s="461"/>
      <c r="T1297" s="461"/>
      <c r="U1297" s="461"/>
      <c r="V1297" s="461"/>
      <c r="W1297" s="461"/>
      <c r="X1297" s="461"/>
      <c r="Y1297" s="461"/>
      <c r="Z1297" s="461"/>
      <c r="AA1297" s="461"/>
      <c r="AB1297" s="461"/>
      <c r="AC1297" s="461"/>
      <c r="AD1297" s="461"/>
      <c r="AE1297" s="461"/>
      <c r="AF1297" s="461"/>
      <c r="AG1297" s="461"/>
      <c r="AH1297" s="461"/>
      <c r="AI1297" s="461"/>
      <c r="AJ1297" s="461"/>
      <c r="AK1297" s="461"/>
      <c r="AL1297" s="461"/>
      <c r="AM1297" s="726"/>
      <c r="AN1297" s="726"/>
      <c r="AO1297" s="726"/>
      <c r="AP1297" s="726"/>
      <c r="AQ1297" s="726"/>
      <c r="AR1297" s="726"/>
      <c r="AS1297" s="726"/>
      <c r="AT1297" s="726"/>
      <c r="AU1297" s="726"/>
      <c r="AV1297" s="726"/>
      <c r="AW1297" s="726"/>
      <c r="AX1297" s="726"/>
      <c r="AY1297" s="726"/>
      <c r="AZ1297" s="726"/>
      <c r="BA1297" s="726"/>
      <c r="BB1297" s="726"/>
      <c r="BC1297" s="726"/>
      <c r="BD1297" s="726"/>
      <c r="BE1297" s="726"/>
      <c r="BF1297" s="726"/>
      <c r="BG1297" s="726"/>
      <c r="BH1297" s="726"/>
      <c r="BI1297" s="726"/>
      <c r="BJ1297" s="726"/>
      <c r="BK1297" s="726"/>
      <c r="BL1297" s="726"/>
    </row>
    <row r="1298" spans="1:64" ht="12" customHeight="1" outlineLevel="2" x14ac:dyDescent="0.2">
      <c r="A1298" s="767" t="s">
        <v>308</v>
      </c>
      <c r="B1298" s="767"/>
      <c r="C1298" s="726"/>
      <c r="D1298" s="461"/>
      <c r="E1298" s="461"/>
      <c r="F1298" s="461"/>
      <c r="G1298" s="461"/>
      <c r="H1298" s="461"/>
      <c r="I1298" s="461"/>
      <c r="J1298" s="461"/>
      <c r="K1298" s="461"/>
      <c r="L1298" s="461"/>
      <c r="M1298" s="461"/>
      <c r="N1298" s="461"/>
      <c r="O1298" s="461"/>
      <c r="P1298" s="461"/>
      <c r="Q1298" s="461"/>
      <c r="R1298" s="461"/>
      <c r="S1298" s="461"/>
      <c r="T1298" s="461"/>
      <c r="U1298" s="461"/>
      <c r="V1298" s="461"/>
      <c r="W1298" s="461"/>
      <c r="X1298" s="461"/>
      <c r="Y1298" s="461"/>
      <c r="Z1298" s="461"/>
      <c r="AA1298" s="461"/>
      <c r="AB1298" s="461"/>
      <c r="AC1298" s="461"/>
      <c r="AD1298" s="461"/>
      <c r="AE1298" s="461"/>
      <c r="AF1298" s="461"/>
      <c r="AG1298" s="461"/>
      <c r="AH1298" s="461"/>
      <c r="AI1298" s="461"/>
      <c r="AJ1298" s="461"/>
      <c r="AK1298" s="461"/>
      <c r="AL1298" s="461"/>
      <c r="AM1298" s="726"/>
      <c r="AN1298" s="726"/>
      <c r="AO1298" s="726"/>
      <c r="AP1298" s="726"/>
      <c r="AQ1298" s="726"/>
      <c r="AR1298" s="726"/>
      <c r="AS1298" s="726"/>
      <c r="AT1298" s="726"/>
      <c r="AU1298" s="726"/>
      <c r="AV1298" s="726"/>
      <c r="AW1298" s="726"/>
      <c r="AX1298" s="726"/>
      <c r="AY1298" s="726"/>
      <c r="AZ1298" s="726"/>
      <c r="BA1298" s="726"/>
      <c r="BB1298" s="726"/>
      <c r="BC1298" s="726"/>
      <c r="BD1298" s="726"/>
      <c r="BE1298" s="726"/>
      <c r="BF1298" s="726"/>
      <c r="BG1298" s="726"/>
      <c r="BH1298" s="726"/>
      <c r="BI1298" s="726"/>
      <c r="BJ1298" s="726"/>
      <c r="BK1298" s="726"/>
      <c r="BL1298" s="726"/>
    </row>
    <row r="1299" spans="1:64" ht="12" customHeight="1" outlineLevel="2" x14ac:dyDescent="0.2">
      <c r="A1299" s="767"/>
      <c r="B1299" s="767"/>
      <c r="C1299" s="726"/>
      <c r="D1299" s="461"/>
      <c r="E1299" s="461"/>
      <c r="F1299" s="461"/>
      <c r="G1299" s="461"/>
      <c r="H1299" s="461"/>
      <c r="I1299" s="461"/>
      <c r="J1299" s="461"/>
      <c r="K1299" s="461"/>
      <c r="L1299" s="461"/>
      <c r="M1299" s="461"/>
      <c r="N1299" s="461"/>
      <c r="O1299" s="461"/>
      <c r="P1299" s="461"/>
      <c r="Q1299" s="461"/>
      <c r="R1299" s="461"/>
      <c r="S1299" s="461"/>
      <c r="T1299" s="461"/>
      <c r="U1299" s="461"/>
      <c r="V1299" s="461"/>
      <c r="W1299" s="461"/>
      <c r="X1299" s="461"/>
      <c r="Y1299" s="461"/>
      <c r="Z1299" s="461"/>
      <c r="AA1299" s="461"/>
      <c r="AB1299" s="461"/>
      <c r="AC1299" s="461"/>
      <c r="AD1299" s="461"/>
      <c r="AE1299" s="461"/>
      <c r="AF1299" s="461"/>
      <c r="AG1299" s="461"/>
      <c r="AH1299" s="461"/>
      <c r="AI1299" s="461"/>
      <c r="AJ1299" s="461"/>
      <c r="AK1299" s="461"/>
      <c r="AL1299" s="461"/>
      <c r="AM1299" s="726"/>
      <c r="AN1299" s="726"/>
      <c r="AO1299" s="726"/>
      <c r="AP1299" s="726"/>
      <c r="AQ1299" s="726"/>
      <c r="AR1299" s="726"/>
      <c r="AS1299" s="726"/>
      <c r="AT1299" s="726"/>
      <c r="AU1299" s="726"/>
      <c r="AV1299" s="726"/>
      <c r="AW1299" s="726"/>
      <c r="AX1299" s="726"/>
      <c r="AY1299" s="726"/>
      <c r="AZ1299" s="726"/>
      <c r="BA1299" s="726"/>
      <c r="BB1299" s="726"/>
      <c r="BC1299" s="726"/>
      <c r="BD1299" s="726"/>
      <c r="BE1299" s="726"/>
      <c r="BF1299" s="726"/>
      <c r="BG1299" s="726"/>
      <c r="BH1299" s="726"/>
      <c r="BI1299" s="726"/>
      <c r="BJ1299" s="726"/>
      <c r="BK1299" s="726"/>
      <c r="BL1299" s="726"/>
    </row>
    <row r="1300" spans="1:64" ht="12" customHeight="1" outlineLevel="2" x14ac:dyDescent="0.2">
      <c r="A1300" s="767" t="s">
        <v>1858</v>
      </c>
      <c r="B1300" s="767"/>
      <c r="C1300" s="726"/>
      <c r="D1300" s="461"/>
      <c r="E1300" s="461"/>
      <c r="F1300" s="461"/>
      <c r="G1300" s="461"/>
      <c r="H1300" s="461"/>
      <c r="I1300" s="461"/>
      <c r="J1300" s="461"/>
      <c r="K1300" s="461"/>
      <c r="L1300" s="461"/>
      <c r="M1300" s="461"/>
      <c r="N1300" s="461"/>
      <c r="O1300" s="461"/>
      <c r="P1300" s="461"/>
      <c r="Q1300" s="461"/>
      <c r="R1300" s="461"/>
      <c r="S1300" s="461"/>
      <c r="T1300" s="461"/>
      <c r="U1300" s="461"/>
      <c r="V1300" s="461"/>
      <c r="W1300" s="461"/>
      <c r="X1300" s="461"/>
      <c r="Y1300" s="461"/>
      <c r="Z1300" s="461"/>
      <c r="AA1300" s="461"/>
      <c r="AB1300" s="461"/>
      <c r="AC1300" s="461"/>
      <c r="AD1300" s="461"/>
      <c r="AE1300" s="461"/>
      <c r="AF1300" s="461"/>
      <c r="AG1300" s="461"/>
      <c r="AH1300" s="461"/>
      <c r="AI1300" s="461"/>
      <c r="AJ1300" s="461"/>
      <c r="AK1300" s="461"/>
      <c r="AL1300" s="461"/>
      <c r="AM1300" s="726"/>
      <c r="AN1300" s="726"/>
      <c r="AO1300" s="726"/>
      <c r="AP1300" s="726"/>
      <c r="AQ1300" s="726"/>
      <c r="AR1300" s="726"/>
      <c r="AS1300" s="726"/>
      <c r="AT1300" s="726"/>
      <c r="AU1300" s="726"/>
      <c r="AV1300" s="726"/>
      <c r="AW1300" s="726"/>
      <c r="AX1300" s="726"/>
      <c r="AY1300" s="726"/>
      <c r="AZ1300" s="726"/>
      <c r="BA1300" s="726"/>
      <c r="BB1300" s="726"/>
      <c r="BC1300" s="726"/>
      <c r="BD1300" s="726"/>
      <c r="BE1300" s="726"/>
      <c r="BF1300" s="726"/>
      <c r="BG1300" s="726"/>
      <c r="BH1300" s="726"/>
      <c r="BI1300" s="726"/>
      <c r="BJ1300" s="726"/>
      <c r="BK1300" s="726"/>
      <c r="BL1300" s="726"/>
    </row>
    <row r="1301" spans="1:64" ht="12" customHeight="1" outlineLevel="2" x14ac:dyDescent="0.2">
      <c r="A1301" s="767"/>
      <c r="B1301" s="767"/>
      <c r="C1301" s="726"/>
      <c r="D1301" s="461"/>
      <c r="E1301" s="461"/>
      <c r="F1301" s="461"/>
      <c r="G1301" s="461"/>
      <c r="H1301" s="461"/>
      <c r="I1301" s="461"/>
      <c r="J1301" s="461"/>
      <c r="K1301" s="461"/>
      <c r="L1301" s="461"/>
      <c r="M1301" s="461"/>
      <c r="N1301" s="461"/>
      <c r="O1301" s="461"/>
      <c r="P1301" s="461"/>
      <c r="Q1301" s="461"/>
      <c r="R1301" s="461"/>
      <c r="S1301" s="461"/>
      <c r="T1301" s="461"/>
      <c r="U1301" s="461"/>
      <c r="V1301" s="461"/>
      <c r="W1301" s="461"/>
      <c r="X1301" s="461"/>
      <c r="Y1301" s="461"/>
      <c r="Z1301" s="461"/>
      <c r="AA1301" s="461"/>
      <c r="AB1301" s="461"/>
      <c r="AC1301" s="461"/>
      <c r="AD1301" s="461"/>
      <c r="AE1301" s="461"/>
      <c r="AF1301" s="461"/>
      <c r="AG1301" s="461"/>
      <c r="AH1301" s="461"/>
      <c r="AI1301" s="461"/>
      <c r="AJ1301" s="461"/>
      <c r="AK1301" s="461"/>
      <c r="AL1301" s="461"/>
      <c r="AM1301" s="726"/>
      <c r="AN1301" s="726"/>
      <c r="AO1301" s="726"/>
      <c r="AP1301" s="726"/>
      <c r="AQ1301" s="726"/>
      <c r="AR1301" s="726"/>
      <c r="AS1301" s="726"/>
      <c r="AT1301" s="726"/>
      <c r="AU1301" s="726"/>
      <c r="AV1301" s="726"/>
      <c r="AW1301" s="726"/>
      <c r="AX1301" s="726"/>
      <c r="AY1301" s="726"/>
      <c r="AZ1301" s="726"/>
      <c r="BA1301" s="726"/>
      <c r="BB1301" s="726"/>
      <c r="BC1301" s="726"/>
      <c r="BD1301" s="726"/>
      <c r="BE1301" s="726"/>
      <c r="BF1301" s="726"/>
      <c r="BG1301" s="726"/>
      <c r="BH1301" s="726"/>
      <c r="BI1301" s="726"/>
      <c r="BJ1301" s="726"/>
      <c r="BK1301" s="726"/>
      <c r="BL1301" s="726"/>
    </row>
    <row r="1302" spans="1:64" ht="12" customHeight="1" outlineLevel="2" x14ac:dyDescent="0.2">
      <c r="A1302" s="767" t="s">
        <v>271</v>
      </c>
      <c r="B1302" s="767" t="s">
        <v>272</v>
      </c>
      <c r="C1302" s="726"/>
      <c r="D1302" s="461"/>
      <c r="E1302" s="461"/>
      <c r="F1302" s="461"/>
      <c r="G1302" s="461"/>
      <c r="H1302" s="461"/>
      <c r="I1302" s="461"/>
      <c r="J1302" s="461"/>
      <c r="K1302" s="461"/>
      <c r="L1302" s="461"/>
      <c r="M1302" s="461"/>
      <c r="N1302" s="461"/>
      <c r="O1302" s="461"/>
      <c r="P1302" s="461"/>
      <c r="Q1302" s="461"/>
      <c r="R1302" s="461"/>
      <c r="S1302" s="461"/>
      <c r="T1302" s="461"/>
      <c r="U1302" s="461"/>
      <c r="V1302" s="461"/>
      <c r="W1302" s="461"/>
      <c r="X1302" s="461"/>
      <c r="Y1302" s="461"/>
      <c r="Z1302" s="461"/>
      <c r="AA1302" s="461"/>
      <c r="AB1302" s="461"/>
      <c r="AC1302" s="461"/>
      <c r="AD1302" s="461"/>
      <c r="AE1302" s="461"/>
      <c r="AF1302" s="461"/>
      <c r="AG1302" s="461"/>
      <c r="AH1302" s="461"/>
      <c r="AI1302" s="461"/>
      <c r="AJ1302" s="461"/>
      <c r="AK1302" s="461"/>
      <c r="AL1302" s="461"/>
      <c r="AM1302" s="726"/>
      <c r="AN1302" s="726"/>
      <c r="AO1302" s="726"/>
      <c r="AP1302" s="726"/>
      <c r="AQ1302" s="726"/>
      <c r="AR1302" s="726"/>
      <c r="AS1302" s="726"/>
      <c r="AT1302" s="726"/>
      <c r="AU1302" s="726"/>
      <c r="AV1302" s="726"/>
      <c r="AW1302" s="726"/>
      <c r="AX1302" s="726"/>
      <c r="AY1302" s="726"/>
      <c r="AZ1302" s="726"/>
      <c r="BA1302" s="726"/>
      <c r="BB1302" s="726"/>
      <c r="BC1302" s="726"/>
      <c r="BD1302" s="726"/>
      <c r="BE1302" s="726"/>
      <c r="BF1302" s="726"/>
      <c r="BG1302" s="726"/>
      <c r="BH1302" s="726"/>
      <c r="BI1302" s="726"/>
      <c r="BJ1302" s="726"/>
      <c r="BK1302" s="726"/>
      <c r="BL1302" s="726"/>
    </row>
    <row r="1303" spans="1:64" ht="12" customHeight="1" outlineLevel="2" x14ac:dyDescent="0.2">
      <c r="A1303" s="767" t="s">
        <v>273</v>
      </c>
      <c r="B1303" s="767" t="s">
        <v>274</v>
      </c>
      <c r="C1303" s="726"/>
      <c r="D1303" s="461"/>
      <c r="E1303" s="461"/>
      <c r="F1303" s="461"/>
      <c r="G1303" s="461"/>
      <c r="H1303" s="461"/>
      <c r="I1303" s="461"/>
      <c r="J1303" s="461"/>
      <c r="K1303" s="461"/>
      <c r="L1303" s="461"/>
      <c r="M1303" s="461"/>
      <c r="N1303" s="461"/>
      <c r="O1303" s="461"/>
      <c r="P1303" s="461"/>
      <c r="Q1303" s="461"/>
      <c r="R1303" s="461"/>
      <c r="S1303" s="461"/>
      <c r="T1303" s="461"/>
      <c r="U1303" s="461"/>
      <c r="V1303" s="461"/>
      <c r="W1303" s="461"/>
      <c r="X1303" s="461"/>
      <c r="Y1303" s="461"/>
      <c r="Z1303" s="461"/>
      <c r="AA1303" s="461"/>
      <c r="AB1303" s="461"/>
      <c r="AC1303" s="461"/>
      <c r="AD1303" s="461"/>
      <c r="AE1303" s="461"/>
      <c r="AF1303" s="461"/>
      <c r="AG1303" s="461"/>
      <c r="AH1303" s="461"/>
      <c r="AI1303" s="461"/>
      <c r="AJ1303" s="461"/>
      <c r="AK1303" s="461"/>
      <c r="AL1303" s="461"/>
      <c r="AM1303" s="726"/>
      <c r="AN1303" s="726"/>
      <c r="AO1303" s="726"/>
      <c r="AP1303" s="726"/>
      <c r="AQ1303" s="726"/>
      <c r="AR1303" s="726"/>
      <c r="AS1303" s="726"/>
      <c r="AT1303" s="726"/>
      <c r="AU1303" s="726"/>
      <c r="AV1303" s="726"/>
      <c r="AW1303" s="726"/>
      <c r="AX1303" s="726"/>
      <c r="AY1303" s="726"/>
      <c r="AZ1303" s="726"/>
      <c r="BA1303" s="726"/>
      <c r="BB1303" s="726"/>
      <c r="BC1303" s="726"/>
      <c r="BD1303" s="726"/>
      <c r="BE1303" s="726"/>
      <c r="BF1303" s="726"/>
      <c r="BG1303" s="726"/>
      <c r="BH1303" s="726"/>
      <c r="BI1303" s="726"/>
      <c r="BJ1303" s="726"/>
      <c r="BK1303" s="726"/>
      <c r="BL1303" s="726"/>
    </row>
    <row r="1304" spans="1:64" ht="12" customHeight="1" outlineLevel="2" x14ac:dyDescent="0.2">
      <c r="A1304" s="767" t="s">
        <v>19</v>
      </c>
      <c r="B1304" s="767" t="s">
        <v>275</v>
      </c>
      <c r="C1304" s="726"/>
      <c r="D1304" s="461"/>
      <c r="E1304" s="461"/>
      <c r="F1304" s="461"/>
      <c r="G1304" s="461"/>
      <c r="H1304" s="461"/>
      <c r="I1304" s="461"/>
      <c r="J1304" s="461"/>
      <c r="K1304" s="461"/>
      <c r="L1304" s="461"/>
      <c r="M1304" s="461"/>
      <c r="N1304" s="461"/>
      <c r="O1304" s="461"/>
      <c r="P1304" s="461"/>
      <c r="Q1304" s="461"/>
      <c r="R1304" s="461"/>
      <c r="S1304" s="461"/>
      <c r="T1304" s="461"/>
      <c r="U1304" s="461"/>
      <c r="V1304" s="461"/>
      <c r="W1304" s="461"/>
      <c r="X1304" s="461"/>
      <c r="Y1304" s="461"/>
      <c r="Z1304" s="461"/>
      <c r="AA1304" s="461"/>
      <c r="AB1304" s="461"/>
      <c r="AC1304" s="461"/>
      <c r="AD1304" s="461"/>
      <c r="AE1304" s="461"/>
      <c r="AF1304" s="461"/>
      <c r="AG1304" s="461"/>
      <c r="AH1304" s="461"/>
      <c r="AI1304" s="461"/>
      <c r="AJ1304" s="461"/>
      <c r="AK1304" s="461"/>
      <c r="AL1304" s="461"/>
      <c r="AM1304" s="726"/>
      <c r="AN1304" s="726"/>
      <c r="AO1304" s="726"/>
      <c r="AP1304" s="726"/>
      <c r="AQ1304" s="726"/>
      <c r="AR1304" s="726"/>
      <c r="AS1304" s="726"/>
      <c r="AT1304" s="726"/>
      <c r="AU1304" s="726"/>
      <c r="AV1304" s="726"/>
      <c r="AW1304" s="726"/>
      <c r="AX1304" s="726"/>
      <c r="AY1304" s="726"/>
      <c r="AZ1304" s="726"/>
      <c r="BA1304" s="726"/>
      <c r="BB1304" s="726"/>
      <c r="BC1304" s="726"/>
      <c r="BD1304" s="726"/>
      <c r="BE1304" s="726"/>
      <c r="BF1304" s="726"/>
      <c r="BG1304" s="726"/>
      <c r="BH1304" s="726"/>
      <c r="BI1304" s="726"/>
      <c r="BJ1304" s="726"/>
      <c r="BK1304" s="726"/>
      <c r="BL1304" s="726"/>
    </row>
    <row r="1305" spans="1:64" ht="12" customHeight="1" outlineLevel="2" x14ac:dyDescent="0.2">
      <c r="A1305" s="767" t="s">
        <v>20</v>
      </c>
      <c r="B1305" s="767" t="s">
        <v>22</v>
      </c>
      <c r="C1305" s="726"/>
      <c r="D1305" s="461"/>
      <c r="E1305" s="461"/>
      <c r="F1305" s="461"/>
      <c r="G1305" s="461"/>
      <c r="H1305" s="461"/>
      <c r="I1305" s="461"/>
      <c r="J1305" s="461"/>
      <c r="K1305" s="461"/>
      <c r="L1305" s="461"/>
      <c r="M1305" s="461"/>
      <c r="N1305" s="461"/>
      <c r="O1305" s="461"/>
      <c r="P1305" s="461"/>
      <c r="Q1305" s="461"/>
      <c r="R1305" s="461"/>
      <c r="S1305" s="461"/>
      <c r="T1305" s="461"/>
      <c r="U1305" s="461"/>
      <c r="V1305" s="461"/>
      <c r="W1305" s="461"/>
      <c r="X1305" s="461"/>
      <c r="Y1305" s="461"/>
      <c r="Z1305" s="461"/>
      <c r="AA1305" s="461"/>
      <c r="AB1305" s="461"/>
      <c r="AC1305" s="461"/>
      <c r="AD1305" s="461"/>
      <c r="AE1305" s="461"/>
      <c r="AF1305" s="461"/>
      <c r="AG1305" s="461"/>
      <c r="AH1305" s="461"/>
      <c r="AI1305" s="461"/>
      <c r="AJ1305" s="461"/>
      <c r="AK1305" s="461"/>
      <c r="AL1305" s="461"/>
      <c r="AM1305" s="726"/>
      <c r="AN1305" s="726"/>
      <c r="AO1305" s="726"/>
      <c r="AP1305" s="726"/>
      <c r="AQ1305" s="726"/>
      <c r="AR1305" s="726"/>
      <c r="AS1305" s="726"/>
      <c r="AT1305" s="726"/>
      <c r="AU1305" s="726"/>
      <c r="AV1305" s="726"/>
      <c r="AW1305" s="726"/>
      <c r="AX1305" s="726"/>
      <c r="AY1305" s="726"/>
      <c r="AZ1305" s="726"/>
      <c r="BA1305" s="726"/>
      <c r="BB1305" s="726"/>
      <c r="BC1305" s="726"/>
      <c r="BD1305" s="726"/>
      <c r="BE1305" s="726"/>
      <c r="BF1305" s="726"/>
      <c r="BG1305" s="726"/>
      <c r="BH1305" s="726"/>
      <c r="BI1305" s="726"/>
      <c r="BJ1305" s="726"/>
      <c r="BK1305" s="726"/>
      <c r="BL1305" s="726"/>
    </row>
    <row r="1306" spans="1:64" ht="12" customHeight="1" outlineLevel="2" x14ac:dyDescent="0.2">
      <c r="A1306" s="767" t="s">
        <v>21</v>
      </c>
      <c r="B1306" s="767" t="s">
        <v>276</v>
      </c>
      <c r="C1306" s="726"/>
      <c r="D1306" s="461"/>
      <c r="E1306" s="461"/>
      <c r="F1306" s="461"/>
      <c r="G1306" s="461"/>
      <c r="H1306" s="461"/>
      <c r="I1306" s="461"/>
      <c r="J1306" s="461"/>
      <c r="K1306" s="461"/>
      <c r="L1306" s="461"/>
      <c r="M1306" s="461"/>
      <c r="N1306" s="461"/>
      <c r="O1306" s="461"/>
      <c r="P1306" s="461"/>
      <c r="Q1306" s="461"/>
      <c r="R1306" s="461"/>
      <c r="S1306" s="461"/>
      <c r="T1306" s="461"/>
      <c r="U1306" s="461"/>
      <c r="V1306" s="461"/>
      <c r="W1306" s="461"/>
      <c r="X1306" s="461"/>
      <c r="Y1306" s="461"/>
      <c r="Z1306" s="461"/>
      <c r="AA1306" s="461"/>
      <c r="AB1306" s="461"/>
      <c r="AC1306" s="461"/>
      <c r="AD1306" s="461"/>
      <c r="AE1306" s="461"/>
      <c r="AF1306" s="461"/>
      <c r="AG1306" s="461"/>
      <c r="AH1306" s="461"/>
      <c r="AI1306" s="461"/>
      <c r="AJ1306" s="461"/>
      <c r="AK1306" s="461"/>
      <c r="AL1306" s="461"/>
      <c r="AM1306" s="726"/>
      <c r="AN1306" s="726"/>
      <c r="AO1306" s="726"/>
      <c r="AP1306" s="726"/>
      <c r="AQ1306" s="726"/>
      <c r="AR1306" s="726"/>
      <c r="AS1306" s="726"/>
      <c r="AT1306" s="726"/>
      <c r="AU1306" s="726"/>
      <c r="AV1306" s="726"/>
      <c r="AW1306" s="726"/>
      <c r="AX1306" s="726"/>
      <c r="AY1306" s="726"/>
      <c r="AZ1306" s="726"/>
      <c r="BA1306" s="726"/>
      <c r="BB1306" s="726"/>
      <c r="BC1306" s="726"/>
      <c r="BD1306" s="726"/>
      <c r="BE1306" s="726"/>
      <c r="BF1306" s="726"/>
      <c r="BG1306" s="726"/>
      <c r="BH1306" s="726"/>
      <c r="BI1306" s="726"/>
      <c r="BJ1306" s="726"/>
      <c r="BK1306" s="726"/>
      <c r="BL1306" s="726"/>
    </row>
    <row r="1307" spans="1:64" ht="12" customHeight="1" outlineLevel="2" x14ac:dyDescent="0.2">
      <c r="A1307" s="767" t="s">
        <v>23</v>
      </c>
      <c r="B1307" s="767" t="s">
        <v>277</v>
      </c>
      <c r="C1307" s="726"/>
      <c r="D1307" s="461"/>
      <c r="E1307" s="461"/>
      <c r="F1307" s="461"/>
      <c r="G1307" s="461"/>
      <c r="H1307" s="461"/>
      <c r="I1307" s="461"/>
      <c r="J1307" s="461"/>
      <c r="K1307" s="461"/>
      <c r="L1307" s="461"/>
      <c r="M1307" s="461"/>
      <c r="N1307" s="461"/>
      <c r="O1307" s="461"/>
      <c r="P1307" s="461"/>
      <c r="Q1307" s="461"/>
      <c r="R1307" s="461"/>
      <c r="S1307" s="461"/>
      <c r="T1307" s="461"/>
      <c r="U1307" s="461"/>
      <c r="V1307" s="461"/>
      <c r="W1307" s="461"/>
      <c r="X1307" s="461"/>
      <c r="Y1307" s="461"/>
      <c r="Z1307" s="461"/>
      <c r="AA1307" s="461"/>
      <c r="AB1307" s="461"/>
      <c r="AC1307" s="461"/>
      <c r="AD1307" s="461"/>
      <c r="AE1307" s="461"/>
      <c r="AF1307" s="461"/>
      <c r="AG1307" s="461"/>
      <c r="AH1307" s="461"/>
      <c r="AI1307" s="461"/>
      <c r="AJ1307" s="461"/>
      <c r="AK1307" s="461"/>
      <c r="AL1307" s="461"/>
      <c r="AM1307" s="726"/>
      <c r="AN1307" s="726"/>
      <c r="AO1307" s="726"/>
      <c r="AP1307" s="726"/>
      <c r="AQ1307" s="726"/>
      <c r="AR1307" s="726"/>
      <c r="AS1307" s="726"/>
      <c r="AT1307" s="726"/>
      <c r="AU1307" s="726"/>
      <c r="AV1307" s="726"/>
      <c r="AW1307" s="726"/>
      <c r="AX1307" s="726"/>
      <c r="AY1307" s="726"/>
      <c r="AZ1307" s="726"/>
      <c r="BA1307" s="726"/>
      <c r="BB1307" s="726"/>
      <c r="BC1307" s="726"/>
      <c r="BD1307" s="726"/>
      <c r="BE1307" s="726"/>
      <c r="BF1307" s="726"/>
      <c r="BG1307" s="726"/>
      <c r="BH1307" s="726"/>
      <c r="BI1307" s="726"/>
      <c r="BJ1307" s="726"/>
      <c r="BK1307" s="726"/>
      <c r="BL1307" s="726"/>
    </row>
    <row r="1308" spans="1:64" ht="12" customHeight="1" outlineLevel="2" x14ac:dyDescent="0.2">
      <c r="A1308" s="767" t="s">
        <v>24</v>
      </c>
      <c r="B1308" s="767" t="s">
        <v>25</v>
      </c>
      <c r="C1308" s="726"/>
      <c r="D1308" s="461"/>
      <c r="E1308" s="461"/>
      <c r="F1308" s="461"/>
      <c r="G1308" s="461"/>
      <c r="H1308" s="461"/>
      <c r="I1308" s="461"/>
      <c r="J1308" s="461"/>
      <c r="K1308" s="461"/>
      <c r="L1308" s="461"/>
      <c r="M1308" s="461"/>
      <c r="N1308" s="461"/>
      <c r="O1308" s="461"/>
      <c r="P1308" s="461"/>
      <c r="Q1308" s="461"/>
      <c r="R1308" s="461"/>
      <c r="S1308" s="461"/>
      <c r="T1308" s="461"/>
      <c r="U1308" s="461"/>
      <c r="V1308" s="461"/>
      <c r="W1308" s="461"/>
      <c r="X1308" s="461"/>
      <c r="Y1308" s="461"/>
      <c r="Z1308" s="461"/>
      <c r="AA1308" s="461"/>
      <c r="AB1308" s="461"/>
      <c r="AC1308" s="461"/>
      <c r="AD1308" s="461"/>
      <c r="AE1308" s="461"/>
      <c r="AF1308" s="461"/>
      <c r="AG1308" s="461"/>
      <c r="AH1308" s="461"/>
      <c r="AI1308" s="461"/>
      <c r="AJ1308" s="461"/>
      <c r="AK1308" s="461"/>
      <c r="AL1308" s="461"/>
      <c r="AM1308" s="726"/>
      <c r="AN1308" s="726"/>
      <c r="AO1308" s="726"/>
      <c r="AP1308" s="726"/>
      <c r="AQ1308" s="726"/>
      <c r="AR1308" s="726"/>
      <c r="AS1308" s="726"/>
      <c r="AT1308" s="726"/>
      <c r="AU1308" s="726"/>
      <c r="AV1308" s="726"/>
      <c r="AW1308" s="726"/>
      <c r="AX1308" s="726"/>
      <c r="AY1308" s="726"/>
      <c r="AZ1308" s="726"/>
      <c r="BA1308" s="726"/>
      <c r="BB1308" s="726"/>
      <c r="BC1308" s="726"/>
      <c r="BD1308" s="726"/>
      <c r="BE1308" s="726"/>
      <c r="BF1308" s="726"/>
      <c r="BG1308" s="726"/>
      <c r="BH1308" s="726"/>
      <c r="BI1308" s="726"/>
      <c r="BJ1308" s="726"/>
      <c r="BK1308" s="726"/>
      <c r="BL1308" s="726"/>
    </row>
    <row r="1309" spans="1:64" ht="12" customHeight="1" outlineLevel="2" x14ac:dyDescent="0.2">
      <c r="A1309" s="767" t="s">
        <v>26</v>
      </c>
      <c r="B1309" s="767" t="s">
        <v>278</v>
      </c>
      <c r="C1309" s="726"/>
      <c r="D1309" s="461"/>
      <c r="E1309" s="461"/>
      <c r="F1309" s="461"/>
      <c r="G1309" s="461"/>
      <c r="H1309" s="461"/>
      <c r="I1309" s="461"/>
      <c r="J1309" s="461"/>
      <c r="K1309" s="461"/>
      <c r="L1309" s="461"/>
      <c r="M1309" s="461"/>
      <c r="N1309" s="461"/>
      <c r="O1309" s="461"/>
      <c r="P1309" s="461"/>
      <c r="Q1309" s="461"/>
      <c r="R1309" s="461"/>
      <c r="S1309" s="461"/>
      <c r="T1309" s="461"/>
      <c r="U1309" s="461"/>
      <c r="V1309" s="461"/>
      <c r="W1309" s="461"/>
      <c r="X1309" s="461"/>
      <c r="Y1309" s="461"/>
      <c r="Z1309" s="461"/>
      <c r="AA1309" s="461"/>
      <c r="AB1309" s="461"/>
      <c r="AC1309" s="461"/>
      <c r="AD1309" s="461"/>
      <c r="AE1309" s="461"/>
      <c r="AF1309" s="461"/>
      <c r="AG1309" s="461"/>
      <c r="AH1309" s="461"/>
      <c r="AI1309" s="461"/>
      <c r="AJ1309" s="461"/>
      <c r="AK1309" s="461"/>
      <c r="AL1309" s="461"/>
      <c r="AM1309" s="726"/>
      <c r="AN1309" s="726"/>
      <c r="AO1309" s="726"/>
      <c r="AP1309" s="726"/>
      <c r="AQ1309" s="726"/>
      <c r="AR1309" s="726"/>
      <c r="AS1309" s="726"/>
      <c r="AT1309" s="726"/>
      <c r="AU1309" s="726"/>
      <c r="AV1309" s="726"/>
      <c r="AW1309" s="726"/>
      <c r="AX1309" s="726"/>
      <c r="AY1309" s="726"/>
      <c r="AZ1309" s="726"/>
      <c r="BA1309" s="726"/>
      <c r="BB1309" s="726"/>
      <c r="BC1309" s="726"/>
      <c r="BD1309" s="726"/>
      <c r="BE1309" s="726"/>
      <c r="BF1309" s="726"/>
      <c r="BG1309" s="726"/>
      <c r="BH1309" s="726"/>
      <c r="BI1309" s="726"/>
      <c r="BJ1309" s="726"/>
      <c r="BK1309" s="726"/>
      <c r="BL1309" s="726"/>
    </row>
    <row r="1310" spans="1:64" ht="12" customHeight="1" outlineLevel="2" x14ac:dyDescent="0.2">
      <c r="A1310" s="767" t="s">
        <v>27</v>
      </c>
      <c r="B1310" s="767" t="s">
        <v>279</v>
      </c>
      <c r="C1310" s="726"/>
      <c r="D1310" s="461"/>
      <c r="E1310" s="461"/>
      <c r="F1310" s="461"/>
      <c r="G1310" s="461"/>
      <c r="H1310" s="461"/>
      <c r="I1310" s="461"/>
      <c r="J1310" s="461"/>
      <c r="K1310" s="461"/>
      <c r="L1310" s="461"/>
      <c r="M1310" s="461"/>
      <c r="N1310" s="461"/>
      <c r="O1310" s="461"/>
      <c r="P1310" s="461"/>
      <c r="Q1310" s="461"/>
      <c r="R1310" s="461"/>
      <c r="S1310" s="461"/>
      <c r="T1310" s="461"/>
      <c r="U1310" s="461"/>
      <c r="V1310" s="461"/>
      <c r="W1310" s="461"/>
      <c r="X1310" s="461"/>
      <c r="Y1310" s="461"/>
      <c r="Z1310" s="461"/>
      <c r="AA1310" s="461"/>
      <c r="AB1310" s="461"/>
      <c r="AC1310" s="461"/>
      <c r="AD1310" s="461"/>
      <c r="AE1310" s="461"/>
      <c r="AF1310" s="461"/>
      <c r="AG1310" s="461"/>
      <c r="AH1310" s="461"/>
      <c r="AI1310" s="461"/>
      <c r="AJ1310" s="461"/>
      <c r="AK1310" s="461"/>
      <c r="AL1310" s="461"/>
      <c r="AM1310" s="726"/>
      <c r="AN1310" s="726"/>
      <c r="AO1310" s="726"/>
      <c r="AP1310" s="726"/>
      <c r="AQ1310" s="726"/>
      <c r="AR1310" s="726"/>
      <c r="AS1310" s="726"/>
      <c r="AT1310" s="726"/>
      <c r="AU1310" s="726"/>
      <c r="AV1310" s="726"/>
      <c r="AW1310" s="726"/>
      <c r="AX1310" s="726"/>
      <c r="AY1310" s="726"/>
      <c r="AZ1310" s="726"/>
      <c r="BA1310" s="726"/>
      <c r="BB1310" s="726"/>
      <c r="BC1310" s="726"/>
      <c r="BD1310" s="726"/>
      <c r="BE1310" s="726"/>
      <c r="BF1310" s="726"/>
      <c r="BG1310" s="726"/>
      <c r="BH1310" s="726"/>
      <c r="BI1310" s="726"/>
      <c r="BJ1310" s="726"/>
      <c r="BK1310" s="726"/>
      <c r="BL1310" s="726"/>
    </row>
    <row r="1311" spans="1:64" ht="12" customHeight="1" outlineLevel="2" x14ac:dyDescent="0.2">
      <c r="A1311" s="767" t="s">
        <v>28</v>
      </c>
      <c r="B1311" s="767" t="s">
        <v>280</v>
      </c>
      <c r="C1311" s="726"/>
      <c r="D1311" s="461"/>
      <c r="E1311" s="461"/>
      <c r="F1311" s="461"/>
      <c r="G1311" s="461"/>
      <c r="H1311" s="461"/>
      <c r="I1311" s="461"/>
      <c r="J1311" s="461"/>
      <c r="K1311" s="461"/>
      <c r="L1311" s="461"/>
      <c r="M1311" s="461"/>
      <c r="N1311" s="461"/>
      <c r="O1311" s="461"/>
      <c r="P1311" s="461"/>
      <c r="Q1311" s="461"/>
      <c r="R1311" s="461"/>
      <c r="S1311" s="461"/>
      <c r="T1311" s="461"/>
      <c r="U1311" s="461"/>
      <c r="V1311" s="461"/>
      <c r="W1311" s="461"/>
      <c r="X1311" s="461"/>
      <c r="Y1311" s="461"/>
      <c r="Z1311" s="461"/>
      <c r="AA1311" s="461"/>
      <c r="AB1311" s="461"/>
      <c r="AC1311" s="461"/>
      <c r="AD1311" s="461"/>
      <c r="AE1311" s="461"/>
      <c r="AF1311" s="461"/>
      <c r="AG1311" s="461"/>
      <c r="AH1311" s="461"/>
      <c r="AI1311" s="461"/>
      <c r="AJ1311" s="461"/>
      <c r="AK1311" s="461"/>
      <c r="AL1311" s="461"/>
      <c r="AM1311" s="726"/>
      <c r="AN1311" s="726"/>
      <c r="AO1311" s="726"/>
      <c r="AP1311" s="726"/>
      <c r="AQ1311" s="726"/>
      <c r="AR1311" s="726"/>
      <c r="AS1311" s="726"/>
      <c r="AT1311" s="726"/>
      <c r="AU1311" s="726"/>
      <c r="AV1311" s="726"/>
      <c r="AW1311" s="726"/>
      <c r="AX1311" s="726"/>
      <c r="AY1311" s="726"/>
      <c r="AZ1311" s="726"/>
      <c r="BA1311" s="726"/>
      <c r="BB1311" s="726"/>
      <c r="BC1311" s="726"/>
      <c r="BD1311" s="726"/>
      <c r="BE1311" s="726"/>
      <c r="BF1311" s="726"/>
      <c r="BG1311" s="726"/>
      <c r="BH1311" s="726"/>
      <c r="BI1311" s="726"/>
      <c r="BJ1311" s="726"/>
      <c r="BK1311" s="726"/>
      <c r="BL1311" s="726"/>
    </row>
    <row r="1312" spans="1:64" ht="12" customHeight="1" outlineLevel="2" x14ac:dyDescent="0.2">
      <c r="A1312" s="767" t="s">
        <v>29</v>
      </c>
      <c r="B1312" s="767" t="s">
        <v>281</v>
      </c>
      <c r="C1312" s="726"/>
      <c r="D1312" s="461"/>
      <c r="E1312" s="461"/>
      <c r="F1312" s="461"/>
      <c r="G1312" s="461"/>
      <c r="H1312" s="461"/>
      <c r="I1312" s="461"/>
      <c r="J1312" s="461"/>
      <c r="K1312" s="461"/>
      <c r="L1312" s="461"/>
      <c r="M1312" s="461"/>
      <c r="N1312" s="461"/>
      <c r="O1312" s="461"/>
      <c r="P1312" s="461"/>
      <c r="Q1312" s="461"/>
      <c r="R1312" s="461"/>
      <c r="S1312" s="461"/>
      <c r="T1312" s="461"/>
      <c r="U1312" s="461"/>
      <c r="V1312" s="461"/>
      <c r="W1312" s="461"/>
      <c r="X1312" s="461"/>
      <c r="Y1312" s="461"/>
      <c r="Z1312" s="461"/>
      <c r="AA1312" s="461"/>
      <c r="AB1312" s="461"/>
      <c r="AC1312" s="461"/>
      <c r="AD1312" s="461"/>
      <c r="AE1312" s="461"/>
      <c r="AF1312" s="461"/>
      <c r="AG1312" s="461"/>
      <c r="AH1312" s="461"/>
      <c r="AI1312" s="461"/>
      <c r="AJ1312" s="461"/>
      <c r="AK1312" s="461"/>
      <c r="AL1312" s="461"/>
      <c r="AM1312" s="726"/>
      <c r="AN1312" s="726"/>
      <c r="AO1312" s="726"/>
      <c r="AP1312" s="726"/>
      <c r="AQ1312" s="726"/>
      <c r="AR1312" s="726"/>
      <c r="AS1312" s="726"/>
      <c r="AT1312" s="726"/>
      <c r="AU1312" s="726"/>
      <c r="AV1312" s="726"/>
      <c r="AW1312" s="726"/>
      <c r="AX1312" s="726"/>
      <c r="AY1312" s="726"/>
      <c r="AZ1312" s="726"/>
      <c r="BA1312" s="726"/>
      <c r="BB1312" s="726"/>
      <c r="BC1312" s="726"/>
      <c r="BD1312" s="726"/>
      <c r="BE1312" s="726"/>
      <c r="BF1312" s="726"/>
      <c r="BG1312" s="726"/>
      <c r="BH1312" s="726"/>
      <c r="BI1312" s="726"/>
      <c r="BJ1312" s="726"/>
      <c r="BK1312" s="726"/>
      <c r="BL1312" s="726"/>
    </row>
    <row r="1313" spans="1:64" ht="12" customHeight="1" outlineLevel="2" x14ac:dyDescent="0.2">
      <c r="A1313" s="767" t="s">
        <v>31</v>
      </c>
      <c r="B1313" s="767" t="s">
        <v>309</v>
      </c>
      <c r="C1313" s="726"/>
      <c r="D1313" s="461"/>
      <c r="E1313" s="461"/>
      <c r="F1313" s="461"/>
      <c r="G1313" s="461"/>
      <c r="H1313" s="461"/>
      <c r="I1313" s="461"/>
      <c r="J1313" s="461"/>
      <c r="K1313" s="461"/>
      <c r="L1313" s="461"/>
      <c r="M1313" s="461"/>
      <c r="N1313" s="461"/>
      <c r="O1313" s="461"/>
      <c r="P1313" s="461"/>
      <c r="Q1313" s="461"/>
      <c r="R1313" s="461"/>
      <c r="S1313" s="461"/>
      <c r="T1313" s="461"/>
      <c r="U1313" s="461"/>
      <c r="V1313" s="461"/>
      <c r="W1313" s="461"/>
      <c r="X1313" s="461"/>
      <c r="Y1313" s="461"/>
      <c r="Z1313" s="461"/>
      <c r="AA1313" s="461"/>
      <c r="AB1313" s="461"/>
      <c r="AC1313" s="461"/>
      <c r="AD1313" s="461"/>
      <c r="AE1313" s="461"/>
      <c r="AF1313" s="461"/>
      <c r="AG1313" s="461"/>
      <c r="AH1313" s="461"/>
      <c r="AI1313" s="461"/>
      <c r="AJ1313" s="461"/>
      <c r="AK1313" s="461"/>
      <c r="AL1313" s="461"/>
      <c r="AM1313" s="726"/>
      <c r="AN1313" s="726"/>
      <c r="AO1313" s="726"/>
      <c r="AP1313" s="726"/>
      <c r="AQ1313" s="726"/>
      <c r="AR1313" s="726"/>
      <c r="AS1313" s="726"/>
      <c r="AT1313" s="726"/>
      <c r="AU1313" s="726"/>
      <c r="AV1313" s="726"/>
      <c r="AW1313" s="726"/>
      <c r="AX1313" s="726"/>
      <c r="AY1313" s="726"/>
      <c r="AZ1313" s="726"/>
      <c r="BA1313" s="726"/>
      <c r="BB1313" s="726"/>
      <c r="BC1313" s="726"/>
      <c r="BD1313" s="726"/>
      <c r="BE1313" s="726"/>
      <c r="BF1313" s="726"/>
      <c r="BG1313" s="726"/>
      <c r="BH1313" s="726"/>
      <c r="BI1313" s="726"/>
      <c r="BJ1313" s="726"/>
      <c r="BK1313" s="726"/>
      <c r="BL1313" s="726"/>
    </row>
    <row r="1314" spans="1:64" ht="12" customHeight="1" outlineLevel="2" x14ac:dyDescent="0.2">
      <c r="A1314" s="767" t="s">
        <v>32</v>
      </c>
      <c r="B1314" s="767" t="s">
        <v>282</v>
      </c>
      <c r="C1314" s="726"/>
      <c r="D1314" s="461"/>
      <c r="E1314" s="461"/>
      <c r="F1314" s="461"/>
      <c r="G1314" s="461"/>
      <c r="H1314" s="461"/>
      <c r="I1314" s="461"/>
      <c r="J1314" s="461"/>
      <c r="K1314" s="461"/>
      <c r="L1314" s="461"/>
      <c r="M1314" s="461"/>
      <c r="N1314" s="461"/>
      <c r="O1314" s="461"/>
      <c r="P1314" s="461"/>
      <c r="Q1314" s="461"/>
      <c r="R1314" s="461"/>
      <c r="S1314" s="461"/>
      <c r="T1314" s="461"/>
      <c r="U1314" s="461"/>
      <c r="V1314" s="461"/>
      <c r="W1314" s="461"/>
      <c r="X1314" s="461"/>
      <c r="Y1314" s="461"/>
      <c r="Z1314" s="461"/>
      <c r="AA1314" s="461"/>
      <c r="AB1314" s="461"/>
      <c r="AC1314" s="461"/>
      <c r="AD1314" s="461"/>
      <c r="AE1314" s="461"/>
      <c r="AF1314" s="461"/>
      <c r="AG1314" s="461"/>
      <c r="AH1314" s="461"/>
      <c r="AI1314" s="461"/>
      <c r="AJ1314" s="461"/>
      <c r="AK1314" s="461"/>
      <c r="AL1314" s="461"/>
      <c r="AM1314" s="726"/>
      <c r="AN1314" s="726"/>
      <c r="AO1314" s="726"/>
      <c r="AP1314" s="726"/>
      <c r="AQ1314" s="726"/>
      <c r="AR1314" s="726"/>
      <c r="AS1314" s="726"/>
      <c r="AT1314" s="726"/>
      <c r="AU1314" s="726"/>
      <c r="AV1314" s="726"/>
      <c r="AW1314" s="726"/>
      <c r="AX1314" s="726"/>
      <c r="AY1314" s="726"/>
      <c r="AZ1314" s="726"/>
      <c r="BA1314" s="726"/>
      <c r="BB1314" s="726"/>
      <c r="BC1314" s="726"/>
      <c r="BD1314" s="726"/>
      <c r="BE1314" s="726"/>
      <c r="BF1314" s="726"/>
      <c r="BG1314" s="726"/>
      <c r="BH1314" s="726"/>
      <c r="BI1314" s="726"/>
      <c r="BJ1314" s="726"/>
      <c r="BK1314" s="726"/>
      <c r="BL1314" s="726"/>
    </row>
    <row r="1315" spans="1:64" ht="12" customHeight="1" outlineLevel="2" x14ac:dyDescent="0.2">
      <c r="A1315" s="767" t="s">
        <v>34</v>
      </c>
      <c r="B1315" s="767" t="s">
        <v>283</v>
      </c>
      <c r="C1315" s="726"/>
      <c r="D1315" s="461"/>
      <c r="E1315" s="461"/>
      <c r="F1315" s="461"/>
      <c r="G1315" s="461"/>
      <c r="H1315" s="461"/>
      <c r="I1315" s="461"/>
      <c r="J1315" s="461"/>
      <c r="K1315" s="461"/>
      <c r="L1315" s="461"/>
      <c r="M1315" s="461"/>
      <c r="N1315" s="461"/>
      <c r="O1315" s="461"/>
      <c r="P1315" s="461"/>
      <c r="Q1315" s="461"/>
      <c r="R1315" s="461"/>
      <c r="S1315" s="461"/>
      <c r="T1315" s="461"/>
      <c r="U1315" s="461"/>
      <c r="V1315" s="461"/>
      <c r="W1315" s="461"/>
      <c r="X1315" s="461"/>
      <c r="Y1315" s="461"/>
      <c r="Z1315" s="461"/>
      <c r="AA1315" s="461"/>
      <c r="AB1315" s="461"/>
      <c r="AC1315" s="461"/>
      <c r="AD1315" s="461"/>
      <c r="AE1315" s="461"/>
      <c r="AF1315" s="461"/>
      <c r="AG1315" s="461"/>
      <c r="AH1315" s="461"/>
      <c r="AI1315" s="461"/>
      <c r="AJ1315" s="461"/>
      <c r="AK1315" s="461"/>
      <c r="AL1315" s="461"/>
      <c r="AM1315" s="726"/>
      <c r="AN1315" s="726"/>
      <c r="AO1315" s="726"/>
      <c r="AP1315" s="726"/>
      <c r="AQ1315" s="726"/>
      <c r="AR1315" s="726"/>
      <c r="AS1315" s="726"/>
      <c r="AT1315" s="726"/>
      <c r="AU1315" s="726"/>
      <c r="AV1315" s="726"/>
      <c r="AW1315" s="726"/>
      <c r="AX1315" s="726"/>
      <c r="AY1315" s="726"/>
      <c r="AZ1315" s="726"/>
      <c r="BA1315" s="726"/>
      <c r="BB1315" s="726"/>
      <c r="BC1315" s="726"/>
      <c r="BD1315" s="726"/>
      <c r="BE1315" s="726"/>
      <c r="BF1315" s="726"/>
      <c r="BG1315" s="726"/>
      <c r="BH1315" s="726"/>
      <c r="BI1315" s="726"/>
      <c r="BJ1315" s="726"/>
      <c r="BK1315" s="726"/>
      <c r="BL1315" s="726"/>
    </row>
    <row r="1316" spans="1:64" ht="12" customHeight="1" outlineLevel="2" x14ac:dyDescent="0.2">
      <c r="A1316" s="767" t="s">
        <v>36</v>
      </c>
      <c r="B1316" s="767" t="s">
        <v>284</v>
      </c>
      <c r="C1316" s="726"/>
      <c r="D1316" s="461"/>
      <c r="E1316" s="461"/>
      <c r="F1316" s="461"/>
      <c r="G1316" s="461"/>
      <c r="H1316" s="461"/>
      <c r="I1316" s="461"/>
      <c r="J1316" s="461"/>
      <c r="K1316" s="461"/>
      <c r="L1316" s="461"/>
      <c r="M1316" s="461"/>
      <c r="N1316" s="461"/>
      <c r="O1316" s="461"/>
      <c r="P1316" s="461"/>
      <c r="Q1316" s="461"/>
      <c r="R1316" s="461"/>
      <c r="S1316" s="461"/>
      <c r="T1316" s="461"/>
      <c r="U1316" s="461"/>
      <c r="V1316" s="461"/>
      <c r="W1316" s="461"/>
      <c r="X1316" s="461"/>
      <c r="Y1316" s="461"/>
      <c r="Z1316" s="461"/>
      <c r="AA1316" s="461"/>
      <c r="AB1316" s="461"/>
      <c r="AC1316" s="461"/>
      <c r="AD1316" s="461"/>
      <c r="AE1316" s="461"/>
      <c r="AF1316" s="461"/>
      <c r="AG1316" s="461"/>
      <c r="AH1316" s="461"/>
      <c r="AI1316" s="461"/>
      <c r="AJ1316" s="461"/>
      <c r="AK1316" s="461"/>
      <c r="AL1316" s="461"/>
      <c r="AM1316" s="726"/>
      <c r="AN1316" s="726"/>
      <c r="AO1316" s="726"/>
      <c r="AP1316" s="726"/>
      <c r="AQ1316" s="726"/>
      <c r="AR1316" s="726"/>
      <c r="AS1316" s="726"/>
      <c r="AT1316" s="726"/>
      <c r="AU1316" s="726"/>
      <c r="AV1316" s="726"/>
      <c r="AW1316" s="726"/>
      <c r="AX1316" s="726"/>
      <c r="AY1316" s="726"/>
      <c r="AZ1316" s="726"/>
      <c r="BA1316" s="726"/>
      <c r="BB1316" s="726"/>
      <c r="BC1316" s="726"/>
      <c r="BD1316" s="726"/>
      <c r="BE1316" s="726"/>
      <c r="BF1316" s="726"/>
      <c r="BG1316" s="726"/>
      <c r="BH1316" s="726"/>
      <c r="BI1316" s="726"/>
      <c r="BJ1316" s="726"/>
      <c r="BK1316" s="726"/>
      <c r="BL1316" s="726"/>
    </row>
    <row r="1317" spans="1:64" ht="12" customHeight="1" outlineLevel="2" x14ac:dyDescent="0.2">
      <c r="A1317" s="767" t="s">
        <v>37</v>
      </c>
      <c r="B1317" s="767" t="s">
        <v>310</v>
      </c>
      <c r="C1317" s="726"/>
      <c r="D1317" s="461"/>
      <c r="E1317" s="461"/>
      <c r="F1317" s="461"/>
      <c r="G1317" s="461"/>
      <c r="H1317" s="461"/>
      <c r="I1317" s="461"/>
      <c r="J1317" s="461"/>
      <c r="K1317" s="461"/>
      <c r="L1317" s="461"/>
      <c r="M1317" s="461"/>
      <c r="N1317" s="461"/>
      <c r="O1317" s="461"/>
      <c r="P1317" s="461"/>
      <c r="Q1317" s="461"/>
      <c r="R1317" s="461"/>
      <c r="S1317" s="461"/>
      <c r="T1317" s="461"/>
      <c r="U1317" s="461"/>
      <c r="V1317" s="461"/>
      <c r="W1317" s="461"/>
      <c r="X1317" s="461"/>
      <c r="Y1317" s="461"/>
      <c r="Z1317" s="461"/>
      <c r="AA1317" s="461"/>
      <c r="AB1317" s="461"/>
      <c r="AC1317" s="461"/>
      <c r="AD1317" s="461"/>
      <c r="AE1317" s="461"/>
      <c r="AF1317" s="461"/>
      <c r="AG1317" s="461"/>
      <c r="AH1317" s="461"/>
      <c r="AI1317" s="461"/>
      <c r="AJ1317" s="461"/>
      <c r="AK1317" s="461"/>
      <c r="AL1317" s="461"/>
      <c r="AM1317" s="726"/>
      <c r="AN1317" s="726"/>
      <c r="AO1317" s="726"/>
      <c r="AP1317" s="726"/>
      <c r="AQ1317" s="726"/>
      <c r="AR1317" s="726"/>
      <c r="AS1317" s="726"/>
      <c r="AT1317" s="726"/>
      <c r="AU1317" s="726"/>
      <c r="AV1317" s="726"/>
      <c r="AW1317" s="726"/>
      <c r="AX1317" s="726"/>
      <c r="AY1317" s="726"/>
      <c r="AZ1317" s="726"/>
      <c r="BA1317" s="726"/>
      <c r="BB1317" s="726"/>
      <c r="BC1317" s="726"/>
      <c r="BD1317" s="726"/>
      <c r="BE1317" s="726"/>
      <c r="BF1317" s="726"/>
      <c r="BG1317" s="726"/>
      <c r="BH1317" s="726"/>
      <c r="BI1317" s="726"/>
      <c r="BJ1317" s="726"/>
      <c r="BK1317" s="726"/>
      <c r="BL1317" s="726"/>
    </row>
    <row r="1318" spans="1:64" ht="12" customHeight="1" outlineLevel="2" x14ac:dyDescent="0.2">
      <c r="A1318" s="767" t="s">
        <v>38</v>
      </c>
      <c r="B1318" s="767" t="s">
        <v>35</v>
      </c>
      <c r="C1318" s="726"/>
      <c r="D1318" s="461"/>
      <c r="E1318" s="461"/>
      <c r="F1318" s="461"/>
      <c r="G1318" s="461"/>
      <c r="H1318" s="461"/>
      <c r="I1318" s="461"/>
      <c r="J1318" s="461"/>
      <c r="K1318" s="461"/>
      <c r="L1318" s="461"/>
      <c r="M1318" s="461"/>
      <c r="N1318" s="461"/>
      <c r="O1318" s="461"/>
      <c r="P1318" s="461"/>
      <c r="Q1318" s="461"/>
      <c r="R1318" s="461"/>
      <c r="S1318" s="461"/>
      <c r="T1318" s="461"/>
      <c r="U1318" s="461"/>
      <c r="V1318" s="461"/>
      <c r="W1318" s="461"/>
      <c r="X1318" s="461"/>
      <c r="Y1318" s="461"/>
      <c r="Z1318" s="461"/>
      <c r="AA1318" s="461"/>
      <c r="AB1318" s="461"/>
      <c r="AC1318" s="461"/>
      <c r="AD1318" s="461"/>
      <c r="AE1318" s="461"/>
      <c r="AF1318" s="461"/>
      <c r="AG1318" s="461"/>
      <c r="AH1318" s="461"/>
      <c r="AI1318" s="461"/>
      <c r="AJ1318" s="461"/>
      <c r="AK1318" s="461"/>
      <c r="AL1318" s="461"/>
      <c r="AM1318" s="726"/>
      <c r="AN1318" s="726"/>
      <c r="AO1318" s="726"/>
      <c r="AP1318" s="726"/>
      <c r="AQ1318" s="726"/>
      <c r="AR1318" s="726"/>
      <c r="AS1318" s="726"/>
      <c r="AT1318" s="726"/>
      <c r="AU1318" s="726"/>
      <c r="AV1318" s="726"/>
      <c r="AW1318" s="726"/>
      <c r="AX1318" s="726"/>
      <c r="AY1318" s="726"/>
      <c r="AZ1318" s="726"/>
      <c r="BA1318" s="726"/>
      <c r="BB1318" s="726"/>
      <c r="BC1318" s="726"/>
      <c r="BD1318" s="726"/>
      <c r="BE1318" s="726"/>
      <c r="BF1318" s="726"/>
      <c r="BG1318" s="726"/>
      <c r="BH1318" s="726"/>
      <c r="BI1318" s="726"/>
      <c r="BJ1318" s="726"/>
      <c r="BK1318" s="726"/>
      <c r="BL1318" s="726"/>
    </row>
    <row r="1319" spans="1:64" ht="12" customHeight="1" outlineLevel="2" x14ac:dyDescent="0.2">
      <c r="A1319" s="767" t="s">
        <v>40</v>
      </c>
      <c r="B1319" s="767" t="s">
        <v>285</v>
      </c>
      <c r="C1319" s="726"/>
      <c r="D1319" s="461"/>
      <c r="E1319" s="461"/>
      <c r="F1319" s="461"/>
      <c r="G1319" s="461"/>
      <c r="H1319" s="461"/>
      <c r="I1319" s="461"/>
      <c r="J1319" s="461"/>
      <c r="K1319" s="461"/>
      <c r="L1319" s="461"/>
      <c r="M1319" s="461"/>
      <c r="N1319" s="461"/>
      <c r="O1319" s="461"/>
      <c r="P1319" s="461"/>
      <c r="Q1319" s="461"/>
      <c r="R1319" s="461"/>
      <c r="S1319" s="461"/>
      <c r="T1319" s="461"/>
      <c r="U1319" s="461"/>
      <c r="V1319" s="461"/>
      <c r="W1319" s="461"/>
      <c r="X1319" s="461"/>
      <c r="Y1319" s="461"/>
      <c r="Z1319" s="461"/>
      <c r="AA1319" s="461"/>
      <c r="AB1319" s="461"/>
      <c r="AC1319" s="461"/>
      <c r="AD1319" s="461"/>
      <c r="AE1319" s="461"/>
      <c r="AF1319" s="461"/>
      <c r="AG1319" s="461"/>
      <c r="AH1319" s="461"/>
      <c r="AI1319" s="461"/>
      <c r="AJ1319" s="461"/>
      <c r="AK1319" s="461"/>
      <c r="AL1319" s="461"/>
      <c r="AM1319" s="726"/>
      <c r="AN1319" s="726"/>
      <c r="AO1319" s="726"/>
      <c r="AP1319" s="726"/>
      <c r="AQ1319" s="726"/>
      <c r="AR1319" s="726"/>
      <c r="AS1319" s="726"/>
      <c r="AT1319" s="726"/>
      <c r="AU1319" s="726"/>
      <c r="AV1319" s="726"/>
      <c r="AW1319" s="726"/>
      <c r="AX1319" s="726"/>
      <c r="AY1319" s="726"/>
      <c r="AZ1319" s="726"/>
      <c r="BA1319" s="726"/>
      <c r="BB1319" s="726"/>
      <c r="BC1319" s="726"/>
      <c r="BD1319" s="726"/>
      <c r="BE1319" s="726"/>
      <c r="BF1319" s="726"/>
      <c r="BG1319" s="726"/>
      <c r="BH1319" s="726"/>
      <c r="BI1319" s="726"/>
      <c r="BJ1319" s="726"/>
      <c r="BK1319" s="726"/>
      <c r="BL1319" s="726"/>
    </row>
    <row r="1320" spans="1:64" ht="12" customHeight="1" outlineLevel="2" x14ac:dyDescent="0.2">
      <c r="A1320" s="767" t="s">
        <v>286</v>
      </c>
      <c r="B1320" s="767" t="s">
        <v>287</v>
      </c>
      <c r="C1320" s="726"/>
      <c r="D1320" s="461"/>
      <c r="E1320" s="461"/>
      <c r="F1320" s="461"/>
      <c r="G1320" s="461"/>
      <c r="H1320" s="461"/>
      <c r="I1320" s="461"/>
      <c r="J1320" s="461"/>
      <c r="K1320" s="461"/>
      <c r="L1320" s="461"/>
      <c r="M1320" s="461"/>
      <c r="N1320" s="461"/>
      <c r="O1320" s="461"/>
      <c r="P1320" s="461"/>
      <c r="Q1320" s="461"/>
      <c r="R1320" s="461"/>
      <c r="S1320" s="461"/>
      <c r="T1320" s="461"/>
      <c r="U1320" s="461"/>
      <c r="V1320" s="461"/>
      <c r="W1320" s="461"/>
      <c r="X1320" s="461"/>
      <c r="Y1320" s="461"/>
      <c r="Z1320" s="461"/>
      <c r="AA1320" s="461"/>
      <c r="AB1320" s="461"/>
      <c r="AC1320" s="461"/>
      <c r="AD1320" s="461"/>
      <c r="AE1320" s="461"/>
      <c r="AF1320" s="461"/>
      <c r="AG1320" s="461"/>
      <c r="AH1320" s="461"/>
      <c r="AI1320" s="461"/>
      <c r="AJ1320" s="461"/>
      <c r="AK1320" s="461"/>
      <c r="AL1320" s="461"/>
      <c r="AM1320" s="726"/>
      <c r="AN1320" s="726"/>
      <c r="AO1320" s="726"/>
      <c r="AP1320" s="726"/>
      <c r="AQ1320" s="726"/>
      <c r="AR1320" s="726"/>
      <c r="AS1320" s="726"/>
      <c r="AT1320" s="726"/>
      <c r="AU1320" s="726"/>
      <c r="AV1320" s="726"/>
      <c r="AW1320" s="726"/>
      <c r="AX1320" s="726"/>
      <c r="AY1320" s="726"/>
      <c r="AZ1320" s="726"/>
      <c r="BA1320" s="726"/>
      <c r="BB1320" s="726"/>
      <c r="BC1320" s="726"/>
      <c r="BD1320" s="726"/>
      <c r="BE1320" s="726"/>
      <c r="BF1320" s="726"/>
      <c r="BG1320" s="726"/>
      <c r="BH1320" s="726"/>
      <c r="BI1320" s="726"/>
      <c r="BJ1320" s="726"/>
      <c r="BK1320" s="726"/>
      <c r="BL1320" s="726"/>
    </row>
    <row r="1321" spans="1:64" ht="12" customHeight="1" outlineLevel="2" x14ac:dyDescent="0.2">
      <c r="A1321" s="767" t="s">
        <v>288</v>
      </c>
      <c r="B1321" s="767" t="s">
        <v>289</v>
      </c>
      <c r="C1321" s="726"/>
      <c r="D1321" s="461"/>
      <c r="E1321" s="461"/>
      <c r="F1321" s="461"/>
      <c r="G1321" s="461"/>
      <c r="H1321" s="461"/>
      <c r="I1321" s="461"/>
      <c r="J1321" s="461"/>
      <c r="K1321" s="461"/>
      <c r="L1321" s="461"/>
      <c r="M1321" s="461"/>
      <c r="N1321" s="461"/>
      <c r="O1321" s="461"/>
      <c r="P1321" s="461"/>
      <c r="Q1321" s="461"/>
      <c r="R1321" s="461"/>
      <c r="S1321" s="461"/>
      <c r="T1321" s="461"/>
      <c r="U1321" s="461"/>
      <c r="V1321" s="461"/>
      <c r="W1321" s="461"/>
      <c r="X1321" s="461"/>
      <c r="Y1321" s="461"/>
      <c r="Z1321" s="461"/>
      <c r="AA1321" s="461"/>
      <c r="AB1321" s="461"/>
      <c r="AC1321" s="461"/>
      <c r="AD1321" s="461"/>
      <c r="AE1321" s="461"/>
      <c r="AF1321" s="461"/>
      <c r="AG1321" s="461"/>
      <c r="AH1321" s="461"/>
      <c r="AI1321" s="461"/>
      <c r="AJ1321" s="461"/>
      <c r="AK1321" s="461"/>
      <c r="AL1321" s="461"/>
      <c r="AM1321" s="726"/>
      <c r="AN1321" s="726"/>
      <c r="AO1321" s="726"/>
      <c r="AP1321" s="726"/>
      <c r="AQ1321" s="726"/>
      <c r="AR1321" s="726"/>
      <c r="AS1321" s="726"/>
      <c r="AT1321" s="726"/>
      <c r="AU1321" s="726"/>
      <c r="AV1321" s="726"/>
      <c r="AW1321" s="726"/>
      <c r="AX1321" s="726"/>
      <c r="AY1321" s="726"/>
      <c r="AZ1321" s="726"/>
      <c r="BA1321" s="726"/>
      <c r="BB1321" s="726"/>
      <c r="BC1321" s="726"/>
      <c r="BD1321" s="726"/>
      <c r="BE1321" s="726"/>
      <c r="BF1321" s="726"/>
      <c r="BG1321" s="726"/>
      <c r="BH1321" s="726"/>
      <c r="BI1321" s="726"/>
      <c r="BJ1321" s="726"/>
      <c r="BK1321" s="726"/>
      <c r="BL1321" s="726"/>
    </row>
    <row r="1322" spans="1:64" ht="12" customHeight="1" outlineLevel="2" x14ac:dyDescent="0.2">
      <c r="A1322" s="767" t="s">
        <v>290</v>
      </c>
      <c r="B1322" s="767" t="s">
        <v>311</v>
      </c>
      <c r="C1322" s="726"/>
      <c r="D1322" s="461"/>
      <c r="E1322" s="461"/>
      <c r="F1322" s="461"/>
      <c r="G1322" s="461"/>
      <c r="H1322" s="461"/>
      <c r="I1322" s="461"/>
      <c r="J1322" s="461"/>
      <c r="K1322" s="461"/>
      <c r="L1322" s="461"/>
      <c r="M1322" s="461"/>
      <c r="N1322" s="461"/>
      <c r="O1322" s="461"/>
      <c r="P1322" s="461"/>
      <c r="Q1322" s="461"/>
      <c r="R1322" s="461"/>
      <c r="S1322" s="461"/>
      <c r="T1322" s="461"/>
      <c r="U1322" s="461"/>
      <c r="V1322" s="461"/>
      <c r="W1322" s="461"/>
      <c r="X1322" s="461"/>
      <c r="Y1322" s="461"/>
      <c r="Z1322" s="461"/>
      <c r="AA1322" s="461"/>
      <c r="AB1322" s="461"/>
      <c r="AC1322" s="461"/>
      <c r="AD1322" s="461"/>
      <c r="AE1322" s="461"/>
      <c r="AF1322" s="461"/>
      <c r="AG1322" s="461"/>
      <c r="AH1322" s="461"/>
      <c r="AI1322" s="461"/>
      <c r="AJ1322" s="461"/>
      <c r="AK1322" s="461"/>
      <c r="AL1322" s="461"/>
      <c r="AM1322" s="726"/>
      <c r="AN1322" s="726"/>
      <c r="AO1322" s="726"/>
      <c r="AP1322" s="726"/>
      <c r="AQ1322" s="726"/>
      <c r="AR1322" s="726"/>
      <c r="AS1322" s="726"/>
      <c r="AT1322" s="726"/>
      <c r="AU1322" s="726"/>
      <c r="AV1322" s="726"/>
      <c r="AW1322" s="726"/>
      <c r="AX1322" s="726"/>
      <c r="AY1322" s="726"/>
      <c r="AZ1322" s="726"/>
      <c r="BA1322" s="726"/>
      <c r="BB1322" s="726"/>
      <c r="BC1322" s="726"/>
      <c r="BD1322" s="726"/>
      <c r="BE1322" s="726"/>
      <c r="BF1322" s="726"/>
      <c r="BG1322" s="726"/>
      <c r="BH1322" s="726"/>
      <c r="BI1322" s="726"/>
      <c r="BJ1322" s="726"/>
      <c r="BK1322" s="726"/>
      <c r="BL1322" s="726"/>
    </row>
    <row r="1323" spans="1:64" ht="12" customHeight="1" outlineLevel="2" x14ac:dyDescent="0.2">
      <c r="A1323" s="767" t="s">
        <v>312</v>
      </c>
      <c r="B1323" s="767" t="s">
        <v>313</v>
      </c>
      <c r="C1323" s="726"/>
      <c r="D1323" s="461"/>
      <c r="E1323" s="461"/>
      <c r="F1323" s="461"/>
      <c r="G1323" s="461"/>
      <c r="H1323" s="461"/>
      <c r="I1323" s="461"/>
      <c r="J1323" s="461"/>
      <c r="K1323" s="461"/>
      <c r="L1323" s="461"/>
      <c r="M1323" s="461"/>
      <c r="N1323" s="461"/>
      <c r="O1323" s="461"/>
      <c r="P1323" s="461"/>
      <c r="Q1323" s="461"/>
      <c r="R1323" s="461"/>
      <c r="S1323" s="461"/>
      <c r="T1323" s="461"/>
      <c r="U1323" s="461"/>
      <c r="V1323" s="461"/>
      <c r="W1323" s="461"/>
      <c r="X1323" s="461"/>
      <c r="Y1323" s="461"/>
      <c r="Z1323" s="461"/>
      <c r="AA1323" s="461"/>
      <c r="AB1323" s="461"/>
      <c r="AC1323" s="461"/>
      <c r="AD1323" s="461"/>
      <c r="AE1323" s="461"/>
      <c r="AF1323" s="461"/>
      <c r="AG1323" s="461"/>
      <c r="AH1323" s="461"/>
      <c r="AI1323" s="461"/>
      <c r="AJ1323" s="461"/>
      <c r="AK1323" s="461"/>
      <c r="AL1323" s="461"/>
      <c r="AM1323" s="726"/>
      <c r="AN1323" s="726"/>
      <c r="AO1323" s="726"/>
      <c r="AP1323" s="726"/>
      <c r="AQ1323" s="726"/>
      <c r="AR1323" s="726"/>
      <c r="AS1323" s="726"/>
      <c r="AT1323" s="726"/>
      <c r="AU1323" s="726"/>
      <c r="AV1323" s="726"/>
      <c r="AW1323" s="726"/>
      <c r="AX1323" s="726"/>
      <c r="AY1323" s="726"/>
      <c r="AZ1323" s="726"/>
      <c r="BA1323" s="726"/>
      <c r="BB1323" s="726"/>
      <c r="BC1323" s="726"/>
      <c r="BD1323" s="726"/>
      <c r="BE1323" s="726"/>
      <c r="BF1323" s="726"/>
      <c r="BG1323" s="726"/>
      <c r="BH1323" s="726"/>
      <c r="BI1323" s="726"/>
      <c r="BJ1323" s="726"/>
      <c r="BK1323" s="726"/>
      <c r="BL1323" s="726"/>
    </row>
    <row r="1324" spans="1:64" ht="12" customHeight="1" outlineLevel="2" x14ac:dyDescent="0.2">
      <c r="A1324" s="767"/>
      <c r="B1324" s="767" t="s">
        <v>3</v>
      </c>
      <c r="C1324" s="726"/>
      <c r="D1324" s="461"/>
      <c r="E1324" s="461"/>
      <c r="F1324" s="461"/>
      <c r="G1324" s="461"/>
      <c r="H1324" s="461"/>
      <c r="I1324" s="461"/>
      <c r="J1324" s="461"/>
      <c r="K1324" s="461"/>
      <c r="L1324" s="461"/>
      <c r="M1324" s="461"/>
      <c r="N1324" s="461"/>
      <c r="O1324" s="461"/>
      <c r="P1324" s="461"/>
      <c r="Q1324" s="461"/>
      <c r="R1324" s="461"/>
      <c r="S1324" s="461"/>
      <c r="T1324" s="461"/>
      <c r="U1324" s="461"/>
      <c r="V1324" s="461"/>
      <c r="W1324" s="461"/>
      <c r="X1324" s="461"/>
      <c r="Y1324" s="461"/>
      <c r="Z1324" s="461"/>
      <c r="AA1324" s="461"/>
      <c r="AB1324" s="461"/>
      <c r="AC1324" s="461"/>
      <c r="AD1324" s="461"/>
      <c r="AE1324" s="461"/>
      <c r="AF1324" s="461"/>
      <c r="AG1324" s="461"/>
      <c r="AH1324" s="461"/>
      <c r="AI1324" s="461"/>
      <c r="AJ1324" s="461"/>
      <c r="AK1324" s="461"/>
      <c r="AL1324" s="461"/>
      <c r="AM1324" s="726"/>
      <c r="AN1324" s="726"/>
      <c r="AO1324" s="726"/>
      <c r="AP1324" s="726"/>
      <c r="AQ1324" s="726"/>
      <c r="AR1324" s="726"/>
      <c r="AS1324" s="726"/>
      <c r="AT1324" s="726"/>
      <c r="AU1324" s="726"/>
      <c r="AV1324" s="726"/>
      <c r="AW1324" s="726"/>
      <c r="AX1324" s="726"/>
      <c r="AY1324" s="726"/>
      <c r="AZ1324" s="726"/>
      <c r="BA1324" s="726"/>
      <c r="BB1324" s="726"/>
      <c r="BC1324" s="726"/>
      <c r="BD1324" s="726"/>
      <c r="BE1324" s="726"/>
      <c r="BF1324" s="726"/>
      <c r="BG1324" s="726"/>
      <c r="BH1324" s="726"/>
      <c r="BI1324" s="726"/>
      <c r="BJ1324" s="726"/>
      <c r="BK1324" s="726"/>
      <c r="BL1324" s="726"/>
    </row>
    <row r="1325" spans="1:64" ht="12" customHeight="1" outlineLevel="2" x14ac:dyDescent="0.2">
      <c r="A1325" s="767" t="s">
        <v>308</v>
      </c>
      <c r="B1325" s="767"/>
      <c r="C1325" s="726"/>
      <c r="D1325" s="461"/>
      <c r="E1325" s="461"/>
      <c r="F1325" s="461"/>
      <c r="G1325" s="461"/>
      <c r="H1325" s="461"/>
      <c r="I1325" s="461"/>
      <c r="J1325" s="461"/>
      <c r="K1325" s="461"/>
      <c r="L1325" s="461"/>
      <c r="M1325" s="461"/>
      <c r="N1325" s="461"/>
      <c r="O1325" s="461"/>
      <c r="P1325" s="461"/>
      <c r="Q1325" s="461"/>
      <c r="R1325" s="461"/>
      <c r="S1325" s="461"/>
      <c r="T1325" s="461"/>
      <c r="U1325" s="461"/>
      <c r="V1325" s="461"/>
      <c r="W1325" s="461"/>
      <c r="X1325" s="461"/>
      <c r="Y1325" s="461"/>
      <c r="Z1325" s="461"/>
      <c r="AA1325" s="461"/>
      <c r="AB1325" s="461"/>
      <c r="AC1325" s="461"/>
      <c r="AD1325" s="461"/>
      <c r="AE1325" s="461"/>
      <c r="AF1325" s="461"/>
      <c r="AG1325" s="461"/>
      <c r="AH1325" s="461"/>
      <c r="AI1325" s="461"/>
      <c r="AJ1325" s="461"/>
      <c r="AK1325" s="461"/>
      <c r="AL1325" s="461"/>
      <c r="AM1325" s="726"/>
      <c r="AN1325" s="726"/>
      <c r="AO1325" s="726"/>
      <c r="AP1325" s="726"/>
      <c r="AQ1325" s="726"/>
      <c r="AR1325" s="726"/>
      <c r="AS1325" s="726"/>
      <c r="AT1325" s="726"/>
      <c r="AU1325" s="726"/>
      <c r="AV1325" s="726"/>
      <c r="AW1325" s="726"/>
      <c r="AX1325" s="726"/>
      <c r="AY1325" s="726"/>
      <c r="AZ1325" s="726"/>
      <c r="BA1325" s="726"/>
      <c r="BB1325" s="726"/>
      <c r="BC1325" s="726"/>
      <c r="BD1325" s="726"/>
      <c r="BE1325" s="726"/>
      <c r="BF1325" s="726"/>
      <c r="BG1325" s="726"/>
      <c r="BH1325" s="726"/>
      <c r="BI1325" s="726"/>
      <c r="BJ1325" s="726"/>
      <c r="BK1325" s="726"/>
      <c r="BL1325" s="726"/>
    </row>
    <row r="1326" spans="1:64" ht="12" customHeight="1" outlineLevel="2" x14ac:dyDescent="0.2">
      <c r="A1326" s="767"/>
      <c r="B1326" s="767"/>
      <c r="C1326" s="726"/>
      <c r="D1326" s="461"/>
      <c r="E1326" s="461"/>
      <c r="F1326" s="461"/>
      <c r="G1326" s="461"/>
      <c r="H1326" s="461"/>
      <c r="I1326" s="461"/>
      <c r="J1326" s="461"/>
      <c r="K1326" s="461"/>
      <c r="L1326" s="461"/>
      <c r="M1326" s="461"/>
      <c r="N1326" s="461"/>
      <c r="O1326" s="461"/>
      <c r="P1326" s="461"/>
      <c r="Q1326" s="461"/>
      <c r="R1326" s="461"/>
      <c r="S1326" s="461"/>
      <c r="T1326" s="461"/>
      <c r="U1326" s="461"/>
      <c r="V1326" s="461"/>
      <c r="W1326" s="461"/>
      <c r="X1326" s="461"/>
      <c r="Y1326" s="461"/>
      <c r="Z1326" s="461"/>
      <c r="AA1326" s="461"/>
      <c r="AB1326" s="461"/>
      <c r="AC1326" s="461"/>
      <c r="AD1326" s="461"/>
      <c r="AE1326" s="461"/>
      <c r="AF1326" s="461"/>
      <c r="AG1326" s="461"/>
      <c r="AH1326" s="461"/>
      <c r="AI1326" s="461"/>
      <c r="AJ1326" s="461"/>
      <c r="AK1326" s="461"/>
      <c r="AL1326" s="461"/>
      <c r="AM1326" s="726"/>
      <c r="AN1326" s="726"/>
      <c r="AO1326" s="726"/>
      <c r="AP1326" s="726"/>
      <c r="AQ1326" s="726"/>
      <c r="AR1326" s="726"/>
      <c r="AS1326" s="726"/>
      <c r="AT1326" s="726"/>
      <c r="AU1326" s="726"/>
      <c r="AV1326" s="726"/>
      <c r="AW1326" s="726"/>
      <c r="AX1326" s="726"/>
      <c r="AY1326" s="726"/>
      <c r="AZ1326" s="726"/>
      <c r="BA1326" s="726"/>
      <c r="BB1326" s="726"/>
      <c r="BC1326" s="726"/>
      <c r="BD1326" s="726"/>
      <c r="BE1326" s="726"/>
      <c r="BF1326" s="726"/>
      <c r="BG1326" s="726"/>
      <c r="BH1326" s="726"/>
      <c r="BI1326" s="726"/>
      <c r="BJ1326" s="726"/>
      <c r="BK1326" s="726"/>
      <c r="BL1326" s="726"/>
    </row>
    <row r="1327" spans="1:64" ht="12" customHeight="1" outlineLevel="1" x14ac:dyDescent="0.2">
      <c r="A1327" s="767" t="s">
        <v>1859</v>
      </c>
      <c r="B1327" s="767"/>
      <c r="C1327" s="726"/>
      <c r="D1327" s="461"/>
      <c r="E1327" s="461"/>
      <c r="F1327" s="461"/>
      <c r="G1327" s="461"/>
      <c r="H1327" s="461"/>
      <c r="I1327" s="461"/>
      <c r="J1327" s="461"/>
      <c r="K1327" s="461"/>
      <c r="L1327" s="461"/>
      <c r="M1327" s="461"/>
      <c r="N1327" s="461"/>
      <c r="O1327" s="461"/>
      <c r="P1327" s="461"/>
      <c r="Q1327" s="461"/>
      <c r="R1327" s="461"/>
      <c r="S1327" s="461"/>
      <c r="T1327" s="461"/>
      <c r="U1327" s="461"/>
      <c r="V1327" s="461"/>
      <c r="W1327" s="461"/>
      <c r="X1327" s="461"/>
      <c r="Y1327" s="461"/>
      <c r="Z1327" s="461"/>
      <c r="AA1327" s="461"/>
      <c r="AB1327" s="461"/>
      <c r="AC1327" s="461"/>
      <c r="AD1327" s="461"/>
      <c r="AE1327" s="461"/>
      <c r="AF1327" s="461"/>
      <c r="AG1327" s="461"/>
      <c r="AH1327" s="461"/>
      <c r="AI1327" s="461"/>
      <c r="AJ1327" s="461"/>
      <c r="AK1327" s="461"/>
      <c r="AL1327" s="461"/>
      <c r="AM1327" s="726"/>
      <c r="AN1327" s="726"/>
      <c r="AO1327" s="726"/>
      <c r="AP1327" s="726"/>
      <c r="AQ1327" s="726"/>
      <c r="AR1327" s="726"/>
      <c r="AS1327" s="726"/>
      <c r="AT1327" s="726"/>
      <c r="AU1327" s="726"/>
      <c r="AV1327" s="726"/>
      <c r="AW1327" s="726"/>
      <c r="AX1327" s="726"/>
      <c r="AY1327" s="726"/>
      <c r="AZ1327" s="726"/>
      <c r="BA1327" s="726"/>
      <c r="BB1327" s="726"/>
      <c r="BC1327" s="726"/>
      <c r="BD1327" s="726"/>
      <c r="BE1327" s="726"/>
      <c r="BF1327" s="726"/>
      <c r="BG1327" s="726"/>
      <c r="BH1327" s="726"/>
      <c r="BI1327" s="726"/>
      <c r="BJ1327" s="726"/>
      <c r="BK1327" s="726"/>
      <c r="BL1327" s="726"/>
    </row>
    <row r="1328" spans="1:64" ht="12" customHeight="1" outlineLevel="2" x14ac:dyDescent="0.2">
      <c r="A1328" s="767"/>
      <c r="B1328" s="767" t="s">
        <v>219</v>
      </c>
      <c r="C1328" s="726"/>
      <c r="D1328" s="461"/>
      <c r="E1328" s="461"/>
      <c r="F1328" s="461"/>
      <c r="G1328" s="461"/>
      <c r="H1328" s="461"/>
      <c r="I1328" s="461"/>
      <c r="J1328" s="461"/>
      <c r="K1328" s="461"/>
      <c r="L1328" s="461"/>
      <c r="M1328" s="461"/>
      <c r="N1328" s="461"/>
      <c r="O1328" s="461"/>
      <c r="P1328" s="461"/>
      <c r="Q1328" s="461"/>
      <c r="R1328" s="461"/>
      <c r="S1328" s="461"/>
      <c r="T1328" s="461"/>
      <c r="U1328" s="461"/>
      <c r="V1328" s="461"/>
      <c r="W1328" s="461"/>
      <c r="X1328" s="461"/>
      <c r="Y1328" s="461"/>
      <c r="Z1328" s="461"/>
      <c r="AA1328" s="461"/>
      <c r="AB1328" s="461"/>
      <c r="AC1328" s="461"/>
      <c r="AD1328" s="461"/>
      <c r="AE1328" s="461"/>
      <c r="AF1328" s="461"/>
      <c r="AG1328" s="461"/>
      <c r="AH1328" s="461"/>
      <c r="AI1328" s="461"/>
      <c r="AJ1328" s="461"/>
      <c r="AK1328" s="461"/>
      <c r="AL1328" s="461"/>
      <c r="AM1328" s="726"/>
      <c r="AN1328" s="726"/>
      <c r="AO1328" s="726"/>
      <c r="AP1328" s="726"/>
      <c r="AQ1328" s="726"/>
      <c r="AR1328" s="726"/>
      <c r="AS1328" s="726"/>
      <c r="AT1328" s="726"/>
      <c r="AU1328" s="726"/>
      <c r="AV1328" s="726"/>
      <c r="AW1328" s="726"/>
      <c r="AX1328" s="726"/>
      <c r="AY1328" s="726"/>
      <c r="AZ1328" s="726"/>
      <c r="BA1328" s="726"/>
      <c r="BB1328" s="726"/>
      <c r="BC1328" s="726"/>
      <c r="BD1328" s="726"/>
      <c r="BE1328" s="726"/>
      <c r="BF1328" s="726"/>
      <c r="BG1328" s="726"/>
      <c r="BH1328" s="726"/>
      <c r="BI1328" s="726"/>
      <c r="BJ1328" s="726"/>
      <c r="BK1328" s="726"/>
      <c r="BL1328" s="726"/>
    </row>
    <row r="1329" spans="1:64" ht="12" customHeight="1" outlineLevel="2" x14ac:dyDescent="0.2">
      <c r="A1329" s="767" t="s">
        <v>271</v>
      </c>
      <c r="B1329" s="767" t="s">
        <v>272</v>
      </c>
      <c r="C1329" s="726"/>
      <c r="D1329" s="461" t="s">
        <v>1983</v>
      </c>
      <c r="E1329" s="689" t="s">
        <v>918</v>
      </c>
      <c r="F1329" s="689" t="s">
        <v>918</v>
      </c>
      <c r="G1329" s="689" t="s">
        <v>918</v>
      </c>
      <c r="H1329" s="689" t="s">
        <v>918</v>
      </c>
      <c r="I1329" s="689" t="s">
        <v>918</v>
      </c>
      <c r="J1329" s="689" t="s">
        <v>918</v>
      </c>
      <c r="K1329" s="689" t="s">
        <v>918</v>
      </c>
      <c r="L1329" s="689" t="s">
        <v>918</v>
      </c>
      <c r="M1329" s="689" t="s">
        <v>918</v>
      </c>
      <c r="N1329" s="689" t="s">
        <v>918</v>
      </c>
      <c r="O1329" s="689" t="s">
        <v>918</v>
      </c>
      <c r="P1329" s="689" t="s">
        <v>918</v>
      </c>
      <c r="Q1329" s="689" t="s">
        <v>918</v>
      </c>
      <c r="R1329" s="689" t="s">
        <v>918</v>
      </c>
      <c r="S1329" s="689" t="s">
        <v>918</v>
      </c>
      <c r="T1329" s="689" t="s">
        <v>918</v>
      </c>
      <c r="U1329" s="689" t="s">
        <v>918</v>
      </c>
      <c r="V1329" s="689" t="s">
        <v>918</v>
      </c>
      <c r="W1329" s="689" t="s">
        <v>918</v>
      </c>
      <c r="X1329" s="689" t="s">
        <v>918</v>
      </c>
      <c r="Y1329" s="689" t="s">
        <v>918</v>
      </c>
      <c r="Z1329" s="689" t="s">
        <v>918</v>
      </c>
      <c r="AA1329" s="689" t="s">
        <v>918</v>
      </c>
      <c r="AB1329" s="689" t="s">
        <v>918</v>
      </c>
      <c r="AC1329" s="689" t="s">
        <v>918</v>
      </c>
      <c r="AD1329" s="689" t="s">
        <v>918</v>
      </c>
      <c r="AE1329" s="689" t="s">
        <v>918</v>
      </c>
      <c r="AF1329" s="689" t="s">
        <v>918</v>
      </c>
      <c r="AG1329" s="689" t="s">
        <v>918</v>
      </c>
      <c r="AH1329" s="689" t="s">
        <v>918</v>
      </c>
      <c r="AI1329" s="689" t="s">
        <v>918</v>
      </c>
      <c r="AJ1329" s="689" t="s">
        <v>918</v>
      </c>
      <c r="AK1329" s="689" t="s">
        <v>918</v>
      </c>
      <c r="AL1329" s="689" t="s">
        <v>918</v>
      </c>
      <c r="AM1329" s="726"/>
      <c r="AN1329" s="726"/>
      <c r="AO1329" s="726"/>
      <c r="AP1329" s="726"/>
      <c r="AQ1329" s="726"/>
      <c r="AR1329" s="726"/>
      <c r="AS1329" s="726"/>
      <c r="AT1329" s="726"/>
      <c r="AU1329" s="726"/>
      <c r="AV1329" s="726"/>
      <c r="AW1329" s="726"/>
      <c r="AX1329" s="726"/>
      <c r="AY1329" s="726"/>
      <c r="AZ1329" s="726"/>
      <c r="BA1329" s="726"/>
      <c r="BB1329" s="726"/>
      <c r="BC1329" s="726"/>
      <c r="BD1329" s="726"/>
      <c r="BE1329" s="726"/>
      <c r="BF1329" s="726"/>
      <c r="BG1329" s="726"/>
      <c r="BH1329" s="726"/>
      <c r="BI1329" s="726"/>
      <c r="BJ1329" s="726"/>
      <c r="BK1329" s="726"/>
      <c r="BL1329" s="726"/>
    </row>
    <row r="1330" spans="1:64" ht="12" customHeight="1" outlineLevel="2" x14ac:dyDescent="0.2">
      <c r="A1330" s="767" t="s">
        <v>273</v>
      </c>
      <c r="B1330" s="767" t="s">
        <v>274</v>
      </c>
      <c r="C1330" s="726"/>
      <c r="D1330" s="461" t="s">
        <v>1984</v>
      </c>
      <c r="E1330" s="689" t="s">
        <v>918</v>
      </c>
      <c r="F1330" s="689" t="s">
        <v>918</v>
      </c>
      <c r="G1330" s="689" t="s">
        <v>918</v>
      </c>
      <c r="H1330" s="689" t="s">
        <v>918</v>
      </c>
      <c r="I1330" s="689" t="s">
        <v>918</v>
      </c>
      <c r="J1330" s="689" t="s">
        <v>918</v>
      </c>
      <c r="K1330" s="689" t="s">
        <v>918</v>
      </c>
      <c r="L1330" s="689" t="s">
        <v>918</v>
      </c>
      <c r="M1330" s="689" t="s">
        <v>918</v>
      </c>
      <c r="N1330" s="689" t="s">
        <v>918</v>
      </c>
      <c r="O1330" s="689" t="s">
        <v>918</v>
      </c>
      <c r="P1330" s="689" t="s">
        <v>918</v>
      </c>
      <c r="Q1330" s="689" t="s">
        <v>918</v>
      </c>
      <c r="R1330" s="689" t="s">
        <v>918</v>
      </c>
      <c r="S1330" s="689" t="s">
        <v>918</v>
      </c>
      <c r="T1330" s="689" t="s">
        <v>918</v>
      </c>
      <c r="U1330" s="689" t="s">
        <v>918</v>
      </c>
      <c r="V1330" s="689" t="s">
        <v>918</v>
      </c>
      <c r="W1330" s="689" t="s">
        <v>918</v>
      </c>
      <c r="X1330" s="689" t="s">
        <v>918</v>
      </c>
      <c r="Y1330" s="689" t="s">
        <v>918</v>
      </c>
      <c r="Z1330" s="689" t="s">
        <v>918</v>
      </c>
      <c r="AA1330" s="689" t="s">
        <v>918</v>
      </c>
      <c r="AB1330" s="689" t="s">
        <v>918</v>
      </c>
      <c r="AC1330" s="689" t="s">
        <v>918</v>
      </c>
      <c r="AD1330" s="689" t="s">
        <v>918</v>
      </c>
      <c r="AE1330" s="689" t="s">
        <v>918</v>
      </c>
      <c r="AF1330" s="689" t="s">
        <v>918</v>
      </c>
      <c r="AG1330" s="689" t="s">
        <v>918</v>
      </c>
      <c r="AH1330" s="689" t="s">
        <v>918</v>
      </c>
      <c r="AI1330" s="689" t="s">
        <v>918</v>
      </c>
      <c r="AJ1330" s="689" t="s">
        <v>918</v>
      </c>
      <c r="AK1330" s="689" t="s">
        <v>918</v>
      </c>
      <c r="AL1330" s="689" t="s">
        <v>918</v>
      </c>
      <c r="AM1330" s="726"/>
      <c r="AN1330" s="726"/>
      <c r="AO1330" s="726"/>
      <c r="AP1330" s="726"/>
      <c r="AQ1330" s="726"/>
      <c r="AR1330" s="726"/>
      <c r="AS1330" s="726"/>
      <c r="AT1330" s="726"/>
      <c r="AU1330" s="726"/>
      <c r="AV1330" s="726"/>
      <c r="AW1330" s="726"/>
      <c r="AX1330" s="726"/>
      <c r="AY1330" s="726"/>
      <c r="AZ1330" s="726"/>
      <c r="BA1330" s="726"/>
      <c r="BB1330" s="726"/>
      <c r="BC1330" s="726"/>
      <c r="BD1330" s="726"/>
      <c r="BE1330" s="726"/>
      <c r="BF1330" s="726"/>
      <c r="BG1330" s="726"/>
      <c r="BH1330" s="726"/>
      <c r="BI1330" s="726"/>
      <c r="BJ1330" s="726"/>
      <c r="BK1330" s="726"/>
      <c r="BL1330" s="726"/>
    </row>
    <row r="1331" spans="1:64" ht="12" customHeight="1" outlineLevel="2" x14ac:dyDescent="0.2">
      <c r="A1331" s="767" t="s">
        <v>19</v>
      </c>
      <c r="B1331" s="767" t="s">
        <v>275</v>
      </c>
      <c r="C1331" s="726"/>
      <c r="D1331" s="461" t="s">
        <v>1985</v>
      </c>
      <c r="E1331" s="689" t="s">
        <v>918</v>
      </c>
      <c r="F1331" s="689" t="s">
        <v>918</v>
      </c>
      <c r="G1331" s="689" t="s">
        <v>918</v>
      </c>
      <c r="H1331" s="689" t="s">
        <v>918</v>
      </c>
      <c r="I1331" s="689" t="s">
        <v>918</v>
      </c>
      <c r="J1331" s="689" t="s">
        <v>918</v>
      </c>
      <c r="K1331" s="689" t="s">
        <v>918</v>
      </c>
      <c r="L1331" s="689" t="s">
        <v>918</v>
      </c>
      <c r="M1331" s="689" t="s">
        <v>918</v>
      </c>
      <c r="N1331" s="689" t="s">
        <v>918</v>
      </c>
      <c r="O1331" s="689" t="s">
        <v>918</v>
      </c>
      <c r="P1331" s="689" t="s">
        <v>918</v>
      </c>
      <c r="Q1331" s="689" t="s">
        <v>918</v>
      </c>
      <c r="R1331" s="689" t="s">
        <v>918</v>
      </c>
      <c r="S1331" s="689" t="s">
        <v>918</v>
      </c>
      <c r="T1331" s="689" t="s">
        <v>918</v>
      </c>
      <c r="U1331" s="689" t="s">
        <v>918</v>
      </c>
      <c r="V1331" s="689" t="s">
        <v>918</v>
      </c>
      <c r="W1331" s="689" t="s">
        <v>918</v>
      </c>
      <c r="X1331" s="689" t="s">
        <v>918</v>
      </c>
      <c r="Y1331" s="689" t="s">
        <v>918</v>
      </c>
      <c r="Z1331" s="689" t="s">
        <v>918</v>
      </c>
      <c r="AA1331" s="689" t="s">
        <v>918</v>
      </c>
      <c r="AB1331" s="689" t="s">
        <v>918</v>
      </c>
      <c r="AC1331" s="689" t="s">
        <v>918</v>
      </c>
      <c r="AD1331" s="689" t="s">
        <v>918</v>
      </c>
      <c r="AE1331" s="689" t="s">
        <v>918</v>
      </c>
      <c r="AF1331" s="689" t="s">
        <v>918</v>
      </c>
      <c r="AG1331" s="689" t="s">
        <v>918</v>
      </c>
      <c r="AH1331" s="689" t="s">
        <v>918</v>
      </c>
      <c r="AI1331" s="689" t="s">
        <v>918</v>
      </c>
      <c r="AJ1331" s="689" t="s">
        <v>918</v>
      </c>
      <c r="AK1331" s="689" t="s">
        <v>918</v>
      </c>
      <c r="AL1331" s="689" t="s">
        <v>918</v>
      </c>
      <c r="AM1331" s="726"/>
      <c r="AN1331" s="726"/>
      <c r="AO1331" s="726"/>
      <c r="AP1331" s="726"/>
      <c r="AQ1331" s="726"/>
      <c r="AR1331" s="726"/>
      <c r="AS1331" s="726"/>
      <c r="AT1331" s="726"/>
      <c r="AU1331" s="726"/>
      <c r="AV1331" s="726"/>
      <c r="AW1331" s="726"/>
      <c r="AX1331" s="726"/>
      <c r="AY1331" s="726"/>
      <c r="AZ1331" s="726"/>
      <c r="BA1331" s="726"/>
      <c r="BB1331" s="726"/>
      <c r="BC1331" s="726"/>
      <c r="BD1331" s="726"/>
      <c r="BE1331" s="726"/>
      <c r="BF1331" s="726"/>
      <c r="BG1331" s="726"/>
      <c r="BH1331" s="726"/>
      <c r="BI1331" s="726"/>
      <c r="BJ1331" s="726"/>
      <c r="BK1331" s="726"/>
      <c r="BL1331" s="726"/>
    </row>
    <row r="1332" spans="1:64" ht="12" customHeight="1" outlineLevel="2" x14ac:dyDescent="0.2">
      <c r="A1332" s="767" t="s">
        <v>20</v>
      </c>
      <c r="B1332" s="767" t="s">
        <v>22</v>
      </c>
      <c r="C1332" s="726"/>
      <c r="D1332" s="461" t="s">
        <v>1986</v>
      </c>
      <c r="E1332" s="689" t="s">
        <v>918</v>
      </c>
      <c r="F1332" s="689" t="s">
        <v>918</v>
      </c>
      <c r="G1332" s="689" t="s">
        <v>918</v>
      </c>
      <c r="H1332" s="689" t="s">
        <v>918</v>
      </c>
      <c r="I1332" s="689" t="s">
        <v>918</v>
      </c>
      <c r="J1332" s="689" t="s">
        <v>918</v>
      </c>
      <c r="K1332" s="689" t="s">
        <v>918</v>
      </c>
      <c r="L1332" s="689" t="s">
        <v>918</v>
      </c>
      <c r="M1332" s="689" t="s">
        <v>918</v>
      </c>
      <c r="N1332" s="689" t="s">
        <v>918</v>
      </c>
      <c r="O1332" s="689" t="s">
        <v>918</v>
      </c>
      <c r="P1332" s="689" t="s">
        <v>918</v>
      </c>
      <c r="Q1332" s="689" t="s">
        <v>918</v>
      </c>
      <c r="R1332" s="689" t="s">
        <v>918</v>
      </c>
      <c r="S1332" s="689" t="s">
        <v>918</v>
      </c>
      <c r="T1332" s="689" t="s">
        <v>918</v>
      </c>
      <c r="U1332" s="689" t="s">
        <v>918</v>
      </c>
      <c r="V1332" s="689" t="s">
        <v>918</v>
      </c>
      <c r="W1332" s="689" t="s">
        <v>918</v>
      </c>
      <c r="X1332" s="689" t="s">
        <v>918</v>
      </c>
      <c r="Y1332" s="689" t="s">
        <v>918</v>
      </c>
      <c r="Z1332" s="689" t="s">
        <v>918</v>
      </c>
      <c r="AA1332" s="689" t="s">
        <v>918</v>
      </c>
      <c r="AB1332" s="689" t="s">
        <v>918</v>
      </c>
      <c r="AC1332" s="689" t="s">
        <v>918</v>
      </c>
      <c r="AD1332" s="689" t="s">
        <v>918</v>
      </c>
      <c r="AE1332" s="689" t="s">
        <v>918</v>
      </c>
      <c r="AF1332" s="689" t="s">
        <v>918</v>
      </c>
      <c r="AG1332" s="689" t="s">
        <v>918</v>
      </c>
      <c r="AH1332" s="689" t="s">
        <v>918</v>
      </c>
      <c r="AI1332" s="689" t="s">
        <v>918</v>
      </c>
      <c r="AJ1332" s="689" t="s">
        <v>918</v>
      </c>
      <c r="AK1332" s="689" t="s">
        <v>918</v>
      </c>
      <c r="AL1332" s="689" t="s">
        <v>918</v>
      </c>
      <c r="AM1332" s="726"/>
      <c r="AN1332" s="726"/>
      <c r="AO1332" s="726"/>
      <c r="AP1332" s="726"/>
      <c r="AQ1332" s="726"/>
      <c r="AR1332" s="726"/>
      <c r="AS1332" s="726"/>
      <c r="AT1332" s="726"/>
      <c r="AU1332" s="726"/>
      <c r="AV1332" s="726"/>
      <c r="AW1332" s="726"/>
      <c r="AX1332" s="726"/>
      <c r="AY1332" s="726"/>
      <c r="AZ1332" s="726"/>
      <c r="BA1332" s="726"/>
      <c r="BB1332" s="726"/>
      <c r="BC1332" s="726"/>
      <c r="BD1332" s="726"/>
      <c r="BE1332" s="726"/>
      <c r="BF1332" s="726"/>
      <c r="BG1332" s="726"/>
      <c r="BH1332" s="726"/>
      <c r="BI1332" s="726"/>
      <c r="BJ1332" s="726"/>
      <c r="BK1332" s="726"/>
      <c r="BL1332" s="726"/>
    </row>
    <row r="1333" spans="1:64" ht="12" customHeight="1" outlineLevel="2" x14ac:dyDescent="0.2">
      <c r="A1333" s="767" t="s">
        <v>21</v>
      </c>
      <c r="B1333" s="767" t="s">
        <v>276</v>
      </c>
      <c r="C1333" s="726"/>
      <c r="D1333" s="461" t="s">
        <v>1987</v>
      </c>
      <c r="E1333" s="689" t="s">
        <v>918</v>
      </c>
      <c r="F1333" s="689" t="s">
        <v>918</v>
      </c>
      <c r="G1333" s="689" t="s">
        <v>918</v>
      </c>
      <c r="H1333" s="689" t="s">
        <v>918</v>
      </c>
      <c r="I1333" s="689" t="s">
        <v>918</v>
      </c>
      <c r="J1333" s="689" t="s">
        <v>918</v>
      </c>
      <c r="K1333" s="689" t="s">
        <v>918</v>
      </c>
      <c r="L1333" s="689" t="s">
        <v>918</v>
      </c>
      <c r="M1333" s="689" t="s">
        <v>918</v>
      </c>
      <c r="N1333" s="689" t="s">
        <v>918</v>
      </c>
      <c r="O1333" s="689" t="s">
        <v>918</v>
      </c>
      <c r="P1333" s="689" t="s">
        <v>918</v>
      </c>
      <c r="Q1333" s="689" t="s">
        <v>918</v>
      </c>
      <c r="R1333" s="689" t="s">
        <v>918</v>
      </c>
      <c r="S1333" s="689" t="s">
        <v>918</v>
      </c>
      <c r="T1333" s="689" t="s">
        <v>918</v>
      </c>
      <c r="U1333" s="689" t="s">
        <v>918</v>
      </c>
      <c r="V1333" s="689" t="s">
        <v>918</v>
      </c>
      <c r="W1333" s="689" t="s">
        <v>918</v>
      </c>
      <c r="X1333" s="689" t="s">
        <v>918</v>
      </c>
      <c r="Y1333" s="689" t="s">
        <v>918</v>
      </c>
      <c r="Z1333" s="689" t="s">
        <v>918</v>
      </c>
      <c r="AA1333" s="689" t="s">
        <v>918</v>
      </c>
      <c r="AB1333" s="689" t="s">
        <v>918</v>
      </c>
      <c r="AC1333" s="689" t="s">
        <v>918</v>
      </c>
      <c r="AD1333" s="689" t="s">
        <v>918</v>
      </c>
      <c r="AE1333" s="689" t="s">
        <v>918</v>
      </c>
      <c r="AF1333" s="689" t="s">
        <v>918</v>
      </c>
      <c r="AG1333" s="689" t="s">
        <v>918</v>
      </c>
      <c r="AH1333" s="689" t="s">
        <v>918</v>
      </c>
      <c r="AI1333" s="689" t="s">
        <v>918</v>
      </c>
      <c r="AJ1333" s="689" t="s">
        <v>918</v>
      </c>
      <c r="AK1333" s="689" t="s">
        <v>918</v>
      </c>
      <c r="AL1333" s="689" t="s">
        <v>918</v>
      </c>
      <c r="AM1333" s="726"/>
      <c r="AN1333" s="726"/>
      <c r="AO1333" s="726"/>
      <c r="AP1333" s="726"/>
      <c r="AQ1333" s="726"/>
      <c r="AR1333" s="726"/>
      <c r="AS1333" s="726"/>
      <c r="AT1333" s="726"/>
      <c r="AU1333" s="726"/>
      <c r="AV1333" s="726"/>
      <c r="AW1333" s="726"/>
      <c r="AX1333" s="726"/>
      <c r="AY1333" s="726"/>
      <c r="AZ1333" s="726"/>
      <c r="BA1333" s="726"/>
      <c r="BB1333" s="726"/>
      <c r="BC1333" s="726"/>
      <c r="BD1333" s="726"/>
      <c r="BE1333" s="726"/>
      <c r="BF1333" s="726"/>
      <c r="BG1333" s="726"/>
      <c r="BH1333" s="726"/>
      <c r="BI1333" s="726"/>
      <c r="BJ1333" s="726"/>
      <c r="BK1333" s="726"/>
      <c r="BL1333" s="726"/>
    </row>
    <row r="1334" spans="1:64" ht="12" customHeight="1" outlineLevel="2" x14ac:dyDescent="0.2">
      <c r="A1334" s="767" t="s">
        <v>23</v>
      </c>
      <c r="B1334" s="767" t="s">
        <v>277</v>
      </c>
      <c r="C1334" s="726"/>
      <c r="D1334" s="461" t="s">
        <v>1988</v>
      </c>
      <c r="E1334" s="689" t="s">
        <v>918</v>
      </c>
      <c r="F1334" s="689" t="s">
        <v>918</v>
      </c>
      <c r="G1334" s="689" t="s">
        <v>918</v>
      </c>
      <c r="H1334" s="689" t="s">
        <v>918</v>
      </c>
      <c r="I1334" s="689" t="s">
        <v>918</v>
      </c>
      <c r="J1334" s="689" t="s">
        <v>918</v>
      </c>
      <c r="K1334" s="689" t="s">
        <v>918</v>
      </c>
      <c r="L1334" s="689" t="s">
        <v>918</v>
      </c>
      <c r="M1334" s="689" t="s">
        <v>918</v>
      </c>
      <c r="N1334" s="689" t="s">
        <v>918</v>
      </c>
      <c r="O1334" s="689" t="s">
        <v>918</v>
      </c>
      <c r="P1334" s="689" t="s">
        <v>918</v>
      </c>
      <c r="Q1334" s="689" t="s">
        <v>918</v>
      </c>
      <c r="R1334" s="689" t="s">
        <v>918</v>
      </c>
      <c r="S1334" s="689" t="s">
        <v>918</v>
      </c>
      <c r="T1334" s="689" t="s">
        <v>918</v>
      </c>
      <c r="U1334" s="689" t="s">
        <v>918</v>
      </c>
      <c r="V1334" s="689" t="s">
        <v>918</v>
      </c>
      <c r="W1334" s="689" t="s">
        <v>918</v>
      </c>
      <c r="X1334" s="689" t="s">
        <v>918</v>
      </c>
      <c r="Y1334" s="689" t="s">
        <v>918</v>
      </c>
      <c r="Z1334" s="689" t="s">
        <v>918</v>
      </c>
      <c r="AA1334" s="689" t="s">
        <v>918</v>
      </c>
      <c r="AB1334" s="689" t="s">
        <v>918</v>
      </c>
      <c r="AC1334" s="689" t="s">
        <v>918</v>
      </c>
      <c r="AD1334" s="689" t="s">
        <v>918</v>
      </c>
      <c r="AE1334" s="689" t="s">
        <v>918</v>
      </c>
      <c r="AF1334" s="689" t="s">
        <v>918</v>
      </c>
      <c r="AG1334" s="689" t="s">
        <v>918</v>
      </c>
      <c r="AH1334" s="689" t="s">
        <v>918</v>
      </c>
      <c r="AI1334" s="689" t="s">
        <v>918</v>
      </c>
      <c r="AJ1334" s="689" t="s">
        <v>918</v>
      </c>
      <c r="AK1334" s="689" t="s">
        <v>918</v>
      </c>
      <c r="AL1334" s="689" t="s">
        <v>918</v>
      </c>
      <c r="AM1334" s="726"/>
      <c r="AN1334" s="726"/>
      <c r="AO1334" s="726"/>
      <c r="AP1334" s="726"/>
      <c r="AQ1334" s="726"/>
      <c r="AR1334" s="726"/>
      <c r="AS1334" s="726"/>
      <c r="AT1334" s="726"/>
      <c r="AU1334" s="726"/>
      <c r="AV1334" s="726"/>
      <c r="AW1334" s="726"/>
      <c r="AX1334" s="726"/>
      <c r="AY1334" s="726"/>
      <c r="AZ1334" s="726"/>
      <c r="BA1334" s="726"/>
      <c r="BB1334" s="726"/>
      <c r="BC1334" s="726"/>
      <c r="BD1334" s="726"/>
      <c r="BE1334" s="726"/>
      <c r="BF1334" s="726"/>
      <c r="BG1334" s="726"/>
      <c r="BH1334" s="726"/>
      <c r="BI1334" s="726"/>
      <c r="BJ1334" s="726"/>
      <c r="BK1334" s="726"/>
      <c r="BL1334" s="726"/>
    </row>
    <row r="1335" spans="1:64" ht="12" customHeight="1" outlineLevel="2" x14ac:dyDescent="0.2">
      <c r="A1335" s="767" t="s">
        <v>24</v>
      </c>
      <c r="B1335" s="767" t="s">
        <v>25</v>
      </c>
      <c r="C1335" s="726"/>
      <c r="D1335" s="461" t="s">
        <v>1989</v>
      </c>
      <c r="E1335" s="689" t="s">
        <v>918</v>
      </c>
      <c r="F1335" s="689" t="s">
        <v>918</v>
      </c>
      <c r="G1335" s="689" t="s">
        <v>918</v>
      </c>
      <c r="H1335" s="689" t="s">
        <v>918</v>
      </c>
      <c r="I1335" s="689" t="s">
        <v>918</v>
      </c>
      <c r="J1335" s="689" t="s">
        <v>918</v>
      </c>
      <c r="K1335" s="689" t="s">
        <v>918</v>
      </c>
      <c r="L1335" s="689" t="s">
        <v>918</v>
      </c>
      <c r="M1335" s="689" t="s">
        <v>918</v>
      </c>
      <c r="N1335" s="689" t="s">
        <v>918</v>
      </c>
      <c r="O1335" s="689" t="s">
        <v>918</v>
      </c>
      <c r="P1335" s="689" t="s">
        <v>918</v>
      </c>
      <c r="Q1335" s="689" t="s">
        <v>918</v>
      </c>
      <c r="R1335" s="689" t="s">
        <v>918</v>
      </c>
      <c r="S1335" s="689" t="s">
        <v>918</v>
      </c>
      <c r="T1335" s="689" t="s">
        <v>918</v>
      </c>
      <c r="U1335" s="689" t="s">
        <v>918</v>
      </c>
      <c r="V1335" s="689" t="s">
        <v>918</v>
      </c>
      <c r="W1335" s="689" t="s">
        <v>918</v>
      </c>
      <c r="X1335" s="689" t="s">
        <v>918</v>
      </c>
      <c r="Y1335" s="689" t="s">
        <v>918</v>
      </c>
      <c r="Z1335" s="689" t="s">
        <v>918</v>
      </c>
      <c r="AA1335" s="689" t="s">
        <v>918</v>
      </c>
      <c r="AB1335" s="689" t="s">
        <v>918</v>
      </c>
      <c r="AC1335" s="689" t="s">
        <v>918</v>
      </c>
      <c r="AD1335" s="689" t="s">
        <v>918</v>
      </c>
      <c r="AE1335" s="689" t="s">
        <v>918</v>
      </c>
      <c r="AF1335" s="689" t="s">
        <v>918</v>
      </c>
      <c r="AG1335" s="689" t="s">
        <v>918</v>
      </c>
      <c r="AH1335" s="689" t="s">
        <v>918</v>
      </c>
      <c r="AI1335" s="689" t="s">
        <v>918</v>
      </c>
      <c r="AJ1335" s="689" t="s">
        <v>918</v>
      </c>
      <c r="AK1335" s="689" t="s">
        <v>918</v>
      </c>
      <c r="AL1335" s="689" t="s">
        <v>918</v>
      </c>
      <c r="AM1335" s="726"/>
      <c r="AN1335" s="726"/>
      <c r="AO1335" s="726"/>
      <c r="AP1335" s="726"/>
      <c r="AQ1335" s="726"/>
      <c r="AR1335" s="726"/>
      <c r="AS1335" s="726"/>
      <c r="AT1335" s="726"/>
      <c r="AU1335" s="726"/>
      <c r="AV1335" s="726"/>
      <c r="AW1335" s="726"/>
      <c r="AX1335" s="726"/>
      <c r="AY1335" s="726"/>
      <c r="AZ1335" s="726"/>
      <c r="BA1335" s="726"/>
      <c r="BB1335" s="726"/>
      <c r="BC1335" s="726"/>
      <c r="BD1335" s="726"/>
      <c r="BE1335" s="726"/>
      <c r="BF1335" s="726"/>
      <c r="BG1335" s="726"/>
      <c r="BH1335" s="726"/>
      <c r="BI1335" s="726"/>
      <c r="BJ1335" s="726"/>
      <c r="BK1335" s="726"/>
      <c r="BL1335" s="726"/>
    </row>
    <row r="1336" spans="1:64" ht="12" customHeight="1" outlineLevel="2" x14ac:dyDescent="0.2">
      <c r="A1336" s="767" t="s">
        <v>26</v>
      </c>
      <c r="B1336" s="767" t="s">
        <v>278</v>
      </c>
      <c r="C1336" s="726"/>
      <c r="D1336" s="461" t="s">
        <v>1990</v>
      </c>
      <c r="E1336" s="689" t="s">
        <v>918</v>
      </c>
      <c r="F1336" s="689" t="s">
        <v>918</v>
      </c>
      <c r="G1336" s="689" t="s">
        <v>918</v>
      </c>
      <c r="H1336" s="689" t="s">
        <v>918</v>
      </c>
      <c r="I1336" s="689" t="s">
        <v>918</v>
      </c>
      <c r="J1336" s="689" t="s">
        <v>918</v>
      </c>
      <c r="K1336" s="689" t="s">
        <v>918</v>
      </c>
      <c r="L1336" s="689" t="s">
        <v>918</v>
      </c>
      <c r="M1336" s="689" t="s">
        <v>918</v>
      </c>
      <c r="N1336" s="689" t="s">
        <v>918</v>
      </c>
      <c r="O1336" s="689" t="s">
        <v>918</v>
      </c>
      <c r="P1336" s="689" t="s">
        <v>918</v>
      </c>
      <c r="Q1336" s="689" t="s">
        <v>918</v>
      </c>
      <c r="R1336" s="689" t="s">
        <v>918</v>
      </c>
      <c r="S1336" s="689" t="s">
        <v>918</v>
      </c>
      <c r="T1336" s="689" t="s">
        <v>918</v>
      </c>
      <c r="U1336" s="689" t="s">
        <v>918</v>
      </c>
      <c r="V1336" s="689" t="s">
        <v>918</v>
      </c>
      <c r="W1336" s="689" t="s">
        <v>918</v>
      </c>
      <c r="X1336" s="689" t="s">
        <v>918</v>
      </c>
      <c r="Y1336" s="689" t="s">
        <v>918</v>
      </c>
      <c r="Z1336" s="689" t="s">
        <v>918</v>
      </c>
      <c r="AA1336" s="689" t="s">
        <v>918</v>
      </c>
      <c r="AB1336" s="689" t="s">
        <v>918</v>
      </c>
      <c r="AC1336" s="689" t="s">
        <v>918</v>
      </c>
      <c r="AD1336" s="689" t="s">
        <v>918</v>
      </c>
      <c r="AE1336" s="689" t="s">
        <v>918</v>
      </c>
      <c r="AF1336" s="689" t="s">
        <v>918</v>
      </c>
      <c r="AG1336" s="689" t="s">
        <v>918</v>
      </c>
      <c r="AH1336" s="689" t="s">
        <v>918</v>
      </c>
      <c r="AI1336" s="689" t="s">
        <v>918</v>
      </c>
      <c r="AJ1336" s="689" t="s">
        <v>918</v>
      </c>
      <c r="AK1336" s="689" t="s">
        <v>918</v>
      </c>
      <c r="AL1336" s="689" t="s">
        <v>918</v>
      </c>
      <c r="AM1336" s="726"/>
      <c r="AN1336" s="726"/>
      <c r="AO1336" s="726"/>
      <c r="AP1336" s="726"/>
      <c r="AQ1336" s="726"/>
      <c r="AR1336" s="726"/>
      <c r="AS1336" s="726"/>
      <c r="AT1336" s="726"/>
      <c r="AU1336" s="726"/>
      <c r="AV1336" s="726"/>
      <c r="AW1336" s="726"/>
      <c r="AX1336" s="726"/>
      <c r="AY1336" s="726"/>
      <c r="AZ1336" s="726"/>
      <c r="BA1336" s="726"/>
      <c r="BB1336" s="726"/>
      <c r="BC1336" s="726"/>
      <c r="BD1336" s="726"/>
      <c r="BE1336" s="726"/>
      <c r="BF1336" s="726"/>
      <c r="BG1336" s="726"/>
      <c r="BH1336" s="726"/>
      <c r="BI1336" s="726"/>
      <c r="BJ1336" s="726"/>
      <c r="BK1336" s="726"/>
      <c r="BL1336" s="726"/>
    </row>
    <row r="1337" spans="1:64" ht="12" customHeight="1" outlineLevel="2" x14ac:dyDescent="0.2">
      <c r="A1337" s="767" t="s">
        <v>27</v>
      </c>
      <c r="B1337" s="767" t="s">
        <v>279</v>
      </c>
      <c r="C1337" s="726"/>
      <c r="D1337" s="461" t="s">
        <v>1991</v>
      </c>
      <c r="E1337" s="689" t="s">
        <v>918</v>
      </c>
      <c r="F1337" s="689" t="s">
        <v>918</v>
      </c>
      <c r="G1337" s="689" t="s">
        <v>918</v>
      </c>
      <c r="H1337" s="689" t="s">
        <v>918</v>
      </c>
      <c r="I1337" s="689" t="s">
        <v>918</v>
      </c>
      <c r="J1337" s="689" t="s">
        <v>918</v>
      </c>
      <c r="K1337" s="689" t="s">
        <v>918</v>
      </c>
      <c r="L1337" s="689" t="s">
        <v>918</v>
      </c>
      <c r="M1337" s="689" t="s">
        <v>918</v>
      </c>
      <c r="N1337" s="689" t="s">
        <v>918</v>
      </c>
      <c r="O1337" s="689" t="s">
        <v>918</v>
      </c>
      <c r="P1337" s="689" t="s">
        <v>918</v>
      </c>
      <c r="Q1337" s="689" t="s">
        <v>918</v>
      </c>
      <c r="R1337" s="689" t="s">
        <v>918</v>
      </c>
      <c r="S1337" s="689" t="s">
        <v>918</v>
      </c>
      <c r="T1337" s="689" t="s">
        <v>918</v>
      </c>
      <c r="U1337" s="689" t="s">
        <v>918</v>
      </c>
      <c r="V1337" s="689" t="s">
        <v>918</v>
      </c>
      <c r="W1337" s="689" t="s">
        <v>918</v>
      </c>
      <c r="X1337" s="689" t="s">
        <v>918</v>
      </c>
      <c r="Y1337" s="689" t="s">
        <v>918</v>
      </c>
      <c r="Z1337" s="689" t="s">
        <v>918</v>
      </c>
      <c r="AA1337" s="689" t="s">
        <v>918</v>
      </c>
      <c r="AB1337" s="689" t="s">
        <v>918</v>
      </c>
      <c r="AC1337" s="689" t="s">
        <v>918</v>
      </c>
      <c r="AD1337" s="689" t="s">
        <v>918</v>
      </c>
      <c r="AE1337" s="689" t="s">
        <v>918</v>
      </c>
      <c r="AF1337" s="689" t="s">
        <v>918</v>
      </c>
      <c r="AG1337" s="689" t="s">
        <v>918</v>
      </c>
      <c r="AH1337" s="689" t="s">
        <v>918</v>
      </c>
      <c r="AI1337" s="689" t="s">
        <v>918</v>
      </c>
      <c r="AJ1337" s="689" t="s">
        <v>918</v>
      </c>
      <c r="AK1337" s="689" t="s">
        <v>918</v>
      </c>
      <c r="AL1337" s="689" t="s">
        <v>918</v>
      </c>
      <c r="AM1337" s="726"/>
      <c r="AN1337" s="726"/>
      <c r="AO1337" s="726"/>
      <c r="AP1337" s="726"/>
      <c r="AQ1337" s="726"/>
      <c r="AR1337" s="726"/>
      <c r="AS1337" s="726"/>
      <c r="AT1337" s="726"/>
      <c r="AU1337" s="726"/>
      <c r="AV1337" s="726"/>
      <c r="AW1337" s="726"/>
      <c r="AX1337" s="726"/>
      <c r="AY1337" s="726"/>
      <c r="AZ1337" s="726"/>
      <c r="BA1337" s="726"/>
      <c r="BB1337" s="726"/>
      <c r="BC1337" s="726"/>
      <c r="BD1337" s="726"/>
      <c r="BE1337" s="726"/>
      <c r="BF1337" s="726"/>
      <c r="BG1337" s="726"/>
      <c r="BH1337" s="726"/>
      <c r="BI1337" s="726"/>
      <c r="BJ1337" s="726"/>
      <c r="BK1337" s="726"/>
      <c r="BL1337" s="726"/>
    </row>
    <row r="1338" spans="1:64" ht="12" customHeight="1" outlineLevel="2" x14ac:dyDescent="0.2">
      <c r="A1338" s="767" t="s">
        <v>28</v>
      </c>
      <c r="B1338" s="767" t="s">
        <v>280</v>
      </c>
      <c r="C1338" s="726"/>
      <c r="D1338" s="461" t="s">
        <v>1992</v>
      </c>
      <c r="E1338" s="689" t="s">
        <v>918</v>
      </c>
      <c r="F1338" s="689" t="s">
        <v>918</v>
      </c>
      <c r="G1338" s="689" t="s">
        <v>918</v>
      </c>
      <c r="H1338" s="689" t="s">
        <v>918</v>
      </c>
      <c r="I1338" s="689" t="s">
        <v>918</v>
      </c>
      <c r="J1338" s="689" t="s">
        <v>918</v>
      </c>
      <c r="K1338" s="689" t="s">
        <v>918</v>
      </c>
      <c r="L1338" s="689" t="s">
        <v>918</v>
      </c>
      <c r="M1338" s="689" t="s">
        <v>918</v>
      </c>
      <c r="N1338" s="689" t="s">
        <v>918</v>
      </c>
      <c r="O1338" s="689" t="s">
        <v>918</v>
      </c>
      <c r="P1338" s="689" t="s">
        <v>918</v>
      </c>
      <c r="Q1338" s="689" t="s">
        <v>918</v>
      </c>
      <c r="R1338" s="689" t="s">
        <v>918</v>
      </c>
      <c r="S1338" s="689" t="s">
        <v>918</v>
      </c>
      <c r="T1338" s="689" t="s">
        <v>918</v>
      </c>
      <c r="U1338" s="689" t="s">
        <v>918</v>
      </c>
      <c r="V1338" s="689" t="s">
        <v>918</v>
      </c>
      <c r="W1338" s="689" t="s">
        <v>918</v>
      </c>
      <c r="X1338" s="689" t="s">
        <v>918</v>
      </c>
      <c r="Y1338" s="689" t="s">
        <v>918</v>
      </c>
      <c r="Z1338" s="689" t="s">
        <v>918</v>
      </c>
      <c r="AA1338" s="689" t="s">
        <v>918</v>
      </c>
      <c r="AB1338" s="689" t="s">
        <v>918</v>
      </c>
      <c r="AC1338" s="689" t="s">
        <v>918</v>
      </c>
      <c r="AD1338" s="689" t="s">
        <v>918</v>
      </c>
      <c r="AE1338" s="689" t="s">
        <v>918</v>
      </c>
      <c r="AF1338" s="689" t="s">
        <v>918</v>
      </c>
      <c r="AG1338" s="689" t="s">
        <v>918</v>
      </c>
      <c r="AH1338" s="689" t="s">
        <v>918</v>
      </c>
      <c r="AI1338" s="689" t="s">
        <v>918</v>
      </c>
      <c r="AJ1338" s="689" t="s">
        <v>918</v>
      </c>
      <c r="AK1338" s="689" t="s">
        <v>918</v>
      </c>
      <c r="AL1338" s="689" t="s">
        <v>918</v>
      </c>
      <c r="AM1338" s="726"/>
      <c r="AN1338" s="726"/>
      <c r="AO1338" s="726"/>
      <c r="AP1338" s="726"/>
      <c r="AQ1338" s="726"/>
      <c r="AR1338" s="726"/>
      <c r="AS1338" s="726"/>
      <c r="AT1338" s="726"/>
      <c r="AU1338" s="726"/>
      <c r="AV1338" s="726"/>
      <c r="AW1338" s="726"/>
      <c r="AX1338" s="726"/>
      <c r="AY1338" s="726"/>
      <c r="AZ1338" s="726"/>
      <c r="BA1338" s="726"/>
      <c r="BB1338" s="726"/>
      <c r="BC1338" s="726"/>
      <c r="BD1338" s="726"/>
      <c r="BE1338" s="726"/>
      <c r="BF1338" s="726"/>
      <c r="BG1338" s="726"/>
      <c r="BH1338" s="726"/>
      <c r="BI1338" s="726"/>
      <c r="BJ1338" s="726"/>
      <c r="BK1338" s="726"/>
      <c r="BL1338" s="726"/>
    </row>
    <row r="1339" spans="1:64" ht="12" customHeight="1" outlineLevel="2" x14ac:dyDescent="0.2">
      <c r="A1339" s="767" t="s">
        <v>29</v>
      </c>
      <c r="B1339" s="767" t="s">
        <v>281</v>
      </c>
      <c r="C1339" s="726"/>
      <c r="D1339" s="461" t="s">
        <v>1993</v>
      </c>
      <c r="E1339" s="689" t="s">
        <v>918</v>
      </c>
      <c r="F1339" s="689" t="s">
        <v>918</v>
      </c>
      <c r="G1339" s="689" t="s">
        <v>918</v>
      </c>
      <c r="H1339" s="689" t="s">
        <v>918</v>
      </c>
      <c r="I1339" s="689" t="s">
        <v>918</v>
      </c>
      <c r="J1339" s="689" t="s">
        <v>918</v>
      </c>
      <c r="K1339" s="689" t="s">
        <v>918</v>
      </c>
      <c r="L1339" s="689" t="s">
        <v>918</v>
      </c>
      <c r="M1339" s="689" t="s">
        <v>918</v>
      </c>
      <c r="N1339" s="689" t="s">
        <v>918</v>
      </c>
      <c r="O1339" s="689" t="s">
        <v>918</v>
      </c>
      <c r="P1339" s="689" t="s">
        <v>918</v>
      </c>
      <c r="Q1339" s="689" t="s">
        <v>918</v>
      </c>
      <c r="R1339" s="689" t="s">
        <v>918</v>
      </c>
      <c r="S1339" s="689" t="s">
        <v>918</v>
      </c>
      <c r="T1339" s="689" t="s">
        <v>918</v>
      </c>
      <c r="U1339" s="689" t="s">
        <v>918</v>
      </c>
      <c r="V1339" s="689" t="s">
        <v>918</v>
      </c>
      <c r="W1339" s="689" t="s">
        <v>918</v>
      </c>
      <c r="X1339" s="689" t="s">
        <v>918</v>
      </c>
      <c r="Y1339" s="689" t="s">
        <v>918</v>
      </c>
      <c r="Z1339" s="689" t="s">
        <v>918</v>
      </c>
      <c r="AA1339" s="689" t="s">
        <v>918</v>
      </c>
      <c r="AB1339" s="689" t="s">
        <v>918</v>
      </c>
      <c r="AC1339" s="689" t="s">
        <v>918</v>
      </c>
      <c r="AD1339" s="689" t="s">
        <v>918</v>
      </c>
      <c r="AE1339" s="689" t="s">
        <v>918</v>
      </c>
      <c r="AF1339" s="689" t="s">
        <v>918</v>
      </c>
      <c r="AG1339" s="689" t="s">
        <v>918</v>
      </c>
      <c r="AH1339" s="689" t="s">
        <v>918</v>
      </c>
      <c r="AI1339" s="689" t="s">
        <v>918</v>
      </c>
      <c r="AJ1339" s="689" t="s">
        <v>918</v>
      </c>
      <c r="AK1339" s="689" t="s">
        <v>918</v>
      </c>
      <c r="AL1339" s="689" t="s">
        <v>918</v>
      </c>
      <c r="AM1339" s="726"/>
      <c r="AN1339" s="726"/>
      <c r="AO1339" s="726"/>
      <c r="AP1339" s="726"/>
      <c r="AQ1339" s="726"/>
      <c r="AR1339" s="726"/>
      <c r="AS1339" s="726"/>
      <c r="AT1339" s="726"/>
      <c r="AU1339" s="726"/>
      <c r="AV1339" s="726"/>
      <c r="AW1339" s="726"/>
      <c r="AX1339" s="726"/>
      <c r="AY1339" s="726"/>
      <c r="AZ1339" s="726"/>
      <c r="BA1339" s="726"/>
      <c r="BB1339" s="726"/>
      <c r="BC1339" s="726"/>
      <c r="BD1339" s="726"/>
      <c r="BE1339" s="726"/>
      <c r="BF1339" s="726"/>
      <c r="BG1339" s="726"/>
      <c r="BH1339" s="726"/>
      <c r="BI1339" s="726"/>
      <c r="BJ1339" s="726"/>
      <c r="BK1339" s="726"/>
      <c r="BL1339" s="726"/>
    </row>
    <row r="1340" spans="1:64" ht="12" customHeight="1" outlineLevel="2" x14ac:dyDescent="0.2">
      <c r="A1340" s="767" t="s">
        <v>31</v>
      </c>
      <c r="B1340" s="767" t="s">
        <v>309</v>
      </c>
      <c r="C1340" s="726"/>
      <c r="D1340" s="461" t="s">
        <v>1994</v>
      </c>
      <c r="E1340" s="689" t="s">
        <v>918</v>
      </c>
      <c r="F1340" s="689" t="s">
        <v>918</v>
      </c>
      <c r="G1340" s="689" t="s">
        <v>918</v>
      </c>
      <c r="H1340" s="689" t="s">
        <v>918</v>
      </c>
      <c r="I1340" s="689" t="s">
        <v>918</v>
      </c>
      <c r="J1340" s="689" t="s">
        <v>918</v>
      </c>
      <c r="K1340" s="689" t="s">
        <v>918</v>
      </c>
      <c r="L1340" s="689" t="s">
        <v>918</v>
      </c>
      <c r="M1340" s="689" t="s">
        <v>918</v>
      </c>
      <c r="N1340" s="689" t="s">
        <v>918</v>
      </c>
      <c r="O1340" s="689" t="s">
        <v>918</v>
      </c>
      <c r="P1340" s="689" t="s">
        <v>918</v>
      </c>
      <c r="Q1340" s="689" t="s">
        <v>918</v>
      </c>
      <c r="R1340" s="689" t="s">
        <v>918</v>
      </c>
      <c r="S1340" s="689" t="s">
        <v>918</v>
      </c>
      <c r="T1340" s="689" t="s">
        <v>918</v>
      </c>
      <c r="U1340" s="689" t="s">
        <v>918</v>
      </c>
      <c r="V1340" s="689" t="s">
        <v>918</v>
      </c>
      <c r="W1340" s="689" t="s">
        <v>918</v>
      </c>
      <c r="X1340" s="689" t="s">
        <v>918</v>
      </c>
      <c r="Y1340" s="689" t="s">
        <v>918</v>
      </c>
      <c r="Z1340" s="689" t="s">
        <v>918</v>
      </c>
      <c r="AA1340" s="689" t="s">
        <v>918</v>
      </c>
      <c r="AB1340" s="689" t="s">
        <v>918</v>
      </c>
      <c r="AC1340" s="689" t="s">
        <v>918</v>
      </c>
      <c r="AD1340" s="689" t="s">
        <v>918</v>
      </c>
      <c r="AE1340" s="689" t="s">
        <v>918</v>
      </c>
      <c r="AF1340" s="689" t="s">
        <v>918</v>
      </c>
      <c r="AG1340" s="689" t="s">
        <v>918</v>
      </c>
      <c r="AH1340" s="689" t="s">
        <v>918</v>
      </c>
      <c r="AI1340" s="689" t="s">
        <v>918</v>
      </c>
      <c r="AJ1340" s="689" t="s">
        <v>918</v>
      </c>
      <c r="AK1340" s="689" t="s">
        <v>918</v>
      </c>
      <c r="AL1340" s="689" t="s">
        <v>918</v>
      </c>
      <c r="AM1340" s="726"/>
      <c r="AN1340" s="726"/>
      <c r="AO1340" s="726"/>
      <c r="AP1340" s="726"/>
      <c r="AQ1340" s="726"/>
      <c r="AR1340" s="726"/>
      <c r="AS1340" s="726"/>
      <c r="AT1340" s="726"/>
      <c r="AU1340" s="726"/>
      <c r="AV1340" s="726"/>
      <c r="AW1340" s="726"/>
      <c r="AX1340" s="726"/>
      <c r="AY1340" s="726"/>
      <c r="AZ1340" s="726"/>
      <c r="BA1340" s="726"/>
      <c r="BB1340" s="726"/>
      <c r="BC1340" s="726"/>
      <c r="BD1340" s="726"/>
      <c r="BE1340" s="726"/>
      <c r="BF1340" s="726"/>
      <c r="BG1340" s="726"/>
      <c r="BH1340" s="726"/>
      <c r="BI1340" s="726"/>
      <c r="BJ1340" s="726"/>
      <c r="BK1340" s="726"/>
      <c r="BL1340" s="726"/>
    </row>
    <row r="1341" spans="1:64" ht="12" customHeight="1" outlineLevel="2" x14ac:dyDescent="0.2">
      <c r="A1341" s="767" t="s">
        <v>32</v>
      </c>
      <c r="B1341" s="767" t="s">
        <v>282</v>
      </c>
      <c r="C1341" s="726"/>
      <c r="D1341" s="461" t="s">
        <v>1995</v>
      </c>
      <c r="E1341" s="689" t="s">
        <v>918</v>
      </c>
      <c r="F1341" s="689" t="s">
        <v>918</v>
      </c>
      <c r="G1341" s="689" t="s">
        <v>918</v>
      </c>
      <c r="H1341" s="689" t="s">
        <v>918</v>
      </c>
      <c r="I1341" s="689" t="s">
        <v>918</v>
      </c>
      <c r="J1341" s="689" t="s">
        <v>918</v>
      </c>
      <c r="K1341" s="689" t="s">
        <v>918</v>
      </c>
      <c r="L1341" s="689" t="s">
        <v>918</v>
      </c>
      <c r="M1341" s="689" t="s">
        <v>918</v>
      </c>
      <c r="N1341" s="689" t="s">
        <v>918</v>
      </c>
      <c r="O1341" s="689" t="s">
        <v>918</v>
      </c>
      <c r="P1341" s="689" t="s">
        <v>918</v>
      </c>
      <c r="Q1341" s="689" t="s">
        <v>918</v>
      </c>
      <c r="R1341" s="689" t="s">
        <v>918</v>
      </c>
      <c r="S1341" s="689" t="s">
        <v>918</v>
      </c>
      <c r="T1341" s="689" t="s">
        <v>918</v>
      </c>
      <c r="U1341" s="689" t="s">
        <v>918</v>
      </c>
      <c r="V1341" s="689" t="s">
        <v>918</v>
      </c>
      <c r="W1341" s="689" t="s">
        <v>918</v>
      </c>
      <c r="X1341" s="689" t="s">
        <v>918</v>
      </c>
      <c r="Y1341" s="689" t="s">
        <v>918</v>
      </c>
      <c r="Z1341" s="689" t="s">
        <v>918</v>
      </c>
      <c r="AA1341" s="689" t="s">
        <v>918</v>
      </c>
      <c r="AB1341" s="689" t="s">
        <v>918</v>
      </c>
      <c r="AC1341" s="689" t="s">
        <v>918</v>
      </c>
      <c r="AD1341" s="689" t="s">
        <v>918</v>
      </c>
      <c r="AE1341" s="689" t="s">
        <v>918</v>
      </c>
      <c r="AF1341" s="689" t="s">
        <v>918</v>
      </c>
      <c r="AG1341" s="689" t="s">
        <v>918</v>
      </c>
      <c r="AH1341" s="689" t="s">
        <v>918</v>
      </c>
      <c r="AI1341" s="689" t="s">
        <v>918</v>
      </c>
      <c r="AJ1341" s="689" t="s">
        <v>918</v>
      </c>
      <c r="AK1341" s="689" t="s">
        <v>918</v>
      </c>
      <c r="AL1341" s="689" t="s">
        <v>918</v>
      </c>
      <c r="AM1341" s="726"/>
      <c r="AN1341" s="726"/>
      <c r="AO1341" s="726"/>
      <c r="AP1341" s="726"/>
      <c r="AQ1341" s="726"/>
      <c r="AR1341" s="726"/>
      <c r="AS1341" s="726"/>
      <c r="AT1341" s="726"/>
      <c r="AU1341" s="726"/>
      <c r="AV1341" s="726"/>
      <c r="AW1341" s="726"/>
      <c r="AX1341" s="726"/>
      <c r="AY1341" s="726"/>
      <c r="AZ1341" s="726"/>
      <c r="BA1341" s="726"/>
      <c r="BB1341" s="726"/>
      <c r="BC1341" s="726"/>
      <c r="BD1341" s="726"/>
      <c r="BE1341" s="726"/>
      <c r="BF1341" s="726"/>
      <c r="BG1341" s="726"/>
      <c r="BH1341" s="726"/>
      <c r="BI1341" s="726"/>
      <c r="BJ1341" s="726"/>
      <c r="BK1341" s="726"/>
      <c r="BL1341" s="726"/>
    </row>
    <row r="1342" spans="1:64" ht="12" customHeight="1" outlineLevel="2" x14ac:dyDescent="0.2">
      <c r="A1342" s="767" t="s">
        <v>34</v>
      </c>
      <c r="B1342" s="767" t="s">
        <v>283</v>
      </c>
      <c r="C1342" s="726"/>
      <c r="D1342" s="461" t="s">
        <v>1996</v>
      </c>
      <c r="E1342" s="689" t="s">
        <v>918</v>
      </c>
      <c r="F1342" s="689" t="s">
        <v>918</v>
      </c>
      <c r="G1342" s="689" t="s">
        <v>918</v>
      </c>
      <c r="H1342" s="689" t="s">
        <v>918</v>
      </c>
      <c r="I1342" s="689" t="s">
        <v>918</v>
      </c>
      <c r="J1342" s="689" t="s">
        <v>918</v>
      </c>
      <c r="K1342" s="689" t="s">
        <v>918</v>
      </c>
      <c r="L1342" s="689" t="s">
        <v>918</v>
      </c>
      <c r="M1342" s="689" t="s">
        <v>918</v>
      </c>
      <c r="N1342" s="689" t="s">
        <v>918</v>
      </c>
      <c r="O1342" s="689" t="s">
        <v>918</v>
      </c>
      <c r="P1342" s="689" t="s">
        <v>918</v>
      </c>
      <c r="Q1342" s="689" t="s">
        <v>918</v>
      </c>
      <c r="R1342" s="689" t="s">
        <v>918</v>
      </c>
      <c r="S1342" s="689" t="s">
        <v>918</v>
      </c>
      <c r="T1342" s="689" t="s">
        <v>918</v>
      </c>
      <c r="U1342" s="689" t="s">
        <v>918</v>
      </c>
      <c r="V1342" s="689" t="s">
        <v>918</v>
      </c>
      <c r="W1342" s="689" t="s">
        <v>918</v>
      </c>
      <c r="X1342" s="689" t="s">
        <v>918</v>
      </c>
      <c r="Y1342" s="689" t="s">
        <v>918</v>
      </c>
      <c r="Z1342" s="689" t="s">
        <v>918</v>
      </c>
      <c r="AA1342" s="689" t="s">
        <v>918</v>
      </c>
      <c r="AB1342" s="689" t="s">
        <v>918</v>
      </c>
      <c r="AC1342" s="689" t="s">
        <v>918</v>
      </c>
      <c r="AD1342" s="689" t="s">
        <v>918</v>
      </c>
      <c r="AE1342" s="689" t="s">
        <v>918</v>
      </c>
      <c r="AF1342" s="689" t="s">
        <v>918</v>
      </c>
      <c r="AG1342" s="689" t="s">
        <v>918</v>
      </c>
      <c r="AH1342" s="689" t="s">
        <v>918</v>
      </c>
      <c r="AI1342" s="689" t="s">
        <v>918</v>
      </c>
      <c r="AJ1342" s="689" t="s">
        <v>918</v>
      </c>
      <c r="AK1342" s="689" t="s">
        <v>918</v>
      </c>
      <c r="AL1342" s="689" t="s">
        <v>918</v>
      </c>
      <c r="AM1342" s="726"/>
      <c r="AN1342" s="726"/>
      <c r="AO1342" s="726"/>
      <c r="AP1342" s="726"/>
      <c r="AQ1342" s="726"/>
      <c r="AR1342" s="726"/>
      <c r="AS1342" s="726"/>
      <c r="AT1342" s="726"/>
      <c r="AU1342" s="726"/>
      <c r="AV1342" s="726"/>
      <c r="AW1342" s="726"/>
      <c r="AX1342" s="726"/>
      <c r="AY1342" s="726"/>
      <c r="AZ1342" s="726"/>
      <c r="BA1342" s="726"/>
      <c r="BB1342" s="726"/>
      <c r="BC1342" s="726"/>
      <c r="BD1342" s="726"/>
      <c r="BE1342" s="726"/>
      <c r="BF1342" s="726"/>
      <c r="BG1342" s="726"/>
      <c r="BH1342" s="726"/>
      <c r="BI1342" s="726"/>
      <c r="BJ1342" s="726"/>
      <c r="BK1342" s="726"/>
      <c r="BL1342" s="726"/>
    </row>
    <row r="1343" spans="1:64" ht="12" customHeight="1" outlineLevel="2" x14ac:dyDescent="0.2">
      <c r="A1343" s="767" t="s">
        <v>36</v>
      </c>
      <c r="B1343" s="767" t="s">
        <v>284</v>
      </c>
      <c r="C1343" s="726"/>
      <c r="D1343" s="461" t="s">
        <v>1997</v>
      </c>
      <c r="E1343" s="689" t="s">
        <v>918</v>
      </c>
      <c r="F1343" s="689" t="s">
        <v>918</v>
      </c>
      <c r="G1343" s="689" t="s">
        <v>918</v>
      </c>
      <c r="H1343" s="689" t="s">
        <v>918</v>
      </c>
      <c r="I1343" s="689" t="s">
        <v>918</v>
      </c>
      <c r="J1343" s="689" t="s">
        <v>918</v>
      </c>
      <c r="K1343" s="689" t="s">
        <v>918</v>
      </c>
      <c r="L1343" s="689" t="s">
        <v>918</v>
      </c>
      <c r="M1343" s="689" t="s">
        <v>918</v>
      </c>
      <c r="N1343" s="689" t="s">
        <v>918</v>
      </c>
      <c r="O1343" s="689" t="s">
        <v>918</v>
      </c>
      <c r="P1343" s="689" t="s">
        <v>918</v>
      </c>
      <c r="Q1343" s="689" t="s">
        <v>918</v>
      </c>
      <c r="R1343" s="689" t="s">
        <v>918</v>
      </c>
      <c r="S1343" s="689" t="s">
        <v>918</v>
      </c>
      <c r="T1343" s="689" t="s">
        <v>918</v>
      </c>
      <c r="U1343" s="689" t="s">
        <v>918</v>
      </c>
      <c r="V1343" s="689" t="s">
        <v>918</v>
      </c>
      <c r="W1343" s="689" t="s">
        <v>918</v>
      </c>
      <c r="X1343" s="689" t="s">
        <v>918</v>
      </c>
      <c r="Y1343" s="689" t="s">
        <v>918</v>
      </c>
      <c r="Z1343" s="689" t="s">
        <v>918</v>
      </c>
      <c r="AA1343" s="689" t="s">
        <v>918</v>
      </c>
      <c r="AB1343" s="689" t="s">
        <v>918</v>
      </c>
      <c r="AC1343" s="689" t="s">
        <v>918</v>
      </c>
      <c r="AD1343" s="689" t="s">
        <v>918</v>
      </c>
      <c r="AE1343" s="689" t="s">
        <v>918</v>
      </c>
      <c r="AF1343" s="689" t="s">
        <v>918</v>
      </c>
      <c r="AG1343" s="689" t="s">
        <v>918</v>
      </c>
      <c r="AH1343" s="689" t="s">
        <v>918</v>
      </c>
      <c r="AI1343" s="689" t="s">
        <v>918</v>
      </c>
      <c r="AJ1343" s="689" t="s">
        <v>918</v>
      </c>
      <c r="AK1343" s="689" t="s">
        <v>918</v>
      </c>
      <c r="AL1343" s="689" t="s">
        <v>918</v>
      </c>
      <c r="AM1343" s="726"/>
      <c r="AN1343" s="726"/>
      <c r="AO1343" s="726"/>
      <c r="AP1343" s="726"/>
      <c r="AQ1343" s="726"/>
      <c r="AR1343" s="726"/>
      <c r="AS1343" s="726"/>
      <c r="AT1343" s="726"/>
      <c r="AU1343" s="726"/>
      <c r="AV1343" s="726"/>
      <c r="AW1343" s="726"/>
      <c r="AX1343" s="726"/>
      <c r="AY1343" s="726"/>
      <c r="AZ1343" s="726"/>
      <c r="BA1343" s="726"/>
      <c r="BB1343" s="726"/>
      <c r="BC1343" s="726"/>
      <c r="BD1343" s="726"/>
      <c r="BE1343" s="726"/>
      <c r="BF1343" s="726"/>
      <c r="BG1343" s="726"/>
      <c r="BH1343" s="726"/>
      <c r="BI1343" s="726"/>
      <c r="BJ1343" s="726"/>
      <c r="BK1343" s="726"/>
      <c r="BL1343" s="726"/>
    </row>
    <row r="1344" spans="1:64" ht="12" customHeight="1" outlineLevel="2" x14ac:dyDescent="0.2">
      <c r="A1344" s="767" t="s">
        <v>37</v>
      </c>
      <c r="B1344" s="767" t="s">
        <v>310</v>
      </c>
      <c r="C1344" s="726"/>
      <c r="D1344" s="461" t="s">
        <v>1998</v>
      </c>
      <c r="E1344" s="689" t="s">
        <v>918</v>
      </c>
      <c r="F1344" s="689" t="s">
        <v>918</v>
      </c>
      <c r="G1344" s="689" t="s">
        <v>918</v>
      </c>
      <c r="H1344" s="689" t="s">
        <v>918</v>
      </c>
      <c r="I1344" s="689" t="s">
        <v>918</v>
      </c>
      <c r="J1344" s="689" t="s">
        <v>918</v>
      </c>
      <c r="K1344" s="689" t="s">
        <v>918</v>
      </c>
      <c r="L1344" s="689" t="s">
        <v>918</v>
      </c>
      <c r="M1344" s="689" t="s">
        <v>918</v>
      </c>
      <c r="N1344" s="689" t="s">
        <v>918</v>
      </c>
      <c r="O1344" s="689" t="s">
        <v>918</v>
      </c>
      <c r="P1344" s="689" t="s">
        <v>918</v>
      </c>
      <c r="Q1344" s="689" t="s">
        <v>918</v>
      </c>
      <c r="R1344" s="689" t="s">
        <v>918</v>
      </c>
      <c r="S1344" s="689" t="s">
        <v>918</v>
      </c>
      <c r="T1344" s="689" t="s">
        <v>918</v>
      </c>
      <c r="U1344" s="689" t="s">
        <v>918</v>
      </c>
      <c r="V1344" s="689" t="s">
        <v>918</v>
      </c>
      <c r="W1344" s="689" t="s">
        <v>918</v>
      </c>
      <c r="X1344" s="689" t="s">
        <v>918</v>
      </c>
      <c r="Y1344" s="689" t="s">
        <v>918</v>
      </c>
      <c r="Z1344" s="689" t="s">
        <v>918</v>
      </c>
      <c r="AA1344" s="689" t="s">
        <v>918</v>
      </c>
      <c r="AB1344" s="689" t="s">
        <v>918</v>
      </c>
      <c r="AC1344" s="689" t="s">
        <v>918</v>
      </c>
      <c r="AD1344" s="689" t="s">
        <v>918</v>
      </c>
      <c r="AE1344" s="689" t="s">
        <v>918</v>
      </c>
      <c r="AF1344" s="689" t="s">
        <v>918</v>
      </c>
      <c r="AG1344" s="689" t="s">
        <v>918</v>
      </c>
      <c r="AH1344" s="689" t="s">
        <v>918</v>
      </c>
      <c r="AI1344" s="689" t="s">
        <v>918</v>
      </c>
      <c r="AJ1344" s="689" t="s">
        <v>918</v>
      </c>
      <c r="AK1344" s="689" t="s">
        <v>918</v>
      </c>
      <c r="AL1344" s="689" t="s">
        <v>918</v>
      </c>
      <c r="AM1344" s="726"/>
      <c r="AN1344" s="726"/>
      <c r="AO1344" s="726"/>
      <c r="AP1344" s="726"/>
      <c r="AQ1344" s="726"/>
      <c r="AR1344" s="726"/>
      <c r="AS1344" s="726"/>
      <c r="AT1344" s="726"/>
      <c r="AU1344" s="726"/>
      <c r="AV1344" s="726"/>
      <c r="AW1344" s="726"/>
      <c r="AX1344" s="726"/>
      <c r="AY1344" s="726"/>
      <c r="AZ1344" s="726"/>
      <c r="BA1344" s="726"/>
      <c r="BB1344" s="726"/>
      <c r="BC1344" s="726"/>
      <c r="BD1344" s="726"/>
      <c r="BE1344" s="726"/>
      <c r="BF1344" s="726"/>
      <c r="BG1344" s="726"/>
      <c r="BH1344" s="726"/>
      <c r="BI1344" s="726"/>
      <c r="BJ1344" s="726"/>
      <c r="BK1344" s="726"/>
      <c r="BL1344" s="726"/>
    </row>
    <row r="1345" spans="1:64" ht="12" customHeight="1" outlineLevel="2" x14ac:dyDescent="0.2">
      <c r="A1345" s="767" t="s">
        <v>38</v>
      </c>
      <c r="B1345" s="767" t="s">
        <v>35</v>
      </c>
      <c r="C1345" s="726"/>
      <c r="D1345" s="461" t="s">
        <v>1999</v>
      </c>
      <c r="E1345" s="689" t="s">
        <v>918</v>
      </c>
      <c r="F1345" s="689" t="s">
        <v>918</v>
      </c>
      <c r="G1345" s="689" t="s">
        <v>918</v>
      </c>
      <c r="H1345" s="689" t="s">
        <v>918</v>
      </c>
      <c r="I1345" s="689" t="s">
        <v>918</v>
      </c>
      <c r="J1345" s="689" t="s">
        <v>918</v>
      </c>
      <c r="K1345" s="689" t="s">
        <v>918</v>
      </c>
      <c r="L1345" s="689" t="s">
        <v>918</v>
      </c>
      <c r="M1345" s="689" t="s">
        <v>918</v>
      </c>
      <c r="N1345" s="689" t="s">
        <v>918</v>
      </c>
      <c r="O1345" s="689" t="s">
        <v>918</v>
      </c>
      <c r="P1345" s="689" t="s">
        <v>918</v>
      </c>
      <c r="Q1345" s="689" t="s">
        <v>918</v>
      </c>
      <c r="R1345" s="689" t="s">
        <v>918</v>
      </c>
      <c r="S1345" s="689" t="s">
        <v>918</v>
      </c>
      <c r="T1345" s="689" t="s">
        <v>918</v>
      </c>
      <c r="U1345" s="689" t="s">
        <v>918</v>
      </c>
      <c r="V1345" s="689" t="s">
        <v>918</v>
      </c>
      <c r="W1345" s="689" t="s">
        <v>918</v>
      </c>
      <c r="X1345" s="689" t="s">
        <v>918</v>
      </c>
      <c r="Y1345" s="689" t="s">
        <v>918</v>
      </c>
      <c r="Z1345" s="689" t="s">
        <v>918</v>
      </c>
      <c r="AA1345" s="689" t="s">
        <v>918</v>
      </c>
      <c r="AB1345" s="689" t="s">
        <v>918</v>
      </c>
      <c r="AC1345" s="689" t="s">
        <v>918</v>
      </c>
      <c r="AD1345" s="689" t="s">
        <v>918</v>
      </c>
      <c r="AE1345" s="689" t="s">
        <v>918</v>
      </c>
      <c r="AF1345" s="689" t="s">
        <v>918</v>
      </c>
      <c r="AG1345" s="689" t="s">
        <v>918</v>
      </c>
      <c r="AH1345" s="689" t="s">
        <v>918</v>
      </c>
      <c r="AI1345" s="689" t="s">
        <v>918</v>
      </c>
      <c r="AJ1345" s="689" t="s">
        <v>918</v>
      </c>
      <c r="AK1345" s="689" t="s">
        <v>918</v>
      </c>
      <c r="AL1345" s="689" t="s">
        <v>918</v>
      </c>
      <c r="AM1345" s="726"/>
      <c r="AN1345" s="726"/>
      <c r="AO1345" s="726"/>
      <c r="AP1345" s="726"/>
      <c r="AQ1345" s="726"/>
      <c r="AR1345" s="726"/>
      <c r="AS1345" s="726"/>
      <c r="AT1345" s="726"/>
      <c r="AU1345" s="726"/>
      <c r="AV1345" s="726"/>
      <c r="AW1345" s="726"/>
      <c r="AX1345" s="726"/>
      <c r="AY1345" s="726"/>
      <c r="AZ1345" s="726"/>
      <c r="BA1345" s="726"/>
      <c r="BB1345" s="726"/>
      <c r="BC1345" s="726"/>
      <c r="BD1345" s="726"/>
      <c r="BE1345" s="726"/>
      <c r="BF1345" s="726"/>
      <c r="BG1345" s="726"/>
      <c r="BH1345" s="726"/>
      <c r="BI1345" s="726"/>
      <c r="BJ1345" s="726"/>
      <c r="BK1345" s="726"/>
      <c r="BL1345" s="726"/>
    </row>
    <row r="1346" spans="1:64" ht="12" customHeight="1" outlineLevel="2" x14ac:dyDescent="0.2">
      <c r="A1346" s="767" t="s">
        <v>40</v>
      </c>
      <c r="B1346" s="767" t="s">
        <v>285</v>
      </c>
      <c r="C1346" s="726"/>
      <c r="D1346" s="461" t="s">
        <v>2000</v>
      </c>
      <c r="E1346" s="689" t="s">
        <v>918</v>
      </c>
      <c r="F1346" s="689" t="s">
        <v>918</v>
      </c>
      <c r="G1346" s="689" t="s">
        <v>918</v>
      </c>
      <c r="H1346" s="689" t="s">
        <v>918</v>
      </c>
      <c r="I1346" s="689" t="s">
        <v>918</v>
      </c>
      <c r="J1346" s="689" t="s">
        <v>918</v>
      </c>
      <c r="K1346" s="689" t="s">
        <v>918</v>
      </c>
      <c r="L1346" s="689" t="s">
        <v>918</v>
      </c>
      <c r="M1346" s="689" t="s">
        <v>918</v>
      </c>
      <c r="N1346" s="689" t="s">
        <v>918</v>
      </c>
      <c r="O1346" s="689" t="s">
        <v>918</v>
      </c>
      <c r="P1346" s="689" t="s">
        <v>918</v>
      </c>
      <c r="Q1346" s="689" t="s">
        <v>918</v>
      </c>
      <c r="R1346" s="689" t="s">
        <v>918</v>
      </c>
      <c r="S1346" s="689" t="s">
        <v>918</v>
      </c>
      <c r="T1346" s="689" t="s">
        <v>918</v>
      </c>
      <c r="U1346" s="689" t="s">
        <v>918</v>
      </c>
      <c r="V1346" s="689" t="s">
        <v>918</v>
      </c>
      <c r="W1346" s="689" t="s">
        <v>918</v>
      </c>
      <c r="X1346" s="689" t="s">
        <v>918</v>
      </c>
      <c r="Y1346" s="689" t="s">
        <v>918</v>
      </c>
      <c r="Z1346" s="689" t="s">
        <v>918</v>
      </c>
      <c r="AA1346" s="689" t="s">
        <v>918</v>
      </c>
      <c r="AB1346" s="689" t="s">
        <v>918</v>
      </c>
      <c r="AC1346" s="689" t="s">
        <v>918</v>
      </c>
      <c r="AD1346" s="689" t="s">
        <v>918</v>
      </c>
      <c r="AE1346" s="689" t="s">
        <v>918</v>
      </c>
      <c r="AF1346" s="689" t="s">
        <v>918</v>
      </c>
      <c r="AG1346" s="689" t="s">
        <v>918</v>
      </c>
      <c r="AH1346" s="689" t="s">
        <v>918</v>
      </c>
      <c r="AI1346" s="689" t="s">
        <v>918</v>
      </c>
      <c r="AJ1346" s="689" t="s">
        <v>918</v>
      </c>
      <c r="AK1346" s="689" t="s">
        <v>918</v>
      </c>
      <c r="AL1346" s="689" t="s">
        <v>918</v>
      </c>
      <c r="AM1346" s="726"/>
      <c r="AN1346" s="726"/>
      <c r="AO1346" s="726"/>
      <c r="AP1346" s="726"/>
      <c r="AQ1346" s="726"/>
      <c r="AR1346" s="726"/>
      <c r="AS1346" s="726"/>
      <c r="AT1346" s="726"/>
      <c r="AU1346" s="726"/>
      <c r="AV1346" s="726"/>
      <c r="AW1346" s="726"/>
      <c r="AX1346" s="726"/>
      <c r="AY1346" s="726"/>
      <c r="AZ1346" s="726"/>
      <c r="BA1346" s="726"/>
      <c r="BB1346" s="726"/>
      <c r="BC1346" s="726"/>
      <c r="BD1346" s="726"/>
      <c r="BE1346" s="726"/>
      <c r="BF1346" s="726"/>
      <c r="BG1346" s="726"/>
      <c r="BH1346" s="726"/>
      <c r="BI1346" s="726"/>
      <c r="BJ1346" s="726"/>
      <c r="BK1346" s="726"/>
      <c r="BL1346" s="726"/>
    </row>
    <row r="1347" spans="1:64" ht="12" customHeight="1" outlineLevel="2" x14ac:dyDescent="0.2">
      <c r="A1347" s="767" t="s">
        <v>286</v>
      </c>
      <c r="B1347" s="767" t="s">
        <v>287</v>
      </c>
      <c r="C1347" s="726"/>
      <c r="D1347" s="461" t="s">
        <v>2001</v>
      </c>
      <c r="E1347" s="689" t="s">
        <v>918</v>
      </c>
      <c r="F1347" s="689" t="s">
        <v>918</v>
      </c>
      <c r="G1347" s="689" t="s">
        <v>918</v>
      </c>
      <c r="H1347" s="689" t="s">
        <v>918</v>
      </c>
      <c r="I1347" s="689" t="s">
        <v>918</v>
      </c>
      <c r="J1347" s="689" t="s">
        <v>918</v>
      </c>
      <c r="K1347" s="689" t="s">
        <v>918</v>
      </c>
      <c r="L1347" s="689" t="s">
        <v>918</v>
      </c>
      <c r="M1347" s="689" t="s">
        <v>918</v>
      </c>
      <c r="N1347" s="689" t="s">
        <v>918</v>
      </c>
      <c r="O1347" s="689" t="s">
        <v>918</v>
      </c>
      <c r="P1347" s="689" t="s">
        <v>918</v>
      </c>
      <c r="Q1347" s="689" t="s">
        <v>918</v>
      </c>
      <c r="R1347" s="689" t="s">
        <v>918</v>
      </c>
      <c r="S1347" s="689" t="s">
        <v>918</v>
      </c>
      <c r="T1347" s="689" t="s">
        <v>918</v>
      </c>
      <c r="U1347" s="689" t="s">
        <v>918</v>
      </c>
      <c r="V1347" s="689" t="s">
        <v>918</v>
      </c>
      <c r="W1347" s="689" t="s">
        <v>918</v>
      </c>
      <c r="X1347" s="689" t="s">
        <v>918</v>
      </c>
      <c r="Y1347" s="689" t="s">
        <v>918</v>
      </c>
      <c r="Z1347" s="689" t="s">
        <v>918</v>
      </c>
      <c r="AA1347" s="689" t="s">
        <v>918</v>
      </c>
      <c r="AB1347" s="689" t="s">
        <v>918</v>
      </c>
      <c r="AC1347" s="689" t="s">
        <v>918</v>
      </c>
      <c r="AD1347" s="689" t="s">
        <v>918</v>
      </c>
      <c r="AE1347" s="689" t="s">
        <v>918</v>
      </c>
      <c r="AF1347" s="689" t="s">
        <v>918</v>
      </c>
      <c r="AG1347" s="689" t="s">
        <v>918</v>
      </c>
      <c r="AH1347" s="689" t="s">
        <v>918</v>
      </c>
      <c r="AI1347" s="689" t="s">
        <v>918</v>
      </c>
      <c r="AJ1347" s="689" t="s">
        <v>918</v>
      </c>
      <c r="AK1347" s="689" t="s">
        <v>918</v>
      </c>
      <c r="AL1347" s="689" t="s">
        <v>918</v>
      </c>
      <c r="AM1347" s="726"/>
      <c r="AN1347" s="726"/>
      <c r="AO1347" s="726"/>
      <c r="AP1347" s="726"/>
      <c r="AQ1347" s="726"/>
      <c r="AR1347" s="726"/>
      <c r="AS1347" s="726"/>
      <c r="AT1347" s="726"/>
      <c r="AU1347" s="726"/>
      <c r="AV1347" s="726"/>
      <c r="AW1347" s="726"/>
      <c r="AX1347" s="726"/>
      <c r="AY1347" s="726"/>
      <c r="AZ1347" s="726"/>
      <c r="BA1347" s="726"/>
      <c r="BB1347" s="726"/>
      <c r="BC1347" s="726"/>
      <c r="BD1347" s="726"/>
      <c r="BE1347" s="726"/>
      <c r="BF1347" s="726"/>
      <c r="BG1347" s="726"/>
      <c r="BH1347" s="726"/>
      <c r="BI1347" s="726"/>
      <c r="BJ1347" s="726"/>
      <c r="BK1347" s="726"/>
      <c r="BL1347" s="726"/>
    </row>
    <row r="1348" spans="1:64" ht="12" customHeight="1" outlineLevel="2" x14ac:dyDescent="0.2">
      <c r="A1348" s="767" t="s">
        <v>288</v>
      </c>
      <c r="B1348" s="767" t="s">
        <v>289</v>
      </c>
      <c r="C1348" s="726"/>
      <c r="D1348" s="461" t="s">
        <v>2002</v>
      </c>
      <c r="E1348" s="689" t="s">
        <v>918</v>
      </c>
      <c r="F1348" s="689" t="s">
        <v>918</v>
      </c>
      <c r="G1348" s="689" t="s">
        <v>918</v>
      </c>
      <c r="H1348" s="689" t="s">
        <v>918</v>
      </c>
      <c r="I1348" s="689" t="s">
        <v>918</v>
      </c>
      <c r="J1348" s="689" t="s">
        <v>918</v>
      </c>
      <c r="K1348" s="689" t="s">
        <v>918</v>
      </c>
      <c r="L1348" s="689" t="s">
        <v>918</v>
      </c>
      <c r="M1348" s="689" t="s">
        <v>918</v>
      </c>
      <c r="N1348" s="689" t="s">
        <v>918</v>
      </c>
      <c r="O1348" s="689" t="s">
        <v>918</v>
      </c>
      <c r="P1348" s="689" t="s">
        <v>918</v>
      </c>
      <c r="Q1348" s="689" t="s">
        <v>918</v>
      </c>
      <c r="R1348" s="689" t="s">
        <v>918</v>
      </c>
      <c r="S1348" s="689" t="s">
        <v>918</v>
      </c>
      <c r="T1348" s="689" t="s">
        <v>918</v>
      </c>
      <c r="U1348" s="689" t="s">
        <v>918</v>
      </c>
      <c r="V1348" s="689" t="s">
        <v>918</v>
      </c>
      <c r="W1348" s="689" t="s">
        <v>918</v>
      </c>
      <c r="X1348" s="689" t="s">
        <v>918</v>
      </c>
      <c r="Y1348" s="689" t="s">
        <v>918</v>
      </c>
      <c r="Z1348" s="689" t="s">
        <v>918</v>
      </c>
      <c r="AA1348" s="689" t="s">
        <v>918</v>
      </c>
      <c r="AB1348" s="689" t="s">
        <v>918</v>
      </c>
      <c r="AC1348" s="689" t="s">
        <v>918</v>
      </c>
      <c r="AD1348" s="689" t="s">
        <v>918</v>
      </c>
      <c r="AE1348" s="689" t="s">
        <v>918</v>
      </c>
      <c r="AF1348" s="689" t="s">
        <v>918</v>
      </c>
      <c r="AG1348" s="689" t="s">
        <v>918</v>
      </c>
      <c r="AH1348" s="689" t="s">
        <v>918</v>
      </c>
      <c r="AI1348" s="689" t="s">
        <v>918</v>
      </c>
      <c r="AJ1348" s="689" t="s">
        <v>918</v>
      </c>
      <c r="AK1348" s="689" t="s">
        <v>918</v>
      </c>
      <c r="AL1348" s="689" t="s">
        <v>918</v>
      </c>
      <c r="AM1348" s="726"/>
      <c r="AN1348" s="726"/>
      <c r="AO1348" s="726"/>
      <c r="AP1348" s="726"/>
      <c r="AQ1348" s="726"/>
      <c r="AR1348" s="726"/>
      <c r="AS1348" s="726"/>
      <c r="AT1348" s="726"/>
      <c r="AU1348" s="726"/>
      <c r="AV1348" s="726"/>
      <c r="AW1348" s="726"/>
      <c r="AX1348" s="726"/>
      <c r="AY1348" s="726"/>
      <c r="AZ1348" s="726"/>
      <c r="BA1348" s="726"/>
      <c r="BB1348" s="726"/>
      <c r="BC1348" s="726"/>
      <c r="BD1348" s="726"/>
      <c r="BE1348" s="726"/>
      <c r="BF1348" s="726"/>
      <c r="BG1348" s="726"/>
      <c r="BH1348" s="726"/>
      <c r="BI1348" s="726"/>
      <c r="BJ1348" s="726"/>
      <c r="BK1348" s="726"/>
      <c r="BL1348" s="726"/>
    </row>
    <row r="1349" spans="1:64" ht="12" customHeight="1" outlineLevel="2" x14ac:dyDescent="0.2">
      <c r="A1349" s="767" t="s">
        <v>290</v>
      </c>
      <c r="B1349" s="767" t="s">
        <v>311</v>
      </c>
      <c r="C1349" s="726"/>
      <c r="D1349" s="461" t="s">
        <v>2003</v>
      </c>
      <c r="E1349" s="689" t="s">
        <v>918</v>
      </c>
      <c r="F1349" s="689" t="s">
        <v>918</v>
      </c>
      <c r="G1349" s="689" t="s">
        <v>918</v>
      </c>
      <c r="H1349" s="689" t="s">
        <v>918</v>
      </c>
      <c r="I1349" s="689" t="s">
        <v>918</v>
      </c>
      <c r="J1349" s="689" t="s">
        <v>918</v>
      </c>
      <c r="K1349" s="689" t="s">
        <v>918</v>
      </c>
      <c r="L1349" s="689" t="s">
        <v>918</v>
      </c>
      <c r="M1349" s="689" t="s">
        <v>918</v>
      </c>
      <c r="N1349" s="689" t="s">
        <v>918</v>
      </c>
      <c r="O1349" s="689" t="s">
        <v>918</v>
      </c>
      <c r="P1349" s="689" t="s">
        <v>918</v>
      </c>
      <c r="Q1349" s="689" t="s">
        <v>918</v>
      </c>
      <c r="R1349" s="689" t="s">
        <v>918</v>
      </c>
      <c r="S1349" s="689" t="s">
        <v>918</v>
      </c>
      <c r="T1349" s="689" t="s">
        <v>918</v>
      </c>
      <c r="U1349" s="689" t="s">
        <v>918</v>
      </c>
      <c r="V1349" s="689" t="s">
        <v>918</v>
      </c>
      <c r="W1349" s="689" t="s">
        <v>918</v>
      </c>
      <c r="X1349" s="689" t="s">
        <v>918</v>
      </c>
      <c r="Y1349" s="689" t="s">
        <v>918</v>
      </c>
      <c r="Z1349" s="689" t="s">
        <v>918</v>
      </c>
      <c r="AA1349" s="689" t="s">
        <v>918</v>
      </c>
      <c r="AB1349" s="689" t="s">
        <v>918</v>
      </c>
      <c r="AC1349" s="689" t="s">
        <v>918</v>
      </c>
      <c r="AD1349" s="689" t="s">
        <v>918</v>
      </c>
      <c r="AE1349" s="689" t="s">
        <v>918</v>
      </c>
      <c r="AF1349" s="689" t="s">
        <v>918</v>
      </c>
      <c r="AG1349" s="689" t="s">
        <v>918</v>
      </c>
      <c r="AH1349" s="689" t="s">
        <v>918</v>
      </c>
      <c r="AI1349" s="689" t="s">
        <v>918</v>
      </c>
      <c r="AJ1349" s="689" t="s">
        <v>918</v>
      </c>
      <c r="AK1349" s="689" t="s">
        <v>918</v>
      </c>
      <c r="AL1349" s="689" t="s">
        <v>918</v>
      </c>
      <c r="AM1349" s="726"/>
      <c r="AN1349" s="726"/>
      <c r="AO1349" s="726"/>
      <c r="AP1349" s="726"/>
      <c r="AQ1349" s="726"/>
      <c r="AR1349" s="726"/>
      <c r="AS1349" s="726"/>
      <c r="AT1349" s="726"/>
      <c r="AU1349" s="726"/>
      <c r="AV1349" s="726"/>
      <c r="AW1349" s="726"/>
      <c r="AX1349" s="726"/>
      <c r="AY1349" s="726"/>
      <c r="AZ1349" s="726"/>
      <c r="BA1349" s="726"/>
      <c r="BB1349" s="726"/>
      <c r="BC1349" s="726"/>
      <c r="BD1349" s="726"/>
      <c r="BE1349" s="726"/>
      <c r="BF1349" s="726"/>
      <c r="BG1349" s="726"/>
      <c r="BH1349" s="726"/>
      <c r="BI1349" s="726"/>
      <c r="BJ1349" s="726"/>
      <c r="BK1349" s="726"/>
      <c r="BL1349" s="726"/>
    </row>
    <row r="1350" spans="1:64" ht="12" customHeight="1" outlineLevel="2" x14ac:dyDescent="0.2">
      <c r="A1350" s="767" t="s">
        <v>312</v>
      </c>
      <c r="B1350" s="767" t="s">
        <v>313</v>
      </c>
      <c r="C1350" s="726"/>
      <c r="D1350" s="461" t="s">
        <v>2004</v>
      </c>
      <c r="E1350" s="689" t="s">
        <v>918</v>
      </c>
      <c r="F1350" s="689" t="s">
        <v>918</v>
      </c>
      <c r="G1350" s="689" t="s">
        <v>918</v>
      </c>
      <c r="H1350" s="689" t="s">
        <v>918</v>
      </c>
      <c r="I1350" s="689" t="s">
        <v>918</v>
      </c>
      <c r="J1350" s="689" t="s">
        <v>918</v>
      </c>
      <c r="K1350" s="689" t="s">
        <v>918</v>
      </c>
      <c r="L1350" s="689" t="s">
        <v>918</v>
      </c>
      <c r="M1350" s="689" t="s">
        <v>918</v>
      </c>
      <c r="N1350" s="689" t="s">
        <v>918</v>
      </c>
      <c r="O1350" s="689" t="s">
        <v>918</v>
      </c>
      <c r="P1350" s="689" t="s">
        <v>918</v>
      </c>
      <c r="Q1350" s="689" t="s">
        <v>918</v>
      </c>
      <c r="R1350" s="689" t="s">
        <v>918</v>
      </c>
      <c r="S1350" s="689" t="s">
        <v>918</v>
      </c>
      <c r="T1350" s="689" t="s">
        <v>918</v>
      </c>
      <c r="U1350" s="689" t="s">
        <v>918</v>
      </c>
      <c r="V1350" s="689" t="s">
        <v>918</v>
      </c>
      <c r="W1350" s="689" t="s">
        <v>918</v>
      </c>
      <c r="X1350" s="689" t="s">
        <v>918</v>
      </c>
      <c r="Y1350" s="689" t="s">
        <v>918</v>
      </c>
      <c r="Z1350" s="689" t="s">
        <v>918</v>
      </c>
      <c r="AA1350" s="689" t="s">
        <v>918</v>
      </c>
      <c r="AB1350" s="689" t="s">
        <v>918</v>
      </c>
      <c r="AC1350" s="689" t="s">
        <v>918</v>
      </c>
      <c r="AD1350" s="689" t="s">
        <v>918</v>
      </c>
      <c r="AE1350" s="689" t="s">
        <v>918</v>
      </c>
      <c r="AF1350" s="689" t="s">
        <v>918</v>
      </c>
      <c r="AG1350" s="689" t="s">
        <v>918</v>
      </c>
      <c r="AH1350" s="689" t="s">
        <v>918</v>
      </c>
      <c r="AI1350" s="689" t="s">
        <v>918</v>
      </c>
      <c r="AJ1350" s="689" t="s">
        <v>918</v>
      </c>
      <c r="AK1350" s="689" t="s">
        <v>918</v>
      </c>
      <c r="AL1350" s="689" t="s">
        <v>918</v>
      </c>
      <c r="AM1350" s="726"/>
      <c r="AN1350" s="726"/>
      <c r="AO1350" s="726"/>
      <c r="AP1350" s="726"/>
      <c r="AQ1350" s="726"/>
      <c r="AR1350" s="726"/>
      <c r="AS1350" s="726"/>
      <c r="AT1350" s="726"/>
      <c r="AU1350" s="726"/>
      <c r="AV1350" s="726"/>
      <c r="AW1350" s="726"/>
      <c r="AX1350" s="726"/>
      <c r="AY1350" s="726"/>
      <c r="AZ1350" s="726"/>
      <c r="BA1350" s="726"/>
      <c r="BB1350" s="726"/>
      <c r="BC1350" s="726"/>
      <c r="BD1350" s="726"/>
      <c r="BE1350" s="726"/>
      <c r="BF1350" s="726"/>
      <c r="BG1350" s="726"/>
      <c r="BH1350" s="726"/>
      <c r="BI1350" s="726"/>
      <c r="BJ1350" s="726"/>
      <c r="BK1350" s="726"/>
      <c r="BL1350" s="726"/>
    </row>
    <row r="1351" spans="1:64" ht="12" customHeight="1" outlineLevel="2" x14ac:dyDescent="0.2">
      <c r="A1351" s="767"/>
      <c r="B1351" s="767" t="s">
        <v>3</v>
      </c>
      <c r="C1351" s="726"/>
      <c r="D1351" s="461" t="s">
        <v>2005</v>
      </c>
      <c r="E1351" s="689" t="s">
        <v>918</v>
      </c>
      <c r="F1351" s="689" t="s">
        <v>918</v>
      </c>
      <c r="G1351" s="689" t="s">
        <v>918</v>
      </c>
      <c r="H1351" s="689" t="s">
        <v>918</v>
      </c>
      <c r="I1351" s="689" t="s">
        <v>918</v>
      </c>
      <c r="J1351" s="689" t="s">
        <v>918</v>
      </c>
      <c r="K1351" s="689" t="s">
        <v>918</v>
      </c>
      <c r="L1351" s="689" t="s">
        <v>918</v>
      </c>
      <c r="M1351" s="689" t="s">
        <v>918</v>
      </c>
      <c r="N1351" s="689" t="s">
        <v>918</v>
      </c>
      <c r="O1351" s="689" t="s">
        <v>918</v>
      </c>
      <c r="P1351" s="689" t="s">
        <v>918</v>
      </c>
      <c r="Q1351" s="689" t="s">
        <v>918</v>
      </c>
      <c r="R1351" s="689" t="s">
        <v>918</v>
      </c>
      <c r="S1351" s="689" t="s">
        <v>918</v>
      </c>
      <c r="T1351" s="689" t="s">
        <v>918</v>
      </c>
      <c r="U1351" s="689" t="s">
        <v>918</v>
      </c>
      <c r="V1351" s="689" t="s">
        <v>918</v>
      </c>
      <c r="W1351" s="689" t="s">
        <v>918</v>
      </c>
      <c r="X1351" s="689" t="s">
        <v>918</v>
      </c>
      <c r="Y1351" s="689" t="s">
        <v>918</v>
      </c>
      <c r="Z1351" s="689" t="s">
        <v>918</v>
      </c>
      <c r="AA1351" s="689" t="s">
        <v>918</v>
      </c>
      <c r="AB1351" s="689" t="s">
        <v>918</v>
      </c>
      <c r="AC1351" s="689" t="s">
        <v>918</v>
      </c>
      <c r="AD1351" s="689" t="s">
        <v>918</v>
      </c>
      <c r="AE1351" s="689" t="s">
        <v>918</v>
      </c>
      <c r="AF1351" s="689" t="s">
        <v>918</v>
      </c>
      <c r="AG1351" s="689" t="s">
        <v>918</v>
      </c>
      <c r="AH1351" s="689" t="s">
        <v>918</v>
      </c>
      <c r="AI1351" s="689" t="s">
        <v>918</v>
      </c>
      <c r="AJ1351" s="689" t="s">
        <v>918</v>
      </c>
      <c r="AK1351" s="689" t="s">
        <v>918</v>
      </c>
      <c r="AL1351" s="689" t="s">
        <v>918</v>
      </c>
      <c r="AM1351" s="726"/>
      <c r="AN1351" s="726"/>
      <c r="AO1351" s="726"/>
      <c r="AP1351" s="726"/>
      <c r="AQ1351" s="726"/>
      <c r="AR1351" s="726"/>
      <c r="AS1351" s="726"/>
      <c r="AT1351" s="726"/>
      <c r="AU1351" s="726"/>
      <c r="AV1351" s="726"/>
      <c r="AW1351" s="726"/>
      <c r="AX1351" s="726"/>
      <c r="AY1351" s="726"/>
      <c r="AZ1351" s="726"/>
      <c r="BA1351" s="726"/>
      <c r="BB1351" s="726"/>
      <c r="BC1351" s="726"/>
      <c r="BD1351" s="726"/>
      <c r="BE1351" s="726"/>
      <c r="BF1351" s="726"/>
      <c r="BG1351" s="726"/>
      <c r="BH1351" s="726"/>
      <c r="BI1351" s="726"/>
      <c r="BJ1351" s="726"/>
      <c r="BK1351" s="726"/>
      <c r="BL1351" s="726"/>
    </row>
    <row r="1352" spans="1:64" ht="12" customHeight="1" outlineLevel="2" x14ac:dyDescent="0.2">
      <c r="A1352" s="767" t="s">
        <v>308</v>
      </c>
      <c r="B1352" s="767"/>
      <c r="C1352" s="726"/>
      <c r="D1352" s="461"/>
      <c r="E1352" s="461"/>
      <c r="F1352" s="461"/>
      <c r="G1352" s="461"/>
      <c r="H1352" s="461"/>
      <c r="I1352" s="461"/>
      <c r="J1352" s="461"/>
      <c r="K1352" s="461"/>
      <c r="L1352" s="461"/>
      <c r="M1352" s="461"/>
      <c r="N1352" s="461"/>
      <c r="O1352" s="461"/>
      <c r="P1352" s="461"/>
      <c r="Q1352" s="461"/>
      <c r="R1352" s="461"/>
      <c r="S1352" s="461"/>
      <c r="T1352" s="461"/>
      <c r="U1352" s="461"/>
      <c r="V1352" s="461"/>
      <c r="W1352" s="461"/>
      <c r="X1352" s="461"/>
      <c r="Y1352" s="461"/>
      <c r="Z1352" s="461"/>
      <c r="AA1352" s="461"/>
      <c r="AB1352" s="461"/>
      <c r="AC1352" s="461"/>
      <c r="AD1352" s="461"/>
      <c r="AE1352" s="461"/>
      <c r="AF1352" s="461"/>
      <c r="AG1352" s="461"/>
      <c r="AH1352" s="461"/>
      <c r="AI1352" s="461"/>
      <c r="AJ1352" s="461"/>
      <c r="AK1352" s="461"/>
      <c r="AL1352" s="461"/>
      <c r="AM1352" s="726"/>
      <c r="AN1352" s="726"/>
      <c r="AO1352" s="726"/>
      <c r="AP1352" s="726"/>
      <c r="AQ1352" s="726"/>
      <c r="AR1352" s="726"/>
      <c r="AS1352" s="726"/>
      <c r="AT1352" s="726"/>
      <c r="AU1352" s="726"/>
      <c r="AV1352" s="726"/>
      <c r="AW1352" s="726"/>
      <c r="AX1352" s="726"/>
      <c r="AY1352" s="726"/>
      <c r="AZ1352" s="726"/>
      <c r="BA1352" s="726"/>
      <c r="BB1352" s="726"/>
      <c r="BC1352" s="726"/>
      <c r="BD1352" s="726"/>
      <c r="BE1352" s="726"/>
      <c r="BF1352" s="726"/>
      <c r="BG1352" s="726"/>
      <c r="BH1352" s="726"/>
      <c r="BI1352" s="726"/>
      <c r="BJ1352" s="726"/>
      <c r="BK1352" s="726"/>
      <c r="BL1352" s="726"/>
    </row>
    <row r="1353" spans="1:64" ht="12" customHeight="1" outlineLevel="2" x14ac:dyDescent="0.2">
      <c r="A1353" s="767"/>
      <c r="B1353" s="767"/>
      <c r="C1353" s="726"/>
      <c r="D1353" s="461"/>
      <c r="E1353" s="461"/>
      <c r="F1353" s="461"/>
      <c r="G1353" s="461"/>
      <c r="H1353" s="461"/>
      <c r="I1353" s="461"/>
      <c r="J1353" s="461"/>
      <c r="K1353" s="461"/>
      <c r="L1353" s="461"/>
      <c r="M1353" s="461"/>
      <c r="N1353" s="461"/>
      <c r="O1353" s="461"/>
      <c r="P1353" s="461"/>
      <c r="Q1353" s="461"/>
      <c r="R1353" s="461"/>
      <c r="S1353" s="461"/>
      <c r="T1353" s="461"/>
      <c r="U1353" s="461"/>
      <c r="V1353" s="461"/>
      <c r="W1353" s="461"/>
      <c r="X1353" s="461"/>
      <c r="Y1353" s="461"/>
      <c r="Z1353" s="461"/>
      <c r="AA1353" s="461"/>
      <c r="AB1353" s="461"/>
      <c r="AC1353" s="461"/>
      <c r="AD1353" s="461"/>
      <c r="AE1353" s="461"/>
      <c r="AF1353" s="461"/>
      <c r="AG1353" s="461"/>
      <c r="AH1353" s="461"/>
      <c r="AI1353" s="461"/>
      <c r="AJ1353" s="461"/>
      <c r="AK1353" s="461"/>
      <c r="AL1353" s="461"/>
      <c r="AM1353" s="726"/>
      <c r="AN1353" s="726"/>
      <c r="AO1353" s="726"/>
      <c r="AP1353" s="726"/>
      <c r="AQ1353" s="726"/>
      <c r="AR1353" s="726"/>
      <c r="AS1353" s="726"/>
      <c r="AT1353" s="726"/>
      <c r="AU1353" s="726"/>
      <c r="AV1353" s="726"/>
      <c r="AW1353" s="726"/>
      <c r="AX1353" s="726"/>
      <c r="AY1353" s="726"/>
      <c r="AZ1353" s="726"/>
      <c r="BA1353" s="726"/>
      <c r="BB1353" s="726"/>
      <c r="BC1353" s="726"/>
      <c r="BD1353" s="726"/>
      <c r="BE1353" s="726"/>
      <c r="BF1353" s="726"/>
      <c r="BG1353" s="726"/>
      <c r="BH1353" s="726"/>
      <c r="BI1353" s="726"/>
      <c r="BJ1353" s="726"/>
      <c r="BK1353" s="726"/>
      <c r="BL1353" s="726"/>
    </row>
    <row r="1354" spans="1:64" ht="12" customHeight="1" x14ac:dyDescent="0.2">
      <c r="A1354" s="767" t="s">
        <v>1860</v>
      </c>
      <c r="B1354" s="767"/>
      <c r="C1354" s="726"/>
      <c r="D1354" s="461"/>
      <c r="E1354" s="461"/>
      <c r="F1354" s="461"/>
      <c r="G1354" s="461"/>
      <c r="H1354" s="461"/>
      <c r="I1354" s="461"/>
      <c r="J1354" s="461"/>
      <c r="K1354" s="461"/>
      <c r="L1354" s="461"/>
      <c r="M1354" s="461"/>
      <c r="N1354" s="461"/>
      <c r="O1354" s="461"/>
      <c r="P1354" s="461"/>
      <c r="Q1354" s="461"/>
      <c r="R1354" s="461"/>
      <c r="S1354" s="461"/>
      <c r="T1354" s="461"/>
      <c r="U1354" s="461"/>
      <c r="V1354" s="461"/>
      <c r="W1354" s="461"/>
      <c r="X1354" s="461"/>
      <c r="Y1354" s="461"/>
      <c r="Z1354" s="461"/>
      <c r="AA1354" s="461"/>
      <c r="AB1354" s="461"/>
      <c r="AC1354" s="461"/>
      <c r="AD1354" s="461"/>
      <c r="AE1354" s="461"/>
      <c r="AF1354" s="461"/>
      <c r="AG1354" s="461"/>
      <c r="AH1354" s="461"/>
      <c r="AI1354" s="461"/>
      <c r="AJ1354" s="461"/>
      <c r="AK1354" s="461"/>
      <c r="AL1354" s="461"/>
      <c r="AM1354" s="726"/>
      <c r="AN1354" s="726"/>
      <c r="AO1354" s="726"/>
      <c r="AP1354" s="726"/>
      <c r="AQ1354" s="726"/>
      <c r="AR1354" s="726"/>
      <c r="AS1354" s="726"/>
      <c r="AT1354" s="726"/>
      <c r="AU1354" s="726"/>
      <c r="AV1354" s="726"/>
      <c r="AW1354" s="726"/>
      <c r="AX1354" s="726"/>
      <c r="AY1354" s="726"/>
      <c r="AZ1354" s="726"/>
      <c r="BA1354" s="726"/>
      <c r="BB1354" s="726"/>
      <c r="BC1354" s="726"/>
      <c r="BD1354" s="726"/>
      <c r="BE1354" s="726"/>
      <c r="BF1354" s="726"/>
      <c r="BG1354" s="726"/>
      <c r="BH1354" s="726"/>
      <c r="BI1354" s="726"/>
      <c r="BJ1354" s="726"/>
      <c r="BK1354" s="726"/>
      <c r="BL1354" s="726"/>
    </row>
    <row r="1355" spans="1:64" ht="12" customHeight="1" outlineLevel="1" x14ac:dyDescent="0.2">
      <c r="A1355" s="767"/>
      <c r="B1355" s="767" t="s">
        <v>125</v>
      </c>
      <c r="C1355" s="726"/>
      <c r="D1355" s="461"/>
      <c r="E1355" s="461"/>
      <c r="F1355" s="461"/>
      <c r="G1355" s="461"/>
      <c r="H1355" s="461"/>
      <c r="I1355" s="461"/>
      <c r="J1355" s="461"/>
      <c r="K1355" s="461"/>
      <c r="L1355" s="461"/>
      <c r="M1355" s="461"/>
      <c r="N1355" s="461"/>
      <c r="O1355" s="461"/>
      <c r="P1355" s="461"/>
      <c r="Q1355" s="461"/>
      <c r="R1355" s="461"/>
      <c r="S1355" s="461"/>
      <c r="T1355" s="461"/>
      <c r="U1355" s="461"/>
      <c r="V1355" s="461"/>
      <c r="W1355" s="461"/>
      <c r="X1355" s="461"/>
      <c r="Y1355" s="461"/>
      <c r="Z1355" s="461"/>
      <c r="AA1355" s="461"/>
      <c r="AB1355" s="461"/>
      <c r="AC1355" s="461"/>
      <c r="AD1355" s="461"/>
      <c r="AE1355" s="461"/>
      <c r="AF1355" s="461"/>
      <c r="AG1355" s="461"/>
      <c r="AH1355" s="461"/>
      <c r="AI1355" s="461"/>
      <c r="AJ1355" s="461"/>
      <c r="AK1355" s="461"/>
      <c r="AL1355" s="461"/>
      <c r="AM1355" s="726"/>
      <c r="AN1355" s="726"/>
      <c r="AO1355" s="726"/>
      <c r="AP1355" s="726"/>
      <c r="AQ1355" s="726"/>
      <c r="AR1355" s="726"/>
      <c r="AS1355" s="726"/>
      <c r="AT1355" s="726"/>
      <c r="AU1355" s="726"/>
      <c r="AV1355" s="726"/>
      <c r="AW1355" s="726"/>
      <c r="AX1355" s="726"/>
      <c r="AY1355" s="726"/>
      <c r="AZ1355" s="726"/>
      <c r="BA1355" s="726"/>
      <c r="BB1355" s="726"/>
      <c r="BC1355" s="726"/>
      <c r="BD1355" s="726"/>
      <c r="BE1355" s="726"/>
      <c r="BF1355" s="726"/>
      <c r="BG1355" s="726"/>
      <c r="BH1355" s="726"/>
      <c r="BI1355" s="726"/>
      <c r="BJ1355" s="726"/>
      <c r="BK1355" s="726"/>
      <c r="BL1355" s="726"/>
    </row>
    <row r="1356" spans="1:64" ht="12" customHeight="1" outlineLevel="1" x14ac:dyDescent="0.2">
      <c r="A1356" s="767" t="s">
        <v>271</v>
      </c>
      <c r="B1356" s="767" t="s">
        <v>272</v>
      </c>
      <c r="C1356" s="726"/>
      <c r="D1356" s="461" t="s">
        <v>2006</v>
      </c>
      <c r="E1356" s="689" t="s">
        <v>918</v>
      </c>
      <c r="F1356" s="689" t="s">
        <v>918</v>
      </c>
      <c r="G1356" s="689" t="s">
        <v>918</v>
      </c>
      <c r="H1356" s="689" t="s">
        <v>918</v>
      </c>
      <c r="I1356" s="689" t="s">
        <v>918</v>
      </c>
      <c r="J1356" s="689" t="s">
        <v>918</v>
      </c>
      <c r="K1356" s="689" t="s">
        <v>918</v>
      </c>
      <c r="L1356" s="689" t="s">
        <v>918</v>
      </c>
      <c r="M1356" s="689" t="s">
        <v>918</v>
      </c>
      <c r="N1356" s="689" t="s">
        <v>918</v>
      </c>
      <c r="O1356" s="689" t="s">
        <v>918</v>
      </c>
      <c r="P1356" s="689" t="s">
        <v>918</v>
      </c>
      <c r="Q1356" s="689" t="s">
        <v>918</v>
      </c>
      <c r="R1356" s="689" t="s">
        <v>918</v>
      </c>
      <c r="S1356" s="689" t="s">
        <v>918</v>
      </c>
      <c r="T1356" s="689" t="s">
        <v>918</v>
      </c>
      <c r="U1356" s="689" t="s">
        <v>918</v>
      </c>
      <c r="V1356" s="689" t="s">
        <v>918</v>
      </c>
      <c r="W1356" s="689" t="s">
        <v>918</v>
      </c>
      <c r="X1356" s="689" t="s">
        <v>918</v>
      </c>
      <c r="Y1356" s="689" t="s">
        <v>918</v>
      </c>
      <c r="Z1356" s="689" t="s">
        <v>918</v>
      </c>
      <c r="AA1356" s="689" t="s">
        <v>918</v>
      </c>
      <c r="AB1356" s="689" t="s">
        <v>918</v>
      </c>
      <c r="AC1356" s="689" t="s">
        <v>918</v>
      </c>
      <c r="AD1356" s="689" t="s">
        <v>918</v>
      </c>
      <c r="AE1356" s="689" t="s">
        <v>918</v>
      </c>
      <c r="AF1356" s="689" t="s">
        <v>918</v>
      </c>
      <c r="AG1356" s="689" t="s">
        <v>918</v>
      </c>
      <c r="AH1356" s="689" t="s">
        <v>918</v>
      </c>
      <c r="AI1356" s="689" t="s">
        <v>918</v>
      </c>
      <c r="AJ1356" s="689" t="s">
        <v>918</v>
      </c>
      <c r="AK1356" s="689" t="s">
        <v>918</v>
      </c>
      <c r="AL1356" s="689" t="s">
        <v>918</v>
      </c>
      <c r="AM1356" s="726"/>
      <c r="AN1356" s="726"/>
      <c r="AO1356" s="726"/>
      <c r="AP1356" s="726"/>
      <c r="AQ1356" s="726"/>
      <c r="AR1356" s="726"/>
      <c r="AS1356" s="726"/>
      <c r="AT1356" s="726"/>
      <c r="AU1356" s="726"/>
      <c r="AV1356" s="726"/>
      <c r="AW1356" s="726"/>
      <c r="AX1356" s="726"/>
      <c r="AY1356" s="726"/>
      <c r="AZ1356" s="726"/>
      <c r="BA1356" s="726"/>
      <c r="BB1356" s="726"/>
      <c r="BC1356" s="726"/>
      <c r="BD1356" s="726"/>
      <c r="BE1356" s="726"/>
      <c r="BF1356" s="726"/>
      <c r="BG1356" s="726"/>
      <c r="BH1356" s="726"/>
      <c r="BI1356" s="726"/>
      <c r="BJ1356" s="726"/>
      <c r="BK1356" s="726"/>
      <c r="BL1356" s="726"/>
    </row>
    <row r="1357" spans="1:64" ht="12" customHeight="1" outlineLevel="1" x14ac:dyDescent="0.2">
      <c r="A1357" s="767" t="s">
        <v>273</v>
      </c>
      <c r="B1357" s="767" t="s">
        <v>274</v>
      </c>
      <c r="C1357" s="726"/>
      <c r="D1357" s="461" t="s">
        <v>2007</v>
      </c>
      <c r="E1357" s="689" t="s">
        <v>918</v>
      </c>
      <c r="F1357" s="689" t="s">
        <v>918</v>
      </c>
      <c r="G1357" s="689" t="s">
        <v>918</v>
      </c>
      <c r="H1357" s="689" t="s">
        <v>918</v>
      </c>
      <c r="I1357" s="689" t="s">
        <v>918</v>
      </c>
      <c r="J1357" s="689" t="s">
        <v>918</v>
      </c>
      <c r="K1357" s="689" t="s">
        <v>918</v>
      </c>
      <c r="L1357" s="689" t="s">
        <v>918</v>
      </c>
      <c r="M1357" s="689" t="s">
        <v>918</v>
      </c>
      <c r="N1357" s="689" t="s">
        <v>918</v>
      </c>
      <c r="O1357" s="689" t="s">
        <v>918</v>
      </c>
      <c r="P1357" s="689" t="s">
        <v>918</v>
      </c>
      <c r="Q1357" s="689" t="s">
        <v>918</v>
      </c>
      <c r="R1357" s="689" t="s">
        <v>918</v>
      </c>
      <c r="S1357" s="689" t="s">
        <v>918</v>
      </c>
      <c r="T1357" s="689" t="s">
        <v>918</v>
      </c>
      <c r="U1357" s="689" t="s">
        <v>918</v>
      </c>
      <c r="V1357" s="689" t="s">
        <v>918</v>
      </c>
      <c r="W1357" s="689" t="s">
        <v>918</v>
      </c>
      <c r="X1357" s="689" t="s">
        <v>918</v>
      </c>
      <c r="Y1357" s="689" t="s">
        <v>918</v>
      </c>
      <c r="Z1357" s="689" t="s">
        <v>918</v>
      </c>
      <c r="AA1357" s="689" t="s">
        <v>918</v>
      </c>
      <c r="AB1357" s="689" t="s">
        <v>918</v>
      </c>
      <c r="AC1357" s="689" t="s">
        <v>918</v>
      </c>
      <c r="AD1357" s="689" t="s">
        <v>918</v>
      </c>
      <c r="AE1357" s="689" t="s">
        <v>918</v>
      </c>
      <c r="AF1357" s="689" t="s">
        <v>918</v>
      </c>
      <c r="AG1357" s="689" t="s">
        <v>918</v>
      </c>
      <c r="AH1357" s="689" t="s">
        <v>918</v>
      </c>
      <c r="AI1357" s="689" t="s">
        <v>918</v>
      </c>
      <c r="AJ1357" s="689" t="s">
        <v>918</v>
      </c>
      <c r="AK1357" s="689" t="s">
        <v>918</v>
      </c>
      <c r="AL1357" s="689" t="s">
        <v>918</v>
      </c>
      <c r="AM1357" s="726"/>
      <c r="AN1357" s="726"/>
      <c r="AO1357" s="726"/>
      <c r="AP1357" s="726"/>
      <c r="AQ1357" s="726"/>
      <c r="AR1357" s="726"/>
      <c r="AS1357" s="726"/>
      <c r="AT1357" s="726"/>
      <c r="AU1357" s="726"/>
      <c r="AV1357" s="726"/>
      <c r="AW1357" s="726"/>
      <c r="AX1357" s="726"/>
      <c r="AY1357" s="726"/>
      <c r="AZ1357" s="726"/>
      <c r="BA1357" s="726"/>
      <c r="BB1357" s="726"/>
      <c r="BC1357" s="726"/>
      <c r="BD1357" s="726"/>
      <c r="BE1357" s="726"/>
      <c r="BF1357" s="726"/>
      <c r="BG1357" s="726"/>
      <c r="BH1357" s="726"/>
      <c r="BI1357" s="726"/>
      <c r="BJ1357" s="726"/>
      <c r="BK1357" s="726"/>
      <c r="BL1357" s="726"/>
    </row>
    <row r="1358" spans="1:64" ht="12" customHeight="1" outlineLevel="1" x14ac:dyDescent="0.2">
      <c r="A1358" s="767" t="s">
        <v>19</v>
      </c>
      <c r="B1358" s="767" t="s">
        <v>275</v>
      </c>
      <c r="C1358" s="726"/>
      <c r="D1358" s="461" t="s">
        <v>2008</v>
      </c>
      <c r="E1358" s="689" t="s">
        <v>918</v>
      </c>
      <c r="F1358" s="689" t="s">
        <v>918</v>
      </c>
      <c r="G1358" s="689" t="s">
        <v>918</v>
      </c>
      <c r="H1358" s="689" t="s">
        <v>918</v>
      </c>
      <c r="I1358" s="689" t="s">
        <v>918</v>
      </c>
      <c r="J1358" s="689" t="s">
        <v>918</v>
      </c>
      <c r="K1358" s="689" t="s">
        <v>918</v>
      </c>
      <c r="L1358" s="689" t="s">
        <v>918</v>
      </c>
      <c r="M1358" s="689" t="s">
        <v>918</v>
      </c>
      <c r="N1358" s="689" t="s">
        <v>918</v>
      </c>
      <c r="O1358" s="689" t="s">
        <v>918</v>
      </c>
      <c r="P1358" s="689" t="s">
        <v>918</v>
      </c>
      <c r="Q1358" s="689" t="s">
        <v>918</v>
      </c>
      <c r="R1358" s="689" t="s">
        <v>918</v>
      </c>
      <c r="S1358" s="689" t="s">
        <v>918</v>
      </c>
      <c r="T1358" s="689" t="s">
        <v>918</v>
      </c>
      <c r="U1358" s="689" t="s">
        <v>918</v>
      </c>
      <c r="V1358" s="689" t="s">
        <v>918</v>
      </c>
      <c r="W1358" s="689" t="s">
        <v>918</v>
      </c>
      <c r="X1358" s="689" t="s">
        <v>918</v>
      </c>
      <c r="Y1358" s="689" t="s">
        <v>918</v>
      </c>
      <c r="Z1358" s="689" t="s">
        <v>918</v>
      </c>
      <c r="AA1358" s="689" t="s">
        <v>918</v>
      </c>
      <c r="AB1358" s="689" t="s">
        <v>918</v>
      </c>
      <c r="AC1358" s="689" t="s">
        <v>918</v>
      </c>
      <c r="AD1358" s="689" t="s">
        <v>918</v>
      </c>
      <c r="AE1358" s="689" t="s">
        <v>918</v>
      </c>
      <c r="AF1358" s="689" t="s">
        <v>918</v>
      </c>
      <c r="AG1358" s="689" t="s">
        <v>918</v>
      </c>
      <c r="AH1358" s="689" t="s">
        <v>918</v>
      </c>
      <c r="AI1358" s="689" t="s">
        <v>918</v>
      </c>
      <c r="AJ1358" s="689" t="s">
        <v>918</v>
      </c>
      <c r="AK1358" s="689" t="s">
        <v>918</v>
      </c>
      <c r="AL1358" s="689" t="s">
        <v>918</v>
      </c>
      <c r="AM1358" s="726"/>
      <c r="AN1358" s="726"/>
      <c r="AO1358" s="726"/>
      <c r="AP1358" s="726"/>
      <c r="AQ1358" s="726"/>
      <c r="AR1358" s="726"/>
      <c r="AS1358" s="726"/>
      <c r="AT1358" s="726"/>
      <c r="AU1358" s="726"/>
      <c r="AV1358" s="726"/>
      <c r="AW1358" s="726"/>
      <c r="AX1358" s="726"/>
      <c r="AY1358" s="726"/>
      <c r="AZ1358" s="726"/>
      <c r="BA1358" s="726"/>
      <c r="BB1358" s="726"/>
      <c r="BC1358" s="726"/>
      <c r="BD1358" s="726"/>
      <c r="BE1358" s="726"/>
      <c r="BF1358" s="726"/>
      <c r="BG1358" s="726"/>
      <c r="BH1358" s="726"/>
      <c r="BI1358" s="726"/>
      <c r="BJ1358" s="726"/>
      <c r="BK1358" s="726"/>
      <c r="BL1358" s="726"/>
    </row>
    <row r="1359" spans="1:64" s="704" customFormat="1" ht="12" customHeight="1" outlineLevel="1" x14ac:dyDescent="0.25">
      <c r="A1359" s="767" t="s">
        <v>20</v>
      </c>
      <c r="B1359" s="767" t="s">
        <v>22</v>
      </c>
      <c r="C1359" s="726"/>
      <c r="D1359" s="461" t="s">
        <v>2009</v>
      </c>
      <c r="E1359" s="689" t="s">
        <v>918</v>
      </c>
      <c r="F1359" s="689" t="s">
        <v>918</v>
      </c>
      <c r="G1359" s="689" t="s">
        <v>918</v>
      </c>
      <c r="H1359" s="689" t="s">
        <v>918</v>
      </c>
      <c r="I1359" s="689" t="s">
        <v>918</v>
      </c>
      <c r="J1359" s="689" t="s">
        <v>918</v>
      </c>
      <c r="K1359" s="689" t="s">
        <v>918</v>
      </c>
      <c r="L1359" s="689" t="s">
        <v>918</v>
      </c>
      <c r="M1359" s="689" t="s">
        <v>918</v>
      </c>
      <c r="N1359" s="689" t="s">
        <v>918</v>
      </c>
      <c r="O1359" s="689" t="s">
        <v>918</v>
      </c>
      <c r="P1359" s="689" t="s">
        <v>918</v>
      </c>
      <c r="Q1359" s="689" t="s">
        <v>918</v>
      </c>
      <c r="R1359" s="689" t="s">
        <v>918</v>
      </c>
      <c r="S1359" s="689" t="s">
        <v>918</v>
      </c>
      <c r="T1359" s="689" t="s">
        <v>918</v>
      </c>
      <c r="U1359" s="689" t="s">
        <v>918</v>
      </c>
      <c r="V1359" s="689" t="s">
        <v>918</v>
      </c>
      <c r="W1359" s="689" t="s">
        <v>918</v>
      </c>
      <c r="X1359" s="689" t="s">
        <v>918</v>
      </c>
      <c r="Y1359" s="689" t="s">
        <v>918</v>
      </c>
      <c r="Z1359" s="689" t="s">
        <v>918</v>
      </c>
      <c r="AA1359" s="689" t="s">
        <v>918</v>
      </c>
      <c r="AB1359" s="689" t="s">
        <v>918</v>
      </c>
      <c r="AC1359" s="689" t="s">
        <v>918</v>
      </c>
      <c r="AD1359" s="689" t="s">
        <v>918</v>
      </c>
      <c r="AE1359" s="689" t="s">
        <v>918</v>
      </c>
      <c r="AF1359" s="689" t="s">
        <v>918</v>
      </c>
      <c r="AG1359" s="689" t="s">
        <v>918</v>
      </c>
      <c r="AH1359" s="689" t="s">
        <v>918</v>
      </c>
      <c r="AI1359" s="689" t="s">
        <v>918</v>
      </c>
      <c r="AJ1359" s="689" t="s">
        <v>918</v>
      </c>
      <c r="AK1359" s="689" t="s">
        <v>918</v>
      </c>
      <c r="AL1359" s="689" t="s">
        <v>918</v>
      </c>
      <c r="AM1359" s="726"/>
      <c r="AN1359" s="726"/>
      <c r="AO1359" s="726"/>
      <c r="AP1359" s="726"/>
      <c r="AQ1359" s="726"/>
      <c r="AR1359" s="726"/>
      <c r="AS1359" s="726"/>
      <c r="AT1359" s="726"/>
      <c r="AU1359" s="726"/>
      <c r="AV1359" s="726"/>
      <c r="AW1359" s="726"/>
      <c r="AX1359" s="726"/>
      <c r="AY1359" s="726"/>
      <c r="AZ1359" s="726"/>
      <c r="BA1359" s="726"/>
      <c r="BB1359" s="726"/>
      <c r="BC1359" s="726"/>
      <c r="BD1359" s="726"/>
      <c r="BE1359" s="726"/>
      <c r="BF1359" s="726"/>
      <c r="BG1359" s="726"/>
      <c r="BH1359" s="726"/>
      <c r="BI1359" s="726"/>
      <c r="BJ1359" s="726"/>
      <c r="BK1359" s="726"/>
      <c r="BL1359" s="726"/>
    </row>
    <row r="1360" spans="1:64" s="704" customFormat="1" ht="12" customHeight="1" outlineLevel="1" x14ac:dyDescent="0.25">
      <c r="A1360" s="767" t="s">
        <v>21</v>
      </c>
      <c r="B1360" s="767" t="s">
        <v>276</v>
      </c>
      <c r="C1360" s="726"/>
      <c r="D1360" s="461" t="s">
        <v>2010</v>
      </c>
      <c r="E1360" s="689" t="s">
        <v>918</v>
      </c>
      <c r="F1360" s="689" t="s">
        <v>918</v>
      </c>
      <c r="G1360" s="689" t="s">
        <v>918</v>
      </c>
      <c r="H1360" s="689" t="s">
        <v>918</v>
      </c>
      <c r="I1360" s="689" t="s">
        <v>918</v>
      </c>
      <c r="J1360" s="689" t="s">
        <v>918</v>
      </c>
      <c r="K1360" s="689" t="s">
        <v>918</v>
      </c>
      <c r="L1360" s="689" t="s">
        <v>918</v>
      </c>
      <c r="M1360" s="689" t="s">
        <v>918</v>
      </c>
      <c r="N1360" s="689" t="s">
        <v>918</v>
      </c>
      <c r="O1360" s="689" t="s">
        <v>918</v>
      </c>
      <c r="P1360" s="689" t="s">
        <v>918</v>
      </c>
      <c r="Q1360" s="689" t="s">
        <v>918</v>
      </c>
      <c r="R1360" s="689" t="s">
        <v>918</v>
      </c>
      <c r="S1360" s="689" t="s">
        <v>918</v>
      </c>
      <c r="T1360" s="689" t="s">
        <v>918</v>
      </c>
      <c r="U1360" s="689" t="s">
        <v>918</v>
      </c>
      <c r="V1360" s="689" t="s">
        <v>918</v>
      </c>
      <c r="W1360" s="689" t="s">
        <v>918</v>
      </c>
      <c r="X1360" s="689" t="s">
        <v>918</v>
      </c>
      <c r="Y1360" s="689" t="s">
        <v>918</v>
      </c>
      <c r="Z1360" s="689" t="s">
        <v>918</v>
      </c>
      <c r="AA1360" s="689" t="s">
        <v>918</v>
      </c>
      <c r="AB1360" s="689" t="s">
        <v>918</v>
      </c>
      <c r="AC1360" s="689" t="s">
        <v>918</v>
      </c>
      <c r="AD1360" s="689" t="s">
        <v>918</v>
      </c>
      <c r="AE1360" s="689" t="s">
        <v>918</v>
      </c>
      <c r="AF1360" s="689" t="s">
        <v>918</v>
      </c>
      <c r="AG1360" s="689" t="s">
        <v>918</v>
      </c>
      <c r="AH1360" s="689" t="s">
        <v>918</v>
      </c>
      <c r="AI1360" s="689" t="s">
        <v>918</v>
      </c>
      <c r="AJ1360" s="689" t="s">
        <v>918</v>
      </c>
      <c r="AK1360" s="689" t="s">
        <v>918</v>
      </c>
      <c r="AL1360" s="689" t="s">
        <v>918</v>
      </c>
      <c r="AM1360" s="726"/>
      <c r="AN1360" s="726"/>
      <c r="AO1360" s="726"/>
      <c r="AP1360" s="726"/>
      <c r="AQ1360" s="726"/>
      <c r="AR1360" s="726"/>
      <c r="AS1360" s="726"/>
      <c r="AT1360" s="726"/>
      <c r="AU1360" s="726"/>
      <c r="AV1360" s="726"/>
      <c r="AW1360" s="726"/>
      <c r="AX1360" s="726"/>
      <c r="AY1360" s="726"/>
      <c r="AZ1360" s="726"/>
      <c r="BA1360" s="726"/>
      <c r="BB1360" s="726"/>
      <c r="BC1360" s="726"/>
      <c r="BD1360" s="726"/>
      <c r="BE1360" s="726"/>
      <c r="BF1360" s="726"/>
      <c r="BG1360" s="726"/>
      <c r="BH1360" s="726"/>
      <c r="BI1360" s="726"/>
      <c r="BJ1360" s="726"/>
      <c r="BK1360" s="726"/>
      <c r="BL1360" s="726"/>
    </row>
    <row r="1361" spans="1:64" s="704" customFormat="1" ht="12" customHeight="1" outlineLevel="1" x14ac:dyDescent="0.25">
      <c r="A1361" s="767" t="s">
        <v>23</v>
      </c>
      <c r="B1361" s="767" t="s">
        <v>277</v>
      </c>
      <c r="C1361" s="726"/>
      <c r="D1361" s="461" t="s">
        <v>2011</v>
      </c>
      <c r="E1361" s="689" t="s">
        <v>918</v>
      </c>
      <c r="F1361" s="689" t="s">
        <v>918</v>
      </c>
      <c r="G1361" s="689" t="s">
        <v>918</v>
      </c>
      <c r="H1361" s="689" t="s">
        <v>918</v>
      </c>
      <c r="I1361" s="689" t="s">
        <v>918</v>
      </c>
      <c r="J1361" s="689" t="s">
        <v>918</v>
      </c>
      <c r="K1361" s="689" t="s">
        <v>918</v>
      </c>
      <c r="L1361" s="689" t="s">
        <v>918</v>
      </c>
      <c r="M1361" s="689" t="s">
        <v>918</v>
      </c>
      <c r="N1361" s="689" t="s">
        <v>918</v>
      </c>
      <c r="O1361" s="689" t="s">
        <v>918</v>
      </c>
      <c r="P1361" s="689" t="s">
        <v>918</v>
      </c>
      <c r="Q1361" s="689" t="s">
        <v>918</v>
      </c>
      <c r="R1361" s="689" t="s">
        <v>918</v>
      </c>
      <c r="S1361" s="689" t="s">
        <v>918</v>
      </c>
      <c r="T1361" s="689" t="s">
        <v>918</v>
      </c>
      <c r="U1361" s="689" t="s">
        <v>918</v>
      </c>
      <c r="V1361" s="689" t="s">
        <v>918</v>
      </c>
      <c r="W1361" s="689" t="s">
        <v>918</v>
      </c>
      <c r="X1361" s="689" t="s">
        <v>918</v>
      </c>
      <c r="Y1361" s="689" t="s">
        <v>918</v>
      </c>
      <c r="Z1361" s="689" t="s">
        <v>918</v>
      </c>
      <c r="AA1361" s="689" t="s">
        <v>918</v>
      </c>
      <c r="AB1361" s="689" t="s">
        <v>918</v>
      </c>
      <c r="AC1361" s="689" t="s">
        <v>918</v>
      </c>
      <c r="AD1361" s="689" t="s">
        <v>918</v>
      </c>
      <c r="AE1361" s="689" t="s">
        <v>918</v>
      </c>
      <c r="AF1361" s="689" t="s">
        <v>918</v>
      </c>
      <c r="AG1361" s="689" t="s">
        <v>918</v>
      </c>
      <c r="AH1361" s="689" t="s">
        <v>918</v>
      </c>
      <c r="AI1361" s="689" t="s">
        <v>918</v>
      </c>
      <c r="AJ1361" s="689" t="s">
        <v>918</v>
      </c>
      <c r="AK1361" s="689" t="s">
        <v>918</v>
      </c>
      <c r="AL1361" s="689" t="s">
        <v>918</v>
      </c>
      <c r="AM1361" s="726"/>
      <c r="AN1361" s="726"/>
      <c r="AO1361" s="726"/>
      <c r="AP1361" s="726"/>
      <c r="AQ1361" s="726"/>
      <c r="AR1361" s="726"/>
      <c r="AS1361" s="726"/>
      <c r="AT1361" s="726"/>
      <c r="AU1361" s="726"/>
      <c r="AV1361" s="726"/>
      <c r="AW1361" s="726"/>
      <c r="AX1361" s="726"/>
      <c r="AY1361" s="726"/>
      <c r="AZ1361" s="726"/>
      <c r="BA1361" s="726"/>
      <c r="BB1361" s="726"/>
      <c r="BC1361" s="726"/>
      <c r="BD1361" s="726"/>
      <c r="BE1361" s="726"/>
      <c r="BF1361" s="726"/>
      <c r="BG1361" s="726"/>
      <c r="BH1361" s="726"/>
      <c r="BI1361" s="726"/>
      <c r="BJ1361" s="726"/>
      <c r="BK1361" s="726"/>
      <c r="BL1361" s="726"/>
    </row>
    <row r="1362" spans="1:64" s="704" customFormat="1" ht="12" customHeight="1" outlineLevel="1" x14ac:dyDescent="0.25">
      <c r="A1362" s="767" t="s">
        <v>24</v>
      </c>
      <c r="B1362" s="767" t="s">
        <v>25</v>
      </c>
      <c r="C1362" s="726"/>
      <c r="D1362" s="461" t="s">
        <v>2012</v>
      </c>
      <c r="E1362" s="689" t="s">
        <v>918</v>
      </c>
      <c r="F1362" s="689" t="s">
        <v>918</v>
      </c>
      <c r="G1362" s="689" t="s">
        <v>918</v>
      </c>
      <c r="H1362" s="689" t="s">
        <v>918</v>
      </c>
      <c r="I1362" s="689" t="s">
        <v>918</v>
      </c>
      <c r="J1362" s="689" t="s">
        <v>918</v>
      </c>
      <c r="K1362" s="689" t="s">
        <v>918</v>
      </c>
      <c r="L1362" s="689" t="s">
        <v>918</v>
      </c>
      <c r="M1362" s="689" t="s">
        <v>918</v>
      </c>
      <c r="N1362" s="689" t="s">
        <v>918</v>
      </c>
      <c r="O1362" s="689" t="s">
        <v>918</v>
      </c>
      <c r="P1362" s="689" t="s">
        <v>918</v>
      </c>
      <c r="Q1362" s="689" t="s">
        <v>918</v>
      </c>
      <c r="R1362" s="689" t="s">
        <v>918</v>
      </c>
      <c r="S1362" s="689" t="s">
        <v>918</v>
      </c>
      <c r="T1362" s="689" t="s">
        <v>918</v>
      </c>
      <c r="U1362" s="689" t="s">
        <v>918</v>
      </c>
      <c r="V1362" s="689" t="s">
        <v>918</v>
      </c>
      <c r="W1362" s="689" t="s">
        <v>918</v>
      </c>
      <c r="X1362" s="689" t="s">
        <v>918</v>
      </c>
      <c r="Y1362" s="689" t="s">
        <v>918</v>
      </c>
      <c r="Z1362" s="689" t="s">
        <v>918</v>
      </c>
      <c r="AA1362" s="689" t="s">
        <v>918</v>
      </c>
      <c r="AB1362" s="689" t="s">
        <v>918</v>
      </c>
      <c r="AC1362" s="689" t="s">
        <v>918</v>
      </c>
      <c r="AD1362" s="689" t="s">
        <v>918</v>
      </c>
      <c r="AE1362" s="689" t="s">
        <v>918</v>
      </c>
      <c r="AF1362" s="689" t="s">
        <v>918</v>
      </c>
      <c r="AG1362" s="689" t="s">
        <v>918</v>
      </c>
      <c r="AH1362" s="689" t="s">
        <v>918</v>
      </c>
      <c r="AI1362" s="689" t="s">
        <v>918</v>
      </c>
      <c r="AJ1362" s="689" t="s">
        <v>918</v>
      </c>
      <c r="AK1362" s="689" t="s">
        <v>918</v>
      </c>
      <c r="AL1362" s="689" t="s">
        <v>918</v>
      </c>
      <c r="AM1362" s="726"/>
      <c r="AN1362" s="726"/>
      <c r="AO1362" s="726"/>
      <c r="AP1362" s="726"/>
      <c r="AQ1362" s="726"/>
      <c r="AR1362" s="726"/>
      <c r="AS1362" s="726"/>
      <c r="AT1362" s="726"/>
      <c r="AU1362" s="726"/>
      <c r="AV1362" s="726"/>
      <c r="AW1362" s="726"/>
      <c r="AX1362" s="726"/>
      <c r="AY1362" s="726"/>
      <c r="AZ1362" s="726"/>
      <c r="BA1362" s="726"/>
      <c r="BB1362" s="726"/>
      <c r="BC1362" s="726"/>
      <c r="BD1362" s="726"/>
      <c r="BE1362" s="726"/>
      <c r="BF1362" s="726"/>
      <c r="BG1362" s="726"/>
      <c r="BH1362" s="726"/>
      <c r="BI1362" s="726"/>
      <c r="BJ1362" s="726"/>
      <c r="BK1362" s="726"/>
      <c r="BL1362" s="726"/>
    </row>
    <row r="1363" spans="1:64" s="704" customFormat="1" ht="12" customHeight="1" outlineLevel="1" x14ac:dyDescent="0.25">
      <c r="A1363" s="767" t="s">
        <v>26</v>
      </c>
      <c r="B1363" s="767" t="s">
        <v>278</v>
      </c>
      <c r="C1363" s="726"/>
      <c r="D1363" s="461" t="s">
        <v>2013</v>
      </c>
      <c r="E1363" s="689" t="s">
        <v>918</v>
      </c>
      <c r="F1363" s="689" t="s">
        <v>918</v>
      </c>
      <c r="G1363" s="689" t="s">
        <v>918</v>
      </c>
      <c r="H1363" s="689" t="s">
        <v>918</v>
      </c>
      <c r="I1363" s="689" t="s">
        <v>918</v>
      </c>
      <c r="J1363" s="689" t="s">
        <v>918</v>
      </c>
      <c r="K1363" s="689" t="s">
        <v>918</v>
      </c>
      <c r="L1363" s="689" t="s">
        <v>918</v>
      </c>
      <c r="M1363" s="689" t="s">
        <v>918</v>
      </c>
      <c r="N1363" s="689" t="s">
        <v>918</v>
      </c>
      <c r="O1363" s="689" t="s">
        <v>918</v>
      </c>
      <c r="P1363" s="689" t="s">
        <v>918</v>
      </c>
      <c r="Q1363" s="689" t="s">
        <v>918</v>
      </c>
      <c r="R1363" s="689" t="s">
        <v>918</v>
      </c>
      <c r="S1363" s="689" t="s">
        <v>918</v>
      </c>
      <c r="T1363" s="689" t="s">
        <v>918</v>
      </c>
      <c r="U1363" s="689" t="s">
        <v>918</v>
      </c>
      <c r="V1363" s="689" t="s">
        <v>918</v>
      </c>
      <c r="W1363" s="689" t="s">
        <v>918</v>
      </c>
      <c r="X1363" s="689" t="s">
        <v>918</v>
      </c>
      <c r="Y1363" s="689" t="s">
        <v>918</v>
      </c>
      <c r="Z1363" s="689" t="s">
        <v>918</v>
      </c>
      <c r="AA1363" s="689" t="s">
        <v>918</v>
      </c>
      <c r="AB1363" s="689" t="s">
        <v>918</v>
      </c>
      <c r="AC1363" s="689" t="s">
        <v>918</v>
      </c>
      <c r="AD1363" s="689" t="s">
        <v>918</v>
      </c>
      <c r="AE1363" s="689" t="s">
        <v>918</v>
      </c>
      <c r="AF1363" s="689" t="s">
        <v>918</v>
      </c>
      <c r="AG1363" s="689" t="s">
        <v>918</v>
      </c>
      <c r="AH1363" s="689" t="s">
        <v>918</v>
      </c>
      <c r="AI1363" s="689" t="s">
        <v>918</v>
      </c>
      <c r="AJ1363" s="689" t="s">
        <v>918</v>
      </c>
      <c r="AK1363" s="689" t="s">
        <v>918</v>
      </c>
      <c r="AL1363" s="689" t="s">
        <v>918</v>
      </c>
      <c r="AM1363" s="726"/>
      <c r="AN1363" s="726"/>
      <c r="AO1363" s="726"/>
      <c r="AP1363" s="726"/>
      <c r="AQ1363" s="726"/>
      <c r="AR1363" s="726"/>
      <c r="AS1363" s="726"/>
      <c r="AT1363" s="726"/>
      <c r="AU1363" s="726"/>
      <c r="AV1363" s="726"/>
      <c r="AW1363" s="726"/>
      <c r="AX1363" s="726"/>
      <c r="AY1363" s="726"/>
      <c r="AZ1363" s="726"/>
      <c r="BA1363" s="726"/>
      <c r="BB1363" s="726"/>
      <c r="BC1363" s="726"/>
      <c r="BD1363" s="726"/>
      <c r="BE1363" s="726"/>
      <c r="BF1363" s="726"/>
      <c r="BG1363" s="726"/>
      <c r="BH1363" s="726"/>
      <c r="BI1363" s="726"/>
      <c r="BJ1363" s="726"/>
      <c r="BK1363" s="726"/>
      <c r="BL1363" s="726"/>
    </row>
    <row r="1364" spans="1:64" s="704" customFormat="1" ht="12" customHeight="1" outlineLevel="1" x14ac:dyDescent="0.25">
      <c r="A1364" s="767" t="s">
        <v>27</v>
      </c>
      <c r="B1364" s="767" t="s">
        <v>279</v>
      </c>
      <c r="C1364" s="726"/>
      <c r="D1364" s="461" t="s">
        <v>2014</v>
      </c>
      <c r="E1364" s="689" t="s">
        <v>918</v>
      </c>
      <c r="F1364" s="689" t="s">
        <v>918</v>
      </c>
      <c r="G1364" s="689" t="s">
        <v>918</v>
      </c>
      <c r="H1364" s="689" t="s">
        <v>918</v>
      </c>
      <c r="I1364" s="689" t="s">
        <v>918</v>
      </c>
      <c r="J1364" s="689" t="s">
        <v>918</v>
      </c>
      <c r="K1364" s="689" t="s">
        <v>918</v>
      </c>
      <c r="L1364" s="689" t="s">
        <v>918</v>
      </c>
      <c r="M1364" s="689" t="s">
        <v>918</v>
      </c>
      <c r="N1364" s="689" t="s">
        <v>918</v>
      </c>
      <c r="O1364" s="689" t="s">
        <v>918</v>
      </c>
      <c r="P1364" s="689" t="s">
        <v>918</v>
      </c>
      <c r="Q1364" s="689" t="s">
        <v>918</v>
      </c>
      <c r="R1364" s="689" t="s">
        <v>918</v>
      </c>
      <c r="S1364" s="689" t="s">
        <v>918</v>
      </c>
      <c r="T1364" s="689" t="s">
        <v>918</v>
      </c>
      <c r="U1364" s="689" t="s">
        <v>918</v>
      </c>
      <c r="V1364" s="689" t="s">
        <v>918</v>
      </c>
      <c r="W1364" s="689" t="s">
        <v>918</v>
      </c>
      <c r="X1364" s="689" t="s">
        <v>918</v>
      </c>
      <c r="Y1364" s="689" t="s">
        <v>918</v>
      </c>
      <c r="Z1364" s="689" t="s">
        <v>918</v>
      </c>
      <c r="AA1364" s="689" t="s">
        <v>918</v>
      </c>
      <c r="AB1364" s="689" t="s">
        <v>918</v>
      </c>
      <c r="AC1364" s="689" t="s">
        <v>918</v>
      </c>
      <c r="AD1364" s="689" t="s">
        <v>918</v>
      </c>
      <c r="AE1364" s="689" t="s">
        <v>918</v>
      </c>
      <c r="AF1364" s="689" t="s">
        <v>918</v>
      </c>
      <c r="AG1364" s="689" t="s">
        <v>918</v>
      </c>
      <c r="AH1364" s="689" t="s">
        <v>918</v>
      </c>
      <c r="AI1364" s="689" t="s">
        <v>918</v>
      </c>
      <c r="AJ1364" s="689" t="s">
        <v>918</v>
      </c>
      <c r="AK1364" s="689" t="s">
        <v>918</v>
      </c>
      <c r="AL1364" s="689" t="s">
        <v>918</v>
      </c>
      <c r="AM1364" s="726"/>
      <c r="AN1364" s="726"/>
      <c r="AO1364" s="726"/>
      <c r="AP1364" s="726"/>
      <c r="AQ1364" s="726"/>
      <c r="AR1364" s="726"/>
      <c r="AS1364" s="726"/>
      <c r="AT1364" s="726"/>
      <c r="AU1364" s="726"/>
      <c r="AV1364" s="726"/>
      <c r="AW1364" s="726"/>
      <c r="AX1364" s="726"/>
      <c r="AY1364" s="814"/>
      <c r="AZ1364" s="814"/>
      <c r="BA1364" s="814"/>
      <c r="BB1364" s="814"/>
      <c r="BC1364" s="814"/>
      <c r="BD1364" s="814"/>
      <c r="BE1364" s="814"/>
      <c r="BF1364" s="814"/>
      <c r="BG1364" s="814"/>
      <c r="BH1364" s="814"/>
      <c r="BI1364" s="814"/>
      <c r="BJ1364" s="814"/>
      <c r="BK1364" s="814"/>
      <c r="BL1364" s="814"/>
    </row>
    <row r="1365" spans="1:64" s="704" customFormat="1" ht="12" customHeight="1" outlineLevel="1" x14ac:dyDescent="0.25">
      <c r="A1365" s="767" t="s">
        <v>28</v>
      </c>
      <c r="B1365" s="767" t="s">
        <v>280</v>
      </c>
      <c r="C1365" s="726"/>
      <c r="D1365" s="461" t="s">
        <v>2015</v>
      </c>
      <c r="E1365" s="689" t="s">
        <v>918</v>
      </c>
      <c r="F1365" s="689" t="s">
        <v>918</v>
      </c>
      <c r="G1365" s="689" t="s">
        <v>918</v>
      </c>
      <c r="H1365" s="689" t="s">
        <v>918</v>
      </c>
      <c r="I1365" s="689" t="s">
        <v>918</v>
      </c>
      <c r="J1365" s="689" t="s">
        <v>918</v>
      </c>
      <c r="K1365" s="689" t="s">
        <v>918</v>
      </c>
      <c r="L1365" s="689" t="s">
        <v>918</v>
      </c>
      <c r="M1365" s="689" t="s">
        <v>918</v>
      </c>
      <c r="N1365" s="689" t="s">
        <v>918</v>
      </c>
      <c r="O1365" s="689" t="s">
        <v>918</v>
      </c>
      <c r="P1365" s="689" t="s">
        <v>918</v>
      </c>
      <c r="Q1365" s="689" t="s">
        <v>918</v>
      </c>
      <c r="R1365" s="689" t="s">
        <v>918</v>
      </c>
      <c r="S1365" s="689" t="s">
        <v>918</v>
      </c>
      <c r="T1365" s="689" t="s">
        <v>918</v>
      </c>
      <c r="U1365" s="689" t="s">
        <v>918</v>
      </c>
      <c r="V1365" s="689" t="s">
        <v>918</v>
      </c>
      <c r="W1365" s="689" t="s">
        <v>918</v>
      </c>
      <c r="X1365" s="689" t="s">
        <v>918</v>
      </c>
      <c r="Y1365" s="689" t="s">
        <v>918</v>
      </c>
      <c r="Z1365" s="689" t="s">
        <v>918</v>
      </c>
      <c r="AA1365" s="689" t="s">
        <v>918</v>
      </c>
      <c r="AB1365" s="689" t="s">
        <v>918</v>
      </c>
      <c r="AC1365" s="689" t="s">
        <v>918</v>
      </c>
      <c r="AD1365" s="689" t="s">
        <v>918</v>
      </c>
      <c r="AE1365" s="689" t="s">
        <v>918</v>
      </c>
      <c r="AF1365" s="689" t="s">
        <v>918</v>
      </c>
      <c r="AG1365" s="689" t="s">
        <v>918</v>
      </c>
      <c r="AH1365" s="689" t="s">
        <v>918</v>
      </c>
      <c r="AI1365" s="689" t="s">
        <v>918</v>
      </c>
      <c r="AJ1365" s="689" t="s">
        <v>918</v>
      </c>
      <c r="AK1365" s="689" t="s">
        <v>918</v>
      </c>
      <c r="AL1365" s="689" t="s">
        <v>918</v>
      </c>
      <c r="AM1365" s="726"/>
      <c r="AN1365" s="726"/>
      <c r="AO1365" s="726"/>
      <c r="AP1365" s="726"/>
      <c r="AQ1365" s="726"/>
      <c r="AR1365" s="726"/>
      <c r="AS1365" s="726"/>
      <c r="AT1365" s="726"/>
      <c r="AU1365" s="726"/>
      <c r="AV1365" s="726"/>
      <c r="AW1365" s="726"/>
      <c r="AX1365" s="726"/>
      <c r="AY1365" s="814"/>
      <c r="AZ1365" s="814"/>
      <c r="BA1365" s="814"/>
      <c r="BB1365" s="814"/>
      <c r="BC1365" s="814"/>
      <c r="BD1365" s="814"/>
      <c r="BE1365" s="814"/>
      <c r="BF1365" s="814"/>
      <c r="BG1365" s="814"/>
      <c r="BH1365" s="814"/>
      <c r="BI1365" s="814"/>
      <c r="BJ1365" s="814"/>
      <c r="BK1365" s="814"/>
      <c r="BL1365" s="814"/>
    </row>
    <row r="1366" spans="1:64" s="704" customFormat="1" ht="12" customHeight="1" outlineLevel="1" x14ac:dyDescent="0.25">
      <c r="A1366" s="767" t="s">
        <v>29</v>
      </c>
      <c r="B1366" s="767" t="s">
        <v>281</v>
      </c>
      <c r="C1366" s="726"/>
      <c r="D1366" s="461" t="s">
        <v>2016</v>
      </c>
      <c r="E1366" s="689" t="s">
        <v>918</v>
      </c>
      <c r="F1366" s="689" t="s">
        <v>918</v>
      </c>
      <c r="G1366" s="689" t="s">
        <v>918</v>
      </c>
      <c r="H1366" s="689" t="s">
        <v>918</v>
      </c>
      <c r="I1366" s="689" t="s">
        <v>918</v>
      </c>
      <c r="J1366" s="689" t="s">
        <v>918</v>
      </c>
      <c r="K1366" s="689" t="s">
        <v>918</v>
      </c>
      <c r="L1366" s="689" t="s">
        <v>918</v>
      </c>
      <c r="M1366" s="689" t="s">
        <v>918</v>
      </c>
      <c r="N1366" s="689" t="s">
        <v>918</v>
      </c>
      <c r="O1366" s="689" t="s">
        <v>918</v>
      </c>
      <c r="P1366" s="689" t="s">
        <v>918</v>
      </c>
      <c r="Q1366" s="689" t="s">
        <v>918</v>
      </c>
      <c r="R1366" s="689" t="s">
        <v>918</v>
      </c>
      <c r="S1366" s="689" t="s">
        <v>918</v>
      </c>
      <c r="T1366" s="689" t="s">
        <v>918</v>
      </c>
      <c r="U1366" s="689" t="s">
        <v>918</v>
      </c>
      <c r="V1366" s="689" t="s">
        <v>918</v>
      </c>
      <c r="W1366" s="689" t="s">
        <v>918</v>
      </c>
      <c r="X1366" s="689" t="s">
        <v>918</v>
      </c>
      <c r="Y1366" s="689" t="s">
        <v>918</v>
      </c>
      <c r="Z1366" s="689" t="s">
        <v>918</v>
      </c>
      <c r="AA1366" s="689" t="s">
        <v>918</v>
      </c>
      <c r="AB1366" s="689" t="s">
        <v>918</v>
      </c>
      <c r="AC1366" s="689" t="s">
        <v>918</v>
      </c>
      <c r="AD1366" s="689" t="s">
        <v>918</v>
      </c>
      <c r="AE1366" s="689" t="s">
        <v>918</v>
      </c>
      <c r="AF1366" s="689" t="s">
        <v>918</v>
      </c>
      <c r="AG1366" s="689" t="s">
        <v>918</v>
      </c>
      <c r="AH1366" s="689" t="s">
        <v>918</v>
      </c>
      <c r="AI1366" s="689" t="s">
        <v>918</v>
      </c>
      <c r="AJ1366" s="689" t="s">
        <v>918</v>
      </c>
      <c r="AK1366" s="689" t="s">
        <v>918</v>
      </c>
      <c r="AL1366" s="689" t="s">
        <v>918</v>
      </c>
      <c r="AM1366" s="726"/>
      <c r="AN1366" s="726"/>
      <c r="AO1366" s="726"/>
      <c r="AP1366" s="726"/>
      <c r="AQ1366" s="726"/>
      <c r="AR1366" s="726"/>
      <c r="AS1366" s="726"/>
      <c r="AT1366" s="726"/>
      <c r="AU1366" s="726"/>
      <c r="AV1366" s="726"/>
      <c r="AW1366" s="726"/>
      <c r="AX1366" s="726"/>
      <c r="AY1366" s="814"/>
      <c r="AZ1366" s="814"/>
      <c r="BA1366" s="814"/>
      <c r="BB1366" s="814"/>
      <c r="BC1366" s="814"/>
      <c r="BD1366" s="814"/>
      <c r="BE1366" s="814"/>
      <c r="BF1366" s="814"/>
      <c r="BG1366" s="814"/>
      <c r="BH1366" s="814"/>
      <c r="BI1366" s="814"/>
      <c r="BJ1366" s="814"/>
      <c r="BK1366" s="814"/>
      <c r="BL1366" s="814"/>
    </row>
    <row r="1367" spans="1:64" s="704" customFormat="1" ht="12" customHeight="1" outlineLevel="1" x14ac:dyDescent="0.25">
      <c r="A1367" s="767" t="s">
        <v>31</v>
      </c>
      <c r="B1367" s="767" t="s">
        <v>309</v>
      </c>
      <c r="C1367" s="726"/>
      <c r="D1367" s="461" t="s">
        <v>2017</v>
      </c>
      <c r="E1367" s="689" t="s">
        <v>918</v>
      </c>
      <c r="F1367" s="689" t="s">
        <v>918</v>
      </c>
      <c r="G1367" s="689" t="s">
        <v>918</v>
      </c>
      <c r="H1367" s="689" t="s">
        <v>918</v>
      </c>
      <c r="I1367" s="689" t="s">
        <v>918</v>
      </c>
      <c r="J1367" s="689" t="s">
        <v>918</v>
      </c>
      <c r="K1367" s="689" t="s">
        <v>918</v>
      </c>
      <c r="L1367" s="689" t="s">
        <v>918</v>
      </c>
      <c r="M1367" s="689" t="s">
        <v>918</v>
      </c>
      <c r="N1367" s="689" t="s">
        <v>918</v>
      </c>
      <c r="O1367" s="689" t="s">
        <v>918</v>
      </c>
      <c r="P1367" s="689" t="s">
        <v>918</v>
      </c>
      <c r="Q1367" s="689" t="s">
        <v>918</v>
      </c>
      <c r="R1367" s="689" t="s">
        <v>918</v>
      </c>
      <c r="S1367" s="689" t="s">
        <v>918</v>
      </c>
      <c r="T1367" s="689" t="s">
        <v>918</v>
      </c>
      <c r="U1367" s="689" t="s">
        <v>918</v>
      </c>
      <c r="V1367" s="689" t="s">
        <v>918</v>
      </c>
      <c r="W1367" s="689" t="s">
        <v>918</v>
      </c>
      <c r="X1367" s="689" t="s">
        <v>918</v>
      </c>
      <c r="Y1367" s="689" t="s">
        <v>918</v>
      </c>
      <c r="Z1367" s="689" t="s">
        <v>918</v>
      </c>
      <c r="AA1367" s="689" t="s">
        <v>918</v>
      </c>
      <c r="AB1367" s="689" t="s">
        <v>918</v>
      </c>
      <c r="AC1367" s="689" t="s">
        <v>918</v>
      </c>
      <c r="AD1367" s="689" t="s">
        <v>918</v>
      </c>
      <c r="AE1367" s="689" t="s">
        <v>918</v>
      </c>
      <c r="AF1367" s="689" t="s">
        <v>918</v>
      </c>
      <c r="AG1367" s="689" t="s">
        <v>918</v>
      </c>
      <c r="AH1367" s="689" t="s">
        <v>918</v>
      </c>
      <c r="AI1367" s="689" t="s">
        <v>918</v>
      </c>
      <c r="AJ1367" s="689" t="s">
        <v>918</v>
      </c>
      <c r="AK1367" s="689" t="s">
        <v>918</v>
      </c>
      <c r="AL1367" s="689" t="s">
        <v>918</v>
      </c>
      <c r="AM1367" s="726"/>
      <c r="AN1367" s="726"/>
      <c r="AO1367" s="726"/>
      <c r="AP1367" s="726"/>
      <c r="AQ1367" s="726"/>
      <c r="AR1367" s="726"/>
      <c r="AS1367" s="726"/>
      <c r="AT1367" s="726"/>
      <c r="AU1367" s="726"/>
      <c r="AV1367" s="726"/>
      <c r="AW1367" s="726"/>
      <c r="AX1367" s="726"/>
      <c r="AY1367" s="814"/>
      <c r="AZ1367" s="814"/>
      <c r="BA1367" s="814"/>
      <c r="BB1367" s="814"/>
      <c r="BC1367" s="814"/>
      <c r="BD1367" s="814"/>
      <c r="BE1367" s="814"/>
      <c r="BF1367" s="814"/>
      <c r="BG1367" s="814"/>
      <c r="BH1367" s="814"/>
      <c r="BI1367" s="814"/>
      <c r="BJ1367" s="814"/>
      <c r="BK1367" s="814"/>
      <c r="BL1367" s="814"/>
    </row>
    <row r="1368" spans="1:64" s="704" customFormat="1" ht="12" customHeight="1" outlineLevel="1" x14ac:dyDescent="0.25">
      <c r="A1368" s="767" t="s">
        <v>32</v>
      </c>
      <c r="B1368" s="767" t="s">
        <v>282</v>
      </c>
      <c r="C1368" s="726"/>
      <c r="D1368" s="461" t="s">
        <v>2018</v>
      </c>
      <c r="E1368" s="689" t="s">
        <v>918</v>
      </c>
      <c r="F1368" s="689" t="s">
        <v>918</v>
      </c>
      <c r="G1368" s="689" t="s">
        <v>918</v>
      </c>
      <c r="H1368" s="689" t="s">
        <v>918</v>
      </c>
      <c r="I1368" s="689" t="s">
        <v>918</v>
      </c>
      <c r="J1368" s="689" t="s">
        <v>918</v>
      </c>
      <c r="K1368" s="689" t="s">
        <v>918</v>
      </c>
      <c r="L1368" s="689" t="s">
        <v>918</v>
      </c>
      <c r="M1368" s="689" t="s">
        <v>918</v>
      </c>
      <c r="N1368" s="689" t="s">
        <v>918</v>
      </c>
      <c r="O1368" s="689" t="s">
        <v>918</v>
      </c>
      <c r="P1368" s="689" t="s">
        <v>918</v>
      </c>
      <c r="Q1368" s="689" t="s">
        <v>918</v>
      </c>
      <c r="R1368" s="689" t="s">
        <v>918</v>
      </c>
      <c r="S1368" s="689" t="s">
        <v>918</v>
      </c>
      <c r="T1368" s="689" t="s">
        <v>918</v>
      </c>
      <c r="U1368" s="689" t="s">
        <v>918</v>
      </c>
      <c r="V1368" s="689" t="s">
        <v>918</v>
      </c>
      <c r="W1368" s="689" t="s">
        <v>918</v>
      </c>
      <c r="X1368" s="689" t="s">
        <v>918</v>
      </c>
      <c r="Y1368" s="689" t="s">
        <v>918</v>
      </c>
      <c r="Z1368" s="689" t="s">
        <v>918</v>
      </c>
      <c r="AA1368" s="689" t="s">
        <v>918</v>
      </c>
      <c r="AB1368" s="689" t="s">
        <v>918</v>
      </c>
      <c r="AC1368" s="689" t="s">
        <v>918</v>
      </c>
      <c r="AD1368" s="689" t="s">
        <v>918</v>
      </c>
      <c r="AE1368" s="689" t="s">
        <v>918</v>
      </c>
      <c r="AF1368" s="689" t="s">
        <v>918</v>
      </c>
      <c r="AG1368" s="689" t="s">
        <v>918</v>
      </c>
      <c r="AH1368" s="689" t="s">
        <v>918</v>
      </c>
      <c r="AI1368" s="689" t="s">
        <v>918</v>
      </c>
      <c r="AJ1368" s="689" t="s">
        <v>918</v>
      </c>
      <c r="AK1368" s="689" t="s">
        <v>918</v>
      </c>
      <c r="AL1368" s="689" t="s">
        <v>918</v>
      </c>
      <c r="AM1368" s="726"/>
      <c r="AN1368" s="726"/>
      <c r="AO1368" s="726"/>
      <c r="AP1368" s="726"/>
      <c r="AQ1368" s="726"/>
      <c r="AR1368" s="726"/>
      <c r="AS1368" s="726"/>
      <c r="AT1368" s="726"/>
      <c r="AU1368" s="726"/>
      <c r="AV1368" s="726"/>
      <c r="AW1368" s="726"/>
      <c r="AX1368" s="726"/>
      <c r="AY1368" s="814"/>
      <c r="AZ1368" s="814"/>
      <c r="BA1368" s="814"/>
      <c r="BB1368" s="814"/>
      <c r="BC1368" s="814"/>
      <c r="BD1368" s="814"/>
      <c r="BE1368" s="814"/>
      <c r="BF1368" s="814"/>
      <c r="BG1368" s="814"/>
      <c r="BH1368" s="814"/>
      <c r="BI1368" s="814"/>
      <c r="BJ1368" s="814"/>
      <c r="BK1368" s="814"/>
      <c r="BL1368" s="814"/>
    </row>
    <row r="1369" spans="1:64" s="704" customFormat="1" ht="12" customHeight="1" outlineLevel="1" x14ac:dyDescent="0.25">
      <c r="A1369" s="767" t="s">
        <v>34</v>
      </c>
      <c r="B1369" s="767" t="s">
        <v>283</v>
      </c>
      <c r="C1369" s="726"/>
      <c r="D1369" s="461" t="s">
        <v>2019</v>
      </c>
      <c r="E1369" s="689" t="s">
        <v>918</v>
      </c>
      <c r="F1369" s="689" t="s">
        <v>918</v>
      </c>
      <c r="G1369" s="689" t="s">
        <v>918</v>
      </c>
      <c r="H1369" s="689" t="s">
        <v>918</v>
      </c>
      <c r="I1369" s="689" t="s">
        <v>918</v>
      </c>
      <c r="J1369" s="689" t="s">
        <v>918</v>
      </c>
      <c r="K1369" s="689" t="s">
        <v>918</v>
      </c>
      <c r="L1369" s="689" t="s">
        <v>918</v>
      </c>
      <c r="M1369" s="689" t="s">
        <v>918</v>
      </c>
      <c r="N1369" s="689" t="s">
        <v>918</v>
      </c>
      <c r="O1369" s="689" t="s">
        <v>918</v>
      </c>
      <c r="P1369" s="689" t="s">
        <v>918</v>
      </c>
      <c r="Q1369" s="689" t="s">
        <v>918</v>
      </c>
      <c r="R1369" s="689" t="s">
        <v>918</v>
      </c>
      <c r="S1369" s="689" t="s">
        <v>918</v>
      </c>
      <c r="T1369" s="689" t="s">
        <v>918</v>
      </c>
      <c r="U1369" s="689" t="s">
        <v>918</v>
      </c>
      <c r="V1369" s="689" t="s">
        <v>918</v>
      </c>
      <c r="W1369" s="689" t="s">
        <v>918</v>
      </c>
      <c r="X1369" s="689" t="s">
        <v>918</v>
      </c>
      <c r="Y1369" s="689" t="s">
        <v>918</v>
      </c>
      <c r="Z1369" s="689" t="s">
        <v>918</v>
      </c>
      <c r="AA1369" s="689" t="s">
        <v>918</v>
      </c>
      <c r="AB1369" s="689" t="s">
        <v>918</v>
      </c>
      <c r="AC1369" s="689" t="s">
        <v>918</v>
      </c>
      <c r="AD1369" s="689" t="s">
        <v>918</v>
      </c>
      <c r="AE1369" s="689" t="s">
        <v>918</v>
      </c>
      <c r="AF1369" s="689" t="s">
        <v>918</v>
      </c>
      <c r="AG1369" s="689" t="s">
        <v>918</v>
      </c>
      <c r="AH1369" s="689" t="s">
        <v>918</v>
      </c>
      <c r="AI1369" s="689" t="s">
        <v>918</v>
      </c>
      <c r="AJ1369" s="689" t="s">
        <v>918</v>
      </c>
      <c r="AK1369" s="689" t="s">
        <v>918</v>
      </c>
      <c r="AL1369" s="689" t="s">
        <v>918</v>
      </c>
      <c r="AM1369" s="726"/>
      <c r="AN1369" s="726"/>
      <c r="AO1369" s="726"/>
      <c r="AP1369" s="726"/>
      <c r="AQ1369" s="726"/>
      <c r="AR1369" s="726"/>
      <c r="AS1369" s="726"/>
      <c r="AT1369" s="726"/>
      <c r="AU1369" s="726"/>
      <c r="AV1369" s="726"/>
      <c r="AW1369" s="726"/>
      <c r="AX1369" s="726"/>
      <c r="AY1369" s="814"/>
      <c r="AZ1369" s="814"/>
      <c r="BA1369" s="814"/>
      <c r="BB1369" s="814"/>
      <c r="BC1369" s="814"/>
      <c r="BD1369" s="814"/>
      <c r="BE1369" s="814"/>
      <c r="BF1369" s="814"/>
      <c r="BG1369" s="814"/>
      <c r="BH1369" s="814"/>
      <c r="BI1369" s="814"/>
      <c r="BJ1369" s="814"/>
      <c r="BK1369" s="814"/>
      <c r="BL1369" s="814"/>
    </row>
    <row r="1370" spans="1:64" s="704" customFormat="1" ht="12" customHeight="1" outlineLevel="1" x14ac:dyDescent="0.25">
      <c r="A1370" s="767" t="s">
        <v>36</v>
      </c>
      <c r="B1370" s="767" t="s">
        <v>284</v>
      </c>
      <c r="C1370" s="726"/>
      <c r="D1370" s="461" t="s">
        <v>2020</v>
      </c>
      <c r="E1370" s="689" t="s">
        <v>918</v>
      </c>
      <c r="F1370" s="689" t="s">
        <v>918</v>
      </c>
      <c r="G1370" s="689" t="s">
        <v>918</v>
      </c>
      <c r="H1370" s="689" t="s">
        <v>918</v>
      </c>
      <c r="I1370" s="689" t="s">
        <v>918</v>
      </c>
      <c r="J1370" s="689" t="s">
        <v>918</v>
      </c>
      <c r="K1370" s="689" t="s">
        <v>918</v>
      </c>
      <c r="L1370" s="689" t="s">
        <v>918</v>
      </c>
      <c r="M1370" s="689" t="s">
        <v>918</v>
      </c>
      <c r="N1370" s="689" t="s">
        <v>918</v>
      </c>
      <c r="O1370" s="689" t="s">
        <v>918</v>
      </c>
      <c r="P1370" s="689" t="s">
        <v>918</v>
      </c>
      <c r="Q1370" s="689" t="s">
        <v>918</v>
      </c>
      <c r="R1370" s="689" t="s">
        <v>918</v>
      </c>
      <c r="S1370" s="689" t="s">
        <v>918</v>
      </c>
      <c r="T1370" s="689" t="s">
        <v>918</v>
      </c>
      <c r="U1370" s="689" t="s">
        <v>918</v>
      </c>
      <c r="V1370" s="689" t="s">
        <v>918</v>
      </c>
      <c r="W1370" s="689" t="s">
        <v>918</v>
      </c>
      <c r="X1370" s="689" t="s">
        <v>918</v>
      </c>
      <c r="Y1370" s="689" t="s">
        <v>918</v>
      </c>
      <c r="Z1370" s="689" t="s">
        <v>918</v>
      </c>
      <c r="AA1370" s="689" t="s">
        <v>918</v>
      </c>
      <c r="AB1370" s="689" t="s">
        <v>918</v>
      </c>
      <c r="AC1370" s="689" t="s">
        <v>918</v>
      </c>
      <c r="AD1370" s="689" t="s">
        <v>918</v>
      </c>
      <c r="AE1370" s="689" t="s">
        <v>918</v>
      </c>
      <c r="AF1370" s="689" t="s">
        <v>918</v>
      </c>
      <c r="AG1370" s="689" t="s">
        <v>918</v>
      </c>
      <c r="AH1370" s="689" t="s">
        <v>918</v>
      </c>
      <c r="AI1370" s="689" t="s">
        <v>918</v>
      </c>
      <c r="AJ1370" s="689" t="s">
        <v>918</v>
      </c>
      <c r="AK1370" s="689" t="s">
        <v>918</v>
      </c>
      <c r="AL1370" s="689" t="s">
        <v>918</v>
      </c>
      <c r="AM1370" s="726"/>
      <c r="AN1370" s="726"/>
      <c r="AO1370" s="726"/>
      <c r="AP1370" s="726"/>
      <c r="AQ1370" s="726"/>
      <c r="AR1370" s="726"/>
      <c r="AS1370" s="726"/>
      <c r="AT1370" s="726"/>
      <c r="AU1370" s="726"/>
      <c r="AV1370" s="726"/>
      <c r="AW1370" s="726"/>
      <c r="AX1370" s="726"/>
      <c r="AY1370" s="814"/>
      <c r="AZ1370" s="814"/>
      <c r="BA1370" s="814"/>
      <c r="BB1370" s="814"/>
      <c r="BC1370" s="814"/>
      <c r="BD1370" s="814"/>
      <c r="BE1370" s="814"/>
      <c r="BF1370" s="814"/>
      <c r="BG1370" s="814"/>
      <c r="BH1370" s="814"/>
      <c r="BI1370" s="814"/>
      <c r="BJ1370" s="814"/>
      <c r="BK1370" s="814"/>
      <c r="BL1370" s="814"/>
    </row>
    <row r="1371" spans="1:64" s="704" customFormat="1" ht="12" customHeight="1" outlineLevel="1" x14ac:dyDescent="0.25">
      <c r="A1371" s="767" t="s">
        <v>37</v>
      </c>
      <c r="B1371" s="767" t="s">
        <v>310</v>
      </c>
      <c r="C1371" s="726"/>
      <c r="D1371" s="461" t="s">
        <v>2021</v>
      </c>
      <c r="E1371" s="689" t="s">
        <v>918</v>
      </c>
      <c r="F1371" s="689" t="s">
        <v>918</v>
      </c>
      <c r="G1371" s="689" t="s">
        <v>918</v>
      </c>
      <c r="H1371" s="689" t="s">
        <v>918</v>
      </c>
      <c r="I1371" s="689" t="s">
        <v>918</v>
      </c>
      <c r="J1371" s="689" t="s">
        <v>918</v>
      </c>
      <c r="K1371" s="689" t="s">
        <v>918</v>
      </c>
      <c r="L1371" s="689" t="s">
        <v>918</v>
      </c>
      <c r="M1371" s="689" t="s">
        <v>918</v>
      </c>
      <c r="N1371" s="689" t="s">
        <v>918</v>
      </c>
      <c r="O1371" s="689" t="s">
        <v>918</v>
      </c>
      <c r="P1371" s="689" t="s">
        <v>918</v>
      </c>
      <c r="Q1371" s="689" t="s">
        <v>918</v>
      </c>
      <c r="R1371" s="689" t="s">
        <v>918</v>
      </c>
      <c r="S1371" s="689" t="s">
        <v>918</v>
      </c>
      <c r="T1371" s="689" t="s">
        <v>918</v>
      </c>
      <c r="U1371" s="689" t="s">
        <v>918</v>
      </c>
      <c r="V1371" s="689" t="s">
        <v>918</v>
      </c>
      <c r="W1371" s="689" t="s">
        <v>918</v>
      </c>
      <c r="X1371" s="689" t="s">
        <v>918</v>
      </c>
      <c r="Y1371" s="689" t="s">
        <v>918</v>
      </c>
      <c r="Z1371" s="689" t="s">
        <v>918</v>
      </c>
      <c r="AA1371" s="689" t="s">
        <v>918</v>
      </c>
      <c r="AB1371" s="689" t="s">
        <v>918</v>
      </c>
      <c r="AC1371" s="689" t="s">
        <v>918</v>
      </c>
      <c r="AD1371" s="689" t="s">
        <v>918</v>
      </c>
      <c r="AE1371" s="689" t="s">
        <v>918</v>
      </c>
      <c r="AF1371" s="689" t="s">
        <v>918</v>
      </c>
      <c r="AG1371" s="689" t="s">
        <v>918</v>
      </c>
      <c r="AH1371" s="689" t="s">
        <v>918</v>
      </c>
      <c r="AI1371" s="689" t="s">
        <v>918</v>
      </c>
      <c r="AJ1371" s="689" t="s">
        <v>918</v>
      </c>
      <c r="AK1371" s="689" t="s">
        <v>918</v>
      </c>
      <c r="AL1371" s="689" t="s">
        <v>918</v>
      </c>
      <c r="AM1371" s="726"/>
      <c r="AN1371" s="726"/>
      <c r="AO1371" s="726"/>
      <c r="AP1371" s="726"/>
      <c r="AQ1371" s="726"/>
      <c r="AR1371" s="726"/>
      <c r="AS1371" s="726"/>
      <c r="AT1371" s="726"/>
      <c r="AU1371" s="726"/>
      <c r="AV1371" s="726"/>
      <c r="AW1371" s="726"/>
      <c r="AX1371" s="726"/>
      <c r="AY1371" s="814"/>
      <c r="AZ1371" s="814"/>
      <c r="BA1371" s="814"/>
      <c r="BB1371" s="814"/>
      <c r="BC1371" s="814"/>
      <c r="BD1371" s="814"/>
      <c r="BE1371" s="814"/>
      <c r="BF1371" s="814"/>
      <c r="BG1371" s="814"/>
      <c r="BH1371" s="814"/>
      <c r="BI1371" s="814"/>
      <c r="BJ1371" s="814"/>
      <c r="BK1371" s="814"/>
      <c r="BL1371" s="814"/>
    </row>
    <row r="1372" spans="1:64" s="704" customFormat="1" ht="12" customHeight="1" outlineLevel="1" x14ac:dyDescent="0.25">
      <c r="A1372" s="767" t="s">
        <v>38</v>
      </c>
      <c r="B1372" s="767" t="s">
        <v>35</v>
      </c>
      <c r="C1372" s="726"/>
      <c r="D1372" s="461" t="s">
        <v>2022</v>
      </c>
      <c r="E1372" s="689" t="s">
        <v>918</v>
      </c>
      <c r="F1372" s="689" t="s">
        <v>918</v>
      </c>
      <c r="G1372" s="689" t="s">
        <v>918</v>
      </c>
      <c r="H1372" s="689" t="s">
        <v>918</v>
      </c>
      <c r="I1372" s="689" t="s">
        <v>918</v>
      </c>
      <c r="J1372" s="689" t="s">
        <v>918</v>
      </c>
      <c r="K1372" s="689" t="s">
        <v>918</v>
      </c>
      <c r="L1372" s="689" t="s">
        <v>918</v>
      </c>
      <c r="M1372" s="689" t="s">
        <v>918</v>
      </c>
      <c r="N1372" s="689" t="s">
        <v>918</v>
      </c>
      <c r="O1372" s="689" t="s">
        <v>918</v>
      </c>
      <c r="P1372" s="689" t="s">
        <v>918</v>
      </c>
      <c r="Q1372" s="689" t="s">
        <v>918</v>
      </c>
      <c r="R1372" s="689" t="s">
        <v>918</v>
      </c>
      <c r="S1372" s="689" t="s">
        <v>918</v>
      </c>
      <c r="T1372" s="689" t="s">
        <v>918</v>
      </c>
      <c r="U1372" s="689" t="s">
        <v>918</v>
      </c>
      <c r="V1372" s="689" t="s">
        <v>918</v>
      </c>
      <c r="W1372" s="689" t="s">
        <v>918</v>
      </c>
      <c r="X1372" s="689" t="s">
        <v>918</v>
      </c>
      <c r="Y1372" s="689" t="s">
        <v>918</v>
      </c>
      <c r="Z1372" s="689" t="s">
        <v>918</v>
      </c>
      <c r="AA1372" s="689" t="s">
        <v>918</v>
      </c>
      <c r="AB1372" s="689" t="s">
        <v>918</v>
      </c>
      <c r="AC1372" s="689" t="s">
        <v>918</v>
      </c>
      <c r="AD1372" s="689" t="s">
        <v>918</v>
      </c>
      <c r="AE1372" s="689" t="s">
        <v>918</v>
      </c>
      <c r="AF1372" s="689" t="s">
        <v>918</v>
      </c>
      <c r="AG1372" s="689" t="s">
        <v>918</v>
      </c>
      <c r="AH1372" s="689" t="s">
        <v>918</v>
      </c>
      <c r="AI1372" s="689" t="s">
        <v>918</v>
      </c>
      <c r="AJ1372" s="689" t="s">
        <v>918</v>
      </c>
      <c r="AK1372" s="689" t="s">
        <v>918</v>
      </c>
      <c r="AL1372" s="689" t="s">
        <v>918</v>
      </c>
      <c r="AM1372" s="726"/>
      <c r="AN1372" s="726"/>
      <c r="AO1372" s="726"/>
      <c r="AP1372" s="726"/>
      <c r="AQ1372" s="726"/>
      <c r="AR1372" s="726"/>
      <c r="AS1372" s="726"/>
      <c r="AT1372" s="726"/>
      <c r="AU1372" s="726"/>
      <c r="AV1372" s="726"/>
      <c r="AW1372" s="726"/>
      <c r="AX1372" s="726"/>
      <c r="AY1372" s="814"/>
      <c r="AZ1372" s="814"/>
      <c r="BA1372" s="814"/>
      <c r="BB1372" s="814"/>
      <c r="BC1372" s="814"/>
      <c r="BD1372" s="814"/>
      <c r="BE1372" s="814"/>
      <c r="BF1372" s="814"/>
      <c r="BG1372" s="814"/>
      <c r="BH1372" s="814"/>
      <c r="BI1372" s="814"/>
      <c r="BJ1372" s="814"/>
      <c r="BK1372" s="814"/>
      <c r="BL1372" s="814"/>
    </row>
    <row r="1373" spans="1:64" s="704" customFormat="1" ht="12" customHeight="1" outlineLevel="1" x14ac:dyDescent="0.25">
      <c r="A1373" s="767" t="s">
        <v>40</v>
      </c>
      <c r="B1373" s="767" t="s">
        <v>285</v>
      </c>
      <c r="C1373" s="726"/>
      <c r="D1373" s="461" t="s">
        <v>2023</v>
      </c>
      <c r="E1373" s="689" t="s">
        <v>918</v>
      </c>
      <c r="F1373" s="689" t="s">
        <v>918</v>
      </c>
      <c r="G1373" s="689" t="s">
        <v>918</v>
      </c>
      <c r="H1373" s="689" t="s">
        <v>918</v>
      </c>
      <c r="I1373" s="689" t="s">
        <v>918</v>
      </c>
      <c r="J1373" s="689" t="s">
        <v>918</v>
      </c>
      <c r="K1373" s="689" t="s">
        <v>918</v>
      </c>
      <c r="L1373" s="689" t="s">
        <v>918</v>
      </c>
      <c r="M1373" s="689" t="s">
        <v>918</v>
      </c>
      <c r="N1373" s="689" t="s">
        <v>918</v>
      </c>
      <c r="O1373" s="689" t="s">
        <v>918</v>
      </c>
      <c r="P1373" s="689" t="s">
        <v>918</v>
      </c>
      <c r="Q1373" s="689" t="s">
        <v>918</v>
      </c>
      <c r="R1373" s="689" t="s">
        <v>918</v>
      </c>
      <c r="S1373" s="689" t="s">
        <v>918</v>
      </c>
      <c r="T1373" s="689" t="s">
        <v>918</v>
      </c>
      <c r="U1373" s="689" t="s">
        <v>918</v>
      </c>
      <c r="V1373" s="689" t="s">
        <v>918</v>
      </c>
      <c r="W1373" s="689" t="s">
        <v>918</v>
      </c>
      <c r="X1373" s="689" t="s">
        <v>918</v>
      </c>
      <c r="Y1373" s="689" t="s">
        <v>918</v>
      </c>
      <c r="Z1373" s="689" t="s">
        <v>918</v>
      </c>
      <c r="AA1373" s="689" t="s">
        <v>918</v>
      </c>
      <c r="AB1373" s="689" t="s">
        <v>918</v>
      </c>
      <c r="AC1373" s="689" t="s">
        <v>918</v>
      </c>
      <c r="AD1373" s="689" t="s">
        <v>918</v>
      </c>
      <c r="AE1373" s="689" t="s">
        <v>918</v>
      </c>
      <c r="AF1373" s="689" t="s">
        <v>918</v>
      </c>
      <c r="AG1373" s="689" t="s">
        <v>918</v>
      </c>
      <c r="AH1373" s="689" t="s">
        <v>918</v>
      </c>
      <c r="AI1373" s="689" t="s">
        <v>918</v>
      </c>
      <c r="AJ1373" s="689" t="s">
        <v>918</v>
      </c>
      <c r="AK1373" s="689" t="s">
        <v>918</v>
      </c>
      <c r="AL1373" s="689" t="s">
        <v>918</v>
      </c>
      <c r="AM1373" s="726"/>
      <c r="AN1373" s="726"/>
      <c r="AO1373" s="726"/>
      <c r="AP1373" s="726"/>
      <c r="AQ1373" s="726"/>
      <c r="AR1373" s="726"/>
      <c r="AS1373" s="726"/>
      <c r="AT1373" s="726"/>
      <c r="AU1373" s="726"/>
      <c r="AV1373" s="726"/>
      <c r="AW1373" s="726"/>
      <c r="AX1373" s="726"/>
      <c r="AY1373" s="814"/>
      <c r="AZ1373" s="814"/>
      <c r="BA1373" s="814"/>
      <c r="BB1373" s="814"/>
      <c r="BC1373" s="814"/>
      <c r="BD1373" s="814"/>
      <c r="BE1373" s="814"/>
      <c r="BF1373" s="814"/>
      <c r="BG1373" s="814"/>
      <c r="BH1373" s="814"/>
      <c r="BI1373" s="814"/>
      <c r="BJ1373" s="814"/>
      <c r="BK1373" s="814"/>
      <c r="BL1373" s="814"/>
    </row>
    <row r="1374" spans="1:64" s="704" customFormat="1" ht="12" customHeight="1" outlineLevel="1" x14ac:dyDescent="0.25">
      <c r="A1374" s="767" t="s">
        <v>286</v>
      </c>
      <c r="B1374" s="767" t="s">
        <v>287</v>
      </c>
      <c r="C1374" s="726"/>
      <c r="D1374" s="461" t="s">
        <v>2024</v>
      </c>
      <c r="E1374" s="689" t="s">
        <v>918</v>
      </c>
      <c r="F1374" s="689" t="s">
        <v>918</v>
      </c>
      <c r="G1374" s="689" t="s">
        <v>918</v>
      </c>
      <c r="H1374" s="689" t="s">
        <v>918</v>
      </c>
      <c r="I1374" s="689" t="s">
        <v>918</v>
      </c>
      <c r="J1374" s="689" t="s">
        <v>918</v>
      </c>
      <c r="K1374" s="689" t="s">
        <v>918</v>
      </c>
      <c r="L1374" s="689" t="s">
        <v>918</v>
      </c>
      <c r="M1374" s="689" t="s">
        <v>918</v>
      </c>
      <c r="N1374" s="689" t="s">
        <v>918</v>
      </c>
      <c r="O1374" s="689" t="s">
        <v>918</v>
      </c>
      <c r="P1374" s="689" t="s">
        <v>918</v>
      </c>
      <c r="Q1374" s="689" t="s">
        <v>918</v>
      </c>
      <c r="R1374" s="689" t="s">
        <v>918</v>
      </c>
      <c r="S1374" s="689" t="s">
        <v>918</v>
      </c>
      <c r="T1374" s="689" t="s">
        <v>918</v>
      </c>
      <c r="U1374" s="689" t="s">
        <v>918</v>
      </c>
      <c r="V1374" s="689" t="s">
        <v>918</v>
      </c>
      <c r="W1374" s="689" t="s">
        <v>918</v>
      </c>
      <c r="X1374" s="689" t="s">
        <v>918</v>
      </c>
      <c r="Y1374" s="689" t="s">
        <v>918</v>
      </c>
      <c r="Z1374" s="689" t="s">
        <v>918</v>
      </c>
      <c r="AA1374" s="689" t="s">
        <v>918</v>
      </c>
      <c r="AB1374" s="689" t="s">
        <v>918</v>
      </c>
      <c r="AC1374" s="689" t="s">
        <v>918</v>
      </c>
      <c r="AD1374" s="689" t="s">
        <v>918</v>
      </c>
      <c r="AE1374" s="689" t="s">
        <v>918</v>
      </c>
      <c r="AF1374" s="689" t="s">
        <v>918</v>
      </c>
      <c r="AG1374" s="689" t="s">
        <v>918</v>
      </c>
      <c r="AH1374" s="689" t="s">
        <v>918</v>
      </c>
      <c r="AI1374" s="689" t="s">
        <v>918</v>
      </c>
      <c r="AJ1374" s="689" t="s">
        <v>918</v>
      </c>
      <c r="AK1374" s="689" t="s">
        <v>918</v>
      </c>
      <c r="AL1374" s="689" t="s">
        <v>918</v>
      </c>
      <c r="AM1374" s="726"/>
      <c r="AN1374" s="726"/>
      <c r="AO1374" s="726"/>
      <c r="AP1374" s="726"/>
      <c r="AQ1374" s="726"/>
      <c r="AR1374" s="726"/>
      <c r="AS1374" s="726"/>
      <c r="AT1374" s="726"/>
      <c r="AU1374" s="726"/>
      <c r="AV1374" s="726"/>
      <c r="AW1374" s="726"/>
      <c r="AX1374" s="726"/>
      <c r="AY1374" s="814"/>
      <c r="AZ1374" s="814"/>
      <c r="BA1374" s="814"/>
      <c r="BB1374" s="814"/>
      <c r="BC1374" s="814"/>
      <c r="BD1374" s="814"/>
      <c r="BE1374" s="814"/>
      <c r="BF1374" s="814"/>
      <c r="BG1374" s="814"/>
      <c r="BH1374" s="814"/>
      <c r="BI1374" s="814"/>
      <c r="BJ1374" s="814"/>
      <c r="BK1374" s="814"/>
      <c r="BL1374" s="814"/>
    </row>
    <row r="1375" spans="1:64" s="704" customFormat="1" ht="12" customHeight="1" outlineLevel="1" x14ac:dyDescent="0.25">
      <c r="A1375" s="767" t="s">
        <v>288</v>
      </c>
      <c r="B1375" s="767" t="s">
        <v>289</v>
      </c>
      <c r="C1375" s="726"/>
      <c r="D1375" s="461" t="s">
        <v>2025</v>
      </c>
      <c r="E1375" s="689" t="s">
        <v>918</v>
      </c>
      <c r="F1375" s="689" t="s">
        <v>918</v>
      </c>
      <c r="G1375" s="689" t="s">
        <v>918</v>
      </c>
      <c r="H1375" s="689" t="s">
        <v>918</v>
      </c>
      <c r="I1375" s="689" t="s">
        <v>918</v>
      </c>
      <c r="J1375" s="689" t="s">
        <v>918</v>
      </c>
      <c r="K1375" s="689" t="s">
        <v>918</v>
      </c>
      <c r="L1375" s="689" t="s">
        <v>918</v>
      </c>
      <c r="M1375" s="689" t="s">
        <v>918</v>
      </c>
      <c r="N1375" s="689" t="s">
        <v>918</v>
      </c>
      <c r="O1375" s="689" t="s">
        <v>918</v>
      </c>
      <c r="P1375" s="689" t="s">
        <v>918</v>
      </c>
      <c r="Q1375" s="689" t="s">
        <v>918</v>
      </c>
      <c r="R1375" s="689" t="s">
        <v>918</v>
      </c>
      <c r="S1375" s="689" t="s">
        <v>918</v>
      </c>
      <c r="T1375" s="689" t="s">
        <v>918</v>
      </c>
      <c r="U1375" s="689" t="s">
        <v>918</v>
      </c>
      <c r="V1375" s="689" t="s">
        <v>918</v>
      </c>
      <c r="W1375" s="689" t="s">
        <v>918</v>
      </c>
      <c r="X1375" s="689" t="s">
        <v>918</v>
      </c>
      <c r="Y1375" s="689" t="s">
        <v>918</v>
      </c>
      <c r="Z1375" s="689" t="s">
        <v>918</v>
      </c>
      <c r="AA1375" s="689" t="s">
        <v>918</v>
      </c>
      <c r="AB1375" s="689" t="s">
        <v>918</v>
      </c>
      <c r="AC1375" s="689" t="s">
        <v>918</v>
      </c>
      <c r="AD1375" s="689" t="s">
        <v>918</v>
      </c>
      <c r="AE1375" s="689" t="s">
        <v>918</v>
      </c>
      <c r="AF1375" s="689" t="s">
        <v>918</v>
      </c>
      <c r="AG1375" s="689" t="s">
        <v>918</v>
      </c>
      <c r="AH1375" s="689" t="s">
        <v>918</v>
      </c>
      <c r="AI1375" s="689" t="s">
        <v>918</v>
      </c>
      <c r="AJ1375" s="689" t="s">
        <v>918</v>
      </c>
      <c r="AK1375" s="689" t="s">
        <v>918</v>
      </c>
      <c r="AL1375" s="689" t="s">
        <v>918</v>
      </c>
      <c r="AM1375" s="726"/>
      <c r="AN1375" s="726"/>
      <c r="AO1375" s="726"/>
      <c r="AP1375" s="726"/>
      <c r="AQ1375" s="726"/>
      <c r="AR1375" s="726"/>
      <c r="AS1375" s="726"/>
      <c r="AT1375" s="726"/>
      <c r="AU1375" s="726"/>
      <c r="AV1375" s="726"/>
      <c r="AW1375" s="726"/>
      <c r="AX1375" s="726"/>
      <c r="AY1375" s="814"/>
      <c r="AZ1375" s="814"/>
      <c r="BA1375" s="814"/>
      <c r="BB1375" s="814"/>
      <c r="BC1375" s="814"/>
      <c r="BD1375" s="814"/>
      <c r="BE1375" s="814"/>
      <c r="BF1375" s="814"/>
      <c r="BG1375" s="814"/>
      <c r="BH1375" s="814"/>
      <c r="BI1375" s="814"/>
      <c r="BJ1375" s="814"/>
      <c r="BK1375" s="814"/>
      <c r="BL1375" s="814"/>
    </row>
    <row r="1376" spans="1:64" s="704" customFormat="1" ht="12" customHeight="1" outlineLevel="1" x14ac:dyDescent="0.25">
      <c r="A1376" s="767" t="s">
        <v>290</v>
      </c>
      <c r="B1376" s="767" t="s">
        <v>311</v>
      </c>
      <c r="C1376" s="726"/>
      <c r="D1376" s="461" t="s">
        <v>2026</v>
      </c>
      <c r="E1376" s="689" t="s">
        <v>918</v>
      </c>
      <c r="F1376" s="689" t="s">
        <v>918</v>
      </c>
      <c r="G1376" s="689" t="s">
        <v>918</v>
      </c>
      <c r="H1376" s="689" t="s">
        <v>918</v>
      </c>
      <c r="I1376" s="689" t="s">
        <v>918</v>
      </c>
      <c r="J1376" s="689" t="s">
        <v>918</v>
      </c>
      <c r="K1376" s="689" t="s">
        <v>918</v>
      </c>
      <c r="L1376" s="689" t="s">
        <v>918</v>
      </c>
      <c r="M1376" s="689" t="s">
        <v>918</v>
      </c>
      <c r="N1376" s="689" t="s">
        <v>918</v>
      </c>
      <c r="O1376" s="689" t="s">
        <v>918</v>
      </c>
      <c r="P1376" s="689" t="s">
        <v>918</v>
      </c>
      <c r="Q1376" s="689" t="s">
        <v>918</v>
      </c>
      <c r="R1376" s="689" t="s">
        <v>918</v>
      </c>
      <c r="S1376" s="689" t="s">
        <v>918</v>
      </c>
      <c r="T1376" s="689" t="s">
        <v>918</v>
      </c>
      <c r="U1376" s="689" t="s">
        <v>918</v>
      </c>
      <c r="V1376" s="689" t="s">
        <v>918</v>
      </c>
      <c r="W1376" s="689" t="s">
        <v>918</v>
      </c>
      <c r="X1376" s="689" t="s">
        <v>918</v>
      </c>
      <c r="Y1376" s="689" t="s">
        <v>918</v>
      </c>
      <c r="Z1376" s="689" t="s">
        <v>918</v>
      </c>
      <c r="AA1376" s="689" t="s">
        <v>918</v>
      </c>
      <c r="AB1376" s="689" t="s">
        <v>918</v>
      </c>
      <c r="AC1376" s="689" t="s">
        <v>918</v>
      </c>
      <c r="AD1376" s="689" t="s">
        <v>918</v>
      </c>
      <c r="AE1376" s="689" t="s">
        <v>918</v>
      </c>
      <c r="AF1376" s="689" t="s">
        <v>918</v>
      </c>
      <c r="AG1376" s="689" t="s">
        <v>918</v>
      </c>
      <c r="AH1376" s="689" t="s">
        <v>918</v>
      </c>
      <c r="AI1376" s="689" t="s">
        <v>918</v>
      </c>
      <c r="AJ1376" s="689" t="s">
        <v>918</v>
      </c>
      <c r="AK1376" s="689" t="s">
        <v>918</v>
      </c>
      <c r="AL1376" s="689" t="s">
        <v>918</v>
      </c>
      <c r="AM1376" s="726"/>
      <c r="AN1376" s="726"/>
      <c r="AO1376" s="726"/>
      <c r="AP1376" s="726"/>
      <c r="AQ1376" s="726"/>
      <c r="AR1376" s="726"/>
      <c r="AS1376" s="726"/>
      <c r="AT1376" s="726"/>
      <c r="AU1376" s="726"/>
      <c r="AV1376" s="726"/>
      <c r="AW1376" s="726"/>
      <c r="AX1376" s="726"/>
      <c r="AY1376" s="814"/>
      <c r="AZ1376" s="814"/>
      <c r="BA1376" s="814"/>
      <c r="BB1376" s="814"/>
      <c r="BC1376" s="814"/>
      <c r="BD1376" s="814"/>
      <c r="BE1376" s="814"/>
      <c r="BF1376" s="814"/>
      <c r="BG1376" s="814"/>
      <c r="BH1376" s="814"/>
      <c r="BI1376" s="814"/>
      <c r="BJ1376" s="814"/>
      <c r="BK1376" s="814"/>
      <c r="BL1376" s="814"/>
    </row>
    <row r="1377" spans="1:64" s="704" customFormat="1" ht="12" customHeight="1" outlineLevel="1" x14ac:dyDescent="0.25">
      <c r="A1377" s="767" t="s">
        <v>312</v>
      </c>
      <c r="B1377" s="767" t="s">
        <v>313</v>
      </c>
      <c r="C1377" s="726"/>
      <c r="D1377" s="461" t="s">
        <v>2027</v>
      </c>
      <c r="E1377" s="689" t="s">
        <v>918</v>
      </c>
      <c r="F1377" s="689" t="s">
        <v>918</v>
      </c>
      <c r="G1377" s="689" t="s">
        <v>918</v>
      </c>
      <c r="H1377" s="689" t="s">
        <v>918</v>
      </c>
      <c r="I1377" s="689" t="s">
        <v>918</v>
      </c>
      <c r="J1377" s="689" t="s">
        <v>918</v>
      </c>
      <c r="K1377" s="689" t="s">
        <v>918</v>
      </c>
      <c r="L1377" s="689" t="s">
        <v>918</v>
      </c>
      <c r="M1377" s="689" t="s">
        <v>918</v>
      </c>
      <c r="N1377" s="689" t="s">
        <v>918</v>
      </c>
      <c r="O1377" s="689" t="s">
        <v>918</v>
      </c>
      <c r="P1377" s="689" t="s">
        <v>918</v>
      </c>
      <c r="Q1377" s="689" t="s">
        <v>918</v>
      </c>
      <c r="R1377" s="689" t="s">
        <v>918</v>
      </c>
      <c r="S1377" s="689" t="s">
        <v>918</v>
      </c>
      <c r="T1377" s="689" t="s">
        <v>918</v>
      </c>
      <c r="U1377" s="689" t="s">
        <v>918</v>
      </c>
      <c r="V1377" s="689" t="s">
        <v>918</v>
      </c>
      <c r="W1377" s="689" t="s">
        <v>918</v>
      </c>
      <c r="X1377" s="689" t="s">
        <v>918</v>
      </c>
      <c r="Y1377" s="689" t="s">
        <v>918</v>
      </c>
      <c r="Z1377" s="689" t="s">
        <v>918</v>
      </c>
      <c r="AA1377" s="689" t="s">
        <v>918</v>
      </c>
      <c r="AB1377" s="689" t="s">
        <v>918</v>
      </c>
      <c r="AC1377" s="689" t="s">
        <v>918</v>
      </c>
      <c r="AD1377" s="689" t="s">
        <v>918</v>
      </c>
      <c r="AE1377" s="689" t="s">
        <v>918</v>
      </c>
      <c r="AF1377" s="689" t="s">
        <v>918</v>
      </c>
      <c r="AG1377" s="689" t="s">
        <v>918</v>
      </c>
      <c r="AH1377" s="689" t="s">
        <v>918</v>
      </c>
      <c r="AI1377" s="689" t="s">
        <v>918</v>
      </c>
      <c r="AJ1377" s="689" t="s">
        <v>918</v>
      </c>
      <c r="AK1377" s="689" t="s">
        <v>918</v>
      </c>
      <c r="AL1377" s="689" t="s">
        <v>918</v>
      </c>
      <c r="AM1377" s="726"/>
      <c r="AN1377" s="726"/>
      <c r="AO1377" s="726"/>
      <c r="AP1377" s="726"/>
      <c r="AQ1377" s="726"/>
      <c r="AR1377" s="726"/>
      <c r="AS1377" s="726"/>
      <c r="AT1377" s="726"/>
      <c r="AU1377" s="726"/>
      <c r="AV1377" s="726"/>
      <c r="AW1377" s="726"/>
      <c r="AX1377" s="726"/>
      <c r="AY1377" s="814"/>
      <c r="AZ1377" s="814"/>
      <c r="BA1377" s="814"/>
      <c r="BB1377" s="814"/>
      <c r="BC1377" s="814"/>
      <c r="BD1377" s="814"/>
      <c r="BE1377" s="814"/>
      <c r="BF1377" s="814"/>
      <c r="BG1377" s="814"/>
      <c r="BH1377" s="814"/>
      <c r="BI1377" s="814"/>
      <c r="BJ1377" s="814"/>
      <c r="BK1377" s="814"/>
      <c r="BL1377" s="814"/>
    </row>
    <row r="1378" spans="1:64" s="704" customFormat="1" ht="12" customHeight="1" outlineLevel="1" x14ac:dyDescent="0.25">
      <c r="A1378" s="767"/>
      <c r="B1378" s="767" t="s">
        <v>3</v>
      </c>
      <c r="C1378" s="726"/>
      <c r="D1378" s="461" t="s">
        <v>2028</v>
      </c>
      <c r="E1378" s="689" t="s">
        <v>918</v>
      </c>
      <c r="F1378" s="689" t="s">
        <v>918</v>
      </c>
      <c r="G1378" s="689" t="s">
        <v>918</v>
      </c>
      <c r="H1378" s="689" t="s">
        <v>918</v>
      </c>
      <c r="I1378" s="689" t="s">
        <v>918</v>
      </c>
      <c r="J1378" s="689" t="s">
        <v>918</v>
      </c>
      <c r="K1378" s="689" t="s">
        <v>918</v>
      </c>
      <c r="L1378" s="689" t="s">
        <v>918</v>
      </c>
      <c r="M1378" s="689" t="s">
        <v>918</v>
      </c>
      <c r="N1378" s="689" t="s">
        <v>918</v>
      </c>
      <c r="O1378" s="689" t="s">
        <v>918</v>
      </c>
      <c r="P1378" s="689" t="s">
        <v>918</v>
      </c>
      <c r="Q1378" s="689" t="s">
        <v>918</v>
      </c>
      <c r="R1378" s="689" t="s">
        <v>918</v>
      </c>
      <c r="S1378" s="689" t="s">
        <v>918</v>
      </c>
      <c r="T1378" s="689" t="s">
        <v>918</v>
      </c>
      <c r="U1378" s="689" t="s">
        <v>918</v>
      </c>
      <c r="V1378" s="689" t="s">
        <v>918</v>
      </c>
      <c r="W1378" s="689" t="s">
        <v>918</v>
      </c>
      <c r="X1378" s="689" t="s">
        <v>918</v>
      </c>
      <c r="Y1378" s="689" t="s">
        <v>918</v>
      </c>
      <c r="Z1378" s="689" t="s">
        <v>918</v>
      </c>
      <c r="AA1378" s="689" t="s">
        <v>918</v>
      </c>
      <c r="AB1378" s="689" t="s">
        <v>918</v>
      </c>
      <c r="AC1378" s="689" t="s">
        <v>918</v>
      </c>
      <c r="AD1378" s="689" t="s">
        <v>918</v>
      </c>
      <c r="AE1378" s="689" t="s">
        <v>918</v>
      </c>
      <c r="AF1378" s="689" t="s">
        <v>918</v>
      </c>
      <c r="AG1378" s="689" t="s">
        <v>918</v>
      </c>
      <c r="AH1378" s="689" t="s">
        <v>918</v>
      </c>
      <c r="AI1378" s="689" t="s">
        <v>918</v>
      </c>
      <c r="AJ1378" s="689" t="s">
        <v>918</v>
      </c>
      <c r="AK1378" s="689" t="s">
        <v>918</v>
      </c>
      <c r="AL1378" s="689" t="s">
        <v>918</v>
      </c>
      <c r="AM1378" s="726"/>
      <c r="AN1378" s="726"/>
      <c r="AO1378" s="726"/>
      <c r="AP1378" s="726"/>
      <c r="AQ1378" s="726"/>
      <c r="AR1378" s="726"/>
      <c r="AS1378" s="726"/>
      <c r="AT1378" s="726"/>
      <c r="AU1378" s="726"/>
      <c r="AV1378" s="726"/>
      <c r="AW1378" s="726"/>
      <c r="AX1378" s="726"/>
      <c r="AY1378" s="814"/>
      <c r="AZ1378" s="814"/>
      <c r="BA1378" s="814"/>
      <c r="BB1378" s="814"/>
      <c r="BC1378" s="814"/>
      <c r="BD1378" s="814"/>
      <c r="BE1378" s="814"/>
      <c r="BF1378" s="814"/>
      <c r="BG1378" s="814"/>
      <c r="BH1378" s="814"/>
      <c r="BI1378" s="814"/>
      <c r="BJ1378" s="814"/>
      <c r="BK1378" s="814"/>
      <c r="BL1378" s="814"/>
    </row>
    <row r="1379" spans="1:64" s="704" customFormat="1" ht="12" customHeight="1" outlineLevel="1" x14ac:dyDescent="0.25">
      <c r="A1379" s="726"/>
      <c r="B1379" s="768"/>
      <c r="C1379" s="769"/>
      <c r="D1379" s="770"/>
      <c r="E1379" s="770"/>
      <c r="F1379" s="770"/>
      <c r="G1379" s="770"/>
      <c r="H1379" s="770"/>
      <c r="I1379" s="770"/>
      <c r="J1379" s="770"/>
      <c r="K1379" s="770"/>
      <c r="L1379" s="770"/>
      <c r="M1379" s="770"/>
      <c r="N1379" s="770"/>
      <c r="O1379" s="770"/>
      <c r="P1379" s="770"/>
      <c r="Q1379" s="770"/>
      <c r="R1379" s="770"/>
      <c r="S1379" s="770"/>
      <c r="T1379" s="770"/>
      <c r="U1379" s="770"/>
      <c r="V1379" s="770"/>
      <c r="W1379" s="770"/>
      <c r="X1379" s="770"/>
      <c r="Y1379" s="770"/>
      <c r="Z1379" s="770"/>
      <c r="AA1379" s="770"/>
      <c r="AB1379" s="770"/>
      <c r="AC1379" s="770"/>
      <c r="AD1379" s="770"/>
      <c r="AE1379" s="770"/>
      <c r="AF1379" s="770"/>
      <c r="AG1379" s="770"/>
      <c r="AH1379" s="770"/>
      <c r="AI1379" s="770"/>
      <c r="AJ1379" s="770"/>
      <c r="AK1379" s="770"/>
      <c r="AL1379" s="770"/>
      <c r="AM1379" s="726"/>
      <c r="AN1379" s="726"/>
      <c r="AO1379" s="726"/>
      <c r="AP1379" s="726"/>
      <c r="AQ1379" s="726"/>
      <c r="AR1379" s="726"/>
      <c r="AS1379" s="726"/>
      <c r="AT1379" s="726"/>
      <c r="AU1379" s="726"/>
      <c r="AV1379" s="726"/>
      <c r="AW1379" s="726"/>
      <c r="AX1379" s="726"/>
      <c r="AY1379" s="814"/>
      <c r="AZ1379" s="814"/>
      <c r="BA1379" s="814"/>
      <c r="BB1379" s="814"/>
      <c r="BC1379" s="814"/>
      <c r="BD1379" s="814"/>
      <c r="BE1379" s="814"/>
      <c r="BF1379" s="814"/>
      <c r="BG1379" s="814"/>
      <c r="BH1379" s="814"/>
      <c r="BI1379" s="814"/>
      <c r="BJ1379" s="814"/>
      <c r="BK1379" s="814"/>
      <c r="BL1379" s="814"/>
    </row>
    <row r="1380" spans="1:64" s="704" customFormat="1" ht="12" customHeight="1" x14ac:dyDescent="0.25">
      <c r="A1380" s="725" t="s">
        <v>2029</v>
      </c>
      <c r="B1380" s="767"/>
      <c r="C1380" s="726"/>
      <c r="D1380" s="726"/>
      <c r="E1380" s="726"/>
      <c r="F1380" s="726"/>
      <c r="G1380" s="726"/>
      <c r="H1380" s="726"/>
      <c r="I1380" s="726"/>
      <c r="J1380" s="726"/>
      <c r="K1380" s="726"/>
      <c r="L1380" s="726"/>
      <c r="M1380" s="726"/>
      <c r="N1380" s="726"/>
      <c r="O1380" s="726"/>
      <c r="P1380" s="726"/>
      <c r="Q1380" s="726"/>
      <c r="R1380" s="726"/>
      <c r="S1380" s="726"/>
      <c r="T1380" s="726"/>
      <c r="U1380" s="726"/>
      <c r="V1380" s="726"/>
      <c r="W1380" s="726"/>
      <c r="X1380" s="726"/>
      <c r="Y1380" s="726"/>
      <c r="Z1380" s="726"/>
      <c r="AA1380" s="726"/>
      <c r="AB1380" s="726"/>
      <c r="AC1380" s="726"/>
      <c r="AD1380" s="726"/>
      <c r="AE1380" s="726"/>
      <c r="AF1380" s="726"/>
      <c r="AG1380" s="726"/>
      <c r="AH1380" s="726"/>
      <c r="AI1380" s="726"/>
      <c r="AJ1380" s="726"/>
      <c r="AK1380" s="726"/>
      <c r="AL1380" s="726"/>
      <c r="AM1380" s="726"/>
      <c r="AN1380" s="726"/>
      <c r="AO1380" s="726"/>
      <c r="AP1380" s="726"/>
      <c r="AQ1380" s="726"/>
      <c r="AR1380" s="726"/>
      <c r="AS1380" s="726"/>
      <c r="AT1380" s="726"/>
      <c r="AU1380" s="726"/>
      <c r="AV1380" s="726"/>
      <c r="AW1380" s="726"/>
      <c r="AX1380" s="726"/>
      <c r="AY1380" s="814"/>
      <c r="AZ1380" s="814"/>
      <c r="BA1380" s="814"/>
      <c r="BB1380" s="814"/>
      <c r="BC1380" s="814"/>
      <c r="BD1380" s="814"/>
      <c r="BE1380" s="814"/>
      <c r="BF1380" s="814"/>
      <c r="BG1380" s="814"/>
      <c r="BH1380" s="814"/>
      <c r="BI1380" s="814"/>
      <c r="BJ1380" s="814"/>
      <c r="BK1380" s="814"/>
      <c r="BL1380" s="814"/>
    </row>
    <row r="1381" spans="1:64" s="704" customFormat="1" ht="12" customHeight="1" x14ac:dyDescent="0.25">
      <c r="A1381" s="726"/>
      <c r="B1381" s="771"/>
      <c r="C1381" s="771"/>
      <c r="D1381" s="692"/>
      <c r="E1381" s="693" t="s">
        <v>585</v>
      </c>
      <c r="F1381" s="693" t="s">
        <v>586</v>
      </c>
      <c r="G1381" s="693" t="s">
        <v>587</v>
      </c>
      <c r="H1381" s="693" t="s">
        <v>588</v>
      </c>
      <c r="I1381" s="693" t="s">
        <v>589</v>
      </c>
      <c r="J1381" s="693" t="s">
        <v>590</v>
      </c>
      <c r="K1381" s="693" t="s">
        <v>591</v>
      </c>
      <c r="L1381" s="693" t="s">
        <v>592</v>
      </c>
      <c r="M1381" s="693" t="s">
        <v>593</v>
      </c>
      <c r="N1381" s="693" t="s">
        <v>594</v>
      </c>
      <c r="O1381" s="693" t="s">
        <v>595</v>
      </c>
      <c r="P1381" s="693" t="s">
        <v>596</v>
      </c>
      <c r="Q1381" s="693" t="s">
        <v>597</v>
      </c>
      <c r="R1381" s="693" t="s">
        <v>598</v>
      </c>
      <c r="S1381" s="693" t="s">
        <v>619</v>
      </c>
      <c r="T1381" s="693" t="s">
        <v>783</v>
      </c>
      <c r="U1381" s="693" t="s">
        <v>752</v>
      </c>
      <c r="V1381" s="693" t="s">
        <v>753</v>
      </c>
      <c r="W1381" s="693" t="s">
        <v>754</v>
      </c>
      <c r="X1381" s="693" t="s">
        <v>755</v>
      </c>
      <c r="Y1381" s="693" t="s">
        <v>756</v>
      </c>
      <c r="Z1381" s="693" t="s">
        <v>757</v>
      </c>
      <c r="AA1381" s="693" t="s">
        <v>758</v>
      </c>
      <c r="AB1381" s="693" t="s">
        <v>759</v>
      </c>
      <c r="AC1381" s="693" t="s">
        <v>760</v>
      </c>
      <c r="AD1381" s="693" t="s">
        <v>761</v>
      </c>
      <c r="AE1381" s="693" t="s">
        <v>762</v>
      </c>
      <c r="AF1381" s="693" t="s">
        <v>763</v>
      </c>
      <c r="AG1381" s="693" t="s">
        <v>764</v>
      </c>
      <c r="AH1381" s="693" t="s">
        <v>765</v>
      </c>
      <c r="AI1381" s="693" t="s">
        <v>766</v>
      </c>
      <c r="AJ1381" s="693" t="s">
        <v>767</v>
      </c>
      <c r="AK1381" s="693" t="s">
        <v>768</v>
      </c>
      <c r="AL1381" s="693" t="s">
        <v>769</v>
      </c>
      <c r="AM1381" s="726"/>
      <c r="AN1381" s="726"/>
      <c r="AO1381" s="726"/>
      <c r="AP1381" s="726"/>
      <c r="AQ1381" s="726"/>
      <c r="AR1381" s="726"/>
      <c r="AS1381" s="726"/>
      <c r="AT1381" s="726"/>
      <c r="AU1381" s="726"/>
      <c r="AV1381" s="726"/>
      <c r="AW1381" s="726"/>
      <c r="AX1381" s="726"/>
      <c r="AY1381" s="814"/>
      <c r="AZ1381" s="814"/>
      <c r="BA1381" s="814"/>
      <c r="BB1381" s="814"/>
      <c r="BC1381" s="814"/>
      <c r="BD1381" s="814"/>
      <c r="BE1381" s="814"/>
      <c r="BF1381" s="814"/>
      <c r="BG1381" s="814"/>
      <c r="BH1381" s="814"/>
      <c r="BI1381" s="814"/>
      <c r="BJ1381" s="814"/>
      <c r="BK1381" s="814"/>
      <c r="BL1381" s="814"/>
    </row>
    <row r="1382" spans="1:64" s="704" customFormat="1" ht="12" customHeight="1" outlineLevel="1" x14ac:dyDescent="0.25">
      <c r="A1382" s="772"/>
      <c r="B1382" s="768" t="s">
        <v>2032</v>
      </c>
      <c r="C1382" s="769"/>
      <c r="D1382" s="461" t="s">
        <v>2033</v>
      </c>
      <c r="E1382" s="689" t="s">
        <v>918</v>
      </c>
      <c r="F1382" s="689" t="s">
        <v>918</v>
      </c>
      <c r="G1382" s="689" t="s">
        <v>918</v>
      </c>
      <c r="H1382" s="689" t="s">
        <v>918</v>
      </c>
      <c r="I1382" s="689" t="s">
        <v>918</v>
      </c>
      <c r="J1382" s="689" t="s">
        <v>918</v>
      </c>
      <c r="K1382" s="689" t="s">
        <v>918</v>
      </c>
      <c r="L1382" s="689" t="s">
        <v>918</v>
      </c>
      <c r="M1382" s="689" t="s">
        <v>918</v>
      </c>
      <c r="N1382" s="689" t="s">
        <v>918</v>
      </c>
      <c r="O1382" s="689" t="s">
        <v>918</v>
      </c>
      <c r="P1382" s="689" t="s">
        <v>918</v>
      </c>
      <c r="Q1382" s="689" t="s">
        <v>918</v>
      </c>
      <c r="R1382" s="689" t="s">
        <v>918</v>
      </c>
      <c r="S1382" s="689" t="s">
        <v>918</v>
      </c>
      <c r="T1382" s="689" t="s">
        <v>918</v>
      </c>
      <c r="U1382" s="689" t="s">
        <v>918</v>
      </c>
      <c r="V1382" s="689" t="s">
        <v>918</v>
      </c>
      <c r="W1382" s="689" t="s">
        <v>918</v>
      </c>
      <c r="X1382" s="689" t="s">
        <v>918</v>
      </c>
      <c r="Y1382" s="689" t="s">
        <v>918</v>
      </c>
      <c r="Z1382" s="689" t="s">
        <v>918</v>
      </c>
      <c r="AA1382" s="689" t="s">
        <v>918</v>
      </c>
      <c r="AB1382" s="689" t="s">
        <v>918</v>
      </c>
      <c r="AC1382" s="689" t="s">
        <v>918</v>
      </c>
      <c r="AD1382" s="689" t="s">
        <v>918</v>
      </c>
      <c r="AE1382" s="689" t="s">
        <v>918</v>
      </c>
      <c r="AF1382" s="689" t="s">
        <v>918</v>
      </c>
      <c r="AG1382" s="689" t="s">
        <v>918</v>
      </c>
      <c r="AH1382" s="689" t="s">
        <v>918</v>
      </c>
      <c r="AI1382" s="689" t="s">
        <v>918</v>
      </c>
      <c r="AJ1382" s="689" t="s">
        <v>918</v>
      </c>
      <c r="AK1382" s="689" t="s">
        <v>918</v>
      </c>
      <c r="AL1382" s="689" t="s">
        <v>918</v>
      </c>
      <c r="AM1382" s="726"/>
      <c r="AN1382" s="726"/>
      <c r="AO1382" s="726"/>
      <c r="AP1382" s="726"/>
      <c r="AQ1382" s="726"/>
      <c r="AR1382" s="726"/>
      <c r="AS1382" s="726"/>
      <c r="AT1382" s="726"/>
      <c r="AU1382" s="726"/>
      <c r="AV1382" s="726"/>
      <c r="AW1382" s="726"/>
      <c r="AX1382" s="726"/>
      <c r="AY1382" s="814"/>
      <c r="AZ1382" s="814"/>
      <c r="BA1382" s="814"/>
      <c r="BB1382" s="814"/>
      <c r="BC1382" s="814"/>
      <c r="BD1382" s="814"/>
      <c r="BE1382" s="814"/>
      <c r="BF1382" s="814"/>
      <c r="BG1382" s="814"/>
      <c r="BH1382" s="814"/>
      <c r="BI1382" s="814"/>
      <c r="BJ1382" s="814"/>
      <c r="BK1382" s="814"/>
      <c r="BL1382" s="814"/>
    </row>
    <row r="1383" spans="1:64" s="704" customFormat="1" ht="12" customHeight="1" outlineLevel="1" x14ac:dyDescent="0.25">
      <c r="A1383" s="772"/>
      <c r="B1383" s="768" t="s">
        <v>2034</v>
      </c>
      <c r="C1383" s="769"/>
      <c r="D1383" s="461" t="s">
        <v>2035</v>
      </c>
      <c r="E1383" s="689" t="s">
        <v>918</v>
      </c>
      <c r="F1383" s="689" t="s">
        <v>918</v>
      </c>
      <c r="G1383" s="689" t="s">
        <v>918</v>
      </c>
      <c r="H1383" s="689" t="s">
        <v>918</v>
      </c>
      <c r="I1383" s="689" t="s">
        <v>918</v>
      </c>
      <c r="J1383" s="689" t="s">
        <v>918</v>
      </c>
      <c r="K1383" s="689" t="s">
        <v>918</v>
      </c>
      <c r="L1383" s="689" t="s">
        <v>918</v>
      </c>
      <c r="M1383" s="689" t="s">
        <v>918</v>
      </c>
      <c r="N1383" s="689" t="s">
        <v>918</v>
      </c>
      <c r="O1383" s="689" t="s">
        <v>918</v>
      </c>
      <c r="P1383" s="689" t="s">
        <v>918</v>
      </c>
      <c r="Q1383" s="689" t="s">
        <v>918</v>
      </c>
      <c r="R1383" s="689" t="s">
        <v>918</v>
      </c>
      <c r="S1383" s="689" t="s">
        <v>918</v>
      </c>
      <c r="T1383" s="689" t="s">
        <v>918</v>
      </c>
      <c r="U1383" s="689" t="s">
        <v>918</v>
      </c>
      <c r="V1383" s="689" t="s">
        <v>918</v>
      </c>
      <c r="W1383" s="689" t="s">
        <v>918</v>
      </c>
      <c r="X1383" s="689" t="s">
        <v>918</v>
      </c>
      <c r="Y1383" s="689" t="s">
        <v>918</v>
      </c>
      <c r="Z1383" s="689" t="s">
        <v>918</v>
      </c>
      <c r="AA1383" s="689" t="s">
        <v>918</v>
      </c>
      <c r="AB1383" s="689" t="s">
        <v>918</v>
      </c>
      <c r="AC1383" s="689" t="s">
        <v>918</v>
      </c>
      <c r="AD1383" s="689" t="s">
        <v>918</v>
      </c>
      <c r="AE1383" s="689" t="s">
        <v>918</v>
      </c>
      <c r="AF1383" s="689" t="s">
        <v>918</v>
      </c>
      <c r="AG1383" s="689" t="s">
        <v>918</v>
      </c>
      <c r="AH1383" s="689" t="s">
        <v>918</v>
      </c>
      <c r="AI1383" s="689" t="s">
        <v>918</v>
      </c>
      <c r="AJ1383" s="689" t="s">
        <v>918</v>
      </c>
      <c r="AK1383" s="689" t="s">
        <v>918</v>
      </c>
      <c r="AL1383" s="689" t="s">
        <v>918</v>
      </c>
      <c r="AM1383" s="726"/>
      <c r="AN1383" s="726"/>
      <c r="AO1383" s="726"/>
      <c r="AP1383" s="726"/>
      <c r="AQ1383" s="726"/>
      <c r="AR1383" s="726"/>
      <c r="AS1383" s="726"/>
      <c r="AT1383" s="726"/>
      <c r="AU1383" s="726"/>
      <c r="AV1383" s="726"/>
      <c r="AW1383" s="726"/>
      <c r="AX1383" s="726"/>
      <c r="AY1383" s="814"/>
      <c r="AZ1383" s="814"/>
      <c r="BA1383" s="814"/>
      <c r="BB1383" s="814"/>
      <c r="BC1383" s="814"/>
      <c r="BD1383" s="814"/>
      <c r="BE1383" s="814"/>
      <c r="BF1383" s="814"/>
      <c r="BG1383" s="814"/>
      <c r="BH1383" s="814"/>
      <c r="BI1383" s="814"/>
      <c r="BJ1383" s="814"/>
      <c r="BK1383" s="814"/>
      <c r="BL1383" s="814"/>
    </row>
    <row r="1384" spans="1:64" s="704" customFormat="1" ht="12" customHeight="1" outlineLevel="1" x14ac:dyDescent="0.25">
      <c r="A1384" s="772"/>
      <c r="B1384" s="768" t="s">
        <v>2036</v>
      </c>
      <c r="C1384" s="769"/>
      <c r="D1384" s="461" t="s">
        <v>2037</v>
      </c>
      <c r="E1384" s="689" t="s">
        <v>918</v>
      </c>
      <c r="F1384" s="689" t="s">
        <v>918</v>
      </c>
      <c r="G1384" s="689" t="s">
        <v>918</v>
      </c>
      <c r="H1384" s="689" t="s">
        <v>918</v>
      </c>
      <c r="I1384" s="689" t="s">
        <v>918</v>
      </c>
      <c r="J1384" s="689" t="s">
        <v>918</v>
      </c>
      <c r="K1384" s="689" t="s">
        <v>918</v>
      </c>
      <c r="L1384" s="689" t="s">
        <v>918</v>
      </c>
      <c r="M1384" s="689" t="s">
        <v>918</v>
      </c>
      <c r="N1384" s="689" t="s">
        <v>918</v>
      </c>
      <c r="O1384" s="689" t="s">
        <v>918</v>
      </c>
      <c r="P1384" s="689" t="s">
        <v>918</v>
      </c>
      <c r="Q1384" s="689" t="s">
        <v>918</v>
      </c>
      <c r="R1384" s="689" t="s">
        <v>918</v>
      </c>
      <c r="S1384" s="689" t="s">
        <v>918</v>
      </c>
      <c r="T1384" s="689" t="s">
        <v>918</v>
      </c>
      <c r="U1384" s="689" t="s">
        <v>918</v>
      </c>
      <c r="V1384" s="689" t="s">
        <v>918</v>
      </c>
      <c r="W1384" s="689" t="s">
        <v>918</v>
      </c>
      <c r="X1384" s="689" t="s">
        <v>918</v>
      </c>
      <c r="Y1384" s="689" t="s">
        <v>918</v>
      </c>
      <c r="Z1384" s="689" t="s">
        <v>918</v>
      </c>
      <c r="AA1384" s="689" t="s">
        <v>918</v>
      </c>
      <c r="AB1384" s="689" t="s">
        <v>918</v>
      </c>
      <c r="AC1384" s="689" t="s">
        <v>918</v>
      </c>
      <c r="AD1384" s="689" t="s">
        <v>918</v>
      </c>
      <c r="AE1384" s="689" t="s">
        <v>918</v>
      </c>
      <c r="AF1384" s="689" t="s">
        <v>918</v>
      </c>
      <c r="AG1384" s="689" t="s">
        <v>918</v>
      </c>
      <c r="AH1384" s="689" t="s">
        <v>918</v>
      </c>
      <c r="AI1384" s="689" t="s">
        <v>918</v>
      </c>
      <c r="AJ1384" s="689" t="s">
        <v>918</v>
      </c>
      <c r="AK1384" s="689" t="s">
        <v>918</v>
      </c>
      <c r="AL1384" s="689" t="s">
        <v>918</v>
      </c>
      <c r="AM1384" s="726"/>
      <c r="AN1384" s="726"/>
      <c r="AO1384" s="726"/>
      <c r="AP1384" s="726"/>
      <c r="AQ1384" s="726"/>
      <c r="AR1384" s="726"/>
      <c r="AS1384" s="726"/>
      <c r="AT1384" s="726"/>
      <c r="AU1384" s="726"/>
      <c r="AV1384" s="726"/>
      <c r="AW1384" s="726"/>
      <c r="AX1384" s="726"/>
      <c r="AY1384" s="814"/>
      <c r="AZ1384" s="814"/>
      <c r="BA1384" s="814"/>
      <c r="BB1384" s="814"/>
      <c r="BC1384" s="814"/>
      <c r="BD1384" s="814"/>
      <c r="BE1384" s="814"/>
      <c r="BF1384" s="814"/>
      <c r="BG1384" s="814"/>
      <c r="BH1384" s="814"/>
      <c r="BI1384" s="814"/>
      <c r="BJ1384" s="814"/>
      <c r="BK1384" s="814"/>
      <c r="BL1384" s="814"/>
    </row>
    <row r="1385" spans="1:64" s="704" customFormat="1" ht="12" customHeight="1" outlineLevel="1" x14ac:dyDescent="0.25">
      <c r="A1385" s="772"/>
      <c r="B1385" s="768" t="s">
        <v>2038</v>
      </c>
      <c r="C1385" s="769"/>
      <c r="D1385" s="461" t="s">
        <v>2039</v>
      </c>
      <c r="E1385" s="689" t="s">
        <v>918</v>
      </c>
      <c r="F1385" s="689" t="s">
        <v>918</v>
      </c>
      <c r="G1385" s="689" t="s">
        <v>918</v>
      </c>
      <c r="H1385" s="689" t="s">
        <v>918</v>
      </c>
      <c r="I1385" s="689" t="s">
        <v>918</v>
      </c>
      <c r="J1385" s="689" t="s">
        <v>918</v>
      </c>
      <c r="K1385" s="689" t="s">
        <v>918</v>
      </c>
      <c r="L1385" s="689" t="s">
        <v>918</v>
      </c>
      <c r="M1385" s="689" t="s">
        <v>918</v>
      </c>
      <c r="N1385" s="689" t="s">
        <v>918</v>
      </c>
      <c r="O1385" s="689" t="s">
        <v>918</v>
      </c>
      <c r="P1385" s="689" t="s">
        <v>918</v>
      </c>
      <c r="Q1385" s="689" t="s">
        <v>918</v>
      </c>
      <c r="R1385" s="689" t="s">
        <v>918</v>
      </c>
      <c r="S1385" s="689" t="s">
        <v>918</v>
      </c>
      <c r="T1385" s="689" t="s">
        <v>918</v>
      </c>
      <c r="U1385" s="689" t="s">
        <v>918</v>
      </c>
      <c r="V1385" s="689" t="s">
        <v>918</v>
      </c>
      <c r="W1385" s="689" t="s">
        <v>918</v>
      </c>
      <c r="X1385" s="689" t="s">
        <v>918</v>
      </c>
      <c r="Y1385" s="689" t="s">
        <v>918</v>
      </c>
      <c r="Z1385" s="689" t="s">
        <v>918</v>
      </c>
      <c r="AA1385" s="689" t="s">
        <v>918</v>
      </c>
      <c r="AB1385" s="689" t="s">
        <v>918</v>
      </c>
      <c r="AC1385" s="689" t="s">
        <v>918</v>
      </c>
      <c r="AD1385" s="689" t="s">
        <v>918</v>
      </c>
      <c r="AE1385" s="689" t="s">
        <v>918</v>
      </c>
      <c r="AF1385" s="689" t="s">
        <v>918</v>
      </c>
      <c r="AG1385" s="689" t="s">
        <v>918</v>
      </c>
      <c r="AH1385" s="689" t="s">
        <v>918</v>
      </c>
      <c r="AI1385" s="689" t="s">
        <v>918</v>
      </c>
      <c r="AJ1385" s="689" t="s">
        <v>918</v>
      </c>
      <c r="AK1385" s="689" t="s">
        <v>918</v>
      </c>
      <c r="AL1385" s="689" t="s">
        <v>918</v>
      </c>
      <c r="AM1385" s="726"/>
      <c r="AN1385" s="726"/>
      <c r="AO1385" s="726"/>
      <c r="AP1385" s="726"/>
      <c r="AQ1385" s="726"/>
      <c r="AR1385" s="726"/>
      <c r="AS1385" s="726"/>
      <c r="AT1385" s="726"/>
      <c r="AU1385" s="726"/>
      <c r="AV1385" s="726"/>
      <c r="AW1385" s="726"/>
      <c r="AX1385" s="726"/>
      <c r="AY1385" s="814"/>
      <c r="AZ1385" s="814"/>
      <c r="BA1385" s="814"/>
      <c r="BB1385" s="814"/>
      <c r="BC1385" s="814"/>
      <c r="BD1385" s="814"/>
      <c r="BE1385" s="814"/>
      <c r="BF1385" s="814"/>
      <c r="BG1385" s="814"/>
      <c r="BH1385" s="814"/>
      <c r="BI1385" s="814"/>
      <c r="BJ1385" s="814"/>
      <c r="BK1385" s="814"/>
      <c r="BL1385" s="814"/>
    </row>
    <row r="1386" spans="1:64" s="704" customFormat="1" ht="12" customHeight="1" outlineLevel="1" x14ac:dyDescent="0.25">
      <c r="A1386" s="772"/>
      <c r="B1386" s="768" t="s">
        <v>2040</v>
      </c>
      <c r="C1386" s="769"/>
      <c r="D1386" s="461" t="s">
        <v>2041</v>
      </c>
      <c r="E1386" s="689" t="s">
        <v>918</v>
      </c>
      <c r="F1386" s="689" t="s">
        <v>918</v>
      </c>
      <c r="G1386" s="689" t="s">
        <v>918</v>
      </c>
      <c r="H1386" s="689" t="s">
        <v>918</v>
      </c>
      <c r="I1386" s="689" t="s">
        <v>918</v>
      </c>
      <c r="J1386" s="689" t="s">
        <v>918</v>
      </c>
      <c r="K1386" s="689" t="s">
        <v>918</v>
      </c>
      <c r="L1386" s="689" t="s">
        <v>918</v>
      </c>
      <c r="M1386" s="689" t="s">
        <v>918</v>
      </c>
      <c r="N1386" s="689" t="s">
        <v>918</v>
      </c>
      <c r="O1386" s="689" t="s">
        <v>918</v>
      </c>
      <c r="P1386" s="689" t="s">
        <v>918</v>
      </c>
      <c r="Q1386" s="689" t="s">
        <v>918</v>
      </c>
      <c r="R1386" s="689" t="s">
        <v>918</v>
      </c>
      <c r="S1386" s="689" t="s">
        <v>918</v>
      </c>
      <c r="T1386" s="689" t="s">
        <v>918</v>
      </c>
      <c r="U1386" s="689" t="s">
        <v>918</v>
      </c>
      <c r="V1386" s="689" t="s">
        <v>918</v>
      </c>
      <c r="W1386" s="689" t="s">
        <v>918</v>
      </c>
      <c r="X1386" s="689" t="s">
        <v>918</v>
      </c>
      <c r="Y1386" s="689" t="s">
        <v>918</v>
      </c>
      <c r="Z1386" s="689" t="s">
        <v>918</v>
      </c>
      <c r="AA1386" s="689" t="s">
        <v>918</v>
      </c>
      <c r="AB1386" s="689" t="s">
        <v>918</v>
      </c>
      <c r="AC1386" s="689" t="s">
        <v>918</v>
      </c>
      <c r="AD1386" s="689" t="s">
        <v>918</v>
      </c>
      <c r="AE1386" s="689" t="s">
        <v>918</v>
      </c>
      <c r="AF1386" s="689" t="s">
        <v>918</v>
      </c>
      <c r="AG1386" s="689" t="s">
        <v>918</v>
      </c>
      <c r="AH1386" s="689" t="s">
        <v>918</v>
      </c>
      <c r="AI1386" s="689" t="s">
        <v>918</v>
      </c>
      <c r="AJ1386" s="689" t="s">
        <v>918</v>
      </c>
      <c r="AK1386" s="689" t="s">
        <v>918</v>
      </c>
      <c r="AL1386" s="689" t="s">
        <v>918</v>
      </c>
      <c r="AM1386" s="726"/>
      <c r="AN1386" s="726"/>
      <c r="AO1386" s="726"/>
      <c r="AP1386" s="726"/>
      <c r="AQ1386" s="726"/>
      <c r="AR1386" s="726"/>
      <c r="AS1386" s="726"/>
      <c r="AT1386" s="726"/>
      <c r="AU1386" s="726"/>
      <c r="AV1386" s="726"/>
      <c r="AW1386" s="726"/>
      <c r="AX1386" s="726"/>
      <c r="AY1386" s="814"/>
      <c r="AZ1386" s="814"/>
      <c r="BA1386" s="814"/>
      <c r="BB1386" s="814"/>
      <c r="BC1386" s="814"/>
      <c r="BD1386" s="814"/>
      <c r="BE1386" s="814"/>
      <c r="BF1386" s="814"/>
      <c r="BG1386" s="814"/>
      <c r="BH1386" s="814"/>
      <c r="BI1386" s="814"/>
      <c r="BJ1386" s="814"/>
      <c r="BK1386" s="814"/>
      <c r="BL1386" s="814"/>
    </row>
    <row r="1387" spans="1:64" s="704" customFormat="1" ht="12" customHeight="1" outlineLevel="1" x14ac:dyDescent="0.25">
      <c r="A1387" s="772"/>
      <c r="B1387" s="768" t="s">
        <v>2042</v>
      </c>
      <c r="C1387" s="769"/>
      <c r="D1387" s="461" t="s">
        <v>2043</v>
      </c>
      <c r="E1387" s="689" t="s">
        <v>918</v>
      </c>
      <c r="F1387" s="689" t="s">
        <v>918</v>
      </c>
      <c r="G1387" s="689" t="s">
        <v>918</v>
      </c>
      <c r="H1387" s="689" t="s">
        <v>918</v>
      </c>
      <c r="I1387" s="689" t="s">
        <v>918</v>
      </c>
      <c r="J1387" s="689" t="s">
        <v>918</v>
      </c>
      <c r="K1387" s="689" t="s">
        <v>918</v>
      </c>
      <c r="L1387" s="689" t="s">
        <v>918</v>
      </c>
      <c r="M1387" s="689" t="s">
        <v>918</v>
      </c>
      <c r="N1387" s="689" t="s">
        <v>918</v>
      </c>
      <c r="O1387" s="689" t="s">
        <v>918</v>
      </c>
      <c r="P1387" s="689" t="s">
        <v>918</v>
      </c>
      <c r="Q1387" s="689" t="s">
        <v>918</v>
      </c>
      <c r="R1387" s="689" t="s">
        <v>918</v>
      </c>
      <c r="S1387" s="689" t="s">
        <v>918</v>
      </c>
      <c r="T1387" s="689" t="s">
        <v>918</v>
      </c>
      <c r="U1387" s="689" t="s">
        <v>918</v>
      </c>
      <c r="V1387" s="689" t="s">
        <v>918</v>
      </c>
      <c r="W1387" s="689" t="s">
        <v>918</v>
      </c>
      <c r="X1387" s="689" t="s">
        <v>918</v>
      </c>
      <c r="Y1387" s="689" t="s">
        <v>918</v>
      </c>
      <c r="Z1387" s="689" t="s">
        <v>918</v>
      </c>
      <c r="AA1387" s="689" t="s">
        <v>918</v>
      </c>
      <c r="AB1387" s="689" t="s">
        <v>918</v>
      </c>
      <c r="AC1387" s="689" t="s">
        <v>918</v>
      </c>
      <c r="AD1387" s="689" t="s">
        <v>918</v>
      </c>
      <c r="AE1387" s="689" t="s">
        <v>918</v>
      </c>
      <c r="AF1387" s="689" t="s">
        <v>918</v>
      </c>
      <c r="AG1387" s="689" t="s">
        <v>918</v>
      </c>
      <c r="AH1387" s="689" t="s">
        <v>918</v>
      </c>
      <c r="AI1387" s="689" t="s">
        <v>918</v>
      </c>
      <c r="AJ1387" s="689" t="s">
        <v>918</v>
      </c>
      <c r="AK1387" s="689" t="s">
        <v>918</v>
      </c>
      <c r="AL1387" s="689" t="s">
        <v>918</v>
      </c>
      <c r="AM1387" s="726"/>
      <c r="AN1387" s="726"/>
      <c r="AO1387" s="726"/>
      <c r="AP1387" s="726"/>
      <c r="AQ1387" s="726"/>
      <c r="AR1387" s="726"/>
      <c r="AS1387" s="726"/>
      <c r="AT1387" s="726"/>
      <c r="AU1387" s="726"/>
      <c r="AV1387" s="726"/>
      <c r="AW1387" s="726"/>
      <c r="AX1387" s="726"/>
      <c r="AY1387" s="814"/>
      <c r="AZ1387" s="814"/>
      <c r="BA1387" s="814"/>
      <c r="BB1387" s="814"/>
      <c r="BC1387" s="814"/>
      <c r="BD1387" s="814"/>
      <c r="BE1387" s="814"/>
      <c r="BF1387" s="814"/>
      <c r="BG1387" s="814"/>
      <c r="BH1387" s="814"/>
      <c r="BI1387" s="814"/>
      <c r="BJ1387" s="814"/>
      <c r="BK1387" s="814"/>
      <c r="BL1387" s="814"/>
    </row>
    <row r="1388" spans="1:64" s="704" customFormat="1" ht="12" customHeight="1" outlineLevel="1" x14ac:dyDescent="0.25">
      <c r="A1388" s="772"/>
      <c r="B1388" s="768" t="s">
        <v>2044</v>
      </c>
      <c r="C1388" s="769"/>
      <c r="D1388" s="461" t="s">
        <v>2045</v>
      </c>
      <c r="E1388" s="689" t="s">
        <v>918</v>
      </c>
      <c r="F1388" s="689" t="s">
        <v>918</v>
      </c>
      <c r="G1388" s="689" t="s">
        <v>918</v>
      </c>
      <c r="H1388" s="689" t="s">
        <v>918</v>
      </c>
      <c r="I1388" s="689" t="s">
        <v>918</v>
      </c>
      <c r="J1388" s="689" t="s">
        <v>918</v>
      </c>
      <c r="K1388" s="689" t="s">
        <v>918</v>
      </c>
      <c r="L1388" s="689" t="s">
        <v>918</v>
      </c>
      <c r="M1388" s="689" t="s">
        <v>918</v>
      </c>
      <c r="N1388" s="689" t="s">
        <v>918</v>
      </c>
      <c r="O1388" s="689" t="s">
        <v>918</v>
      </c>
      <c r="P1388" s="689" t="s">
        <v>918</v>
      </c>
      <c r="Q1388" s="689" t="s">
        <v>918</v>
      </c>
      <c r="R1388" s="689" t="s">
        <v>918</v>
      </c>
      <c r="S1388" s="689" t="s">
        <v>918</v>
      </c>
      <c r="T1388" s="689" t="s">
        <v>918</v>
      </c>
      <c r="U1388" s="689" t="s">
        <v>918</v>
      </c>
      <c r="V1388" s="689" t="s">
        <v>918</v>
      </c>
      <c r="W1388" s="689" t="s">
        <v>918</v>
      </c>
      <c r="X1388" s="689" t="s">
        <v>918</v>
      </c>
      <c r="Y1388" s="689" t="s">
        <v>918</v>
      </c>
      <c r="Z1388" s="689" t="s">
        <v>918</v>
      </c>
      <c r="AA1388" s="689" t="s">
        <v>918</v>
      </c>
      <c r="AB1388" s="689" t="s">
        <v>918</v>
      </c>
      <c r="AC1388" s="689" t="s">
        <v>918</v>
      </c>
      <c r="AD1388" s="689" t="s">
        <v>918</v>
      </c>
      <c r="AE1388" s="689" t="s">
        <v>918</v>
      </c>
      <c r="AF1388" s="689" t="s">
        <v>918</v>
      </c>
      <c r="AG1388" s="689" t="s">
        <v>918</v>
      </c>
      <c r="AH1388" s="689" t="s">
        <v>918</v>
      </c>
      <c r="AI1388" s="689" t="s">
        <v>918</v>
      </c>
      <c r="AJ1388" s="689" t="s">
        <v>918</v>
      </c>
      <c r="AK1388" s="689" t="s">
        <v>918</v>
      </c>
      <c r="AL1388" s="689" t="s">
        <v>918</v>
      </c>
      <c r="AM1388" s="726"/>
      <c r="AN1388" s="726"/>
      <c r="AO1388" s="726"/>
      <c r="AP1388" s="726"/>
      <c r="AQ1388" s="726"/>
      <c r="AR1388" s="726"/>
      <c r="AS1388" s="726"/>
      <c r="AT1388" s="726"/>
      <c r="AU1388" s="726"/>
      <c r="AV1388" s="726"/>
      <c r="AW1388" s="726"/>
      <c r="AX1388" s="726"/>
      <c r="AY1388" s="814"/>
      <c r="AZ1388" s="814"/>
      <c r="BA1388" s="814"/>
      <c r="BB1388" s="814"/>
      <c r="BC1388" s="814"/>
      <c r="BD1388" s="814"/>
      <c r="BE1388" s="814"/>
      <c r="BF1388" s="814"/>
      <c r="BG1388" s="814"/>
      <c r="BH1388" s="814"/>
      <c r="BI1388" s="814"/>
      <c r="BJ1388" s="814"/>
      <c r="BK1388" s="814"/>
      <c r="BL1388" s="814"/>
    </row>
    <row r="1389" spans="1:64" s="704" customFormat="1" ht="12" customHeight="1" outlineLevel="1" x14ac:dyDescent="0.25">
      <c r="A1389" s="772"/>
      <c r="B1389" s="768" t="s">
        <v>2046</v>
      </c>
      <c r="C1389" s="769"/>
      <c r="D1389" s="461" t="s">
        <v>2047</v>
      </c>
      <c r="E1389" s="689" t="s">
        <v>918</v>
      </c>
      <c r="F1389" s="689" t="s">
        <v>918</v>
      </c>
      <c r="G1389" s="689" t="s">
        <v>918</v>
      </c>
      <c r="H1389" s="689" t="s">
        <v>918</v>
      </c>
      <c r="I1389" s="689" t="s">
        <v>918</v>
      </c>
      <c r="J1389" s="689" t="s">
        <v>918</v>
      </c>
      <c r="K1389" s="689" t="s">
        <v>918</v>
      </c>
      <c r="L1389" s="689" t="s">
        <v>918</v>
      </c>
      <c r="M1389" s="689" t="s">
        <v>918</v>
      </c>
      <c r="N1389" s="689" t="s">
        <v>918</v>
      </c>
      <c r="O1389" s="689" t="s">
        <v>918</v>
      </c>
      <c r="P1389" s="689" t="s">
        <v>918</v>
      </c>
      <c r="Q1389" s="689" t="s">
        <v>918</v>
      </c>
      <c r="R1389" s="689" t="s">
        <v>918</v>
      </c>
      <c r="S1389" s="689" t="s">
        <v>918</v>
      </c>
      <c r="T1389" s="689" t="s">
        <v>918</v>
      </c>
      <c r="U1389" s="689" t="s">
        <v>918</v>
      </c>
      <c r="V1389" s="689" t="s">
        <v>918</v>
      </c>
      <c r="W1389" s="689" t="s">
        <v>918</v>
      </c>
      <c r="X1389" s="689" t="s">
        <v>918</v>
      </c>
      <c r="Y1389" s="689" t="s">
        <v>918</v>
      </c>
      <c r="Z1389" s="689" t="s">
        <v>918</v>
      </c>
      <c r="AA1389" s="689" t="s">
        <v>918</v>
      </c>
      <c r="AB1389" s="689" t="s">
        <v>918</v>
      </c>
      <c r="AC1389" s="689" t="s">
        <v>918</v>
      </c>
      <c r="AD1389" s="689" t="s">
        <v>918</v>
      </c>
      <c r="AE1389" s="689" t="s">
        <v>918</v>
      </c>
      <c r="AF1389" s="689" t="s">
        <v>918</v>
      </c>
      <c r="AG1389" s="689" t="s">
        <v>918</v>
      </c>
      <c r="AH1389" s="689" t="s">
        <v>918</v>
      </c>
      <c r="AI1389" s="689" t="s">
        <v>918</v>
      </c>
      <c r="AJ1389" s="689" t="s">
        <v>918</v>
      </c>
      <c r="AK1389" s="689" t="s">
        <v>918</v>
      </c>
      <c r="AL1389" s="689" t="s">
        <v>918</v>
      </c>
      <c r="AM1389" s="726"/>
      <c r="AN1389" s="726"/>
      <c r="AO1389" s="726"/>
      <c r="AP1389" s="726"/>
      <c r="AQ1389" s="726"/>
      <c r="AR1389" s="726"/>
      <c r="AS1389" s="726"/>
      <c r="AT1389" s="726"/>
      <c r="AU1389" s="726"/>
      <c r="AV1389" s="726"/>
      <c r="AW1389" s="726"/>
      <c r="AX1389" s="726"/>
      <c r="AY1389" s="814"/>
      <c r="AZ1389" s="814"/>
      <c r="BA1389" s="814"/>
      <c r="BB1389" s="814"/>
      <c r="BC1389" s="814"/>
      <c r="BD1389" s="814"/>
      <c r="BE1389" s="814"/>
      <c r="BF1389" s="814"/>
      <c r="BG1389" s="814"/>
      <c r="BH1389" s="814"/>
      <c r="BI1389" s="814"/>
      <c r="BJ1389" s="814"/>
      <c r="BK1389" s="814"/>
      <c r="BL1389" s="814"/>
    </row>
    <row r="1390" spans="1:64" s="704" customFormat="1" ht="12" customHeight="1" outlineLevel="1" x14ac:dyDescent="0.25">
      <c r="A1390" s="772"/>
      <c r="B1390" s="768" t="s">
        <v>2048</v>
      </c>
      <c r="C1390" s="769"/>
      <c r="D1390" s="461" t="s">
        <v>2049</v>
      </c>
      <c r="E1390" s="689" t="s">
        <v>918</v>
      </c>
      <c r="F1390" s="689" t="s">
        <v>918</v>
      </c>
      <c r="G1390" s="689" t="s">
        <v>918</v>
      </c>
      <c r="H1390" s="689" t="s">
        <v>918</v>
      </c>
      <c r="I1390" s="689" t="s">
        <v>918</v>
      </c>
      <c r="J1390" s="689" t="s">
        <v>918</v>
      </c>
      <c r="K1390" s="689" t="s">
        <v>918</v>
      </c>
      <c r="L1390" s="689" t="s">
        <v>918</v>
      </c>
      <c r="M1390" s="689" t="s">
        <v>918</v>
      </c>
      <c r="N1390" s="689" t="s">
        <v>918</v>
      </c>
      <c r="O1390" s="689" t="s">
        <v>918</v>
      </c>
      <c r="P1390" s="689" t="s">
        <v>918</v>
      </c>
      <c r="Q1390" s="689" t="s">
        <v>918</v>
      </c>
      <c r="R1390" s="689" t="s">
        <v>918</v>
      </c>
      <c r="S1390" s="689" t="s">
        <v>918</v>
      </c>
      <c r="T1390" s="689" t="s">
        <v>918</v>
      </c>
      <c r="U1390" s="689" t="s">
        <v>918</v>
      </c>
      <c r="V1390" s="689" t="s">
        <v>918</v>
      </c>
      <c r="W1390" s="689" t="s">
        <v>918</v>
      </c>
      <c r="X1390" s="689" t="s">
        <v>918</v>
      </c>
      <c r="Y1390" s="689" t="s">
        <v>918</v>
      </c>
      <c r="Z1390" s="689" t="s">
        <v>918</v>
      </c>
      <c r="AA1390" s="689" t="s">
        <v>918</v>
      </c>
      <c r="AB1390" s="689" t="s">
        <v>918</v>
      </c>
      <c r="AC1390" s="689" t="s">
        <v>918</v>
      </c>
      <c r="AD1390" s="689" t="s">
        <v>918</v>
      </c>
      <c r="AE1390" s="689" t="s">
        <v>918</v>
      </c>
      <c r="AF1390" s="689" t="s">
        <v>918</v>
      </c>
      <c r="AG1390" s="689" t="s">
        <v>918</v>
      </c>
      <c r="AH1390" s="689" t="s">
        <v>918</v>
      </c>
      <c r="AI1390" s="689" t="s">
        <v>918</v>
      </c>
      <c r="AJ1390" s="689" t="s">
        <v>918</v>
      </c>
      <c r="AK1390" s="689" t="s">
        <v>918</v>
      </c>
      <c r="AL1390" s="689" t="s">
        <v>918</v>
      </c>
      <c r="AM1390" s="726"/>
      <c r="AN1390" s="726"/>
      <c r="AO1390" s="726"/>
      <c r="AP1390" s="726"/>
      <c r="AQ1390" s="726"/>
      <c r="AR1390" s="726"/>
      <c r="AS1390" s="726"/>
      <c r="AT1390" s="726"/>
      <c r="AU1390" s="726"/>
      <c r="AV1390" s="726"/>
      <c r="AW1390" s="726"/>
      <c r="AX1390" s="726"/>
      <c r="AY1390" s="814"/>
      <c r="AZ1390" s="814"/>
      <c r="BA1390" s="814"/>
      <c r="BB1390" s="814"/>
      <c r="BC1390" s="814"/>
      <c r="BD1390" s="814"/>
      <c r="BE1390" s="814"/>
      <c r="BF1390" s="814"/>
      <c r="BG1390" s="814"/>
      <c r="BH1390" s="814"/>
      <c r="BI1390" s="814"/>
      <c r="BJ1390" s="814"/>
      <c r="BK1390" s="814"/>
      <c r="BL1390" s="814"/>
    </row>
    <row r="1391" spans="1:64" s="704" customFormat="1" ht="12" customHeight="1" outlineLevel="1" x14ac:dyDescent="0.25">
      <c r="A1391" s="772"/>
      <c r="B1391" s="768" t="s">
        <v>2050</v>
      </c>
      <c r="C1391" s="769"/>
      <c r="D1391" s="461" t="s">
        <v>2051</v>
      </c>
      <c r="E1391" s="689" t="s">
        <v>918</v>
      </c>
      <c r="F1391" s="689" t="s">
        <v>918</v>
      </c>
      <c r="G1391" s="689" t="s">
        <v>918</v>
      </c>
      <c r="H1391" s="689" t="s">
        <v>918</v>
      </c>
      <c r="I1391" s="689" t="s">
        <v>918</v>
      </c>
      <c r="J1391" s="689" t="s">
        <v>918</v>
      </c>
      <c r="K1391" s="689" t="s">
        <v>918</v>
      </c>
      <c r="L1391" s="689" t="s">
        <v>918</v>
      </c>
      <c r="M1391" s="689" t="s">
        <v>918</v>
      </c>
      <c r="N1391" s="689" t="s">
        <v>918</v>
      </c>
      <c r="O1391" s="689" t="s">
        <v>918</v>
      </c>
      <c r="P1391" s="689" t="s">
        <v>918</v>
      </c>
      <c r="Q1391" s="689" t="s">
        <v>918</v>
      </c>
      <c r="R1391" s="689" t="s">
        <v>918</v>
      </c>
      <c r="S1391" s="689" t="s">
        <v>918</v>
      </c>
      <c r="T1391" s="689" t="s">
        <v>918</v>
      </c>
      <c r="U1391" s="689" t="s">
        <v>918</v>
      </c>
      <c r="V1391" s="689" t="s">
        <v>918</v>
      </c>
      <c r="W1391" s="689" t="s">
        <v>918</v>
      </c>
      <c r="X1391" s="689" t="s">
        <v>918</v>
      </c>
      <c r="Y1391" s="689" t="s">
        <v>918</v>
      </c>
      <c r="Z1391" s="689" t="s">
        <v>918</v>
      </c>
      <c r="AA1391" s="689" t="s">
        <v>918</v>
      </c>
      <c r="AB1391" s="689" t="s">
        <v>918</v>
      </c>
      <c r="AC1391" s="689" t="s">
        <v>918</v>
      </c>
      <c r="AD1391" s="689" t="s">
        <v>918</v>
      </c>
      <c r="AE1391" s="689" t="s">
        <v>918</v>
      </c>
      <c r="AF1391" s="689" t="s">
        <v>918</v>
      </c>
      <c r="AG1391" s="689" t="s">
        <v>918</v>
      </c>
      <c r="AH1391" s="689" t="s">
        <v>918</v>
      </c>
      <c r="AI1391" s="689" t="s">
        <v>918</v>
      </c>
      <c r="AJ1391" s="689" t="s">
        <v>918</v>
      </c>
      <c r="AK1391" s="689" t="s">
        <v>918</v>
      </c>
      <c r="AL1391" s="689" t="s">
        <v>918</v>
      </c>
      <c r="AM1391" s="726"/>
      <c r="AN1391" s="726"/>
      <c r="AO1391" s="726"/>
      <c r="AP1391" s="726"/>
      <c r="AQ1391" s="726"/>
      <c r="AR1391" s="726"/>
      <c r="AS1391" s="726"/>
      <c r="AT1391" s="726"/>
      <c r="AU1391" s="726"/>
      <c r="AV1391" s="726"/>
      <c r="AW1391" s="726"/>
      <c r="AX1391" s="726"/>
      <c r="AY1391" s="814"/>
      <c r="AZ1391" s="814"/>
      <c r="BA1391" s="814"/>
      <c r="BB1391" s="814"/>
      <c r="BC1391" s="814"/>
      <c r="BD1391" s="814"/>
      <c r="BE1391" s="814"/>
      <c r="BF1391" s="814"/>
      <c r="BG1391" s="814"/>
      <c r="BH1391" s="814"/>
      <c r="BI1391" s="814"/>
      <c r="BJ1391" s="814"/>
      <c r="BK1391" s="814"/>
      <c r="BL1391" s="814"/>
    </row>
    <row r="1392" spans="1:64" s="704" customFormat="1" ht="12" customHeight="1" outlineLevel="1" x14ac:dyDescent="0.25">
      <c r="A1392" s="772"/>
      <c r="B1392" s="768" t="s">
        <v>2052</v>
      </c>
      <c r="C1392" s="769"/>
      <c r="D1392" s="461" t="s">
        <v>2053</v>
      </c>
      <c r="E1392" s="689" t="s">
        <v>918</v>
      </c>
      <c r="F1392" s="689" t="s">
        <v>918</v>
      </c>
      <c r="G1392" s="689" t="s">
        <v>918</v>
      </c>
      <c r="H1392" s="689" t="s">
        <v>918</v>
      </c>
      <c r="I1392" s="689" t="s">
        <v>918</v>
      </c>
      <c r="J1392" s="689" t="s">
        <v>918</v>
      </c>
      <c r="K1392" s="689" t="s">
        <v>918</v>
      </c>
      <c r="L1392" s="689" t="s">
        <v>918</v>
      </c>
      <c r="M1392" s="689" t="s">
        <v>918</v>
      </c>
      <c r="N1392" s="689" t="s">
        <v>918</v>
      </c>
      <c r="O1392" s="689" t="s">
        <v>918</v>
      </c>
      <c r="P1392" s="689" t="s">
        <v>918</v>
      </c>
      <c r="Q1392" s="689" t="s">
        <v>918</v>
      </c>
      <c r="R1392" s="689" t="s">
        <v>918</v>
      </c>
      <c r="S1392" s="689" t="s">
        <v>918</v>
      </c>
      <c r="T1392" s="689" t="s">
        <v>918</v>
      </c>
      <c r="U1392" s="689" t="s">
        <v>918</v>
      </c>
      <c r="V1392" s="689" t="s">
        <v>918</v>
      </c>
      <c r="W1392" s="689" t="s">
        <v>918</v>
      </c>
      <c r="X1392" s="689" t="s">
        <v>918</v>
      </c>
      <c r="Y1392" s="689" t="s">
        <v>918</v>
      </c>
      <c r="Z1392" s="689" t="s">
        <v>918</v>
      </c>
      <c r="AA1392" s="689" t="s">
        <v>918</v>
      </c>
      <c r="AB1392" s="689" t="s">
        <v>918</v>
      </c>
      <c r="AC1392" s="689" t="s">
        <v>918</v>
      </c>
      <c r="AD1392" s="689" t="s">
        <v>918</v>
      </c>
      <c r="AE1392" s="689" t="s">
        <v>918</v>
      </c>
      <c r="AF1392" s="689" t="s">
        <v>918</v>
      </c>
      <c r="AG1392" s="689" t="s">
        <v>918</v>
      </c>
      <c r="AH1392" s="689" t="s">
        <v>918</v>
      </c>
      <c r="AI1392" s="689" t="s">
        <v>918</v>
      </c>
      <c r="AJ1392" s="689" t="s">
        <v>918</v>
      </c>
      <c r="AK1392" s="689" t="s">
        <v>918</v>
      </c>
      <c r="AL1392" s="689" t="s">
        <v>918</v>
      </c>
      <c r="AM1392" s="726"/>
      <c r="AN1392" s="726"/>
      <c r="AO1392" s="726"/>
      <c r="AP1392" s="726"/>
      <c r="AQ1392" s="726"/>
      <c r="AR1392" s="726"/>
      <c r="AS1392" s="726"/>
      <c r="AT1392" s="726"/>
      <c r="AU1392" s="726"/>
      <c r="AV1392" s="726"/>
      <c r="AW1392" s="726"/>
      <c r="AX1392" s="726"/>
      <c r="AY1392" s="814"/>
      <c r="AZ1392" s="814"/>
      <c r="BA1392" s="814"/>
      <c r="BB1392" s="814"/>
      <c r="BC1392" s="814"/>
      <c r="BD1392" s="814"/>
      <c r="BE1392" s="814"/>
      <c r="BF1392" s="814"/>
      <c r="BG1392" s="814"/>
      <c r="BH1392" s="814"/>
      <c r="BI1392" s="814"/>
      <c r="BJ1392" s="814"/>
      <c r="BK1392" s="814"/>
      <c r="BL1392" s="814"/>
    </row>
    <row r="1393" spans="1:64" s="704" customFormat="1" ht="12" customHeight="1" outlineLevel="1" x14ac:dyDescent="0.25">
      <c r="A1393" s="772"/>
      <c r="B1393" s="768" t="s">
        <v>2054</v>
      </c>
      <c r="C1393" s="769"/>
      <c r="D1393" s="461" t="s">
        <v>2055</v>
      </c>
      <c r="E1393" s="689" t="s">
        <v>918</v>
      </c>
      <c r="F1393" s="689" t="s">
        <v>918</v>
      </c>
      <c r="G1393" s="689" t="s">
        <v>918</v>
      </c>
      <c r="H1393" s="689" t="s">
        <v>918</v>
      </c>
      <c r="I1393" s="689" t="s">
        <v>918</v>
      </c>
      <c r="J1393" s="689" t="s">
        <v>918</v>
      </c>
      <c r="K1393" s="689" t="s">
        <v>918</v>
      </c>
      <c r="L1393" s="689" t="s">
        <v>918</v>
      </c>
      <c r="M1393" s="689" t="s">
        <v>918</v>
      </c>
      <c r="N1393" s="689" t="s">
        <v>918</v>
      </c>
      <c r="O1393" s="689" t="s">
        <v>918</v>
      </c>
      <c r="P1393" s="689" t="s">
        <v>918</v>
      </c>
      <c r="Q1393" s="689" t="s">
        <v>918</v>
      </c>
      <c r="R1393" s="689" t="s">
        <v>918</v>
      </c>
      <c r="S1393" s="689" t="s">
        <v>918</v>
      </c>
      <c r="T1393" s="689" t="s">
        <v>918</v>
      </c>
      <c r="U1393" s="689" t="s">
        <v>918</v>
      </c>
      <c r="V1393" s="689" t="s">
        <v>918</v>
      </c>
      <c r="W1393" s="689" t="s">
        <v>918</v>
      </c>
      <c r="X1393" s="689" t="s">
        <v>918</v>
      </c>
      <c r="Y1393" s="689" t="s">
        <v>918</v>
      </c>
      <c r="Z1393" s="689" t="s">
        <v>918</v>
      </c>
      <c r="AA1393" s="689" t="s">
        <v>918</v>
      </c>
      <c r="AB1393" s="689" t="s">
        <v>918</v>
      </c>
      <c r="AC1393" s="689" t="s">
        <v>918</v>
      </c>
      <c r="AD1393" s="689" t="s">
        <v>918</v>
      </c>
      <c r="AE1393" s="689" t="s">
        <v>918</v>
      </c>
      <c r="AF1393" s="689" t="s">
        <v>918</v>
      </c>
      <c r="AG1393" s="689" t="s">
        <v>918</v>
      </c>
      <c r="AH1393" s="689" t="s">
        <v>918</v>
      </c>
      <c r="AI1393" s="689" t="s">
        <v>918</v>
      </c>
      <c r="AJ1393" s="689" t="s">
        <v>918</v>
      </c>
      <c r="AK1393" s="689" t="s">
        <v>918</v>
      </c>
      <c r="AL1393" s="689" t="s">
        <v>918</v>
      </c>
      <c r="AM1393" s="726"/>
      <c r="AN1393" s="726"/>
      <c r="AO1393" s="726"/>
      <c r="AP1393" s="726"/>
      <c r="AQ1393" s="726"/>
      <c r="AR1393" s="726"/>
      <c r="AS1393" s="726"/>
      <c r="AT1393" s="726"/>
      <c r="AU1393" s="726"/>
      <c r="AV1393" s="726"/>
      <c r="AW1393" s="726"/>
      <c r="AX1393" s="726"/>
      <c r="AY1393" s="814"/>
      <c r="AZ1393" s="814"/>
      <c r="BA1393" s="814"/>
      <c r="BB1393" s="814"/>
      <c r="BC1393" s="814"/>
      <c r="BD1393" s="814"/>
      <c r="BE1393" s="814"/>
      <c r="BF1393" s="814"/>
      <c r="BG1393" s="814"/>
      <c r="BH1393" s="814"/>
      <c r="BI1393" s="814"/>
      <c r="BJ1393" s="814"/>
      <c r="BK1393" s="814"/>
      <c r="BL1393" s="814"/>
    </row>
    <row r="1394" spans="1:64" s="704" customFormat="1" ht="12" customHeight="1" outlineLevel="1" x14ac:dyDescent="0.25">
      <c r="A1394" s="772"/>
      <c r="B1394" s="768" t="s">
        <v>2056</v>
      </c>
      <c r="C1394" s="769"/>
      <c r="D1394" s="461" t="s">
        <v>2057</v>
      </c>
      <c r="E1394" s="689" t="s">
        <v>918</v>
      </c>
      <c r="F1394" s="689" t="s">
        <v>918</v>
      </c>
      <c r="G1394" s="689" t="s">
        <v>918</v>
      </c>
      <c r="H1394" s="689" t="s">
        <v>918</v>
      </c>
      <c r="I1394" s="689" t="s">
        <v>918</v>
      </c>
      <c r="J1394" s="689" t="s">
        <v>918</v>
      </c>
      <c r="K1394" s="689" t="s">
        <v>918</v>
      </c>
      <c r="L1394" s="689" t="s">
        <v>918</v>
      </c>
      <c r="M1394" s="689" t="s">
        <v>918</v>
      </c>
      <c r="N1394" s="689" t="s">
        <v>918</v>
      </c>
      <c r="O1394" s="689" t="s">
        <v>918</v>
      </c>
      <c r="P1394" s="689" t="s">
        <v>918</v>
      </c>
      <c r="Q1394" s="689" t="s">
        <v>918</v>
      </c>
      <c r="R1394" s="689" t="s">
        <v>918</v>
      </c>
      <c r="S1394" s="689" t="s">
        <v>918</v>
      </c>
      <c r="T1394" s="689" t="s">
        <v>918</v>
      </c>
      <c r="U1394" s="689" t="s">
        <v>918</v>
      </c>
      <c r="V1394" s="689" t="s">
        <v>918</v>
      </c>
      <c r="W1394" s="689" t="s">
        <v>918</v>
      </c>
      <c r="X1394" s="689" t="s">
        <v>918</v>
      </c>
      <c r="Y1394" s="689" t="s">
        <v>918</v>
      </c>
      <c r="Z1394" s="689" t="s">
        <v>918</v>
      </c>
      <c r="AA1394" s="689" t="s">
        <v>918</v>
      </c>
      <c r="AB1394" s="689" t="s">
        <v>918</v>
      </c>
      <c r="AC1394" s="689" t="s">
        <v>918</v>
      </c>
      <c r="AD1394" s="689" t="s">
        <v>918</v>
      </c>
      <c r="AE1394" s="689" t="s">
        <v>918</v>
      </c>
      <c r="AF1394" s="689" t="s">
        <v>918</v>
      </c>
      <c r="AG1394" s="689" t="s">
        <v>918</v>
      </c>
      <c r="AH1394" s="689" t="s">
        <v>918</v>
      </c>
      <c r="AI1394" s="689" t="s">
        <v>918</v>
      </c>
      <c r="AJ1394" s="689" t="s">
        <v>918</v>
      </c>
      <c r="AK1394" s="689" t="s">
        <v>918</v>
      </c>
      <c r="AL1394" s="689" t="s">
        <v>918</v>
      </c>
      <c r="AM1394" s="726"/>
      <c r="AN1394" s="726"/>
      <c r="AO1394" s="726"/>
      <c r="AP1394" s="726"/>
      <c r="AQ1394" s="726"/>
      <c r="AR1394" s="726"/>
      <c r="AS1394" s="726"/>
      <c r="AT1394" s="726"/>
      <c r="AU1394" s="726"/>
      <c r="AV1394" s="726"/>
      <c r="AW1394" s="726"/>
      <c r="AX1394" s="726"/>
      <c r="AY1394" s="814"/>
      <c r="AZ1394" s="814"/>
      <c r="BA1394" s="814"/>
      <c r="BB1394" s="814"/>
      <c r="BC1394" s="814"/>
      <c r="BD1394" s="814"/>
      <c r="BE1394" s="814"/>
      <c r="BF1394" s="814"/>
      <c r="BG1394" s="814"/>
      <c r="BH1394" s="814"/>
      <c r="BI1394" s="814"/>
      <c r="BJ1394" s="814"/>
      <c r="BK1394" s="814"/>
      <c r="BL1394" s="814"/>
    </row>
    <row r="1395" spans="1:64" s="704" customFormat="1" ht="12" customHeight="1" outlineLevel="1" x14ac:dyDescent="0.25">
      <c r="A1395" s="772"/>
      <c r="B1395" s="768"/>
      <c r="C1395" s="769"/>
      <c r="D1395" s="770"/>
      <c r="E1395" s="770"/>
      <c r="F1395" s="770"/>
      <c r="G1395" s="770"/>
      <c r="H1395" s="770"/>
      <c r="I1395" s="770"/>
      <c r="J1395" s="770"/>
      <c r="K1395" s="770"/>
      <c r="L1395" s="770"/>
      <c r="M1395" s="770"/>
      <c r="N1395" s="770"/>
      <c r="O1395" s="770"/>
      <c r="P1395" s="770"/>
      <c r="Q1395" s="770"/>
      <c r="R1395" s="770"/>
      <c r="S1395" s="770"/>
      <c r="T1395" s="770"/>
      <c r="U1395" s="770"/>
      <c r="V1395" s="770"/>
      <c r="W1395" s="770"/>
      <c r="X1395" s="770"/>
      <c r="Y1395" s="770"/>
      <c r="Z1395" s="770"/>
      <c r="AA1395" s="770"/>
      <c r="AB1395" s="770"/>
      <c r="AC1395" s="770"/>
      <c r="AD1395" s="770"/>
      <c r="AE1395" s="770"/>
      <c r="AF1395" s="770"/>
      <c r="AG1395" s="770"/>
      <c r="AH1395" s="770"/>
      <c r="AI1395" s="770"/>
      <c r="AJ1395" s="770"/>
      <c r="AK1395" s="770"/>
      <c r="AL1395" s="770"/>
      <c r="AM1395" s="726"/>
      <c r="AN1395" s="726"/>
      <c r="AO1395" s="726"/>
      <c r="AP1395" s="726"/>
      <c r="AQ1395" s="726"/>
      <c r="AR1395" s="726"/>
      <c r="AS1395" s="726"/>
      <c r="AT1395" s="726"/>
      <c r="AU1395" s="726"/>
      <c r="AV1395" s="726"/>
      <c r="AW1395" s="726"/>
      <c r="AX1395" s="726"/>
      <c r="AY1395" s="814"/>
      <c r="AZ1395" s="814"/>
      <c r="BA1395" s="814"/>
      <c r="BB1395" s="814"/>
      <c r="BC1395" s="814"/>
      <c r="BD1395" s="814"/>
      <c r="BE1395" s="814"/>
      <c r="BF1395" s="814"/>
      <c r="BG1395" s="814"/>
      <c r="BH1395" s="814"/>
      <c r="BI1395" s="814"/>
      <c r="BJ1395" s="814"/>
      <c r="BK1395" s="814"/>
      <c r="BL1395" s="814"/>
    </row>
    <row r="1396" spans="1:64" s="704" customFormat="1" ht="12" customHeight="1" x14ac:dyDescent="0.25">
      <c r="A1396" s="725" t="s">
        <v>2031</v>
      </c>
      <c r="B1396" s="773"/>
      <c r="C1396" s="771"/>
      <c r="D1396" s="770"/>
      <c r="E1396" s="771"/>
      <c r="F1396" s="771"/>
      <c r="G1396" s="771"/>
      <c r="H1396" s="771"/>
      <c r="I1396" s="771"/>
      <c r="J1396" s="771"/>
      <c r="K1396" s="771"/>
      <c r="L1396" s="771"/>
      <c r="M1396" s="771"/>
      <c r="N1396" s="771"/>
      <c r="O1396" s="771"/>
      <c r="P1396" s="771"/>
      <c r="Q1396" s="771"/>
      <c r="R1396" s="771"/>
      <c r="S1396" s="771"/>
      <c r="T1396" s="771"/>
      <c r="U1396" s="771"/>
      <c r="V1396" s="771"/>
      <c r="W1396" s="771"/>
      <c r="X1396" s="771"/>
      <c r="Y1396" s="771"/>
      <c r="Z1396" s="771"/>
      <c r="AA1396" s="771"/>
      <c r="AB1396" s="771"/>
      <c r="AC1396" s="771"/>
      <c r="AD1396" s="771"/>
      <c r="AE1396" s="771"/>
      <c r="AF1396" s="771"/>
      <c r="AG1396" s="771"/>
      <c r="AH1396" s="771"/>
      <c r="AI1396" s="771"/>
      <c r="AJ1396" s="771"/>
      <c r="AK1396" s="771"/>
      <c r="AL1396" s="771"/>
      <c r="AM1396" s="726"/>
      <c r="AN1396" s="726"/>
      <c r="AO1396" s="726"/>
      <c r="AP1396" s="726"/>
      <c r="AQ1396" s="726"/>
      <c r="AR1396" s="726"/>
      <c r="AS1396" s="726"/>
      <c r="AT1396" s="726"/>
      <c r="AU1396" s="726"/>
      <c r="AV1396" s="726"/>
      <c r="AW1396" s="726"/>
      <c r="AX1396" s="726"/>
      <c r="AY1396" s="814"/>
      <c r="AZ1396" s="814"/>
      <c r="BA1396" s="814"/>
      <c r="BB1396" s="814"/>
      <c r="BC1396" s="814"/>
      <c r="BD1396" s="814"/>
      <c r="BE1396" s="814"/>
      <c r="BF1396" s="814"/>
      <c r="BG1396" s="814"/>
      <c r="BH1396" s="814"/>
      <c r="BI1396" s="814"/>
      <c r="BJ1396" s="814"/>
      <c r="BK1396" s="814"/>
      <c r="BL1396" s="814"/>
    </row>
    <row r="1397" spans="1:64" s="704" customFormat="1" ht="12" customHeight="1" x14ac:dyDescent="0.25">
      <c r="A1397" s="726"/>
      <c r="B1397" s="773"/>
      <c r="C1397" s="771"/>
      <c r="D1397" s="692"/>
      <c r="E1397" s="693" t="s">
        <v>585</v>
      </c>
      <c r="F1397" s="693" t="s">
        <v>586</v>
      </c>
      <c r="G1397" s="693" t="s">
        <v>587</v>
      </c>
      <c r="H1397" s="693" t="s">
        <v>588</v>
      </c>
      <c r="I1397" s="693" t="s">
        <v>589</v>
      </c>
      <c r="J1397" s="693" t="s">
        <v>590</v>
      </c>
      <c r="K1397" s="693" t="s">
        <v>591</v>
      </c>
      <c r="L1397" s="693" t="s">
        <v>592</v>
      </c>
      <c r="M1397" s="693" t="s">
        <v>593</v>
      </c>
      <c r="N1397" s="693" t="s">
        <v>594</v>
      </c>
      <c r="O1397" s="693" t="s">
        <v>595</v>
      </c>
      <c r="P1397" s="693" t="s">
        <v>596</v>
      </c>
      <c r="Q1397" s="693" t="s">
        <v>597</v>
      </c>
      <c r="R1397" s="693" t="s">
        <v>598</v>
      </c>
      <c r="S1397" s="693" t="s">
        <v>619</v>
      </c>
      <c r="T1397" s="693" t="s">
        <v>783</v>
      </c>
      <c r="U1397" s="693" t="s">
        <v>752</v>
      </c>
      <c r="V1397" s="693" t="s">
        <v>753</v>
      </c>
      <c r="W1397" s="693" t="s">
        <v>754</v>
      </c>
      <c r="X1397" s="693" t="s">
        <v>755</v>
      </c>
      <c r="Y1397" s="693" t="s">
        <v>756</v>
      </c>
      <c r="Z1397" s="693" t="s">
        <v>757</v>
      </c>
      <c r="AA1397" s="693" t="s">
        <v>758</v>
      </c>
      <c r="AB1397" s="693" t="s">
        <v>759</v>
      </c>
      <c r="AC1397" s="693" t="s">
        <v>760</v>
      </c>
      <c r="AD1397" s="693" t="s">
        <v>761</v>
      </c>
      <c r="AE1397" s="693" t="s">
        <v>762</v>
      </c>
      <c r="AF1397" s="693" t="s">
        <v>763</v>
      </c>
      <c r="AG1397" s="693" t="s">
        <v>764</v>
      </c>
      <c r="AH1397" s="693" t="s">
        <v>765</v>
      </c>
      <c r="AI1397" s="693" t="s">
        <v>766</v>
      </c>
      <c r="AJ1397" s="693" t="s">
        <v>767</v>
      </c>
      <c r="AK1397" s="693" t="s">
        <v>768</v>
      </c>
      <c r="AL1397" s="693" t="s">
        <v>769</v>
      </c>
      <c r="AM1397" s="726"/>
      <c r="AN1397" s="726"/>
      <c r="AO1397" s="726"/>
      <c r="AP1397" s="726"/>
      <c r="AQ1397" s="726"/>
      <c r="AR1397" s="726"/>
      <c r="AS1397" s="726"/>
      <c r="AT1397" s="726"/>
      <c r="AU1397" s="726"/>
      <c r="AV1397" s="726"/>
      <c r="AW1397" s="726"/>
      <c r="AX1397" s="726"/>
      <c r="AY1397" s="814"/>
      <c r="AZ1397" s="814"/>
      <c r="BA1397" s="814"/>
      <c r="BB1397" s="814"/>
      <c r="BC1397" s="814"/>
      <c r="BD1397" s="814"/>
      <c r="BE1397" s="814"/>
      <c r="BF1397" s="814"/>
      <c r="BG1397" s="814"/>
      <c r="BH1397" s="814"/>
      <c r="BI1397" s="814"/>
      <c r="BJ1397" s="814"/>
      <c r="BK1397" s="814"/>
      <c r="BL1397" s="814"/>
    </row>
    <row r="1398" spans="1:64" s="704" customFormat="1" ht="12" customHeight="1" outlineLevel="1" x14ac:dyDescent="0.25">
      <c r="A1398" s="726"/>
      <c r="B1398" s="768"/>
      <c r="C1398" s="769"/>
      <c r="D1398" s="461"/>
      <c r="E1398" s="689"/>
      <c r="F1398" s="689"/>
      <c r="G1398" s="689"/>
      <c r="H1398" s="689"/>
      <c r="I1398" s="689"/>
      <c r="J1398" s="689"/>
      <c r="K1398" s="689"/>
      <c r="L1398" s="689"/>
      <c r="M1398" s="689"/>
      <c r="N1398" s="689"/>
      <c r="O1398" s="689"/>
      <c r="P1398" s="689"/>
      <c r="Q1398" s="689"/>
      <c r="R1398" s="689"/>
      <c r="S1398" s="689"/>
      <c r="T1398" s="689"/>
      <c r="U1398" s="689"/>
      <c r="V1398" s="689"/>
      <c r="W1398" s="689"/>
      <c r="X1398" s="689"/>
      <c r="Y1398" s="689"/>
      <c r="Z1398" s="689"/>
      <c r="AA1398" s="689"/>
      <c r="AB1398" s="689"/>
      <c r="AC1398" s="689"/>
      <c r="AD1398" s="689"/>
      <c r="AE1398" s="689"/>
      <c r="AF1398" s="689"/>
      <c r="AG1398" s="689"/>
      <c r="AH1398" s="689"/>
      <c r="AI1398" s="689"/>
      <c r="AJ1398" s="689"/>
      <c r="AK1398" s="689"/>
      <c r="AL1398" s="689"/>
      <c r="AM1398" s="726"/>
      <c r="AN1398" s="726"/>
      <c r="AO1398" s="726"/>
      <c r="AP1398" s="726"/>
      <c r="AQ1398" s="726"/>
      <c r="AR1398" s="726"/>
      <c r="AS1398" s="726"/>
      <c r="AT1398" s="726"/>
      <c r="AU1398" s="726"/>
      <c r="AV1398" s="726"/>
      <c r="AW1398" s="726"/>
      <c r="AX1398" s="726"/>
      <c r="AY1398" s="814"/>
      <c r="AZ1398" s="814"/>
      <c r="BA1398" s="814"/>
      <c r="BB1398" s="814"/>
      <c r="BC1398" s="814"/>
      <c r="BD1398" s="814"/>
      <c r="BE1398" s="814"/>
      <c r="BF1398" s="814"/>
      <c r="BG1398" s="814"/>
      <c r="BH1398" s="814"/>
      <c r="BI1398" s="814"/>
      <c r="BJ1398" s="814"/>
      <c r="BK1398" s="814"/>
      <c r="BL1398" s="814"/>
    </row>
    <row r="1399" spans="1:64" s="704" customFormat="1" ht="12" customHeight="1" outlineLevel="1" x14ac:dyDescent="0.25">
      <c r="A1399" s="774" t="s">
        <v>663</v>
      </c>
      <c r="B1399" s="775" t="s">
        <v>2058</v>
      </c>
      <c r="C1399" s="769"/>
      <c r="D1399" s="461" t="s">
        <v>2059</v>
      </c>
      <c r="E1399" s="689" t="s">
        <v>918</v>
      </c>
      <c r="F1399" s="689" t="s">
        <v>918</v>
      </c>
      <c r="G1399" s="689" t="s">
        <v>918</v>
      </c>
      <c r="H1399" s="689" t="s">
        <v>918</v>
      </c>
      <c r="I1399" s="689" t="s">
        <v>918</v>
      </c>
      <c r="J1399" s="689" t="s">
        <v>918</v>
      </c>
      <c r="K1399" s="689" t="s">
        <v>918</v>
      </c>
      <c r="L1399" s="689" t="s">
        <v>918</v>
      </c>
      <c r="M1399" s="689" t="s">
        <v>918</v>
      </c>
      <c r="N1399" s="689" t="s">
        <v>918</v>
      </c>
      <c r="O1399" s="689" t="s">
        <v>918</v>
      </c>
      <c r="P1399" s="689" t="s">
        <v>918</v>
      </c>
      <c r="Q1399" s="689" t="s">
        <v>918</v>
      </c>
      <c r="R1399" s="689" t="s">
        <v>918</v>
      </c>
      <c r="S1399" s="689" t="s">
        <v>918</v>
      </c>
      <c r="T1399" s="689" t="s">
        <v>918</v>
      </c>
      <c r="U1399" s="689" t="s">
        <v>918</v>
      </c>
      <c r="V1399" s="689" t="s">
        <v>918</v>
      </c>
      <c r="W1399" s="689" t="s">
        <v>918</v>
      </c>
      <c r="X1399" s="689" t="s">
        <v>918</v>
      </c>
      <c r="Y1399" s="689" t="s">
        <v>918</v>
      </c>
      <c r="Z1399" s="689" t="s">
        <v>918</v>
      </c>
      <c r="AA1399" s="689" t="s">
        <v>918</v>
      </c>
      <c r="AB1399" s="689" t="s">
        <v>918</v>
      </c>
      <c r="AC1399" s="689" t="s">
        <v>918</v>
      </c>
      <c r="AD1399" s="689" t="s">
        <v>918</v>
      </c>
      <c r="AE1399" s="689" t="s">
        <v>918</v>
      </c>
      <c r="AF1399" s="689" t="s">
        <v>918</v>
      </c>
      <c r="AG1399" s="689" t="s">
        <v>918</v>
      </c>
      <c r="AH1399" s="689" t="s">
        <v>918</v>
      </c>
      <c r="AI1399" s="689" t="s">
        <v>918</v>
      </c>
      <c r="AJ1399" s="689" t="s">
        <v>918</v>
      </c>
      <c r="AK1399" s="689" t="s">
        <v>918</v>
      </c>
      <c r="AL1399" s="689" t="s">
        <v>918</v>
      </c>
      <c r="AM1399" s="726"/>
      <c r="AN1399" s="726"/>
      <c r="AO1399" s="726"/>
      <c r="AP1399" s="726"/>
      <c r="AQ1399" s="726"/>
      <c r="AR1399" s="726"/>
      <c r="AS1399" s="726"/>
      <c r="AT1399" s="726"/>
      <c r="AU1399" s="726"/>
      <c r="AV1399" s="726"/>
      <c r="AW1399" s="726"/>
      <c r="AX1399" s="726"/>
      <c r="AY1399" s="814"/>
      <c r="AZ1399" s="814"/>
      <c r="BA1399" s="814"/>
      <c r="BB1399" s="814"/>
      <c r="BC1399" s="814"/>
      <c r="BD1399" s="814"/>
      <c r="BE1399" s="814"/>
      <c r="BF1399" s="814"/>
      <c r="BG1399" s="814"/>
      <c r="BH1399" s="814"/>
      <c r="BI1399" s="814"/>
      <c r="BJ1399" s="814"/>
      <c r="BK1399" s="814"/>
      <c r="BL1399" s="814"/>
    </row>
    <row r="1400" spans="1:64" s="704" customFormat="1" ht="12" customHeight="1" outlineLevel="1" x14ac:dyDescent="0.25">
      <c r="A1400" s="774" t="s">
        <v>664</v>
      </c>
      <c r="B1400" s="775" t="s">
        <v>2060</v>
      </c>
      <c r="C1400" s="769"/>
      <c r="D1400" s="461" t="s">
        <v>2061</v>
      </c>
      <c r="E1400" s="689" t="s">
        <v>918</v>
      </c>
      <c r="F1400" s="689" t="s">
        <v>918</v>
      </c>
      <c r="G1400" s="689" t="s">
        <v>918</v>
      </c>
      <c r="H1400" s="689" t="s">
        <v>918</v>
      </c>
      <c r="I1400" s="689" t="s">
        <v>918</v>
      </c>
      <c r="J1400" s="689" t="s">
        <v>918</v>
      </c>
      <c r="K1400" s="689" t="s">
        <v>918</v>
      </c>
      <c r="L1400" s="689" t="s">
        <v>918</v>
      </c>
      <c r="M1400" s="689" t="s">
        <v>918</v>
      </c>
      <c r="N1400" s="689" t="s">
        <v>918</v>
      </c>
      <c r="O1400" s="689" t="s">
        <v>918</v>
      </c>
      <c r="P1400" s="689" t="s">
        <v>918</v>
      </c>
      <c r="Q1400" s="689" t="s">
        <v>918</v>
      </c>
      <c r="R1400" s="689" t="s">
        <v>918</v>
      </c>
      <c r="S1400" s="689" t="s">
        <v>918</v>
      </c>
      <c r="T1400" s="689" t="s">
        <v>918</v>
      </c>
      <c r="U1400" s="689" t="s">
        <v>918</v>
      </c>
      <c r="V1400" s="689" t="s">
        <v>918</v>
      </c>
      <c r="W1400" s="689" t="s">
        <v>918</v>
      </c>
      <c r="X1400" s="689" t="s">
        <v>918</v>
      </c>
      <c r="Y1400" s="689" t="s">
        <v>918</v>
      </c>
      <c r="Z1400" s="689" t="s">
        <v>918</v>
      </c>
      <c r="AA1400" s="689" t="s">
        <v>918</v>
      </c>
      <c r="AB1400" s="689" t="s">
        <v>918</v>
      </c>
      <c r="AC1400" s="689" t="s">
        <v>918</v>
      </c>
      <c r="AD1400" s="689" t="s">
        <v>918</v>
      </c>
      <c r="AE1400" s="689" t="s">
        <v>918</v>
      </c>
      <c r="AF1400" s="689" t="s">
        <v>918</v>
      </c>
      <c r="AG1400" s="689" t="s">
        <v>918</v>
      </c>
      <c r="AH1400" s="689" t="s">
        <v>918</v>
      </c>
      <c r="AI1400" s="689" t="s">
        <v>918</v>
      </c>
      <c r="AJ1400" s="689" t="s">
        <v>918</v>
      </c>
      <c r="AK1400" s="689" t="s">
        <v>918</v>
      </c>
      <c r="AL1400" s="689" t="s">
        <v>918</v>
      </c>
      <c r="AM1400" s="726"/>
      <c r="AN1400" s="726"/>
      <c r="AO1400" s="726"/>
      <c r="AP1400" s="726"/>
      <c r="AQ1400" s="726"/>
      <c r="AR1400" s="726"/>
      <c r="AS1400" s="726"/>
      <c r="AT1400" s="726"/>
      <c r="AU1400" s="726"/>
      <c r="AV1400" s="726"/>
      <c r="AW1400" s="726"/>
      <c r="AX1400" s="726"/>
      <c r="AY1400" s="814"/>
      <c r="AZ1400" s="814"/>
      <c r="BA1400" s="814"/>
      <c r="BB1400" s="814"/>
      <c r="BC1400" s="814"/>
      <c r="BD1400" s="814"/>
      <c r="BE1400" s="814"/>
      <c r="BF1400" s="814"/>
      <c r="BG1400" s="814"/>
      <c r="BH1400" s="814"/>
      <c r="BI1400" s="814"/>
      <c r="BJ1400" s="814"/>
      <c r="BK1400" s="814"/>
      <c r="BL1400" s="814"/>
    </row>
    <row r="1401" spans="1:64" s="704" customFormat="1" ht="12" customHeight="1" outlineLevel="1" x14ac:dyDescent="0.25">
      <c r="A1401" s="774" t="s">
        <v>887</v>
      </c>
      <c r="B1401" s="775" t="s">
        <v>2062</v>
      </c>
      <c r="C1401" s="769"/>
      <c r="D1401" s="461" t="s">
        <v>2063</v>
      </c>
      <c r="E1401" s="689" t="s">
        <v>918</v>
      </c>
      <c r="F1401" s="689" t="s">
        <v>918</v>
      </c>
      <c r="G1401" s="689" t="s">
        <v>918</v>
      </c>
      <c r="H1401" s="689" t="s">
        <v>918</v>
      </c>
      <c r="I1401" s="689" t="s">
        <v>918</v>
      </c>
      <c r="J1401" s="689" t="s">
        <v>918</v>
      </c>
      <c r="K1401" s="689" t="s">
        <v>918</v>
      </c>
      <c r="L1401" s="689" t="s">
        <v>918</v>
      </c>
      <c r="M1401" s="689" t="s">
        <v>918</v>
      </c>
      <c r="N1401" s="689" t="s">
        <v>918</v>
      </c>
      <c r="O1401" s="689" t="s">
        <v>918</v>
      </c>
      <c r="P1401" s="689" t="s">
        <v>918</v>
      </c>
      <c r="Q1401" s="689" t="s">
        <v>918</v>
      </c>
      <c r="R1401" s="689" t="s">
        <v>918</v>
      </c>
      <c r="S1401" s="689" t="s">
        <v>918</v>
      </c>
      <c r="T1401" s="689" t="s">
        <v>918</v>
      </c>
      <c r="U1401" s="689" t="s">
        <v>918</v>
      </c>
      <c r="V1401" s="689" t="s">
        <v>918</v>
      </c>
      <c r="W1401" s="689" t="s">
        <v>918</v>
      </c>
      <c r="X1401" s="689" t="s">
        <v>918</v>
      </c>
      <c r="Y1401" s="689" t="s">
        <v>918</v>
      </c>
      <c r="Z1401" s="689" t="s">
        <v>918</v>
      </c>
      <c r="AA1401" s="689" t="s">
        <v>918</v>
      </c>
      <c r="AB1401" s="689" t="s">
        <v>918</v>
      </c>
      <c r="AC1401" s="689" t="s">
        <v>918</v>
      </c>
      <c r="AD1401" s="689" t="s">
        <v>918</v>
      </c>
      <c r="AE1401" s="689" t="s">
        <v>918</v>
      </c>
      <c r="AF1401" s="689" t="s">
        <v>918</v>
      </c>
      <c r="AG1401" s="689" t="s">
        <v>918</v>
      </c>
      <c r="AH1401" s="689" t="s">
        <v>918</v>
      </c>
      <c r="AI1401" s="689" t="s">
        <v>918</v>
      </c>
      <c r="AJ1401" s="689" t="s">
        <v>918</v>
      </c>
      <c r="AK1401" s="689" t="s">
        <v>918</v>
      </c>
      <c r="AL1401" s="689" t="s">
        <v>918</v>
      </c>
      <c r="AM1401" s="726"/>
      <c r="AN1401" s="726"/>
      <c r="AO1401" s="726"/>
      <c r="AP1401" s="726"/>
      <c r="AQ1401" s="726"/>
      <c r="AR1401" s="726"/>
      <c r="AS1401" s="726"/>
      <c r="AT1401" s="726"/>
      <c r="AU1401" s="726"/>
      <c r="AV1401" s="726"/>
      <c r="AW1401" s="726"/>
      <c r="AX1401" s="726"/>
      <c r="AY1401" s="814"/>
      <c r="AZ1401" s="814"/>
      <c r="BA1401" s="814"/>
      <c r="BB1401" s="814"/>
      <c r="BC1401" s="814"/>
      <c r="BD1401" s="814"/>
      <c r="BE1401" s="814"/>
      <c r="BF1401" s="814"/>
      <c r="BG1401" s="814"/>
      <c r="BH1401" s="814"/>
      <c r="BI1401" s="814"/>
      <c r="BJ1401" s="814"/>
      <c r="BK1401" s="814"/>
      <c r="BL1401" s="814"/>
    </row>
    <row r="1402" spans="1:64" s="704" customFormat="1" ht="12" customHeight="1" outlineLevel="1" x14ac:dyDescent="0.25">
      <c r="A1402" s="774" t="s">
        <v>665</v>
      </c>
      <c r="B1402" s="775" t="s">
        <v>2064</v>
      </c>
      <c r="C1402" s="769"/>
      <c r="D1402" s="461" t="s">
        <v>2065</v>
      </c>
      <c r="E1402" s="689" t="s">
        <v>918</v>
      </c>
      <c r="F1402" s="689" t="s">
        <v>918</v>
      </c>
      <c r="G1402" s="689" t="s">
        <v>918</v>
      </c>
      <c r="H1402" s="689" t="s">
        <v>918</v>
      </c>
      <c r="I1402" s="689" t="s">
        <v>918</v>
      </c>
      <c r="J1402" s="689" t="s">
        <v>918</v>
      </c>
      <c r="K1402" s="689" t="s">
        <v>918</v>
      </c>
      <c r="L1402" s="689" t="s">
        <v>918</v>
      </c>
      <c r="M1402" s="689" t="s">
        <v>918</v>
      </c>
      <c r="N1402" s="689" t="s">
        <v>918</v>
      </c>
      <c r="O1402" s="689" t="s">
        <v>918</v>
      </c>
      <c r="P1402" s="689" t="s">
        <v>918</v>
      </c>
      <c r="Q1402" s="689" t="s">
        <v>918</v>
      </c>
      <c r="R1402" s="689" t="s">
        <v>918</v>
      </c>
      <c r="S1402" s="689" t="s">
        <v>918</v>
      </c>
      <c r="T1402" s="689" t="s">
        <v>918</v>
      </c>
      <c r="U1402" s="689" t="s">
        <v>918</v>
      </c>
      <c r="V1402" s="689" t="s">
        <v>918</v>
      </c>
      <c r="W1402" s="689" t="s">
        <v>918</v>
      </c>
      <c r="X1402" s="689" t="s">
        <v>918</v>
      </c>
      <c r="Y1402" s="689" t="s">
        <v>918</v>
      </c>
      <c r="Z1402" s="689" t="s">
        <v>918</v>
      </c>
      <c r="AA1402" s="689" t="s">
        <v>918</v>
      </c>
      <c r="AB1402" s="689" t="s">
        <v>918</v>
      </c>
      <c r="AC1402" s="689" t="s">
        <v>918</v>
      </c>
      <c r="AD1402" s="689" t="s">
        <v>918</v>
      </c>
      <c r="AE1402" s="689" t="s">
        <v>918</v>
      </c>
      <c r="AF1402" s="689" t="s">
        <v>918</v>
      </c>
      <c r="AG1402" s="689" t="s">
        <v>918</v>
      </c>
      <c r="AH1402" s="689" t="s">
        <v>918</v>
      </c>
      <c r="AI1402" s="689" t="s">
        <v>918</v>
      </c>
      <c r="AJ1402" s="689" t="s">
        <v>918</v>
      </c>
      <c r="AK1402" s="689" t="s">
        <v>918</v>
      </c>
      <c r="AL1402" s="689" t="s">
        <v>918</v>
      </c>
      <c r="AM1402" s="726"/>
      <c r="AN1402" s="726"/>
      <c r="AO1402" s="726"/>
      <c r="AP1402" s="726"/>
      <c r="AQ1402" s="726"/>
      <c r="AR1402" s="726"/>
      <c r="AS1402" s="726"/>
      <c r="AT1402" s="726"/>
      <c r="AU1402" s="726"/>
      <c r="AV1402" s="726"/>
      <c r="AW1402" s="726"/>
      <c r="AX1402" s="726"/>
      <c r="AY1402" s="814"/>
      <c r="AZ1402" s="814"/>
      <c r="BA1402" s="814"/>
      <c r="BB1402" s="814"/>
      <c r="BC1402" s="814"/>
      <c r="BD1402" s="814"/>
      <c r="BE1402" s="814"/>
      <c r="BF1402" s="814"/>
      <c r="BG1402" s="814"/>
      <c r="BH1402" s="814"/>
      <c r="BI1402" s="814"/>
      <c r="BJ1402" s="814"/>
      <c r="BK1402" s="814"/>
      <c r="BL1402" s="814"/>
    </row>
    <row r="1403" spans="1:64" s="704" customFormat="1" ht="12" customHeight="1" outlineLevel="1" x14ac:dyDescent="0.25">
      <c r="A1403" s="774" t="s">
        <v>666</v>
      </c>
      <c r="B1403" s="775" t="s">
        <v>2066</v>
      </c>
      <c r="C1403" s="769"/>
      <c r="D1403" s="461" t="s">
        <v>2067</v>
      </c>
      <c r="E1403" s="689" t="s">
        <v>918</v>
      </c>
      <c r="F1403" s="689" t="s">
        <v>918</v>
      </c>
      <c r="G1403" s="689" t="s">
        <v>918</v>
      </c>
      <c r="H1403" s="689" t="s">
        <v>918</v>
      </c>
      <c r="I1403" s="689" t="s">
        <v>918</v>
      </c>
      <c r="J1403" s="689" t="s">
        <v>918</v>
      </c>
      <c r="K1403" s="689" t="s">
        <v>918</v>
      </c>
      <c r="L1403" s="689" t="s">
        <v>918</v>
      </c>
      <c r="M1403" s="689" t="s">
        <v>918</v>
      </c>
      <c r="N1403" s="689" t="s">
        <v>918</v>
      </c>
      <c r="O1403" s="689" t="s">
        <v>918</v>
      </c>
      <c r="P1403" s="689" t="s">
        <v>918</v>
      </c>
      <c r="Q1403" s="689" t="s">
        <v>918</v>
      </c>
      <c r="R1403" s="689" t="s">
        <v>918</v>
      </c>
      <c r="S1403" s="689" t="s">
        <v>918</v>
      </c>
      <c r="T1403" s="689" t="s">
        <v>918</v>
      </c>
      <c r="U1403" s="689" t="s">
        <v>918</v>
      </c>
      <c r="V1403" s="689" t="s">
        <v>918</v>
      </c>
      <c r="W1403" s="689" t="s">
        <v>918</v>
      </c>
      <c r="X1403" s="689" t="s">
        <v>918</v>
      </c>
      <c r="Y1403" s="689" t="s">
        <v>918</v>
      </c>
      <c r="Z1403" s="689" t="s">
        <v>918</v>
      </c>
      <c r="AA1403" s="689" t="s">
        <v>918</v>
      </c>
      <c r="AB1403" s="689" t="s">
        <v>918</v>
      </c>
      <c r="AC1403" s="689" t="s">
        <v>918</v>
      </c>
      <c r="AD1403" s="689" t="s">
        <v>918</v>
      </c>
      <c r="AE1403" s="689" t="s">
        <v>918</v>
      </c>
      <c r="AF1403" s="689" t="s">
        <v>918</v>
      </c>
      <c r="AG1403" s="689" t="s">
        <v>918</v>
      </c>
      <c r="AH1403" s="689" t="s">
        <v>918</v>
      </c>
      <c r="AI1403" s="689" t="s">
        <v>918</v>
      </c>
      <c r="AJ1403" s="689" t="s">
        <v>918</v>
      </c>
      <c r="AK1403" s="689" t="s">
        <v>918</v>
      </c>
      <c r="AL1403" s="689" t="s">
        <v>918</v>
      </c>
      <c r="AM1403" s="726"/>
      <c r="AN1403" s="726"/>
      <c r="AO1403" s="726"/>
      <c r="AP1403" s="726"/>
      <c r="AQ1403" s="726"/>
      <c r="AR1403" s="726"/>
      <c r="AS1403" s="726"/>
      <c r="AT1403" s="726"/>
      <c r="AU1403" s="726"/>
      <c r="AV1403" s="726"/>
      <c r="AW1403" s="726"/>
      <c r="AX1403" s="726"/>
      <c r="AY1403" s="814"/>
      <c r="AZ1403" s="814"/>
      <c r="BA1403" s="814"/>
      <c r="BB1403" s="814"/>
      <c r="BC1403" s="814"/>
      <c r="BD1403" s="814"/>
      <c r="BE1403" s="814"/>
      <c r="BF1403" s="814"/>
      <c r="BG1403" s="814"/>
      <c r="BH1403" s="814"/>
      <c r="BI1403" s="814"/>
      <c r="BJ1403" s="814"/>
      <c r="BK1403" s="814"/>
      <c r="BL1403" s="814"/>
    </row>
    <row r="1404" spans="1:64" s="704" customFormat="1" ht="12" customHeight="1" outlineLevel="1" x14ac:dyDescent="0.25">
      <c r="A1404" s="774" t="s">
        <v>836</v>
      </c>
      <c r="B1404" s="775" t="s">
        <v>2068</v>
      </c>
      <c r="C1404" s="769"/>
      <c r="D1404" s="461" t="s">
        <v>2069</v>
      </c>
      <c r="E1404" s="689" t="s">
        <v>918</v>
      </c>
      <c r="F1404" s="689" t="s">
        <v>918</v>
      </c>
      <c r="G1404" s="689" t="s">
        <v>918</v>
      </c>
      <c r="H1404" s="689" t="s">
        <v>918</v>
      </c>
      <c r="I1404" s="689" t="s">
        <v>918</v>
      </c>
      <c r="J1404" s="689" t="s">
        <v>918</v>
      </c>
      <c r="K1404" s="689" t="s">
        <v>918</v>
      </c>
      <c r="L1404" s="689" t="s">
        <v>918</v>
      </c>
      <c r="M1404" s="689" t="s">
        <v>918</v>
      </c>
      <c r="N1404" s="689" t="s">
        <v>918</v>
      </c>
      <c r="O1404" s="689" t="s">
        <v>918</v>
      </c>
      <c r="P1404" s="689" t="s">
        <v>918</v>
      </c>
      <c r="Q1404" s="689" t="s">
        <v>918</v>
      </c>
      <c r="R1404" s="689" t="s">
        <v>918</v>
      </c>
      <c r="S1404" s="689" t="s">
        <v>918</v>
      </c>
      <c r="T1404" s="689" t="s">
        <v>918</v>
      </c>
      <c r="U1404" s="689" t="s">
        <v>918</v>
      </c>
      <c r="V1404" s="689" t="s">
        <v>918</v>
      </c>
      <c r="W1404" s="689" t="s">
        <v>918</v>
      </c>
      <c r="X1404" s="689" t="s">
        <v>918</v>
      </c>
      <c r="Y1404" s="689" t="s">
        <v>918</v>
      </c>
      <c r="Z1404" s="689" t="s">
        <v>918</v>
      </c>
      <c r="AA1404" s="689" t="s">
        <v>918</v>
      </c>
      <c r="AB1404" s="689" t="s">
        <v>918</v>
      </c>
      <c r="AC1404" s="689" t="s">
        <v>918</v>
      </c>
      <c r="AD1404" s="689" t="s">
        <v>918</v>
      </c>
      <c r="AE1404" s="689" t="s">
        <v>918</v>
      </c>
      <c r="AF1404" s="689" t="s">
        <v>918</v>
      </c>
      <c r="AG1404" s="689" t="s">
        <v>918</v>
      </c>
      <c r="AH1404" s="689" t="s">
        <v>918</v>
      </c>
      <c r="AI1404" s="689" t="s">
        <v>918</v>
      </c>
      <c r="AJ1404" s="689" t="s">
        <v>918</v>
      </c>
      <c r="AK1404" s="689" t="s">
        <v>918</v>
      </c>
      <c r="AL1404" s="689" t="s">
        <v>918</v>
      </c>
      <c r="AM1404" s="726"/>
      <c r="AN1404" s="726"/>
      <c r="AO1404" s="726"/>
      <c r="AP1404" s="726"/>
      <c r="AQ1404" s="726"/>
      <c r="AR1404" s="726"/>
      <c r="AS1404" s="726"/>
      <c r="AT1404" s="726"/>
      <c r="AU1404" s="726"/>
      <c r="AV1404" s="726"/>
      <c r="AW1404" s="726"/>
      <c r="AX1404" s="726"/>
      <c r="AY1404" s="814"/>
      <c r="AZ1404" s="814"/>
      <c r="BA1404" s="814"/>
      <c r="BB1404" s="814"/>
      <c r="BC1404" s="814"/>
      <c r="BD1404" s="814"/>
      <c r="BE1404" s="814"/>
      <c r="BF1404" s="814"/>
      <c r="BG1404" s="814"/>
      <c r="BH1404" s="814"/>
      <c r="BI1404" s="814"/>
      <c r="BJ1404" s="814"/>
      <c r="BK1404" s="814"/>
      <c r="BL1404" s="814"/>
    </row>
    <row r="1405" spans="1:64" s="704" customFormat="1" ht="12" customHeight="1" outlineLevel="1" x14ac:dyDescent="0.25">
      <c r="A1405" s="774" t="s">
        <v>837</v>
      </c>
      <c r="B1405" s="775" t="s">
        <v>2070</v>
      </c>
      <c r="C1405" s="769"/>
      <c r="D1405" s="461" t="s">
        <v>2071</v>
      </c>
      <c r="E1405" s="689" t="s">
        <v>918</v>
      </c>
      <c r="F1405" s="689" t="s">
        <v>918</v>
      </c>
      <c r="G1405" s="689" t="s">
        <v>918</v>
      </c>
      <c r="H1405" s="689" t="s">
        <v>918</v>
      </c>
      <c r="I1405" s="689" t="s">
        <v>918</v>
      </c>
      <c r="J1405" s="689" t="s">
        <v>918</v>
      </c>
      <c r="K1405" s="689" t="s">
        <v>918</v>
      </c>
      <c r="L1405" s="689" t="s">
        <v>918</v>
      </c>
      <c r="M1405" s="689" t="s">
        <v>918</v>
      </c>
      <c r="N1405" s="689" t="s">
        <v>918</v>
      </c>
      <c r="O1405" s="689" t="s">
        <v>918</v>
      </c>
      <c r="P1405" s="689" t="s">
        <v>918</v>
      </c>
      <c r="Q1405" s="689" t="s">
        <v>918</v>
      </c>
      <c r="R1405" s="689" t="s">
        <v>918</v>
      </c>
      <c r="S1405" s="689" t="s">
        <v>918</v>
      </c>
      <c r="T1405" s="689" t="s">
        <v>918</v>
      </c>
      <c r="U1405" s="689" t="s">
        <v>918</v>
      </c>
      <c r="V1405" s="689" t="s">
        <v>918</v>
      </c>
      <c r="W1405" s="689" t="s">
        <v>918</v>
      </c>
      <c r="X1405" s="689" t="s">
        <v>918</v>
      </c>
      <c r="Y1405" s="689" t="s">
        <v>918</v>
      </c>
      <c r="Z1405" s="689" t="s">
        <v>918</v>
      </c>
      <c r="AA1405" s="689" t="s">
        <v>918</v>
      </c>
      <c r="AB1405" s="689" t="s">
        <v>918</v>
      </c>
      <c r="AC1405" s="689" t="s">
        <v>918</v>
      </c>
      <c r="AD1405" s="689" t="s">
        <v>918</v>
      </c>
      <c r="AE1405" s="689" t="s">
        <v>918</v>
      </c>
      <c r="AF1405" s="689" t="s">
        <v>918</v>
      </c>
      <c r="AG1405" s="689" t="s">
        <v>918</v>
      </c>
      <c r="AH1405" s="689" t="s">
        <v>918</v>
      </c>
      <c r="AI1405" s="689" t="s">
        <v>918</v>
      </c>
      <c r="AJ1405" s="689" t="s">
        <v>918</v>
      </c>
      <c r="AK1405" s="689" t="s">
        <v>918</v>
      </c>
      <c r="AL1405" s="689" t="s">
        <v>918</v>
      </c>
      <c r="AM1405" s="726"/>
      <c r="AN1405" s="726"/>
      <c r="AO1405" s="726"/>
      <c r="AP1405" s="726"/>
      <c r="AQ1405" s="726"/>
      <c r="AR1405" s="726"/>
      <c r="AS1405" s="726"/>
      <c r="AT1405" s="726"/>
      <c r="AU1405" s="726"/>
      <c r="AV1405" s="726"/>
      <c r="AW1405" s="726"/>
      <c r="AX1405" s="726"/>
      <c r="AY1405" s="814"/>
      <c r="AZ1405" s="814"/>
      <c r="BA1405" s="814"/>
      <c r="BB1405" s="814"/>
      <c r="BC1405" s="814"/>
      <c r="BD1405" s="814"/>
      <c r="BE1405" s="814"/>
      <c r="BF1405" s="814"/>
      <c r="BG1405" s="814"/>
      <c r="BH1405" s="814"/>
      <c r="BI1405" s="814"/>
      <c r="BJ1405" s="814"/>
      <c r="BK1405" s="814"/>
      <c r="BL1405" s="814"/>
    </row>
    <row r="1406" spans="1:64" s="704" customFormat="1" ht="12" customHeight="1" outlineLevel="1" x14ac:dyDescent="0.25">
      <c r="A1406" s="774" t="s">
        <v>671</v>
      </c>
      <c r="B1406" s="775" t="s">
        <v>2072</v>
      </c>
      <c r="C1406" s="769"/>
      <c r="D1406" s="461" t="s">
        <v>2073</v>
      </c>
      <c r="E1406" s="689" t="s">
        <v>918</v>
      </c>
      <c r="F1406" s="689" t="s">
        <v>918</v>
      </c>
      <c r="G1406" s="689" t="s">
        <v>918</v>
      </c>
      <c r="H1406" s="689" t="s">
        <v>918</v>
      </c>
      <c r="I1406" s="689" t="s">
        <v>918</v>
      </c>
      <c r="J1406" s="689" t="s">
        <v>918</v>
      </c>
      <c r="K1406" s="689" t="s">
        <v>918</v>
      </c>
      <c r="L1406" s="689" t="s">
        <v>918</v>
      </c>
      <c r="M1406" s="689" t="s">
        <v>918</v>
      </c>
      <c r="N1406" s="689" t="s">
        <v>918</v>
      </c>
      <c r="O1406" s="689" t="s">
        <v>918</v>
      </c>
      <c r="P1406" s="689" t="s">
        <v>918</v>
      </c>
      <c r="Q1406" s="689" t="s">
        <v>918</v>
      </c>
      <c r="R1406" s="689" t="s">
        <v>918</v>
      </c>
      <c r="S1406" s="689" t="s">
        <v>918</v>
      </c>
      <c r="T1406" s="689" t="s">
        <v>918</v>
      </c>
      <c r="U1406" s="689" t="s">
        <v>918</v>
      </c>
      <c r="V1406" s="689" t="s">
        <v>918</v>
      </c>
      <c r="W1406" s="689" t="s">
        <v>918</v>
      </c>
      <c r="X1406" s="689" t="s">
        <v>918</v>
      </c>
      <c r="Y1406" s="689" t="s">
        <v>918</v>
      </c>
      <c r="Z1406" s="689" t="s">
        <v>918</v>
      </c>
      <c r="AA1406" s="689" t="s">
        <v>918</v>
      </c>
      <c r="AB1406" s="689" t="s">
        <v>918</v>
      </c>
      <c r="AC1406" s="689" t="s">
        <v>918</v>
      </c>
      <c r="AD1406" s="689" t="s">
        <v>918</v>
      </c>
      <c r="AE1406" s="689" t="s">
        <v>918</v>
      </c>
      <c r="AF1406" s="689" t="s">
        <v>918</v>
      </c>
      <c r="AG1406" s="689" t="s">
        <v>918</v>
      </c>
      <c r="AH1406" s="689" t="s">
        <v>918</v>
      </c>
      <c r="AI1406" s="689" t="s">
        <v>918</v>
      </c>
      <c r="AJ1406" s="689" t="s">
        <v>918</v>
      </c>
      <c r="AK1406" s="689" t="s">
        <v>918</v>
      </c>
      <c r="AL1406" s="689" t="s">
        <v>918</v>
      </c>
      <c r="AM1406" s="726"/>
      <c r="AN1406" s="726"/>
      <c r="AO1406" s="726"/>
      <c r="AP1406" s="726"/>
      <c r="AQ1406" s="726"/>
      <c r="AR1406" s="726"/>
      <c r="AS1406" s="726"/>
      <c r="AT1406" s="726"/>
      <c r="AU1406" s="726"/>
      <c r="AV1406" s="726"/>
      <c r="AW1406" s="726"/>
      <c r="AX1406" s="726"/>
      <c r="AY1406" s="814"/>
      <c r="AZ1406" s="814"/>
      <c r="BA1406" s="814"/>
      <c r="BB1406" s="814"/>
      <c r="BC1406" s="814"/>
      <c r="BD1406" s="814"/>
      <c r="BE1406" s="814"/>
      <c r="BF1406" s="814"/>
      <c r="BG1406" s="814"/>
      <c r="BH1406" s="814"/>
      <c r="BI1406" s="814"/>
      <c r="BJ1406" s="814"/>
      <c r="BK1406" s="814"/>
      <c r="BL1406" s="814"/>
    </row>
    <row r="1407" spans="1:64" s="704" customFormat="1" ht="12" customHeight="1" outlineLevel="1" x14ac:dyDescent="0.25">
      <c r="A1407" s="776"/>
      <c r="B1407" s="775" t="s">
        <v>2074</v>
      </c>
      <c r="C1407" s="769"/>
      <c r="D1407" s="461" t="s">
        <v>2075</v>
      </c>
      <c r="E1407" s="689" t="s">
        <v>918</v>
      </c>
      <c r="F1407" s="689" t="s">
        <v>918</v>
      </c>
      <c r="G1407" s="689" t="s">
        <v>918</v>
      </c>
      <c r="H1407" s="689" t="s">
        <v>918</v>
      </c>
      <c r="I1407" s="689" t="s">
        <v>918</v>
      </c>
      <c r="J1407" s="689" t="s">
        <v>918</v>
      </c>
      <c r="K1407" s="689" t="s">
        <v>918</v>
      </c>
      <c r="L1407" s="689" t="s">
        <v>918</v>
      </c>
      <c r="M1407" s="689" t="s">
        <v>918</v>
      </c>
      <c r="N1407" s="689" t="s">
        <v>918</v>
      </c>
      <c r="O1407" s="689" t="s">
        <v>918</v>
      </c>
      <c r="P1407" s="689" t="s">
        <v>918</v>
      </c>
      <c r="Q1407" s="689" t="s">
        <v>918</v>
      </c>
      <c r="R1407" s="689" t="s">
        <v>918</v>
      </c>
      <c r="S1407" s="689" t="s">
        <v>918</v>
      </c>
      <c r="T1407" s="689" t="s">
        <v>918</v>
      </c>
      <c r="U1407" s="689" t="s">
        <v>918</v>
      </c>
      <c r="V1407" s="689" t="s">
        <v>918</v>
      </c>
      <c r="W1407" s="689" t="s">
        <v>918</v>
      </c>
      <c r="X1407" s="689" t="s">
        <v>918</v>
      </c>
      <c r="Y1407" s="689" t="s">
        <v>918</v>
      </c>
      <c r="Z1407" s="689" t="s">
        <v>918</v>
      </c>
      <c r="AA1407" s="689" t="s">
        <v>918</v>
      </c>
      <c r="AB1407" s="689" t="s">
        <v>918</v>
      </c>
      <c r="AC1407" s="689" t="s">
        <v>918</v>
      </c>
      <c r="AD1407" s="689" t="s">
        <v>918</v>
      </c>
      <c r="AE1407" s="689" t="s">
        <v>918</v>
      </c>
      <c r="AF1407" s="689" t="s">
        <v>918</v>
      </c>
      <c r="AG1407" s="689" t="s">
        <v>918</v>
      </c>
      <c r="AH1407" s="689" t="s">
        <v>918</v>
      </c>
      <c r="AI1407" s="689" t="s">
        <v>918</v>
      </c>
      <c r="AJ1407" s="689" t="s">
        <v>918</v>
      </c>
      <c r="AK1407" s="689" t="s">
        <v>918</v>
      </c>
      <c r="AL1407" s="689" t="s">
        <v>918</v>
      </c>
      <c r="AM1407" s="726"/>
      <c r="AN1407" s="726"/>
      <c r="AO1407" s="726"/>
      <c r="AP1407" s="726"/>
      <c r="AQ1407" s="726"/>
      <c r="AR1407" s="726"/>
      <c r="AS1407" s="726"/>
      <c r="AT1407" s="726"/>
      <c r="AU1407" s="726"/>
      <c r="AV1407" s="726"/>
      <c r="AW1407" s="726"/>
      <c r="AX1407" s="726"/>
      <c r="AY1407" s="814"/>
      <c r="AZ1407" s="814"/>
      <c r="BA1407" s="814"/>
      <c r="BB1407" s="814"/>
      <c r="BC1407" s="814"/>
      <c r="BD1407" s="814"/>
      <c r="BE1407" s="814"/>
      <c r="BF1407" s="814"/>
      <c r="BG1407" s="814"/>
      <c r="BH1407" s="814"/>
      <c r="BI1407" s="814"/>
      <c r="BJ1407" s="814"/>
      <c r="BK1407" s="814"/>
      <c r="BL1407" s="814"/>
    </row>
    <row r="1408" spans="1:64" s="704" customFormat="1" ht="12" customHeight="1" outlineLevel="1" x14ac:dyDescent="0.25">
      <c r="A1408" s="776"/>
      <c r="B1408" s="775"/>
      <c r="C1408" s="769"/>
      <c r="D1408" s="461"/>
      <c r="E1408" s="689"/>
      <c r="F1408" s="689"/>
      <c r="G1408" s="689"/>
      <c r="H1408" s="689"/>
      <c r="I1408" s="689"/>
      <c r="J1408" s="689"/>
      <c r="K1408" s="689"/>
      <c r="L1408" s="689"/>
      <c r="M1408" s="689"/>
      <c r="N1408" s="689"/>
      <c r="O1408" s="689"/>
      <c r="P1408" s="689"/>
      <c r="Q1408" s="689"/>
      <c r="R1408" s="689"/>
      <c r="S1408" s="689"/>
      <c r="T1408" s="689"/>
      <c r="U1408" s="689"/>
      <c r="V1408" s="689"/>
      <c r="W1408" s="689"/>
      <c r="X1408" s="689"/>
      <c r="Y1408" s="689"/>
      <c r="Z1408" s="689"/>
      <c r="AA1408" s="689"/>
      <c r="AB1408" s="689"/>
      <c r="AC1408" s="689"/>
      <c r="AD1408" s="689"/>
      <c r="AE1408" s="689"/>
      <c r="AF1408" s="689"/>
      <c r="AG1408" s="689"/>
      <c r="AH1408" s="689"/>
      <c r="AI1408" s="689"/>
      <c r="AJ1408" s="689"/>
      <c r="AK1408" s="689"/>
      <c r="AL1408" s="689"/>
      <c r="AM1408" s="726"/>
      <c r="AN1408" s="726"/>
      <c r="AO1408" s="726"/>
      <c r="AP1408" s="726"/>
      <c r="AQ1408" s="726"/>
      <c r="AR1408" s="726"/>
      <c r="AS1408" s="726"/>
      <c r="AT1408" s="726"/>
      <c r="AU1408" s="726"/>
      <c r="AV1408" s="726"/>
      <c r="AW1408" s="726"/>
      <c r="AX1408" s="726"/>
      <c r="AY1408" s="814"/>
      <c r="AZ1408" s="814"/>
      <c r="BA1408" s="814"/>
      <c r="BB1408" s="814"/>
      <c r="BC1408" s="814"/>
      <c r="BD1408" s="814"/>
      <c r="BE1408" s="814"/>
      <c r="BF1408" s="814"/>
      <c r="BG1408" s="814"/>
      <c r="BH1408" s="814"/>
      <c r="BI1408" s="814"/>
      <c r="BJ1408" s="814"/>
      <c r="BK1408" s="814"/>
      <c r="BL1408" s="814"/>
    </row>
    <row r="1409" spans="1:64" s="704" customFormat="1" ht="12" customHeight="1" outlineLevel="1" x14ac:dyDescent="0.25">
      <c r="A1409" s="774" t="s">
        <v>838</v>
      </c>
      <c r="B1409" s="775" t="s">
        <v>2076</v>
      </c>
      <c r="C1409" s="769"/>
      <c r="D1409" s="461" t="s">
        <v>2077</v>
      </c>
      <c r="E1409" s="689" t="s">
        <v>918</v>
      </c>
      <c r="F1409" s="689" t="s">
        <v>918</v>
      </c>
      <c r="G1409" s="689" t="s">
        <v>918</v>
      </c>
      <c r="H1409" s="689" t="s">
        <v>918</v>
      </c>
      <c r="I1409" s="689" t="s">
        <v>918</v>
      </c>
      <c r="J1409" s="689" t="s">
        <v>918</v>
      </c>
      <c r="K1409" s="689" t="s">
        <v>918</v>
      </c>
      <c r="L1409" s="689" t="s">
        <v>918</v>
      </c>
      <c r="M1409" s="689" t="s">
        <v>918</v>
      </c>
      <c r="N1409" s="689" t="s">
        <v>918</v>
      </c>
      <c r="O1409" s="689" t="s">
        <v>918</v>
      </c>
      <c r="P1409" s="689" t="s">
        <v>918</v>
      </c>
      <c r="Q1409" s="689" t="s">
        <v>918</v>
      </c>
      <c r="R1409" s="689" t="s">
        <v>918</v>
      </c>
      <c r="S1409" s="689" t="s">
        <v>918</v>
      </c>
      <c r="T1409" s="689" t="s">
        <v>918</v>
      </c>
      <c r="U1409" s="689" t="s">
        <v>918</v>
      </c>
      <c r="V1409" s="689" t="s">
        <v>918</v>
      </c>
      <c r="W1409" s="689" t="s">
        <v>918</v>
      </c>
      <c r="X1409" s="689" t="s">
        <v>918</v>
      </c>
      <c r="Y1409" s="689" t="s">
        <v>918</v>
      </c>
      <c r="Z1409" s="689" t="s">
        <v>918</v>
      </c>
      <c r="AA1409" s="689" t="s">
        <v>918</v>
      </c>
      <c r="AB1409" s="689" t="s">
        <v>918</v>
      </c>
      <c r="AC1409" s="689" t="s">
        <v>918</v>
      </c>
      <c r="AD1409" s="689" t="s">
        <v>918</v>
      </c>
      <c r="AE1409" s="689" t="s">
        <v>918</v>
      </c>
      <c r="AF1409" s="689" t="s">
        <v>918</v>
      </c>
      <c r="AG1409" s="689" t="s">
        <v>918</v>
      </c>
      <c r="AH1409" s="689" t="s">
        <v>918</v>
      </c>
      <c r="AI1409" s="689" t="s">
        <v>918</v>
      </c>
      <c r="AJ1409" s="689" t="s">
        <v>918</v>
      </c>
      <c r="AK1409" s="689" t="s">
        <v>918</v>
      </c>
      <c r="AL1409" s="689" t="s">
        <v>918</v>
      </c>
      <c r="AM1409" s="726"/>
      <c r="AN1409" s="726"/>
      <c r="AO1409" s="726"/>
      <c r="AP1409" s="726"/>
      <c r="AQ1409" s="726"/>
      <c r="AR1409" s="726"/>
      <c r="AS1409" s="726"/>
      <c r="AT1409" s="726"/>
      <c r="AU1409" s="726"/>
      <c r="AV1409" s="726"/>
      <c r="AW1409" s="726"/>
      <c r="AX1409" s="726"/>
      <c r="AY1409" s="814"/>
      <c r="AZ1409" s="814"/>
      <c r="BA1409" s="814"/>
      <c r="BB1409" s="814"/>
      <c r="BC1409" s="814"/>
      <c r="BD1409" s="814"/>
      <c r="BE1409" s="814"/>
      <c r="BF1409" s="814"/>
      <c r="BG1409" s="814"/>
      <c r="BH1409" s="814"/>
      <c r="BI1409" s="814"/>
      <c r="BJ1409" s="814"/>
      <c r="BK1409" s="814"/>
      <c r="BL1409" s="814"/>
    </row>
    <row r="1410" spans="1:64" s="704" customFormat="1" ht="12" customHeight="1" outlineLevel="1" x14ac:dyDescent="0.25">
      <c r="A1410" s="774" t="s">
        <v>839</v>
      </c>
      <c r="B1410" s="775" t="s">
        <v>2078</v>
      </c>
      <c r="C1410" s="769"/>
      <c r="D1410" s="461" t="s">
        <v>2079</v>
      </c>
      <c r="E1410" s="689" t="s">
        <v>918</v>
      </c>
      <c r="F1410" s="689" t="s">
        <v>918</v>
      </c>
      <c r="G1410" s="689" t="s">
        <v>918</v>
      </c>
      <c r="H1410" s="689" t="s">
        <v>918</v>
      </c>
      <c r="I1410" s="689" t="s">
        <v>918</v>
      </c>
      <c r="J1410" s="689" t="s">
        <v>918</v>
      </c>
      <c r="K1410" s="689" t="s">
        <v>918</v>
      </c>
      <c r="L1410" s="689" t="s">
        <v>918</v>
      </c>
      <c r="M1410" s="689" t="s">
        <v>918</v>
      </c>
      <c r="N1410" s="689" t="s">
        <v>918</v>
      </c>
      <c r="O1410" s="689" t="s">
        <v>918</v>
      </c>
      <c r="P1410" s="689" t="s">
        <v>918</v>
      </c>
      <c r="Q1410" s="689" t="s">
        <v>918</v>
      </c>
      <c r="R1410" s="689" t="s">
        <v>918</v>
      </c>
      <c r="S1410" s="689" t="s">
        <v>918</v>
      </c>
      <c r="T1410" s="689" t="s">
        <v>918</v>
      </c>
      <c r="U1410" s="689" t="s">
        <v>918</v>
      </c>
      <c r="V1410" s="689" t="s">
        <v>918</v>
      </c>
      <c r="W1410" s="689" t="s">
        <v>918</v>
      </c>
      <c r="X1410" s="689" t="s">
        <v>918</v>
      </c>
      <c r="Y1410" s="689" t="s">
        <v>918</v>
      </c>
      <c r="Z1410" s="689" t="s">
        <v>918</v>
      </c>
      <c r="AA1410" s="689" t="s">
        <v>918</v>
      </c>
      <c r="AB1410" s="689" t="s">
        <v>918</v>
      </c>
      <c r="AC1410" s="689" t="s">
        <v>918</v>
      </c>
      <c r="AD1410" s="689" t="s">
        <v>918</v>
      </c>
      <c r="AE1410" s="689" t="s">
        <v>918</v>
      </c>
      <c r="AF1410" s="689" t="s">
        <v>918</v>
      </c>
      <c r="AG1410" s="689" t="s">
        <v>918</v>
      </c>
      <c r="AH1410" s="689" t="s">
        <v>918</v>
      </c>
      <c r="AI1410" s="689" t="s">
        <v>918</v>
      </c>
      <c r="AJ1410" s="689" t="s">
        <v>918</v>
      </c>
      <c r="AK1410" s="689" t="s">
        <v>918</v>
      </c>
      <c r="AL1410" s="689" t="s">
        <v>918</v>
      </c>
      <c r="AM1410" s="726"/>
      <c r="AN1410" s="726"/>
      <c r="AO1410" s="726"/>
      <c r="AP1410" s="726"/>
      <c r="AQ1410" s="726"/>
      <c r="AR1410" s="726"/>
      <c r="AS1410" s="726"/>
      <c r="AT1410" s="726"/>
      <c r="AU1410" s="726"/>
      <c r="AV1410" s="726"/>
      <c r="AW1410" s="726"/>
      <c r="AX1410" s="726"/>
      <c r="AY1410" s="814"/>
      <c r="AZ1410" s="814"/>
      <c r="BA1410" s="814"/>
      <c r="BB1410" s="814"/>
      <c r="BC1410" s="814"/>
      <c r="BD1410" s="814"/>
      <c r="BE1410" s="814"/>
      <c r="BF1410" s="814"/>
      <c r="BG1410" s="814"/>
      <c r="BH1410" s="814"/>
      <c r="BI1410" s="814"/>
      <c r="BJ1410" s="814"/>
      <c r="BK1410" s="814"/>
      <c r="BL1410" s="814"/>
    </row>
    <row r="1411" spans="1:64" s="704" customFormat="1" ht="12" customHeight="1" outlineLevel="1" x14ac:dyDescent="0.25">
      <c r="A1411" s="774" t="s">
        <v>803</v>
      </c>
      <c r="B1411" s="775" t="s">
        <v>2080</v>
      </c>
      <c r="C1411" s="769"/>
      <c r="D1411" s="461" t="s">
        <v>2081</v>
      </c>
      <c r="E1411" s="689" t="s">
        <v>918</v>
      </c>
      <c r="F1411" s="689" t="s">
        <v>918</v>
      </c>
      <c r="G1411" s="689" t="s">
        <v>918</v>
      </c>
      <c r="H1411" s="689" t="s">
        <v>918</v>
      </c>
      <c r="I1411" s="689" t="s">
        <v>918</v>
      </c>
      <c r="J1411" s="689" t="s">
        <v>918</v>
      </c>
      <c r="K1411" s="689" t="s">
        <v>918</v>
      </c>
      <c r="L1411" s="689" t="s">
        <v>918</v>
      </c>
      <c r="M1411" s="689" t="s">
        <v>918</v>
      </c>
      <c r="N1411" s="689" t="s">
        <v>918</v>
      </c>
      <c r="O1411" s="689" t="s">
        <v>918</v>
      </c>
      <c r="P1411" s="689" t="s">
        <v>918</v>
      </c>
      <c r="Q1411" s="689" t="s">
        <v>918</v>
      </c>
      <c r="R1411" s="689" t="s">
        <v>918</v>
      </c>
      <c r="S1411" s="689" t="s">
        <v>918</v>
      </c>
      <c r="T1411" s="689" t="s">
        <v>918</v>
      </c>
      <c r="U1411" s="689" t="s">
        <v>918</v>
      </c>
      <c r="V1411" s="689" t="s">
        <v>918</v>
      </c>
      <c r="W1411" s="689" t="s">
        <v>918</v>
      </c>
      <c r="X1411" s="689" t="s">
        <v>918</v>
      </c>
      <c r="Y1411" s="689" t="s">
        <v>918</v>
      </c>
      <c r="Z1411" s="689" t="s">
        <v>918</v>
      </c>
      <c r="AA1411" s="689" t="s">
        <v>918</v>
      </c>
      <c r="AB1411" s="689" t="s">
        <v>918</v>
      </c>
      <c r="AC1411" s="689" t="s">
        <v>918</v>
      </c>
      <c r="AD1411" s="689" t="s">
        <v>918</v>
      </c>
      <c r="AE1411" s="689" t="s">
        <v>918</v>
      </c>
      <c r="AF1411" s="689" t="s">
        <v>918</v>
      </c>
      <c r="AG1411" s="689" t="s">
        <v>918</v>
      </c>
      <c r="AH1411" s="689" t="s">
        <v>918</v>
      </c>
      <c r="AI1411" s="689" t="s">
        <v>918</v>
      </c>
      <c r="AJ1411" s="689" t="s">
        <v>918</v>
      </c>
      <c r="AK1411" s="689" t="s">
        <v>918</v>
      </c>
      <c r="AL1411" s="689" t="s">
        <v>918</v>
      </c>
      <c r="AM1411" s="726"/>
      <c r="AN1411" s="726"/>
      <c r="AO1411" s="726"/>
      <c r="AP1411" s="726"/>
      <c r="AQ1411" s="726"/>
      <c r="AR1411" s="726"/>
      <c r="AS1411" s="726"/>
      <c r="AT1411" s="726"/>
      <c r="AU1411" s="726"/>
      <c r="AV1411" s="726"/>
      <c r="AW1411" s="726"/>
      <c r="AX1411" s="726"/>
      <c r="AY1411" s="814"/>
      <c r="AZ1411" s="814"/>
      <c r="BA1411" s="814"/>
      <c r="BB1411" s="814"/>
      <c r="BC1411" s="814"/>
      <c r="BD1411" s="814"/>
      <c r="BE1411" s="814"/>
      <c r="BF1411" s="814"/>
      <c r="BG1411" s="814"/>
      <c r="BH1411" s="814"/>
      <c r="BI1411" s="814"/>
      <c r="BJ1411" s="814"/>
      <c r="BK1411" s="814"/>
      <c r="BL1411" s="814"/>
    </row>
    <row r="1412" spans="1:64" s="704" customFormat="1" ht="12" customHeight="1" outlineLevel="1" x14ac:dyDescent="0.25">
      <c r="A1412" s="774" t="s">
        <v>840</v>
      </c>
      <c r="B1412" s="775" t="s">
        <v>2082</v>
      </c>
      <c r="C1412" s="769"/>
      <c r="D1412" s="461" t="s">
        <v>2083</v>
      </c>
      <c r="E1412" s="689" t="s">
        <v>918</v>
      </c>
      <c r="F1412" s="689" t="s">
        <v>918</v>
      </c>
      <c r="G1412" s="689" t="s">
        <v>918</v>
      </c>
      <c r="H1412" s="689" t="s">
        <v>918</v>
      </c>
      <c r="I1412" s="689" t="s">
        <v>918</v>
      </c>
      <c r="J1412" s="689" t="s">
        <v>918</v>
      </c>
      <c r="K1412" s="689" t="s">
        <v>918</v>
      </c>
      <c r="L1412" s="689" t="s">
        <v>918</v>
      </c>
      <c r="M1412" s="689" t="s">
        <v>918</v>
      </c>
      <c r="N1412" s="689" t="s">
        <v>918</v>
      </c>
      <c r="O1412" s="689" t="s">
        <v>918</v>
      </c>
      <c r="P1412" s="689" t="s">
        <v>918</v>
      </c>
      <c r="Q1412" s="689" t="s">
        <v>918</v>
      </c>
      <c r="R1412" s="689" t="s">
        <v>918</v>
      </c>
      <c r="S1412" s="689" t="s">
        <v>918</v>
      </c>
      <c r="T1412" s="689" t="s">
        <v>918</v>
      </c>
      <c r="U1412" s="689" t="s">
        <v>918</v>
      </c>
      <c r="V1412" s="689" t="s">
        <v>918</v>
      </c>
      <c r="W1412" s="689" t="s">
        <v>918</v>
      </c>
      <c r="X1412" s="689" t="s">
        <v>918</v>
      </c>
      <c r="Y1412" s="689" t="s">
        <v>918</v>
      </c>
      <c r="Z1412" s="689" t="s">
        <v>918</v>
      </c>
      <c r="AA1412" s="689" t="s">
        <v>918</v>
      </c>
      <c r="AB1412" s="689" t="s">
        <v>918</v>
      </c>
      <c r="AC1412" s="689" t="s">
        <v>918</v>
      </c>
      <c r="AD1412" s="689" t="s">
        <v>918</v>
      </c>
      <c r="AE1412" s="689" t="s">
        <v>918</v>
      </c>
      <c r="AF1412" s="689" t="s">
        <v>918</v>
      </c>
      <c r="AG1412" s="689" t="s">
        <v>918</v>
      </c>
      <c r="AH1412" s="689" t="s">
        <v>918</v>
      </c>
      <c r="AI1412" s="689" t="s">
        <v>918</v>
      </c>
      <c r="AJ1412" s="689" t="s">
        <v>918</v>
      </c>
      <c r="AK1412" s="689" t="s">
        <v>918</v>
      </c>
      <c r="AL1412" s="689" t="s">
        <v>918</v>
      </c>
      <c r="AM1412" s="726"/>
      <c r="AN1412" s="726"/>
      <c r="AO1412" s="726"/>
      <c r="AP1412" s="726"/>
      <c r="AQ1412" s="726"/>
      <c r="AR1412" s="726"/>
      <c r="AS1412" s="726"/>
      <c r="AT1412" s="726"/>
      <c r="AU1412" s="726"/>
      <c r="AV1412" s="726"/>
      <c r="AW1412" s="726"/>
      <c r="AX1412" s="726"/>
      <c r="AY1412" s="814"/>
      <c r="AZ1412" s="814"/>
      <c r="BA1412" s="814"/>
      <c r="BB1412" s="814"/>
      <c r="BC1412" s="814"/>
      <c r="BD1412" s="814"/>
      <c r="BE1412" s="814"/>
      <c r="BF1412" s="814"/>
      <c r="BG1412" s="814"/>
      <c r="BH1412" s="814"/>
      <c r="BI1412" s="814"/>
      <c r="BJ1412" s="814"/>
      <c r="BK1412" s="814"/>
      <c r="BL1412" s="814"/>
    </row>
    <row r="1413" spans="1:64" s="704" customFormat="1" ht="12" customHeight="1" outlineLevel="1" x14ac:dyDescent="0.25">
      <c r="A1413" s="726"/>
      <c r="B1413" s="775"/>
      <c r="C1413" s="769"/>
      <c r="D1413" s="726"/>
      <c r="E1413" s="740"/>
      <c r="F1413" s="740"/>
      <c r="G1413" s="740"/>
      <c r="H1413" s="740"/>
      <c r="I1413" s="740"/>
      <c r="J1413" s="740"/>
      <c r="K1413" s="740"/>
      <c r="L1413" s="740"/>
      <c r="M1413" s="740"/>
      <c r="N1413" s="740"/>
      <c r="O1413" s="740"/>
      <c r="P1413" s="740"/>
      <c r="Q1413" s="740"/>
      <c r="R1413" s="740"/>
      <c r="S1413" s="740"/>
      <c r="T1413" s="740"/>
      <c r="U1413" s="740"/>
      <c r="V1413" s="740"/>
      <c r="W1413" s="740"/>
      <c r="X1413" s="740"/>
      <c r="Y1413" s="740"/>
      <c r="Z1413" s="740"/>
      <c r="AA1413" s="740"/>
      <c r="AB1413" s="740"/>
      <c r="AC1413" s="740"/>
      <c r="AD1413" s="740"/>
      <c r="AE1413" s="740"/>
      <c r="AF1413" s="740"/>
      <c r="AG1413" s="740"/>
      <c r="AH1413" s="740"/>
      <c r="AI1413" s="740"/>
      <c r="AJ1413" s="740"/>
      <c r="AK1413" s="740"/>
      <c r="AL1413" s="740"/>
      <c r="AM1413" s="726"/>
      <c r="AN1413" s="726"/>
      <c r="AO1413" s="726"/>
      <c r="AP1413" s="726"/>
      <c r="AQ1413" s="726"/>
      <c r="AR1413" s="726"/>
      <c r="AS1413" s="726"/>
      <c r="AT1413" s="726"/>
      <c r="AU1413" s="726"/>
      <c r="AV1413" s="726"/>
      <c r="AW1413" s="726"/>
      <c r="AX1413" s="726"/>
      <c r="AY1413" s="814"/>
      <c r="AZ1413" s="814"/>
      <c r="BA1413" s="814"/>
      <c r="BB1413" s="814"/>
      <c r="BC1413" s="814"/>
      <c r="BD1413" s="814"/>
      <c r="BE1413" s="814"/>
      <c r="BF1413" s="814"/>
      <c r="BG1413" s="814"/>
      <c r="BH1413" s="814"/>
      <c r="BI1413" s="814"/>
      <c r="BJ1413" s="814"/>
      <c r="BK1413" s="814"/>
      <c r="BL1413" s="814"/>
    </row>
    <row r="1414" spans="1:64" s="704" customFormat="1" ht="12" customHeight="1" x14ac:dyDescent="0.25">
      <c r="A1414" s="725" t="s">
        <v>2089</v>
      </c>
      <c r="B1414" s="777"/>
      <c r="C1414" s="771"/>
      <c r="D1414" s="770"/>
      <c r="E1414" s="771"/>
      <c r="F1414" s="771"/>
      <c r="G1414" s="771"/>
      <c r="H1414" s="771"/>
      <c r="I1414" s="771"/>
      <c r="J1414" s="771"/>
      <c r="K1414" s="771"/>
      <c r="L1414" s="771"/>
      <c r="M1414" s="771"/>
      <c r="N1414" s="771"/>
      <c r="O1414" s="771"/>
      <c r="P1414" s="771"/>
      <c r="Q1414" s="771"/>
      <c r="R1414" s="771"/>
      <c r="S1414" s="771"/>
      <c r="T1414" s="771"/>
      <c r="U1414" s="771"/>
      <c r="V1414" s="771"/>
      <c r="W1414" s="771"/>
      <c r="X1414" s="771"/>
      <c r="Y1414" s="771"/>
      <c r="Z1414" s="771"/>
      <c r="AA1414" s="771"/>
      <c r="AB1414" s="771"/>
      <c r="AC1414" s="771"/>
      <c r="AD1414" s="771"/>
      <c r="AE1414" s="771"/>
      <c r="AF1414" s="771"/>
      <c r="AG1414" s="771"/>
      <c r="AH1414" s="771"/>
      <c r="AI1414" s="771"/>
      <c r="AJ1414" s="771"/>
      <c r="AK1414" s="771"/>
      <c r="AL1414" s="771"/>
      <c r="AM1414" s="726"/>
      <c r="AN1414" s="726"/>
      <c r="AO1414" s="726"/>
      <c r="AP1414" s="726"/>
      <c r="AQ1414" s="726"/>
      <c r="AR1414" s="726"/>
      <c r="AS1414" s="726"/>
      <c r="AT1414" s="726"/>
      <c r="AU1414" s="726"/>
      <c r="AV1414" s="726"/>
      <c r="AW1414" s="726"/>
      <c r="AX1414" s="726"/>
      <c r="AY1414" s="814"/>
      <c r="AZ1414" s="814"/>
      <c r="BA1414" s="814"/>
      <c r="BB1414" s="814"/>
      <c r="BC1414" s="814"/>
      <c r="BD1414" s="814"/>
      <c r="BE1414" s="814"/>
      <c r="BF1414" s="814"/>
      <c r="BG1414" s="814"/>
      <c r="BH1414" s="814"/>
      <c r="BI1414" s="814"/>
      <c r="BJ1414" s="814"/>
      <c r="BK1414" s="814"/>
      <c r="BL1414" s="814"/>
    </row>
    <row r="1415" spans="1:64" s="704" customFormat="1" ht="12" customHeight="1" x14ac:dyDescent="0.25">
      <c r="A1415" s="726"/>
      <c r="B1415" s="777"/>
      <c r="C1415" s="771"/>
      <c r="D1415" s="692"/>
      <c r="E1415" s="693" t="s">
        <v>585</v>
      </c>
      <c r="F1415" s="693" t="s">
        <v>586</v>
      </c>
      <c r="G1415" s="693" t="s">
        <v>587</v>
      </c>
      <c r="H1415" s="693" t="s">
        <v>588</v>
      </c>
      <c r="I1415" s="693" t="s">
        <v>589</v>
      </c>
      <c r="J1415" s="693" t="s">
        <v>590</v>
      </c>
      <c r="K1415" s="693" t="s">
        <v>591</v>
      </c>
      <c r="L1415" s="693" t="s">
        <v>592</v>
      </c>
      <c r="M1415" s="693" t="s">
        <v>593</v>
      </c>
      <c r="N1415" s="693" t="s">
        <v>594</v>
      </c>
      <c r="O1415" s="693" t="s">
        <v>595</v>
      </c>
      <c r="P1415" s="693" t="s">
        <v>596</v>
      </c>
      <c r="Q1415" s="693" t="s">
        <v>597</v>
      </c>
      <c r="R1415" s="693" t="s">
        <v>598</v>
      </c>
      <c r="S1415" s="693" t="s">
        <v>619</v>
      </c>
      <c r="T1415" s="693" t="s">
        <v>783</v>
      </c>
      <c r="U1415" s="693" t="s">
        <v>752</v>
      </c>
      <c r="V1415" s="693" t="s">
        <v>753</v>
      </c>
      <c r="W1415" s="693" t="s">
        <v>754</v>
      </c>
      <c r="X1415" s="693" t="s">
        <v>755</v>
      </c>
      <c r="Y1415" s="693" t="s">
        <v>756</v>
      </c>
      <c r="Z1415" s="693" t="s">
        <v>757</v>
      </c>
      <c r="AA1415" s="693" t="s">
        <v>758</v>
      </c>
      <c r="AB1415" s="693" t="s">
        <v>759</v>
      </c>
      <c r="AC1415" s="693" t="s">
        <v>760</v>
      </c>
      <c r="AD1415" s="693" t="s">
        <v>761</v>
      </c>
      <c r="AE1415" s="693" t="s">
        <v>762</v>
      </c>
      <c r="AF1415" s="693" t="s">
        <v>763</v>
      </c>
      <c r="AG1415" s="693" t="s">
        <v>764</v>
      </c>
      <c r="AH1415" s="693" t="s">
        <v>765</v>
      </c>
      <c r="AI1415" s="693" t="s">
        <v>766</v>
      </c>
      <c r="AJ1415" s="693" t="s">
        <v>767</v>
      </c>
      <c r="AK1415" s="693" t="s">
        <v>768</v>
      </c>
      <c r="AL1415" s="693" t="s">
        <v>769</v>
      </c>
      <c r="AM1415" s="726"/>
      <c r="AN1415" s="726"/>
      <c r="AO1415" s="726"/>
      <c r="AP1415" s="726"/>
      <c r="AQ1415" s="726"/>
      <c r="AR1415" s="726"/>
      <c r="AS1415" s="726"/>
      <c r="AT1415" s="726"/>
      <c r="AU1415" s="726"/>
      <c r="AV1415" s="726"/>
      <c r="AW1415" s="726"/>
      <c r="AX1415" s="726"/>
      <c r="AY1415" s="814"/>
      <c r="AZ1415" s="814"/>
      <c r="BA1415" s="814"/>
      <c r="BB1415" s="814"/>
      <c r="BC1415" s="814"/>
      <c r="BD1415" s="814"/>
      <c r="BE1415" s="814"/>
      <c r="BF1415" s="814"/>
      <c r="BG1415" s="814"/>
      <c r="BH1415" s="814"/>
      <c r="BI1415" s="814"/>
      <c r="BJ1415" s="814"/>
      <c r="BK1415" s="814"/>
      <c r="BL1415" s="814"/>
    </row>
    <row r="1416" spans="1:64" s="704" customFormat="1" ht="12" customHeight="1" outlineLevel="1" x14ac:dyDescent="0.25">
      <c r="A1416" s="773" t="s">
        <v>2091</v>
      </c>
      <c r="B1416" s="778" t="s">
        <v>2091</v>
      </c>
      <c r="C1416" s="779"/>
      <c r="D1416" s="461" t="s">
        <v>2092</v>
      </c>
      <c r="E1416" s="696" t="s">
        <v>918</v>
      </c>
      <c r="F1416" s="696" t="s">
        <v>918</v>
      </c>
      <c r="G1416" s="696" t="s">
        <v>918</v>
      </c>
      <c r="H1416" s="696" t="s">
        <v>918</v>
      </c>
      <c r="I1416" s="696" t="s">
        <v>918</v>
      </c>
      <c r="J1416" s="696" t="s">
        <v>918</v>
      </c>
      <c r="K1416" s="696" t="s">
        <v>918</v>
      </c>
      <c r="L1416" s="696" t="s">
        <v>918</v>
      </c>
      <c r="M1416" s="696" t="s">
        <v>918</v>
      </c>
      <c r="N1416" s="696" t="s">
        <v>918</v>
      </c>
      <c r="O1416" s="696" t="s">
        <v>918</v>
      </c>
      <c r="P1416" s="696" t="s">
        <v>918</v>
      </c>
      <c r="Q1416" s="696" t="s">
        <v>918</v>
      </c>
      <c r="R1416" s="696" t="s">
        <v>918</v>
      </c>
      <c r="S1416" s="696" t="s">
        <v>918</v>
      </c>
      <c r="T1416" s="696" t="s">
        <v>918</v>
      </c>
      <c r="U1416" s="696" t="s">
        <v>918</v>
      </c>
      <c r="V1416" s="696" t="s">
        <v>918</v>
      </c>
      <c r="W1416" s="696" t="s">
        <v>918</v>
      </c>
      <c r="X1416" s="696" t="s">
        <v>918</v>
      </c>
      <c r="Y1416" s="696" t="s">
        <v>918</v>
      </c>
      <c r="Z1416" s="696" t="s">
        <v>918</v>
      </c>
      <c r="AA1416" s="696" t="s">
        <v>918</v>
      </c>
      <c r="AB1416" s="696" t="s">
        <v>918</v>
      </c>
      <c r="AC1416" s="696" t="s">
        <v>918</v>
      </c>
      <c r="AD1416" s="696" t="s">
        <v>918</v>
      </c>
      <c r="AE1416" s="696" t="s">
        <v>918</v>
      </c>
      <c r="AF1416" s="696" t="s">
        <v>918</v>
      </c>
      <c r="AG1416" s="696" t="s">
        <v>918</v>
      </c>
      <c r="AH1416" s="696" t="s">
        <v>918</v>
      </c>
      <c r="AI1416" s="696" t="s">
        <v>918</v>
      </c>
      <c r="AJ1416" s="696" t="s">
        <v>918</v>
      </c>
      <c r="AK1416" s="696" t="s">
        <v>918</v>
      </c>
      <c r="AL1416" s="696" t="s">
        <v>918</v>
      </c>
      <c r="AM1416" s="726"/>
      <c r="AN1416" s="726"/>
      <c r="AO1416" s="726"/>
      <c r="AP1416" s="726"/>
      <c r="AQ1416" s="726"/>
      <c r="AR1416" s="726"/>
      <c r="AS1416" s="726"/>
      <c r="AT1416" s="726"/>
      <c r="AU1416" s="726"/>
      <c r="AV1416" s="726"/>
      <c r="AW1416" s="726"/>
      <c r="AX1416" s="726"/>
      <c r="AY1416" s="814"/>
      <c r="AZ1416" s="814"/>
      <c r="BA1416" s="814"/>
      <c r="BB1416" s="814"/>
      <c r="BC1416" s="814"/>
      <c r="BD1416" s="814"/>
      <c r="BE1416" s="814"/>
      <c r="BF1416" s="814"/>
      <c r="BG1416" s="814"/>
      <c r="BH1416" s="814"/>
      <c r="BI1416" s="814"/>
      <c r="BJ1416" s="814"/>
      <c r="BK1416" s="814"/>
      <c r="BL1416" s="814"/>
    </row>
    <row r="1417" spans="1:64" s="704" customFormat="1" ht="12" customHeight="1" outlineLevel="1" x14ac:dyDescent="0.25">
      <c r="A1417" s="773" t="s">
        <v>2093</v>
      </c>
      <c r="B1417" s="778" t="s">
        <v>2093</v>
      </c>
      <c r="C1417" s="779"/>
      <c r="D1417" s="461" t="s">
        <v>2094</v>
      </c>
      <c r="E1417" s="696" t="s">
        <v>918</v>
      </c>
      <c r="F1417" s="696" t="s">
        <v>918</v>
      </c>
      <c r="G1417" s="696" t="s">
        <v>918</v>
      </c>
      <c r="H1417" s="696" t="s">
        <v>918</v>
      </c>
      <c r="I1417" s="696" t="s">
        <v>918</v>
      </c>
      <c r="J1417" s="696" t="s">
        <v>918</v>
      </c>
      <c r="K1417" s="696" t="s">
        <v>918</v>
      </c>
      <c r="L1417" s="696" t="s">
        <v>918</v>
      </c>
      <c r="M1417" s="696" t="s">
        <v>918</v>
      </c>
      <c r="N1417" s="696" t="s">
        <v>918</v>
      </c>
      <c r="O1417" s="696" t="s">
        <v>918</v>
      </c>
      <c r="P1417" s="696" t="s">
        <v>918</v>
      </c>
      <c r="Q1417" s="696" t="s">
        <v>918</v>
      </c>
      <c r="R1417" s="696" t="s">
        <v>918</v>
      </c>
      <c r="S1417" s="696" t="s">
        <v>918</v>
      </c>
      <c r="T1417" s="696" t="s">
        <v>918</v>
      </c>
      <c r="U1417" s="696" t="s">
        <v>918</v>
      </c>
      <c r="V1417" s="696" t="s">
        <v>918</v>
      </c>
      <c r="W1417" s="696" t="s">
        <v>918</v>
      </c>
      <c r="X1417" s="696" t="s">
        <v>918</v>
      </c>
      <c r="Y1417" s="696" t="s">
        <v>918</v>
      </c>
      <c r="Z1417" s="696" t="s">
        <v>918</v>
      </c>
      <c r="AA1417" s="696" t="s">
        <v>918</v>
      </c>
      <c r="AB1417" s="696" t="s">
        <v>918</v>
      </c>
      <c r="AC1417" s="696" t="s">
        <v>918</v>
      </c>
      <c r="AD1417" s="696" t="s">
        <v>918</v>
      </c>
      <c r="AE1417" s="696" t="s">
        <v>918</v>
      </c>
      <c r="AF1417" s="696" t="s">
        <v>918</v>
      </c>
      <c r="AG1417" s="696" t="s">
        <v>918</v>
      </c>
      <c r="AH1417" s="696" t="s">
        <v>918</v>
      </c>
      <c r="AI1417" s="696" t="s">
        <v>918</v>
      </c>
      <c r="AJ1417" s="696" t="s">
        <v>918</v>
      </c>
      <c r="AK1417" s="696" t="s">
        <v>918</v>
      </c>
      <c r="AL1417" s="696" t="s">
        <v>918</v>
      </c>
      <c r="AM1417" s="726"/>
      <c r="AN1417" s="726"/>
      <c r="AO1417" s="726"/>
      <c r="AP1417" s="726"/>
      <c r="AQ1417" s="726"/>
      <c r="AR1417" s="726"/>
      <c r="AS1417" s="726"/>
      <c r="AT1417" s="726"/>
      <c r="AU1417" s="726"/>
      <c r="AV1417" s="726"/>
      <c r="AW1417" s="726"/>
      <c r="AX1417" s="726"/>
      <c r="AY1417" s="814"/>
      <c r="AZ1417" s="814"/>
      <c r="BA1417" s="814"/>
      <c r="BB1417" s="814"/>
      <c r="BC1417" s="814"/>
      <c r="BD1417" s="814"/>
      <c r="BE1417" s="814"/>
      <c r="BF1417" s="814"/>
      <c r="BG1417" s="814"/>
      <c r="BH1417" s="814"/>
      <c r="BI1417" s="814"/>
      <c r="BJ1417" s="814"/>
      <c r="BK1417" s="814"/>
      <c r="BL1417" s="814"/>
    </row>
    <row r="1418" spans="1:64" s="704" customFormat="1" ht="12" customHeight="1" outlineLevel="1" x14ac:dyDescent="0.25">
      <c r="A1418" s="773" t="s">
        <v>2095</v>
      </c>
      <c r="B1418" s="778" t="s">
        <v>2095</v>
      </c>
      <c r="C1418" s="779"/>
      <c r="D1418" s="461" t="s">
        <v>2096</v>
      </c>
      <c r="E1418" s="696" t="s">
        <v>918</v>
      </c>
      <c r="F1418" s="696" t="s">
        <v>918</v>
      </c>
      <c r="G1418" s="696" t="s">
        <v>918</v>
      </c>
      <c r="H1418" s="696" t="s">
        <v>918</v>
      </c>
      <c r="I1418" s="696" t="s">
        <v>918</v>
      </c>
      <c r="J1418" s="696" t="s">
        <v>918</v>
      </c>
      <c r="K1418" s="696" t="s">
        <v>918</v>
      </c>
      <c r="L1418" s="696" t="s">
        <v>918</v>
      </c>
      <c r="M1418" s="696" t="s">
        <v>918</v>
      </c>
      <c r="N1418" s="696" t="s">
        <v>918</v>
      </c>
      <c r="O1418" s="696" t="s">
        <v>918</v>
      </c>
      <c r="P1418" s="696" t="s">
        <v>918</v>
      </c>
      <c r="Q1418" s="696" t="s">
        <v>918</v>
      </c>
      <c r="R1418" s="696" t="s">
        <v>918</v>
      </c>
      <c r="S1418" s="696" t="s">
        <v>918</v>
      </c>
      <c r="T1418" s="696" t="s">
        <v>918</v>
      </c>
      <c r="U1418" s="696" t="s">
        <v>918</v>
      </c>
      <c r="V1418" s="696" t="s">
        <v>918</v>
      </c>
      <c r="W1418" s="696" t="s">
        <v>918</v>
      </c>
      <c r="X1418" s="696" t="s">
        <v>918</v>
      </c>
      <c r="Y1418" s="696" t="s">
        <v>918</v>
      </c>
      <c r="Z1418" s="696" t="s">
        <v>918</v>
      </c>
      <c r="AA1418" s="696" t="s">
        <v>918</v>
      </c>
      <c r="AB1418" s="696" t="s">
        <v>918</v>
      </c>
      <c r="AC1418" s="696" t="s">
        <v>918</v>
      </c>
      <c r="AD1418" s="696" t="s">
        <v>918</v>
      </c>
      <c r="AE1418" s="696" t="s">
        <v>918</v>
      </c>
      <c r="AF1418" s="696" t="s">
        <v>918</v>
      </c>
      <c r="AG1418" s="696" t="s">
        <v>918</v>
      </c>
      <c r="AH1418" s="696" t="s">
        <v>918</v>
      </c>
      <c r="AI1418" s="696" t="s">
        <v>918</v>
      </c>
      <c r="AJ1418" s="696" t="s">
        <v>918</v>
      </c>
      <c r="AK1418" s="696" t="s">
        <v>918</v>
      </c>
      <c r="AL1418" s="696" t="s">
        <v>918</v>
      </c>
      <c r="AM1418" s="726"/>
      <c r="AN1418" s="726"/>
      <c r="AO1418" s="726"/>
      <c r="AP1418" s="726"/>
      <c r="AQ1418" s="726"/>
      <c r="AR1418" s="726"/>
      <c r="AS1418" s="726"/>
      <c r="AT1418" s="726"/>
      <c r="AU1418" s="726"/>
      <c r="AV1418" s="726"/>
      <c r="AW1418" s="726"/>
      <c r="AX1418" s="726"/>
      <c r="AY1418" s="814"/>
      <c r="AZ1418" s="814"/>
      <c r="BA1418" s="814"/>
      <c r="BB1418" s="814"/>
      <c r="BC1418" s="814"/>
      <c r="BD1418" s="814"/>
      <c r="BE1418" s="814"/>
      <c r="BF1418" s="814"/>
      <c r="BG1418" s="814"/>
      <c r="BH1418" s="814"/>
      <c r="BI1418" s="814"/>
      <c r="BJ1418" s="814"/>
      <c r="BK1418" s="814"/>
      <c r="BL1418" s="814"/>
    </row>
    <row r="1419" spans="1:64" s="704" customFormat="1" ht="12" customHeight="1" outlineLevel="1" x14ac:dyDescent="0.25">
      <c r="A1419" s="773" t="s">
        <v>2097</v>
      </c>
      <c r="B1419" s="778" t="s">
        <v>2097</v>
      </c>
      <c r="C1419" s="779"/>
      <c r="D1419" s="461" t="s">
        <v>2098</v>
      </c>
      <c r="E1419" s="696" t="s">
        <v>918</v>
      </c>
      <c r="F1419" s="696" t="s">
        <v>918</v>
      </c>
      <c r="G1419" s="696" t="s">
        <v>918</v>
      </c>
      <c r="H1419" s="696" t="s">
        <v>918</v>
      </c>
      <c r="I1419" s="696" t="s">
        <v>918</v>
      </c>
      <c r="J1419" s="696" t="s">
        <v>918</v>
      </c>
      <c r="K1419" s="696" t="s">
        <v>918</v>
      </c>
      <c r="L1419" s="696" t="s">
        <v>918</v>
      </c>
      <c r="M1419" s="696" t="s">
        <v>918</v>
      </c>
      <c r="N1419" s="696" t="s">
        <v>918</v>
      </c>
      <c r="O1419" s="696" t="s">
        <v>918</v>
      </c>
      <c r="P1419" s="696" t="s">
        <v>918</v>
      </c>
      <c r="Q1419" s="696" t="s">
        <v>918</v>
      </c>
      <c r="R1419" s="696" t="s">
        <v>918</v>
      </c>
      <c r="S1419" s="696" t="s">
        <v>918</v>
      </c>
      <c r="T1419" s="696" t="s">
        <v>918</v>
      </c>
      <c r="U1419" s="696" t="s">
        <v>918</v>
      </c>
      <c r="V1419" s="696" t="s">
        <v>918</v>
      </c>
      <c r="W1419" s="696" t="s">
        <v>918</v>
      </c>
      <c r="X1419" s="696" t="s">
        <v>918</v>
      </c>
      <c r="Y1419" s="696" t="s">
        <v>918</v>
      </c>
      <c r="Z1419" s="696" t="s">
        <v>918</v>
      </c>
      <c r="AA1419" s="696" t="s">
        <v>918</v>
      </c>
      <c r="AB1419" s="696" t="s">
        <v>918</v>
      </c>
      <c r="AC1419" s="696" t="s">
        <v>918</v>
      </c>
      <c r="AD1419" s="696" t="s">
        <v>918</v>
      </c>
      <c r="AE1419" s="696" t="s">
        <v>918</v>
      </c>
      <c r="AF1419" s="696" t="s">
        <v>918</v>
      </c>
      <c r="AG1419" s="696" t="s">
        <v>918</v>
      </c>
      <c r="AH1419" s="696" t="s">
        <v>918</v>
      </c>
      <c r="AI1419" s="696" t="s">
        <v>918</v>
      </c>
      <c r="AJ1419" s="696" t="s">
        <v>918</v>
      </c>
      <c r="AK1419" s="696" t="s">
        <v>918</v>
      </c>
      <c r="AL1419" s="696" t="s">
        <v>918</v>
      </c>
      <c r="AM1419" s="726"/>
      <c r="AN1419" s="726"/>
      <c r="AO1419" s="726"/>
      <c r="AP1419" s="726"/>
      <c r="AQ1419" s="726"/>
      <c r="AR1419" s="726"/>
      <c r="AS1419" s="726"/>
      <c r="AT1419" s="726"/>
      <c r="AU1419" s="726"/>
      <c r="AV1419" s="726"/>
      <c r="AW1419" s="726"/>
      <c r="AX1419" s="726"/>
      <c r="AY1419" s="814"/>
      <c r="AZ1419" s="814"/>
      <c r="BA1419" s="814"/>
      <c r="BB1419" s="814"/>
      <c r="BC1419" s="814"/>
      <c r="BD1419" s="814"/>
      <c r="BE1419" s="814"/>
      <c r="BF1419" s="814"/>
      <c r="BG1419" s="814"/>
      <c r="BH1419" s="814"/>
      <c r="BI1419" s="814"/>
      <c r="BJ1419" s="814"/>
      <c r="BK1419" s="814"/>
      <c r="BL1419" s="814"/>
    </row>
    <row r="1420" spans="1:64" s="704" customFormat="1" ht="12" customHeight="1" outlineLevel="1" x14ac:dyDescent="0.25">
      <c r="A1420" s="773" t="s">
        <v>2099</v>
      </c>
      <c r="B1420" s="778" t="s">
        <v>2099</v>
      </c>
      <c r="C1420" s="779"/>
      <c r="D1420" s="461" t="s">
        <v>2100</v>
      </c>
      <c r="E1420" s="696" t="s">
        <v>918</v>
      </c>
      <c r="F1420" s="696" t="s">
        <v>918</v>
      </c>
      <c r="G1420" s="696" t="s">
        <v>918</v>
      </c>
      <c r="H1420" s="696" t="s">
        <v>918</v>
      </c>
      <c r="I1420" s="696" t="s">
        <v>918</v>
      </c>
      <c r="J1420" s="696" t="s">
        <v>918</v>
      </c>
      <c r="K1420" s="696" t="s">
        <v>918</v>
      </c>
      <c r="L1420" s="696" t="s">
        <v>918</v>
      </c>
      <c r="M1420" s="696" t="s">
        <v>918</v>
      </c>
      <c r="N1420" s="696" t="s">
        <v>918</v>
      </c>
      <c r="O1420" s="696" t="s">
        <v>918</v>
      </c>
      <c r="P1420" s="696" t="s">
        <v>918</v>
      </c>
      <c r="Q1420" s="696" t="s">
        <v>918</v>
      </c>
      <c r="R1420" s="696" t="s">
        <v>918</v>
      </c>
      <c r="S1420" s="696" t="s">
        <v>918</v>
      </c>
      <c r="T1420" s="696" t="s">
        <v>918</v>
      </c>
      <c r="U1420" s="696" t="s">
        <v>918</v>
      </c>
      <c r="V1420" s="696" t="s">
        <v>918</v>
      </c>
      <c r="W1420" s="696" t="s">
        <v>918</v>
      </c>
      <c r="X1420" s="696" t="s">
        <v>918</v>
      </c>
      <c r="Y1420" s="696" t="s">
        <v>918</v>
      </c>
      <c r="Z1420" s="696" t="s">
        <v>918</v>
      </c>
      <c r="AA1420" s="696" t="s">
        <v>918</v>
      </c>
      <c r="AB1420" s="696" t="s">
        <v>918</v>
      </c>
      <c r="AC1420" s="696" t="s">
        <v>918</v>
      </c>
      <c r="AD1420" s="696" t="s">
        <v>918</v>
      </c>
      <c r="AE1420" s="696" t="s">
        <v>918</v>
      </c>
      <c r="AF1420" s="696" t="s">
        <v>918</v>
      </c>
      <c r="AG1420" s="696" t="s">
        <v>918</v>
      </c>
      <c r="AH1420" s="696" t="s">
        <v>918</v>
      </c>
      <c r="AI1420" s="696" t="s">
        <v>918</v>
      </c>
      <c r="AJ1420" s="696" t="s">
        <v>918</v>
      </c>
      <c r="AK1420" s="696" t="s">
        <v>918</v>
      </c>
      <c r="AL1420" s="696" t="s">
        <v>918</v>
      </c>
      <c r="AM1420" s="726"/>
      <c r="AN1420" s="726"/>
      <c r="AO1420" s="726"/>
      <c r="AP1420" s="726"/>
      <c r="AQ1420" s="726"/>
      <c r="AR1420" s="726"/>
      <c r="AS1420" s="726"/>
      <c r="AT1420" s="726"/>
      <c r="AU1420" s="726"/>
      <c r="AV1420" s="726"/>
      <c r="AW1420" s="726"/>
      <c r="AX1420" s="726"/>
      <c r="AY1420" s="814"/>
      <c r="AZ1420" s="814"/>
      <c r="BA1420" s="814"/>
      <c r="BB1420" s="814"/>
      <c r="BC1420" s="814"/>
      <c r="BD1420" s="814"/>
      <c r="BE1420" s="814"/>
      <c r="BF1420" s="814"/>
      <c r="BG1420" s="814"/>
      <c r="BH1420" s="814"/>
      <c r="BI1420" s="814"/>
      <c r="BJ1420" s="814"/>
      <c r="BK1420" s="814"/>
      <c r="BL1420" s="814"/>
    </row>
    <row r="1421" spans="1:64" s="704" customFormat="1" ht="12" customHeight="1" outlineLevel="1" x14ac:dyDescent="0.25">
      <c r="A1421" s="773" t="s">
        <v>2101</v>
      </c>
      <c r="B1421" s="778" t="s">
        <v>2101</v>
      </c>
      <c r="C1421" s="779"/>
      <c r="D1421" s="461" t="s">
        <v>2102</v>
      </c>
      <c r="E1421" s="696" t="s">
        <v>918</v>
      </c>
      <c r="F1421" s="696" t="s">
        <v>918</v>
      </c>
      <c r="G1421" s="696" t="s">
        <v>918</v>
      </c>
      <c r="H1421" s="696" t="s">
        <v>918</v>
      </c>
      <c r="I1421" s="696" t="s">
        <v>918</v>
      </c>
      <c r="J1421" s="696" t="s">
        <v>918</v>
      </c>
      <c r="K1421" s="696" t="s">
        <v>918</v>
      </c>
      <c r="L1421" s="696" t="s">
        <v>918</v>
      </c>
      <c r="M1421" s="696" t="s">
        <v>918</v>
      </c>
      <c r="N1421" s="696" t="s">
        <v>918</v>
      </c>
      <c r="O1421" s="696" t="s">
        <v>918</v>
      </c>
      <c r="P1421" s="696" t="s">
        <v>918</v>
      </c>
      <c r="Q1421" s="696" t="s">
        <v>918</v>
      </c>
      <c r="R1421" s="696" t="s">
        <v>918</v>
      </c>
      <c r="S1421" s="696" t="s">
        <v>918</v>
      </c>
      <c r="T1421" s="696" t="s">
        <v>918</v>
      </c>
      <c r="U1421" s="696" t="s">
        <v>918</v>
      </c>
      <c r="V1421" s="696" t="s">
        <v>918</v>
      </c>
      <c r="W1421" s="696" t="s">
        <v>918</v>
      </c>
      <c r="X1421" s="696" t="s">
        <v>918</v>
      </c>
      <c r="Y1421" s="696" t="s">
        <v>918</v>
      </c>
      <c r="Z1421" s="696" t="s">
        <v>918</v>
      </c>
      <c r="AA1421" s="696" t="s">
        <v>918</v>
      </c>
      <c r="AB1421" s="696" t="s">
        <v>918</v>
      </c>
      <c r="AC1421" s="696" t="s">
        <v>918</v>
      </c>
      <c r="AD1421" s="696" t="s">
        <v>918</v>
      </c>
      <c r="AE1421" s="696" t="s">
        <v>918</v>
      </c>
      <c r="AF1421" s="696" t="s">
        <v>918</v>
      </c>
      <c r="AG1421" s="696" t="s">
        <v>918</v>
      </c>
      <c r="AH1421" s="696" t="s">
        <v>918</v>
      </c>
      <c r="AI1421" s="696" t="s">
        <v>918</v>
      </c>
      <c r="AJ1421" s="696" t="s">
        <v>918</v>
      </c>
      <c r="AK1421" s="696" t="s">
        <v>918</v>
      </c>
      <c r="AL1421" s="696" t="s">
        <v>918</v>
      </c>
      <c r="AM1421" s="726"/>
      <c r="AN1421" s="726"/>
      <c r="AO1421" s="726"/>
      <c r="AP1421" s="726"/>
      <c r="AQ1421" s="726"/>
      <c r="AR1421" s="726"/>
      <c r="AS1421" s="726"/>
      <c r="AT1421" s="726"/>
      <c r="AU1421" s="726"/>
      <c r="AV1421" s="726"/>
      <c r="AW1421" s="726"/>
      <c r="AX1421" s="726"/>
      <c r="AY1421" s="814"/>
      <c r="AZ1421" s="814"/>
      <c r="BA1421" s="814"/>
      <c r="BB1421" s="814"/>
      <c r="BC1421" s="814"/>
      <c r="BD1421" s="814"/>
      <c r="BE1421" s="814"/>
      <c r="BF1421" s="814"/>
      <c r="BG1421" s="814"/>
      <c r="BH1421" s="814"/>
      <c r="BI1421" s="814"/>
      <c r="BJ1421" s="814"/>
      <c r="BK1421" s="814"/>
      <c r="BL1421" s="814"/>
    </row>
    <row r="1422" spans="1:64" s="704" customFormat="1" ht="12" customHeight="1" outlineLevel="1" x14ac:dyDescent="0.25">
      <c r="A1422" s="773" t="s">
        <v>2103</v>
      </c>
      <c r="B1422" s="778" t="s">
        <v>2103</v>
      </c>
      <c r="C1422" s="779"/>
      <c r="D1422" s="461" t="s">
        <v>2104</v>
      </c>
      <c r="E1422" s="696" t="s">
        <v>918</v>
      </c>
      <c r="F1422" s="696" t="s">
        <v>918</v>
      </c>
      <c r="G1422" s="696" t="s">
        <v>918</v>
      </c>
      <c r="H1422" s="696" t="s">
        <v>918</v>
      </c>
      <c r="I1422" s="696" t="s">
        <v>918</v>
      </c>
      <c r="J1422" s="696" t="s">
        <v>918</v>
      </c>
      <c r="K1422" s="696" t="s">
        <v>918</v>
      </c>
      <c r="L1422" s="696" t="s">
        <v>918</v>
      </c>
      <c r="M1422" s="696" t="s">
        <v>918</v>
      </c>
      <c r="N1422" s="696" t="s">
        <v>918</v>
      </c>
      <c r="O1422" s="696" t="s">
        <v>918</v>
      </c>
      <c r="P1422" s="696" t="s">
        <v>918</v>
      </c>
      <c r="Q1422" s="696" t="s">
        <v>918</v>
      </c>
      <c r="R1422" s="696" t="s">
        <v>918</v>
      </c>
      <c r="S1422" s="696" t="s">
        <v>918</v>
      </c>
      <c r="T1422" s="696" t="s">
        <v>918</v>
      </c>
      <c r="U1422" s="696" t="s">
        <v>918</v>
      </c>
      <c r="V1422" s="696" t="s">
        <v>918</v>
      </c>
      <c r="W1422" s="696" t="s">
        <v>918</v>
      </c>
      <c r="X1422" s="696" t="s">
        <v>918</v>
      </c>
      <c r="Y1422" s="696" t="s">
        <v>918</v>
      </c>
      <c r="Z1422" s="696" t="s">
        <v>918</v>
      </c>
      <c r="AA1422" s="696" t="s">
        <v>918</v>
      </c>
      <c r="AB1422" s="696" t="s">
        <v>918</v>
      </c>
      <c r="AC1422" s="696" t="s">
        <v>918</v>
      </c>
      <c r="AD1422" s="696" t="s">
        <v>918</v>
      </c>
      <c r="AE1422" s="696" t="s">
        <v>918</v>
      </c>
      <c r="AF1422" s="696" t="s">
        <v>918</v>
      </c>
      <c r="AG1422" s="696" t="s">
        <v>918</v>
      </c>
      <c r="AH1422" s="696" t="s">
        <v>918</v>
      </c>
      <c r="AI1422" s="696" t="s">
        <v>918</v>
      </c>
      <c r="AJ1422" s="696" t="s">
        <v>918</v>
      </c>
      <c r="AK1422" s="696" t="s">
        <v>918</v>
      </c>
      <c r="AL1422" s="696" t="s">
        <v>918</v>
      </c>
      <c r="AM1422" s="726"/>
      <c r="AN1422" s="726"/>
      <c r="AO1422" s="726"/>
      <c r="AP1422" s="726"/>
      <c r="AQ1422" s="726"/>
      <c r="AR1422" s="726"/>
      <c r="AS1422" s="726"/>
      <c r="AT1422" s="726"/>
      <c r="AU1422" s="726"/>
      <c r="AV1422" s="726"/>
      <c r="AW1422" s="726"/>
      <c r="AX1422" s="726"/>
      <c r="AY1422" s="814"/>
      <c r="AZ1422" s="814"/>
      <c r="BA1422" s="814"/>
      <c r="BB1422" s="814"/>
      <c r="BC1422" s="814"/>
      <c r="BD1422" s="814"/>
      <c r="BE1422" s="814"/>
      <c r="BF1422" s="814"/>
      <c r="BG1422" s="814"/>
      <c r="BH1422" s="814"/>
      <c r="BI1422" s="814"/>
      <c r="BJ1422" s="814"/>
      <c r="BK1422" s="814"/>
      <c r="BL1422" s="814"/>
    </row>
    <row r="1423" spans="1:64" s="704" customFormat="1" ht="12" customHeight="1" outlineLevel="1" x14ac:dyDescent="0.25">
      <c r="A1423" s="773" t="s">
        <v>2105</v>
      </c>
      <c r="B1423" s="778" t="s">
        <v>2105</v>
      </c>
      <c r="C1423" s="779"/>
      <c r="D1423" s="461" t="s">
        <v>2106</v>
      </c>
      <c r="E1423" s="696" t="s">
        <v>918</v>
      </c>
      <c r="F1423" s="696" t="s">
        <v>918</v>
      </c>
      <c r="G1423" s="696" t="s">
        <v>918</v>
      </c>
      <c r="H1423" s="696" t="s">
        <v>918</v>
      </c>
      <c r="I1423" s="696" t="s">
        <v>918</v>
      </c>
      <c r="J1423" s="696" t="s">
        <v>918</v>
      </c>
      <c r="K1423" s="696" t="s">
        <v>918</v>
      </c>
      <c r="L1423" s="696" t="s">
        <v>918</v>
      </c>
      <c r="M1423" s="696" t="s">
        <v>918</v>
      </c>
      <c r="N1423" s="696" t="s">
        <v>918</v>
      </c>
      <c r="O1423" s="696" t="s">
        <v>918</v>
      </c>
      <c r="P1423" s="696" t="s">
        <v>918</v>
      </c>
      <c r="Q1423" s="696" t="s">
        <v>918</v>
      </c>
      <c r="R1423" s="696" t="s">
        <v>918</v>
      </c>
      <c r="S1423" s="696" t="s">
        <v>918</v>
      </c>
      <c r="T1423" s="696" t="s">
        <v>918</v>
      </c>
      <c r="U1423" s="696" t="s">
        <v>918</v>
      </c>
      <c r="V1423" s="696" t="s">
        <v>918</v>
      </c>
      <c r="W1423" s="696" t="s">
        <v>918</v>
      </c>
      <c r="X1423" s="696" t="s">
        <v>918</v>
      </c>
      <c r="Y1423" s="696" t="s">
        <v>918</v>
      </c>
      <c r="Z1423" s="696" t="s">
        <v>918</v>
      </c>
      <c r="AA1423" s="696" t="s">
        <v>918</v>
      </c>
      <c r="AB1423" s="696" t="s">
        <v>918</v>
      </c>
      <c r="AC1423" s="696" t="s">
        <v>918</v>
      </c>
      <c r="AD1423" s="696" t="s">
        <v>918</v>
      </c>
      <c r="AE1423" s="696" t="s">
        <v>918</v>
      </c>
      <c r="AF1423" s="696" t="s">
        <v>918</v>
      </c>
      <c r="AG1423" s="696" t="s">
        <v>918</v>
      </c>
      <c r="AH1423" s="696" t="s">
        <v>918</v>
      </c>
      <c r="AI1423" s="696" t="s">
        <v>918</v>
      </c>
      <c r="AJ1423" s="696" t="s">
        <v>918</v>
      </c>
      <c r="AK1423" s="696" t="s">
        <v>918</v>
      </c>
      <c r="AL1423" s="696" t="s">
        <v>918</v>
      </c>
      <c r="AM1423" s="726"/>
      <c r="AN1423" s="726"/>
      <c r="AO1423" s="726"/>
      <c r="AP1423" s="726"/>
      <c r="AQ1423" s="726"/>
      <c r="AR1423" s="726"/>
      <c r="AS1423" s="726"/>
      <c r="AT1423" s="726"/>
      <c r="AU1423" s="726"/>
      <c r="AV1423" s="726"/>
      <c r="AW1423" s="726"/>
      <c r="AX1423" s="726"/>
      <c r="AY1423" s="814"/>
      <c r="AZ1423" s="814"/>
      <c r="BA1423" s="814"/>
      <c r="BB1423" s="814"/>
      <c r="BC1423" s="814"/>
      <c r="BD1423" s="814"/>
      <c r="BE1423" s="814"/>
      <c r="BF1423" s="814"/>
      <c r="BG1423" s="814"/>
      <c r="BH1423" s="814"/>
      <c r="BI1423" s="814"/>
      <c r="BJ1423" s="814"/>
      <c r="BK1423" s="814"/>
      <c r="BL1423" s="814"/>
    </row>
    <row r="1424" spans="1:64" s="704" customFormat="1" ht="12" customHeight="1" outlineLevel="1" x14ac:dyDescent="0.25">
      <c r="A1424" s="773" t="s">
        <v>2107</v>
      </c>
      <c r="B1424" s="778" t="s">
        <v>2107</v>
      </c>
      <c r="C1424" s="779"/>
      <c r="D1424" s="461" t="s">
        <v>2108</v>
      </c>
      <c r="E1424" s="696" t="s">
        <v>918</v>
      </c>
      <c r="F1424" s="696" t="s">
        <v>918</v>
      </c>
      <c r="G1424" s="696" t="s">
        <v>918</v>
      </c>
      <c r="H1424" s="696" t="s">
        <v>918</v>
      </c>
      <c r="I1424" s="696" t="s">
        <v>918</v>
      </c>
      <c r="J1424" s="696" t="s">
        <v>918</v>
      </c>
      <c r="K1424" s="696" t="s">
        <v>918</v>
      </c>
      <c r="L1424" s="696" t="s">
        <v>918</v>
      </c>
      <c r="M1424" s="696" t="s">
        <v>918</v>
      </c>
      <c r="N1424" s="696" t="s">
        <v>918</v>
      </c>
      <c r="O1424" s="696" t="s">
        <v>918</v>
      </c>
      <c r="P1424" s="696" t="s">
        <v>918</v>
      </c>
      <c r="Q1424" s="696" t="s">
        <v>918</v>
      </c>
      <c r="R1424" s="696" t="s">
        <v>918</v>
      </c>
      <c r="S1424" s="696" t="s">
        <v>918</v>
      </c>
      <c r="T1424" s="696" t="s">
        <v>918</v>
      </c>
      <c r="U1424" s="696" t="s">
        <v>918</v>
      </c>
      <c r="V1424" s="696" t="s">
        <v>918</v>
      </c>
      <c r="W1424" s="696" t="s">
        <v>918</v>
      </c>
      <c r="X1424" s="696" t="s">
        <v>918</v>
      </c>
      <c r="Y1424" s="696" t="s">
        <v>918</v>
      </c>
      <c r="Z1424" s="696" t="s">
        <v>918</v>
      </c>
      <c r="AA1424" s="696" t="s">
        <v>918</v>
      </c>
      <c r="AB1424" s="696" t="s">
        <v>918</v>
      </c>
      <c r="AC1424" s="696" t="s">
        <v>918</v>
      </c>
      <c r="AD1424" s="696" t="s">
        <v>918</v>
      </c>
      <c r="AE1424" s="696" t="s">
        <v>918</v>
      </c>
      <c r="AF1424" s="696" t="s">
        <v>918</v>
      </c>
      <c r="AG1424" s="696" t="s">
        <v>918</v>
      </c>
      <c r="AH1424" s="696" t="s">
        <v>918</v>
      </c>
      <c r="AI1424" s="696" t="s">
        <v>918</v>
      </c>
      <c r="AJ1424" s="696" t="s">
        <v>918</v>
      </c>
      <c r="AK1424" s="696" t="s">
        <v>918</v>
      </c>
      <c r="AL1424" s="696" t="s">
        <v>918</v>
      </c>
      <c r="AM1424" s="726"/>
      <c r="AN1424" s="726"/>
      <c r="AO1424" s="726"/>
      <c r="AP1424" s="726"/>
      <c r="AQ1424" s="726"/>
      <c r="AR1424" s="726"/>
      <c r="AS1424" s="726"/>
      <c r="AT1424" s="726"/>
      <c r="AU1424" s="726"/>
      <c r="AV1424" s="726"/>
      <c r="AW1424" s="726"/>
      <c r="AX1424" s="726"/>
      <c r="AY1424" s="814"/>
      <c r="AZ1424" s="814"/>
      <c r="BA1424" s="814"/>
      <c r="BB1424" s="814"/>
      <c r="BC1424" s="814"/>
      <c r="BD1424" s="814"/>
      <c r="BE1424" s="814"/>
      <c r="BF1424" s="814"/>
      <c r="BG1424" s="814"/>
      <c r="BH1424" s="814"/>
      <c r="BI1424" s="814"/>
      <c r="BJ1424" s="814"/>
      <c r="BK1424" s="814"/>
      <c r="BL1424" s="814"/>
    </row>
    <row r="1425" spans="1:64" s="704" customFormat="1" ht="12" customHeight="1" outlineLevel="1" x14ac:dyDescent="0.25">
      <c r="A1425" s="773" t="s">
        <v>2109</v>
      </c>
      <c r="B1425" s="778" t="s">
        <v>2109</v>
      </c>
      <c r="C1425" s="779"/>
      <c r="D1425" s="461" t="s">
        <v>2110</v>
      </c>
      <c r="E1425" s="696" t="s">
        <v>918</v>
      </c>
      <c r="F1425" s="696" t="s">
        <v>918</v>
      </c>
      <c r="G1425" s="696" t="s">
        <v>918</v>
      </c>
      <c r="H1425" s="696" t="s">
        <v>918</v>
      </c>
      <c r="I1425" s="696" t="s">
        <v>918</v>
      </c>
      <c r="J1425" s="696" t="s">
        <v>918</v>
      </c>
      <c r="K1425" s="696" t="s">
        <v>918</v>
      </c>
      <c r="L1425" s="696" t="s">
        <v>918</v>
      </c>
      <c r="M1425" s="696" t="s">
        <v>918</v>
      </c>
      <c r="N1425" s="696" t="s">
        <v>918</v>
      </c>
      <c r="O1425" s="696" t="s">
        <v>918</v>
      </c>
      <c r="P1425" s="696" t="s">
        <v>918</v>
      </c>
      <c r="Q1425" s="696" t="s">
        <v>918</v>
      </c>
      <c r="R1425" s="696" t="s">
        <v>918</v>
      </c>
      <c r="S1425" s="696" t="s">
        <v>918</v>
      </c>
      <c r="T1425" s="696" t="s">
        <v>918</v>
      </c>
      <c r="U1425" s="696" t="s">
        <v>918</v>
      </c>
      <c r="V1425" s="696" t="s">
        <v>918</v>
      </c>
      <c r="W1425" s="696" t="s">
        <v>918</v>
      </c>
      <c r="X1425" s="696" t="s">
        <v>918</v>
      </c>
      <c r="Y1425" s="696" t="s">
        <v>918</v>
      </c>
      <c r="Z1425" s="696" t="s">
        <v>918</v>
      </c>
      <c r="AA1425" s="696" t="s">
        <v>918</v>
      </c>
      <c r="AB1425" s="696" t="s">
        <v>918</v>
      </c>
      <c r="AC1425" s="696" t="s">
        <v>918</v>
      </c>
      <c r="AD1425" s="696" t="s">
        <v>918</v>
      </c>
      <c r="AE1425" s="696" t="s">
        <v>918</v>
      </c>
      <c r="AF1425" s="696" t="s">
        <v>918</v>
      </c>
      <c r="AG1425" s="696" t="s">
        <v>918</v>
      </c>
      <c r="AH1425" s="696" t="s">
        <v>918</v>
      </c>
      <c r="AI1425" s="696" t="s">
        <v>918</v>
      </c>
      <c r="AJ1425" s="696" t="s">
        <v>918</v>
      </c>
      <c r="AK1425" s="696" t="s">
        <v>918</v>
      </c>
      <c r="AL1425" s="696" t="s">
        <v>918</v>
      </c>
      <c r="AM1425" s="726"/>
      <c r="AN1425" s="726"/>
      <c r="AO1425" s="726"/>
      <c r="AP1425" s="726"/>
      <c r="AQ1425" s="726"/>
      <c r="AR1425" s="726"/>
      <c r="AS1425" s="726"/>
      <c r="AT1425" s="726"/>
      <c r="AU1425" s="726"/>
      <c r="AV1425" s="726"/>
      <c r="AW1425" s="726"/>
      <c r="AX1425" s="726"/>
      <c r="AY1425" s="814"/>
      <c r="AZ1425" s="814"/>
      <c r="BA1425" s="814"/>
      <c r="BB1425" s="814"/>
      <c r="BC1425" s="814"/>
      <c r="BD1425" s="814"/>
      <c r="BE1425" s="814"/>
      <c r="BF1425" s="814"/>
      <c r="BG1425" s="814"/>
      <c r="BH1425" s="814"/>
      <c r="BI1425" s="814"/>
      <c r="BJ1425" s="814"/>
      <c r="BK1425" s="814"/>
      <c r="BL1425" s="814"/>
    </row>
    <row r="1426" spans="1:64" s="704" customFormat="1" ht="12" customHeight="1" outlineLevel="1" x14ac:dyDescent="0.25">
      <c r="A1426" s="773"/>
      <c r="B1426" s="778"/>
      <c r="C1426" s="779"/>
      <c r="D1426" s="461"/>
      <c r="E1426" s="696"/>
      <c r="F1426" s="696"/>
      <c r="G1426" s="696"/>
      <c r="H1426" s="696"/>
      <c r="I1426" s="696"/>
      <c r="J1426" s="696"/>
      <c r="K1426" s="696"/>
      <c r="L1426" s="696"/>
      <c r="M1426" s="696"/>
      <c r="N1426" s="696"/>
      <c r="O1426" s="696"/>
      <c r="P1426" s="696"/>
      <c r="Q1426" s="696"/>
      <c r="R1426" s="696"/>
      <c r="S1426" s="696"/>
      <c r="T1426" s="696"/>
      <c r="U1426" s="696"/>
      <c r="V1426" s="696"/>
      <c r="W1426" s="696"/>
      <c r="X1426" s="696"/>
      <c r="Y1426" s="696"/>
      <c r="Z1426" s="696"/>
      <c r="AA1426" s="696"/>
      <c r="AB1426" s="696"/>
      <c r="AC1426" s="696"/>
      <c r="AD1426" s="696"/>
      <c r="AE1426" s="696"/>
      <c r="AF1426" s="696"/>
      <c r="AG1426" s="696"/>
      <c r="AH1426" s="696"/>
      <c r="AI1426" s="696"/>
      <c r="AJ1426" s="696"/>
      <c r="AK1426" s="696"/>
      <c r="AL1426" s="696"/>
      <c r="AM1426" s="726"/>
      <c r="AN1426" s="726"/>
      <c r="AO1426" s="726"/>
      <c r="AP1426" s="726"/>
      <c r="AQ1426" s="726"/>
      <c r="AR1426" s="726"/>
      <c r="AS1426" s="726"/>
      <c r="AT1426" s="726"/>
      <c r="AU1426" s="726"/>
      <c r="AV1426" s="726"/>
      <c r="AW1426" s="726"/>
      <c r="AX1426" s="726"/>
      <c r="AY1426" s="814"/>
      <c r="AZ1426" s="814"/>
      <c r="BA1426" s="814"/>
      <c r="BB1426" s="814"/>
      <c r="BC1426" s="814"/>
      <c r="BD1426" s="814"/>
      <c r="BE1426" s="814"/>
      <c r="BF1426" s="814"/>
      <c r="BG1426" s="814"/>
      <c r="BH1426" s="814"/>
      <c r="BI1426" s="814"/>
      <c r="BJ1426" s="814"/>
      <c r="BK1426" s="814"/>
      <c r="BL1426" s="814"/>
    </row>
    <row r="1427" spans="1:64" ht="12" customHeight="1" outlineLevel="1" x14ac:dyDescent="0.25">
      <c r="A1427" s="773" t="s">
        <v>2111</v>
      </c>
      <c r="B1427" s="778" t="s">
        <v>2111</v>
      </c>
      <c r="C1427" s="779"/>
      <c r="D1427" s="461" t="s">
        <v>2112</v>
      </c>
      <c r="E1427" s="696" t="s">
        <v>918</v>
      </c>
      <c r="F1427" s="696" t="s">
        <v>918</v>
      </c>
      <c r="G1427" s="696" t="s">
        <v>918</v>
      </c>
      <c r="H1427" s="696" t="s">
        <v>918</v>
      </c>
      <c r="I1427" s="696" t="s">
        <v>918</v>
      </c>
      <c r="J1427" s="696" t="s">
        <v>918</v>
      </c>
      <c r="K1427" s="696" t="s">
        <v>918</v>
      </c>
      <c r="L1427" s="696" t="s">
        <v>918</v>
      </c>
      <c r="M1427" s="696" t="s">
        <v>918</v>
      </c>
      <c r="N1427" s="696" t="s">
        <v>918</v>
      </c>
      <c r="O1427" s="696" t="s">
        <v>918</v>
      </c>
      <c r="P1427" s="696" t="s">
        <v>918</v>
      </c>
      <c r="Q1427" s="696" t="s">
        <v>918</v>
      </c>
      <c r="R1427" s="696" t="s">
        <v>918</v>
      </c>
      <c r="S1427" s="696" t="s">
        <v>918</v>
      </c>
      <c r="T1427" s="696" t="s">
        <v>918</v>
      </c>
      <c r="U1427" s="696" t="s">
        <v>918</v>
      </c>
      <c r="V1427" s="696" t="s">
        <v>918</v>
      </c>
      <c r="W1427" s="696" t="s">
        <v>918</v>
      </c>
      <c r="X1427" s="696" t="s">
        <v>918</v>
      </c>
      <c r="Y1427" s="696" t="s">
        <v>918</v>
      </c>
      <c r="Z1427" s="696" t="s">
        <v>918</v>
      </c>
      <c r="AA1427" s="696" t="s">
        <v>918</v>
      </c>
      <c r="AB1427" s="696" t="s">
        <v>918</v>
      </c>
      <c r="AC1427" s="696" t="s">
        <v>918</v>
      </c>
      <c r="AD1427" s="696" t="s">
        <v>918</v>
      </c>
      <c r="AE1427" s="696" t="s">
        <v>918</v>
      </c>
      <c r="AF1427" s="696" t="s">
        <v>918</v>
      </c>
      <c r="AG1427" s="696" t="s">
        <v>918</v>
      </c>
      <c r="AH1427" s="696" t="s">
        <v>918</v>
      </c>
      <c r="AI1427" s="696" t="s">
        <v>918</v>
      </c>
      <c r="AJ1427" s="696" t="s">
        <v>918</v>
      </c>
      <c r="AK1427" s="696" t="s">
        <v>918</v>
      </c>
      <c r="AL1427" s="696" t="s">
        <v>918</v>
      </c>
      <c r="AM1427" s="726"/>
      <c r="AN1427" s="726"/>
      <c r="AO1427" s="726"/>
      <c r="AP1427" s="726"/>
      <c r="AQ1427" s="726"/>
      <c r="AR1427" s="726"/>
      <c r="AS1427" s="726"/>
      <c r="AT1427" s="726"/>
      <c r="AU1427" s="726"/>
      <c r="AV1427" s="726"/>
      <c r="AW1427" s="726"/>
      <c r="AX1427" s="726"/>
      <c r="AY1427" s="814"/>
      <c r="AZ1427" s="814"/>
      <c r="BA1427" s="814"/>
      <c r="BB1427" s="814"/>
      <c r="BC1427" s="814"/>
      <c r="BD1427" s="814"/>
      <c r="BE1427" s="814"/>
      <c r="BF1427" s="814"/>
      <c r="BG1427" s="814"/>
      <c r="BH1427" s="814"/>
      <c r="BI1427" s="814"/>
      <c r="BJ1427" s="814"/>
      <c r="BK1427" s="814"/>
      <c r="BL1427" s="814"/>
    </row>
    <row r="1428" spans="1:64" ht="12" customHeight="1" outlineLevel="1" x14ac:dyDescent="0.25">
      <c r="A1428" s="773" t="s">
        <v>2113</v>
      </c>
      <c r="B1428" s="778" t="s">
        <v>2113</v>
      </c>
      <c r="C1428" s="779"/>
      <c r="D1428" s="461" t="s">
        <v>2114</v>
      </c>
      <c r="E1428" s="696" t="s">
        <v>918</v>
      </c>
      <c r="F1428" s="696" t="s">
        <v>918</v>
      </c>
      <c r="G1428" s="696" t="s">
        <v>918</v>
      </c>
      <c r="H1428" s="696" t="s">
        <v>918</v>
      </c>
      <c r="I1428" s="696" t="s">
        <v>918</v>
      </c>
      <c r="J1428" s="696" t="s">
        <v>918</v>
      </c>
      <c r="K1428" s="696" t="s">
        <v>918</v>
      </c>
      <c r="L1428" s="696" t="s">
        <v>918</v>
      </c>
      <c r="M1428" s="696" t="s">
        <v>918</v>
      </c>
      <c r="N1428" s="696" t="s">
        <v>918</v>
      </c>
      <c r="O1428" s="696" t="s">
        <v>918</v>
      </c>
      <c r="P1428" s="696" t="s">
        <v>918</v>
      </c>
      <c r="Q1428" s="696" t="s">
        <v>918</v>
      </c>
      <c r="R1428" s="696" t="s">
        <v>918</v>
      </c>
      <c r="S1428" s="696" t="s">
        <v>918</v>
      </c>
      <c r="T1428" s="696" t="s">
        <v>918</v>
      </c>
      <c r="U1428" s="696" t="s">
        <v>918</v>
      </c>
      <c r="V1428" s="696" t="s">
        <v>918</v>
      </c>
      <c r="W1428" s="696" t="s">
        <v>918</v>
      </c>
      <c r="X1428" s="696" t="s">
        <v>918</v>
      </c>
      <c r="Y1428" s="696" t="s">
        <v>918</v>
      </c>
      <c r="Z1428" s="696" t="s">
        <v>918</v>
      </c>
      <c r="AA1428" s="696" t="s">
        <v>918</v>
      </c>
      <c r="AB1428" s="696" t="s">
        <v>918</v>
      </c>
      <c r="AC1428" s="696" t="s">
        <v>918</v>
      </c>
      <c r="AD1428" s="696" t="s">
        <v>918</v>
      </c>
      <c r="AE1428" s="696" t="s">
        <v>918</v>
      </c>
      <c r="AF1428" s="696" t="s">
        <v>918</v>
      </c>
      <c r="AG1428" s="696" t="s">
        <v>918</v>
      </c>
      <c r="AH1428" s="696" t="s">
        <v>918</v>
      </c>
      <c r="AI1428" s="696" t="s">
        <v>918</v>
      </c>
      <c r="AJ1428" s="696" t="s">
        <v>918</v>
      </c>
      <c r="AK1428" s="696" t="s">
        <v>918</v>
      </c>
      <c r="AL1428" s="696" t="s">
        <v>918</v>
      </c>
      <c r="AM1428" s="726"/>
      <c r="AN1428" s="726"/>
      <c r="AO1428" s="726"/>
      <c r="AP1428" s="726"/>
      <c r="AQ1428" s="726"/>
      <c r="AR1428" s="726"/>
      <c r="AS1428" s="726"/>
      <c r="AT1428" s="726"/>
      <c r="AU1428" s="726"/>
      <c r="AV1428" s="726"/>
      <c r="AW1428" s="726"/>
      <c r="AX1428" s="726"/>
      <c r="AY1428" s="814"/>
      <c r="AZ1428" s="814"/>
      <c r="BA1428" s="814"/>
      <c r="BB1428" s="814"/>
      <c r="BC1428" s="814"/>
      <c r="BD1428" s="814"/>
      <c r="BE1428" s="814"/>
      <c r="BF1428" s="814"/>
      <c r="BG1428" s="814"/>
      <c r="BH1428" s="814"/>
      <c r="BI1428" s="814"/>
      <c r="BJ1428" s="814"/>
      <c r="BK1428" s="814"/>
      <c r="BL1428" s="814"/>
    </row>
    <row r="1429" spans="1:64" ht="12" customHeight="1" outlineLevel="1" x14ac:dyDescent="0.25">
      <c r="A1429" s="773" t="s">
        <v>2115</v>
      </c>
      <c r="B1429" s="778" t="s">
        <v>2115</v>
      </c>
      <c r="C1429" s="779"/>
      <c r="D1429" s="461" t="s">
        <v>2116</v>
      </c>
      <c r="E1429" s="696" t="s">
        <v>918</v>
      </c>
      <c r="F1429" s="696" t="s">
        <v>918</v>
      </c>
      <c r="G1429" s="696" t="s">
        <v>918</v>
      </c>
      <c r="H1429" s="696" t="s">
        <v>918</v>
      </c>
      <c r="I1429" s="696" t="s">
        <v>918</v>
      </c>
      <c r="J1429" s="696" t="s">
        <v>918</v>
      </c>
      <c r="K1429" s="696" t="s">
        <v>918</v>
      </c>
      <c r="L1429" s="696" t="s">
        <v>918</v>
      </c>
      <c r="M1429" s="696" t="s">
        <v>918</v>
      </c>
      <c r="N1429" s="696" t="s">
        <v>918</v>
      </c>
      <c r="O1429" s="696" t="s">
        <v>918</v>
      </c>
      <c r="P1429" s="696" t="s">
        <v>918</v>
      </c>
      <c r="Q1429" s="696" t="s">
        <v>918</v>
      </c>
      <c r="R1429" s="696" t="s">
        <v>918</v>
      </c>
      <c r="S1429" s="696" t="s">
        <v>918</v>
      </c>
      <c r="T1429" s="696" t="s">
        <v>918</v>
      </c>
      <c r="U1429" s="696" t="s">
        <v>918</v>
      </c>
      <c r="V1429" s="696" t="s">
        <v>918</v>
      </c>
      <c r="W1429" s="696" t="s">
        <v>918</v>
      </c>
      <c r="X1429" s="696" t="s">
        <v>918</v>
      </c>
      <c r="Y1429" s="696" t="s">
        <v>918</v>
      </c>
      <c r="Z1429" s="696" t="s">
        <v>918</v>
      </c>
      <c r="AA1429" s="696" t="s">
        <v>918</v>
      </c>
      <c r="AB1429" s="696" t="s">
        <v>918</v>
      </c>
      <c r="AC1429" s="696" t="s">
        <v>918</v>
      </c>
      <c r="AD1429" s="696" t="s">
        <v>918</v>
      </c>
      <c r="AE1429" s="696" t="s">
        <v>918</v>
      </c>
      <c r="AF1429" s="696" t="s">
        <v>918</v>
      </c>
      <c r="AG1429" s="696" t="s">
        <v>918</v>
      </c>
      <c r="AH1429" s="696" t="s">
        <v>918</v>
      </c>
      <c r="AI1429" s="696" t="s">
        <v>918</v>
      </c>
      <c r="AJ1429" s="696" t="s">
        <v>918</v>
      </c>
      <c r="AK1429" s="696" t="s">
        <v>918</v>
      </c>
      <c r="AL1429" s="696" t="s">
        <v>918</v>
      </c>
      <c r="AM1429" s="726"/>
      <c r="AN1429" s="726"/>
      <c r="AO1429" s="726"/>
      <c r="AP1429" s="726"/>
      <c r="AQ1429" s="726"/>
      <c r="AR1429" s="726"/>
      <c r="AS1429" s="726"/>
      <c r="AT1429" s="726"/>
      <c r="AU1429" s="726"/>
      <c r="AV1429" s="726"/>
      <c r="AW1429" s="726"/>
      <c r="AX1429" s="726"/>
      <c r="AY1429" s="814"/>
      <c r="AZ1429" s="814"/>
      <c r="BA1429" s="814"/>
      <c r="BB1429" s="814"/>
      <c r="BC1429" s="814"/>
      <c r="BD1429" s="814"/>
      <c r="BE1429" s="814"/>
      <c r="BF1429" s="814"/>
      <c r="BG1429" s="814"/>
      <c r="BH1429" s="814"/>
      <c r="BI1429" s="814"/>
      <c r="BJ1429" s="814"/>
      <c r="BK1429" s="814"/>
      <c r="BL1429" s="814"/>
    </row>
    <row r="1430" spans="1:64" ht="12" customHeight="1" outlineLevel="1" x14ac:dyDescent="0.25">
      <c r="A1430" s="773" t="s">
        <v>2117</v>
      </c>
      <c r="B1430" s="778" t="s">
        <v>2117</v>
      </c>
      <c r="C1430" s="779"/>
      <c r="D1430" s="461" t="s">
        <v>2118</v>
      </c>
      <c r="E1430" s="696" t="s">
        <v>918</v>
      </c>
      <c r="F1430" s="696" t="s">
        <v>918</v>
      </c>
      <c r="G1430" s="696" t="s">
        <v>918</v>
      </c>
      <c r="H1430" s="696" t="s">
        <v>918</v>
      </c>
      <c r="I1430" s="696" t="s">
        <v>918</v>
      </c>
      <c r="J1430" s="696" t="s">
        <v>918</v>
      </c>
      <c r="K1430" s="696" t="s">
        <v>918</v>
      </c>
      <c r="L1430" s="696" t="s">
        <v>918</v>
      </c>
      <c r="M1430" s="696" t="s">
        <v>918</v>
      </c>
      <c r="N1430" s="696" t="s">
        <v>918</v>
      </c>
      <c r="O1430" s="696" t="s">
        <v>918</v>
      </c>
      <c r="P1430" s="696" t="s">
        <v>918</v>
      </c>
      <c r="Q1430" s="696" t="s">
        <v>918</v>
      </c>
      <c r="R1430" s="696" t="s">
        <v>918</v>
      </c>
      <c r="S1430" s="696" t="s">
        <v>918</v>
      </c>
      <c r="T1430" s="696" t="s">
        <v>918</v>
      </c>
      <c r="U1430" s="696" t="s">
        <v>918</v>
      </c>
      <c r="V1430" s="696" t="s">
        <v>918</v>
      </c>
      <c r="W1430" s="696" t="s">
        <v>918</v>
      </c>
      <c r="X1430" s="696" t="s">
        <v>918</v>
      </c>
      <c r="Y1430" s="696" t="s">
        <v>918</v>
      </c>
      <c r="Z1430" s="696" t="s">
        <v>918</v>
      </c>
      <c r="AA1430" s="696" t="s">
        <v>918</v>
      </c>
      <c r="AB1430" s="696" t="s">
        <v>918</v>
      </c>
      <c r="AC1430" s="696" t="s">
        <v>918</v>
      </c>
      <c r="AD1430" s="696" t="s">
        <v>918</v>
      </c>
      <c r="AE1430" s="696" t="s">
        <v>918</v>
      </c>
      <c r="AF1430" s="696" t="s">
        <v>918</v>
      </c>
      <c r="AG1430" s="696" t="s">
        <v>918</v>
      </c>
      <c r="AH1430" s="696" t="s">
        <v>918</v>
      </c>
      <c r="AI1430" s="696" t="s">
        <v>918</v>
      </c>
      <c r="AJ1430" s="696" t="s">
        <v>918</v>
      </c>
      <c r="AK1430" s="696" t="s">
        <v>918</v>
      </c>
      <c r="AL1430" s="696" t="s">
        <v>918</v>
      </c>
      <c r="AM1430" s="726"/>
      <c r="AN1430" s="726"/>
      <c r="AO1430" s="726"/>
      <c r="AP1430" s="726"/>
      <c r="AQ1430" s="726"/>
      <c r="AR1430" s="726"/>
      <c r="AS1430" s="726"/>
      <c r="AT1430" s="726"/>
      <c r="AU1430" s="726"/>
      <c r="AV1430" s="726"/>
      <c r="AW1430" s="726"/>
      <c r="AX1430" s="726"/>
      <c r="AY1430" s="814"/>
      <c r="AZ1430" s="814"/>
      <c r="BA1430" s="814"/>
      <c r="BB1430" s="814"/>
      <c r="BC1430" s="814"/>
      <c r="BD1430" s="814"/>
      <c r="BE1430" s="814"/>
      <c r="BF1430" s="814"/>
      <c r="BG1430" s="814"/>
      <c r="BH1430" s="814"/>
      <c r="BI1430" s="814"/>
      <c r="BJ1430" s="814"/>
      <c r="BK1430" s="814"/>
      <c r="BL1430" s="814"/>
    </row>
    <row r="1431" spans="1:64" ht="12" customHeight="1" outlineLevel="1" x14ac:dyDescent="0.25">
      <c r="A1431" s="773" t="s">
        <v>2119</v>
      </c>
      <c r="B1431" s="778" t="s">
        <v>2119</v>
      </c>
      <c r="C1431" s="779"/>
      <c r="D1431" s="461" t="s">
        <v>2120</v>
      </c>
      <c r="E1431" s="696" t="s">
        <v>918</v>
      </c>
      <c r="F1431" s="696" t="s">
        <v>918</v>
      </c>
      <c r="G1431" s="696" t="s">
        <v>918</v>
      </c>
      <c r="H1431" s="696" t="s">
        <v>918</v>
      </c>
      <c r="I1431" s="696" t="s">
        <v>918</v>
      </c>
      <c r="J1431" s="696" t="s">
        <v>918</v>
      </c>
      <c r="K1431" s="696" t="s">
        <v>918</v>
      </c>
      <c r="L1431" s="696" t="s">
        <v>918</v>
      </c>
      <c r="M1431" s="696" t="s">
        <v>918</v>
      </c>
      <c r="N1431" s="696" t="s">
        <v>918</v>
      </c>
      <c r="O1431" s="696" t="s">
        <v>918</v>
      </c>
      <c r="P1431" s="696" t="s">
        <v>918</v>
      </c>
      <c r="Q1431" s="696" t="s">
        <v>918</v>
      </c>
      <c r="R1431" s="696" t="s">
        <v>918</v>
      </c>
      <c r="S1431" s="696" t="s">
        <v>918</v>
      </c>
      <c r="T1431" s="696" t="s">
        <v>918</v>
      </c>
      <c r="U1431" s="696" t="s">
        <v>918</v>
      </c>
      <c r="V1431" s="696" t="s">
        <v>918</v>
      </c>
      <c r="W1431" s="696" t="s">
        <v>918</v>
      </c>
      <c r="X1431" s="696" t="s">
        <v>918</v>
      </c>
      <c r="Y1431" s="696" t="s">
        <v>918</v>
      </c>
      <c r="Z1431" s="696" t="s">
        <v>918</v>
      </c>
      <c r="AA1431" s="696" t="s">
        <v>918</v>
      </c>
      <c r="AB1431" s="696" t="s">
        <v>918</v>
      </c>
      <c r="AC1431" s="696" t="s">
        <v>918</v>
      </c>
      <c r="AD1431" s="696" t="s">
        <v>918</v>
      </c>
      <c r="AE1431" s="696" t="s">
        <v>918</v>
      </c>
      <c r="AF1431" s="696" t="s">
        <v>918</v>
      </c>
      <c r="AG1431" s="696" t="s">
        <v>918</v>
      </c>
      <c r="AH1431" s="696" t="s">
        <v>918</v>
      </c>
      <c r="AI1431" s="696" t="s">
        <v>918</v>
      </c>
      <c r="AJ1431" s="696" t="s">
        <v>918</v>
      </c>
      <c r="AK1431" s="696" t="s">
        <v>918</v>
      </c>
      <c r="AL1431" s="696" t="s">
        <v>918</v>
      </c>
      <c r="AM1431" s="726"/>
      <c r="AN1431" s="726"/>
      <c r="AO1431" s="726"/>
      <c r="AP1431" s="726"/>
      <c r="AQ1431" s="726"/>
      <c r="AR1431" s="726"/>
      <c r="AS1431" s="726"/>
      <c r="AT1431" s="726"/>
      <c r="AU1431" s="726"/>
      <c r="AV1431" s="726"/>
      <c r="AW1431" s="726"/>
      <c r="AX1431" s="726"/>
      <c r="AY1431" s="814"/>
      <c r="AZ1431" s="814"/>
      <c r="BA1431" s="814"/>
      <c r="BB1431" s="814"/>
      <c r="BC1431" s="814"/>
      <c r="BD1431" s="814"/>
      <c r="BE1431" s="814"/>
      <c r="BF1431" s="814"/>
      <c r="BG1431" s="814"/>
      <c r="BH1431" s="814"/>
      <c r="BI1431" s="814"/>
      <c r="BJ1431" s="814"/>
      <c r="BK1431" s="814"/>
      <c r="BL1431" s="814"/>
    </row>
    <row r="1432" spans="1:64" ht="12" customHeight="1" outlineLevel="1" x14ac:dyDescent="0.25">
      <c r="A1432" s="773"/>
      <c r="B1432" s="778"/>
      <c r="C1432" s="779"/>
      <c r="D1432" s="461"/>
      <c r="E1432" s="696"/>
      <c r="F1432" s="696"/>
      <c r="G1432" s="696"/>
      <c r="H1432" s="696"/>
      <c r="I1432" s="696"/>
      <c r="J1432" s="696"/>
      <c r="K1432" s="696"/>
      <c r="L1432" s="696"/>
      <c r="M1432" s="696"/>
      <c r="N1432" s="696"/>
      <c r="O1432" s="696"/>
      <c r="P1432" s="696"/>
      <c r="Q1432" s="696"/>
      <c r="R1432" s="696"/>
      <c r="S1432" s="696"/>
      <c r="T1432" s="696"/>
      <c r="U1432" s="696"/>
      <c r="V1432" s="696"/>
      <c r="W1432" s="696"/>
      <c r="X1432" s="696"/>
      <c r="Y1432" s="696"/>
      <c r="Z1432" s="696"/>
      <c r="AA1432" s="696"/>
      <c r="AB1432" s="696"/>
      <c r="AC1432" s="696"/>
      <c r="AD1432" s="696"/>
      <c r="AE1432" s="696"/>
      <c r="AF1432" s="696"/>
      <c r="AG1432" s="696"/>
      <c r="AH1432" s="696"/>
      <c r="AI1432" s="696"/>
      <c r="AJ1432" s="696"/>
      <c r="AK1432" s="696"/>
      <c r="AL1432" s="696"/>
      <c r="AM1432" s="726"/>
      <c r="AN1432" s="726"/>
      <c r="AO1432" s="726"/>
      <c r="AP1432" s="726"/>
      <c r="AQ1432" s="726"/>
      <c r="AR1432" s="726"/>
      <c r="AS1432" s="726"/>
      <c r="AT1432" s="726"/>
      <c r="AU1432" s="726"/>
      <c r="AV1432" s="726"/>
      <c r="AW1432" s="726"/>
      <c r="AX1432" s="726"/>
      <c r="AY1432" s="814"/>
      <c r="AZ1432" s="814"/>
      <c r="BA1432" s="814"/>
      <c r="BB1432" s="814"/>
      <c r="BC1432" s="814"/>
      <c r="BD1432" s="814"/>
      <c r="BE1432" s="814"/>
      <c r="BF1432" s="814"/>
      <c r="BG1432" s="814"/>
      <c r="BH1432" s="814"/>
      <c r="BI1432" s="814"/>
      <c r="BJ1432" s="814"/>
      <c r="BK1432" s="814"/>
      <c r="BL1432" s="814"/>
    </row>
    <row r="1433" spans="1:64" ht="12" customHeight="1" outlineLevel="1" x14ac:dyDescent="0.2">
      <c r="A1433" s="773" t="s">
        <v>2121</v>
      </c>
      <c r="B1433" s="778" t="s">
        <v>2121</v>
      </c>
      <c r="C1433" s="779"/>
      <c r="D1433" s="461" t="s">
        <v>2122</v>
      </c>
      <c r="E1433" s="696" t="s">
        <v>918</v>
      </c>
      <c r="F1433" s="696" t="s">
        <v>918</v>
      </c>
      <c r="G1433" s="696" t="s">
        <v>918</v>
      </c>
      <c r="H1433" s="696" t="s">
        <v>918</v>
      </c>
      <c r="I1433" s="696" t="s">
        <v>918</v>
      </c>
      <c r="J1433" s="696" t="s">
        <v>918</v>
      </c>
      <c r="K1433" s="696" t="s">
        <v>918</v>
      </c>
      <c r="L1433" s="696" t="s">
        <v>918</v>
      </c>
      <c r="M1433" s="696" t="s">
        <v>918</v>
      </c>
      <c r="N1433" s="696" t="s">
        <v>918</v>
      </c>
      <c r="O1433" s="696" t="s">
        <v>918</v>
      </c>
      <c r="P1433" s="696" t="s">
        <v>918</v>
      </c>
      <c r="Q1433" s="696" t="s">
        <v>918</v>
      </c>
      <c r="R1433" s="696" t="s">
        <v>918</v>
      </c>
      <c r="S1433" s="696" t="s">
        <v>918</v>
      </c>
      <c r="T1433" s="696" t="s">
        <v>918</v>
      </c>
      <c r="U1433" s="696" t="s">
        <v>918</v>
      </c>
      <c r="V1433" s="696" t="s">
        <v>918</v>
      </c>
      <c r="W1433" s="696" t="s">
        <v>918</v>
      </c>
      <c r="X1433" s="696" t="s">
        <v>918</v>
      </c>
      <c r="Y1433" s="696" t="s">
        <v>918</v>
      </c>
      <c r="Z1433" s="696" t="s">
        <v>918</v>
      </c>
      <c r="AA1433" s="696" t="s">
        <v>918</v>
      </c>
      <c r="AB1433" s="696" t="s">
        <v>918</v>
      </c>
      <c r="AC1433" s="696" t="s">
        <v>918</v>
      </c>
      <c r="AD1433" s="696" t="s">
        <v>918</v>
      </c>
      <c r="AE1433" s="696" t="s">
        <v>918</v>
      </c>
      <c r="AF1433" s="696" t="s">
        <v>918</v>
      </c>
      <c r="AG1433" s="696" t="s">
        <v>918</v>
      </c>
      <c r="AH1433" s="696" t="s">
        <v>918</v>
      </c>
      <c r="AI1433" s="696" t="s">
        <v>918</v>
      </c>
      <c r="AJ1433" s="696" t="s">
        <v>918</v>
      </c>
      <c r="AK1433" s="696" t="s">
        <v>918</v>
      </c>
      <c r="AL1433" s="696" t="s">
        <v>918</v>
      </c>
      <c r="AM1433" s="726"/>
      <c r="AN1433" s="726"/>
      <c r="AO1433" s="726"/>
      <c r="AP1433" s="726"/>
      <c r="AQ1433" s="726"/>
      <c r="AR1433" s="726"/>
      <c r="AS1433" s="726"/>
      <c r="AT1433" s="726"/>
      <c r="AU1433" s="726"/>
      <c r="AV1433" s="726"/>
      <c r="AW1433" s="726"/>
      <c r="AX1433" s="726"/>
      <c r="AY1433" s="726"/>
      <c r="AZ1433" s="726"/>
      <c r="BA1433" s="726"/>
      <c r="BB1433" s="726"/>
      <c r="BC1433" s="726"/>
      <c r="BD1433" s="726"/>
      <c r="BE1433" s="726"/>
      <c r="BF1433" s="726"/>
      <c r="BG1433" s="726"/>
      <c r="BH1433" s="726"/>
      <c r="BI1433" s="726"/>
      <c r="BJ1433" s="726"/>
      <c r="BK1433" s="726"/>
      <c r="BL1433" s="726"/>
    </row>
    <row r="1434" spans="1:64" ht="12" customHeight="1" outlineLevel="1" x14ac:dyDescent="0.2">
      <c r="A1434" s="773" t="s">
        <v>2123</v>
      </c>
      <c r="B1434" s="778" t="s">
        <v>2123</v>
      </c>
      <c r="C1434" s="779"/>
      <c r="D1434" s="461" t="s">
        <v>2124</v>
      </c>
      <c r="E1434" s="696" t="s">
        <v>918</v>
      </c>
      <c r="F1434" s="696" t="s">
        <v>918</v>
      </c>
      <c r="G1434" s="696" t="s">
        <v>918</v>
      </c>
      <c r="H1434" s="696" t="s">
        <v>918</v>
      </c>
      <c r="I1434" s="696" t="s">
        <v>918</v>
      </c>
      <c r="J1434" s="696" t="s">
        <v>918</v>
      </c>
      <c r="K1434" s="696" t="s">
        <v>918</v>
      </c>
      <c r="L1434" s="696" t="s">
        <v>918</v>
      </c>
      <c r="M1434" s="696" t="s">
        <v>918</v>
      </c>
      <c r="N1434" s="696" t="s">
        <v>918</v>
      </c>
      <c r="O1434" s="696" t="s">
        <v>918</v>
      </c>
      <c r="P1434" s="696" t="s">
        <v>918</v>
      </c>
      <c r="Q1434" s="696" t="s">
        <v>918</v>
      </c>
      <c r="R1434" s="696" t="s">
        <v>918</v>
      </c>
      <c r="S1434" s="696" t="s">
        <v>918</v>
      </c>
      <c r="T1434" s="696" t="s">
        <v>918</v>
      </c>
      <c r="U1434" s="696" t="s">
        <v>918</v>
      </c>
      <c r="V1434" s="696" t="s">
        <v>918</v>
      </c>
      <c r="W1434" s="696" t="s">
        <v>918</v>
      </c>
      <c r="X1434" s="696" t="s">
        <v>918</v>
      </c>
      <c r="Y1434" s="696" t="s">
        <v>918</v>
      </c>
      <c r="Z1434" s="696" t="s">
        <v>918</v>
      </c>
      <c r="AA1434" s="696" t="s">
        <v>918</v>
      </c>
      <c r="AB1434" s="696" t="s">
        <v>918</v>
      </c>
      <c r="AC1434" s="696" t="s">
        <v>918</v>
      </c>
      <c r="AD1434" s="696" t="s">
        <v>918</v>
      </c>
      <c r="AE1434" s="696" t="s">
        <v>918</v>
      </c>
      <c r="AF1434" s="696" t="s">
        <v>918</v>
      </c>
      <c r="AG1434" s="696" t="s">
        <v>918</v>
      </c>
      <c r="AH1434" s="696" t="s">
        <v>918</v>
      </c>
      <c r="AI1434" s="696" t="s">
        <v>918</v>
      </c>
      <c r="AJ1434" s="696" t="s">
        <v>918</v>
      </c>
      <c r="AK1434" s="696" t="s">
        <v>918</v>
      </c>
      <c r="AL1434" s="696" t="s">
        <v>918</v>
      </c>
      <c r="AM1434" s="726"/>
      <c r="AN1434" s="726"/>
      <c r="AO1434" s="726"/>
      <c r="AP1434" s="726"/>
      <c r="AQ1434" s="726"/>
      <c r="AR1434" s="726"/>
      <c r="AS1434" s="726"/>
      <c r="AT1434" s="726"/>
      <c r="AU1434" s="726"/>
      <c r="AV1434" s="726"/>
      <c r="AW1434" s="726"/>
      <c r="AX1434" s="726"/>
      <c r="AY1434" s="726"/>
      <c r="AZ1434" s="726"/>
      <c r="BA1434" s="726"/>
      <c r="BB1434" s="726"/>
      <c r="BC1434" s="726"/>
      <c r="BD1434" s="726"/>
      <c r="BE1434" s="726"/>
      <c r="BF1434" s="726"/>
      <c r="BG1434" s="726"/>
      <c r="BH1434" s="726"/>
      <c r="BI1434" s="726"/>
      <c r="BJ1434" s="726"/>
      <c r="BK1434" s="726"/>
      <c r="BL1434" s="726"/>
    </row>
    <row r="1435" spans="1:64" ht="12" customHeight="1" outlineLevel="1" x14ac:dyDescent="0.2">
      <c r="A1435" s="773" t="s">
        <v>2125</v>
      </c>
      <c r="B1435" s="778" t="s">
        <v>2125</v>
      </c>
      <c r="C1435" s="779"/>
      <c r="D1435" s="461" t="s">
        <v>2126</v>
      </c>
      <c r="E1435" s="696" t="s">
        <v>918</v>
      </c>
      <c r="F1435" s="696" t="s">
        <v>918</v>
      </c>
      <c r="G1435" s="696" t="s">
        <v>918</v>
      </c>
      <c r="H1435" s="696" t="s">
        <v>918</v>
      </c>
      <c r="I1435" s="696" t="s">
        <v>918</v>
      </c>
      <c r="J1435" s="696" t="s">
        <v>918</v>
      </c>
      <c r="K1435" s="696" t="s">
        <v>918</v>
      </c>
      <c r="L1435" s="696" t="s">
        <v>918</v>
      </c>
      <c r="M1435" s="696" t="s">
        <v>918</v>
      </c>
      <c r="N1435" s="696" t="s">
        <v>918</v>
      </c>
      <c r="O1435" s="696" t="s">
        <v>918</v>
      </c>
      <c r="P1435" s="696" t="s">
        <v>918</v>
      </c>
      <c r="Q1435" s="696" t="s">
        <v>918</v>
      </c>
      <c r="R1435" s="696" t="s">
        <v>918</v>
      </c>
      <c r="S1435" s="696" t="s">
        <v>918</v>
      </c>
      <c r="T1435" s="696" t="s">
        <v>918</v>
      </c>
      <c r="U1435" s="696" t="s">
        <v>918</v>
      </c>
      <c r="V1435" s="696" t="s">
        <v>918</v>
      </c>
      <c r="W1435" s="696" t="s">
        <v>918</v>
      </c>
      <c r="X1435" s="696" t="s">
        <v>918</v>
      </c>
      <c r="Y1435" s="696" t="s">
        <v>918</v>
      </c>
      <c r="Z1435" s="696" t="s">
        <v>918</v>
      </c>
      <c r="AA1435" s="696" t="s">
        <v>918</v>
      </c>
      <c r="AB1435" s="696" t="s">
        <v>918</v>
      </c>
      <c r="AC1435" s="696" t="s">
        <v>918</v>
      </c>
      <c r="AD1435" s="696" t="s">
        <v>918</v>
      </c>
      <c r="AE1435" s="696" t="s">
        <v>918</v>
      </c>
      <c r="AF1435" s="696" t="s">
        <v>918</v>
      </c>
      <c r="AG1435" s="696" t="s">
        <v>918</v>
      </c>
      <c r="AH1435" s="696" t="s">
        <v>918</v>
      </c>
      <c r="AI1435" s="696" t="s">
        <v>918</v>
      </c>
      <c r="AJ1435" s="696" t="s">
        <v>918</v>
      </c>
      <c r="AK1435" s="696" t="s">
        <v>918</v>
      </c>
      <c r="AL1435" s="696" t="s">
        <v>918</v>
      </c>
      <c r="AM1435" s="726"/>
      <c r="AN1435" s="726"/>
      <c r="AO1435" s="726"/>
      <c r="AP1435" s="726"/>
      <c r="AQ1435" s="726"/>
      <c r="AR1435" s="726"/>
      <c r="AS1435" s="726"/>
      <c r="AT1435" s="726"/>
      <c r="AU1435" s="726"/>
      <c r="AV1435" s="726"/>
      <c r="AW1435" s="726"/>
      <c r="AX1435" s="726"/>
      <c r="AY1435" s="726"/>
      <c r="AZ1435" s="726"/>
      <c r="BA1435" s="726"/>
      <c r="BB1435" s="726"/>
      <c r="BC1435" s="726"/>
      <c r="BD1435" s="726"/>
      <c r="BE1435" s="726"/>
      <c r="BF1435" s="726"/>
      <c r="BG1435" s="726"/>
      <c r="BH1435" s="726"/>
      <c r="BI1435" s="726"/>
      <c r="BJ1435" s="726"/>
      <c r="BK1435" s="726"/>
      <c r="BL1435" s="726"/>
    </row>
    <row r="1436" spans="1:64" ht="12" customHeight="1" outlineLevel="1" x14ac:dyDescent="0.2">
      <c r="A1436" s="773" t="s">
        <v>2127</v>
      </c>
      <c r="B1436" s="778" t="s">
        <v>2127</v>
      </c>
      <c r="C1436" s="779"/>
      <c r="D1436" s="461" t="s">
        <v>2128</v>
      </c>
      <c r="E1436" s="696" t="s">
        <v>918</v>
      </c>
      <c r="F1436" s="696" t="s">
        <v>918</v>
      </c>
      <c r="G1436" s="696" t="s">
        <v>918</v>
      </c>
      <c r="H1436" s="696" t="s">
        <v>918</v>
      </c>
      <c r="I1436" s="696" t="s">
        <v>918</v>
      </c>
      <c r="J1436" s="696" t="s">
        <v>918</v>
      </c>
      <c r="K1436" s="696" t="s">
        <v>918</v>
      </c>
      <c r="L1436" s="696" t="s">
        <v>918</v>
      </c>
      <c r="M1436" s="696" t="s">
        <v>918</v>
      </c>
      <c r="N1436" s="696" t="s">
        <v>918</v>
      </c>
      <c r="O1436" s="696" t="s">
        <v>918</v>
      </c>
      <c r="P1436" s="696" t="s">
        <v>918</v>
      </c>
      <c r="Q1436" s="696" t="s">
        <v>918</v>
      </c>
      <c r="R1436" s="696" t="s">
        <v>918</v>
      </c>
      <c r="S1436" s="696" t="s">
        <v>918</v>
      </c>
      <c r="T1436" s="696" t="s">
        <v>918</v>
      </c>
      <c r="U1436" s="696" t="s">
        <v>918</v>
      </c>
      <c r="V1436" s="696" t="s">
        <v>918</v>
      </c>
      <c r="W1436" s="696" t="s">
        <v>918</v>
      </c>
      <c r="X1436" s="696" t="s">
        <v>918</v>
      </c>
      <c r="Y1436" s="696" t="s">
        <v>918</v>
      </c>
      <c r="Z1436" s="696" t="s">
        <v>918</v>
      </c>
      <c r="AA1436" s="696" t="s">
        <v>918</v>
      </c>
      <c r="AB1436" s="696" t="s">
        <v>918</v>
      </c>
      <c r="AC1436" s="696" t="s">
        <v>918</v>
      </c>
      <c r="AD1436" s="696" t="s">
        <v>918</v>
      </c>
      <c r="AE1436" s="696" t="s">
        <v>918</v>
      </c>
      <c r="AF1436" s="696" t="s">
        <v>918</v>
      </c>
      <c r="AG1436" s="696" t="s">
        <v>918</v>
      </c>
      <c r="AH1436" s="696" t="s">
        <v>918</v>
      </c>
      <c r="AI1436" s="696" t="s">
        <v>918</v>
      </c>
      <c r="AJ1436" s="696" t="s">
        <v>918</v>
      </c>
      <c r="AK1436" s="696" t="s">
        <v>918</v>
      </c>
      <c r="AL1436" s="696" t="s">
        <v>918</v>
      </c>
      <c r="AM1436" s="726"/>
      <c r="AN1436" s="726"/>
      <c r="AO1436" s="726"/>
      <c r="AP1436" s="726"/>
      <c r="AQ1436" s="726"/>
      <c r="AR1436" s="726"/>
      <c r="AS1436" s="726"/>
      <c r="AT1436" s="726"/>
      <c r="AU1436" s="726"/>
      <c r="AV1436" s="726"/>
      <c r="AW1436" s="726"/>
      <c r="AX1436" s="726"/>
      <c r="AY1436" s="726"/>
      <c r="AZ1436" s="726"/>
      <c r="BA1436" s="726"/>
      <c r="BB1436" s="726"/>
      <c r="BC1436" s="726"/>
      <c r="BD1436" s="726"/>
      <c r="BE1436" s="726"/>
      <c r="BF1436" s="726"/>
      <c r="BG1436" s="726"/>
      <c r="BH1436" s="726"/>
      <c r="BI1436" s="726"/>
      <c r="BJ1436" s="726"/>
      <c r="BK1436" s="726"/>
      <c r="BL1436" s="726"/>
    </row>
    <row r="1437" spans="1:64" ht="12" customHeight="1" outlineLevel="1" x14ac:dyDescent="0.2">
      <c r="A1437" s="773"/>
      <c r="B1437" s="778"/>
      <c r="C1437" s="779"/>
      <c r="D1437" s="726"/>
      <c r="E1437" s="780"/>
      <c r="F1437" s="780"/>
      <c r="G1437" s="780"/>
      <c r="H1437" s="780"/>
      <c r="I1437" s="780"/>
      <c r="J1437" s="780"/>
      <c r="K1437" s="780"/>
      <c r="L1437" s="780"/>
      <c r="M1437" s="780"/>
      <c r="N1437" s="780"/>
      <c r="O1437" s="780"/>
      <c r="P1437" s="780"/>
      <c r="Q1437" s="780"/>
      <c r="R1437" s="780"/>
      <c r="S1437" s="780"/>
      <c r="T1437" s="780"/>
      <c r="U1437" s="780"/>
      <c r="V1437" s="780"/>
      <c r="W1437" s="780"/>
      <c r="X1437" s="780"/>
      <c r="Y1437" s="780"/>
      <c r="Z1437" s="780"/>
      <c r="AA1437" s="780"/>
      <c r="AB1437" s="780"/>
      <c r="AC1437" s="780"/>
      <c r="AD1437" s="780"/>
      <c r="AE1437" s="780"/>
      <c r="AF1437" s="780"/>
      <c r="AG1437" s="780"/>
      <c r="AH1437" s="780"/>
      <c r="AI1437" s="780"/>
      <c r="AJ1437" s="780"/>
      <c r="AK1437" s="780"/>
      <c r="AL1437" s="780"/>
      <c r="AM1437" s="726"/>
      <c r="AN1437" s="726"/>
      <c r="AO1437" s="726"/>
      <c r="AP1437" s="726"/>
      <c r="AQ1437" s="726"/>
      <c r="AR1437" s="726"/>
      <c r="AS1437" s="726"/>
      <c r="AT1437" s="726"/>
      <c r="AU1437" s="726"/>
      <c r="AV1437" s="726"/>
      <c r="AW1437" s="726"/>
      <c r="AX1437" s="726"/>
      <c r="AY1437" s="726"/>
      <c r="AZ1437" s="726"/>
      <c r="BA1437" s="726"/>
      <c r="BB1437" s="726"/>
      <c r="BC1437" s="726"/>
      <c r="BD1437" s="726"/>
      <c r="BE1437" s="726"/>
      <c r="BF1437" s="726"/>
      <c r="BG1437" s="726"/>
      <c r="BH1437" s="726"/>
      <c r="BI1437" s="726"/>
      <c r="BJ1437" s="726"/>
      <c r="BK1437" s="726"/>
      <c r="BL1437" s="726"/>
    </row>
    <row r="1438" spans="1:64" ht="12" customHeight="1" x14ac:dyDescent="0.2">
      <c r="A1438" s="781" t="s">
        <v>2253</v>
      </c>
      <c r="B1438" s="782"/>
      <c r="C1438" s="726"/>
      <c r="D1438" s="726"/>
      <c r="E1438" s="726"/>
      <c r="F1438" s="726"/>
      <c r="G1438" s="726"/>
      <c r="H1438" s="726"/>
      <c r="I1438" s="726"/>
      <c r="J1438" s="726"/>
      <c r="K1438" s="726"/>
      <c r="L1438" s="726"/>
      <c r="M1438" s="726"/>
      <c r="N1438" s="726"/>
      <c r="O1438" s="726"/>
      <c r="P1438" s="726"/>
      <c r="Q1438" s="726"/>
      <c r="R1438" s="726"/>
      <c r="S1438" s="726"/>
      <c r="T1438" s="726"/>
      <c r="U1438" s="726"/>
      <c r="V1438" s="726"/>
      <c r="W1438" s="726"/>
      <c r="X1438" s="726"/>
      <c r="Y1438" s="726"/>
      <c r="Z1438" s="726"/>
      <c r="AA1438" s="726"/>
      <c r="AB1438" s="726"/>
      <c r="AC1438" s="726"/>
      <c r="AD1438" s="726"/>
      <c r="AE1438" s="726"/>
      <c r="AF1438" s="726"/>
      <c r="AG1438" s="726"/>
      <c r="AH1438" s="726"/>
      <c r="AI1438" s="726"/>
      <c r="AJ1438" s="726"/>
      <c r="AK1438" s="726"/>
      <c r="AL1438" s="726"/>
      <c r="AM1438" s="726"/>
      <c r="AN1438" s="726"/>
      <c r="AO1438" s="726"/>
      <c r="AP1438" s="726"/>
      <c r="AQ1438" s="726"/>
      <c r="AR1438" s="726"/>
      <c r="AS1438" s="726"/>
      <c r="AT1438" s="726"/>
      <c r="AU1438" s="726"/>
      <c r="AV1438" s="726"/>
      <c r="AW1438" s="726"/>
      <c r="AX1438" s="726"/>
      <c r="AY1438" s="726"/>
      <c r="AZ1438" s="726"/>
      <c r="BA1438" s="726"/>
      <c r="BB1438" s="726"/>
      <c r="BC1438" s="726"/>
      <c r="BD1438" s="726"/>
      <c r="BE1438" s="726"/>
      <c r="BF1438" s="726"/>
      <c r="BG1438" s="726"/>
      <c r="BH1438" s="726"/>
      <c r="BI1438" s="726"/>
      <c r="BJ1438" s="726"/>
      <c r="BK1438" s="726"/>
      <c r="BL1438" s="726"/>
    </row>
    <row r="1439" spans="1:64" ht="12" customHeight="1" x14ac:dyDescent="0.2">
      <c r="A1439" s="771"/>
      <c r="B1439" s="778"/>
      <c r="C1439" s="783"/>
      <c r="D1439" s="688"/>
      <c r="E1439" s="699" t="s">
        <v>585</v>
      </c>
      <c r="F1439" s="699" t="s">
        <v>586</v>
      </c>
      <c r="G1439" s="699" t="s">
        <v>587</v>
      </c>
      <c r="H1439" s="699" t="s">
        <v>588</v>
      </c>
      <c r="I1439" s="699" t="s">
        <v>589</v>
      </c>
      <c r="J1439" s="699" t="s">
        <v>590</v>
      </c>
      <c r="K1439" s="699" t="s">
        <v>591</v>
      </c>
      <c r="L1439" s="699" t="s">
        <v>592</v>
      </c>
      <c r="M1439" s="699" t="s">
        <v>593</v>
      </c>
      <c r="N1439" s="699" t="s">
        <v>594</v>
      </c>
      <c r="O1439" s="699" t="s">
        <v>595</v>
      </c>
      <c r="P1439" s="699" t="s">
        <v>596</v>
      </c>
      <c r="Q1439" s="699" t="s">
        <v>597</v>
      </c>
      <c r="R1439" s="699" t="s">
        <v>598</v>
      </c>
      <c r="S1439" s="699" t="s">
        <v>619</v>
      </c>
      <c r="T1439" s="699" t="s">
        <v>783</v>
      </c>
      <c r="U1439" s="699" t="s">
        <v>752</v>
      </c>
      <c r="V1439" s="699" t="s">
        <v>753</v>
      </c>
      <c r="W1439" s="699" t="s">
        <v>754</v>
      </c>
      <c r="X1439" s="699" t="s">
        <v>755</v>
      </c>
      <c r="Y1439" s="699" t="s">
        <v>756</v>
      </c>
      <c r="Z1439" s="699" t="s">
        <v>757</v>
      </c>
      <c r="AA1439" s="699" t="s">
        <v>758</v>
      </c>
      <c r="AB1439" s="699" t="s">
        <v>759</v>
      </c>
      <c r="AC1439" s="699" t="s">
        <v>760</v>
      </c>
      <c r="AD1439" s="699" t="s">
        <v>761</v>
      </c>
      <c r="AE1439" s="699" t="s">
        <v>762</v>
      </c>
      <c r="AF1439" s="699" t="s">
        <v>763</v>
      </c>
      <c r="AG1439" s="699" t="s">
        <v>764</v>
      </c>
      <c r="AH1439" s="699" t="s">
        <v>765</v>
      </c>
      <c r="AI1439" s="699" t="s">
        <v>766</v>
      </c>
      <c r="AJ1439" s="699" t="s">
        <v>767</v>
      </c>
      <c r="AK1439" s="699" t="s">
        <v>768</v>
      </c>
      <c r="AL1439" s="699" t="s">
        <v>769</v>
      </c>
      <c r="AM1439" s="726"/>
      <c r="AN1439" s="726"/>
      <c r="AO1439" s="726"/>
      <c r="AP1439" s="726"/>
      <c r="AQ1439" s="726"/>
      <c r="AR1439" s="726"/>
      <c r="AS1439" s="726"/>
      <c r="AT1439" s="726"/>
      <c r="AU1439" s="726"/>
      <c r="AV1439" s="726"/>
      <c r="AW1439" s="726"/>
      <c r="AX1439" s="726"/>
      <c r="AY1439" s="726"/>
      <c r="AZ1439" s="726"/>
      <c r="BA1439" s="726"/>
      <c r="BB1439" s="726"/>
      <c r="BC1439" s="726"/>
      <c r="BD1439" s="726"/>
      <c r="BE1439" s="726"/>
      <c r="BF1439" s="726"/>
      <c r="BG1439" s="726"/>
      <c r="BH1439" s="726"/>
      <c r="BI1439" s="726"/>
      <c r="BJ1439" s="726"/>
      <c r="BK1439" s="726"/>
      <c r="BL1439" s="726"/>
    </row>
    <row r="1440" spans="1:64" ht="12" customHeight="1" outlineLevel="1" x14ac:dyDescent="0.2">
      <c r="A1440" s="745"/>
      <c r="B1440" s="778" t="s">
        <v>2130</v>
      </c>
      <c r="C1440" s="783"/>
      <c r="D1440" s="688" t="s">
        <v>2131</v>
      </c>
      <c r="E1440" s="700" t="s">
        <v>2263</v>
      </c>
      <c r="F1440" s="700" t="s">
        <v>2263</v>
      </c>
      <c r="G1440" s="700" t="s">
        <v>2263</v>
      </c>
      <c r="H1440" s="700" t="s">
        <v>2263</v>
      </c>
      <c r="I1440" s="700" t="s">
        <v>2263</v>
      </c>
      <c r="J1440" s="700" t="s">
        <v>2263</v>
      </c>
      <c r="K1440" s="700" t="s">
        <v>2263</v>
      </c>
      <c r="L1440" s="700" t="s">
        <v>2263</v>
      </c>
      <c r="M1440" s="700" t="s">
        <v>2263</v>
      </c>
      <c r="N1440" s="700" t="s">
        <v>2263</v>
      </c>
      <c r="O1440" s="700" t="s">
        <v>2263</v>
      </c>
      <c r="P1440" s="700" t="s">
        <v>2263</v>
      </c>
      <c r="Q1440" s="700" t="s">
        <v>2263</v>
      </c>
      <c r="R1440" s="700" t="s">
        <v>2263</v>
      </c>
      <c r="S1440" s="700" t="s">
        <v>2263</v>
      </c>
      <c r="T1440" s="700" t="s">
        <v>2263</v>
      </c>
      <c r="U1440" s="700" t="s">
        <v>2263</v>
      </c>
      <c r="V1440" s="700" t="s">
        <v>2263</v>
      </c>
      <c r="W1440" s="700" t="s">
        <v>2263</v>
      </c>
      <c r="X1440" s="700" t="s">
        <v>2263</v>
      </c>
      <c r="Y1440" s="700" t="s">
        <v>2263</v>
      </c>
      <c r="Z1440" s="700" t="s">
        <v>2263</v>
      </c>
      <c r="AA1440" s="700" t="s">
        <v>2263</v>
      </c>
      <c r="AB1440" s="700" t="s">
        <v>2263</v>
      </c>
      <c r="AC1440" s="700" t="s">
        <v>2263</v>
      </c>
      <c r="AD1440" s="700" t="s">
        <v>2263</v>
      </c>
      <c r="AE1440" s="700" t="s">
        <v>2263</v>
      </c>
      <c r="AF1440" s="700" t="s">
        <v>2263</v>
      </c>
      <c r="AG1440" s="700" t="s">
        <v>2263</v>
      </c>
      <c r="AH1440" s="700" t="s">
        <v>2263</v>
      </c>
      <c r="AI1440" s="700" t="s">
        <v>2263</v>
      </c>
      <c r="AJ1440" s="700" t="s">
        <v>2263</v>
      </c>
      <c r="AK1440" s="700" t="s">
        <v>2263</v>
      </c>
      <c r="AL1440" s="700" t="s">
        <v>2263</v>
      </c>
      <c r="AM1440" s="726"/>
      <c r="AN1440" s="726"/>
      <c r="AO1440" s="726"/>
      <c r="AP1440" s="726"/>
      <c r="AQ1440" s="726"/>
      <c r="AR1440" s="726"/>
      <c r="AS1440" s="726"/>
      <c r="AT1440" s="726"/>
      <c r="AU1440" s="726"/>
      <c r="AV1440" s="726"/>
      <c r="AW1440" s="726"/>
      <c r="AX1440" s="726"/>
      <c r="AY1440" s="726"/>
      <c r="AZ1440" s="726"/>
      <c r="BA1440" s="726"/>
      <c r="BB1440" s="726"/>
      <c r="BC1440" s="726"/>
      <c r="BD1440" s="726"/>
      <c r="BE1440" s="726"/>
      <c r="BF1440" s="726"/>
      <c r="BG1440" s="726"/>
      <c r="BH1440" s="726"/>
      <c r="BI1440" s="726"/>
      <c r="BJ1440" s="726"/>
      <c r="BK1440" s="726"/>
      <c r="BL1440" s="726"/>
    </row>
    <row r="1441" spans="1:64" ht="12" customHeight="1" outlineLevel="1" x14ac:dyDescent="0.2">
      <c r="A1441" s="745"/>
      <c r="B1441" s="778" t="s">
        <v>2132</v>
      </c>
      <c r="C1441" s="783"/>
      <c r="D1441" s="688" t="s">
        <v>2133</v>
      </c>
      <c r="E1441" s="700" t="s">
        <v>2263</v>
      </c>
      <c r="F1441" s="700" t="s">
        <v>2263</v>
      </c>
      <c r="G1441" s="700" t="s">
        <v>2263</v>
      </c>
      <c r="H1441" s="700" t="s">
        <v>2263</v>
      </c>
      <c r="I1441" s="700" t="s">
        <v>2263</v>
      </c>
      <c r="J1441" s="700" t="s">
        <v>2263</v>
      </c>
      <c r="K1441" s="700" t="s">
        <v>2263</v>
      </c>
      <c r="L1441" s="700" t="s">
        <v>2263</v>
      </c>
      <c r="M1441" s="700" t="s">
        <v>2263</v>
      </c>
      <c r="N1441" s="700" t="s">
        <v>2263</v>
      </c>
      <c r="O1441" s="700" t="s">
        <v>2263</v>
      </c>
      <c r="P1441" s="700" t="s">
        <v>2263</v>
      </c>
      <c r="Q1441" s="700" t="s">
        <v>2263</v>
      </c>
      <c r="R1441" s="700" t="s">
        <v>2263</v>
      </c>
      <c r="S1441" s="700" t="s">
        <v>2263</v>
      </c>
      <c r="T1441" s="700" t="s">
        <v>2263</v>
      </c>
      <c r="U1441" s="700" t="s">
        <v>2263</v>
      </c>
      <c r="V1441" s="700" t="s">
        <v>2263</v>
      </c>
      <c r="W1441" s="700" t="s">
        <v>2263</v>
      </c>
      <c r="X1441" s="700" t="s">
        <v>2263</v>
      </c>
      <c r="Y1441" s="700" t="s">
        <v>2263</v>
      </c>
      <c r="Z1441" s="700" t="s">
        <v>2263</v>
      </c>
      <c r="AA1441" s="700" t="s">
        <v>2263</v>
      </c>
      <c r="AB1441" s="700" t="s">
        <v>2263</v>
      </c>
      <c r="AC1441" s="700" t="s">
        <v>2263</v>
      </c>
      <c r="AD1441" s="700" t="s">
        <v>2263</v>
      </c>
      <c r="AE1441" s="700" t="s">
        <v>2263</v>
      </c>
      <c r="AF1441" s="700" t="s">
        <v>2263</v>
      </c>
      <c r="AG1441" s="700" t="s">
        <v>2263</v>
      </c>
      <c r="AH1441" s="700" t="s">
        <v>2263</v>
      </c>
      <c r="AI1441" s="700" t="s">
        <v>2263</v>
      </c>
      <c r="AJ1441" s="700" t="s">
        <v>2263</v>
      </c>
      <c r="AK1441" s="700" t="s">
        <v>2263</v>
      </c>
      <c r="AL1441" s="700" t="s">
        <v>2263</v>
      </c>
      <c r="AM1441" s="726"/>
      <c r="AN1441" s="726"/>
      <c r="AO1441" s="726"/>
      <c r="AP1441" s="726"/>
      <c r="AQ1441" s="726"/>
      <c r="AR1441" s="726"/>
      <c r="AS1441" s="726"/>
      <c r="AT1441" s="726"/>
      <c r="AU1441" s="726"/>
      <c r="AV1441" s="726"/>
      <c r="AW1441" s="726"/>
      <c r="AX1441" s="726"/>
      <c r="AY1441" s="726"/>
      <c r="AZ1441" s="726"/>
      <c r="BA1441" s="726"/>
      <c r="BB1441" s="726"/>
      <c r="BC1441" s="726"/>
      <c r="BD1441" s="726"/>
      <c r="BE1441" s="726"/>
      <c r="BF1441" s="726"/>
      <c r="BG1441" s="726"/>
      <c r="BH1441" s="726"/>
      <c r="BI1441" s="726"/>
      <c r="BJ1441" s="726"/>
      <c r="BK1441" s="726"/>
      <c r="BL1441" s="726"/>
    </row>
    <row r="1442" spans="1:64" ht="12" customHeight="1" outlineLevel="1" x14ac:dyDescent="0.2">
      <c r="A1442" s="745"/>
      <c r="B1442" s="778" t="s">
        <v>2134</v>
      </c>
      <c r="C1442" s="783"/>
      <c r="D1442" s="688" t="s">
        <v>2135</v>
      </c>
      <c r="E1442" s="700" t="s">
        <v>2263</v>
      </c>
      <c r="F1442" s="700" t="s">
        <v>2263</v>
      </c>
      <c r="G1442" s="700" t="s">
        <v>2263</v>
      </c>
      <c r="H1442" s="700" t="s">
        <v>2263</v>
      </c>
      <c r="I1442" s="700" t="s">
        <v>2263</v>
      </c>
      <c r="J1442" s="700" t="s">
        <v>2263</v>
      </c>
      <c r="K1442" s="700" t="s">
        <v>2263</v>
      </c>
      <c r="L1442" s="700" t="s">
        <v>2263</v>
      </c>
      <c r="M1442" s="700" t="s">
        <v>2263</v>
      </c>
      <c r="N1442" s="700" t="s">
        <v>2263</v>
      </c>
      <c r="O1442" s="700" t="s">
        <v>2263</v>
      </c>
      <c r="P1442" s="700" t="s">
        <v>2263</v>
      </c>
      <c r="Q1442" s="700" t="s">
        <v>2263</v>
      </c>
      <c r="R1442" s="700" t="s">
        <v>2263</v>
      </c>
      <c r="S1442" s="700" t="s">
        <v>2263</v>
      </c>
      <c r="T1442" s="700" t="s">
        <v>2263</v>
      </c>
      <c r="U1442" s="700" t="s">
        <v>2263</v>
      </c>
      <c r="V1442" s="700" t="s">
        <v>2263</v>
      </c>
      <c r="W1442" s="700" t="s">
        <v>2263</v>
      </c>
      <c r="X1442" s="700" t="s">
        <v>2263</v>
      </c>
      <c r="Y1442" s="700" t="s">
        <v>2263</v>
      </c>
      <c r="Z1442" s="700" t="s">
        <v>2263</v>
      </c>
      <c r="AA1442" s="700" t="s">
        <v>2263</v>
      </c>
      <c r="AB1442" s="700" t="s">
        <v>2263</v>
      </c>
      <c r="AC1442" s="700" t="s">
        <v>2263</v>
      </c>
      <c r="AD1442" s="700" t="s">
        <v>2263</v>
      </c>
      <c r="AE1442" s="700" t="s">
        <v>2263</v>
      </c>
      <c r="AF1442" s="700" t="s">
        <v>2263</v>
      </c>
      <c r="AG1442" s="700" t="s">
        <v>2263</v>
      </c>
      <c r="AH1442" s="700" t="s">
        <v>2263</v>
      </c>
      <c r="AI1442" s="700" t="s">
        <v>2263</v>
      </c>
      <c r="AJ1442" s="700" t="s">
        <v>2263</v>
      </c>
      <c r="AK1442" s="700" t="s">
        <v>2263</v>
      </c>
      <c r="AL1442" s="700" t="s">
        <v>2263</v>
      </c>
      <c r="AM1442" s="726"/>
      <c r="AN1442" s="726"/>
      <c r="AO1442" s="726"/>
      <c r="AP1442" s="726"/>
      <c r="AQ1442" s="726"/>
      <c r="AR1442" s="726"/>
      <c r="AS1442" s="726"/>
      <c r="AT1442" s="726"/>
      <c r="AU1442" s="726"/>
      <c r="AV1442" s="726"/>
      <c r="AW1442" s="726"/>
      <c r="AX1442" s="726"/>
      <c r="AY1442" s="726"/>
      <c r="AZ1442" s="726"/>
      <c r="BA1442" s="726"/>
      <c r="BB1442" s="726"/>
      <c r="BC1442" s="726"/>
      <c r="BD1442" s="726"/>
      <c r="BE1442" s="726"/>
      <c r="BF1442" s="726"/>
      <c r="BG1442" s="726"/>
      <c r="BH1442" s="726"/>
      <c r="BI1442" s="726"/>
      <c r="BJ1442" s="726"/>
      <c r="BK1442" s="726"/>
      <c r="BL1442" s="726"/>
    </row>
    <row r="1443" spans="1:64" ht="12" customHeight="1" outlineLevel="1" x14ac:dyDescent="0.2">
      <c r="A1443" s="745"/>
      <c r="B1443" s="778" t="s">
        <v>2136</v>
      </c>
      <c r="C1443" s="783"/>
      <c r="D1443" s="688" t="s">
        <v>2137</v>
      </c>
      <c r="E1443" s="700" t="s">
        <v>2263</v>
      </c>
      <c r="F1443" s="700" t="s">
        <v>2263</v>
      </c>
      <c r="G1443" s="700" t="s">
        <v>2263</v>
      </c>
      <c r="H1443" s="700" t="s">
        <v>2263</v>
      </c>
      <c r="I1443" s="700" t="s">
        <v>2263</v>
      </c>
      <c r="J1443" s="700" t="s">
        <v>2263</v>
      </c>
      <c r="K1443" s="700" t="s">
        <v>2263</v>
      </c>
      <c r="L1443" s="700" t="s">
        <v>2263</v>
      </c>
      <c r="M1443" s="700" t="s">
        <v>2263</v>
      </c>
      <c r="N1443" s="700" t="s">
        <v>2263</v>
      </c>
      <c r="O1443" s="700" t="s">
        <v>2263</v>
      </c>
      <c r="P1443" s="700" t="s">
        <v>2263</v>
      </c>
      <c r="Q1443" s="700" t="s">
        <v>2263</v>
      </c>
      <c r="R1443" s="700" t="s">
        <v>2263</v>
      </c>
      <c r="S1443" s="700" t="s">
        <v>2263</v>
      </c>
      <c r="T1443" s="700" t="s">
        <v>2263</v>
      </c>
      <c r="U1443" s="700" t="s">
        <v>2263</v>
      </c>
      <c r="V1443" s="700" t="s">
        <v>2263</v>
      </c>
      <c r="W1443" s="700" t="s">
        <v>2263</v>
      </c>
      <c r="X1443" s="700" t="s">
        <v>2263</v>
      </c>
      <c r="Y1443" s="700" t="s">
        <v>2263</v>
      </c>
      <c r="Z1443" s="700" t="s">
        <v>2263</v>
      </c>
      <c r="AA1443" s="700" t="s">
        <v>2263</v>
      </c>
      <c r="AB1443" s="700" t="s">
        <v>2263</v>
      </c>
      <c r="AC1443" s="700" t="s">
        <v>2263</v>
      </c>
      <c r="AD1443" s="700" t="s">
        <v>2263</v>
      </c>
      <c r="AE1443" s="700" t="s">
        <v>2263</v>
      </c>
      <c r="AF1443" s="700" t="s">
        <v>2263</v>
      </c>
      <c r="AG1443" s="700" t="s">
        <v>2263</v>
      </c>
      <c r="AH1443" s="700" t="s">
        <v>2263</v>
      </c>
      <c r="AI1443" s="700" t="s">
        <v>2263</v>
      </c>
      <c r="AJ1443" s="700" t="s">
        <v>2263</v>
      </c>
      <c r="AK1443" s="700" t="s">
        <v>2263</v>
      </c>
      <c r="AL1443" s="700" t="s">
        <v>2263</v>
      </c>
      <c r="AM1443" s="726"/>
      <c r="AN1443" s="726"/>
      <c r="AO1443" s="726"/>
      <c r="AP1443" s="726"/>
      <c r="AQ1443" s="726"/>
      <c r="AR1443" s="726"/>
      <c r="AS1443" s="726"/>
      <c r="AT1443" s="726"/>
      <c r="AU1443" s="726"/>
      <c r="AV1443" s="726"/>
      <c r="AW1443" s="726"/>
      <c r="AX1443" s="726"/>
      <c r="AY1443" s="726"/>
      <c r="AZ1443" s="726"/>
      <c r="BA1443" s="726"/>
      <c r="BB1443" s="726"/>
      <c r="BC1443" s="726"/>
      <c r="BD1443" s="726"/>
      <c r="BE1443" s="726"/>
      <c r="BF1443" s="726"/>
      <c r="BG1443" s="726"/>
      <c r="BH1443" s="726"/>
      <c r="BI1443" s="726"/>
      <c r="BJ1443" s="726"/>
      <c r="BK1443" s="726"/>
      <c r="BL1443" s="726"/>
    </row>
    <row r="1444" spans="1:64" ht="12" customHeight="1" outlineLevel="1" x14ac:dyDescent="0.2">
      <c r="A1444" s="745"/>
      <c r="B1444" s="778" t="s">
        <v>2138</v>
      </c>
      <c r="C1444" s="783"/>
      <c r="D1444" s="688" t="s">
        <v>2139</v>
      </c>
      <c r="E1444" s="700" t="s">
        <v>2263</v>
      </c>
      <c r="F1444" s="700" t="s">
        <v>2263</v>
      </c>
      <c r="G1444" s="700" t="s">
        <v>2263</v>
      </c>
      <c r="H1444" s="700" t="s">
        <v>2263</v>
      </c>
      <c r="I1444" s="700" t="s">
        <v>2263</v>
      </c>
      <c r="J1444" s="700" t="s">
        <v>2263</v>
      </c>
      <c r="K1444" s="700" t="s">
        <v>2263</v>
      </c>
      <c r="L1444" s="700" t="s">
        <v>2263</v>
      </c>
      <c r="M1444" s="700" t="s">
        <v>2263</v>
      </c>
      <c r="N1444" s="700" t="s">
        <v>2263</v>
      </c>
      <c r="O1444" s="700" t="s">
        <v>2263</v>
      </c>
      <c r="P1444" s="700" t="s">
        <v>2263</v>
      </c>
      <c r="Q1444" s="700" t="s">
        <v>2263</v>
      </c>
      <c r="R1444" s="700" t="s">
        <v>2263</v>
      </c>
      <c r="S1444" s="700" t="s">
        <v>2263</v>
      </c>
      <c r="T1444" s="700" t="s">
        <v>2263</v>
      </c>
      <c r="U1444" s="700" t="s">
        <v>2263</v>
      </c>
      <c r="V1444" s="700" t="s">
        <v>2263</v>
      </c>
      <c r="W1444" s="700" t="s">
        <v>2263</v>
      </c>
      <c r="X1444" s="700" t="s">
        <v>2263</v>
      </c>
      <c r="Y1444" s="700" t="s">
        <v>2263</v>
      </c>
      <c r="Z1444" s="700" t="s">
        <v>2263</v>
      </c>
      <c r="AA1444" s="700" t="s">
        <v>2263</v>
      </c>
      <c r="AB1444" s="700" t="s">
        <v>2263</v>
      </c>
      <c r="AC1444" s="700" t="s">
        <v>2263</v>
      </c>
      <c r="AD1444" s="700" t="s">
        <v>2263</v>
      </c>
      <c r="AE1444" s="700" t="s">
        <v>2263</v>
      </c>
      <c r="AF1444" s="700" t="s">
        <v>2263</v>
      </c>
      <c r="AG1444" s="700" t="s">
        <v>2263</v>
      </c>
      <c r="AH1444" s="700" t="s">
        <v>2263</v>
      </c>
      <c r="AI1444" s="700" t="s">
        <v>2263</v>
      </c>
      <c r="AJ1444" s="700" t="s">
        <v>2263</v>
      </c>
      <c r="AK1444" s="700" t="s">
        <v>2263</v>
      </c>
      <c r="AL1444" s="700" t="s">
        <v>2263</v>
      </c>
      <c r="AM1444" s="726"/>
      <c r="AN1444" s="726"/>
      <c r="AO1444" s="726"/>
      <c r="AP1444" s="726"/>
      <c r="AQ1444" s="726"/>
      <c r="AR1444" s="726"/>
      <c r="AS1444" s="726"/>
      <c r="AT1444" s="726"/>
      <c r="AU1444" s="726"/>
      <c r="AV1444" s="726"/>
      <c r="AW1444" s="726"/>
      <c r="AX1444" s="726"/>
      <c r="AY1444" s="726"/>
      <c r="AZ1444" s="726"/>
      <c r="BA1444" s="726"/>
      <c r="BB1444" s="726"/>
      <c r="BC1444" s="726"/>
      <c r="BD1444" s="726"/>
      <c r="BE1444" s="726"/>
      <c r="BF1444" s="726"/>
      <c r="BG1444" s="726"/>
      <c r="BH1444" s="726"/>
      <c r="BI1444" s="726"/>
      <c r="BJ1444" s="726"/>
      <c r="BK1444" s="726"/>
      <c r="BL1444" s="726"/>
    </row>
    <row r="1445" spans="1:64" ht="12" customHeight="1" outlineLevel="1" x14ac:dyDescent="0.2">
      <c r="A1445" s="745"/>
      <c r="B1445" s="778" t="s">
        <v>2140</v>
      </c>
      <c r="C1445" s="783"/>
      <c r="D1445" s="688" t="s">
        <v>2141</v>
      </c>
      <c r="E1445" s="700" t="s">
        <v>2263</v>
      </c>
      <c r="F1445" s="700" t="s">
        <v>2263</v>
      </c>
      <c r="G1445" s="700" t="s">
        <v>2263</v>
      </c>
      <c r="H1445" s="700" t="s">
        <v>2263</v>
      </c>
      <c r="I1445" s="700" t="s">
        <v>2263</v>
      </c>
      <c r="J1445" s="700" t="s">
        <v>2263</v>
      </c>
      <c r="K1445" s="700" t="s">
        <v>2263</v>
      </c>
      <c r="L1445" s="700" t="s">
        <v>2263</v>
      </c>
      <c r="M1445" s="700" t="s">
        <v>2263</v>
      </c>
      <c r="N1445" s="700" t="s">
        <v>2263</v>
      </c>
      <c r="O1445" s="700" t="s">
        <v>2263</v>
      </c>
      <c r="P1445" s="700" t="s">
        <v>2263</v>
      </c>
      <c r="Q1445" s="700" t="s">
        <v>2263</v>
      </c>
      <c r="R1445" s="700" t="s">
        <v>2263</v>
      </c>
      <c r="S1445" s="700" t="s">
        <v>2263</v>
      </c>
      <c r="T1445" s="700" t="s">
        <v>2263</v>
      </c>
      <c r="U1445" s="700" t="s">
        <v>2263</v>
      </c>
      <c r="V1445" s="700" t="s">
        <v>2263</v>
      </c>
      <c r="W1445" s="700" t="s">
        <v>2263</v>
      </c>
      <c r="X1445" s="700" t="s">
        <v>2263</v>
      </c>
      <c r="Y1445" s="700" t="s">
        <v>2263</v>
      </c>
      <c r="Z1445" s="700" t="s">
        <v>2263</v>
      </c>
      <c r="AA1445" s="700" t="s">
        <v>2263</v>
      </c>
      <c r="AB1445" s="700" t="s">
        <v>2263</v>
      </c>
      <c r="AC1445" s="700" t="s">
        <v>2263</v>
      </c>
      <c r="AD1445" s="700" t="s">
        <v>2263</v>
      </c>
      <c r="AE1445" s="700" t="s">
        <v>2263</v>
      </c>
      <c r="AF1445" s="700" t="s">
        <v>2263</v>
      </c>
      <c r="AG1445" s="700" t="s">
        <v>2263</v>
      </c>
      <c r="AH1445" s="700" t="s">
        <v>2263</v>
      </c>
      <c r="AI1445" s="700" t="s">
        <v>2263</v>
      </c>
      <c r="AJ1445" s="700" t="s">
        <v>2263</v>
      </c>
      <c r="AK1445" s="700" t="s">
        <v>2263</v>
      </c>
      <c r="AL1445" s="700" t="s">
        <v>2263</v>
      </c>
      <c r="AM1445" s="726"/>
      <c r="AN1445" s="726"/>
      <c r="AO1445" s="726"/>
      <c r="AP1445" s="726"/>
      <c r="AQ1445" s="726"/>
      <c r="AR1445" s="726"/>
      <c r="AS1445" s="726"/>
      <c r="AT1445" s="726"/>
      <c r="AU1445" s="726"/>
      <c r="AV1445" s="726"/>
      <c r="AW1445" s="726"/>
      <c r="AX1445" s="726"/>
      <c r="AY1445" s="726"/>
      <c r="AZ1445" s="726"/>
      <c r="BA1445" s="726"/>
      <c r="BB1445" s="726"/>
      <c r="BC1445" s="726"/>
      <c r="BD1445" s="726"/>
      <c r="BE1445" s="726"/>
      <c r="BF1445" s="726"/>
      <c r="BG1445" s="726"/>
      <c r="BH1445" s="726"/>
      <c r="BI1445" s="726"/>
      <c r="BJ1445" s="726"/>
      <c r="BK1445" s="726"/>
      <c r="BL1445" s="726"/>
    </row>
    <row r="1446" spans="1:64" ht="12" customHeight="1" outlineLevel="1" x14ac:dyDescent="0.2">
      <c r="A1446" s="745"/>
      <c r="B1446" s="778" t="s">
        <v>2142</v>
      </c>
      <c r="C1446" s="783"/>
      <c r="D1446" s="688" t="s">
        <v>2143</v>
      </c>
      <c r="E1446" s="700" t="s">
        <v>2263</v>
      </c>
      <c r="F1446" s="700" t="s">
        <v>2263</v>
      </c>
      <c r="G1446" s="700" t="s">
        <v>2263</v>
      </c>
      <c r="H1446" s="700" t="s">
        <v>2263</v>
      </c>
      <c r="I1446" s="700" t="s">
        <v>2263</v>
      </c>
      <c r="J1446" s="700" t="s">
        <v>2263</v>
      </c>
      <c r="K1446" s="700" t="s">
        <v>2263</v>
      </c>
      <c r="L1446" s="700" t="s">
        <v>2263</v>
      </c>
      <c r="M1446" s="700" t="s">
        <v>2263</v>
      </c>
      <c r="N1446" s="700" t="s">
        <v>2263</v>
      </c>
      <c r="O1446" s="700" t="s">
        <v>2263</v>
      </c>
      <c r="P1446" s="700" t="s">
        <v>2263</v>
      </c>
      <c r="Q1446" s="700" t="s">
        <v>2263</v>
      </c>
      <c r="R1446" s="700" t="s">
        <v>2263</v>
      </c>
      <c r="S1446" s="700" t="s">
        <v>2263</v>
      </c>
      <c r="T1446" s="700" t="s">
        <v>2263</v>
      </c>
      <c r="U1446" s="700" t="s">
        <v>2263</v>
      </c>
      <c r="V1446" s="700" t="s">
        <v>2263</v>
      </c>
      <c r="W1446" s="700" t="s">
        <v>2263</v>
      </c>
      <c r="X1446" s="700" t="s">
        <v>2263</v>
      </c>
      <c r="Y1446" s="700" t="s">
        <v>2263</v>
      </c>
      <c r="Z1446" s="700" t="s">
        <v>2263</v>
      </c>
      <c r="AA1446" s="700" t="s">
        <v>2263</v>
      </c>
      <c r="AB1446" s="700" t="s">
        <v>2263</v>
      </c>
      <c r="AC1446" s="700" t="s">
        <v>2263</v>
      </c>
      <c r="AD1446" s="700" t="s">
        <v>2263</v>
      </c>
      <c r="AE1446" s="700" t="s">
        <v>2263</v>
      </c>
      <c r="AF1446" s="700" t="s">
        <v>2263</v>
      </c>
      <c r="AG1446" s="700" t="s">
        <v>2263</v>
      </c>
      <c r="AH1446" s="700" t="s">
        <v>2263</v>
      </c>
      <c r="AI1446" s="700" t="s">
        <v>2263</v>
      </c>
      <c r="AJ1446" s="700" t="s">
        <v>2263</v>
      </c>
      <c r="AK1446" s="700" t="s">
        <v>2263</v>
      </c>
      <c r="AL1446" s="700" t="s">
        <v>2263</v>
      </c>
      <c r="AM1446" s="726"/>
      <c r="AN1446" s="726"/>
      <c r="AO1446" s="726"/>
      <c r="AP1446" s="726"/>
      <c r="AQ1446" s="726"/>
      <c r="AR1446" s="726"/>
      <c r="AS1446" s="726"/>
      <c r="AT1446" s="726"/>
      <c r="AU1446" s="726"/>
      <c r="AV1446" s="726"/>
      <c r="AW1446" s="726"/>
      <c r="AX1446" s="726"/>
      <c r="AY1446" s="726"/>
      <c r="AZ1446" s="726"/>
      <c r="BA1446" s="726"/>
      <c r="BB1446" s="726"/>
      <c r="BC1446" s="726"/>
      <c r="BD1446" s="726"/>
      <c r="BE1446" s="726"/>
      <c r="BF1446" s="726"/>
      <c r="BG1446" s="726"/>
      <c r="BH1446" s="726"/>
      <c r="BI1446" s="726"/>
      <c r="BJ1446" s="726"/>
      <c r="BK1446" s="726"/>
      <c r="BL1446" s="726"/>
    </row>
    <row r="1447" spans="1:64" ht="12" customHeight="1" outlineLevel="1" x14ac:dyDescent="0.2">
      <c r="A1447" s="745"/>
      <c r="B1447" s="778" t="s">
        <v>2144</v>
      </c>
      <c r="C1447" s="783"/>
      <c r="D1447" s="688" t="s">
        <v>2145</v>
      </c>
      <c r="E1447" s="700" t="s">
        <v>2263</v>
      </c>
      <c r="F1447" s="700" t="s">
        <v>2263</v>
      </c>
      <c r="G1447" s="700" t="s">
        <v>2263</v>
      </c>
      <c r="H1447" s="700" t="s">
        <v>2263</v>
      </c>
      <c r="I1447" s="700" t="s">
        <v>2263</v>
      </c>
      <c r="J1447" s="700" t="s">
        <v>2263</v>
      </c>
      <c r="K1447" s="700" t="s">
        <v>2263</v>
      </c>
      <c r="L1447" s="700" t="s">
        <v>2263</v>
      </c>
      <c r="M1447" s="700" t="s">
        <v>2263</v>
      </c>
      <c r="N1447" s="700" t="s">
        <v>2263</v>
      </c>
      <c r="O1447" s="700" t="s">
        <v>2263</v>
      </c>
      <c r="P1447" s="700" t="s">
        <v>2263</v>
      </c>
      <c r="Q1447" s="700" t="s">
        <v>2263</v>
      </c>
      <c r="R1447" s="700" t="s">
        <v>2263</v>
      </c>
      <c r="S1447" s="700" t="s">
        <v>2263</v>
      </c>
      <c r="T1447" s="700" t="s">
        <v>2263</v>
      </c>
      <c r="U1447" s="700" t="s">
        <v>2263</v>
      </c>
      <c r="V1447" s="700" t="s">
        <v>2263</v>
      </c>
      <c r="W1447" s="700" t="s">
        <v>2263</v>
      </c>
      <c r="X1447" s="700" t="s">
        <v>2263</v>
      </c>
      <c r="Y1447" s="700" t="s">
        <v>2263</v>
      </c>
      <c r="Z1447" s="700" t="s">
        <v>2263</v>
      </c>
      <c r="AA1447" s="700" t="s">
        <v>2263</v>
      </c>
      <c r="AB1447" s="700" t="s">
        <v>2263</v>
      </c>
      <c r="AC1447" s="700" t="s">
        <v>2263</v>
      </c>
      <c r="AD1447" s="700" t="s">
        <v>2263</v>
      </c>
      <c r="AE1447" s="700" t="s">
        <v>2263</v>
      </c>
      <c r="AF1447" s="700" t="s">
        <v>2263</v>
      </c>
      <c r="AG1447" s="700" t="s">
        <v>2263</v>
      </c>
      <c r="AH1447" s="700" t="s">
        <v>2263</v>
      </c>
      <c r="AI1447" s="700" t="s">
        <v>2263</v>
      </c>
      <c r="AJ1447" s="700" t="s">
        <v>2263</v>
      </c>
      <c r="AK1447" s="700" t="s">
        <v>2263</v>
      </c>
      <c r="AL1447" s="700" t="s">
        <v>2263</v>
      </c>
      <c r="AM1447" s="726"/>
      <c r="AN1447" s="726"/>
      <c r="AO1447" s="726"/>
      <c r="AP1447" s="726"/>
      <c r="AQ1447" s="726"/>
      <c r="AR1447" s="726"/>
      <c r="AS1447" s="726"/>
      <c r="AT1447" s="726"/>
      <c r="AU1447" s="726"/>
      <c r="AV1447" s="726"/>
      <c r="AW1447" s="726"/>
      <c r="AX1447" s="726"/>
      <c r="AY1447" s="726"/>
      <c r="AZ1447" s="726"/>
      <c r="BA1447" s="726"/>
      <c r="BB1447" s="726"/>
      <c r="BC1447" s="726"/>
      <c r="BD1447" s="726"/>
      <c r="BE1447" s="726"/>
      <c r="BF1447" s="726"/>
      <c r="BG1447" s="726"/>
      <c r="BH1447" s="726"/>
      <c r="BI1447" s="726"/>
      <c r="BJ1447" s="726"/>
      <c r="BK1447" s="726"/>
      <c r="BL1447" s="726"/>
    </row>
    <row r="1448" spans="1:64" ht="12" customHeight="1" outlineLevel="1" x14ac:dyDescent="0.2">
      <c r="A1448" s="745"/>
      <c r="B1448" s="778" t="s">
        <v>2146</v>
      </c>
      <c r="C1448" s="783"/>
      <c r="D1448" s="688" t="s">
        <v>2147</v>
      </c>
      <c r="E1448" s="700" t="s">
        <v>2263</v>
      </c>
      <c r="F1448" s="700" t="s">
        <v>2263</v>
      </c>
      <c r="G1448" s="700" t="s">
        <v>2263</v>
      </c>
      <c r="H1448" s="700" t="s">
        <v>2263</v>
      </c>
      <c r="I1448" s="700" t="s">
        <v>2263</v>
      </c>
      <c r="J1448" s="700" t="s">
        <v>2263</v>
      </c>
      <c r="K1448" s="700" t="s">
        <v>2263</v>
      </c>
      <c r="L1448" s="700" t="s">
        <v>2263</v>
      </c>
      <c r="M1448" s="700" t="s">
        <v>2263</v>
      </c>
      <c r="N1448" s="700" t="s">
        <v>2263</v>
      </c>
      <c r="O1448" s="700" t="s">
        <v>2263</v>
      </c>
      <c r="P1448" s="700" t="s">
        <v>2263</v>
      </c>
      <c r="Q1448" s="700" t="s">
        <v>2263</v>
      </c>
      <c r="R1448" s="700" t="s">
        <v>2263</v>
      </c>
      <c r="S1448" s="700" t="s">
        <v>2263</v>
      </c>
      <c r="T1448" s="700" t="s">
        <v>2263</v>
      </c>
      <c r="U1448" s="700" t="s">
        <v>2263</v>
      </c>
      <c r="V1448" s="700" t="s">
        <v>2263</v>
      </c>
      <c r="W1448" s="700" t="s">
        <v>2263</v>
      </c>
      <c r="X1448" s="700" t="s">
        <v>2263</v>
      </c>
      <c r="Y1448" s="700" t="s">
        <v>2263</v>
      </c>
      <c r="Z1448" s="700" t="s">
        <v>2263</v>
      </c>
      <c r="AA1448" s="700" t="s">
        <v>2263</v>
      </c>
      <c r="AB1448" s="700" t="s">
        <v>2263</v>
      </c>
      <c r="AC1448" s="700" t="s">
        <v>2263</v>
      </c>
      <c r="AD1448" s="700" t="s">
        <v>2263</v>
      </c>
      <c r="AE1448" s="700" t="s">
        <v>2263</v>
      </c>
      <c r="AF1448" s="700" t="s">
        <v>2263</v>
      </c>
      <c r="AG1448" s="700" t="s">
        <v>2263</v>
      </c>
      <c r="AH1448" s="700" t="s">
        <v>2263</v>
      </c>
      <c r="AI1448" s="700" t="s">
        <v>2263</v>
      </c>
      <c r="AJ1448" s="700" t="s">
        <v>2263</v>
      </c>
      <c r="AK1448" s="700" t="s">
        <v>2263</v>
      </c>
      <c r="AL1448" s="700" t="s">
        <v>2263</v>
      </c>
      <c r="AM1448" s="726"/>
      <c r="AN1448" s="726"/>
      <c r="AO1448" s="726"/>
      <c r="AP1448" s="726"/>
      <c r="AQ1448" s="726"/>
      <c r="AR1448" s="726"/>
      <c r="AS1448" s="726"/>
      <c r="AT1448" s="726"/>
      <c r="AU1448" s="726"/>
      <c r="AV1448" s="726"/>
      <c r="AW1448" s="726"/>
      <c r="AX1448" s="726"/>
      <c r="AY1448" s="726"/>
      <c r="AZ1448" s="726"/>
      <c r="BA1448" s="726"/>
      <c r="BB1448" s="726"/>
      <c r="BC1448" s="726"/>
      <c r="BD1448" s="726"/>
      <c r="BE1448" s="726"/>
      <c r="BF1448" s="726"/>
      <c r="BG1448" s="726"/>
      <c r="BH1448" s="726"/>
      <c r="BI1448" s="726"/>
      <c r="BJ1448" s="726"/>
      <c r="BK1448" s="726"/>
      <c r="BL1448" s="726"/>
    </row>
    <row r="1449" spans="1:64" ht="12" customHeight="1" outlineLevel="1" x14ac:dyDescent="0.2">
      <c r="A1449" s="745"/>
      <c r="B1449" s="778" t="s">
        <v>2148</v>
      </c>
      <c r="C1449" s="783"/>
      <c r="D1449" s="688" t="s">
        <v>2149</v>
      </c>
      <c r="E1449" s="700" t="s">
        <v>2263</v>
      </c>
      <c r="F1449" s="700" t="s">
        <v>2263</v>
      </c>
      <c r="G1449" s="700" t="s">
        <v>2263</v>
      </c>
      <c r="H1449" s="700" t="s">
        <v>2263</v>
      </c>
      <c r="I1449" s="700" t="s">
        <v>2263</v>
      </c>
      <c r="J1449" s="700" t="s">
        <v>2263</v>
      </c>
      <c r="K1449" s="700" t="s">
        <v>2263</v>
      </c>
      <c r="L1449" s="700" t="s">
        <v>2263</v>
      </c>
      <c r="M1449" s="700" t="s">
        <v>2263</v>
      </c>
      <c r="N1449" s="700" t="s">
        <v>2263</v>
      </c>
      <c r="O1449" s="700" t="s">
        <v>2263</v>
      </c>
      <c r="P1449" s="700" t="s">
        <v>2263</v>
      </c>
      <c r="Q1449" s="700" t="s">
        <v>2263</v>
      </c>
      <c r="R1449" s="700" t="s">
        <v>2263</v>
      </c>
      <c r="S1449" s="700" t="s">
        <v>2263</v>
      </c>
      <c r="T1449" s="700" t="s">
        <v>2263</v>
      </c>
      <c r="U1449" s="700" t="s">
        <v>2263</v>
      </c>
      <c r="V1449" s="700" t="s">
        <v>2263</v>
      </c>
      <c r="W1449" s="700" t="s">
        <v>2263</v>
      </c>
      <c r="X1449" s="700" t="s">
        <v>2263</v>
      </c>
      <c r="Y1449" s="700" t="s">
        <v>2263</v>
      </c>
      <c r="Z1449" s="700" t="s">
        <v>2263</v>
      </c>
      <c r="AA1449" s="700" t="s">
        <v>2263</v>
      </c>
      <c r="AB1449" s="700" t="s">
        <v>2263</v>
      </c>
      <c r="AC1449" s="700" t="s">
        <v>2263</v>
      </c>
      <c r="AD1449" s="700" t="s">
        <v>2263</v>
      </c>
      <c r="AE1449" s="700" t="s">
        <v>2263</v>
      </c>
      <c r="AF1449" s="700" t="s">
        <v>2263</v>
      </c>
      <c r="AG1449" s="700" t="s">
        <v>2263</v>
      </c>
      <c r="AH1449" s="700" t="s">
        <v>2263</v>
      </c>
      <c r="AI1449" s="700" t="s">
        <v>2263</v>
      </c>
      <c r="AJ1449" s="700" t="s">
        <v>2263</v>
      </c>
      <c r="AK1449" s="700" t="s">
        <v>2263</v>
      </c>
      <c r="AL1449" s="700" t="s">
        <v>2263</v>
      </c>
      <c r="AM1449" s="726"/>
      <c r="AN1449" s="726"/>
      <c r="AO1449" s="726"/>
      <c r="AP1449" s="726"/>
      <c r="AQ1449" s="726"/>
      <c r="AR1449" s="726"/>
      <c r="AS1449" s="726"/>
      <c r="AT1449" s="726"/>
      <c r="AU1449" s="726"/>
      <c r="AV1449" s="726"/>
      <c r="AW1449" s="726"/>
      <c r="AX1449" s="726"/>
      <c r="AY1449" s="726"/>
      <c r="AZ1449" s="726"/>
      <c r="BA1449" s="726"/>
      <c r="BB1449" s="726"/>
      <c r="BC1449" s="726"/>
      <c r="BD1449" s="726"/>
      <c r="BE1449" s="726"/>
      <c r="BF1449" s="726"/>
      <c r="BG1449" s="726"/>
      <c r="BH1449" s="726"/>
      <c r="BI1449" s="726"/>
      <c r="BJ1449" s="726"/>
      <c r="BK1449" s="726"/>
      <c r="BL1449" s="726"/>
    </row>
    <row r="1450" spans="1:64" ht="12" customHeight="1" outlineLevel="1" x14ac:dyDescent="0.2">
      <c r="A1450" s="745"/>
      <c r="B1450" s="778" t="s">
        <v>2150</v>
      </c>
      <c r="C1450" s="783"/>
      <c r="D1450" s="688" t="s">
        <v>2151</v>
      </c>
      <c r="E1450" s="700" t="s">
        <v>2263</v>
      </c>
      <c r="F1450" s="700" t="s">
        <v>2263</v>
      </c>
      <c r="G1450" s="700" t="s">
        <v>2263</v>
      </c>
      <c r="H1450" s="700" t="s">
        <v>2263</v>
      </c>
      <c r="I1450" s="700" t="s">
        <v>2263</v>
      </c>
      <c r="J1450" s="700" t="s">
        <v>2263</v>
      </c>
      <c r="K1450" s="700" t="s">
        <v>2263</v>
      </c>
      <c r="L1450" s="700" t="s">
        <v>2263</v>
      </c>
      <c r="M1450" s="700" t="s">
        <v>2263</v>
      </c>
      <c r="N1450" s="700" t="s">
        <v>2263</v>
      </c>
      <c r="O1450" s="700" t="s">
        <v>2263</v>
      </c>
      <c r="P1450" s="700" t="s">
        <v>2263</v>
      </c>
      <c r="Q1450" s="700" t="s">
        <v>2263</v>
      </c>
      <c r="R1450" s="700" t="s">
        <v>2263</v>
      </c>
      <c r="S1450" s="700" t="s">
        <v>2263</v>
      </c>
      <c r="T1450" s="700" t="s">
        <v>2263</v>
      </c>
      <c r="U1450" s="700" t="s">
        <v>2263</v>
      </c>
      <c r="V1450" s="700" t="s">
        <v>2263</v>
      </c>
      <c r="W1450" s="700" t="s">
        <v>2263</v>
      </c>
      <c r="X1450" s="700" t="s">
        <v>2263</v>
      </c>
      <c r="Y1450" s="700" t="s">
        <v>2263</v>
      </c>
      <c r="Z1450" s="700" t="s">
        <v>2263</v>
      </c>
      <c r="AA1450" s="700" t="s">
        <v>2263</v>
      </c>
      <c r="AB1450" s="700" t="s">
        <v>2263</v>
      </c>
      <c r="AC1450" s="700" t="s">
        <v>2263</v>
      </c>
      <c r="AD1450" s="700" t="s">
        <v>2263</v>
      </c>
      <c r="AE1450" s="700" t="s">
        <v>2263</v>
      </c>
      <c r="AF1450" s="700" t="s">
        <v>2263</v>
      </c>
      <c r="AG1450" s="700" t="s">
        <v>2263</v>
      </c>
      <c r="AH1450" s="700" t="s">
        <v>2263</v>
      </c>
      <c r="AI1450" s="700" t="s">
        <v>2263</v>
      </c>
      <c r="AJ1450" s="700" t="s">
        <v>2263</v>
      </c>
      <c r="AK1450" s="700" t="s">
        <v>2263</v>
      </c>
      <c r="AL1450" s="700" t="s">
        <v>2263</v>
      </c>
      <c r="AM1450" s="726"/>
      <c r="AN1450" s="726"/>
      <c r="AO1450" s="726"/>
      <c r="AP1450" s="726"/>
      <c r="AQ1450" s="726"/>
      <c r="AR1450" s="726"/>
      <c r="AS1450" s="726"/>
      <c r="AT1450" s="726"/>
      <c r="AU1450" s="726"/>
      <c r="AV1450" s="726"/>
      <c r="AW1450" s="726"/>
      <c r="AX1450" s="726"/>
      <c r="AY1450" s="726"/>
      <c r="AZ1450" s="726"/>
      <c r="BA1450" s="726"/>
      <c r="BB1450" s="726"/>
      <c r="BC1450" s="726"/>
      <c r="BD1450" s="726"/>
      <c r="BE1450" s="726"/>
      <c r="BF1450" s="726"/>
      <c r="BG1450" s="726"/>
      <c r="BH1450" s="726"/>
      <c r="BI1450" s="726"/>
      <c r="BJ1450" s="726"/>
      <c r="BK1450" s="726"/>
      <c r="BL1450" s="726"/>
    </row>
    <row r="1451" spans="1:64" ht="12" customHeight="1" outlineLevel="1" x14ac:dyDescent="0.2">
      <c r="A1451" s="745"/>
      <c r="B1451" s="778" t="s">
        <v>2152</v>
      </c>
      <c r="C1451" s="783"/>
      <c r="D1451" s="688" t="s">
        <v>2153</v>
      </c>
      <c r="E1451" s="700" t="s">
        <v>2263</v>
      </c>
      <c r="F1451" s="700" t="s">
        <v>2263</v>
      </c>
      <c r="G1451" s="700" t="s">
        <v>2263</v>
      </c>
      <c r="H1451" s="700" t="s">
        <v>2263</v>
      </c>
      <c r="I1451" s="700" t="s">
        <v>2263</v>
      </c>
      <c r="J1451" s="700" t="s">
        <v>2263</v>
      </c>
      <c r="K1451" s="700" t="s">
        <v>2263</v>
      </c>
      <c r="L1451" s="700" t="s">
        <v>2263</v>
      </c>
      <c r="M1451" s="700" t="s">
        <v>2263</v>
      </c>
      <c r="N1451" s="700" t="s">
        <v>2263</v>
      </c>
      <c r="O1451" s="700" t="s">
        <v>2263</v>
      </c>
      <c r="P1451" s="700" t="s">
        <v>2263</v>
      </c>
      <c r="Q1451" s="700" t="s">
        <v>2263</v>
      </c>
      <c r="R1451" s="700" t="s">
        <v>2263</v>
      </c>
      <c r="S1451" s="700" t="s">
        <v>2263</v>
      </c>
      <c r="T1451" s="700" t="s">
        <v>2263</v>
      </c>
      <c r="U1451" s="700" t="s">
        <v>2263</v>
      </c>
      <c r="V1451" s="700" t="s">
        <v>2263</v>
      </c>
      <c r="W1451" s="700" t="s">
        <v>2263</v>
      </c>
      <c r="X1451" s="700" t="s">
        <v>2263</v>
      </c>
      <c r="Y1451" s="700" t="s">
        <v>2263</v>
      </c>
      <c r="Z1451" s="700" t="s">
        <v>2263</v>
      </c>
      <c r="AA1451" s="700" t="s">
        <v>2263</v>
      </c>
      <c r="AB1451" s="700" t="s">
        <v>2263</v>
      </c>
      <c r="AC1451" s="700" t="s">
        <v>2263</v>
      </c>
      <c r="AD1451" s="700" t="s">
        <v>2263</v>
      </c>
      <c r="AE1451" s="700" t="s">
        <v>2263</v>
      </c>
      <c r="AF1451" s="700" t="s">
        <v>2263</v>
      </c>
      <c r="AG1451" s="700" t="s">
        <v>2263</v>
      </c>
      <c r="AH1451" s="700" t="s">
        <v>2263</v>
      </c>
      <c r="AI1451" s="700" t="s">
        <v>2263</v>
      </c>
      <c r="AJ1451" s="700" t="s">
        <v>2263</v>
      </c>
      <c r="AK1451" s="700" t="s">
        <v>2263</v>
      </c>
      <c r="AL1451" s="700" t="s">
        <v>2263</v>
      </c>
      <c r="AM1451" s="726"/>
      <c r="AN1451" s="726"/>
      <c r="AO1451" s="726"/>
      <c r="AP1451" s="726"/>
      <c r="AQ1451" s="726"/>
      <c r="AR1451" s="726"/>
      <c r="AS1451" s="726"/>
      <c r="AT1451" s="726"/>
      <c r="AU1451" s="726"/>
      <c r="AV1451" s="726"/>
      <c r="AW1451" s="726"/>
      <c r="AX1451" s="726"/>
      <c r="AY1451" s="726"/>
      <c r="AZ1451" s="726"/>
      <c r="BA1451" s="726"/>
      <c r="BB1451" s="726"/>
      <c r="BC1451" s="726"/>
      <c r="BD1451" s="726"/>
      <c r="BE1451" s="726"/>
      <c r="BF1451" s="726"/>
      <c r="BG1451" s="726"/>
      <c r="BH1451" s="726"/>
      <c r="BI1451" s="726"/>
      <c r="BJ1451" s="726"/>
      <c r="BK1451" s="726"/>
      <c r="BL1451" s="726"/>
    </row>
    <row r="1452" spans="1:64" ht="12" customHeight="1" outlineLevel="1" x14ac:dyDescent="0.2">
      <c r="A1452" s="745"/>
      <c r="B1452" s="778" t="s">
        <v>2154</v>
      </c>
      <c r="C1452" s="783"/>
      <c r="D1452" s="688" t="s">
        <v>2155</v>
      </c>
      <c r="E1452" s="700" t="s">
        <v>2263</v>
      </c>
      <c r="F1452" s="700" t="s">
        <v>2263</v>
      </c>
      <c r="G1452" s="700" t="s">
        <v>2263</v>
      </c>
      <c r="H1452" s="700" t="s">
        <v>2263</v>
      </c>
      <c r="I1452" s="700" t="s">
        <v>2263</v>
      </c>
      <c r="J1452" s="700" t="s">
        <v>2263</v>
      </c>
      <c r="K1452" s="700" t="s">
        <v>2263</v>
      </c>
      <c r="L1452" s="700" t="s">
        <v>2263</v>
      </c>
      <c r="M1452" s="700" t="s">
        <v>2263</v>
      </c>
      <c r="N1452" s="700" t="s">
        <v>2263</v>
      </c>
      <c r="O1452" s="700" t="s">
        <v>2263</v>
      </c>
      <c r="P1452" s="700" t="s">
        <v>2263</v>
      </c>
      <c r="Q1452" s="700" t="s">
        <v>2263</v>
      </c>
      <c r="R1452" s="700" t="s">
        <v>2263</v>
      </c>
      <c r="S1452" s="700" t="s">
        <v>2263</v>
      </c>
      <c r="T1452" s="700" t="s">
        <v>2263</v>
      </c>
      <c r="U1452" s="700" t="s">
        <v>2263</v>
      </c>
      <c r="V1452" s="700" t="s">
        <v>2263</v>
      </c>
      <c r="W1452" s="700" t="s">
        <v>2263</v>
      </c>
      <c r="X1452" s="700" t="s">
        <v>2263</v>
      </c>
      <c r="Y1452" s="700" t="s">
        <v>2263</v>
      </c>
      <c r="Z1452" s="700" t="s">
        <v>2263</v>
      </c>
      <c r="AA1452" s="700" t="s">
        <v>2263</v>
      </c>
      <c r="AB1452" s="700" t="s">
        <v>2263</v>
      </c>
      <c r="AC1452" s="700" t="s">
        <v>2263</v>
      </c>
      <c r="AD1452" s="700" t="s">
        <v>2263</v>
      </c>
      <c r="AE1452" s="700" t="s">
        <v>2263</v>
      </c>
      <c r="AF1452" s="700" t="s">
        <v>2263</v>
      </c>
      <c r="AG1452" s="700" t="s">
        <v>2263</v>
      </c>
      <c r="AH1452" s="700" t="s">
        <v>2263</v>
      </c>
      <c r="AI1452" s="700" t="s">
        <v>2263</v>
      </c>
      <c r="AJ1452" s="700" t="s">
        <v>2263</v>
      </c>
      <c r="AK1452" s="700" t="s">
        <v>2263</v>
      </c>
      <c r="AL1452" s="700" t="s">
        <v>2263</v>
      </c>
      <c r="AM1452" s="726"/>
      <c r="AN1452" s="726"/>
      <c r="AO1452" s="726"/>
      <c r="AP1452" s="726"/>
      <c r="AQ1452" s="726"/>
      <c r="AR1452" s="726"/>
      <c r="AS1452" s="726"/>
      <c r="AT1452" s="726"/>
      <c r="AU1452" s="726"/>
      <c r="AV1452" s="726"/>
      <c r="AW1452" s="726"/>
      <c r="AX1452" s="726"/>
      <c r="AY1452" s="726"/>
      <c r="AZ1452" s="726"/>
      <c r="BA1452" s="726"/>
      <c r="BB1452" s="726"/>
      <c r="BC1452" s="726"/>
      <c r="BD1452" s="726"/>
      <c r="BE1452" s="726"/>
      <c r="BF1452" s="726"/>
      <c r="BG1452" s="726"/>
      <c r="BH1452" s="726"/>
      <c r="BI1452" s="726"/>
      <c r="BJ1452" s="726"/>
      <c r="BK1452" s="726"/>
      <c r="BL1452" s="726"/>
    </row>
    <row r="1453" spans="1:64" ht="12" customHeight="1" outlineLevel="1" x14ac:dyDescent="0.2">
      <c r="A1453" s="745"/>
      <c r="B1453" s="778" t="s">
        <v>2156</v>
      </c>
      <c r="C1453" s="783"/>
      <c r="D1453" s="688" t="s">
        <v>2157</v>
      </c>
      <c r="E1453" s="700" t="s">
        <v>2263</v>
      </c>
      <c r="F1453" s="700" t="s">
        <v>2263</v>
      </c>
      <c r="G1453" s="700" t="s">
        <v>2263</v>
      </c>
      <c r="H1453" s="700" t="s">
        <v>2263</v>
      </c>
      <c r="I1453" s="700" t="s">
        <v>2263</v>
      </c>
      <c r="J1453" s="700" t="s">
        <v>2263</v>
      </c>
      <c r="K1453" s="700" t="s">
        <v>2263</v>
      </c>
      <c r="L1453" s="700" t="s">
        <v>2263</v>
      </c>
      <c r="M1453" s="700" t="s">
        <v>2263</v>
      </c>
      <c r="N1453" s="700" t="s">
        <v>2263</v>
      </c>
      <c r="O1453" s="700" t="s">
        <v>2263</v>
      </c>
      <c r="P1453" s="700" t="s">
        <v>2263</v>
      </c>
      <c r="Q1453" s="700" t="s">
        <v>2263</v>
      </c>
      <c r="R1453" s="700" t="s">
        <v>2263</v>
      </c>
      <c r="S1453" s="700" t="s">
        <v>2263</v>
      </c>
      <c r="T1453" s="700" t="s">
        <v>2263</v>
      </c>
      <c r="U1453" s="700" t="s">
        <v>2263</v>
      </c>
      <c r="V1453" s="700" t="s">
        <v>2263</v>
      </c>
      <c r="W1453" s="700" t="s">
        <v>2263</v>
      </c>
      <c r="X1453" s="700" t="s">
        <v>2263</v>
      </c>
      <c r="Y1453" s="700" t="s">
        <v>2263</v>
      </c>
      <c r="Z1453" s="700" t="s">
        <v>2263</v>
      </c>
      <c r="AA1453" s="700" t="s">
        <v>2263</v>
      </c>
      <c r="AB1453" s="700" t="s">
        <v>2263</v>
      </c>
      <c r="AC1453" s="700" t="s">
        <v>2263</v>
      </c>
      <c r="AD1453" s="700" t="s">
        <v>2263</v>
      </c>
      <c r="AE1453" s="700" t="s">
        <v>2263</v>
      </c>
      <c r="AF1453" s="700" t="s">
        <v>2263</v>
      </c>
      <c r="AG1453" s="700" t="s">
        <v>2263</v>
      </c>
      <c r="AH1453" s="700" t="s">
        <v>2263</v>
      </c>
      <c r="AI1453" s="700" t="s">
        <v>2263</v>
      </c>
      <c r="AJ1453" s="700" t="s">
        <v>2263</v>
      </c>
      <c r="AK1453" s="700" t="s">
        <v>2263</v>
      </c>
      <c r="AL1453" s="700" t="s">
        <v>2263</v>
      </c>
      <c r="AM1453" s="726"/>
      <c r="AN1453" s="726"/>
      <c r="AO1453" s="726"/>
      <c r="AP1453" s="726"/>
      <c r="AQ1453" s="726"/>
      <c r="AR1453" s="726"/>
      <c r="AS1453" s="726"/>
      <c r="AT1453" s="726"/>
      <c r="AU1453" s="726"/>
      <c r="AV1453" s="726"/>
      <c r="AW1453" s="726"/>
      <c r="AX1453" s="726"/>
      <c r="AY1453" s="726"/>
      <c r="AZ1453" s="726"/>
      <c r="BA1453" s="726"/>
      <c r="BB1453" s="726"/>
      <c r="BC1453" s="726"/>
      <c r="BD1453" s="726"/>
      <c r="BE1453" s="726"/>
      <c r="BF1453" s="726"/>
      <c r="BG1453" s="726"/>
      <c r="BH1453" s="726"/>
      <c r="BI1453" s="726"/>
      <c r="BJ1453" s="726"/>
      <c r="BK1453" s="726"/>
      <c r="BL1453" s="726"/>
    </row>
    <row r="1454" spans="1:64" ht="12" customHeight="1" outlineLevel="1" x14ac:dyDescent="0.2">
      <c r="A1454" s="745"/>
      <c r="B1454" s="778" t="s">
        <v>2158</v>
      </c>
      <c r="C1454" s="783"/>
      <c r="D1454" s="688" t="s">
        <v>2159</v>
      </c>
      <c r="E1454" s="700" t="s">
        <v>2263</v>
      </c>
      <c r="F1454" s="700" t="s">
        <v>2263</v>
      </c>
      <c r="G1454" s="700" t="s">
        <v>2263</v>
      </c>
      <c r="H1454" s="700" t="s">
        <v>2263</v>
      </c>
      <c r="I1454" s="700" t="s">
        <v>2263</v>
      </c>
      <c r="J1454" s="700" t="s">
        <v>2263</v>
      </c>
      <c r="K1454" s="700" t="s">
        <v>2263</v>
      </c>
      <c r="L1454" s="700" t="s">
        <v>2263</v>
      </c>
      <c r="M1454" s="700" t="s">
        <v>2263</v>
      </c>
      <c r="N1454" s="700" t="s">
        <v>2263</v>
      </c>
      <c r="O1454" s="700" t="s">
        <v>2263</v>
      </c>
      <c r="P1454" s="700" t="s">
        <v>2263</v>
      </c>
      <c r="Q1454" s="700" t="s">
        <v>2263</v>
      </c>
      <c r="R1454" s="700" t="s">
        <v>2263</v>
      </c>
      <c r="S1454" s="700" t="s">
        <v>2263</v>
      </c>
      <c r="T1454" s="700" t="s">
        <v>2263</v>
      </c>
      <c r="U1454" s="700" t="s">
        <v>2263</v>
      </c>
      <c r="V1454" s="700" t="s">
        <v>2263</v>
      </c>
      <c r="W1454" s="700" t="s">
        <v>2263</v>
      </c>
      <c r="X1454" s="700" t="s">
        <v>2263</v>
      </c>
      <c r="Y1454" s="700" t="s">
        <v>2263</v>
      </c>
      <c r="Z1454" s="700" t="s">
        <v>2263</v>
      </c>
      <c r="AA1454" s="700" t="s">
        <v>2263</v>
      </c>
      <c r="AB1454" s="700" t="s">
        <v>2263</v>
      </c>
      <c r="AC1454" s="700" t="s">
        <v>2263</v>
      </c>
      <c r="AD1454" s="700" t="s">
        <v>2263</v>
      </c>
      <c r="AE1454" s="700" t="s">
        <v>2263</v>
      </c>
      <c r="AF1454" s="700" t="s">
        <v>2263</v>
      </c>
      <c r="AG1454" s="700" t="s">
        <v>2263</v>
      </c>
      <c r="AH1454" s="700" t="s">
        <v>2263</v>
      </c>
      <c r="AI1454" s="700" t="s">
        <v>2263</v>
      </c>
      <c r="AJ1454" s="700" t="s">
        <v>2263</v>
      </c>
      <c r="AK1454" s="700" t="s">
        <v>2263</v>
      </c>
      <c r="AL1454" s="700" t="s">
        <v>2263</v>
      </c>
      <c r="AM1454" s="726"/>
      <c r="AN1454" s="726"/>
      <c r="AO1454" s="726"/>
      <c r="AP1454" s="726"/>
      <c r="AQ1454" s="726"/>
      <c r="AR1454" s="726"/>
      <c r="AS1454" s="726"/>
      <c r="AT1454" s="726"/>
      <c r="AU1454" s="726"/>
      <c r="AV1454" s="726"/>
      <c r="AW1454" s="726"/>
      <c r="AX1454" s="726"/>
      <c r="AY1454" s="726"/>
      <c r="AZ1454" s="726"/>
      <c r="BA1454" s="726"/>
      <c r="BB1454" s="726"/>
      <c r="BC1454" s="726"/>
      <c r="BD1454" s="726"/>
      <c r="BE1454" s="726"/>
      <c r="BF1454" s="726"/>
      <c r="BG1454" s="726"/>
      <c r="BH1454" s="726"/>
      <c r="BI1454" s="726"/>
      <c r="BJ1454" s="726"/>
      <c r="BK1454" s="726"/>
      <c r="BL1454" s="726"/>
    </row>
    <row r="1455" spans="1:64" ht="12" customHeight="1" outlineLevel="1" x14ac:dyDescent="0.2">
      <c r="A1455" s="745"/>
      <c r="B1455" s="778" t="s">
        <v>2160</v>
      </c>
      <c r="C1455" s="783"/>
      <c r="D1455" s="688" t="s">
        <v>2161</v>
      </c>
      <c r="E1455" s="700" t="s">
        <v>2263</v>
      </c>
      <c r="F1455" s="700" t="s">
        <v>2263</v>
      </c>
      <c r="G1455" s="700" t="s">
        <v>2263</v>
      </c>
      <c r="H1455" s="700" t="s">
        <v>2263</v>
      </c>
      <c r="I1455" s="700" t="s">
        <v>2263</v>
      </c>
      <c r="J1455" s="700" t="s">
        <v>2263</v>
      </c>
      <c r="K1455" s="700" t="s">
        <v>2263</v>
      </c>
      <c r="L1455" s="700" t="s">
        <v>2263</v>
      </c>
      <c r="M1455" s="700" t="s">
        <v>2263</v>
      </c>
      <c r="N1455" s="700" t="s">
        <v>2263</v>
      </c>
      <c r="O1455" s="700" t="s">
        <v>2263</v>
      </c>
      <c r="P1455" s="700" t="s">
        <v>2263</v>
      </c>
      <c r="Q1455" s="700" t="s">
        <v>2263</v>
      </c>
      <c r="R1455" s="700" t="s">
        <v>2263</v>
      </c>
      <c r="S1455" s="700" t="s">
        <v>2263</v>
      </c>
      <c r="T1455" s="700" t="s">
        <v>2263</v>
      </c>
      <c r="U1455" s="700" t="s">
        <v>2263</v>
      </c>
      <c r="V1455" s="700" t="s">
        <v>2263</v>
      </c>
      <c r="W1455" s="700" t="s">
        <v>2263</v>
      </c>
      <c r="X1455" s="700" t="s">
        <v>2263</v>
      </c>
      <c r="Y1455" s="700" t="s">
        <v>2263</v>
      </c>
      <c r="Z1455" s="700" t="s">
        <v>2263</v>
      </c>
      <c r="AA1455" s="700" t="s">
        <v>2263</v>
      </c>
      <c r="AB1455" s="700" t="s">
        <v>2263</v>
      </c>
      <c r="AC1455" s="700" t="s">
        <v>2263</v>
      </c>
      <c r="AD1455" s="700" t="s">
        <v>2263</v>
      </c>
      <c r="AE1455" s="700" t="s">
        <v>2263</v>
      </c>
      <c r="AF1455" s="700" t="s">
        <v>2263</v>
      </c>
      <c r="AG1455" s="700" t="s">
        <v>2263</v>
      </c>
      <c r="AH1455" s="700" t="s">
        <v>2263</v>
      </c>
      <c r="AI1455" s="700" t="s">
        <v>2263</v>
      </c>
      <c r="AJ1455" s="700" t="s">
        <v>2263</v>
      </c>
      <c r="AK1455" s="700" t="s">
        <v>2263</v>
      </c>
      <c r="AL1455" s="700" t="s">
        <v>2263</v>
      </c>
      <c r="AM1455" s="726"/>
      <c r="AN1455" s="726"/>
      <c r="AO1455" s="726"/>
      <c r="AP1455" s="726"/>
      <c r="AQ1455" s="726"/>
      <c r="AR1455" s="726"/>
      <c r="AS1455" s="726"/>
      <c r="AT1455" s="726"/>
      <c r="AU1455" s="726"/>
      <c r="AV1455" s="726"/>
      <c r="AW1455" s="726"/>
      <c r="AX1455" s="726"/>
      <c r="AY1455" s="726"/>
      <c r="AZ1455" s="726"/>
      <c r="BA1455" s="726"/>
      <c r="BB1455" s="726"/>
      <c r="BC1455" s="726"/>
      <c r="BD1455" s="726"/>
      <c r="BE1455" s="726"/>
      <c r="BF1455" s="726"/>
      <c r="BG1455" s="726"/>
      <c r="BH1455" s="726"/>
      <c r="BI1455" s="726"/>
      <c r="BJ1455" s="726"/>
      <c r="BK1455" s="726"/>
      <c r="BL1455" s="726"/>
    </row>
    <row r="1456" spans="1:64" ht="12" customHeight="1" outlineLevel="1" x14ac:dyDescent="0.2">
      <c r="A1456" s="745"/>
      <c r="B1456" s="778" t="s">
        <v>2162</v>
      </c>
      <c r="C1456" s="783"/>
      <c r="D1456" s="688" t="s">
        <v>2163</v>
      </c>
      <c r="E1456" s="700" t="s">
        <v>2263</v>
      </c>
      <c r="F1456" s="700" t="s">
        <v>2263</v>
      </c>
      <c r="G1456" s="700" t="s">
        <v>2263</v>
      </c>
      <c r="H1456" s="700" t="s">
        <v>2263</v>
      </c>
      <c r="I1456" s="700" t="s">
        <v>2263</v>
      </c>
      <c r="J1456" s="700" t="s">
        <v>2263</v>
      </c>
      <c r="K1456" s="700" t="s">
        <v>2263</v>
      </c>
      <c r="L1456" s="700" t="s">
        <v>2263</v>
      </c>
      <c r="M1456" s="700" t="s">
        <v>2263</v>
      </c>
      <c r="N1456" s="700" t="s">
        <v>2263</v>
      </c>
      <c r="O1456" s="700" t="s">
        <v>2263</v>
      </c>
      <c r="P1456" s="700" t="s">
        <v>2263</v>
      </c>
      <c r="Q1456" s="700" t="s">
        <v>2263</v>
      </c>
      <c r="R1456" s="700" t="s">
        <v>2263</v>
      </c>
      <c r="S1456" s="700" t="s">
        <v>2263</v>
      </c>
      <c r="T1456" s="700" t="s">
        <v>2263</v>
      </c>
      <c r="U1456" s="700" t="s">
        <v>2263</v>
      </c>
      <c r="V1456" s="700" t="s">
        <v>2263</v>
      </c>
      <c r="W1456" s="700" t="s">
        <v>2263</v>
      </c>
      <c r="X1456" s="700" t="s">
        <v>2263</v>
      </c>
      <c r="Y1456" s="700" t="s">
        <v>2263</v>
      </c>
      <c r="Z1456" s="700" t="s">
        <v>2263</v>
      </c>
      <c r="AA1456" s="700" t="s">
        <v>2263</v>
      </c>
      <c r="AB1456" s="700" t="s">
        <v>2263</v>
      </c>
      <c r="AC1456" s="700" t="s">
        <v>2263</v>
      </c>
      <c r="AD1456" s="700" t="s">
        <v>2263</v>
      </c>
      <c r="AE1456" s="700" t="s">
        <v>2263</v>
      </c>
      <c r="AF1456" s="700" t="s">
        <v>2263</v>
      </c>
      <c r="AG1456" s="700" t="s">
        <v>2263</v>
      </c>
      <c r="AH1456" s="700" t="s">
        <v>2263</v>
      </c>
      <c r="AI1456" s="700" t="s">
        <v>2263</v>
      </c>
      <c r="AJ1456" s="700" t="s">
        <v>2263</v>
      </c>
      <c r="AK1456" s="700" t="s">
        <v>2263</v>
      </c>
      <c r="AL1456" s="700" t="s">
        <v>2263</v>
      </c>
      <c r="AM1456" s="726"/>
      <c r="AN1456" s="726"/>
      <c r="AO1456" s="726"/>
      <c r="AP1456" s="726"/>
      <c r="AQ1456" s="726"/>
      <c r="AR1456" s="726"/>
      <c r="AS1456" s="726"/>
      <c r="AT1456" s="726"/>
      <c r="AU1456" s="726"/>
      <c r="AV1456" s="726"/>
      <c r="AW1456" s="726"/>
      <c r="AX1456" s="726"/>
      <c r="AY1456" s="726"/>
      <c r="AZ1456" s="726"/>
      <c r="BA1456" s="726"/>
      <c r="BB1456" s="726"/>
      <c r="BC1456" s="726"/>
      <c r="BD1456" s="726"/>
      <c r="BE1456" s="726"/>
      <c r="BF1456" s="726"/>
      <c r="BG1456" s="726"/>
      <c r="BH1456" s="726"/>
      <c r="BI1456" s="726"/>
      <c r="BJ1456" s="726"/>
      <c r="BK1456" s="726"/>
      <c r="BL1456" s="726"/>
    </row>
    <row r="1457" spans="1:64" ht="12" customHeight="1" outlineLevel="1" x14ac:dyDescent="0.2">
      <c r="A1457" s="745"/>
      <c r="B1457" s="778" t="s">
        <v>2164</v>
      </c>
      <c r="C1457" s="783"/>
      <c r="D1457" s="688" t="s">
        <v>2165</v>
      </c>
      <c r="E1457" s="700" t="s">
        <v>2263</v>
      </c>
      <c r="F1457" s="700" t="s">
        <v>2263</v>
      </c>
      <c r="G1457" s="700" t="s">
        <v>2263</v>
      </c>
      <c r="H1457" s="700" t="s">
        <v>2263</v>
      </c>
      <c r="I1457" s="700" t="s">
        <v>2263</v>
      </c>
      <c r="J1457" s="700" t="s">
        <v>2263</v>
      </c>
      <c r="K1457" s="700" t="s">
        <v>2263</v>
      </c>
      <c r="L1457" s="700" t="s">
        <v>2263</v>
      </c>
      <c r="M1457" s="700" t="s">
        <v>2263</v>
      </c>
      <c r="N1457" s="700" t="s">
        <v>2263</v>
      </c>
      <c r="O1457" s="700" t="s">
        <v>2263</v>
      </c>
      <c r="P1457" s="700" t="s">
        <v>2263</v>
      </c>
      <c r="Q1457" s="700" t="s">
        <v>2263</v>
      </c>
      <c r="R1457" s="700" t="s">
        <v>2263</v>
      </c>
      <c r="S1457" s="700" t="s">
        <v>2263</v>
      </c>
      <c r="T1457" s="700" t="s">
        <v>2263</v>
      </c>
      <c r="U1457" s="700" t="s">
        <v>2263</v>
      </c>
      <c r="V1457" s="700" t="s">
        <v>2263</v>
      </c>
      <c r="W1457" s="700" t="s">
        <v>2263</v>
      </c>
      <c r="X1457" s="700" t="s">
        <v>2263</v>
      </c>
      <c r="Y1457" s="700" t="s">
        <v>2263</v>
      </c>
      <c r="Z1457" s="700" t="s">
        <v>2263</v>
      </c>
      <c r="AA1457" s="700" t="s">
        <v>2263</v>
      </c>
      <c r="AB1457" s="700" t="s">
        <v>2263</v>
      </c>
      <c r="AC1457" s="700" t="s">
        <v>2263</v>
      </c>
      <c r="AD1457" s="700" t="s">
        <v>2263</v>
      </c>
      <c r="AE1457" s="700" t="s">
        <v>2263</v>
      </c>
      <c r="AF1457" s="700" t="s">
        <v>2263</v>
      </c>
      <c r="AG1457" s="700" t="s">
        <v>2263</v>
      </c>
      <c r="AH1457" s="700" t="s">
        <v>2263</v>
      </c>
      <c r="AI1457" s="700" t="s">
        <v>2263</v>
      </c>
      <c r="AJ1457" s="700" t="s">
        <v>2263</v>
      </c>
      <c r="AK1457" s="700" t="s">
        <v>2263</v>
      </c>
      <c r="AL1457" s="700" t="s">
        <v>2263</v>
      </c>
      <c r="AM1457" s="726"/>
      <c r="AN1457" s="726"/>
      <c r="AO1457" s="726"/>
      <c r="AP1457" s="726"/>
      <c r="AQ1457" s="726"/>
      <c r="AR1457" s="726"/>
      <c r="AS1457" s="726"/>
      <c r="AT1457" s="726"/>
      <c r="AU1457" s="726"/>
      <c r="AV1457" s="726"/>
      <c r="AW1457" s="726"/>
      <c r="AX1457" s="726"/>
      <c r="AY1457" s="726"/>
      <c r="AZ1457" s="726"/>
      <c r="BA1457" s="726"/>
      <c r="BB1457" s="726"/>
      <c r="BC1457" s="726"/>
      <c r="BD1457" s="726"/>
      <c r="BE1457" s="726"/>
      <c r="BF1457" s="726"/>
      <c r="BG1457" s="726"/>
      <c r="BH1457" s="726"/>
      <c r="BI1457" s="726"/>
      <c r="BJ1457" s="726"/>
      <c r="BK1457" s="726"/>
      <c r="BL1457" s="726"/>
    </row>
    <row r="1458" spans="1:64" ht="12" customHeight="1" outlineLevel="1" x14ac:dyDescent="0.2">
      <c r="A1458" s="745"/>
      <c r="B1458" s="778" t="s">
        <v>2166</v>
      </c>
      <c r="C1458" s="783"/>
      <c r="D1458" s="688" t="s">
        <v>2167</v>
      </c>
      <c r="E1458" s="700" t="s">
        <v>2263</v>
      </c>
      <c r="F1458" s="700" t="s">
        <v>2263</v>
      </c>
      <c r="G1458" s="700" t="s">
        <v>2263</v>
      </c>
      <c r="H1458" s="700" t="s">
        <v>2263</v>
      </c>
      <c r="I1458" s="700" t="s">
        <v>2263</v>
      </c>
      <c r="J1458" s="700" t="s">
        <v>2263</v>
      </c>
      <c r="K1458" s="700" t="s">
        <v>2263</v>
      </c>
      <c r="L1458" s="700" t="s">
        <v>2263</v>
      </c>
      <c r="M1458" s="700" t="s">
        <v>2263</v>
      </c>
      <c r="N1458" s="700" t="s">
        <v>2263</v>
      </c>
      <c r="O1458" s="700" t="s">
        <v>2263</v>
      </c>
      <c r="P1458" s="700" t="s">
        <v>2263</v>
      </c>
      <c r="Q1458" s="700" t="s">
        <v>2263</v>
      </c>
      <c r="R1458" s="700" t="s">
        <v>2263</v>
      </c>
      <c r="S1458" s="700" t="s">
        <v>2263</v>
      </c>
      <c r="T1458" s="700" t="s">
        <v>2263</v>
      </c>
      <c r="U1458" s="700" t="s">
        <v>2263</v>
      </c>
      <c r="V1458" s="700" t="s">
        <v>2263</v>
      </c>
      <c r="W1458" s="700" t="s">
        <v>2263</v>
      </c>
      <c r="X1458" s="700" t="s">
        <v>2263</v>
      </c>
      <c r="Y1458" s="700" t="s">
        <v>2263</v>
      </c>
      <c r="Z1458" s="700" t="s">
        <v>2263</v>
      </c>
      <c r="AA1458" s="700" t="s">
        <v>2263</v>
      </c>
      <c r="AB1458" s="700" t="s">
        <v>2263</v>
      </c>
      <c r="AC1458" s="700" t="s">
        <v>2263</v>
      </c>
      <c r="AD1458" s="700" t="s">
        <v>2263</v>
      </c>
      <c r="AE1458" s="700" t="s">
        <v>2263</v>
      </c>
      <c r="AF1458" s="700" t="s">
        <v>2263</v>
      </c>
      <c r="AG1458" s="700" t="s">
        <v>2263</v>
      </c>
      <c r="AH1458" s="700" t="s">
        <v>2263</v>
      </c>
      <c r="AI1458" s="700" t="s">
        <v>2263</v>
      </c>
      <c r="AJ1458" s="700" t="s">
        <v>2263</v>
      </c>
      <c r="AK1458" s="700" t="s">
        <v>2263</v>
      </c>
      <c r="AL1458" s="700" t="s">
        <v>2263</v>
      </c>
      <c r="AM1458" s="726"/>
      <c r="AN1458" s="726"/>
      <c r="AO1458" s="726"/>
      <c r="AP1458" s="726"/>
      <c r="AQ1458" s="726"/>
      <c r="AR1458" s="726"/>
      <c r="AS1458" s="726"/>
      <c r="AT1458" s="726"/>
      <c r="AU1458" s="726"/>
      <c r="AV1458" s="726"/>
      <c r="AW1458" s="726"/>
      <c r="AX1458" s="726"/>
      <c r="AY1458" s="726"/>
      <c r="AZ1458" s="726"/>
      <c r="BA1458" s="726"/>
      <c r="BB1458" s="726"/>
      <c r="BC1458" s="726"/>
      <c r="BD1458" s="726"/>
      <c r="BE1458" s="726"/>
      <c r="BF1458" s="726"/>
      <c r="BG1458" s="726"/>
      <c r="BH1458" s="726"/>
      <c r="BI1458" s="726"/>
      <c r="BJ1458" s="726"/>
      <c r="BK1458" s="726"/>
      <c r="BL1458" s="726"/>
    </row>
    <row r="1459" spans="1:64" ht="12" customHeight="1" outlineLevel="1" x14ac:dyDescent="0.2">
      <c r="A1459" s="745"/>
      <c r="B1459" s="778" t="s">
        <v>2168</v>
      </c>
      <c r="C1459" s="783"/>
      <c r="D1459" s="688" t="s">
        <v>2169</v>
      </c>
      <c r="E1459" s="700" t="s">
        <v>2263</v>
      </c>
      <c r="F1459" s="700" t="s">
        <v>2263</v>
      </c>
      <c r="G1459" s="700" t="s">
        <v>2263</v>
      </c>
      <c r="H1459" s="700" t="s">
        <v>2263</v>
      </c>
      <c r="I1459" s="700" t="s">
        <v>2263</v>
      </c>
      <c r="J1459" s="700" t="s">
        <v>2263</v>
      </c>
      <c r="K1459" s="700" t="s">
        <v>2263</v>
      </c>
      <c r="L1459" s="700" t="s">
        <v>2263</v>
      </c>
      <c r="M1459" s="700" t="s">
        <v>2263</v>
      </c>
      <c r="N1459" s="700" t="s">
        <v>2263</v>
      </c>
      <c r="O1459" s="700" t="s">
        <v>2263</v>
      </c>
      <c r="P1459" s="700" t="s">
        <v>2263</v>
      </c>
      <c r="Q1459" s="700" t="s">
        <v>2263</v>
      </c>
      <c r="R1459" s="700" t="s">
        <v>2263</v>
      </c>
      <c r="S1459" s="700" t="s">
        <v>2263</v>
      </c>
      <c r="T1459" s="700" t="s">
        <v>2263</v>
      </c>
      <c r="U1459" s="700" t="s">
        <v>2263</v>
      </c>
      <c r="V1459" s="700" t="s">
        <v>2263</v>
      </c>
      <c r="W1459" s="700" t="s">
        <v>2263</v>
      </c>
      <c r="X1459" s="700" t="s">
        <v>2263</v>
      </c>
      <c r="Y1459" s="700" t="s">
        <v>2263</v>
      </c>
      <c r="Z1459" s="700" t="s">
        <v>2263</v>
      </c>
      <c r="AA1459" s="700" t="s">
        <v>2263</v>
      </c>
      <c r="AB1459" s="700" t="s">
        <v>2263</v>
      </c>
      <c r="AC1459" s="700" t="s">
        <v>2263</v>
      </c>
      <c r="AD1459" s="700" t="s">
        <v>2263</v>
      </c>
      <c r="AE1459" s="700" t="s">
        <v>2263</v>
      </c>
      <c r="AF1459" s="700" t="s">
        <v>2263</v>
      </c>
      <c r="AG1459" s="700" t="s">
        <v>2263</v>
      </c>
      <c r="AH1459" s="700" t="s">
        <v>2263</v>
      </c>
      <c r="AI1459" s="700" t="s">
        <v>2263</v>
      </c>
      <c r="AJ1459" s="700" t="s">
        <v>2263</v>
      </c>
      <c r="AK1459" s="700" t="s">
        <v>2263</v>
      </c>
      <c r="AL1459" s="700" t="s">
        <v>2263</v>
      </c>
      <c r="AM1459" s="726"/>
      <c r="AN1459" s="726"/>
      <c r="AO1459" s="726"/>
      <c r="AP1459" s="726"/>
      <c r="AQ1459" s="726"/>
      <c r="AR1459" s="726"/>
      <c r="AS1459" s="726"/>
      <c r="AT1459" s="726"/>
      <c r="AU1459" s="726"/>
      <c r="AV1459" s="726"/>
      <c r="AW1459" s="726"/>
      <c r="AX1459" s="726"/>
      <c r="AY1459" s="726"/>
      <c r="AZ1459" s="726"/>
      <c r="BA1459" s="726"/>
      <c r="BB1459" s="726"/>
      <c r="BC1459" s="726"/>
      <c r="BD1459" s="726"/>
      <c r="BE1459" s="726"/>
      <c r="BF1459" s="726"/>
      <c r="BG1459" s="726"/>
      <c r="BH1459" s="726"/>
      <c r="BI1459" s="726"/>
      <c r="BJ1459" s="726"/>
      <c r="BK1459" s="726"/>
      <c r="BL1459" s="726"/>
    </row>
    <row r="1460" spans="1:64" ht="12" customHeight="1" outlineLevel="1" x14ac:dyDescent="0.2">
      <c r="A1460" s="745"/>
      <c r="B1460" s="778" t="s">
        <v>2170</v>
      </c>
      <c r="C1460" s="783"/>
      <c r="D1460" s="688" t="s">
        <v>2171</v>
      </c>
      <c r="E1460" s="700" t="s">
        <v>2263</v>
      </c>
      <c r="F1460" s="700" t="s">
        <v>2263</v>
      </c>
      <c r="G1460" s="700" t="s">
        <v>2263</v>
      </c>
      <c r="H1460" s="700" t="s">
        <v>2263</v>
      </c>
      <c r="I1460" s="700" t="s">
        <v>2263</v>
      </c>
      <c r="J1460" s="700" t="s">
        <v>2263</v>
      </c>
      <c r="K1460" s="700" t="s">
        <v>2263</v>
      </c>
      <c r="L1460" s="700" t="s">
        <v>2263</v>
      </c>
      <c r="M1460" s="700" t="s">
        <v>2263</v>
      </c>
      <c r="N1460" s="700" t="s">
        <v>2263</v>
      </c>
      <c r="O1460" s="700" t="s">
        <v>2263</v>
      </c>
      <c r="P1460" s="700" t="s">
        <v>2263</v>
      </c>
      <c r="Q1460" s="700" t="s">
        <v>2263</v>
      </c>
      <c r="R1460" s="700" t="s">
        <v>2263</v>
      </c>
      <c r="S1460" s="700" t="s">
        <v>2263</v>
      </c>
      <c r="T1460" s="700" t="s">
        <v>2263</v>
      </c>
      <c r="U1460" s="700" t="s">
        <v>2263</v>
      </c>
      <c r="V1460" s="700" t="s">
        <v>2263</v>
      </c>
      <c r="W1460" s="700" t="s">
        <v>2263</v>
      </c>
      <c r="X1460" s="700" t="s">
        <v>2263</v>
      </c>
      <c r="Y1460" s="700" t="s">
        <v>2263</v>
      </c>
      <c r="Z1460" s="700" t="s">
        <v>2263</v>
      </c>
      <c r="AA1460" s="700" t="s">
        <v>2263</v>
      </c>
      <c r="AB1460" s="700" t="s">
        <v>2263</v>
      </c>
      <c r="AC1460" s="700" t="s">
        <v>2263</v>
      </c>
      <c r="AD1460" s="700" t="s">
        <v>2263</v>
      </c>
      <c r="AE1460" s="700" t="s">
        <v>2263</v>
      </c>
      <c r="AF1460" s="700" t="s">
        <v>2263</v>
      </c>
      <c r="AG1460" s="700" t="s">
        <v>2263</v>
      </c>
      <c r="AH1460" s="700" t="s">
        <v>2263</v>
      </c>
      <c r="AI1460" s="700" t="s">
        <v>2263</v>
      </c>
      <c r="AJ1460" s="700" t="s">
        <v>2263</v>
      </c>
      <c r="AK1460" s="700" t="s">
        <v>2263</v>
      </c>
      <c r="AL1460" s="700" t="s">
        <v>2263</v>
      </c>
      <c r="AM1460" s="726"/>
      <c r="AN1460" s="726"/>
      <c r="AO1460" s="726"/>
      <c r="AP1460" s="726"/>
      <c r="AQ1460" s="726"/>
      <c r="AR1460" s="726"/>
      <c r="AS1460" s="726"/>
      <c r="AT1460" s="726"/>
      <c r="AU1460" s="726"/>
      <c r="AV1460" s="726"/>
      <c r="AW1460" s="726"/>
      <c r="AX1460" s="726"/>
      <c r="AY1460" s="726"/>
      <c r="AZ1460" s="726"/>
      <c r="BA1460" s="726"/>
      <c r="BB1460" s="726"/>
      <c r="BC1460" s="726"/>
      <c r="BD1460" s="726"/>
      <c r="BE1460" s="726"/>
      <c r="BF1460" s="726"/>
      <c r="BG1460" s="726"/>
      <c r="BH1460" s="726"/>
      <c r="BI1460" s="726"/>
      <c r="BJ1460" s="726"/>
      <c r="BK1460" s="726"/>
      <c r="BL1460" s="726"/>
    </row>
    <row r="1461" spans="1:64" ht="12" customHeight="1" outlineLevel="1" x14ac:dyDescent="0.2">
      <c r="A1461" s="745"/>
      <c r="B1461" s="778" t="s">
        <v>2172</v>
      </c>
      <c r="C1461" s="783"/>
      <c r="D1461" s="688" t="s">
        <v>2173</v>
      </c>
      <c r="E1461" s="700" t="s">
        <v>2263</v>
      </c>
      <c r="F1461" s="700" t="s">
        <v>2263</v>
      </c>
      <c r="G1461" s="700" t="s">
        <v>2263</v>
      </c>
      <c r="H1461" s="700" t="s">
        <v>2263</v>
      </c>
      <c r="I1461" s="700" t="s">
        <v>2263</v>
      </c>
      <c r="J1461" s="700" t="s">
        <v>2263</v>
      </c>
      <c r="K1461" s="700" t="s">
        <v>2263</v>
      </c>
      <c r="L1461" s="700" t="s">
        <v>2263</v>
      </c>
      <c r="M1461" s="700" t="s">
        <v>2263</v>
      </c>
      <c r="N1461" s="700" t="s">
        <v>2263</v>
      </c>
      <c r="O1461" s="700" t="s">
        <v>2263</v>
      </c>
      <c r="P1461" s="700" t="s">
        <v>2263</v>
      </c>
      <c r="Q1461" s="700" t="s">
        <v>2263</v>
      </c>
      <c r="R1461" s="700" t="s">
        <v>2263</v>
      </c>
      <c r="S1461" s="700" t="s">
        <v>2263</v>
      </c>
      <c r="T1461" s="700" t="s">
        <v>2263</v>
      </c>
      <c r="U1461" s="700" t="s">
        <v>2263</v>
      </c>
      <c r="V1461" s="700" t="s">
        <v>2263</v>
      </c>
      <c r="W1461" s="700" t="s">
        <v>2263</v>
      </c>
      <c r="X1461" s="700" t="s">
        <v>2263</v>
      </c>
      <c r="Y1461" s="700" t="s">
        <v>2263</v>
      </c>
      <c r="Z1461" s="700" t="s">
        <v>2263</v>
      </c>
      <c r="AA1461" s="700" t="s">
        <v>2263</v>
      </c>
      <c r="AB1461" s="700" t="s">
        <v>2263</v>
      </c>
      <c r="AC1461" s="700" t="s">
        <v>2263</v>
      </c>
      <c r="AD1461" s="700" t="s">
        <v>2263</v>
      </c>
      <c r="AE1461" s="700" t="s">
        <v>2263</v>
      </c>
      <c r="AF1461" s="700" t="s">
        <v>2263</v>
      </c>
      <c r="AG1461" s="700" t="s">
        <v>2263</v>
      </c>
      <c r="AH1461" s="700" t="s">
        <v>2263</v>
      </c>
      <c r="AI1461" s="700" t="s">
        <v>2263</v>
      </c>
      <c r="AJ1461" s="700" t="s">
        <v>2263</v>
      </c>
      <c r="AK1461" s="700" t="s">
        <v>2263</v>
      </c>
      <c r="AL1461" s="700" t="s">
        <v>2263</v>
      </c>
      <c r="AM1461" s="726"/>
      <c r="AN1461" s="726"/>
      <c r="AO1461" s="726"/>
      <c r="AP1461" s="726"/>
      <c r="AQ1461" s="726"/>
      <c r="AR1461" s="726"/>
      <c r="AS1461" s="726"/>
      <c r="AT1461" s="726"/>
      <c r="AU1461" s="726"/>
      <c r="AV1461" s="726"/>
      <c r="AW1461" s="726"/>
      <c r="AX1461" s="726"/>
      <c r="AY1461" s="726"/>
      <c r="AZ1461" s="726"/>
      <c r="BA1461" s="726"/>
      <c r="BB1461" s="726"/>
      <c r="BC1461" s="726"/>
      <c r="BD1461" s="726"/>
      <c r="BE1461" s="726"/>
      <c r="BF1461" s="726"/>
      <c r="BG1461" s="726"/>
      <c r="BH1461" s="726"/>
      <c r="BI1461" s="726"/>
      <c r="BJ1461" s="726"/>
      <c r="BK1461" s="726"/>
      <c r="BL1461" s="726"/>
    </row>
    <row r="1462" spans="1:64" ht="12" customHeight="1" outlineLevel="1" x14ac:dyDescent="0.2">
      <c r="A1462" s="745"/>
      <c r="B1462" s="778" t="s">
        <v>2174</v>
      </c>
      <c r="C1462" s="783"/>
      <c r="D1462" s="688" t="s">
        <v>2175</v>
      </c>
      <c r="E1462" s="700" t="s">
        <v>2263</v>
      </c>
      <c r="F1462" s="700" t="s">
        <v>2263</v>
      </c>
      <c r="G1462" s="700" t="s">
        <v>2263</v>
      </c>
      <c r="H1462" s="700" t="s">
        <v>2263</v>
      </c>
      <c r="I1462" s="700" t="s">
        <v>2263</v>
      </c>
      <c r="J1462" s="700" t="s">
        <v>2263</v>
      </c>
      <c r="K1462" s="700" t="s">
        <v>2263</v>
      </c>
      <c r="L1462" s="700" t="s">
        <v>2263</v>
      </c>
      <c r="M1462" s="700" t="s">
        <v>2263</v>
      </c>
      <c r="N1462" s="700" t="s">
        <v>2263</v>
      </c>
      <c r="O1462" s="700" t="s">
        <v>2263</v>
      </c>
      <c r="P1462" s="700" t="s">
        <v>2263</v>
      </c>
      <c r="Q1462" s="700" t="s">
        <v>2263</v>
      </c>
      <c r="R1462" s="700" t="s">
        <v>2263</v>
      </c>
      <c r="S1462" s="700" t="s">
        <v>2263</v>
      </c>
      <c r="T1462" s="700" t="s">
        <v>2263</v>
      </c>
      <c r="U1462" s="700" t="s">
        <v>2263</v>
      </c>
      <c r="V1462" s="700" t="s">
        <v>2263</v>
      </c>
      <c r="W1462" s="700" t="s">
        <v>2263</v>
      </c>
      <c r="X1462" s="700" t="s">
        <v>2263</v>
      </c>
      <c r="Y1462" s="700" t="s">
        <v>2263</v>
      </c>
      <c r="Z1462" s="700" t="s">
        <v>2263</v>
      </c>
      <c r="AA1462" s="700" t="s">
        <v>2263</v>
      </c>
      <c r="AB1462" s="700" t="s">
        <v>2263</v>
      </c>
      <c r="AC1462" s="700" t="s">
        <v>2263</v>
      </c>
      <c r="AD1462" s="700" t="s">
        <v>2263</v>
      </c>
      <c r="AE1462" s="700" t="s">
        <v>2263</v>
      </c>
      <c r="AF1462" s="700" t="s">
        <v>2263</v>
      </c>
      <c r="AG1462" s="700" t="s">
        <v>2263</v>
      </c>
      <c r="AH1462" s="700" t="s">
        <v>2263</v>
      </c>
      <c r="AI1462" s="700" t="s">
        <v>2263</v>
      </c>
      <c r="AJ1462" s="700" t="s">
        <v>2263</v>
      </c>
      <c r="AK1462" s="700" t="s">
        <v>2263</v>
      </c>
      <c r="AL1462" s="700" t="s">
        <v>2263</v>
      </c>
      <c r="AM1462" s="726"/>
      <c r="AN1462" s="726"/>
      <c r="AO1462" s="726"/>
      <c r="AP1462" s="726"/>
      <c r="AQ1462" s="726"/>
      <c r="AR1462" s="726"/>
      <c r="AS1462" s="726"/>
      <c r="AT1462" s="726"/>
      <c r="AU1462" s="726"/>
      <c r="AV1462" s="726"/>
      <c r="AW1462" s="726"/>
      <c r="AX1462" s="726"/>
      <c r="AY1462" s="726"/>
      <c r="AZ1462" s="726"/>
      <c r="BA1462" s="726"/>
      <c r="BB1462" s="726"/>
      <c r="BC1462" s="726"/>
      <c r="BD1462" s="726"/>
      <c r="BE1462" s="726"/>
      <c r="BF1462" s="726"/>
      <c r="BG1462" s="726"/>
      <c r="BH1462" s="726"/>
      <c r="BI1462" s="726"/>
      <c r="BJ1462" s="726"/>
      <c r="BK1462" s="726"/>
      <c r="BL1462" s="726"/>
    </row>
    <row r="1463" spans="1:64" ht="12" customHeight="1" outlineLevel="1" x14ac:dyDescent="0.2">
      <c r="A1463" s="745"/>
      <c r="B1463" s="778" t="s">
        <v>2176</v>
      </c>
      <c r="C1463" s="783"/>
      <c r="D1463" s="688" t="s">
        <v>2177</v>
      </c>
      <c r="E1463" s="700" t="s">
        <v>2263</v>
      </c>
      <c r="F1463" s="700" t="s">
        <v>2263</v>
      </c>
      <c r="G1463" s="700" t="s">
        <v>2263</v>
      </c>
      <c r="H1463" s="700" t="s">
        <v>2263</v>
      </c>
      <c r="I1463" s="700" t="s">
        <v>2263</v>
      </c>
      <c r="J1463" s="700" t="s">
        <v>2263</v>
      </c>
      <c r="K1463" s="700" t="s">
        <v>2263</v>
      </c>
      <c r="L1463" s="700" t="s">
        <v>2263</v>
      </c>
      <c r="M1463" s="700" t="s">
        <v>2263</v>
      </c>
      <c r="N1463" s="700" t="s">
        <v>2263</v>
      </c>
      <c r="O1463" s="700" t="s">
        <v>2263</v>
      </c>
      <c r="P1463" s="700" t="s">
        <v>2263</v>
      </c>
      <c r="Q1463" s="700" t="s">
        <v>2263</v>
      </c>
      <c r="R1463" s="700" t="s">
        <v>2263</v>
      </c>
      <c r="S1463" s="700" t="s">
        <v>2263</v>
      </c>
      <c r="T1463" s="700" t="s">
        <v>2263</v>
      </c>
      <c r="U1463" s="700" t="s">
        <v>2263</v>
      </c>
      <c r="V1463" s="700" t="s">
        <v>2263</v>
      </c>
      <c r="W1463" s="700" t="s">
        <v>2263</v>
      </c>
      <c r="X1463" s="700" t="s">
        <v>2263</v>
      </c>
      <c r="Y1463" s="700" t="s">
        <v>2263</v>
      </c>
      <c r="Z1463" s="700" t="s">
        <v>2263</v>
      </c>
      <c r="AA1463" s="700" t="s">
        <v>2263</v>
      </c>
      <c r="AB1463" s="700" t="s">
        <v>2263</v>
      </c>
      <c r="AC1463" s="700" t="s">
        <v>2263</v>
      </c>
      <c r="AD1463" s="700" t="s">
        <v>2263</v>
      </c>
      <c r="AE1463" s="700" t="s">
        <v>2263</v>
      </c>
      <c r="AF1463" s="700" t="s">
        <v>2263</v>
      </c>
      <c r="AG1463" s="700" t="s">
        <v>2263</v>
      </c>
      <c r="AH1463" s="700" t="s">
        <v>2263</v>
      </c>
      <c r="AI1463" s="700" t="s">
        <v>2263</v>
      </c>
      <c r="AJ1463" s="700" t="s">
        <v>2263</v>
      </c>
      <c r="AK1463" s="700" t="s">
        <v>2263</v>
      </c>
      <c r="AL1463" s="700" t="s">
        <v>2263</v>
      </c>
      <c r="AM1463" s="726"/>
      <c r="AN1463" s="726"/>
      <c r="AO1463" s="726"/>
      <c r="AP1463" s="726"/>
      <c r="AQ1463" s="726"/>
      <c r="AR1463" s="726"/>
      <c r="AS1463" s="726"/>
      <c r="AT1463" s="726"/>
      <c r="AU1463" s="726"/>
      <c r="AV1463" s="726"/>
      <c r="AW1463" s="726"/>
      <c r="AX1463" s="726"/>
      <c r="AY1463" s="726"/>
      <c r="AZ1463" s="726"/>
      <c r="BA1463" s="726"/>
      <c r="BB1463" s="726"/>
      <c r="BC1463" s="726"/>
      <c r="BD1463" s="726"/>
      <c r="BE1463" s="726"/>
      <c r="BF1463" s="726"/>
      <c r="BG1463" s="726"/>
      <c r="BH1463" s="726"/>
      <c r="BI1463" s="726"/>
      <c r="BJ1463" s="726"/>
      <c r="BK1463" s="726"/>
      <c r="BL1463" s="726"/>
    </row>
    <row r="1464" spans="1:64" ht="12" customHeight="1" outlineLevel="1" x14ac:dyDescent="0.2">
      <c r="A1464" s="745"/>
      <c r="B1464" s="778" t="s">
        <v>2178</v>
      </c>
      <c r="C1464" s="783"/>
      <c r="D1464" s="688" t="s">
        <v>2179</v>
      </c>
      <c r="E1464" s="700" t="s">
        <v>2263</v>
      </c>
      <c r="F1464" s="700" t="s">
        <v>2263</v>
      </c>
      <c r="G1464" s="700" t="s">
        <v>2263</v>
      </c>
      <c r="H1464" s="700" t="s">
        <v>2263</v>
      </c>
      <c r="I1464" s="700" t="s">
        <v>2263</v>
      </c>
      <c r="J1464" s="700" t="s">
        <v>2263</v>
      </c>
      <c r="K1464" s="700" t="s">
        <v>2263</v>
      </c>
      <c r="L1464" s="700" t="s">
        <v>2263</v>
      </c>
      <c r="M1464" s="700" t="s">
        <v>2263</v>
      </c>
      <c r="N1464" s="700" t="s">
        <v>2263</v>
      </c>
      <c r="O1464" s="700" t="s">
        <v>2263</v>
      </c>
      <c r="P1464" s="700" t="s">
        <v>2263</v>
      </c>
      <c r="Q1464" s="700" t="s">
        <v>2263</v>
      </c>
      <c r="R1464" s="700" t="s">
        <v>2263</v>
      </c>
      <c r="S1464" s="700" t="s">
        <v>2263</v>
      </c>
      <c r="T1464" s="700" t="s">
        <v>2263</v>
      </c>
      <c r="U1464" s="700" t="s">
        <v>2263</v>
      </c>
      <c r="V1464" s="700" t="s">
        <v>2263</v>
      </c>
      <c r="W1464" s="700" t="s">
        <v>2263</v>
      </c>
      <c r="X1464" s="700" t="s">
        <v>2263</v>
      </c>
      <c r="Y1464" s="700" t="s">
        <v>2263</v>
      </c>
      <c r="Z1464" s="700" t="s">
        <v>2263</v>
      </c>
      <c r="AA1464" s="700" t="s">
        <v>2263</v>
      </c>
      <c r="AB1464" s="700" t="s">
        <v>2263</v>
      </c>
      <c r="AC1464" s="700" t="s">
        <v>2263</v>
      </c>
      <c r="AD1464" s="700" t="s">
        <v>2263</v>
      </c>
      <c r="AE1464" s="700" t="s">
        <v>2263</v>
      </c>
      <c r="AF1464" s="700" t="s">
        <v>2263</v>
      </c>
      <c r="AG1464" s="700" t="s">
        <v>2263</v>
      </c>
      <c r="AH1464" s="700" t="s">
        <v>2263</v>
      </c>
      <c r="AI1464" s="700" t="s">
        <v>2263</v>
      </c>
      <c r="AJ1464" s="700" t="s">
        <v>2263</v>
      </c>
      <c r="AK1464" s="700" t="s">
        <v>2263</v>
      </c>
      <c r="AL1464" s="700" t="s">
        <v>2263</v>
      </c>
      <c r="AM1464" s="726"/>
      <c r="AN1464" s="726"/>
      <c r="AO1464" s="726"/>
      <c r="AP1464" s="726"/>
      <c r="AQ1464" s="726"/>
      <c r="AR1464" s="726"/>
      <c r="AS1464" s="726"/>
      <c r="AT1464" s="726"/>
      <c r="AU1464" s="726"/>
      <c r="AV1464" s="726"/>
      <c r="AW1464" s="726"/>
      <c r="AX1464" s="726"/>
      <c r="AY1464" s="726"/>
      <c r="AZ1464" s="726"/>
      <c r="BA1464" s="726"/>
      <c r="BB1464" s="726"/>
      <c r="BC1464" s="726"/>
      <c r="BD1464" s="726"/>
      <c r="BE1464" s="726"/>
      <c r="BF1464" s="726"/>
      <c r="BG1464" s="726"/>
      <c r="BH1464" s="726"/>
      <c r="BI1464" s="726"/>
      <c r="BJ1464" s="726"/>
      <c r="BK1464" s="726"/>
      <c r="BL1464" s="726"/>
    </row>
    <row r="1465" spans="1:64" ht="12" customHeight="1" outlineLevel="1" x14ac:dyDescent="0.2">
      <c r="A1465" s="745"/>
      <c r="B1465" s="778" t="s">
        <v>2180</v>
      </c>
      <c r="C1465" s="783"/>
      <c r="D1465" s="688" t="s">
        <v>2181</v>
      </c>
      <c r="E1465" s="700" t="s">
        <v>2263</v>
      </c>
      <c r="F1465" s="700" t="s">
        <v>2263</v>
      </c>
      <c r="G1465" s="700" t="s">
        <v>2263</v>
      </c>
      <c r="H1465" s="700" t="s">
        <v>2263</v>
      </c>
      <c r="I1465" s="700" t="s">
        <v>2263</v>
      </c>
      <c r="J1465" s="700" t="s">
        <v>2263</v>
      </c>
      <c r="K1465" s="700" t="s">
        <v>2263</v>
      </c>
      <c r="L1465" s="700" t="s">
        <v>2263</v>
      </c>
      <c r="M1465" s="700" t="s">
        <v>2263</v>
      </c>
      <c r="N1465" s="700" t="s">
        <v>2263</v>
      </c>
      <c r="O1465" s="700" t="s">
        <v>2263</v>
      </c>
      <c r="P1465" s="700" t="s">
        <v>2263</v>
      </c>
      <c r="Q1465" s="700" t="s">
        <v>2263</v>
      </c>
      <c r="R1465" s="700" t="s">
        <v>2263</v>
      </c>
      <c r="S1465" s="700" t="s">
        <v>2263</v>
      </c>
      <c r="T1465" s="700" t="s">
        <v>2263</v>
      </c>
      <c r="U1465" s="700" t="s">
        <v>2263</v>
      </c>
      <c r="V1465" s="700" t="s">
        <v>2263</v>
      </c>
      <c r="W1465" s="700" t="s">
        <v>2263</v>
      </c>
      <c r="X1465" s="700" t="s">
        <v>2263</v>
      </c>
      <c r="Y1465" s="700" t="s">
        <v>2263</v>
      </c>
      <c r="Z1465" s="700" t="s">
        <v>2263</v>
      </c>
      <c r="AA1465" s="700" t="s">
        <v>2263</v>
      </c>
      <c r="AB1465" s="700" t="s">
        <v>2263</v>
      </c>
      <c r="AC1465" s="700" t="s">
        <v>2263</v>
      </c>
      <c r="AD1465" s="700" t="s">
        <v>2263</v>
      </c>
      <c r="AE1465" s="700" t="s">
        <v>2263</v>
      </c>
      <c r="AF1465" s="700" t="s">
        <v>2263</v>
      </c>
      <c r="AG1465" s="700" t="s">
        <v>2263</v>
      </c>
      <c r="AH1465" s="700" t="s">
        <v>2263</v>
      </c>
      <c r="AI1465" s="700" t="s">
        <v>2263</v>
      </c>
      <c r="AJ1465" s="700" t="s">
        <v>2263</v>
      </c>
      <c r="AK1465" s="700" t="s">
        <v>2263</v>
      </c>
      <c r="AL1465" s="700" t="s">
        <v>2263</v>
      </c>
      <c r="AM1465" s="726"/>
      <c r="AN1465" s="726"/>
      <c r="AO1465" s="726"/>
      <c r="AP1465" s="726"/>
      <c r="AQ1465" s="726"/>
      <c r="AR1465" s="726"/>
      <c r="AS1465" s="726"/>
      <c r="AT1465" s="726"/>
      <c r="AU1465" s="726"/>
      <c r="AV1465" s="726"/>
      <c r="AW1465" s="726"/>
      <c r="AX1465" s="726"/>
      <c r="AY1465" s="726"/>
      <c r="AZ1465" s="726"/>
      <c r="BA1465" s="726"/>
      <c r="BB1465" s="726"/>
      <c r="BC1465" s="726"/>
      <c r="BD1465" s="726"/>
      <c r="BE1465" s="726"/>
      <c r="BF1465" s="726"/>
      <c r="BG1465" s="726"/>
      <c r="BH1465" s="726"/>
      <c r="BI1465" s="726"/>
      <c r="BJ1465" s="726"/>
      <c r="BK1465" s="726"/>
      <c r="BL1465" s="726"/>
    </row>
    <row r="1466" spans="1:64" ht="12" customHeight="1" outlineLevel="1" x14ac:dyDescent="0.2">
      <c r="A1466" s="745"/>
      <c r="B1466" s="778"/>
      <c r="C1466" s="783"/>
      <c r="D1466" s="759"/>
      <c r="E1466" s="784"/>
      <c r="F1466" s="784"/>
      <c r="G1466" s="784"/>
      <c r="H1466" s="784"/>
      <c r="I1466" s="784"/>
      <c r="J1466" s="784"/>
      <c r="K1466" s="784"/>
      <c r="L1466" s="784"/>
      <c r="M1466" s="784"/>
      <c r="N1466" s="784"/>
      <c r="O1466" s="784"/>
      <c r="P1466" s="784"/>
      <c r="Q1466" s="784"/>
      <c r="R1466" s="784"/>
      <c r="S1466" s="784"/>
      <c r="T1466" s="784"/>
      <c r="U1466" s="784"/>
      <c r="V1466" s="784"/>
      <c r="W1466" s="784"/>
      <c r="X1466" s="784"/>
      <c r="Y1466" s="784"/>
      <c r="Z1466" s="784"/>
      <c r="AA1466" s="784"/>
      <c r="AB1466" s="784"/>
      <c r="AC1466" s="784"/>
      <c r="AD1466" s="784"/>
      <c r="AE1466" s="784"/>
      <c r="AF1466" s="784"/>
      <c r="AG1466" s="784"/>
      <c r="AH1466" s="784"/>
      <c r="AI1466" s="784"/>
      <c r="AJ1466" s="784"/>
      <c r="AK1466" s="784"/>
      <c r="AL1466" s="784"/>
      <c r="AM1466" s="726"/>
      <c r="AN1466" s="726"/>
      <c r="AO1466" s="726"/>
      <c r="AP1466" s="726"/>
      <c r="AQ1466" s="726"/>
      <c r="AR1466" s="726"/>
      <c r="AS1466" s="726"/>
      <c r="AT1466" s="726"/>
      <c r="AU1466" s="726"/>
      <c r="AV1466" s="726"/>
      <c r="AW1466" s="726"/>
      <c r="AX1466" s="726"/>
      <c r="AY1466" s="726"/>
      <c r="AZ1466" s="726"/>
      <c r="BA1466" s="726"/>
      <c r="BB1466" s="726"/>
      <c r="BC1466" s="726"/>
      <c r="BD1466" s="726"/>
      <c r="BE1466" s="726"/>
      <c r="BF1466" s="726"/>
      <c r="BG1466" s="726"/>
      <c r="BH1466" s="726"/>
      <c r="BI1466" s="726"/>
      <c r="BJ1466" s="726"/>
      <c r="BK1466" s="726"/>
      <c r="BL1466" s="726"/>
    </row>
    <row r="1467" spans="1:64" ht="12" customHeight="1" x14ac:dyDescent="0.2">
      <c r="A1467" s="781" t="s">
        <v>2254</v>
      </c>
      <c r="B1467" s="778"/>
      <c r="C1467" s="783"/>
      <c r="D1467" s="759"/>
      <c r="E1467" s="784"/>
      <c r="F1467" s="784"/>
      <c r="G1467" s="784"/>
      <c r="H1467" s="784"/>
      <c r="I1467" s="784"/>
      <c r="J1467" s="784"/>
      <c r="K1467" s="784"/>
      <c r="L1467" s="784"/>
      <c r="M1467" s="784"/>
      <c r="N1467" s="784"/>
      <c r="O1467" s="784"/>
      <c r="P1467" s="784"/>
      <c r="Q1467" s="784"/>
      <c r="R1467" s="784"/>
      <c r="S1467" s="784"/>
      <c r="T1467" s="784"/>
      <c r="U1467" s="784"/>
      <c r="V1467" s="784"/>
      <c r="W1467" s="784"/>
      <c r="X1467" s="784"/>
      <c r="Y1467" s="784"/>
      <c r="Z1467" s="784"/>
      <c r="AA1467" s="784"/>
      <c r="AB1467" s="784"/>
      <c r="AC1467" s="784"/>
      <c r="AD1467" s="784"/>
      <c r="AE1467" s="784"/>
      <c r="AF1467" s="784"/>
      <c r="AG1467" s="784"/>
      <c r="AH1467" s="784"/>
      <c r="AI1467" s="784"/>
      <c r="AJ1467" s="784"/>
      <c r="AK1467" s="784"/>
      <c r="AL1467" s="784"/>
      <c r="AM1467" s="726"/>
      <c r="AN1467" s="726"/>
      <c r="AO1467" s="726"/>
      <c r="AP1467" s="726"/>
      <c r="AQ1467" s="726"/>
      <c r="AR1467" s="726"/>
      <c r="AS1467" s="726"/>
      <c r="AT1467" s="726"/>
      <c r="AU1467" s="726"/>
      <c r="AV1467" s="726"/>
      <c r="AW1467" s="726"/>
      <c r="AX1467" s="726"/>
      <c r="AY1467" s="726"/>
      <c r="AZ1467" s="726"/>
      <c r="BA1467" s="726"/>
      <c r="BB1467" s="726"/>
      <c r="BC1467" s="726"/>
      <c r="BD1467" s="726"/>
      <c r="BE1467" s="726"/>
      <c r="BF1467" s="726"/>
      <c r="BG1467" s="726"/>
      <c r="BH1467" s="726"/>
      <c r="BI1467" s="726"/>
      <c r="BJ1467" s="726"/>
      <c r="BK1467" s="726"/>
      <c r="BL1467" s="726"/>
    </row>
    <row r="1468" spans="1:64" ht="12" customHeight="1" x14ac:dyDescent="0.2">
      <c r="A1468" s="771"/>
      <c r="B1468" s="778"/>
      <c r="C1468" s="783"/>
      <c r="D1468" s="688"/>
      <c r="E1468" s="699" t="s">
        <v>585</v>
      </c>
      <c r="F1468" s="699" t="s">
        <v>586</v>
      </c>
      <c r="G1468" s="699" t="s">
        <v>587</v>
      </c>
      <c r="H1468" s="699" t="s">
        <v>588</v>
      </c>
      <c r="I1468" s="699" t="s">
        <v>589</v>
      </c>
      <c r="J1468" s="699" t="s">
        <v>590</v>
      </c>
      <c r="K1468" s="699" t="s">
        <v>591</v>
      </c>
      <c r="L1468" s="699" t="s">
        <v>592</v>
      </c>
      <c r="M1468" s="699" t="s">
        <v>593</v>
      </c>
      <c r="N1468" s="699" t="s">
        <v>594</v>
      </c>
      <c r="O1468" s="699" t="s">
        <v>595</v>
      </c>
      <c r="P1468" s="699" t="s">
        <v>596</v>
      </c>
      <c r="Q1468" s="699" t="s">
        <v>597</v>
      </c>
      <c r="R1468" s="699" t="s">
        <v>598</v>
      </c>
      <c r="S1468" s="699" t="s">
        <v>619</v>
      </c>
      <c r="T1468" s="699" t="s">
        <v>783</v>
      </c>
      <c r="U1468" s="699" t="s">
        <v>752</v>
      </c>
      <c r="V1468" s="699" t="s">
        <v>753</v>
      </c>
      <c r="W1468" s="699" t="s">
        <v>754</v>
      </c>
      <c r="X1468" s="699" t="s">
        <v>755</v>
      </c>
      <c r="Y1468" s="699" t="s">
        <v>756</v>
      </c>
      <c r="Z1468" s="699" t="s">
        <v>757</v>
      </c>
      <c r="AA1468" s="699" t="s">
        <v>758</v>
      </c>
      <c r="AB1468" s="699" t="s">
        <v>759</v>
      </c>
      <c r="AC1468" s="699" t="s">
        <v>760</v>
      </c>
      <c r="AD1468" s="699" t="s">
        <v>761</v>
      </c>
      <c r="AE1468" s="699" t="s">
        <v>762</v>
      </c>
      <c r="AF1468" s="699" t="s">
        <v>763</v>
      </c>
      <c r="AG1468" s="699" t="s">
        <v>764</v>
      </c>
      <c r="AH1468" s="699" t="s">
        <v>765</v>
      </c>
      <c r="AI1468" s="699" t="s">
        <v>766</v>
      </c>
      <c r="AJ1468" s="699" t="s">
        <v>767</v>
      </c>
      <c r="AK1468" s="699" t="s">
        <v>768</v>
      </c>
      <c r="AL1468" s="699" t="s">
        <v>769</v>
      </c>
      <c r="AM1468" s="726"/>
      <c r="AN1468" s="726"/>
      <c r="AO1468" s="726"/>
      <c r="AP1468" s="726"/>
      <c r="AQ1468" s="726"/>
      <c r="AR1468" s="726"/>
      <c r="AS1468" s="726"/>
      <c r="AT1468" s="726"/>
      <c r="AU1468" s="726"/>
      <c r="AV1468" s="726"/>
      <c r="AW1468" s="726"/>
      <c r="AX1468" s="726"/>
      <c r="AY1468" s="726"/>
      <c r="AZ1468" s="726"/>
      <c r="BA1468" s="726"/>
      <c r="BB1468" s="726"/>
      <c r="BC1468" s="726"/>
      <c r="BD1468" s="726"/>
      <c r="BE1468" s="726"/>
      <c r="BF1468" s="726"/>
      <c r="BG1468" s="726"/>
      <c r="BH1468" s="726"/>
      <c r="BI1468" s="726"/>
      <c r="BJ1468" s="726"/>
      <c r="BK1468" s="726"/>
      <c r="BL1468" s="726"/>
    </row>
    <row r="1469" spans="1:64" ht="12" customHeight="1" outlineLevel="1" x14ac:dyDescent="0.2">
      <c r="A1469" s="745"/>
      <c r="B1469" s="778" t="s">
        <v>2182</v>
      </c>
      <c r="C1469" s="783"/>
      <c r="D1469" s="688" t="s">
        <v>2183</v>
      </c>
      <c r="E1469" s="700" t="s">
        <v>2263</v>
      </c>
      <c r="F1469" s="700" t="s">
        <v>2263</v>
      </c>
      <c r="G1469" s="700" t="s">
        <v>2263</v>
      </c>
      <c r="H1469" s="700" t="s">
        <v>2263</v>
      </c>
      <c r="I1469" s="700" t="s">
        <v>2263</v>
      </c>
      <c r="J1469" s="700" t="s">
        <v>2263</v>
      </c>
      <c r="K1469" s="700" t="s">
        <v>2263</v>
      </c>
      <c r="L1469" s="700" t="s">
        <v>2263</v>
      </c>
      <c r="M1469" s="700" t="s">
        <v>2263</v>
      </c>
      <c r="N1469" s="700" t="s">
        <v>2263</v>
      </c>
      <c r="O1469" s="700" t="s">
        <v>2263</v>
      </c>
      <c r="P1469" s="700" t="s">
        <v>2263</v>
      </c>
      <c r="Q1469" s="700" t="s">
        <v>2263</v>
      </c>
      <c r="R1469" s="700" t="s">
        <v>2263</v>
      </c>
      <c r="S1469" s="700" t="s">
        <v>2263</v>
      </c>
      <c r="T1469" s="700" t="s">
        <v>2263</v>
      </c>
      <c r="U1469" s="700" t="s">
        <v>2263</v>
      </c>
      <c r="V1469" s="700" t="s">
        <v>2263</v>
      </c>
      <c r="W1469" s="700" t="s">
        <v>2263</v>
      </c>
      <c r="X1469" s="700" t="s">
        <v>2263</v>
      </c>
      <c r="Y1469" s="700" t="s">
        <v>2263</v>
      </c>
      <c r="Z1469" s="700" t="s">
        <v>2263</v>
      </c>
      <c r="AA1469" s="700" t="s">
        <v>2263</v>
      </c>
      <c r="AB1469" s="700" t="s">
        <v>2263</v>
      </c>
      <c r="AC1469" s="700" t="s">
        <v>2263</v>
      </c>
      <c r="AD1469" s="700" t="s">
        <v>2263</v>
      </c>
      <c r="AE1469" s="700" t="s">
        <v>2263</v>
      </c>
      <c r="AF1469" s="700" t="s">
        <v>2263</v>
      </c>
      <c r="AG1469" s="700" t="s">
        <v>2263</v>
      </c>
      <c r="AH1469" s="700" t="s">
        <v>2263</v>
      </c>
      <c r="AI1469" s="700" t="s">
        <v>2263</v>
      </c>
      <c r="AJ1469" s="700" t="s">
        <v>2263</v>
      </c>
      <c r="AK1469" s="700" t="s">
        <v>2263</v>
      </c>
      <c r="AL1469" s="700" t="s">
        <v>2263</v>
      </c>
      <c r="AM1469" s="726"/>
      <c r="AN1469" s="726"/>
      <c r="AO1469" s="726"/>
      <c r="AP1469" s="726"/>
      <c r="AQ1469" s="726"/>
      <c r="AR1469" s="726"/>
      <c r="AS1469" s="726"/>
      <c r="AT1469" s="726"/>
      <c r="AU1469" s="726"/>
      <c r="AV1469" s="726"/>
      <c r="AW1469" s="726"/>
      <c r="AX1469" s="726"/>
      <c r="AY1469" s="726"/>
      <c r="AZ1469" s="726"/>
      <c r="BA1469" s="726"/>
      <c r="BB1469" s="726"/>
      <c r="BC1469" s="726"/>
      <c r="BD1469" s="726"/>
      <c r="BE1469" s="726"/>
      <c r="BF1469" s="726"/>
      <c r="BG1469" s="726"/>
      <c r="BH1469" s="726"/>
      <c r="BI1469" s="726"/>
      <c r="BJ1469" s="726"/>
      <c r="BK1469" s="726"/>
      <c r="BL1469" s="726"/>
    </row>
    <row r="1470" spans="1:64" ht="12" customHeight="1" outlineLevel="1" x14ac:dyDescent="0.2">
      <c r="A1470" s="745"/>
      <c r="B1470" s="778" t="s">
        <v>2184</v>
      </c>
      <c r="C1470" s="783"/>
      <c r="D1470" s="688" t="s">
        <v>2185</v>
      </c>
      <c r="E1470" s="700" t="s">
        <v>2263</v>
      </c>
      <c r="F1470" s="700" t="s">
        <v>2263</v>
      </c>
      <c r="G1470" s="700" t="s">
        <v>2263</v>
      </c>
      <c r="H1470" s="700" t="s">
        <v>2263</v>
      </c>
      <c r="I1470" s="700" t="s">
        <v>2263</v>
      </c>
      <c r="J1470" s="700" t="s">
        <v>2263</v>
      </c>
      <c r="K1470" s="700" t="s">
        <v>2263</v>
      </c>
      <c r="L1470" s="700" t="s">
        <v>2263</v>
      </c>
      <c r="M1470" s="700" t="s">
        <v>2263</v>
      </c>
      <c r="N1470" s="700" t="s">
        <v>2263</v>
      </c>
      <c r="O1470" s="700" t="s">
        <v>2263</v>
      </c>
      <c r="P1470" s="700" t="s">
        <v>2263</v>
      </c>
      <c r="Q1470" s="700" t="s">
        <v>2263</v>
      </c>
      <c r="R1470" s="700" t="s">
        <v>2263</v>
      </c>
      <c r="S1470" s="700" t="s">
        <v>2263</v>
      </c>
      <c r="T1470" s="700" t="s">
        <v>2263</v>
      </c>
      <c r="U1470" s="700" t="s">
        <v>2263</v>
      </c>
      <c r="V1470" s="700" t="s">
        <v>2263</v>
      </c>
      <c r="W1470" s="700" t="s">
        <v>2263</v>
      </c>
      <c r="X1470" s="700" t="s">
        <v>2263</v>
      </c>
      <c r="Y1470" s="700" t="s">
        <v>2263</v>
      </c>
      <c r="Z1470" s="700" t="s">
        <v>2263</v>
      </c>
      <c r="AA1470" s="700" t="s">
        <v>2263</v>
      </c>
      <c r="AB1470" s="700" t="s">
        <v>2263</v>
      </c>
      <c r="AC1470" s="700" t="s">
        <v>2263</v>
      </c>
      <c r="AD1470" s="700" t="s">
        <v>2263</v>
      </c>
      <c r="AE1470" s="700" t="s">
        <v>2263</v>
      </c>
      <c r="AF1470" s="700" t="s">
        <v>2263</v>
      </c>
      <c r="AG1470" s="700" t="s">
        <v>2263</v>
      </c>
      <c r="AH1470" s="700" t="s">
        <v>2263</v>
      </c>
      <c r="AI1470" s="700" t="s">
        <v>2263</v>
      </c>
      <c r="AJ1470" s="700" t="s">
        <v>2263</v>
      </c>
      <c r="AK1470" s="700" t="s">
        <v>2263</v>
      </c>
      <c r="AL1470" s="700" t="s">
        <v>2263</v>
      </c>
      <c r="AM1470" s="726"/>
      <c r="AN1470" s="726"/>
      <c r="AO1470" s="726"/>
      <c r="AP1470" s="726"/>
      <c r="AQ1470" s="726"/>
      <c r="AR1470" s="726"/>
      <c r="AS1470" s="726"/>
      <c r="AT1470" s="726"/>
      <c r="AU1470" s="726"/>
      <c r="AV1470" s="726"/>
      <c r="AW1470" s="726"/>
      <c r="AX1470" s="726"/>
      <c r="AY1470" s="726"/>
      <c r="AZ1470" s="726"/>
      <c r="BA1470" s="726"/>
      <c r="BB1470" s="726"/>
      <c r="BC1470" s="726"/>
      <c r="BD1470" s="726"/>
      <c r="BE1470" s="726"/>
      <c r="BF1470" s="726"/>
      <c r="BG1470" s="726"/>
      <c r="BH1470" s="726"/>
      <c r="BI1470" s="726"/>
      <c r="BJ1470" s="726"/>
      <c r="BK1470" s="726"/>
      <c r="BL1470" s="726"/>
    </row>
    <row r="1471" spans="1:64" ht="12" customHeight="1" outlineLevel="1" x14ac:dyDescent="0.2">
      <c r="A1471" s="745"/>
      <c r="B1471" s="778" t="s">
        <v>2186</v>
      </c>
      <c r="C1471" s="783"/>
      <c r="D1471" s="688" t="s">
        <v>2187</v>
      </c>
      <c r="E1471" s="700" t="s">
        <v>2263</v>
      </c>
      <c r="F1471" s="700" t="s">
        <v>2263</v>
      </c>
      <c r="G1471" s="700" t="s">
        <v>2263</v>
      </c>
      <c r="H1471" s="700" t="s">
        <v>2263</v>
      </c>
      <c r="I1471" s="700" t="s">
        <v>2263</v>
      </c>
      <c r="J1471" s="700" t="s">
        <v>2263</v>
      </c>
      <c r="K1471" s="700" t="s">
        <v>2263</v>
      </c>
      <c r="L1471" s="700" t="s">
        <v>2263</v>
      </c>
      <c r="M1471" s="700" t="s">
        <v>2263</v>
      </c>
      <c r="N1471" s="700" t="s">
        <v>2263</v>
      </c>
      <c r="O1471" s="700" t="s">
        <v>2263</v>
      </c>
      <c r="P1471" s="700" t="s">
        <v>2263</v>
      </c>
      <c r="Q1471" s="700" t="s">
        <v>2263</v>
      </c>
      <c r="R1471" s="700" t="s">
        <v>2263</v>
      </c>
      <c r="S1471" s="700" t="s">
        <v>2263</v>
      </c>
      <c r="T1471" s="700" t="s">
        <v>2263</v>
      </c>
      <c r="U1471" s="700" t="s">
        <v>2263</v>
      </c>
      <c r="V1471" s="700" t="s">
        <v>2263</v>
      </c>
      <c r="W1471" s="700" t="s">
        <v>2263</v>
      </c>
      <c r="X1471" s="700" t="s">
        <v>2263</v>
      </c>
      <c r="Y1471" s="700" t="s">
        <v>2263</v>
      </c>
      <c r="Z1471" s="700" t="s">
        <v>2263</v>
      </c>
      <c r="AA1471" s="700" t="s">
        <v>2263</v>
      </c>
      <c r="AB1471" s="700" t="s">
        <v>2263</v>
      </c>
      <c r="AC1471" s="700" t="s">
        <v>2263</v>
      </c>
      <c r="AD1471" s="700" t="s">
        <v>2263</v>
      </c>
      <c r="AE1471" s="700" t="s">
        <v>2263</v>
      </c>
      <c r="AF1471" s="700" t="s">
        <v>2263</v>
      </c>
      <c r="AG1471" s="700" t="s">
        <v>2263</v>
      </c>
      <c r="AH1471" s="700" t="s">
        <v>2263</v>
      </c>
      <c r="AI1471" s="700" t="s">
        <v>2263</v>
      </c>
      <c r="AJ1471" s="700" t="s">
        <v>2263</v>
      </c>
      <c r="AK1471" s="700" t="s">
        <v>2263</v>
      </c>
      <c r="AL1471" s="700" t="s">
        <v>2263</v>
      </c>
      <c r="AM1471" s="726"/>
      <c r="AN1471" s="726"/>
      <c r="AO1471" s="726"/>
      <c r="AP1471" s="726"/>
      <c r="AQ1471" s="726"/>
      <c r="AR1471" s="726"/>
      <c r="AS1471" s="726"/>
      <c r="AT1471" s="726"/>
      <c r="AU1471" s="726"/>
      <c r="AV1471" s="726"/>
      <c r="AW1471" s="726"/>
      <c r="AX1471" s="726"/>
      <c r="AY1471" s="726"/>
      <c r="AZ1471" s="726"/>
      <c r="BA1471" s="726"/>
      <c r="BB1471" s="726"/>
      <c r="BC1471" s="726"/>
      <c r="BD1471" s="726"/>
      <c r="BE1471" s="726"/>
      <c r="BF1471" s="726"/>
      <c r="BG1471" s="726"/>
      <c r="BH1471" s="726"/>
      <c r="BI1471" s="726"/>
      <c r="BJ1471" s="726"/>
      <c r="BK1471" s="726"/>
      <c r="BL1471" s="726"/>
    </row>
    <row r="1472" spans="1:64" ht="12" customHeight="1" outlineLevel="1" x14ac:dyDescent="0.2">
      <c r="A1472" s="745"/>
      <c r="B1472" s="778" t="s">
        <v>2188</v>
      </c>
      <c r="C1472" s="783"/>
      <c r="D1472" s="688" t="s">
        <v>2189</v>
      </c>
      <c r="E1472" s="700" t="s">
        <v>2263</v>
      </c>
      <c r="F1472" s="700" t="s">
        <v>2263</v>
      </c>
      <c r="G1472" s="700" t="s">
        <v>2263</v>
      </c>
      <c r="H1472" s="700" t="s">
        <v>2263</v>
      </c>
      <c r="I1472" s="700" t="s">
        <v>2263</v>
      </c>
      <c r="J1472" s="700" t="s">
        <v>2263</v>
      </c>
      <c r="K1472" s="700" t="s">
        <v>2263</v>
      </c>
      <c r="L1472" s="700" t="s">
        <v>2263</v>
      </c>
      <c r="M1472" s="700" t="s">
        <v>2263</v>
      </c>
      <c r="N1472" s="700" t="s">
        <v>2263</v>
      </c>
      <c r="O1472" s="700" t="s">
        <v>2263</v>
      </c>
      <c r="P1472" s="700" t="s">
        <v>2263</v>
      </c>
      <c r="Q1472" s="700" t="s">
        <v>2263</v>
      </c>
      <c r="R1472" s="700" t="s">
        <v>2263</v>
      </c>
      <c r="S1472" s="700" t="s">
        <v>2263</v>
      </c>
      <c r="T1472" s="700" t="s">
        <v>2263</v>
      </c>
      <c r="U1472" s="700" t="s">
        <v>2263</v>
      </c>
      <c r="V1472" s="700" t="s">
        <v>2263</v>
      </c>
      <c r="W1472" s="700" t="s">
        <v>2263</v>
      </c>
      <c r="X1472" s="700" t="s">
        <v>2263</v>
      </c>
      <c r="Y1472" s="700" t="s">
        <v>2263</v>
      </c>
      <c r="Z1472" s="700" t="s">
        <v>2263</v>
      </c>
      <c r="AA1472" s="700" t="s">
        <v>2263</v>
      </c>
      <c r="AB1472" s="700" t="s">
        <v>2263</v>
      </c>
      <c r="AC1472" s="700" t="s">
        <v>2263</v>
      </c>
      <c r="AD1472" s="700" t="s">
        <v>2263</v>
      </c>
      <c r="AE1472" s="700" t="s">
        <v>2263</v>
      </c>
      <c r="AF1472" s="700" t="s">
        <v>2263</v>
      </c>
      <c r="AG1472" s="700" t="s">
        <v>2263</v>
      </c>
      <c r="AH1472" s="700" t="s">
        <v>2263</v>
      </c>
      <c r="AI1472" s="700" t="s">
        <v>2263</v>
      </c>
      <c r="AJ1472" s="700" t="s">
        <v>2263</v>
      </c>
      <c r="AK1472" s="700" t="s">
        <v>2263</v>
      </c>
      <c r="AL1472" s="700" t="s">
        <v>2263</v>
      </c>
      <c r="AM1472" s="726"/>
      <c r="AN1472" s="726"/>
      <c r="AO1472" s="726"/>
      <c r="AP1472" s="726"/>
      <c r="AQ1472" s="726"/>
      <c r="AR1472" s="726"/>
      <c r="AS1472" s="726"/>
      <c r="AT1472" s="726"/>
      <c r="AU1472" s="726"/>
      <c r="AV1472" s="726"/>
      <c r="AW1472" s="726"/>
      <c r="AX1472" s="726"/>
      <c r="AY1472" s="726"/>
      <c r="AZ1472" s="726"/>
      <c r="BA1472" s="726"/>
      <c r="BB1472" s="726"/>
      <c r="BC1472" s="726"/>
      <c r="BD1472" s="726"/>
      <c r="BE1472" s="726"/>
      <c r="BF1472" s="726"/>
      <c r="BG1472" s="726"/>
      <c r="BH1472" s="726"/>
      <c r="BI1472" s="726"/>
      <c r="BJ1472" s="726"/>
      <c r="BK1472" s="726"/>
      <c r="BL1472" s="726"/>
    </row>
    <row r="1473" spans="1:64" ht="12" customHeight="1" outlineLevel="1" x14ac:dyDescent="0.2">
      <c r="A1473" s="745"/>
      <c r="B1473" s="778" t="s">
        <v>2190</v>
      </c>
      <c r="C1473" s="783"/>
      <c r="D1473" s="688" t="s">
        <v>2191</v>
      </c>
      <c r="E1473" s="700" t="s">
        <v>2263</v>
      </c>
      <c r="F1473" s="700" t="s">
        <v>2263</v>
      </c>
      <c r="G1473" s="700" t="s">
        <v>2263</v>
      </c>
      <c r="H1473" s="700" t="s">
        <v>2263</v>
      </c>
      <c r="I1473" s="700" t="s">
        <v>2263</v>
      </c>
      <c r="J1473" s="700" t="s">
        <v>2263</v>
      </c>
      <c r="K1473" s="700" t="s">
        <v>2263</v>
      </c>
      <c r="L1473" s="700" t="s">
        <v>2263</v>
      </c>
      <c r="M1473" s="700" t="s">
        <v>2263</v>
      </c>
      <c r="N1473" s="700" t="s">
        <v>2263</v>
      </c>
      <c r="O1473" s="700" t="s">
        <v>2263</v>
      </c>
      <c r="P1473" s="700" t="s">
        <v>2263</v>
      </c>
      <c r="Q1473" s="700" t="s">
        <v>2263</v>
      </c>
      <c r="R1473" s="700" t="s">
        <v>2263</v>
      </c>
      <c r="S1473" s="700" t="s">
        <v>2263</v>
      </c>
      <c r="T1473" s="700" t="s">
        <v>2263</v>
      </c>
      <c r="U1473" s="700" t="s">
        <v>2263</v>
      </c>
      <c r="V1473" s="700" t="s">
        <v>2263</v>
      </c>
      <c r="W1473" s="700" t="s">
        <v>2263</v>
      </c>
      <c r="X1473" s="700" t="s">
        <v>2263</v>
      </c>
      <c r="Y1473" s="700" t="s">
        <v>2263</v>
      </c>
      <c r="Z1473" s="700" t="s">
        <v>2263</v>
      </c>
      <c r="AA1473" s="700" t="s">
        <v>2263</v>
      </c>
      <c r="AB1473" s="700" t="s">
        <v>2263</v>
      </c>
      <c r="AC1473" s="700" t="s">
        <v>2263</v>
      </c>
      <c r="AD1473" s="700" t="s">
        <v>2263</v>
      </c>
      <c r="AE1473" s="700" t="s">
        <v>2263</v>
      </c>
      <c r="AF1473" s="700" t="s">
        <v>2263</v>
      </c>
      <c r="AG1473" s="700" t="s">
        <v>2263</v>
      </c>
      <c r="AH1473" s="700" t="s">
        <v>2263</v>
      </c>
      <c r="AI1473" s="700" t="s">
        <v>2263</v>
      </c>
      <c r="AJ1473" s="700" t="s">
        <v>2263</v>
      </c>
      <c r="AK1473" s="700" t="s">
        <v>2263</v>
      </c>
      <c r="AL1473" s="700" t="s">
        <v>2263</v>
      </c>
      <c r="AM1473" s="726"/>
      <c r="AN1473" s="726"/>
      <c r="AO1473" s="726"/>
      <c r="AP1473" s="726"/>
      <c r="AQ1473" s="726"/>
      <c r="AR1473" s="726"/>
      <c r="AS1473" s="726"/>
      <c r="AT1473" s="726"/>
      <c r="AU1473" s="726"/>
      <c r="AV1473" s="726"/>
      <c r="AW1473" s="726"/>
      <c r="AX1473" s="726"/>
      <c r="AY1473" s="726"/>
      <c r="AZ1473" s="726"/>
      <c r="BA1473" s="726"/>
      <c r="BB1473" s="726"/>
      <c r="BC1473" s="726"/>
      <c r="BD1473" s="726"/>
      <c r="BE1473" s="726"/>
      <c r="BF1473" s="726"/>
      <c r="BG1473" s="726"/>
      <c r="BH1473" s="726"/>
      <c r="BI1473" s="726"/>
      <c r="BJ1473" s="726"/>
      <c r="BK1473" s="726"/>
      <c r="BL1473" s="726"/>
    </row>
    <row r="1474" spans="1:64" ht="12" customHeight="1" outlineLevel="1" x14ac:dyDescent="0.2">
      <c r="A1474" s="745"/>
      <c r="B1474" s="778" t="s">
        <v>2192</v>
      </c>
      <c r="C1474" s="783"/>
      <c r="D1474" s="688" t="s">
        <v>2193</v>
      </c>
      <c r="E1474" s="700" t="s">
        <v>2263</v>
      </c>
      <c r="F1474" s="700" t="s">
        <v>2263</v>
      </c>
      <c r="G1474" s="700" t="s">
        <v>2263</v>
      </c>
      <c r="H1474" s="700" t="s">
        <v>2263</v>
      </c>
      <c r="I1474" s="700" t="s">
        <v>2263</v>
      </c>
      <c r="J1474" s="700" t="s">
        <v>2263</v>
      </c>
      <c r="K1474" s="700" t="s">
        <v>2263</v>
      </c>
      <c r="L1474" s="700" t="s">
        <v>2263</v>
      </c>
      <c r="M1474" s="700" t="s">
        <v>2263</v>
      </c>
      <c r="N1474" s="700" t="s">
        <v>2263</v>
      </c>
      <c r="O1474" s="700" t="s">
        <v>2263</v>
      </c>
      <c r="P1474" s="700" t="s">
        <v>2263</v>
      </c>
      <c r="Q1474" s="700" t="s">
        <v>2263</v>
      </c>
      <c r="R1474" s="700" t="s">
        <v>2263</v>
      </c>
      <c r="S1474" s="700" t="s">
        <v>2263</v>
      </c>
      <c r="T1474" s="700" t="s">
        <v>2263</v>
      </c>
      <c r="U1474" s="700" t="s">
        <v>2263</v>
      </c>
      <c r="V1474" s="700" t="s">
        <v>2263</v>
      </c>
      <c r="W1474" s="700" t="s">
        <v>2263</v>
      </c>
      <c r="X1474" s="700" t="s">
        <v>2263</v>
      </c>
      <c r="Y1474" s="700" t="s">
        <v>2263</v>
      </c>
      <c r="Z1474" s="700" t="s">
        <v>2263</v>
      </c>
      <c r="AA1474" s="700" t="s">
        <v>2263</v>
      </c>
      <c r="AB1474" s="700" t="s">
        <v>2263</v>
      </c>
      <c r="AC1474" s="700" t="s">
        <v>2263</v>
      </c>
      <c r="AD1474" s="700" t="s">
        <v>2263</v>
      </c>
      <c r="AE1474" s="700" t="s">
        <v>2263</v>
      </c>
      <c r="AF1474" s="700" t="s">
        <v>2263</v>
      </c>
      <c r="AG1474" s="700" t="s">
        <v>2263</v>
      </c>
      <c r="AH1474" s="700" t="s">
        <v>2263</v>
      </c>
      <c r="AI1474" s="700" t="s">
        <v>2263</v>
      </c>
      <c r="AJ1474" s="700" t="s">
        <v>2263</v>
      </c>
      <c r="AK1474" s="700" t="s">
        <v>2263</v>
      </c>
      <c r="AL1474" s="700" t="s">
        <v>2263</v>
      </c>
      <c r="AM1474" s="726"/>
      <c r="AN1474" s="726"/>
      <c r="AO1474" s="726"/>
      <c r="AP1474" s="726"/>
      <c r="AQ1474" s="726"/>
      <c r="AR1474" s="726"/>
      <c r="AS1474" s="726"/>
      <c r="AT1474" s="726"/>
      <c r="AU1474" s="726"/>
      <c r="AV1474" s="726"/>
      <c r="AW1474" s="726"/>
      <c r="AX1474" s="726"/>
      <c r="AY1474" s="726"/>
      <c r="AZ1474" s="726"/>
      <c r="BA1474" s="726"/>
      <c r="BB1474" s="726"/>
      <c r="BC1474" s="726"/>
      <c r="BD1474" s="726"/>
      <c r="BE1474" s="726"/>
      <c r="BF1474" s="726"/>
      <c r="BG1474" s="726"/>
      <c r="BH1474" s="726"/>
      <c r="BI1474" s="726"/>
      <c r="BJ1474" s="726"/>
      <c r="BK1474" s="726"/>
      <c r="BL1474" s="726"/>
    </row>
    <row r="1475" spans="1:64" ht="12" customHeight="1" outlineLevel="1" x14ac:dyDescent="0.2">
      <c r="A1475" s="745"/>
      <c r="B1475" s="778" t="s">
        <v>2194</v>
      </c>
      <c r="C1475" s="783"/>
      <c r="D1475" s="688" t="s">
        <v>2195</v>
      </c>
      <c r="E1475" s="700" t="s">
        <v>2263</v>
      </c>
      <c r="F1475" s="700" t="s">
        <v>2263</v>
      </c>
      <c r="G1475" s="700" t="s">
        <v>2263</v>
      </c>
      <c r="H1475" s="700" t="s">
        <v>2263</v>
      </c>
      <c r="I1475" s="700" t="s">
        <v>2263</v>
      </c>
      <c r="J1475" s="700" t="s">
        <v>2263</v>
      </c>
      <c r="K1475" s="700" t="s">
        <v>2263</v>
      </c>
      <c r="L1475" s="700" t="s">
        <v>2263</v>
      </c>
      <c r="M1475" s="700" t="s">
        <v>2263</v>
      </c>
      <c r="N1475" s="700" t="s">
        <v>2263</v>
      </c>
      <c r="O1475" s="700" t="s">
        <v>2263</v>
      </c>
      <c r="P1475" s="700" t="s">
        <v>2263</v>
      </c>
      <c r="Q1475" s="700" t="s">
        <v>2263</v>
      </c>
      <c r="R1475" s="700" t="s">
        <v>2263</v>
      </c>
      <c r="S1475" s="700" t="s">
        <v>2263</v>
      </c>
      <c r="T1475" s="700" t="s">
        <v>2263</v>
      </c>
      <c r="U1475" s="700" t="s">
        <v>2263</v>
      </c>
      <c r="V1475" s="700" t="s">
        <v>2263</v>
      </c>
      <c r="W1475" s="700" t="s">
        <v>2263</v>
      </c>
      <c r="X1475" s="700" t="s">
        <v>2263</v>
      </c>
      <c r="Y1475" s="700" t="s">
        <v>2263</v>
      </c>
      <c r="Z1475" s="700" t="s">
        <v>2263</v>
      </c>
      <c r="AA1475" s="700" t="s">
        <v>2263</v>
      </c>
      <c r="AB1475" s="700" t="s">
        <v>2263</v>
      </c>
      <c r="AC1475" s="700" t="s">
        <v>2263</v>
      </c>
      <c r="AD1475" s="700" t="s">
        <v>2263</v>
      </c>
      <c r="AE1475" s="700" t="s">
        <v>2263</v>
      </c>
      <c r="AF1475" s="700" t="s">
        <v>2263</v>
      </c>
      <c r="AG1475" s="700" t="s">
        <v>2263</v>
      </c>
      <c r="AH1475" s="700" t="s">
        <v>2263</v>
      </c>
      <c r="AI1475" s="700" t="s">
        <v>2263</v>
      </c>
      <c r="AJ1475" s="700" t="s">
        <v>2263</v>
      </c>
      <c r="AK1475" s="700" t="s">
        <v>2263</v>
      </c>
      <c r="AL1475" s="700" t="s">
        <v>2263</v>
      </c>
      <c r="AM1475" s="726"/>
      <c r="AN1475" s="726"/>
      <c r="AO1475" s="726"/>
      <c r="AP1475" s="726"/>
      <c r="AQ1475" s="726"/>
      <c r="AR1475" s="726"/>
      <c r="AS1475" s="726"/>
      <c r="AT1475" s="726"/>
      <c r="AU1475" s="726"/>
      <c r="AV1475" s="726"/>
      <c r="AW1475" s="726"/>
      <c r="AX1475" s="726"/>
      <c r="AY1475" s="726"/>
      <c r="AZ1475" s="726"/>
      <c r="BA1475" s="726"/>
      <c r="BB1475" s="726"/>
      <c r="BC1475" s="726"/>
      <c r="BD1475" s="726"/>
      <c r="BE1475" s="726"/>
      <c r="BF1475" s="726"/>
      <c r="BG1475" s="726"/>
      <c r="BH1475" s="726"/>
      <c r="BI1475" s="726"/>
      <c r="BJ1475" s="726"/>
      <c r="BK1475" s="726"/>
      <c r="BL1475" s="726"/>
    </row>
    <row r="1476" spans="1:64" ht="12" customHeight="1" outlineLevel="1" x14ac:dyDescent="0.2">
      <c r="A1476" s="745"/>
      <c r="B1476" s="778" t="s">
        <v>2196</v>
      </c>
      <c r="C1476" s="783"/>
      <c r="D1476" s="688" t="s">
        <v>2197</v>
      </c>
      <c r="E1476" s="700" t="s">
        <v>2263</v>
      </c>
      <c r="F1476" s="700" t="s">
        <v>2263</v>
      </c>
      <c r="G1476" s="700" t="s">
        <v>2263</v>
      </c>
      <c r="H1476" s="700" t="s">
        <v>2263</v>
      </c>
      <c r="I1476" s="700" t="s">
        <v>2263</v>
      </c>
      <c r="J1476" s="700" t="s">
        <v>2263</v>
      </c>
      <c r="K1476" s="700" t="s">
        <v>2263</v>
      </c>
      <c r="L1476" s="700" t="s">
        <v>2263</v>
      </c>
      <c r="M1476" s="700" t="s">
        <v>2263</v>
      </c>
      <c r="N1476" s="700" t="s">
        <v>2263</v>
      </c>
      <c r="O1476" s="700" t="s">
        <v>2263</v>
      </c>
      <c r="P1476" s="700" t="s">
        <v>2263</v>
      </c>
      <c r="Q1476" s="700" t="s">
        <v>2263</v>
      </c>
      <c r="R1476" s="700" t="s">
        <v>2263</v>
      </c>
      <c r="S1476" s="700" t="s">
        <v>2263</v>
      </c>
      <c r="T1476" s="700" t="s">
        <v>2263</v>
      </c>
      <c r="U1476" s="700" t="s">
        <v>2263</v>
      </c>
      <c r="V1476" s="700" t="s">
        <v>2263</v>
      </c>
      <c r="W1476" s="700" t="s">
        <v>2263</v>
      </c>
      <c r="X1476" s="700" t="s">
        <v>2263</v>
      </c>
      <c r="Y1476" s="700" t="s">
        <v>2263</v>
      </c>
      <c r="Z1476" s="700" t="s">
        <v>2263</v>
      </c>
      <c r="AA1476" s="700" t="s">
        <v>2263</v>
      </c>
      <c r="AB1476" s="700" t="s">
        <v>2263</v>
      </c>
      <c r="AC1476" s="700" t="s">
        <v>2263</v>
      </c>
      <c r="AD1476" s="700" t="s">
        <v>2263</v>
      </c>
      <c r="AE1476" s="700" t="s">
        <v>2263</v>
      </c>
      <c r="AF1476" s="700" t="s">
        <v>2263</v>
      </c>
      <c r="AG1476" s="700" t="s">
        <v>2263</v>
      </c>
      <c r="AH1476" s="700" t="s">
        <v>2263</v>
      </c>
      <c r="AI1476" s="700" t="s">
        <v>2263</v>
      </c>
      <c r="AJ1476" s="700" t="s">
        <v>2263</v>
      </c>
      <c r="AK1476" s="700" t="s">
        <v>2263</v>
      </c>
      <c r="AL1476" s="700" t="s">
        <v>2263</v>
      </c>
      <c r="AM1476" s="726"/>
      <c r="AN1476" s="726"/>
      <c r="AO1476" s="726"/>
      <c r="AP1476" s="726"/>
      <c r="AQ1476" s="726"/>
      <c r="AR1476" s="726"/>
      <c r="AS1476" s="726"/>
      <c r="AT1476" s="726"/>
      <c r="AU1476" s="726"/>
      <c r="AV1476" s="726"/>
      <c r="AW1476" s="726"/>
      <c r="AX1476" s="726"/>
      <c r="AY1476" s="726"/>
      <c r="AZ1476" s="726"/>
      <c r="BA1476" s="726"/>
      <c r="BB1476" s="726"/>
      <c r="BC1476" s="726"/>
      <c r="BD1476" s="726"/>
      <c r="BE1476" s="726"/>
      <c r="BF1476" s="726"/>
      <c r="BG1476" s="726"/>
      <c r="BH1476" s="726"/>
      <c r="BI1476" s="726"/>
      <c r="BJ1476" s="726"/>
      <c r="BK1476" s="726"/>
      <c r="BL1476" s="726"/>
    </row>
    <row r="1477" spans="1:64" ht="12" customHeight="1" outlineLevel="1" x14ac:dyDescent="0.2">
      <c r="A1477" s="745"/>
      <c r="B1477" s="778" t="s">
        <v>2198</v>
      </c>
      <c r="C1477" s="783"/>
      <c r="D1477" s="688" t="s">
        <v>2199</v>
      </c>
      <c r="E1477" s="700" t="s">
        <v>2263</v>
      </c>
      <c r="F1477" s="700" t="s">
        <v>2263</v>
      </c>
      <c r="G1477" s="700" t="s">
        <v>2263</v>
      </c>
      <c r="H1477" s="700" t="s">
        <v>2263</v>
      </c>
      <c r="I1477" s="700" t="s">
        <v>2263</v>
      </c>
      <c r="J1477" s="700" t="s">
        <v>2263</v>
      </c>
      <c r="K1477" s="700" t="s">
        <v>2263</v>
      </c>
      <c r="L1477" s="700" t="s">
        <v>2263</v>
      </c>
      <c r="M1477" s="700" t="s">
        <v>2263</v>
      </c>
      <c r="N1477" s="700" t="s">
        <v>2263</v>
      </c>
      <c r="O1477" s="700" t="s">
        <v>2263</v>
      </c>
      <c r="P1477" s="700" t="s">
        <v>2263</v>
      </c>
      <c r="Q1477" s="700" t="s">
        <v>2263</v>
      </c>
      <c r="R1477" s="700" t="s">
        <v>2263</v>
      </c>
      <c r="S1477" s="700" t="s">
        <v>2263</v>
      </c>
      <c r="T1477" s="700" t="s">
        <v>2263</v>
      </c>
      <c r="U1477" s="700" t="s">
        <v>2263</v>
      </c>
      <c r="V1477" s="700" t="s">
        <v>2263</v>
      </c>
      <c r="W1477" s="700" t="s">
        <v>2263</v>
      </c>
      <c r="X1477" s="700" t="s">
        <v>2263</v>
      </c>
      <c r="Y1477" s="700" t="s">
        <v>2263</v>
      </c>
      <c r="Z1477" s="700" t="s">
        <v>2263</v>
      </c>
      <c r="AA1477" s="700" t="s">
        <v>2263</v>
      </c>
      <c r="AB1477" s="700" t="s">
        <v>2263</v>
      </c>
      <c r="AC1477" s="700" t="s">
        <v>2263</v>
      </c>
      <c r="AD1477" s="700" t="s">
        <v>2263</v>
      </c>
      <c r="AE1477" s="700" t="s">
        <v>2263</v>
      </c>
      <c r="AF1477" s="700" t="s">
        <v>2263</v>
      </c>
      <c r="AG1477" s="700" t="s">
        <v>2263</v>
      </c>
      <c r="AH1477" s="700" t="s">
        <v>2263</v>
      </c>
      <c r="AI1477" s="700" t="s">
        <v>2263</v>
      </c>
      <c r="AJ1477" s="700" t="s">
        <v>2263</v>
      </c>
      <c r="AK1477" s="700" t="s">
        <v>2263</v>
      </c>
      <c r="AL1477" s="700" t="s">
        <v>2263</v>
      </c>
      <c r="AM1477" s="726"/>
      <c r="AN1477" s="726"/>
      <c r="AO1477" s="726"/>
      <c r="AP1477" s="726"/>
      <c r="AQ1477" s="726"/>
      <c r="AR1477" s="726"/>
      <c r="AS1477" s="726"/>
      <c r="AT1477" s="726"/>
      <c r="AU1477" s="726"/>
      <c r="AV1477" s="726"/>
      <c r="AW1477" s="726"/>
      <c r="AX1477" s="726"/>
      <c r="AY1477" s="726"/>
      <c r="AZ1477" s="726"/>
      <c r="BA1477" s="726"/>
      <c r="BB1477" s="726"/>
      <c r="BC1477" s="726"/>
      <c r="BD1477" s="726"/>
      <c r="BE1477" s="726"/>
      <c r="BF1477" s="726"/>
      <c r="BG1477" s="726"/>
      <c r="BH1477" s="726"/>
      <c r="BI1477" s="726"/>
      <c r="BJ1477" s="726"/>
      <c r="BK1477" s="726"/>
      <c r="BL1477" s="726"/>
    </row>
    <row r="1478" spans="1:64" ht="12" customHeight="1" outlineLevel="1" x14ac:dyDescent="0.2">
      <c r="A1478" s="745"/>
      <c r="B1478" s="778" t="s">
        <v>2200</v>
      </c>
      <c r="C1478" s="783"/>
      <c r="D1478" s="688" t="s">
        <v>2201</v>
      </c>
      <c r="E1478" s="700" t="s">
        <v>2263</v>
      </c>
      <c r="F1478" s="700" t="s">
        <v>2263</v>
      </c>
      <c r="G1478" s="700" t="s">
        <v>2263</v>
      </c>
      <c r="H1478" s="700" t="s">
        <v>2263</v>
      </c>
      <c r="I1478" s="700" t="s">
        <v>2263</v>
      </c>
      <c r="J1478" s="700" t="s">
        <v>2263</v>
      </c>
      <c r="K1478" s="700" t="s">
        <v>2263</v>
      </c>
      <c r="L1478" s="700" t="s">
        <v>2263</v>
      </c>
      <c r="M1478" s="700" t="s">
        <v>2263</v>
      </c>
      <c r="N1478" s="700" t="s">
        <v>2263</v>
      </c>
      <c r="O1478" s="700" t="s">
        <v>2263</v>
      </c>
      <c r="P1478" s="700" t="s">
        <v>2263</v>
      </c>
      <c r="Q1478" s="700" t="s">
        <v>2263</v>
      </c>
      <c r="R1478" s="700" t="s">
        <v>2263</v>
      </c>
      <c r="S1478" s="700" t="s">
        <v>2263</v>
      </c>
      <c r="T1478" s="700" t="s">
        <v>2263</v>
      </c>
      <c r="U1478" s="700" t="s">
        <v>2263</v>
      </c>
      <c r="V1478" s="700" t="s">
        <v>2263</v>
      </c>
      <c r="W1478" s="700" t="s">
        <v>2263</v>
      </c>
      <c r="X1478" s="700" t="s">
        <v>2263</v>
      </c>
      <c r="Y1478" s="700" t="s">
        <v>2263</v>
      </c>
      <c r="Z1478" s="700" t="s">
        <v>2263</v>
      </c>
      <c r="AA1478" s="700" t="s">
        <v>2263</v>
      </c>
      <c r="AB1478" s="700" t="s">
        <v>2263</v>
      </c>
      <c r="AC1478" s="700" t="s">
        <v>2263</v>
      </c>
      <c r="AD1478" s="700" t="s">
        <v>2263</v>
      </c>
      <c r="AE1478" s="700" t="s">
        <v>2263</v>
      </c>
      <c r="AF1478" s="700" t="s">
        <v>2263</v>
      </c>
      <c r="AG1478" s="700" t="s">
        <v>2263</v>
      </c>
      <c r="AH1478" s="700" t="s">
        <v>2263</v>
      </c>
      <c r="AI1478" s="700" t="s">
        <v>2263</v>
      </c>
      <c r="AJ1478" s="700" t="s">
        <v>2263</v>
      </c>
      <c r="AK1478" s="700" t="s">
        <v>2263</v>
      </c>
      <c r="AL1478" s="700" t="s">
        <v>2263</v>
      </c>
      <c r="AM1478" s="726"/>
      <c r="AN1478" s="726"/>
      <c r="AO1478" s="726"/>
      <c r="AP1478" s="726"/>
      <c r="AQ1478" s="726"/>
      <c r="AR1478" s="726"/>
      <c r="AS1478" s="726"/>
      <c r="AT1478" s="726"/>
      <c r="AU1478" s="726"/>
      <c r="AV1478" s="726"/>
      <c r="AW1478" s="726"/>
      <c r="AX1478" s="726"/>
      <c r="AY1478" s="726"/>
      <c r="AZ1478" s="726"/>
      <c r="BA1478" s="726"/>
      <c r="BB1478" s="726"/>
      <c r="BC1478" s="726"/>
      <c r="BD1478" s="726"/>
      <c r="BE1478" s="726"/>
      <c r="BF1478" s="726"/>
      <c r="BG1478" s="726"/>
      <c r="BH1478" s="726"/>
      <c r="BI1478" s="726"/>
      <c r="BJ1478" s="726"/>
      <c r="BK1478" s="726"/>
      <c r="BL1478" s="726"/>
    </row>
    <row r="1479" spans="1:64" ht="12" customHeight="1" outlineLevel="1" x14ac:dyDescent="0.2">
      <c r="A1479" s="745"/>
      <c r="B1479" s="778" t="s">
        <v>2172</v>
      </c>
      <c r="C1479" s="783"/>
      <c r="D1479" s="688" t="s">
        <v>2202</v>
      </c>
      <c r="E1479" s="700" t="s">
        <v>2263</v>
      </c>
      <c r="F1479" s="700" t="s">
        <v>2263</v>
      </c>
      <c r="G1479" s="700" t="s">
        <v>2263</v>
      </c>
      <c r="H1479" s="700" t="s">
        <v>2263</v>
      </c>
      <c r="I1479" s="700" t="s">
        <v>2263</v>
      </c>
      <c r="J1479" s="700" t="s">
        <v>2263</v>
      </c>
      <c r="K1479" s="700" t="s">
        <v>2263</v>
      </c>
      <c r="L1479" s="700" t="s">
        <v>2263</v>
      </c>
      <c r="M1479" s="700" t="s">
        <v>2263</v>
      </c>
      <c r="N1479" s="700" t="s">
        <v>2263</v>
      </c>
      <c r="O1479" s="700" t="s">
        <v>2263</v>
      </c>
      <c r="P1479" s="700" t="s">
        <v>2263</v>
      </c>
      <c r="Q1479" s="700" t="s">
        <v>2263</v>
      </c>
      <c r="R1479" s="700" t="s">
        <v>2263</v>
      </c>
      <c r="S1479" s="700" t="s">
        <v>2263</v>
      </c>
      <c r="T1479" s="700" t="s">
        <v>2263</v>
      </c>
      <c r="U1479" s="700" t="s">
        <v>2263</v>
      </c>
      <c r="V1479" s="700" t="s">
        <v>2263</v>
      </c>
      <c r="W1479" s="700" t="s">
        <v>2263</v>
      </c>
      <c r="X1479" s="700" t="s">
        <v>2263</v>
      </c>
      <c r="Y1479" s="700" t="s">
        <v>2263</v>
      </c>
      <c r="Z1479" s="700" t="s">
        <v>2263</v>
      </c>
      <c r="AA1479" s="700" t="s">
        <v>2263</v>
      </c>
      <c r="AB1479" s="700" t="s">
        <v>2263</v>
      </c>
      <c r="AC1479" s="700" t="s">
        <v>2263</v>
      </c>
      <c r="AD1479" s="700" t="s">
        <v>2263</v>
      </c>
      <c r="AE1479" s="700" t="s">
        <v>2263</v>
      </c>
      <c r="AF1479" s="700" t="s">
        <v>2263</v>
      </c>
      <c r="AG1479" s="700" t="s">
        <v>2263</v>
      </c>
      <c r="AH1479" s="700" t="s">
        <v>2263</v>
      </c>
      <c r="AI1479" s="700" t="s">
        <v>2263</v>
      </c>
      <c r="AJ1479" s="700" t="s">
        <v>2263</v>
      </c>
      <c r="AK1479" s="700" t="s">
        <v>2263</v>
      </c>
      <c r="AL1479" s="700" t="s">
        <v>2263</v>
      </c>
      <c r="AM1479" s="726"/>
      <c r="AN1479" s="726"/>
      <c r="AO1479" s="726"/>
      <c r="AP1479" s="726"/>
      <c r="AQ1479" s="726"/>
      <c r="AR1479" s="726"/>
      <c r="AS1479" s="726"/>
      <c r="AT1479" s="726"/>
      <c r="AU1479" s="726"/>
      <c r="AV1479" s="726"/>
      <c r="AW1479" s="726"/>
      <c r="AX1479" s="726"/>
      <c r="AY1479" s="726"/>
      <c r="AZ1479" s="726"/>
      <c r="BA1479" s="726"/>
      <c r="BB1479" s="726"/>
      <c r="BC1479" s="726"/>
      <c r="BD1479" s="726"/>
      <c r="BE1479" s="726"/>
      <c r="BF1479" s="726"/>
      <c r="BG1479" s="726"/>
      <c r="BH1479" s="726"/>
      <c r="BI1479" s="726"/>
      <c r="BJ1479" s="726"/>
      <c r="BK1479" s="726"/>
      <c r="BL1479" s="726"/>
    </row>
    <row r="1480" spans="1:64" ht="12" customHeight="1" outlineLevel="1" x14ac:dyDescent="0.2">
      <c r="A1480" s="745"/>
      <c r="B1480" s="778" t="s">
        <v>2174</v>
      </c>
      <c r="C1480" s="783"/>
      <c r="D1480" s="688" t="s">
        <v>2203</v>
      </c>
      <c r="E1480" s="700" t="s">
        <v>2263</v>
      </c>
      <c r="F1480" s="700" t="s">
        <v>2263</v>
      </c>
      <c r="G1480" s="700" t="s">
        <v>2263</v>
      </c>
      <c r="H1480" s="700" t="s">
        <v>2263</v>
      </c>
      <c r="I1480" s="700" t="s">
        <v>2263</v>
      </c>
      <c r="J1480" s="700" t="s">
        <v>2263</v>
      </c>
      <c r="K1480" s="700" t="s">
        <v>2263</v>
      </c>
      <c r="L1480" s="700" t="s">
        <v>2263</v>
      </c>
      <c r="M1480" s="700" t="s">
        <v>2263</v>
      </c>
      <c r="N1480" s="700" t="s">
        <v>2263</v>
      </c>
      <c r="O1480" s="700" t="s">
        <v>2263</v>
      </c>
      <c r="P1480" s="700" t="s">
        <v>2263</v>
      </c>
      <c r="Q1480" s="700" t="s">
        <v>2263</v>
      </c>
      <c r="R1480" s="700" t="s">
        <v>2263</v>
      </c>
      <c r="S1480" s="700" t="s">
        <v>2263</v>
      </c>
      <c r="T1480" s="700" t="s">
        <v>2263</v>
      </c>
      <c r="U1480" s="700" t="s">
        <v>2263</v>
      </c>
      <c r="V1480" s="700" t="s">
        <v>2263</v>
      </c>
      <c r="W1480" s="700" t="s">
        <v>2263</v>
      </c>
      <c r="X1480" s="700" t="s">
        <v>2263</v>
      </c>
      <c r="Y1480" s="700" t="s">
        <v>2263</v>
      </c>
      <c r="Z1480" s="700" t="s">
        <v>2263</v>
      </c>
      <c r="AA1480" s="700" t="s">
        <v>2263</v>
      </c>
      <c r="AB1480" s="700" t="s">
        <v>2263</v>
      </c>
      <c r="AC1480" s="700" t="s">
        <v>2263</v>
      </c>
      <c r="AD1480" s="700" t="s">
        <v>2263</v>
      </c>
      <c r="AE1480" s="700" t="s">
        <v>2263</v>
      </c>
      <c r="AF1480" s="700" t="s">
        <v>2263</v>
      </c>
      <c r="AG1480" s="700" t="s">
        <v>2263</v>
      </c>
      <c r="AH1480" s="700" t="s">
        <v>2263</v>
      </c>
      <c r="AI1480" s="700" t="s">
        <v>2263</v>
      </c>
      <c r="AJ1480" s="700" t="s">
        <v>2263</v>
      </c>
      <c r="AK1480" s="700" t="s">
        <v>2263</v>
      </c>
      <c r="AL1480" s="700" t="s">
        <v>2263</v>
      </c>
      <c r="AM1480" s="726"/>
      <c r="AN1480" s="726"/>
      <c r="AO1480" s="726"/>
      <c r="AP1480" s="726"/>
      <c r="AQ1480" s="726"/>
      <c r="AR1480" s="726"/>
      <c r="AS1480" s="726"/>
      <c r="AT1480" s="726"/>
      <c r="AU1480" s="726"/>
      <c r="AV1480" s="726"/>
      <c r="AW1480" s="726"/>
      <c r="AX1480" s="726"/>
      <c r="AY1480" s="726"/>
      <c r="AZ1480" s="726"/>
      <c r="BA1480" s="726"/>
      <c r="BB1480" s="726"/>
      <c r="BC1480" s="726"/>
      <c r="BD1480" s="726"/>
      <c r="BE1480" s="726"/>
      <c r="BF1480" s="726"/>
      <c r="BG1480" s="726"/>
      <c r="BH1480" s="726"/>
      <c r="BI1480" s="726"/>
      <c r="BJ1480" s="726"/>
      <c r="BK1480" s="726"/>
      <c r="BL1480" s="726"/>
    </row>
    <row r="1481" spans="1:64" ht="12" customHeight="1" outlineLevel="1" x14ac:dyDescent="0.2">
      <c r="A1481" s="745"/>
      <c r="B1481" s="778" t="s">
        <v>2176</v>
      </c>
      <c r="C1481" s="783"/>
      <c r="D1481" s="688" t="s">
        <v>2204</v>
      </c>
      <c r="E1481" s="700" t="s">
        <v>2263</v>
      </c>
      <c r="F1481" s="700" t="s">
        <v>2263</v>
      </c>
      <c r="G1481" s="700" t="s">
        <v>2263</v>
      </c>
      <c r="H1481" s="700" t="s">
        <v>2263</v>
      </c>
      <c r="I1481" s="700" t="s">
        <v>2263</v>
      </c>
      <c r="J1481" s="700" t="s">
        <v>2263</v>
      </c>
      <c r="K1481" s="700" t="s">
        <v>2263</v>
      </c>
      <c r="L1481" s="700" t="s">
        <v>2263</v>
      </c>
      <c r="M1481" s="700" t="s">
        <v>2263</v>
      </c>
      <c r="N1481" s="700" t="s">
        <v>2263</v>
      </c>
      <c r="O1481" s="700" t="s">
        <v>2263</v>
      </c>
      <c r="P1481" s="700" t="s">
        <v>2263</v>
      </c>
      <c r="Q1481" s="700" t="s">
        <v>2263</v>
      </c>
      <c r="R1481" s="700" t="s">
        <v>2263</v>
      </c>
      <c r="S1481" s="700" t="s">
        <v>2263</v>
      </c>
      <c r="T1481" s="700" t="s">
        <v>2263</v>
      </c>
      <c r="U1481" s="700" t="s">
        <v>2263</v>
      </c>
      <c r="V1481" s="700" t="s">
        <v>2263</v>
      </c>
      <c r="W1481" s="700" t="s">
        <v>2263</v>
      </c>
      <c r="X1481" s="700" t="s">
        <v>2263</v>
      </c>
      <c r="Y1481" s="700" t="s">
        <v>2263</v>
      </c>
      <c r="Z1481" s="700" t="s">
        <v>2263</v>
      </c>
      <c r="AA1481" s="700" t="s">
        <v>2263</v>
      </c>
      <c r="AB1481" s="700" t="s">
        <v>2263</v>
      </c>
      <c r="AC1481" s="700" t="s">
        <v>2263</v>
      </c>
      <c r="AD1481" s="700" t="s">
        <v>2263</v>
      </c>
      <c r="AE1481" s="700" t="s">
        <v>2263</v>
      </c>
      <c r="AF1481" s="700" t="s">
        <v>2263</v>
      </c>
      <c r="AG1481" s="700" t="s">
        <v>2263</v>
      </c>
      <c r="AH1481" s="700" t="s">
        <v>2263</v>
      </c>
      <c r="AI1481" s="700" t="s">
        <v>2263</v>
      </c>
      <c r="AJ1481" s="700" t="s">
        <v>2263</v>
      </c>
      <c r="AK1481" s="700" t="s">
        <v>2263</v>
      </c>
      <c r="AL1481" s="700" t="s">
        <v>2263</v>
      </c>
      <c r="AM1481" s="726"/>
      <c r="AN1481" s="726"/>
      <c r="AO1481" s="726"/>
      <c r="AP1481" s="726"/>
      <c r="AQ1481" s="726"/>
      <c r="AR1481" s="726"/>
      <c r="AS1481" s="726"/>
      <c r="AT1481" s="726"/>
      <c r="AU1481" s="726"/>
      <c r="AV1481" s="726"/>
      <c r="AW1481" s="726"/>
      <c r="AX1481" s="726"/>
      <c r="AY1481" s="726"/>
      <c r="AZ1481" s="726"/>
      <c r="BA1481" s="726"/>
      <c r="BB1481" s="726"/>
      <c r="BC1481" s="726"/>
      <c r="BD1481" s="726"/>
      <c r="BE1481" s="726"/>
      <c r="BF1481" s="726"/>
      <c r="BG1481" s="726"/>
      <c r="BH1481" s="726"/>
      <c r="BI1481" s="726"/>
      <c r="BJ1481" s="726"/>
      <c r="BK1481" s="726"/>
      <c r="BL1481" s="726"/>
    </row>
    <row r="1482" spans="1:64" ht="12" customHeight="1" outlineLevel="1" x14ac:dyDescent="0.2">
      <c r="A1482" s="745"/>
      <c r="B1482" s="778" t="s">
        <v>2178</v>
      </c>
      <c r="C1482" s="783"/>
      <c r="D1482" s="688" t="s">
        <v>2205</v>
      </c>
      <c r="E1482" s="700" t="s">
        <v>2263</v>
      </c>
      <c r="F1482" s="700" t="s">
        <v>2263</v>
      </c>
      <c r="G1482" s="700" t="s">
        <v>2263</v>
      </c>
      <c r="H1482" s="700" t="s">
        <v>2263</v>
      </c>
      <c r="I1482" s="700" t="s">
        <v>2263</v>
      </c>
      <c r="J1482" s="700" t="s">
        <v>2263</v>
      </c>
      <c r="K1482" s="700" t="s">
        <v>2263</v>
      </c>
      <c r="L1482" s="700" t="s">
        <v>2263</v>
      </c>
      <c r="M1482" s="700" t="s">
        <v>2263</v>
      </c>
      <c r="N1482" s="700" t="s">
        <v>2263</v>
      </c>
      <c r="O1482" s="700" t="s">
        <v>2263</v>
      </c>
      <c r="P1482" s="700" t="s">
        <v>2263</v>
      </c>
      <c r="Q1482" s="700" t="s">
        <v>2263</v>
      </c>
      <c r="R1482" s="700" t="s">
        <v>2263</v>
      </c>
      <c r="S1482" s="700" t="s">
        <v>2263</v>
      </c>
      <c r="T1482" s="700" t="s">
        <v>2263</v>
      </c>
      <c r="U1482" s="700" t="s">
        <v>2263</v>
      </c>
      <c r="V1482" s="700" t="s">
        <v>2263</v>
      </c>
      <c r="W1482" s="700" t="s">
        <v>2263</v>
      </c>
      <c r="X1482" s="700" t="s">
        <v>2263</v>
      </c>
      <c r="Y1482" s="700" t="s">
        <v>2263</v>
      </c>
      <c r="Z1482" s="700" t="s">
        <v>2263</v>
      </c>
      <c r="AA1482" s="700" t="s">
        <v>2263</v>
      </c>
      <c r="AB1482" s="700" t="s">
        <v>2263</v>
      </c>
      <c r="AC1482" s="700" t="s">
        <v>2263</v>
      </c>
      <c r="AD1482" s="700" t="s">
        <v>2263</v>
      </c>
      <c r="AE1482" s="700" t="s">
        <v>2263</v>
      </c>
      <c r="AF1482" s="700" t="s">
        <v>2263</v>
      </c>
      <c r="AG1482" s="700" t="s">
        <v>2263</v>
      </c>
      <c r="AH1482" s="700" t="s">
        <v>2263</v>
      </c>
      <c r="AI1482" s="700" t="s">
        <v>2263</v>
      </c>
      <c r="AJ1482" s="700" t="s">
        <v>2263</v>
      </c>
      <c r="AK1482" s="700" t="s">
        <v>2263</v>
      </c>
      <c r="AL1482" s="700" t="s">
        <v>2263</v>
      </c>
      <c r="AM1482" s="726"/>
      <c r="AN1482" s="726"/>
      <c r="AO1482" s="726"/>
      <c r="AP1482" s="726"/>
      <c r="AQ1482" s="726"/>
      <c r="AR1482" s="726"/>
      <c r="AS1482" s="726"/>
      <c r="AT1482" s="726"/>
      <c r="AU1482" s="726"/>
      <c r="AV1482" s="726"/>
      <c r="AW1482" s="726"/>
      <c r="AX1482" s="726"/>
      <c r="AY1482" s="726"/>
      <c r="AZ1482" s="726"/>
      <c r="BA1482" s="726"/>
      <c r="BB1482" s="726"/>
      <c r="BC1482" s="726"/>
      <c r="BD1482" s="726"/>
      <c r="BE1482" s="726"/>
      <c r="BF1482" s="726"/>
      <c r="BG1482" s="726"/>
      <c r="BH1482" s="726"/>
      <c r="BI1482" s="726"/>
      <c r="BJ1482" s="726"/>
      <c r="BK1482" s="726"/>
      <c r="BL1482" s="726"/>
    </row>
    <row r="1483" spans="1:64" ht="12" customHeight="1" outlineLevel="1" x14ac:dyDescent="0.2">
      <c r="A1483" s="745"/>
      <c r="B1483" s="778" t="s">
        <v>2180</v>
      </c>
      <c r="C1483" s="783"/>
      <c r="D1483" s="688" t="s">
        <v>2206</v>
      </c>
      <c r="E1483" s="700" t="s">
        <v>2263</v>
      </c>
      <c r="F1483" s="700" t="s">
        <v>2263</v>
      </c>
      <c r="G1483" s="700" t="s">
        <v>2263</v>
      </c>
      <c r="H1483" s="700" t="s">
        <v>2263</v>
      </c>
      <c r="I1483" s="700" t="s">
        <v>2263</v>
      </c>
      <c r="J1483" s="700" t="s">
        <v>2263</v>
      </c>
      <c r="K1483" s="700" t="s">
        <v>2263</v>
      </c>
      <c r="L1483" s="700" t="s">
        <v>2263</v>
      </c>
      <c r="M1483" s="700" t="s">
        <v>2263</v>
      </c>
      <c r="N1483" s="700" t="s">
        <v>2263</v>
      </c>
      <c r="O1483" s="700" t="s">
        <v>2263</v>
      </c>
      <c r="P1483" s="700" t="s">
        <v>2263</v>
      </c>
      <c r="Q1483" s="700" t="s">
        <v>2263</v>
      </c>
      <c r="R1483" s="700" t="s">
        <v>2263</v>
      </c>
      <c r="S1483" s="700" t="s">
        <v>2263</v>
      </c>
      <c r="T1483" s="700" t="s">
        <v>2263</v>
      </c>
      <c r="U1483" s="700" t="s">
        <v>2263</v>
      </c>
      <c r="V1483" s="700" t="s">
        <v>2263</v>
      </c>
      <c r="W1483" s="700" t="s">
        <v>2263</v>
      </c>
      <c r="X1483" s="700" t="s">
        <v>2263</v>
      </c>
      <c r="Y1483" s="700" t="s">
        <v>2263</v>
      </c>
      <c r="Z1483" s="700" t="s">
        <v>2263</v>
      </c>
      <c r="AA1483" s="700" t="s">
        <v>2263</v>
      </c>
      <c r="AB1483" s="700" t="s">
        <v>2263</v>
      </c>
      <c r="AC1483" s="700" t="s">
        <v>2263</v>
      </c>
      <c r="AD1483" s="700" t="s">
        <v>2263</v>
      </c>
      <c r="AE1483" s="700" t="s">
        <v>2263</v>
      </c>
      <c r="AF1483" s="700" t="s">
        <v>2263</v>
      </c>
      <c r="AG1483" s="700" t="s">
        <v>2263</v>
      </c>
      <c r="AH1483" s="700" t="s">
        <v>2263</v>
      </c>
      <c r="AI1483" s="700" t="s">
        <v>2263</v>
      </c>
      <c r="AJ1483" s="700" t="s">
        <v>2263</v>
      </c>
      <c r="AK1483" s="700" t="s">
        <v>2263</v>
      </c>
      <c r="AL1483" s="700" t="s">
        <v>2263</v>
      </c>
      <c r="AM1483" s="726"/>
      <c r="AN1483" s="726"/>
      <c r="AO1483" s="726"/>
      <c r="AP1483" s="726"/>
      <c r="AQ1483" s="726"/>
      <c r="AR1483" s="726"/>
      <c r="AS1483" s="726"/>
      <c r="AT1483" s="726"/>
      <c r="AU1483" s="726"/>
      <c r="AV1483" s="726"/>
      <c r="AW1483" s="726"/>
      <c r="AX1483" s="726"/>
      <c r="AY1483" s="726"/>
      <c r="AZ1483" s="726"/>
      <c r="BA1483" s="726"/>
      <c r="BB1483" s="726"/>
      <c r="BC1483" s="726"/>
      <c r="BD1483" s="726"/>
      <c r="BE1483" s="726"/>
      <c r="BF1483" s="726"/>
      <c r="BG1483" s="726"/>
      <c r="BH1483" s="726"/>
      <c r="BI1483" s="726"/>
      <c r="BJ1483" s="726"/>
      <c r="BK1483" s="726"/>
      <c r="BL1483" s="726"/>
    </row>
    <row r="1484" spans="1:64" ht="12" customHeight="1" outlineLevel="1" x14ac:dyDescent="0.2">
      <c r="A1484" s="785"/>
      <c r="B1484" s="778"/>
      <c r="C1484" s="783"/>
      <c r="D1484" s="759"/>
      <c r="E1484" s="784"/>
      <c r="F1484" s="784"/>
      <c r="G1484" s="784"/>
      <c r="H1484" s="784"/>
      <c r="I1484" s="784"/>
      <c r="J1484" s="784"/>
      <c r="K1484" s="784"/>
      <c r="L1484" s="784"/>
      <c r="M1484" s="784"/>
      <c r="N1484" s="784"/>
      <c r="O1484" s="784"/>
      <c r="P1484" s="784"/>
      <c r="Q1484" s="784"/>
      <c r="R1484" s="784"/>
      <c r="S1484" s="784"/>
      <c r="T1484" s="784"/>
      <c r="U1484" s="784"/>
      <c r="V1484" s="784"/>
      <c r="W1484" s="784"/>
      <c r="X1484" s="784"/>
      <c r="Y1484" s="784"/>
      <c r="Z1484" s="784"/>
      <c r="AA1484" s="784"/>
      <c r="AB1484" s="784"/>
      <c r="AC1484" s="784"/>
      <c r="AD1484" s="784"/>
      <c r="AE1484" s="784"/>
      <c r="AF1484" s="784"/>
      <c r="AG1484" s="784"/>
      <c r="AH1484" s="784"/>
      <c r="AI1484" s="784"/>
      <c r="AJ1484" s="784"/>
      <c r="AK1484" s="784"/>
      <c r="AL1484" s="784"/>
      <c r="AM1484" s="726"/>
      <c r="AN1484" s="726"/>
      <c r="AO1484" s="726"/>
      <c r="AP1484" s="726"/>
      <c r="AQ1484" s="726"/>
      <c r="AR1484" s="726"/>
      <c r="AS1484" s="726"/>
      <c r="AT1484" s="726"/>
      <c r="AU1484" s="726"/>
      <c r="AV1484" s="726"/>
      <c r="AW1484" s="726"/>
      <c r="AX1484" s="726"/>
      <c r="AY1484" s="726"/>
      <c r="AZ1484" s="726"/>
      <c r="BA1484" s="726"/>
      <c r="BB1484" s="726"/>
      <c r="BC1484" s="726"/>
      <c r="BD1484" s="726"/>
      <c r="BE1484" s="726"/>
      <c r="BF1484" s="726"/>
      <c r="BG1484" s="726"/>
      <c r="BH1484" s="726"/>
      <c r="BI1484" s="726"/>
      <c r="BJ1484" s="726"/>
      <c r="BK1484" s="726"/>
      <c r="BL1484" s="726"/>
    </row>
    <row r="1485" spans="1:64" ht="12" customHeight="1" x14ac:dyDescent="0.2">
      <c r="A1485" s="781" t="s">
        <v>2255</v>
      </c>
      <c r="B1485" s="786"/>
      <c r="C1485" s="783"/>
      <c r="D1485" s="759"/>
      <c r="E1485" s="784"/>
      <c r="F1485" s="784"/>
      <c r="G1485" s="784"/>
      <c r="H1485" s="784"/>
      <c r="I1485" s="784"/>
      <c r="J1485" s="784"/>
      <c r="K1485" s="784"/>
      <c r="L1485" s="784"/>
      <c r="M1485" s="784"/>
      <c r="N1485" s="784"/>
      <c r="O1485" s="784"/>
      <c r="P1485" s="784"/>
      <c r="Q1485" s="784"/>
      <c r="R1485" s="784"/>
      <c r="S1485" s="784"/>
      <c r="T1485" s="784"/>
      <c r="U1485" s="784"/>
      <c r="V1485" s="784"/>
      <c r="W1485" s="784"/>
      <c r="X1485" s="784"/>
      <c r="Y1485" s="784"/>
      <c r="Z1485" s="784"/>
      <c r="AA1485" s="784"/>
      <c r="AB1485" s="784"/>
      <c r="AC1485" s="784"/>
      <c r="AD1485" s="784"/>
      <c r="AE1485" s="784"/>
      <c r="AF1485" s="784"/>
      <c r="AG1485" s="784"/>
      <c r="AH1485" s="784"/>
      <c r="AI1485" s="784"/>
      <c r="AJ1485" s="784"/>
      <c r="AK1485" s="784"/>
      <c r="AL1485" s="784"/>
      <c r="AM1485" s="726"/>
      <c r="AN1485" s="726"/>
      <c r="AO1485" s="726"/>
      <c r="AP1485" s="726"/>
      <c r="AQ1485" s="726"/>
      <c r="AR1485" s="726"/>
      <c r="AS1485" s="726"/>
      <c r="AT1485" s="726"/>
      <c r="AU1485" s="726"/>
      <c r="AV1485" s="726"/>
      <c r="AW1485" s="726"/>
      <c r="AX1485" s="726"/>
      <c r="AY1485" s="726"/>
      <c r="AZ1485" s="726"/>
      <c r="BA1485" s="726"/>
      <c r="BB1485" s="726"/>
      <c r="BC1485" s="726"/>
      <c r="BD1485" s="726"/>
      <c r="BE1485" s="726"/>
      <c r="BF1485" s="726"/>
      <c r="BG1485" s="726"/>
      <c r="BH1485" s="726"/>
      <c r="BI1485" s="726"/>
      <c r="BJ1485" s="726"/>
      <c r="BK1485" s="726"/>
      <c r="BL1485" s="726"/>
    </row>
    <row r="1486" spans="1:64" ht="12" customHeight="1" x14ac:dyDescent="0.2">
      <c r="A1486" s="771"/>
      <c r="B1486" s="786"/>
      <c r="C1486" s="783"/>
      <c r="D1486" s="688"/>
      <c r="E1486" s="699" t="s">
        <v>585</v>
      </c>
      <c r="F1486" s="699" t="s">
        <v>586</v>
      </c>
      <c r="G1486" s="699" t="s">
        <v>587</v>
      </c>
      <c r="H1486" s="699" t="s">
        <v>588</v>
      </c>
      <c r="I1486" s="699" t="s">
        <v>589</v>
      </c>
      <c r="J1486" s="699" t="s">
        <v>590</v>
      </c>
      <c r="K1486" s="699" t="s">
        <v>591</v>
      </c>
      <c r="L1486" s="699" t="s">
        <v>592</v>
      </c>
      <c r="M1486" s="699" t="s">
        <v>593</v>
      </c>
      <c r="N1486" s="699" t="s">
        <v>594</v>
      </c>
      <c r="O1486" s="699" t="s">
        <v>595</v>
      </c>
      <c r="P1486" s="699" t="s">
        <v>596</v>
      </c>
      <c r="Q1486" s="699" t="s">
        <v>597</v>
      </c>
      <c r="R1486" s="699" t="s">
        <v>598</v>
      </c>
      <c r="S1486" s="699" t="s">
        <v>619</v>
      </c>
      <c r="T1486" s="699" t="s">
        <v>783</v>
      </c>
      <c r="U1486" s="699" t="s">
        <v>752</v>
      </c>
      <c r="V1486" s="699" t="s">
        <v>753</v>
      </c>
      <c r="W1486" s="699" t="s">
        <v>754</v>
      </c>
      <c r="X1486" s="699" t="s">
        <v>755</v>
      </c>
      <c r="Y1486" s="699" t="s">
        <v>756</v>
      </c>
      <c r="Z1486" s="699" t="s">
        <v>757</v>
      </c>
      <c r="AA1486" s="699" t="s">
        <v>758</v>
      </c>
      <c r="AB1486" s="699" t="s">
        <v>759</v>
      </c>
      <c r="AC1486" s="699" t="s">
        <v>760</v>
      </c>
      <c r="AD1486" s="699" t="s">
        <v>761</v>
      </c>
      <c r="AE1486" s="699" t="s">
        <v>762</v>
      </c>
      <c r="AF1486" s="699" t="s">
        <v>763</v>
      </c>
      <c r="AG1486" s="699" t="s">
        <v>764</v>
      </c>
      <c r="AH1486" s="699" t="s">
        <v>765</v>
      </c>
      <c r="AI1486" s="699" t="s">
        <v>766</v>
      </c>
      <c r="AJ1486" s="699" t="s">
        <v>767</v>
      </c>
      <c r="AK1486" s="699" t="s">
        <v>768</v>
      </c>
      <c r="AL1486" s="699" t="s">
        <v>769</v>
      </c>
      <c r="AM1486" s="726"/>
      <c r="AN1486" s="726"/>
      <c r="AO1486" s="726"/>
      <c r="AP1486" s="726"/>
      <c r="AQ1486" s="726"/>
      <c r="AR1486" s="726"/>
      <c r="AS1486" s="726"/>
      <c r="AT1486" s="726"/>
      <c r="AU1486" s="726"/>
      <c r="AV1486" s="726"/>
      <c r="AW1486" s="726"/>
      <c r="AX1486" s="726"/>
      <c r="AY1486" s="726"/>
      <c r="AZ1486" s="726"/>
      <c r="BA1486" s="726"/>
      <c r="BB1486" s="726"/>
      <c r="BC1486" s="726"/>
      <c r="BD1486" s="726"/>
      <c r="BE1486" s="726"/>
      <c r="BF1486" s="726"/>
      <c r="BG1486" s="726"/>
      <c r="BH1486" s="726"/>
      <c r="BI1486" s="726"/>
      <c r="BJ1486" s="726"/>
      <c r="BK1486" s="726"/>
      <c r="BL1486" s="726"/>
    </row>
    <row r="1487" spans="1:64" ht="12" customHeight="1" outlineLevel="1" x14ac:dyDescent="0.2">
      <c r="A1487" s="745"/>
      <c r="B1487" s="786" t="s">
        <v>2130</v>
      </c>
      <c r="C1487" s="783"/>
      <c r="D1487" s="688" t="s">
        <v>2207</v>
      </c>
      <c r="E1487" s="700" t="s">
        <v>2263</v>
      </c>
      <c r="F1487" s="700" t="s">
        <v>2263</v>
      </c>
      <c r="G1487" s="700" t="s">
        <v>2263</v>
      </c>
      <c r="H1487" s="700" t="s">
        <v>2263</v>
      </c>
      <c r="I1487" s="700" t="s">
        <v>2263</v>
      </c>
      <c r="J1487" s="700" t="s">
        <v>2263</v>
      </c>
      <c r="K1487" s="700" t="s">
        <v>2263</v>
      </c>
      <c r="L1487" s="700" t="s">
        <v>2263</v>
      </c>
      <c r="M1487" s="700" t="s">
        <v>2263</v>
      </c>
      <c r="N1487" s="700" t="s">
        <v>2263</v>
      </c>
      <c r="O1487" s="700" t="s">
        <v>2263</v>
      </c>
      <c r="P1487" s="700" t="s">
        <v>2263</v>
      </c>
      <c r="Q1487" s="700" t="s">
        <v>2263</v>
      </c>
      <c r="R1487" s="700" t="s">
        <v>2263</v>
      </c>
      <c r="S1487" s="700" t="s">
        <v>2263</v>
      </c>
      <c r="T1487" s="700" t="s">
        <v>2263</v>
      </c>
      <c r="U1487" s="700" t="s">
        <v>2263</v>
      </c>
      <c r="V1487" s="700" t="s">
        <v>2263</v>
      </c>
      <c r="W1487" s="700" t="s">
        <v>2263</v>
      </c>
      <c r="X1487" s="700" t="s">
        <v>2263</v>
      </c>
      <c r="Y1487" s="700" t="s">
        <v>2263</v>
      </c>
      <c r="Z1487" s="700" t="s">
        <v>2263</v>
      </c>
      <c r="AA1487" s="700" t="s">
        <v>2263</v>
      </c>
      <c r="AB1487" s="700" t="s">
        <v>2263</v>
      </c>
      <c r="AC1487" s="700" t="s">
        <v>2263</v>
      </c>
      <c r="AD1487" s="700" t="s">
        <v>2263</v>
      </c>
      <c r="AE1487" s="700" t="s">
        <v>2263</v>
      </c>
      <c r="AF1487" s="700" t="s">
        <v>2263</v>
      </c>
      <c r="AG1487" s="700" t="s">
        <v>2263</v>
      </c>
      <c r="AH1487" s="700" t="s">
        <v>2263</v>
      </c>
      <c r="AI1487" s="700" t="s">
        <v>2263</v>
      </c>
      <c r="AJ1487" s="700" t="s">
        <v>2263</v>
      </c>
      <c r="AK1487" s="700" t="s">
        <v>2263</v>
      </c>
      <c r="AL1487" s="700" t="s">
        <v>2263</v>
      </c>
      <c r="AM1487" s="726"/>
      <c r="AN1487" s="726"/>
      <c r="AO1487" s="726"/>
      <c r="AP1487" s="726"/>
      <c r="AQ1487" s="726"/>
      <c r="AR1487" s="726"/>
      <c r="AS1487" s="726"/>
      <c r="AT1487" s="726"/>
      <c r="AU1487" s="726"/>
      <c r="AV1487" s="726"/>
      <c r="AW1487" s="726"/>
      <c r="AX1487" s="726"/>
      <c r="AY1487" s="726"/>
      <c r="AZ1487" s="726"/>
      <c r="BA1487" s="726"/>
      <c r="BB1487" s="726"/>
      <c r="BC1487" s="726"/>
      <c r="BD1487" s="726"/>
      <c r="BE1487" s="726"/>
      <c r="BF1487" s="726"/>
      <c r="BG1487" s="726"/>
      <c r="BH1487" s="726"/>
      <c r="BI1487" s="726"/>
      <c r="BJ1487" s="726"/>
      <c r="BK1487" s="726"/>
      <c r="BL1487" s="726"/>
    </row>
    <row r="1488" spans="1:64" ht="12" customHeight="1" outlineLevel="1" x14ac:dyDescent="0.2">
      <c r="A1488" s="745"/>
      <c r="B1488" s="786" t="s">
        <v>2132</v>
      </c>
      <c r="C1488" s="783"/>
      <c r="D1488" s="688" t="s">
        <v>2208</v>
      </c>
      <c r="E1488" s="700" t="s">
        <v>2263</v>
      </c>
      <c r="F1488" s="700" t="s">
        <v>2263</v>
      </c>
      <c r="G1488" s="700" t="s">
        <v>2263</v>
      </c>
      <c r="H1488" s="700" t="s">
        <v>2263</v>
      </c>
      <c r="I1488" s="700" t="s">
        <v>2263</v>
      </c>
      <c r="J1488" s="700" t="s">
        <v>2263</v>
      </c>
      <c r="K1488" s="700" t="s">
        <v>2263</v>
      </c>
      <c r="L1488" s="700" t="s">
        <v>2263</v>
      </c>
      <c r="M1488" s="700" t="s">
        <v>2263</v>
      </c>
      <c r="N1488" s="700" t="s">
        <v>2263</v>
      </c>
      <c r="O1488" s="700" t="s">
        <v>2263</v>
      </c>
      <c r="P1488" s="700" t="s">
        <v>2263</v>
      </c>
      <c r="Q1488" s="700" t="s">
        <v>2263</v>
      </c>
      <c r="R1488" s="700" t="s">
        <v>2263</v>
      </c>
      <c r="S1488" s="700" t="s">
        <v>2263</v>
      </c>
      <c r="T1488" s="700" t="s">
        <v>2263</v>
      </c>
      <c r="U1488" s="700" t="s">
        <v>2263</v>
      </c>
      <c r="V1488" s="700" t="s">
        <v>2263</v>
      </c>
      <c r="W1488" s="700" t="s">
        <v>2263</v>
      </c>
      <c r="X1488" s="700" t="s">
        <v>2263</v>
      </c>
      <c r="Y1488" s="700" t="s">
        <v>2263</v>
      </c>
      <c r="Z1488" s="700" t="s">
        <v>2263</v>
      </c>
      <c r="AA1488" s="700" t="s">
        <v>2263</v>
      </c>
      <c r="AB1488" s="700" t="s">
        <v>2263</v>
      </c>
      <c r="AC1488" s="700" t="s">
        <v>2263</v>
      </c>
      <c r="AD1488" s="700" t="s">
        <v>2263</v>
      </c>
      <c r="AE1488" s="700" t="s">
        <v>2263</v>
      </c>
      <c r="AF1488" s="700" t="s">
        <v>2263</v>
      </c>
      <c r="AG1488" s="700" t="s">
        <v>2263</v>
      </c>
      <c r="AH1488" s="700" t="s">
        <v>2263</v>
      </c>
      <c r="AI1488" s="700" t="s">
        <v>2263</v>
      </c>
      <c r="AJ1488" s="700" t="s">
        <v>2263</v>
      </c>
      <c r="AK1488" s="700" t="s">
        <v>2263</v>
      </c>
      <c r="AL1488" s="700" t="s">
        <v>2263</v>
      </c>
      <c r="AM1488" s="726"/>
      <c r="AN1488" s="726"/>
      <c r="AO1488" s="726"/>
      <c r="AP1488" s="726"/>
      <c r="AQ1488" s="726"/>
      <c r="AR1488" s="726"/>
      <c r="AS1488" s="726"/>
      <c r="AT1488" s="726"/>
      <c r="AU1488" s="726"/>
      <c r="AV1488" s="726"/>
      <c r="AW1488" s="726"/>
      <c r="AX1488" s="726"/>
      <c r="AY1488" s="726"/>
      <c r="AZ1488" s="726"/>
      <c r="BA1488" s="726"/>
      <c r="BB1488" s="726"/>
      <c r="BC1488" s="726"/>
      <c r="BD1488" s="726"/>
      <c r="BE1488" s="726"/>
      <c r="BF1488" s="726"/>
      <c r="BG1488" s="726"/>
      <c r="BH1488" s="726"/>
      <c r="BI1488" s="726"/>
      <c r="BJ1488" s="726"/>
      <c r="BK1488" s="726"/>
      <c r="BL1488" s="726"/>
    </row>
    <row r="1489" spans="1:64" ht="12" customHeight="1" outlineLevel="1" x14ac:dyDescent="0.2">
      <c r="A1489" s="745"/>
      <c r="B1489" s="786" t="s">
        <v>2134</v>
      </c>
      <c r="C1489" s="783"/>
      <c r="D1489" s="688" t="s">
        <v>2209</v>
      </c>
      <c r="E1489" s="700" t="s">
        <v>2263</v>
      </c>
      <c r="F1489" s="700" t="s">
        <v>2263</v>
      </c>
      <c r="G1489" s="700" t="s">
        <v>2263</v>
      </c>
      <c r="H1489" s="700" t="s">
        <v>2263</v>
      </c>
      <c r="I1489" s="700" t="s">
        <v>2263</v>
      </c>
      <c r="J1489" s="700" t="s">
        <v>2263</v>
      </c>
      <c r="K1489" s="700" t="s">
        <v>2263</v>
      </c>
      <c r="L1489" s="700" t="s">
        <v>2263</v>
      </c>
      <c r="M1489" s="700" t="s">
        <v>2263</v>
      </c>
      <c r="N1489" s="700" t="s">
        <v>2263</v>
      </c>
      <c r="O1489" s="700" t="s">
        <v>2263</v>
      </c>
      <c r="P1489" s="700" t="s">
        <v>2263</v>
      </c>
      <c r="Q1489" s="700" t="s">
        <v>2263</v>
      </c>
      <c r="R1489" s="700" t="s">
        <v>2263</v>
      </c>
      <c r="S1489" s="700" t="s">
        <v>2263</v>
      </c>
      <c r="T1489" s="700" t="s">
        <v>2263</v>
      </c>
      <c r="U1489" s="700" t="s">
        <v>2263</v>
      </c>
      <c r="V1489" s="700" t="s">
        <v>2263</v>
      </c>
      <c r="W1489" s="700" t="s">
        <v>2263</v>
      </c>
      <c r="X1489" s="700" t="s">
        <v>2263</v>
      </c>
      <c r="Y1489" s="700" t="s">
        <v>2263</v>
      </c>
      <c r="Z1489" s="700" t="s">
        <v>2263</v>
      </c>
      <c r="AA1489" s="700" t="s">
        <v>2263</v>
      </c>
      <c r="AB1489" s="700" t="s">
        <v>2263</v>
      </c>
      <c r="AC1489" s="700" t="s">
        <v>2263</v>
      </c>
      <c r="AD1489" s="700" t="s">
        <v>2263</v>
      </c>
      <c r="AE1489" s="700" t="s">
        <v>2263</v>
      </c>
      <c r="AF1489" s="700" t="s">
        <v>2263</v>
      </c>
      <c r="AG1489" s="700" t="s">
        <v>2263</v>
      </c>
      <c r="AH1489" s="700" t="s">
        <v>2263</v>
      </c>
      <c r="AI1489" s="700" t="s">
        <v>2263</v>
      </c>
      <c r="AJ1489" s="700" t="s">
        <v>2263</v>
      </c>
      <c r="AK1489" s="700" t="s">
        <v>2263</v>
      </c>
      <c r="AL1489" s="700" t="s">
        <v>2263</v>
      </c>
      <c r="AM1489" s="726"/>
      <c r="AN1489" s="726"/>
      <c r="AO1489" s="726"/>
      <c r="AP1489" s="726"/>
      <c r="AQ1489" s="726"/>
      <c r="AR1489" s="726"/>
      <c r="AS1489" s="726"/>
      <c r="AT1489" s="726"/>
      <c r="AU1489" s="726"/>
      <c r="AV1489" s="726"/>
      <c r="AW1489" s="726"/>
      <c r="AX1489" s="726"/>
      <c r="AY1489" s="726"/>
      <c r="AZ1489" s="726"/>
      <c r="BA1489" s="726"/>
      <c r="BB1489" s="726"/>
      <c r="BC1489" s="726"/>
      <c r="BD1489" s="726"/>
      <c r="BE1489" s="726"/>
      <c r="BF1489" s="726"/>
      <c r="BG1489" s="726"/>
      <c r="BH1489" s="726"/>
      <c r="BI1489" s="726"/>
      <c r="BJ1489" s="726"/>
      <c r="BK1489" s="726"/>
      <c r="BL1489" s="726"/>
    </row>
    <row r="1490" spans="1:64" ht="12" customHeight="1" outlineLevel="1" x14ac:dyDescent="0.2">
      <c r="A1490" s="745"/>
      <c r="B1490" s="786" t="s">
        <v>2136</v>
      </c>
      <c r="C1490" s="783"/>
      <c r="D1490" s="688" t="s">
        <v>2210</v>
      </c>
      <c r="E1490" s="700" t="s">
        <v>2263</v>
      </c>
      <c r="F1490" s="700" t="s">
        <v>2263</v>
      </c>
      <c r="G1490" s="700" t="s">
        <v>2263</v>
      </c>
      <c r="H1490" s="700" t="s">
        <v>2263</v>
      </c>
      <c r="I1490" s="700" t="s">
        <v>2263</v>
      </c>
      <c r="J1490" s="700" t="s">
        <v>2263</v>
      </c>
      <c r="K1490" s="700" t="s">
        <v>2263</v>
      </c>
      <c r="L1490" s="700" t="s">
        <v>2263</v>
      </c>
      <c r="M1490" s="700" t="s">
        <v>2263</v>
      </c>
      <c r="N1490" s="700" t="s">
        <v>2263</v>
      </c>
      <c r="O1490" s="700" t="s">
        <v>2263</v>
      </c>
      <c r="P1490" s="700" t="s">
        <v>2263</v>
      </c>
      <c r="Q1490" s="700" t="s">
        <v>2263</v>
      </c>
      <c r="R1490" s="700" t="s">
        <v>2263</v>
      </c>
      <c r="S1490" s="700" t="s">
        <v>2263</v>
      </c>
      <c r="T1490" s="700" t="s">
        <v>2263</v>
      </c>
      <c r="U1490" s="700" t="s">
        <v>2263</v>
      </c>
      <c r="V1490" s="700" t="s">
        <v>2263</v>
      </c>
      <c r="W1490" s="700" t="s">
        <v>2263</v>
      </c>
      <c r="X1490" s="700" t="s">
        <v>2263</v>
      </c>
      <c r="Y1490" s="700" t="s">
        <v>2263</v>
      </c>
      <c r="Z1490" s="700" t="s">
        <v>2263</v>
      </c>
      <c r="AA1490" s="700" t="s">
        <v>2263</v>
      </c>
      <c r="AB1490" s="700" t="s">
        <v>2263</v>
      </c>
      <c r="AC1490" s="700" t="s">
        <v>2263</v>
      </c>
      <c r="AD1490" s="700" t="s">
        <v>2263</v>
      </c>
      <c r="AE1490" s="700" t="s">
        <v>2263</v>
      </c>
      <c r="AF1490" s="700" t="s">
        <v>2263</v>
      </c>
      <c r="AG1490" s="700" t="s">
        <v>2263</v>
      </c>
      <c r="AH1490" s="700" t="s">
        <v>2263</v>
      </c>
      <c r="AI1490" s="700" t="s">
        <v>2263</v>
      </c>
      <c r="AJ1490" s="700" t="s">
        <v>2263</v>
      </c>
      <c r="AK1490" s="700" t="s">
        <v>2263</v>
      </c>
      <c r="AL1490" s="700" t="s">
        <v>2263</v>
      </c>
      <c r="AM1490" s="726"/>
      <c r="AN1490" s="726"/>
      <c r="AO1490" s="726"/>
      <c r="AP1490" s="726"/>
      <c r="AQ1490" s="726"/>
      <c r="AR1490" s="726"/>
      <c r="AS1490" s="726"/>
      <c r="AT1490" s="726"/>
      <c r="AU1490" s="726"/>
      <c r="AV1490" s="726"/>
      <c r="AW1490" s="726"/>
      <c r="AX1490" s="726"/>
      <c r="AY1490" s="726"/>
      <c r="AZ1490" s="726"/>
      <c r="BA1490" s="726"/>
      <c r="BB1490" s="726"/>
      <c r="BC1490" s="726"/>
      <c r="BD1490" s="726"/>
      <c r="BE1490" s="726"/>
      <c r="BF1490" s="726"/>
      <c r="BG1490" s="726"/>
      <c r="BH1490" s="726"/>
      <c r="BI1490" s="726"/>
      <c r="BJ1490" s="726"/>
      <c r="BK1490" s="726"/>
      <c r="BL1490" s="726"/>
    </row>
    <row r="1491" spans="1:64" ht="12" customHeight="1" outlineLevel="1" x14ac:dyDescent="0.2">
      <c r="A1491" s="745"/>
      <c r="B1491" s="786" t="s">
        <v>2138</v>
      </c>
      <c r="C1491" s="783"/>
      <c r="D1491" s="688" t="s">
        <v>2211</v>
      </c>
      <c r="E1491" s="700" t="s">
        <v>2263</v>
      </c>
      <c r="F1491" s="700" t="s">
        <v>2263</v>
      </c>
      <c r="G1491" s="700" t="s">
        <v>2263</v>
      </c>
      <c r="H1491" s="700" t="s">
        <v>2263</v>
      </c>
      <c r="I1491" s="700" t="s">
        <v>2263</v>
      </c>
      <c r="J1491" s="700" t="s">
        <v>2263</v>
      </c>
      <c r="K1491" s="700" t="s">
        <v>2263</v>
      </c>
      <c r="L1491" s="700" t="s">
        <v>2263</v>
      </c>
      <c r="M1491" s="700" t="s">
        <v>2263</v>
      </c>
      <c r="N1491" s="700" t="s">
        <v>2263</v>
      </c>
      <c r="O1491" s="700" t="s">
        <v>2263</v>
      </c>
      <c r="P1491" s="700" t="s">
        <v>2263</v>
      </c>
      <c r="Q1491" s="700" t="s">
        <v>2263</v>
      </c>
      <c r="R1491" s="700" t="s">
        <v>2263</v>
      </c>
      <c r="S1491" s="700" t="s">
        <v>2263</v>
      </c>
      <c r="T1491" s="700" t="s">
        <v>2263</v>
      </c>
      <c r="U1491" s="700" t="s">
        <v>2263</v>
      </c>
      <c r="V1491" s="700" t="s">
        <v>2263</v>
      </c>
      <c r="W1491" s="700" t="s">
        <v>2263</v>
      </c>
      <c r="X1491" s="700" t="s">
        <v>2263</v>
      </c>
      <c r="Y1491" s="700" t="s">
        <v>2263</v>
      </c>
      <c r="Z1491" s="700" t="s">
        <v>2263</v>
      </c>
      <c r="AA1491" s="700" t="s">
        <v>2263</v>
      </c>
      <c r="AB1491" s="700" t="s">
        <v>2263</v>
      </c>
      <c r="AC1491" s="700" t="s">
        <v>2263</v>
      </c>
      <c r="AD1491" s="700" t="s">
        <v>2263</v>
      </c>
      <c r="AE1491" s="700" t="s">
        <v>2263</v>
      </c>
      <c r="AF1491" s="700" t="s">
        <v>2263</v>
      </c>
      <c r="AG1491" s="700" t="s">
        <v>2263</v>
      </c>
      <c r="AH1491" s="700" t="s">
        <v>2263</v>
      </c>
      <c r="AI1491" s="700" t="s">
        <v>2263</v>
      </c>
      <c r="AJ1491" s="700" t="s">
        <v>2263</v>
      </c>
      <c r="AK1491" s="700" t="s">
        <v>2263</v>
      </c>
      <c r="AL1491" s="700" t="s">
        <v>2263</v>
      </c>
      <c r="AM1491" s="726"/>
      <c r="AN1491" s="726"/>
      <c r="AO1491" s="726"/>
      <c r="AP1491" s="726"/>
      <c r="AQ1491" s="726"/>
      <c r="AR1491" s="726"/>
      <c r="AS1491" s="726"/>
      <c r="AT1491" s="726"/>
      <c r="AU1491" s="726"/>
      <c r="AV1491" s="726"/>
      <c r="AW1491" s="726"/>
      <c r="AX1491" s="726"/>
      <c r="AY1491" s="726"/>
      <c r="AZ1491" s="726"/>
      <c r="BA1491" s="726"/>
      <c r="BB1491" s="726"/>
      <c r="BC1491" s="726"/>
      <c r="BD1491" s="726"/>
      <c r="BE1491" s="726"/>
      <c r="BF1491" s="726"/>
      <c r="BG1491" s="726"/>
      <c r="BH1491" s="726"/>
      <c r="BI1491" s="726"/>
      <c r="BJ1491" s="726"/>
      <c r="BK1491" s="726"/>
      <c r="BL1491" s="726"/>
    </row>
    <row r="1492" spans="1:64" ht="12" customHeight="1" outlineLevel="1" x14ac:dyDescent="0.2">
      <c r="A1492" s="745"/>
      <c r="B1492" s="786" t="s">
        <v>2140</v>
      </c>
      <c r="C1492" s="783"/>
      <c r="D1492" s="688" t="s">
        <v>2212</v>
      </c>
      <c r="E1492" s="700" t="s">
        <v>2263</v>
      </c>
      <c r="F1492" s="700" t="s">
        <v>2263</v>
      </c>
      <c r="G1492" s="700" t="s">
        <v>2263</v>
      </c>
      <c r="H1492" s="700" t="s">
        <v>2263</v>
      </c>
      <c r="I1492" s="700" t="s">
        <v>2263</v>
      </c>
      <c r="J1492" s="700" t="s">
        <v>2263</v>
      </c>
      <c r="K1492" s="700" t="s">
        <v>2263</v>
      </c>
      <c r="L1492" s="700" t="s">
        <v>2263</v>
      </c>
      <c r="M1492" s="700" t="s">
        <v>2263</v>
      </c>
      <c r="N1492" s="700" t="s">
        <v>2263</v>
      </c>
      <c r="O1492" s="700" t="s">
        <v>2263</v>
      </c>
      <c r="P1492" s="700" t="s">
        <v>2263</v>
      </c>
      <c r="Q1492" s="700" t="s">
        <v>2263</v>
      </c>
      <c r="R1492" s="700" t="s">
        <v>2263</v>
      </c>
      <c r="S1492" s="700" t="s">
        <v>2263</v>
      </c>
      <c r="T1492" s="700" t="s">
        <v>2263</v>
      </c>
      <c r="U1492" s="700" t="s">
        <v>2263</v>
      </c>
      <c r="V1492" s="700" t="s">
        <v>2263</v>
      </c>
      <c r="W1492" s="700" t="s">
        <v>2263</v>
      </c>
      <c r="X1492" s="700" t="s">
        <v>2263</v>
      </c>
      <c r="Y1492" s="700" t="s">
        <v>2263</v>
      </c>
      <c r="Z1492" s="700" t="s">
        <v>2263</v>
      </c>
      <c r="AA1492" s="700" t="s">
        <v>2263</v>
      </c>
      <c r="AB1492" s="700" t="s">
        <v>2263</v>
      </c>
      <c r="AC1492" s="700" t="s">
        <v>2263</v>
      </c>
      <c r="AD1492" s="700" t="s">
        <v>2263</v>
      </c>
      <c r="AE1492" s="700" t="s">
        <v>2263</v>
      </c>
      <c r="AF1492" s="700" t="s">
        <v>2263</v>
      </c>
      <c r="AG1492" s="700" t="s">
        <v>2263</v>
      </c>
      <c r="AH1492" s="700" t="s">
        <v>2263</v>
      </c>
      <c r="AI1492" s="700" t="s">
        <v>2263</v>
      </c>
      <c r="AJ1492" s="700" t="s">
        <v>2263</v>
      </c>
      <c r="AK1492" s="700" t="s">
        <v>2263</v>
      </c>
      <c r="AL1492" s="700" t="s">
        <v>2263</v>
      </c>
      <c r="AM1492" s="726"/>
      <c r="AN1492" s="726"/>
      <c r="AO1492" s="726"/>
      <c r="AP1492" s="726"/>
      <c r="AQ1492" s="726"/>
      <c r="AR1492" s="726"/>
      <c r="AS1492" s="726"/>
      <c r="AT1492" s="726"/>
      <c r="AU1492" s="726"/>
      <c r="AV1492" s="726"/>
      <c r="AW1492" s="726"/>
      <c r="AX1492" s="726"/>
      <c r="AY1492" s="726"/>
      <c r="AZ1492" s="726"/>
      <c r="BA1492" s="726"/>
      <c r="BB1492" s="726"/>
      <c r="BC1492" s="726"/>
      <c r="BD1492" s="726"/>
      <c r="BE1492" s="726"/>
      <c r="BF1492" s="726"/>
      <c r="BG1492" s="726"/>
      <c r="BH1492" s="726"/>
      <c r="BI1492" s="726"/>
      <c r="BJ1492" s="726"/>
      <c r="BK1492" s="726"/>
      <c r="BL1492" s="726"/>
    </row>
    <row r="1493" spans="1:64" ht="12" customHeight="1" outlineLevel="1" x14ac:dyDescent="0.2">
      <c r="A1493" s="745"/>
      <c r="B1493" s="786" t="s">
        <v>2142</v>
      </c>
      <c r="C1493" s="783"/>
      <c r="D1493" s="688" t="s">
        <v>2213</v>
      </c>
      <c r="E1493" s="700" t="s">
        <v>2263</v>
      </c>
      <c r="F1493" s="700" t="s">
        <v>2263</v>
      </c>
      <c r="G1493" s="700" t="s">
        <v>2263</v>
      </c>
      <c r="H1493" s="700" t="s">
        <v>2263</v>
      </c>
      <c r="I1493" s="700" t="s">
        <v>2263</v>
      </c>
      <c r="J1493" s="700" t="s">
        <v>2263</v>
      </c>
      <c r="K1493" s="700" t="s">
        <v>2263</v>
      </c>
      <c r="L1493" s="700" t="s">
        <v>2263</v>
      </c>
      <c r="M1493" s="700" t="s">
        <v>2263</v>
      </c>
      <c r="N1493" s="700" t="s">
        <v>2263</v>
      </c>
      <c r="O1493" s="700" t="s">
        <v>2263</v>
      </c>
      <c r="P1493" s="700" t="s">
        <v>2263</v>
      </c>
      <c r="Q1493" s="700" t="s">
        <v>2263</v>
      </c>
      <c r="R1493" s="700" t="s">
        <v>2263</v>
      </c>
      <c r="S1493" s="700" t="s">
        <v>2263</v>
      </c>
      <c r="T1493" s="700" t="s">
        <v>2263</v>
      </c>
      <c r="U1493" s="700" t="s">
        <v>2263</v>
      </c>
      <c r="V1493" s="700" t="s">
        <v>2263</v>
      </c>
      <c r="W1493" s="700" t="s">
        <v>2263</v>
      </c>
      <c r="X1493" s="700" t="s">
        <v>2263</v>
      </c>
      <c r="Y1493" s="700" t="s">
        <v>2263</v>
      </c>
      <c r="Z1493" s="700" t="s">
        <v>2263</v>
      </c>
      <c r="AA1493" s="700" t="s">
        <v>2263</v>
      </c>
      <c r="AB1493" s="700" t="s">
        <v>2263</v>
      </c>
      <c r="AC1493" s="700" t="s">
        <v>2263</v>
      </c>
      <c r="AD1493" s="700" t="s">
        <v>2263</v>
      </c>
      <c r="AE1493" s="700" t="s">
        <v>2263</v>
      </c>
      <c r="AF1493" s="700" t="s">
        <v>2263</v>
      </c>
      <c r="AG1493" s="700" t="s">
        <v>2263</v>
      </c>
      <c r="AH1493" s="700" t="s">
        <v>2263</v>
      </c>
      <c r="AI1493" s="700" t="s">
        <v>2263</v>
      </c>
      <c r="AJ1493" s="700" t="s">
        <v>2263</v>
      </c>
      <c r="AK1493" s="700" t="s">
        <v>2263</v>
      </c>
      <c r="AL1493" s="700" t="s">
        <v>2263</v>
      </c>
      <c r="AM1493" s="726"/>
      <c r="AN1493" s="726"/>
      <c r="AO1493" s="726"/>
      <c r="AP1493" s="726"/>
      <c r="AQ1493" s="726"/>
      <c r="AR1493" s="726"/>
      <c r="AS1493" s="726"/>
      <c r="AT1493" s="726"/>
      <c r="AU1493" s="726"/>
      <c r="AV1493" s="726"/>
      <c r="AW1493" s="726"/>
      <c r="AX1493" s="726"/>
      <c r="AY1493" s="726"/>
      <c r="AZ1493" s="726"/>
      <c r="BA1493" s="726"/>
      <c r="BB1493" s="726"/>
      <c r="BC1493" s="726"/>
      <c r="BD1493" s="726"/>
      <c r="BE1493" s="726"/>
      <c r="BF1493" s="726"/>
      <c r="BG1493" s="726"/>
      <c r="BH1493" s="726"/>
      <c r="BI1493" s="726"/>
      <c r="BJ1493" s="726"/>
      <c r="BK1493" s="726"/>
      <c r="BL1493" s="726"/>
    </row>
    <row r="1494" spans="1:64" ht="12" customHeight="1" outlineLevel="1" x14ac:dyDescent="0.2">
      <c r="A1494" s="745"/>
      <c r="B1494" s="786" t="s">
        <v>2144</v>
      </c>
      <c r="C1494" s="783"/>
      <c r="D1494" s="688" t="s">
        <v>2214</v>
      </c>
      <c r="E1494" s="700" t="s">
        <v>2263</v>
      </c>
      <c r="F1494" s="700" t="s">
        <v>2263</v>
      </c>
      <c r="G1494" s="700" t="s">
        <v>2263</v>
      </c>
      <c r="H1494" s="700" t="s">
        <v>2263</v>
      </c>
      <c r="I1494" s="700" t="s">
        <v>2263</v>
      </c>
      <c r="J1494" s="700" t="s">
        <v>2263</v>
      </c>
      <c r="K1494" s="700" t="s">
        <v>2263</v>
      </c>
      <c r="L1494" s="700" t="s">
        <v>2263</v>
      </c>
      <c r="M1494" s="700" t="s">
        <v>2263</v>
      </c>
      <c r="N1494" s="700" t="s">
        <v>2263</v>
      </c>
      <c r="O1494" s="700" t="s">
        <v>2263</v>
      </c>
      <c r="P1494" s="700" t="s">
        <v>2263</v>
      </c>
      <c r="Q1494" s="700" t="s">
        <v>2263</v>
      </c>
      <c r="R1494" s="700" t="s">
        <v>2263</v>
      </c>
      <c r="S1494" s="700" t="s">
        <v>2263</v>
      </c>
      <c r="T1494" s="700" t="s">
        <v>2263</v>
      </c>
      <c r="U1494" s="700" t="s">
        <v>2263</v>
      </c>
      <c r="V1494" s="700" t="s">
        <v>2263</v>
      </c>
      <c r="W1494" s="700" t="s">
        <v>2263</v>
      </c>
      <c r="X1494" s="700" t="s">
        <v>2263</v>
      </c>
      <c r="Y1494" s="700" t="s">
        <v>2263</v>
      </c>
      <c r="Z1494" s="700" t="s">
        <v>2263</v>
      </c>
      <c r="AA1494" s="700" t="s">
        <v>2263</v>
      </c>
      <c r="AB1494" s="700" t="s">
        <v>2263</v>
      </c>
      <c r="AC1494" s="700" t="s">
        <v>2263</v>
      </c>
      <c r="AD1494" s="700" t="s">
        <v>2263</v>
      </c>
      <c r="AE1494" s="700" t="s">
        <v>2263</v>
      </c>
      <c r="AF1494" s="700" t="s">
        <v>2263</v>
      </c>
      <c r="AG1494" s="700" t="s">
        <v>2263</v>
      </c>
      <c r="AH1494" s="700" t="s">
        <v>2263</v>
      </c>
      <c r="AI1494" s="700" t="s">
        <v>2263</v>
      </c>
      <c r="AJ1494" s="700" t="s">
        <v>2263</v>
      </c>
      <c r="AK1494" s="700" t="s">
        <v>2263</v>
      </c>
      <c r="AL1494" s="700" t="s">
        <v>2263</v>
      </c>
      <c r="AM1494" s="726"/>
      <c r="AN1494" s="726"/>
      <c r="AO1494" s="726"/>
      <c r="AP1494" s="726"/>
      <c r="AQ1494" s="726"/>
      <c r="AR1494" s="726"/>
      <c r="AS1494" s="726"/>
      <c r="AT1494" s="726"/>
      <c r="AU1494" s="726"/>
      <c r="AV1494" s="726"/>
      <c r="AW1494" s="726"/>
      <c r="AX1494" s="726"/>
      <c r="AY1494" s="726"/>
      <c r="AZ1494" s="726"/>
      <c r="BA1494" s="726"/>
      <c r="BB1494" s="726"/>
      <c r="BC1494" s="726"/>
      <c r="BD1494" s="726"/>
      <c r="BE1494" s="726"/>
      <c r="BF1494" s="726"/>
      <c r="BG1494" s="726"/>
      <c r="BH1494" s="726"/>
      <c r="BI1494" s="726"/>
      <c r="BJ1494" s="726"/>
      <c r="BK1494" s="726"/>
      <c r="BL1494" s="726"/>
    </row>
    <row r="1495" spans="1:64" ht="12" customHeight="1" outlineLevel="1" x14ac:dyDescent="0.2">
      <c r="A1495" s="745"/>
      <c r="B1495" s="786" t="s">
        <v>2146</v>
      </c>
      <c r="C1495" s="783"/>
      <c r="D1495" s="688" t="s">
        <v>2215</v>
      </c>
      <c r="E1495" s="700" t="s">
        <v>2263</v>
      </c>
      <c r="F1495" s="700" t="s">
        <v>2263</v>
      </c>
      <c r="G1495" s="700" t="s">
        <v>2263</v>
      </c>
      <c r="H1495" s="700" t="s">
        <v>2263</v>
      </c>
      <c r="I1495" s="700" t="s">
        <v>2263</v>
      </c>
      <c r="J1495" s="700" t="s">
        <v>2263</v>
      </c>
      <c r="K1495" s="700" t="s">
        <v>2263</v>
      </c>
      <c r="L1495" s="700" t="s">
        <v>2263</v>
      </c>
      <c r="M1495" s="700" t="s">
        <v>2263</v>
      </c>
      <c r="N1495" s="700" t="s">
        <v>2263</v>
      </c>
      <c r="O1495" s="700" t="s">
        <v>2263</v>
      </c>
      <c r="P1495" s="700" t="s">
        <v>2263</v>
      </c>
      <c r="Q1495" s="700" t="s">
        <v>2263</v>
      </c>
      <c r="R1495" s="700" t="s">
        <v>2263</v>
      </c>
      <c r="S1495" s="700" t="s">
        <v>2263</v>
      </c>
      <c r="T1495" s="700" t="s">
        <v>2263</v>
      </c>
      <c r="U1495" s="700" t="s">
        <v>2263</v>
      </c>
      <c r="V1495" s="700" t="s">
        <v>2263</v>
      </c>
      <c r="W1495" s="700" t="s">
        <v>2263</v>
      </c>
      <c r="X1495" s="700" t="s">
        <v>2263</v>
      </c>
      <c r="Y1495" s="700" t="s">
        <v>2263</v>
      </c>
      <c r="Z1495" s="700" t="s">
        <v>2263</v>
      </c>
      <c r="AA1495" s="700" t="s">
        <v>2263</v>
      </c>
      <c r="AB1495" s="700" t="s">
        <v>2263</v>
      </c>
      <c r="AC1495" s="700" t="s">
        <v>2263</v>
      </c>
      <c r="AD1495" s="700" t="s">
        <v>2263</v>
      </c>
      <c r="AE1495" s="700" t="s">
        <v>2263</v>
      </c>
      <c r="AF1495" s="700" t="s">
        <v>2263</v>
      </c>
      <c r="AG1495" s="700" t="s">
        <v>2263</v>
      </c>
      <c r="AH1495" s="700" t="s">
        <v>2263</v>
      </c>
      <c r="AI1495" s="700" t="s">
        <v>2263</v>
      </c>
      <c r="AJ1495" s="700" t="s">
        <v>2263</v>
      </c>
      <c r="AK1495" s="700" t="s">
        <v>2263</v>
      </c>
      <c r="AL1495" s="700" t="s">
        <v>2263</v>
      </c>
      <c r="AM1495" s="726"/>
      <c r="AN1495" s="726"/>
      <c r="AO1495" s="726"/>
      <c r="AP1495" s="726"/>
      <c r="AQ1495" s="726"/>
      <c r="AR1495" s="726"/>
      <c r="AS1495" s="726"/>
      <c r="AT1495" s="726"/>
      <c r="AU1495" s="726"/>
      <c r="AV1495" s="726"/>
      <c r="AW1495" s="726"/>
      <c r="AX1495" s="726"/>
      <c r="AY1495" s="726"/>
      <c r="AZ1495" s="726"/>
      <c r="BA1495" s="726"/>
      <c r="BB1495" s="726"/>
      <c r="BC1495" s="726"/>
      <c r="BD1495" s="726"/>
      <c r="BE1495" s="726"/>
      <c r="BF1495" s="726"/>
      <c r="BG1495" s="726"/>
      <c r="BH1495" s="726"/>
      <c r="BI1495" s="726"/>
      <c r="BJ1495" s="726"/>
      <c r="BK1495" s="726"/>
      <c r="BL1495" s="726"/>
    </row>
    <row r="1496" spans="1:64" ht="12" customHeight="1" outlineLevel="1" x14ac:dyDescent="0.2">
      <c r="A1496" s="745"/>
      <c r="B1496" s="786" t="s">
        <v>2148</v>
      </c>
      <c r="C1496" s="783"/>
      <c r="D1496" s="688" t="s">
        <v>2216</v>
      </c>
      <c r="E1496" s="700" t="s">
        <v>2263</v>
      </c>
      <c r="F1496" s="700" t="s">
        <v>2263</v>
      </c>
      <c r="G1496" s="700" t="s">
        <v>2263</v>
      </c>
      <c r="H1496" s="700" t="s">
        <v>2263</v>
      </c>
      <c r="I1496" s="700" t="s">
        <v>2263</v>
      </c>
      <c r="J1496" s="700" t="s">
        <v>2263</v>
      </c>
      <c r="K1496" s="700" t="s">
        <v>2263</v>
      </c>
      <c r="L1496" s="700" t="s">
        <v>2263</v>
      </c>
      <c r="M1496" s="700" t="s">
        <v>2263</v>
      </c>
      <c r="N1496" s="700" t="s">
        <v>2263</v>
      </c>
      <c r="O1496" s="700" t="s">
        <v>2263</v>
      </c>
      <c r="P1496" s="700" t="s">
        <v>2263</v>
      </c>
      <c r="Q1496" s="700" t="s">
        <v>2263</v>
      </c>
      <c r="R1496" s="700" t="s">
        <v>2263</v>
      </c>
      <c r="S1496" s="700" t="s">
        <v>2263</v>
      </c>
      <c r="T1496" s="700" t="s">
        <v>2263</v>
      </c>
      <c r="U1496" s="700" t="s">
        <v>2263</v>
      </c>
      <c r="V1496" s="700" t="s">
        <v>2263</v>
      </c>
      <c r="W1496" s="700" t="s">
        <v>2263</v>
      </c>
      <c r="X1496" s="700" t="s">
        <v>2263</v>
      </c>
      <c r="Y1496" s="700" t="s">
        <v>2263</v>
      </c>
      <c r="Z1496" s="700" t="s">
        <v>2263</v>
      </c>
      <c r="AA1496" s="700" t="s">
        <v>2263</v>
      </c>
      <c r="AB1496" s="700" t="s">
        <v>2263</v>
      </c>
      <c r="AC1496" s="700" t="s">
        <v>2263</v>
      </c>
      <c r="AD1496" s="700" t="s">
        <v>2263</v>
      </c>
      <c r="AE1496" s="700" t="s">
        <v>2263</v>
      </c>
      <c r="AF1496" s="700" t="s">
        <v>2263</v>
      </c>
      <c r="AG1496" s="700" t="s">
        <v>2263</v>
      </c>
      <c r="AH1496" s="700" t="s">
        <v>2263</v>
      </c>
      <c r="AI1496" s="700" t="s">
        <v>2263</v>
      </c>
      <c r="AJ1496" s="700" t="s">
        <v>2263</v>
      </c>
      <c r="AK1496" s="700" t="s">
        <v>2263</v>
      </c>
      <c r="AL1496" s="700" t="s">
        <v>2263</v>
      </c>
      <c r="AM1496" s="726"/>
      <c r="AN1496" s="726"/>
      <c r="AO1496" s="726"/>
      <c r="AP1496" s="726"/>
      <c r="AQ1496" s="726"/>
      <c r="AR1496" s="726"/>
      <c r="AS1496" s="726"/>
      <c r="AT1496" s="726"/>
      <c r="AU1496" s="726"/>
      <c r="AV1496" s="726"/>
      <c r="AW1496" s="726"/>
      <c r="AX1496" s="726"/>
      <c r="AY1496" s="726"/>
      <c r="AZ1496" s="726"/>
      <c r="BA1496" s="726"/>
      <c r="BB1496" s="726"/>
      <c r="BC1496" s="726"/>
      <c r="BD1496" s="726"/>
      <c r="BE1496" s="726"/>
      <c r="BF1496" s="726"/>
      <c r="BG1496" s="726"/>
      <c r="BH1496" s="726"/>
      <c r="BI1496" s="726"/>
      <c r="BJ1496" s="726"/>
      <c r="BK1496" s="726"/>
      <c r="BL1496" s="726"/>
    </row>
    <row r="1497" spans="1:64" ht="12" customHeight="1" outlineLevel="1" x14ac:dyDescent="0.2">
      <c r="A1497" s="745"/>
      <c r="B1497" s="786" t="s">
        <v>2150</v>
      </c>
      <c r="C1497" s="783"/>
      <c r="D1497" s="688" t="s">
        <v>2217</v>
      </c>
      <c r="E1497" s="700" t="s">
        <v>2263</v>
      </c>
      <c r="F1497" s="700" t="s">
        <v>2263</v>
      </c>
      <c r="G1497" s="700" t="s">
        <v>2263</v>
      </c>
      <c r="H1497" s="700" t="s">
        <v>2263</v>
      </c>
      <c r="I1497" s="700" t="s">
        <v>2263</v>
      </c>
      <c r="J1497" s="700" t="s">
        <v>2263</v>
      </c>
      <c r="K1497" s="700" t="s">
        <v>2263</v>
      </c>
      <c r="L1497" s="700" t="s">
        <v>2263</v>
      </c>
      <c r="M1497" s="700" t="s">
        <v>2263</v>
      </c>
      <c r="N1497" s="700" t="s">
        <v>2263</v>
      </c>
      <c r="O1497" s="700" t="s">
        <v>2263</v>
      </c>
      <c r="P1497" s="700" t="s">
        <v>2263</v>
      </c>
      <c r="Q1497" s="700" t="s">
        <v>2263</v>
      </c>
      <c r="R1497" s="700" t="s">
        <v>2263</v>
      </c>
      <c r="S1497" s="700" t="s">
        <v>2263</v>
      </c>
      <c r="T1497" s="700" t="s">
        <v>2263</v>
      </c>
      <c r="U1497" s="700" t="s">
        <v>2263</v>
      </c>
      <c r="V1497" s="700" t="s">
        <v>2263</v>
      </c>
      <c r="W1497" s="700" t="s">
        <v>2263</v>
      </c>
      <c r="X1497" s="700" t="s">
        <v>2263</v>
      </c>
      <c r="Y1497" s="700" t="s">
        <v>2263</v>
      </c>
      <c r="Z1497" s="700" t="s">
        <v>2263</v>
      </c>
      <c r="AA1497" s="700" t="s">
        <v>2263</v>
      </c>
      <c r="AB1497" s="700" t="s">
        <v>2263</v>
      </c>
      <c r="AC1497" s="700" t="s">
        <v>2263</v>
      </c>
      <c r="AD1497" s="700" t="s">
        <v>2263</v>
      </c>
      <c r="AE1497" s="700" t="s">
        <v>2263</v>
      </c>
      <c r="AF1497" s="700" t="s">
        <v>2263</v>
      </c>
      <c r="AG1497" s="700" t="s">
        <v>2263</v>
      </c>
      <c r="AH1497" s="700" t="s">
        <v>2263</v>
      </c>
      <c r="AI1497" s="700" t="s">
        <v>2263</v>
      </c>
      <c r="AJ1497" s="700" t="s">
        <v>2263</v>
      </c>
      <c r="AK1497" s="700" t="s">
        <v>2263</v>
      </c>
      <c r="AL1497" s="700" t="s">
        <v>2263</v>
      </c>
      <c r="AM1497" s="726"/>
      <c r="AN1497" s="726"/>
      <c r="AO1497" s="726"/>
      <c r="AP1497" s="726"/>
      <c r="AQ1497" s="726"/>
      <c r="AR1497" s="726"/>
      <c r="AS1497" s="726"/>
      <c r="AT1497" s="726"/>
      <c r="AU1497" s="726"/>
      <c r="AV1497" s="726"/>
      <c r="AW1497" s="726"/>
      <c r="AX1497" s="726"/>
      <c r="AY1497" s="726"/>
      <c r="AZ1497" s="726"/>
      <c r="BA1497" s="726"/>
      <c r="BB1497" s="726"/>
      <c r="BC1497" s="726"/>
      <c r="BD1497" s="726"/>
      <c r="BE1497" s="726"/>
      <c r="BF1497" s="726"/>
      <c r="BG1497" s="726"/>
      <c r="BH1497" s="726"/>
      <c r="BI1497" s="726"/>
      <c r="BJ1497" s="726"/>
      <c r="BK1497" s="726"/>
      <c r="BL1497" s="726"/>
    </row>
    <row r="1498" spans="1:64" ht="12" customHeight="1" outlineLevel="1" x14ac:dyDescent="0.2">
      <c r="A1498" s="745"/>
      <c r="B1498" s="786" t="s">
        <v>2152</v>
      </c>
      <c r="C1498" s="783"/>
      <c r="D1498" s="688" t="s">
        <v>2218</v>
      </c>
      <c r="E1498" s="700" t="s">
        <v>2263</v>
      </c>
      <c r="F1498" s="700" t="s">
        <v>2263</v>
      </c>
      <c r="G1498" s="700" t="s">
        <v>2263</v>
      </c>
      <c r="H1498" s="700" t="s">
        <v>2263</v>
      </c>
      <c r="I1498" s="700" t="s">
        <v>2263</v>
      </c>
      <c r="J1498" s="700" t="s">
        <v>2263</v>
      </c>
      <c r="K1498" s="700" t="s">
        <v>2263</v>
      </c>
      <c r="L1498" s="700" t="s">
        <v>2263</v>
      </c>
      <c r="M1498" s="700" t="s">
        <v>2263</v>
      </c>
      <c r="N1498" s="700" t="s">
        <v>2263</v>
      </c>
      <c r="O1498" s="700" t="s">
        <v>2263</v>
      </c>
      <c r="P1498" s="700" t="s">
        <v>2263</v>
      </c>
      <c r="Q1498" s="700" t="s">
        <v>2263</v>
      </c>
      <c r="R1498" s="700" t="s">
        <v>2263</v>
      </c>
      <c r="S1498" s="700" t="s">
        <v>2263</v>
      </c>
      <c r="T1498" s="700" t="s">
        <v>2263</v>
      </c>
      <c r="U1498" s="700" t="s">
        <v>2263</v>
      </c>
      <c r="V1498" s="700" t="s">
        <v>2263</v>
      </c>
      <c r="W1498" s="700" t="s">
        <v>2263</v>
      </c>
      <c r="X1498" s="700" t="s">
        <v>2263</v>
      </c>
      <c r="Y1498" s="700" t="s">
        <v>2263</v>
      </c>
      <c r="Z1498" s="700" t="s">
        <v>2263</v>
      </c>
      <c r="AA1498" s="700" t="s">
        <v>2263</v>
      </c>
      <c r="AB1498" s="700" t="s">
        <v>2263</v>
      </c>
      <c r="AC1498" s="700" t="s">
        <v>2263</v>
      </c>
      <c r="AD1498" s="700" t="s">
        <v>2263</v>
      </c>
      <c r="AE1498" s="700" t="s">
        <v>2263</v>
      </c>
      <c r="AF1498" s="700" t="s">
        <v>2263</v>
      </c>
      <c r="AG1498" s="700" t="s">
        <v>2263</v>
      </c>
      <c r="AH1498" s="700" t="s">
        <v>2263</v>
      </c>
      <c r="AI1498" s="700" t="s">
        <v>2263</v>
      </c>
      <c r="AJ1498" s="700" t="s">
        <v>2263</v>
      </c>
      <c r="AK1498" s="700" t="s">
        <v>2263</v>
      </c>
      <c r="AL1498" s="700" t="s">
        <v>2263</v>
      </c>
      <c r="AM1498" s="726"/>
      <c r="AN1498" s="726"/>
      <c r="AO1498" s="726"/>
      <c r="AP1498" s="726"/>
      <c r="AQ1498" s="726"/>
      <c r="AR1498" s="726"/>
      <c r="AS1498" s="726"/>
      <c r="AT1498" s="726"/>
      <c r="AU1498" s="726"/>
      <c r="AV1498" s="726"/>
      <c r="AW1498" s="726"/>
      <c r="AX1498" s="726"/>
      <c r="AY1498" s="726"/>
      <c r="AZ1498" s="726"/>
      <c r="BA1498" s="726"/>
      <c r="BB1498" s="726"/>
      <c r="BC1498" s="726"/>
      <c r="BD1498" s="726"/>
      <c r="BE1498" s="726"/>
      <c r="BF1498" s="726"/>
      <c r="BG1498" s="726"/>
      <c r="BH1498" s="726"/>
      <c r="BI1498" s="726"/>
      <c r="BJ1498" s="726"/>
      <c r="BK1498" s="726"/>
      <c r="BL1498" s="726"/>
    </row>
    <row r="1499" spans="1:64" ht="12" customHeight="1" outlineLevel="1" x14ac:dyDescent="0.2">
      <c r="A1499" s="745"/>
      <c r="B1499" s="786" t="s">
        <v>2154</v>
      </c>
      <c r="C1499" s="783"/>
      <c r="D1499" s="688" t="s">
        <v>2219</v>
      </c>
      <c r="E1499" s="700" t="s">
        <v>2263</v>
      </c>
      <c r="F1499" s="700" t="s">
        <v>2263</v>
      </c>
      <c r="G1499" s="700" t="s">
        <v>2263</v>
      </c>
      <c r="H1499" s="700" t="s">
        <v>2263</v>
      </c>
      <c r="I1499" s="700" t="s">
        <v>2263</v>
      </c>
      <c r="J1499" s="700" t="s">
        <v>2263</v>
      </c>
      <c r="K1499" s="700" t="s">
        <v>2263</v>
      </c>
      <c r="L1499" s="700" t="s">
        <v>2263</v>
      </c>
      <c r="M1499" s="700" t="s">
        <v>2263</v>
      </c>
      <c r="N1499" s="700" t="s">
        <v>2263</v>
      </c>
      <c r="O1499" s="700" t="s">
        <v>2263</v>
      </c>
      <c r="P1499" s="700" t="s">
        <v>2263</v>
      </c>
      <c r="Q1499" s="700" t="s">
        <v>2263</v>
      </c>
      <c r="R1499" s="700" t="s">
        <v>2263</v>
      </c>
      <c r="S1499" s="700" t="s">
        <v>2263</v>
      </c>
      <c r="T1499" s="700" t="s">
        <v>2263</v>
      </c>
      <c r="U1499" s="700" t="s">
        <v>2263</v>
      </c>
      <c r="V1499" s="700" t="s">
        <v>2263</v>
      </c>
      <c r="W1499" s="700" t="s">
        <v>2263</v>
      </c>
      <c r="X1499" s="700" t="s">
        <v>2263</v>
      </c>
      <c r="Y1499" s="700" t="s">
        <v>2263</v>
      </c>
      <c r="Z1499" s="700" t="s">
        <v>2263</v>
      </c>
      <c r="AA1499" s="700" t="s">
        <v>2263</v>
      </c>
      <c r="AB1499" s="700" t="s">
        <v>2263</v>
      </c>
      <c r="AC1499" s="700" t="s">
        <v>2263</v>
      </c>
      <c r="AD1499" s="700" t="s">
        <v>2263</v>
      </c>
      <c r="AE1499" s="700" t="s">
        <v>2263</v>
      </c>
      <c r="AF1499" s="700" t="s">
        <v>2263</v>
      </c>
      <c r="AG1499" s="700" t="s">
        <v>2263</v>
      </c>
      <c r="AH1499" s="700" t="s">
        <v>2263</v>
      </c>
      <c r="AI1499" s="700" t="s">
        <v>2263</v>
      </c>
      <c r="AJ1499" s="700" t="s">
        <v>2263</v>
      </c>
      <c r="AK1499" s="700" t="s">
        <v>2263</v>
      </c>
      <c r="AL1499" s="700" t="s">
        <v>2263</v>
      </c>
      <c r="AM1499" s="726"/>
      <c r="AN1499" s="726"/>
      <c r="AO1499" s="726"/>
      <c r="AP1499" s="726"/>
      <c r="AQ1499" s="726"/>
      <c r="AR1499" s="726"/>
      <c r="AS1499" s="726"/>
      <c r="AT1499" s="726"/>
      <c r="AU1499" s="726"/>
      <c r="AV1499" s="726"/>
      <c r="AW1499" s="726"/>
      <c r="AX1499" s="726"/>
      <c r="AY1499" s="726"/>
      <c r="AZ1499" s="726"/>
      <c r="BA1499" s="726"/>
      <c r="BB1499" s="726"/>
      <c r="BC1499" s="726"/>
      <c r="BD1499" s="726"/>
      <c r="BE1499" s="726"/>
      <c r="BF1499" s="726"/>
      <c r="BG1499" s="726"/>
      <c r="BH1499" s="726"/>
      <c r="BI1499" s="726"/>
      <c r="BJ1499" s="726"/>
      <c r="BK1499" s="726"/>
      <c r="BL1499" s="726"/>
    </row>
    <row r="1500" spans="1:64" ht="12" customHeight="1" outlineLevel="1" x14ac:dyDescent="0.2">
      <c r="A1500" s="745"/>
      <c r="B1500" s="786" t="s">
        <v>2156</v>
      </c>
      <c r="C1500" s="783"/>
      <c r="D1500" s="688" t="s">
        <v>2220</v>
      </c>
      <c r="E1500" s="700" t="s">
        <v>2263</v>
      </c>
      <c r="F1500" s="700" t="s">
        <v>2263</v>
      </c>
      <c r="G1500" s="700" t="s">
        <v>2263</v>
      </c>
      <c r="H1500" s="700" t="s">
        <v>2263</v>
      </c>
      <c r="I1500" s="700" t="s">
        <v>2263</v>
      </c>
      <c r="J1500" s="700" t="s">
        <v>2263</v>
      </c>
      <c r="K1500" s="700" t="s">
        <v>2263</v>
      </c>
      <c r="L1500" s="700" t="s">
        <v>2263</v>
      </c>
      <c r="M1500" s="700" t="s">
        <v>2263</v>
      </c>
      <c r="N1500" s="700" t="s">
        <v>2263</v>
      </c>
      <c r="O1500" s="700" t="s">
        <v>2263</v>
      </c>
      <c r="P1500" s="700" t="s">
        <v>2263</v>
      </c>
      <c r="Q1500" s="700" t="s">
        <v>2263</v>
      </c>
      <c r="R1500" s="700" t="s">
        <v>2263</v>
      </c>
      <c r="S1500" s="700" t="s">
        <v>2263</v>
      </c>
      <c r="T1500" s="700" t="s">
        <v>2263</v>
      </c>
      <c r="U1500" s="700" t="s">
        <v>2263</v>
      </c>
      <c r="V1500" s="700" t="s">
        <v>2263</v>
      </c>
      <c r="W1500" s="700" t="s">
        <v>2263</v>
      </c>
      <c r="X1500" s="700" t="s">
        <v>2263</v>
      </c>
      <c r="Y1500" s="700" t="s">
        <v>2263</v>
      </c>
      <c r="Z1500" s="700" t="s">
        <v>2263</v>
      </c>
      <c r="AA1500" s="700" t="s">
        <v>2263</v>
      </c>
      <c r="AB1500" s="700" t="s">
        <v>2263</v>
      </c>
      <c r="AC1500" s="700" t="s">
        <v>2263</v>
      </c>
      <c r="AD1500" s="700" t="s">
        <v>2263</v>
      </c>
      <c r="AE1500" s="700" t="s">
        <v>2263</v>
      </c>
      <c r="AF1500" s="700" t="s">
        <v>2263</v>
      </c>
      <c r="AG1500" s="700" t="s">
        <v>2263</v>
      </c>
      <c r="AH1500" s="700" t="s">
        <v>2263</v>
      </c>
      <c r="AI1500" s="700" t="s">
        <v>2263</v>
      </c>
      <c r="AJ1500" s="700" t="s">
        <v>2263</v>
      </c>
      <c r="AK1500" s="700" t="s">
        <v>2263</v>
      </c>
      <c r="AL1500" s="700" t="s">
        <v>2263</v>
      </c>
      <c r="AM1500" s="726"/>
      <c r="AN1500" s="726"/>
      <c r="AO1500" s="726"/>
      <c r="AP1500" s="726"/>
      <c r="AQ1500" s="726"/>
      <c r="AR1500" s="726"/>
      <c r="AS1500" s="726"/>
      <c r="AT1500" s="726"/>
      <c r="AU1500" s="726"/>
      <c r="AV1500" s="726"/>
      <c r="AW1500" s="726"/>
      <c r="AX1500" s="726"/>
      <c r="AY1500" s="726"/>
      <c r="AZ1500" s="726"/>
      <c r="BA1500" s="726"/>
      <c r="BB1500" s="726"/>
      <c r="BC1500" s="726"/>
      <c r="BD1500" s="726"/>
      <c r="BE1500" s="726"/>
      <c r="BF1500" s="726"/>
      <c r="BG1500" s="726"/>
      <c r="BH1500" s="726"/>
      <c r="BI1500" s="726"/>
      <c r="BJ1500" s="726"/>
      <c r="BK1500" s="726"/>
      <c r="BL1500" s="726"/>
    </row>
    <row r="1501" spans="1:64" ht="12" customHeight="1" outlineLevel="1" x14ac:dyDescent="0.2">
      <c r="A1501" s="745"/>
      <c r="B1501" s="786" t="s">
        <v>2158</v>
      </c>
      <c r="C1501" s="783"/>
      <c r="D1501" s="688" t="s">
        <v>2221</v>
      </c>
      <c r="E1501" s="700" t="s">
        <v>2263</v>
      </c>
      <c r="F1501" s="700" t="s">
        <v>2263</v>
      </c>
      <c r="G1501" s="700" t="s">
        <v>2263</v>
      </c>
      <c r="H1501" s="700" t="s">
        <v>2263</v>
      </c>
      <c r="I1501" s="700" t="s">
        <v>2263</v>
      </c>
      <c r="J1501" s="700" t="s">
        <v>2263</v>
      </c>
      <c r="K1501" s="700" t="s">
        <v>2263</v>
      </c>
      <c r="L1501" s="700" t="s">
        <v>2263</v>
      </c>
      <c r="M1501" s="700" t="s">
        <v>2263</v>
      </c>
      <c r="N1501" s="700" t="s">
        <v>2263</v>
      </c>
      <c r="O1501" s="700" t="s">
        <v>2263</v>
      </c>
      <c r="P1501" s="700" t="s">
        <v>2263</v>
      </c>
      <c r="Q1501" s="700" t="s">
        <v>2263</v>
      </c>
      <c r="R1501" s="700" t="s">
        <v>2263</v>
      </c>
      <c r="S1501" s="700" t="s">
        <v>2263</v>
      </c>
      <c r="T1501" s="700" t="s">
        <v>2263</v>
      </c>
      <c r="U1501" s="700" t="s">
        <v>2263</v>
      </c>
      <c r="V1501" s="700" t="s">
        <v>2263</v>
      </c>
      <c r="W1501" s="700" t="s">
        <v>2263</v>
      </c>
      <c r="X1501" s="700" t="s">
        <v>2263</v>
      </c>
      <c r="Y1501" s="700" t="s">
        <v>2263</v>
      </c>
      <c r="Z1501" s="700" t="s">
        <v>2263</v>
      </c>
      <c r="AA1501" s="700" t="s">
        <v>2263</v>
      </c>
      <c r="AB1501" s="700" t="s">
        <v>2263</v>
      </c>
      <c r="AC1501" s="700" t="s">
        <v>2263</v>
      </c>
      <c r="AD1501" s="700" t="s">
        <v>2263</v>
      </c>
      <c r="AE1501" s="700" t="s">
        <v>2263</v>
      </c>
      <c r="AF1501" s="700" t="s">
        <v>2263</v>
      </c>
      <c r="AG1501" s="700" t="s">
        <v>2263</v>
      </c>
      <c r="AH1501" s="700" t="s">
        <v>2263</v>
      </c>
      <c r="AI1501" s="700" t="s">
        <v>2263</v>
      </c>
      <c r="AJ1501" s="700" t="s">
        <v>2263</v>
      </c>
      <c r="AK1501" s="700" t="s">
        <v>2263</v>
      </c>
      <c r="AL1501" s="700" t="s">
        <v>2263</v>
      </c>
      <c r="AM1501" s="726"/>
      <c r="AN1501" s="726"/>
      <c r="AO1501" s="726"/>
      <c r="AP1501" s="726"/>
      <c r="AQ1501" s="726"/>
      <c r="AR1501" s="726"/>
      <c r="AS1501" s="726"/>
      <c r="AT1501" s="726"/>
      <c r="AU1501" s="726"/>
      <c r="AV1501" s="726"/>
      <c r="AW1501" s="726"/>
      <c r="AX1501" s="726"/>
      <c r="AY1501" s="726"/>
      <c r="AZ1501" s="726"/>
      <c r="BA1501" s="726"/>
      <c r="BB1501" s="726"/>
      <c r="BC1501" s="726"/>
      <c r="BD1501" s="726"/>
      <c r="BE1501" s="726"/>
      <c r="BF1501" s="726"/>
      <c r="BG1501" s="726"/>
      <c r="BH1501" s="726"/>
      <c r="BI1501" s="726"/>
      <c r="BJ1501" s="726"/>
      <c r="BK1501" s="726"/>
      <c r="BL1501" s="726"/>
    </row>
    <row r="1502" spans="1:64" ht="12" customHeight="1" outlineLevel="1" x14ac:dyDescent="0.2">
      <c r="A1502" s="745"/>
      <c r="B1502" s="786" t="s">
        <v>2222</v>
      </c>
      <c r="C1502" s="783"/>
      <c r="D1502" s="688" t="s">
        <v>2223</v>
      </c>
      <c r="E1502" s="700" t="s">
        <v>2263</v>
      </c>
      <c r="F1502" s="700" t="s">
        <v>2263</v>
      </c>
      <c r="G1502" s="700" t="s">
        <v>2263</v>
      </c>
      <c r="H1502" s="700" t="s">
        <v>2263</v>
      </c>
      <c r="I1502" s="700" t="s">
        <v>2263</v>
      </c>
      <c r="J1502" s="700" t="s">
        <v>2263</v>
      </c>
      <c r="K1502" s="700" t="s">
        <v>2263</v>
      </c>
      <c r="L1502" s="700" t="s">
        <v>2263</v>
      </c>
      <c r="M1502" s="700" t="s">
        <v>2263</v>
      </c>
      <c r="N1502" s="700" t="s">
        <v>2263</v>
      </c>
      <c r="O1502" s="700" t="s">
        <v>2263</v>
      </c>
      <c r="P1502" s="700" t="s">
        <v>2263</v>
      </c>
      <c r="Q1502" s="700" t="s">
        <v>2263</v>
      </c>
      <c r="R1502" s="700" t="s">
        <v>2263</v>
      </c>
      <c r="S1502" s="700" t="s">
        <v>2263</v>
      </c>
      <c r="T1502" s="700" t="s">
        <v>2263</v>
      </c>
      <c r="U1502" s="700" t="s">
        <v>2263</v>
      </c>
      <c r="V1502" s="700" t="s">
        <v>2263</v>
      </c>
      <c r="W1502" s="700" t="s">
        <v>2263</v>
      </c>
      <c r="X1502" s="700" t="s">
        <v>2263</v>
      </c>
      <c r="Y1502" s="700" t="s">
        <v>2263</v>
      </c>
      <c r="Z1502" s="700" t="s">
        <v>2263</v>
      </c>
      <c r="AA1502" s="700" t="s">
        <v>2263</v>
      </c>
      <c r="AB1502" s="700" t="s">
        <v>2263</v>
      </c>
      <c r="AC1502" s="700" t="s">
        <v>2263</v>
      </c>
      <c r="AD1502" s="700" t="s">
        <v>2263</v>
      </c>
      <c r="AE1502" s="700" t="s">
        <v>2263</v>
      </c>
      <c r="AF1502" s="700" t="s">
        <v>2263</v>
      </c>
      <c r="AG1502" s="700" t="s">
        <v>2263</v>
      </c>
      <c r="AH1502" s="700" t="s">
        <v>2263</v>
      </c>
      <c r="AI1502" s="700" t="s">
        <v>2263</v>
      </c>
      <c r="AJ1502" s="700" t="s">
        <v>2263</v>
      </c>
      <c r="AK1502" s="700" t="s">
        <v>2263</v>
      </c>
      <c r="AL1502" s="700" t="s">
        <v>2263</v>
      </c>
      <c r="AM1502" s="726"/>
      <c r="AN1502" s="726"/>
      <c r="AO1502" s="726"/>
      <c r="AP1502" s="726"/>
      <c r="AQ1502" s="726"/>
      <c r="AR1502" s="726"/>
      <c r="AS1502" s="726"/>
      <c r="AT1502" s="726"/>
      <c r="AU1502" s="726"/>
      <c r="AV1502" s="726"/>
      <c r="AW1502" s="726"/>
      <c r="AX1502" s="726"/>
      <c r="AY1502" s="726"/>
      <c r="AZ1502" s="726"/>
      <c r="BA1502" s="726"/>
      <c r="BB1502" s="726"/>
      <c r="BC1502" s="726"/>
      <c r="BD1502" s="726"/>
      <c r="BE1502" s="726"/>
      <c r="BF1502" s="726"/>
      <c r="BG1502" s="726"/>
      <c r="BH1502" s="726"/>
      <c r="BI1502" s="726"/>
      <c r="BJ1502" s="726"/>
      <c r="BK1502" s="726"/>
      <c r="BL1502" s="726"/>
    </row>
    <row r="1503" spans="1:64" ht="12" customHeight="1" outlineLevel="1" x14ac:dyDescent="0.2">
      <c r="A1503" s="745"/>
      <c r="B1503" s="786" t="s">
        <v>2162</v>
      </c>
      <c r="C1503" s="783"/>
      <c r="D1503" s="688" t="s">
        <v>2224</v>
      </c>
      <c r="E1503" s="700" t="s">
        <v>2263</v>
      </c>
      <c r="F1503" s="700" t="s">
        <v>2263</v>
      </c>
      <c r="G1503" s="700" t="s">
        <v>2263</v>
      </c>
      <c r="H1503" s="700" t="s">
        <v>2263</v>
      </c>
      <c r="I1503" s="700" t="s">
        <v>2263</v>
      </c>
      <c r="J1503" s="700" t="s">
        <v>2263</v>
      </c>
      <c r="K1503" s="700" t="s">
        <v>2263</v>
      </c>
      <c r="L1503" s="700" t="s">
        <v>2263</v>
      </c>
      <c r="M1503" s="700" t="s">
        <v>2263</v>
      </c>
      <c r="N1503" s="700" t="s">
        <v>2263</v>
      </c>
      <c r="O1503" s="700" t="s">
        <v>2263</v>
      </c>
      <c r="P1503" s="700" t="s">
        <v>2263</v>
      </c>
      <c r="Q1503" s="700" t="s">
        <v>2263</v>
      </c>
      <c r="R1503" s="700" t="s">
        <v>2263</v>
      </c>
      <c r="S1503" s="700" t="s">
        <v>2263</v>
      </c>
      <c r="T1503" s="700" t="s">
        <v>2263</v>
      </c>
      <c r="U1503" s="700" t="s">
        <v>2263</v>
      </c>
      <c r="V1503" s="700" t="s">
        <v>2263</v>
      </c>
      <c r="W1503" s="700" t="s">
        <v>2263</v>
      </c>
      <c r="X1503" s="700" t="s">
        <v>2263</v>
      </c>
      <c r="Y1503" s="700" t="s">
        <v>2263</v>
      </c>
      <c r="Z1503" s="700" t="s">
        <v>2263</v>
      </c>
      <c r="AA1503" s="700" t="s">
        <v>2263</v>
      </c>
      <c r="AB1503" s="700" t="s">
        <v>2263</v>
      </c>
      <c r="AC1503" s="700" t="s">
        <v>2263</v>
      </c>
      <c r="AD1503" s="700" t="s">
        <v>2263</v>
      </c>
      <c r="AE1503" s="700" t="s">
        <v>2263</v>
      </c>
      <c r="AF1503" s="700" t="s">
        <v>2263</v>
      </c>
      <c r="AG1503" s="700" t="s">
        <v>2263</v>
      </c>
      <c r="AH1503" s="700" t="s">
        <v>2263</v>
      </c>
      <c r="AI1503" s="700" t="s">
        <v>2263</v>
      </c>
      <c r="AJ1503" s="700" t="s">
        <v>2263</v>
      </c>
      <c r="AK1503" s="700" t="s">
        <v>2263</v>
      </c>
      <c r="AL1503" s="700" t="s">
        <v>2263</v>
      </c>
      <c r="AM1503" s="726"/>
      <c r="AN1503" s="726"/>
      <c r="AO1503" s="726"/>
      <c r="AP1503" s="726"/>
      <c r="AQ1503" s="726"/>
      <c r="AR1503" s="726"/>
      <c r="AS1503" s="726"/>
      <c r="AT1503" s="726"/>
      <c r="AU1503" s="726"/>
      <c r="AV1503" s="726"/>
      <c r="AW1503" s="726"/>
      <c r="AX1503" s="726"/>
      <c r="AY1503" s="726"/>
      <c r="AZ1503" s="726"/>
      <c r="BA1503" s="726"/>
      <c r="BB1503" s="726"/>
      <c r="BC1503" s="726"/>
      <c r="BD1503" s="726"/>
      <c r="BE1503" s="726"/>
      <c r="BF1503" s="726"/>
      <c r="BG1503" s="726"/>
      <c r="BH1503" s="726"/>
      <c r="BI1503" s="726"/>
      <c r="BJ1503" s="726"/>
      <c r="BK1503" s="726"/>
      <c r="BL1503" s="726"/>
    </row>
    <row r="1504" spans="1:64" ht="12" customHeight="1" outlineLevel="1" x14ac:dyDescent="0.2">
      <c r="A1504" s="745"/>
      <c r="B1504" s="786" t="s">
        <v>2164</v>
      </c>
      <c r="C1504" s="783"/>
      <c r="D1504" s="688" t="s">
        <v>2225</v>
      </c>
      <c r="E1504" s="700" t="s">
        <v>2263</v>
      </c>
      <c r="F1504" s="700" t="s">
        <v>2263</v>
      </c>
      <c r="G1504" s="700" t="s">
        <v>2263</v>
      </c>
      <c r="H1504" s="700" t="s">
        <v>2263</v>
      </c>
      <c r="I1504" s="700" t="s">
        <v>2263</v>
      </c>
      <c r="J1504" s="700" t="s">
        <v>2263</v>
      </c>
      <c r="K1504" s="700" t="s">
        <v>2263</v>
      </c>
      <c r="L1504" s="700" t="s">
        <v>2263</v>
      </c>
      <c r="M1504" s="700" t="s">
        <v>2263</v>
      </c>
      <c r="N1504" s="700" t="s">
        <v>2263</v>
      </c>
      <c r="O1504" s="700" t="s">
        <v>2263</v>
      </c>
      <c r="P1504" s="700" t="s">
        <v>2263</v>
      </c>
      <c r="Q1504" s="700" t="s">
        <v>2263</v>
      </c>
      <c r="R1504" s="700" t="s">
        <v>2263</v>
      </c>
      <c r="S1504" s="700" t="s">
        <v>2263</v>
      </c>
      <c r="T1504" s="700" t="s">
        <v>2263</v>
      </c>
      <c r="U1504" s="700" t="s">
        <v>2263</v>
      </c>
      <c r="V1504" s="700" t="s">
        <v>2263</v>
      </c>
      <c r="W1504" s="700" t="s">
        <v>2263</v>
      </c>
      <c r="X1504" s="700" t="s">
        <v>2263</v>
      </c>
      <c r="Y1504" s="700" t="s">
        <v>2263</v>
      </c>
      <c r="Z1504" s="700" t="s">
        <v>2263</v>
      </c>
      <c r="AA1504" s="700" t="s">
        <v>2263</v>
      </c>
      <c r="AB1504" s="700" t="s">
        <v>2263</v>
      </c>
      <c r="AC1504" s="700" t="s">
        <v>2263</v>
      </c>
      <c r="AD1504" s="700" t="s">
        <v>2263</v>
      </c>
      <c r="AE1504" s="700" t="s">
        <v>2263</v>
      </c>
      <c r="AF1504" s="700" t="s">
        <v>2263</v>
      </c>
      <c r="AG1504" s="700" t="s">
        <v>2263</v>
      </c>
      <c r="AH1504" s="700" t="s">
        <v>2263</v>
      </c>
      <c r="AI1504" s="700" t="s">
        <v>2263</v>
      </c>
      <c r="AJ1504" s="700" t="s">
        <v>2263</v>
      </c>
      <c r="AK1504" s="700" t="s">
        <v>2263</v>
      </c>
      <c r="AL1504" s="700" t="s">
        <v>2263</v>
      </c>
      <c r="AM1504" s="726"/>
      <c r="AN1504" s="726"/>
      <c r="AO1504" s="726"/>
      <c r="AP1504" s="726"/>
      <c r="AQ1504" s="726"/>
      <c r="AR1504" s="726"/>
      <c r="AS1504" s="726"/>
      <c r="AT1504" s="726"/>
      <c r="AU1504" s="726"/>
      <c r="AV1504" s="726"/>
      <c r="AW1504" s="726"/>
      <c r="AX1504" s="726"/>
      <c r="AY1504" s="726"/>
      <c r="AZ1504" s="726"/>
      <c r="BA1504" s="726"/>
      <c r="BB1504" s="726"/>
      <c r="BC1504" s="726"/>
      <c r="BD1504" s="726"/>
      <c r="BE1504" s="726"/>
      <c r="BF1504" s="726"/>
      <c r="BG1504" s="726"/>
      <c r="BH1504" s="726"/>
      <c r="BI1504" s="726"/>
      <c r="BJ1504" s="726"/>
      <c r="BK1504" s="726"/>
      <c r="BL1504" s="726"/>
    </row>
    <row r="1505" spans="1:64" ht="12" customHeight="1" outlineLevel="1" x14ac:dyDescent="0.2">
      <c r="A1505" s="745"/>
      <c r="B1505" s="786" t="s">
        <v>2166</v>
      </c>
      <c r="C1505" s="783"/>
      <c r="D1505" s="688" t="s">
        <v>2226</v>
      </c>
      <c r="E1505" s="700" t="s">
        <v>2263</v>
      </c>
      <c r="F1505" s="700" t="s">
        <v>2263</v>
      </c>
      <c r="G1505" s="700" t="s">
        <v>2263</v>
      </c>
      <c r="H1505" s="700" t="s">
        <v>2263</v>
      </c>
      <c r="I1505" s="700" t="s">
        <v>2263</v>
      </c>
      <c r="J1505" s="700" t="s">
        <v>2263</v>
      </c>
      <c r="K1505" s="700" t="s">
        <v>2263</v>
      </c>
      <c r="L1505" s="700" t="s">
        <v>2263</v>
      </c>
      <c r="M1505" s="700" t="s">
        <v>2263</v>
      </c>
      <c r="N1505" s="700" t="s">
        <v>2263</v>
      </c>
      <c r="O1505" s="700" t="s">
        <v>2263</v>
      </c>
      <c r="P1505" s="700" t="s">
        <v>2263</v>
      </c>
      <c r="Q1505" s="700" t="s">
        <v>2263</v>
      </c>
      <c r="R1505" s="700" t="s">
        <v>2263</v>
      </c>
      <c r="S1505" s="700" t="s">
        <v>2263</v>
      </c>
      <c r="T1505" s="700" t="s">
        <v>2263</v>
      </c>
      <c r="U1505" s="700" t="s">
        <v>2263</v>
      </c>
      <c r="V1505" s="700" t="s">
        <v>2263</v>
      </c>
      <c r="W1505" s="700" t="s">
        <v>2263</v>
      </c>
      <c r="X1505" s="700" t="s">
        <v>2263</v>
      </c>
      <c r="Y1505" s="700" t="s">
        <v>2263</v>
      </c>
      <c r="Z1505" s="700" t="s">
        <v>2263</v>
      </c>
      <c r="AA1505" s="700" t="s">
        <v>2263</v>
      </c>
      <c r="AB1505" s="700" t="s">
        <v>2263</v>
      </c>
      <c r="AC1505" s="700" t="s">
        <v>2263</v>
      </c>
      <c r="AD1505" s="700" t="s">
        <v>2263</v>
      </c>
      <c r="AE1505" s="700" t="s">
        <v>2263</v>
      </c>
      <c r="AF1505" s="700" t="s">
        <v>2263</v>
      </c>
      <c r="AG1505" s="700" t="s">
        <v>2263</v>
      </c>
      <c r="AH1505" s="700" t="s">
        <v>2263</v>
      </c>
      <c r="AI1505" s="700" t="s">
        <v>2263</v>
      </c>
      <c r="AJ1505" s="700" t="s">
        <v>2263</v>
      </c>
      <c r="AK1505" s="700" t="s">
        <v>2263</v>
      </c>
      <c r="AL1505" s="700" t="s">
        <v>2263</v>
      </c>
      <c r="AM1505" s="726"/>
      <c r="AN1505" s="726"/>
      <c r="AO1505" s="726"/>
      <c r="AP1505" s="726"/>
      <c r="AQ1505" s="726"/>
      <c r="AR1505" s="726"/>
      <c r="AS1505" s="726"/>
      <c r="AT1505" s="726"/>
      <c r="AU1505" s="726"/>
      <c r="AV1505" s="726"/>
      <c r="AW1505" s="726"/>
      <c r="AX1505" s="726"/>
      <c r="AY1505" s="726"/>
      <c r="AZ1505" s="726"/>
      <c r="BA1505" s="726"/>
      <c r="BB1505" s="726"/>
      <c r="BC1505" s="726"/>
      <c r="BD1505" s="726"/>
      <c r="BE1505" s="726"/>
      <c r="BF1505" s="726"/>
      <c r="BG1505" s="726"/>
      <c r="BH1505" s="726"/>
      <c r="BI1505" s="726"/>
      <c r="BJ1505" s="726"/>
      <c r="BK1505" s="726"/>
      <c r="BL1505" s="726"/>
    </row>
    <row r="1506" spans="1:64" ht="12" customHeight="1" outlineLevel="1" x14ac:dyDescent="0.2">
      <c r="A1506" s="745"/>
      <c r="B1506" s="786" t="s">
        <v>2168</v>
      </c>
      <c r="C1506" s="783"/>
      <c r="D1506" s="688" t="s">
        <v>2227</v>
      </c>
      <c r="E1506" s="700" t="s">
        <v>2263</v>
      </c>
      <c r="F1506" s="700" t="s">
        <v>2263</v>
      </c>
      <c r="G1506" s="700" t="s">
        <v>2263</v>
      </c>
      <c r="H1506" s="700" t="s">
        <v>2263</v>
      </c>
      <c r="I1506" s="700" t="s">
        <v>2263</v>
      </c>
      <c r="J1506" s="700" t="s">
        <v>2263</v>
      </c>
      <c r="K1506" s="700" t="s">
        <v>2263</v>
      </c>
      <c r="L1506" s="700" t="s">
        <v>2263</v>
      </c>
      <c r="M1506" s="700" t="s">
        <v>2263</v>
      </c>
      <c r="N1506" s="700" t="s">
        <v>2263</v>
      </c>
      <c r="O1506" s="700" t="s">
        <v>2263</v>
      </c>
      <c r="P1506" s="700" t="s">
        <v>2263</v>
      </c>
      <c r="Q1506" s="700" t="s">
        <v>2263</v>
      </c>
      <c r="R1506" s="700" t="s">
        <v>2263</v>
      </c>
      <c r="S1506" s="700" t="s">
        <v>2263</v>
      </c>
      <c r="T1506" s="700" t="s">
        <v>2263</v>
      </c>
      <c r="U1506" s="700" t="s">
        <v>2263</v>
      </c>
      <c r="V1506" s="700" t="s">
        <v>2263</v>
      </c>
      <c r="W1506" s="700" t="s">
        <v>2263</v>
      </c>
      <c r="X1506" s="700" t="s">
        <v>2263</v>
      </c>
      <c r="Y1506" s="700" t="s">
        <v>2263</v>
      </c>
      <c r="Z1506" s="700" t="s">
        <v>2263</v>
      </c>
      <c r="AA1506" s="700" t="s">
        <v>2263</v>
      </c>
      <c r="AB1506" s="700" t="s">
        <v>2263</v>
      </c>
      <c r="AC1506" s="700" t="s">
        <v>2263</v>
      </c>
      <c r="AD1506" s="700" t="s">
        <v>2263</v>
      </c>
      <c r="AE1506" s="700" t="s">
        <v>2263</v>
      </c>
      <c r="AF1506" s="700" t="s">
        <v>2263</v>
      </c>
      <c r="AG1506" s="700" t="s">
        <v>2263</v>
      </c>
      <c r="AH1506" s="700" t="s">
        <v>2263</v>
      </c>
      <c r="AI1506" s="700" t="s">
        <v>2263</v>
      </c>
      <c r="AJ1506" s="700" t="s">
        <v>2263</v>
      </c>
      <c r="AK1506" s="700" t="s">
        <v>2263</v>
      </c>
      <c r="AL1506" s="700" t="s">
        <v>2263</v>
      </c>
      <c r="AM1506" s="726"/>
      <c r="AN1506" s="726"/>
      <c r="AO1506" s="726"/>
      <c r="AP1506" s="726"/>
      <c r="AQ1506" s="726"/>
      <c r="AR1506" s="726"/>
      <c r="AS1506" s="726"/>
      <c r="AT1506" s="726"/>
      <c r="AU1506" s="726"/>
      <c r="AV1506" s="726"/>
      <c r="AW1506" s="726"/>
      <c r="AX1506" s="726"/>
      <c r="AY1506" s="726"/>
      <c r="AZ1506" s="726"/>
      <c r="BA1506" s="726"/>
      <c r="BB1506" s="726"/>
      <c r="BC1506" s="726"/>
      <c r="BD1506" s="726"/>
      <c r="BE1506" s="726"/>
      <c r="BF1506" s="726"/>
      <c r="BG1506" s="726"/>
      <c r="BH1506" s="726"/>
      <c r="BI1506" s="726"/>
      <c r="BJ1506" s="726"/>
      <c r="BK1506" s="726"/>
      <c r="BL1506" s="726"/>
    </row>
    <row r="1507" spans="1:64" ht="12" customHeight="1" outlineLevel="1" x14ac:dyDescent="0.2">
      <c r="A1507" s="745"/>
      <c r="B1507" s="786" t="s">
        <v>2170</v>
      </c>
      <c r="C1507" s="783"/>
      <c r="D1507" s="688" t="s">
        <v>2228</v>
      </c>
      <c r="E1507" s="700" t="s">
        <v>2263</v>
      </c>
      <c r="F1507" s="700" t="s">
        <v>2263</v>
      </c>
      <c r="G1507" s="700" t="s">
        <v>2263</v>
      </c>
      <c r="H1507" s="700" t="s">
        <v>2263</v>
      </c>
      <c r="I1507" s="700" t="s">
        <v>2263</v>
      </c>
      <c r="J1507" s="700" t="s">
        <v>2263</v>
      </c>
      <c r="K1507" s="700" t="s">
        <v>2263</v>
      </c>
      <c r="L1507" s="700" t="s">
        <v>2263</v>
      </c>
      <c r="M1507" s="700" t="s">
        <v>2263</v>
      </c>
      <c r="N1507" s="700" t="s">
        <v>2263</v>
      </c>
      <c r="O1507" s="700" t="s">
        <v>2263</v>
      </c>
      <c r="P1507" s="700" t="s">
        <v>2263</v>
      </c>
      <c r="Q1507" s="700" t="s">
        <v>2263</v>
      </c>
      <c r="R1507" s="700" t="s">
        <v>2263</v>
      </c>
      <c r="S1507" s="700" t="s">
        <v>2263</v>
      </c>
      <c r="T1507" s="700" t="s">
        <v>2263</v>
      </c>
      <c r="U1507" s="700" t="s">
        <v>2263</v>
      </c>
      <c r="V1507" s="700" t="s">
        <v>2263</v>
      </c>
      <c r="W1507" s="700" t="s">
        <v>2263</v>
      </c>
      <c r="X1507" s="700" t="s">
        <v>2263</v>
      </c>
      <c r="Y1507" s="700" t="s">
        <v>2263</v>
      </c>
      <c r="Z1507" s="700" t="s">
        <v>2263</v>
      </c>
      <c r="AA1507" s="700" t="s">
        <v>2263</v>
      </c>
      <c r="AB1507" s="700" t="s">
        <v>2263</v>
      </c>
      <c r="AC1507" s="700" t="s">
        <v>2263</v>
      </c>
      <c r="AD1507" s="700" t="s">
        <v>2263</v>
      </c>
      <c r="AE1507" s="700" t="s">
        <v>2263</v>
      </c>
      <c r="AF1507" s="700" t="s">
        <v>2263</v>
      </c>
      <c r="AG1507" s="700" t="s">
        <v>2263</v>
      </c>
      <c r="AH1507" s="700" t="s">
        <v>2263</v>
      </c>
      <c r="AI1507" s="700" t="s">
        <v>2263</v>
      </c>
      <c r="AJ1507" s="700" t="s">
        <v>2263</v>
      </c>
      <c r="AK1507" s="700" t="s">
        <v>2263</v>
      </c>
      <c r="AL1507" s="700" t="s">
        <v>2263</v>
      </c>
      <c r="AM1507" s="726"/>
      <c r="AN1507" s="726"/>
      <c r="AO1507" s="726"/>
      <c r="AP1507" s="726"/>
      <c r="AQ1507" s="726"/>
      <c r="AR1507" s="726"/>
      <c r="AS1507" s="726"/>
      <c r="AT1507" s="726"/>
      <c r="AU1507" s="726"/>
      <c r="AV1507" s="726"/>
      <c r="AW1507" s="726"/>
      <c r="AX1507" s="726"/>
      <c r="AY1507" s="726"/>
      <c r="AZ1507" s="726"/>
      <c r="BA1507" s="726"/>
      <c r="BB1507" s="726"/>
      <c r="BC1507" s="726"/>
      <c r="BD1507" s="726"/>
      <c r="BE1507" s="726"/>
      <c r="BF1507" s="726"/>
      <c r="BG1507" s="726"/>
      <c r="BH1507" s="726"/>
      <c r="BI1507" s="726"/>
      <c r="BJ1507" s="726"/>
      <c r="BK1507" s="726"/>
      <c r="BL1507" s="726"/>
    </row>
    <row r="1508" spans="1:64" ht="12" customHeight="1" outlineLevel="1" x14ac:dyDescent="0.2">
      <c r="A1508" s="745"/>
      <c r="B1508" s="786" t="s">
        <v>2172</v>
      </c>
      <c r="C1508" s="783"/>
      <c r="D1508" s="688" t="s">
        <v>2229</v>
      </c>
      <c r="E1508" s="700" t="s">
        <v>2263</v>
      </c>
      <c r="F1508" s="700" t="s">
        <v>2263</v>
      </c>
      <c r="G1508" s="700" t="s">
        <v>2263</v>
      </c>
      <c r="H1508" s="700" t="s">
        <v>2263</v>
      </c>
      <c r="I1508" s="700" t="s">
        <v>2263</v>
      </c>
      <c r="J1508" s="700" t="s">
        <v>2263</v>
      </c>
      <c r="K1508" s="700" t="s">
        <v>2263</v>
      </c>
      <c r="L1508" s="700" t="s">
        <v>2263</v>
      </c>
      <c r="M1508" s="700" t="s">
        <v>2263</v>
      </c>
      <c r="N1508" s="700" t="s">
        <v>2263</v>
      </c>
      <c r="O1508" s="700" t="s">
        <v>2263</v>
      </c>
      <c r="P1508" s="700" t="s">
        <v>2263</v>
      </c>
      <c r="Q1508" s="700" t="s">
        <v>2263</v>
      </c>
      <c r="R1508" s="700" t="s">
        <v>2263</v>
      </c>
      <c r="S1508" s="700" t="s">
        <v>2263</v>
      </c>
      <c r="T1508" s="700" t="s">
        <v>2263</v>
      </c>
      <c r="U1508" s="700" t="s">
        <v>2263</v>
      </c>
      <c r="V1508" s="700" t="s">
        <v>2263</v>
      </c>
      <c r="W1508" s="700" t="s">
        <v>2263</v>
      </c>
      <c r="X1508" s="700" t="s">
        <v>2263</v>
      </c>
      <c r="Y1508" s="700" t="s">
        <v>2263</v>
      </c>
      <c r="Z1508" s="700" t="s">
        <v>2263</v>
      </c>
      <c r="AA1508" s="700" t="s">
        <v>2263</v>
      </c>
      <c r="AB1508" s="700" t="s">
        <v>2263</v>
      </c>
      <c r="AC1508" s="700" t="s">
        <v>2263</v>
      </c>
      <c r="AD1508" s="700" t="s">
        <v>2263</v>
      </c>
      <c r="AE1508" s="700" t="s">
        <v>2263</v>
      </c>
      <c r="AF1508" s="700" t="s">
        <v>2263</v>
      </c>
      <c r="AG1508" s="700" t="s">
        <v>2263</v>
      </c>
      <c r="AH1508" s="700" t="s">
        <v>2263</v>
      </c>
      <c r="AI1508" s="700" t="s">
        <v>2263</v>
      </c>
      <c r="AJ1508" s="700" t="s">
        <v>2263</v>
      </c>
      <c r="AK1508" s="700" t="s">
        <v>2263</v>
      </c>
      <c r="AL1508" s="700" t="s">
        <v>2263</v>
      </c>
      <c r="AM1508" s="726"/>
      <c r="AN1508" s="726"/>
      <c r="AO1508" s="726"/>
      <c r="AP1508" s="726"/>
      <c r="AQ1508" s="726"/>
      <c r="AR1508" s="726"/>
      <c r="AS1508" s="726"/>
      <c r="AT1508" s="726"/>
      <c r="AU1508" s="726"/>
      <c r="AV1508" s="726"/>
      <c r="AW1508" s="726"/>
      <c r="AX1508" s="726"/>
      <c r="AY1508" s="726"/>
      <c r="AZ1508" s="726"/>
      <c r="BA1508" s="726"/>
      <c r="BB1508" s="726"/>
      <c r="BC1508" s="726"/>
      <c r="BD1508" s="726"/>
      <c r="BE1508" s="726"/>
      <c r="BF1508" s="726"/>
      <c r="BG1508" s="726"/>
      <c r="BH1508" s="726"/>
      <c r="BI1508" s="726"/>
      <c r="BJ1508" s="726"/>
      <c r="BK1508" s="726"/>
      <c r="BL1508" s="726"/>
    </row>
    <row r="1509" spans="1:64" ht="12" customHeight="1" outlineLevel="1" x14ac:dyDescent="0.2">
      <c r="A1509" s="745"/>
      <c r="B1509" s="786" t="s">
        <v>2174</v>
      </c>
      <c r="C1509" s="783"/>
      <c r="D1509" s="688" t="s">
        <v>2230</v>
      </c>
      <c r="E1509" s="700" t="s">
        <v>2263</v>
      </c>
      <c r="F1509" s="700" t="s">
        <v>2263</v>
      </c>
      <c r="G1509" s="700" t="s">
        <v>2263</v>
      </c>
      <c r="H1509" s="700" t="s">
        <v>2263</v>
      </c>
      <c r="I1509" s="700" t="s">
        <v>2263</v>
      </c>
      <c r="J1509" s="700" t="s">
        <v>2263</v>
      </c>
      <c r="K1509" s="700" t="s">
        <v>2263</v>
      </c>
      <c r="L1509" s="700" t="s">
        <v>2263</v>
      </c>
      <c r="M1509" s="700" t="s">
        <v>2263</v>
      </c>
      <c r="N1509" s="700" t="s">
        <v>2263</v>
      </c>
      <c r="O1509" s="700" t="s">
        <v>2263</v>
      </c>
      <c r="P1509" s="700" t="s">
        <v>2263</v>
      </c>
      <c r="Q1509" s="700" t="s">
        <v>2263</v>
      </c>
      <c r="R1509" s="700" t="s">
        <v>2263</v>
      </c>
      <c r="S1509" s="700" t="s">
        <v>2263</v>
      </c>
      <c r="T1509" s="700" t="s">
        <v>2263</v>
      </c>
      <c r="U1509" s="700" t="s">
        <v>2263</v>
      </c>
      <c r="V1509" s="700" t="s">
        <v>2263</v>
      </c>
      <c r="W1509" s="700" t="s">
        <v>2263</v>
      </c>
      <c r="X1509" s="700" t="s">
        <v>2263</v>
      </c>
      <c r="Y1509" s="700" t="s">
        <v>2263</v>
      </c>
      <c r="Z1509" s="700" t="s">
        <v>2263</v>
      </c>
      <c r="AA1509" s="700" t="s">
        <v>2263</v>
      </c>
      <c r="AB1509" s="700" t="s">
        <v>2263</v>
      </c>
      <c r="AC1509" s="700" t="s">
        <v>2263</v>
      </c>
      <c r="AD1509" s="700" t="s">
        <v>2263</v>
      </c>
      <c r="AE1509" s="700" t="s">
        <v>2263</v>
      </c>
      <c r="AF1509" s="700" t="s">
        <v>2263</v>
      </c>
      <c r="AG1509" s="700" t="s">
        <v>2263</v>
      </c>
      <c r="AH1509" s="700" t="s">
        <v>2263</v>
      </c>
      <c r="AI1509" s="700" t="s">
        <v>2263</v>
      </c>
      <c r="AJ1509" s="700" t="s">
        <v>2263</v>
      </c>
      <c r="AK1509" s="700" t="s">
        <v>2263</v>
      </c>
      <c r="AL1509" s="700" t="s">
        <v>2263</v>
      </c>
      <c r="AM1509" s="726"/>
      <c r="AN1509" s="726"/>
      <c r="AO1509" s="726"/>
      <c r="AP1509" s="726"/>
      <c r="AQ1509" s="726"/>
      <c r="AR1509" s="726"/>
      <c r="AS1509" s="726"/>
      <c r="AT1509" s="726"/>
      <c r="AU1509" s="726"/>
      <c r="AV1509" s="726"/>
      <c r="AW1509" s="726"/>
      <c r="AX1509" s="726"/>
      <c r="AY1509" s="726"/>
      <c r="AZ1509" s="726"/>
      <c r="BA1509" s="726"/>
      <c r="BB1509" s="726"/>
      <c r="BC1509" s="726"/>
      <c r="BD1509" s="726"/>
      <c r="BE1509" s="726"/>
      <c r="BF1509" s="726"/>
      <c r="BG1509" s="726"/>
      <c r="BH1509" s="726"/>
      <c r="BI1509" s="726"/>
      <c r="BJ1509" s="726"/>
      <c r="BK1509" s="726"/>
      <c r="BL1509" s="726"/>
    </row>
    <row r="1510" spans="1:64" ht="12" customHeight="1" outlineLevel="1" x14ac:dyDescent="0.2">
      <c r="A1510" s="745"/>
      <c r="B1510" s="786" t="s">
        <v>2176</v>
      </c>
      <c r="C1510" s="783"/>
      <c r="D1510" s="688" t="s">
        <v>2231</v>
      </c>
      <c r="E1510" s="700" t="s">
        <v>2263</v>
      </c>
      <c r="F1510" s="700" t="s">
        <v>2263</v>
      </c>
      <c r="G1510" s="700" t="s">
        <v>2263</v>
      </c>
      <c r="H1510" s="700" t="s">
        <v>2263</v>
      </c>
      <c r="I1510" s="700" t="s">
        <v>2263</v>
      </c>
      <c r="J1510" s="700" t="s">
        <v>2263</v>
      </c>
      <c r="K1510" s="700" t="s">
        <v>2263</v>
      </c>
      <c r="L1510" s="700" t="s">
        <v>2263</v>
      </c>
      <c r="M1510" s="700" t="s">
        <v>2263</v>
      </c>
      <c r="N1510" s="700" t="s">
        <v>2263</v>
      </c>
      <c r="O1510" s="700" t="s">
        <v>2263</v>
      </c>
      <c r="P1510" s="700" t="s">
        <v>2263</v>
      </c>
      <c r="Q1510" s="700" t="s">
        <v>2263</v>
      </c>
      <c r="R1510" s="700" t="s">
        <v>2263</v>
      </c>
      <c r="S1510" s="700" t="s">
        <v>2263</v>
      </c>
      <c r="T1510" s="700" t="s">
        <v>2263</v>
      </c>
      <c r="U1510" s="700" t="s">
        <v>2263</v>
      </c>
      <c r="V1510" s="700" t="s">
        <v>2263</v>
      </c>
      <c r="W1510" s="700" t="s">
        <v>2263</v>
      </c>
      <c r="X1510" s="700" t="s">
        <v>2263</v>
      </c>
      <c r="Y1510" s="700" t="s">
        <v>2263</v>
      </c>
      <c r="Z1510" s="700" t="s">
        <v>2263</v>
      </c>
      <c r="AA1510" s="700" t="s">
        <v>2263</v>
      </c>
      <c r="AB1510" s="700" t="s">
        <v>2263</v>
      </c>
      <c r="AC1510" s="700" t="s">
        <v>2263</v>
      </c>
      <c r="AD1510" s="700" t="s">
        <v>2263</v>
      </c>
      <c r="AE1510" s="700" t="s">
        <v>2263</v>
      </c>
      <c r="AF1510" s="700" t="s">
        <v>2263</v>
      </c>
      <c r="AG1510" s="700" t="s">
        <v>2263</v>
      </c>
      <c r="AH1510" s="700" t="s">
        <v>2263</v>
      </c>
      <c r="AI1510" s="700" t="s">
        <v>2263</v>
      </c>
      <c r="AJ1510" s="700" t="s">
        <v>2263</v>
      </c>
      <c r="AK1510" s="700" t="s">
        <v>2263</v>
      </c>
      <c r="AL1510" s="700" t="s">
        <v>2263</v>
      </c>
      <c r="AM1510" s="726"/>
      <c r="AN1510" s="726"/>
      <c r="AO1510" s="726"/>
      <c r="AP1510" s="726"/>
      <c r="AQ1510" s="726"/>
      <c r="AR1510" s="726"/>
      <c r="AS1510" s="726"/>
      <c r="AT1510" s="726"/>
      <c r="AU1510" s="726"/>
      <c r="AV1510" s="726"/>
      <c r="AW1510" s="726"/>
      <c r="AX1510" s="726"/>
      <c r="AY1510" s="726"/>
      <c r="AZ1510" s="726"/>
      <c r="BA1510" s="726"/>
      <c r="BB1510" s="726"/>
      <c r="BC1510" s="726"/>
      <c r="BD1510" s="726"/>
      <c r="BE1510" s="726"/>
      <c r="BF1510" s="726"/>
      <c r="BG1510" s="726"/>
      <c r="BH1510" s="726"/>
      <c r="BI1510" s="726"/>
      <c r="BJ1510" s="726"/>
      <c r="BK1510" s="726"/>
      <c r="BL1510" s="726"/>
    </row>
    <row r="1511" spans="1:64" ht="12" customHeight="1" outlineLevel="1" x14ac:dyDescent="0.2">
      <c r="A1511" s="745"/>
      <c r="B1511" s="786" t="s">
        <v>2178</v>
      </c>
      <c r="C1511" s="783"/>
      <c r="D1511" s="688" t="s">
        <v>2232</v>
      </c>
      <c r="E1511" s="700" t="s">
        <v>2263</v>
      </c>
      <c r="F1511" s="700" t="s">
        <v>2263</v>
      </c>
      <c r="G1511" s="700" t="s">
        <v>2263</v>
      </c>
      <c r="H1511" s="700" t="s">
        <v>2263</v>
      </c>
      <c r="I1511" s="700" t="s">
        <v>2263</v>
      </c>
      <c r="J1511" s="700" t="s">
        <v>2263</v>
      </c>
      <c r="K1511" s="700" t="s">
        <v>2263</v>
      </c>
      <c r="L1511" s="700" t="s">
        <v>2263</v>
      </c>
      <c r="M1511" s="700" t="s">
        <v>2263</v>
      </c>
      <c r="N1511" s="700" t="s">
        <v>2263</v>
      </c>
      <c r="O1511" s="700" t="s">
        <v>2263</v>
      </c>
      <c r="P1511" s="700" t="s">
        <v>2263</v>
      </c>
      <c r="Q1511" s="700" t="s">
        <v>2263</v>
      </c>
      <c r="R1511" s="700" t="s">
        <v>2263</v>
      </c>
      <c r="S1511" s="700" t="s">
        <v>2263</v>
      </c>
      <c r="T1511" s="700" t="s">
        <v>2263</v>
      </c>
      <c r="U1511" s="700" t="s">
        <v>2263</v>
      </c>
      <c r="V1511" s="700" t="s">
        <v>2263</v>
      </c>
      <c r="W1511" s="700" t="s">
        <v>2263</v>
      </c>
      <c r="X1511" s="700" t="s">
        <v>2263</v>
      </c>
      <c r="Y1511" s="700" t="s">
        <v>2263</v>
      </c>
      <c r="Z1511" s="700" t="s">
        <v>2263</v>
      </c>
      <c r="AA1511" s="700" t="s">
        <v>2263</v>
      </c>
      <c r="AB1511" s="700" t="s">
        <v>2263</v>
      </c>
      <c r="AC1511" s="700" t="s">
        <v>2263</v>
      </c>
      <c r="AD1511" s="700" t="s">
        <v>2263</v>
      </c>
      <c r="AE1511" s="700" t="s">
        <v>2263</v>
      </c>
      <c r="AF1511" s="700" t="s">
        <v>2263</v>
      </c>
      <c r="AG1511" s="700" t="s">
        <v>2263</v>
      </c>
      <c r="AH1511" s="700" t="s">
        <v>2263</v>
      </c>
      <c r="AI1511" s="700" t="s">
        <v>2263</v>
      </c>
      <c r="AJ1511" s="700" t="s">
        <v>2263</v>
      </c>
      <c r="AK1511" s="700" t="s">
        <v>2263</v>
      </c>
      <c r="AL1511" s="700" t="s">
        <v>2263</v>
      </c>
      <c r="AM1511" s="726"/>
      <c r="AN1511" s="726"/>
      <c r="AO1511" s="726"/>
      <c r="AP1511" s="726"/>
      <c r="AQ1511" s="726"/>
      <c r="AR1511" s="726"/>
      <c r="AS1511" s="726"/>
      <c r="AT1511" s="726"/>
      <c r="AU1511" s="726"/>
      <c r="AV1511" s="726"/>
      <c r="AW1511" s="726"/>
      <c r="AX1511" s="726"/>
      <c r="AY1511" s="726"/>
      <c r="AZ1511" s="726"/>
      <c r="BA1511" s="726"/>
      <c r="BB1511" s="726"/>
      <c r="BC1511" s="726"/>
      <c r="BD1511" s="726"/>
      <c r="BE1511" s="726"/>
      <c r="BF1511" s="726"/>
      <c r="BG1511" s="726"/>
      <c r="BH1511" s="726"/>
      <c r="BI1511" s="726"/>
      <c r="BJ1511" s="726"/>
      <c r="BK1511" s="726"/>
      <c r="BL1511" s="726"/>
    </row>
    <row r="1512" spans="1:64" ht="12" customHeight="1" outlineLevel="1" x14ac:dyDescent="0.2">
      <c r="A1512" s="745"/>
      <c r="B1512" s="786" t="s">
        <v>2180</v>
      </c>
      <c r="C1512" s="783"/>
      <c r="D1512" s="688" t="s">
        <v>2233</v>
      </c>
      <c r="E1512" s="700" t="s">
        <v>2263</v>
      </c>
      <c r="F1512" s="700" t="s">
        <v>2263</v>
      </c>
      <c r="G1512" s="700" t="s">
        <v>2263</v>
      </c>
      <c r="H1512" s="700" t="s">
        <v>2263</v>
      </c>
      <c r="I1512" s="700" t="s">
        <v>2263</v>
      </c>
      <c r="J1512" s="700" t="s">
        <v>2263</v>
      </c>
      <c r="K1512" s="700" t="s">
        <v>2263</v>
      </c>
      <c r="L1512" s="700" t="s">
        <v>2263</v>
      </c>
      <c r="M1512" s="700" t="s">
        <v>2263</v>
      </c>
      <c r="N1512" s="700" t="s">
        <v>2263</v>
      </c>
      <c r="O1512" s="700" t="s">
        <v>2263</v>
      </c>
      <c r="P1512" s="700" t="s">
        <v>2263</v>
      </c>
      <c r="Q1512" s="700" t="s">
        <v>2263</v>
      </c>
      <c r="R1512" s="700" t="s">
        <v>2263</v>
      </c>
      <c r="S1512" s="700" t="s">
        <v>2263</v>
      </c>
      <c r="T1512" s="700" t="s">
        <v>2263</v>
      </c>
      <c r="U1512" s="700" t="s">
        <v>2263</v>
      </c>
      <c r="V1512" s="700" t="s">
        <v>2263</v>
      </c>
      <c r="W1512" s="700" t="s">
        <v>2263</v>
      </c>
      <c r="X1512" s="700" t="s">
        <v>2263</v>
      </c>
      <c r="Y1512" s="700" t="s">
        <v>2263</v>
      </c>
      <c r="Z1512" s="700" t="s">
        <v>2263</v>
      </c>
      <c r="AA1512" s="700" t="s">
        <v>2263</v>
      </c>
      <c r="AB1512" s="700" t="s">
        <v>2263</v>
      </c>
      <c r="AC1512" s="700" t="s">
        <v>2263</v>
      </c>
      <c r="AD1512" s="700" t="s">
        <v>2263</v>
      </c>
      <c r="AE1512" s="700" t="s">
        <v>2263</v>
      </c>
      <c r="AF1512" s="700" t="s">
        <v>2263</v>
      </c>
      <c r="AG1512" s="700" t="s">
        <v>2263</v>
      </c>
      <c r="AH1512" s="700" t="s">
        <v>2263</v>
      </c>
      <c r="AI1512" s="700" t="s">
        <v>2263</v>
      </c>
      <c r="AJ1512" s="700" t="s">
        <v>2263</v>
      </c>
      <c r="AK1512" s="700" t="s">
        <v>2263</v>
      </c>
      <c r="AL1512" s="700" t="s">
        <v>2263</v>
      </c>
      <c r="AM1512" s="726"/>
      <c r="AN1512" s="726"/>
      <c r="AO1512" s="726"/>
      <c r="AP1512" s="726"/>
      <c r="AQ1512" s="726"/>
      <c r="AR1512" s="726"/>
      <c r="AS1512" s="726"/>
      <c r="AT1512" s="726"/>
      <c r="AU1512" s="726"/>
      <c r="AV1512" s="726"/>
      <c r="AW1512" s="726"/>
      <c r="AX1512" s="726"/>
      <c r="AY1512" s="726"/>
      <c r="AZ1512" s="726"/>
      <c r="BA1512" s="726"/>
      <c r="BB1512" s="726"/>
      <c r="BC1512" s="726"/>
      <c r="BD1512" s="726"/>
      <c r="BE1512" s="726"/>
      <c r="BF1512" s="726"/>
      <c r="BG1512" s="726"/>
      <c r="BH1512" s="726"/>
      <c r="BI1512" s="726"/>
      <c r="BJ1512" s="726"/>
      <c r="BK1512" s="726"/>
      <c r="BL1512" s="726"/>
    </row>
    <row r="1513" spans="1:64" ht="12" customHeight="1" outlineLevel="1" x14ac:dyDescent="0.2">
      <c r="A1513" s="745"/>
      <c r="B1513" s="786" t="s">
        <v>2234</v>
      </c>
      <c r="C1513" s="783"/>
      <c r="D1513" s="688" t="s">
        <v>2235</v>
      </c>
      <c r="E1513" s="700" t="s">
        <v>2263</v>
      </c>
      <c r="F1513" s="700" t="s">
        <v>2263</v>
      </c>
      <c r="G1513" s="700" t="s">
        <v>2263</v>
      </c>
      <c r="H1513" s="700" t="s">
        <v>2263</v>
      </c>
      <c r="I1513" s="700" t="s">
        <v>2263</v>
      </c>
      <c r="J1513" s="700" t="s">
        <v>2263</v>
      </c>
      <c r="K1513" s="700" t="s">
        <v>2263</v>
      </c>
      <c r="L1513" s="700" t="s">
        <v>2263</v>
      </c>
      <c r="M1513" s="700" t="s">
        <v>2263</v>
      </c>
      <c r="N1513" s="700" t="s">
        <v>2263</v>
      </c>
      <c r="O1513" s="700" t="s">
        <v>2263</v>
      </c>
      <c r="P1513" s="700" t="s">
        <v>2263</v>
      </c>
      <c r="Q1513" s="700" t="s">
        <v>2263</v>
      </c>
      <c r="R1513" s="700" t="s">
        <v>2263</v>
      </c>
      <c r="S1513" s="700" t="s">
        <v>2263</v>
      </c>
      <c r="T1513" s="700" t="s">
        <v>2263</v>
      </c>
      <c r="U1513" s="700" t="s">
        <v>2263</v>
      </c>
      <c r="V1513" s="700" t="s">
        <v>2263</v>
      </c>
      <c r="W1513" s="700" t="s">
        <v>2263</v>
      </c>
      <c r="X1513" s="700" t="s">
        <v>2263</v>
      </c>
      <c r="Y1513" s="700" t="s">
        <v>2263</v>
      </c>
      <c r="Z1513" s="700" t="s">
        <v>2263</v>
      </c>
      <c r="AA1513" s="700" t="s">
        <v>2263</v>
      </c>
      <c r="AB1513" s="700" t="s">
        <v>2263</v>
      </c>
      <c r="AC1513" s="700" t="s">
        <v>2263</v>
      </c>
      <c r="AD1513" s="700" t="s">
        <v>2263</v>
      </c>
      <c r="AE1513" s="700" t="s">
        <v>2263</v>
      </c>
      <c r="AF1513" s="700" t="s">
        <v>2263</v>
      </c>
      <c r="AG1513" s="700" t="s">
        <v>2263</v>
      </c>
      <c r="AH1513" s="700" t="s">
        <v>2263</v>
      </c>
      <c r="AI1513" s="700" t="s">
        <v>2263</v>
      </c>
      <c r="AJ1513" s="700" t="s">
        <v>2263</v>
      </c>
      <c r="AK1513" s="700" t="s">
        <v>2263</v>
      </c>
      <c r="AL1513" s="700" t="s">
        <v>2263</v>
      </c>
      <c r="AM1513" s="726"/>
      <c r="AN1513" s="726"/>
      <c r="AO1513" s="726"/>
      <c r="AP1513" s="726"/>
      <c r="AQ1513" s="726"/>
      <c r="AR1513" s="726"/>
      <c r="AS1513" s="726"/>
      <c r="AT1513" s="726"/>
      <c r="AU1513" s="726"/>
      <c r="AV1513" s="726"/>
      <c r="AW1513" s="726"/>
      <c r="AX1513" s="726"/>
      <c r="AY1513" s="726"/>
      <c r="AZ1513" s="726"/>
      <c r="BA1513" s="726"/>
      <c r="BB1513" s="726"/>
      <c r="BC1513" s="726"/>
      <c r="BD1513" s="726"/>
      <c r="BE1513" s="726"/>
      <c r="BF1513" s="726"/>
      <c r="BG1513" s="726"/>
      <c r="BH1513" s="726"/>
      <c r="BI1513" s="726"/>
      <c r="BJ1513" s="726"/>
      <c r="BK1513" s="726"/>
      <c r="BL1513" s="726"/>
    </row>
    <row r="1514" spans="1:64" ht="12" customHeight="1" outlineLevel="1" x14ac:dyDescent="0.2">
      <c r="A1514" s="745"/>
      <c r="B1514" s="786"/>
      <c r="C1514" s="783"/>
      <c r="D1514" s="766"/>
      <c r="E1514" s="784"/>
      <c r="F1514" s="784"/>
      <c r="G1514" s="784"/>
      <c r="H1514" s="784"/>
      <c r="I1514" s="784"/>
      <c r="J1514" s="784"/>
      <c r="K1514" s="784"/>
      <c r="L1514" s="784"/>
      <c r="M1514" s="784"/>
      <c r="N1514" s="784"/>
      <c r="O1514" s="784"/>
      <c r="P1514" s="784"/>
      <c r="Q1514" s="784"/>
      <c r="R1514" s="784"/>
      <c r="S1514" s="784"/>
      <c r="T1514" s="784"/>
      <c r="U1514" s="784"/>
      <c r="V1514" s="784"/>
      <c r="W1514" s="784"/>
      <c r="X1514" s="784"/>
      <c r="Y1514" s="784"/>
      <c r="Z1514" s="784"/>
      <c r="AA1514" s="784"/>
      <c r="AB1514" s="784"/>
      <c r="AC1514" s="784"/>
      <c r="AD1514" s="784"/>
      <c r="AE1514" s="784"/>
      <c r="AF1514" s="784"/>
      <c r="AG1514" s="784"/>
      <c r="AH1514" s="784"/>
      <c r="AI1514" s="784"/>
      <c r="AJ1514" s="784"/>
      <c r="AK1514" s="784"/>
      <c r="AL1514" s="784"/>
      <c r="AM1514" s="726"/>
      <c r="AN1514" s="726"/>
      <c r="AO1514" s="726"/>
      <c r="AP1514" s="726"/>
      <c r="AQ1514" s="726"/>
      <c r="AR1514" s="726"/>
      <c r="AS1514" s="726"/>
      <c r="AT1514" s="726"/>
      <c r="AU1514" s="726"/>
      <c r="AV1514" s="726"/>
      <c r="AW1514" s="726"/>
      <c r="AX1514" s="726"/>
      <c r="AY1514" s="726"/>
      <c r="AZ1514" s="726"/>
      <c r="BA1514" s="726"/>
      <c r="BB1514" s="726"/>
      <c r="BC1514" s="726"/>
      <c r="BD1514" s="726"/>
      <c r="BE1514" s="726"/>
      <c r="BF1514" s="726"/>
      <c r="BG1514" s="726"/>
      <c r="BH1514" s="726"/>
      <c r="BI1514" s="726"/>
      <c r="BJ1514" s="726"/>
      <c r="BK1514" s="726"/>
      <c r="BL1514" s="726"/>
    </row>
    <row r="1515" spans="1:64" ht="12" customHeight="1" x14ac:dyDescent="0.2">
      <c r="A1515" s="781" t="s">
        <v>2256</v>
      </c>
      <c r="B1515" s="786"/>
      <c r="C1515" s="783"/>
      <c r="D1515" s="766"/>
      <c r="E1515" s="784"/>
      <c r="F1515" s="784"/>
      <c r="G1515" s="784"/>
      <c r="H1515" s="784"/>
      <c r="I1515" s="784"/>
      <c r="J1515" s="784"/>
      <c r="K1515" s="784"/>
      <c r="L1515" s="784"/>
      <c r="M1515" s="784"/>
      <c r="N1515" s="784"/>
      <c r="O1515" s="784"/>
      <c r="P1515" s="784"/>
      <c r="Q1515" s="784"/>
      <c r="R1515" s="784"/>
      <c r="S1515" s="784"/>
      <c r="T1515" s="784"/>
      <c r="U1515" s="784"/>
      <c r="V1515" s="784"/>
      <c r="W1515" s="784"/>
      <c r="X1515" s="784"/>
      <c r="Y1515" s="784"/>
      <c r="Z1515" s="784"/>
      <c r="AA1515" s="784"/>
      <c r="AB1515" s="784"/>
      <c r="AC1515" s="784"/>
      <c r="AD1515" s="784"/>
      <c r="AE1515" s="784"/>
      <c r="AF1515" s="784"/>
      <c r="AG1515" s="784"/>
      <c r="AH1515" s="784"/>
      <c r="AI1515" s="784"/>
      <c r="AJ1515" s="784"/>
      <c r="AK1515" s="784"/>
      <c r="AL1515" s="784"/>
      <c r="AM1515" s="726"/>
      <c r="AN1515" s="726"/>
      <c r="AO1515" s="726"/>
      <c r="AP1515" s="726"/>
      <c r="AQ1515" s="726"/>
      <c r="AR1515" s="726"/>
      <c r="AS1515" s="726"/>
      <c r="AT1515" s="726"/>
      <c r="AU1515" s="726"/>
      <c r="AV1515" s="726"/>
      <c r="AW1515" s="726"/>
      <c r="AX1515" s="726"/>
      <c r="AY1515" s="726"/>
      <c r="AZ1515" s="726"/>
      <c r="BA1515" s="726"/>
      <c r="BB1515" s="726"/>
      <c r="BC1515" s="726"/>
      <c r="BD1515" s="726"/>
      <c r="BE1515" s="726"/>
      <c r="BF1515" s="726"/>
      <c r="BG1515" s="726"/>
      <c r="BH1515" s="726"/>
      <c r="BI1515" s="726"/>
      <c r="BJ1515" s="726"/>
      <c r="BK1515" s="726"/>
      <c r="BL1515" s="726"/>
    </row>
    <row r="1516" spans="1:64" ht="12" customHeight="1" x14ac:dyDescent="0.2">
      <c r="A1516" s="771"/>
      <c r="B1516" s="786"/>
      <c r="C1516" s="783"/>
      <c r="D1516" s="688"/>
      <c r="E1516" s="699" t="s">
        <v>585</v>
      </c>
      <c r="F1516" s="699" t="s">
        <v>586</v>
      </c>
      <c r="G1516" s="699" t="s">
        <v>587</v>
      </c>
      <c r="H1516" s="699" t="s">
        <v>588</v>
      </c>
      <c r="I1516" s="699" t="s">
        <v>589</v>
      </c>
      <c r="J1516" s="699" t="s">
        <v>590</v>
      </c>
      <c r="K1516" s="699" t="s">
        <v>591</v>
      </c>
      <c r="L1516" s="699" t="s">
        <v>592</v>
      </c>
      <c r="M1516" s="699" t="s">
        <v>593</v>
      </c>
      <c r="N1516" s="699" t="s">
        <v>594</v>
      </c>
      <c r="O1516" s="699" t="s">
        <v>595</v>
      </c>
      <c r="P1516" s="699" t="s">
        <v>596</v>
      </c>
      <c r="Q1516" s="699" t="s">
        <v>597</v>
      </c>
      <c r="R1516" s="699" t="s">
        <v>598</v>
      </c>
      <c r="S1516" s="699" t="s">
        <v>619</v>
      </c>
      <c r="T1516" s="699" t="s">
        <v>783</v>
      </c>
      <c r="U1516" s="699" t="s">
        <v>752</v>
      </c>
      <c r="V1516" s="699" t="s">
        <v>753</v>
      </c>
      <c r="W1516" s="699" t="s">
        <v>754</v>
      </c>
      <c r="X1516" s="699" t="s">
        <v>755</v>
      </c>
      <c r="Y1516" s="699" t="s">
        <v>756</v>
      </c>
      <c r="Z1516" s="699" t="s">
        <v>757</v>
      </c>
      <c r="AA1516" s="699" t="s">
        <v>758</v>
      </c>
      <c r="AB1516" s="699" t="s">
        <v>759</v>
      </c>
      <c r="AC1516" s="699" t="s">
        <v>760</v>
      </c>
      <c r="AD1516" s="699" t="s">
        <v>761</v>
      </c>
      <c r="AE1516" s="699" t="s">
        <v>762</v>
      </c>
      <c r="AF1516" s="699" t="s">
        <v>763</v>
      </c>
      <c r="AG1516" s="699" t="s">
        <v>764</v>
      </c>
      <c r="AH1516" s="699" t="s">
        <v>765</v>
      </c>
      <c r="AI1516" s="699" t="s">
        <v>766</v>
      </c>
      <c r="AJ1516" s="699" t="s">
        <v>767</v>
      </c>
      <c r="AK1516" s="699" t="s">
        <v>768</v>
      </c>
      <c r="AL1516" s="699" t="s">
        <v>769</v>
      </c>
      <c r="AM1516" s="726"/>
      <c r="AN1516" s="726"/>
      <c r="AO1516" s="726"/>
      <c r="AP1516" s="726"/>
      <c r="AQ1516" s="726"/>
      <c r="AR1516" s="726"/>
      <c r="AS1516" s="726"/>
      <c r="AT1516" s="726"/>
      <c r="AU1516" s="726"/>
      <c r="AV1516" s="726"/>
      <c r="AW1516" s="726"/>
      <c r="AX1516" s="726"/>
      <c r="AY1516" s="726"/>
      <c r="AZ1516" s="726"/>
      <c r="BA1516" s="726"/>
      <c r="BB1516" s="726"/>
      <c r="BC1516" s="726"/>
      <c r="BD1516" s="726"/>
      <c r="BE1516" s="726"/>
      <c r="BF1516" s="726"/>
      <c r="BG1516" s="726"/>
      <c r="BH1516" s="726"/>
      <c r="BI1516" s="726"/>
      <c r="BJ1516" s="726"/>
      <c r="BK1516" s="726"/>
      <c r="BL1516" s="726"/>
    </row>
    <row r="1517" spans="1:64" ht="12" customHeight="1" outlineLevel="1" x14ac:dyDescent="0.2">
      <c r="A1517" s="785"/>
      <c r="B1517" s="786" t="s">
        <v>2182</v>
      </c>
      <c r="C1517" s="783"/>
      <c r="D1517" s="688" t="s">
        <v>2236</v>
      </c>
      <c r="E1517" s="700" t="s">
        <v>2263</v>
      </c>
      <c r="F1517" s="700" t="s">
        <v>2263</v>
      </c>
      <c r="G1517" s="700" t="s">
        <v>2263</v>
      </c>
      <c r="H1517" s="700" t="s">
        <v>2263</v>
      </c>
      <c r="I1517" s="700" t="s">
        <v>2263</v>
      </c>
      <c r="J1517" s="700" t="s">
        <v>2263</v>
      </c>
      <c r="K1517" s="700" t="s">
        <v>2263</v>
      </c>
      <c r="L1517" s="700" t="s">
        <v>2263</v>
      </c>
      <c r="M1517" s="700" t="s">
        <v>2263</v>
      </c>
      <c r="N1517" s="700" t="s">
        <v>2263</v>
      </c>
      <c r="O1517" s="700" t="s">
        <v>2263</v>
      </c>
      <c r="P1517" s="700" t="s">
        <v>2263</v>
      </c>
      <c r="Q1517" s="700" t="s">
        <v>2263</v>
      </c>
      <c r="R1517" s="700" t="s">
        <v>2263</v>
      </c>
      <c r="S1517" s="700" t="s">
        <v>2263</v>
      </c>
      <c r="T1517" s="700" t="s">
        <v>2263</v>
      </c>
      <c r="U1517" s="700" t="s">
        <v>2263</v>
      </c>
      <c r="V1517" s="700" t="s">
        <v>2263</v>
      </c>
      <c r="W1517" s="700" t="s">
        <v>2263</v>
      </c>
      <c r="X1517" s="700" t="s">
        <v>2263</v>
      </c>
      <c r="Y1517" s="700" t="s">
        <v>2263</v>
      </c>
      <c r="Z1517" s="700" t="s">
        <v>2263</v>
      </c>
      <c r="AA1517" s="700" t="s">
        <v>2263</v>
      </c>
      <c r="AB1517" s="700" t="s">
        <v>2263</v>
      </c>
      <c r="AC1517" s="700" t="s">
        <v>2263</v>
      </c>
      <c r="AD1517" s="700" t="s">
        <v>2263</v>
      </c>
      <c r="AE1517" s="700" t="s">
        <v>2263</v>
      </c>
      <c r="AF1517" s="700" t="s">
        <v>2263</v>
      </c>
      <c r="AG1517" s="700" t="s">
        <v>2263</v>
      </c>
      <c r="AH1517" s="700" t="s">
        <v>2263</v>
      </c>
      <c r="AI1517" s="700" t="s">
        <v>2263</v>
      </c>
      <c r="AJ1517" s="700" t="s">
        <v>2263</v>
      </c>
      <c r="AK1517" s="700" t="s">
        <v>2263</v>
      </c>
      <c r="AL1517" s="700" t="s">
        <v>2263</v>
      </c>
      <c r="AM1517" s="726"/>
      <c r="AN1517" s="726"/>
      <c r="AO1517" s="726"/>
      <c r="AP1517" s="726"/>
      <c r="AQ1517" s="726"/>
      <c r="AR1517" s="726"/>
      <c r="AS1517" s="726"/>
      <c r="AT1517" s="726"/>
      <c r="AU1517" s="726"/>
      <c r="AV1517" s="726"/>
      <c r="AW1517" s="726"/>
      <c r="AX1517" s="726"/>
      <c r="AY1517" s="726"/>
      <c r="AZ1517" s="726"/>
      <c r="BA1517" s="726"/>
      <c r="BB1517" s="726"/>
      <c r="BC1517" s="726"/>
      <c r="BD1517" s="726"/>
      <c r="BE1517" s="726"/>
      <c r="BF1517" s="726"/>
      <c r="BG1517" s="726"/>
      <c r="BH1517" s="726"/>
      <c r="BI1517" s="726"/>
      <c r="BJ1517" s="726"/>
      <c r="BK1517" s="726"/>
      <c r="BL1517" s="726"/>
    </row>
    <row r="1518" spans="1:64" ht="12" customHeight="1" outlineLevel="1" x14ac:dyDescent="0.2">
      <c r="A1518" s="785"/>
      <c r="B1518" s="786" t="s">
        <v>2184</v>
      </c>
      <c r="C1518" s="783"/>
      <c r="D1518" s="688" t="s">
        <v>2237</v>
      </c>
      <c r="E1518" s="700" t="s">
        <v>2263</v>
      </c>
      <c r="F1518" s="700" t="s">
        <v>2263</v>
      </c>
      <c r="G1518" s="700" t="s">
        <v>2263</v>
      </c>
      <c r="H1518" s="700" t="s">
        <v>2263</v>
      </c>
      <c r="I1518" s="700" t="s">
        <v>2263</v>
      </c>
      <c r="J1518" s="700" t="s">
        <v>2263</v>
      </c>
      <c r="K1518" s="700" t="s">
        <v>2263</v>
      </c>
      <c r="L1518" s="700" t="s">
        <v>2263</v>
      </c>
      <c r="M1518" s="700" t="s">
        <v>2263</v>
      </c>
      <c r="N1518" s="700" t="s">
        <v>2263</v>
      </c>
      <c r="O1518" s="700" t="s">
        <v>2263</v>
      </c>
      <c r="P1518" s="700" t="s">
        <v>2263</v>
      </c>
      <c r="Q1518" s="700" t="s">
        <v>2263</v>
      </c>
      <c r="R1518" s="700" t="s">
        <v>2263</v>
      </c>
      <c r="S1518" s="700" t="s">
        <v>2263</v>
      </c>
      <c r="T1518" s="700" t="s">
        <v>2263</v>
      </c>
      <c r="U1518" s="700" t="s">
        <v>2263</v>
      </c>
      <c r="V1518" s="700" t="s">
        <v>2263</v>
      </c>
      <c r="W1518" s="700" t="s">
        <v>2263</v>
      </c>
      <c r="X1518" s="700" t="s">
        <v>2263</v>
      </c>
      <c r="Y1518" s="700" t="s">
        <v>2263</v>
      </c>
      <c r="Z1518" s="700" t="s">
        <v>2263</v>
      </c>
      <c r="AA1518" s="700" t="s">
        <v>2263</v>
      </c>
      <c r="AB1518" s="700" t="s">
        <v>2263</v>
      </c>
      <c r="AC1518" s="700" t="s">
        <v>2263</v>
      </c>
      <c r="AD1518" s="700" t="s">
        <v>2263</v>
      </c>
      <c r="AE1518" s="700" t="s">
        <v>2263</v>
      </c>
      <c r="AF1518" s="700" t="s">
        <v>2263</v>
      </c>
      <c r="AG1518" s="700" t="s">
        <v>2263</v>
      </c>
      <c r="AH1518" s="700" t="s">
        <v>2263</v>
      </c>
      <c r="AI1518" s="700" t="s">
        <v>2263</v>
      </c>
      <c r="AJ1518" s="700" t="s">
        <v>2263</v>
      </c>
      <c r="AK1518" s="700" t="s">
        <v>2263</v>
      </c>
      <c r="AL1518" s="700" t="s">
        <v>2263</v>
      </c>
      <c r="AM1518" s="726"/>
      <c r="AN1518" s="726"/>
      <c r="AO1518" s="726"/>
      <c r="AP1518" s="726"/>
      <c r="AQ1518" s="726"/>
      <c r="AR1518" s="726"/>
      <c r="AS1518" s="726"/>
      <c r="AT1518" s="726"/>
      <c r="AU1518" s="726"/>
      <c r="AV1518" s="726"/>
      <c r="AW1518" s="726"/>
      <c r="AX1518" s="726"/>
      <c r="AY1518" s="726"/>
      <c r="AZ1518" s="726"/>
      <c r="BA1518" s="726"/>
      <c r="BB1518" s="726"/>
      <c r="BC1518" s="726"/>
      <c r="BD1518" s="726"/>
      <c r="BE1518" s="726"/>
      <c r="BF1518" s="726"/>
      <c r="BG1518" s="726"/>
      <c r="BH1518" s="726"/>
      <c r="BI1518" s="726"/>
      <c r="BJ1518" s="726"/>
      <c r="BK1518" s="726"/>
      <c r="BL1518" s="726"/>
    </row>
    <row r="1519" spans="1:64" ht="12" customHeight="1" outlineLevel="1" x14ac:dyDescent="0.2">
      <c r="A1519" s="785"/>
      <c r="B1519" s="786" t="s">
        <v>2186</v>
      </c>
      <c r="C1519" s="783"/>
      <c r="D1519" s="688" t="s">
        <v>2238</v>
      </c>
      <c r="E1519" s="700" t="s">
        <v>2263</v>
      </c>
      <c r="F1519" s="700" t="s">
        <v>2263</v>
      </c>
      <c r="G1519" s="700" t="s">
        <v>2263</v>
      </c>
      <c r="H1519" s="700" t="s">
        <v>2263</v>
      </c>
      <c r="I1519" s="700" t="s">
        <v>2263</v>
      </c>
      <c r="J1519" s="700" t="s">
        <v>2263</v>
      </c>
      <c r="K1519" s="700" t="s">
        <v>2263</v>
      </c>
      <c r="L1519" s="700" t="s">
        <v>2263</v>
      </c>
      <c r="M1519" s="700" t="s">
        <v>2263</v>
      </c>
      <c r="N1519" s="700" t="s">
        <v>2263</v>
      </c>
      <c r="O1519" s="700" t="s">
        <v>2263</v>
      </c>
      <c r="P1519" s="700" t="s">
        <v>2263</v>
      </c>
      <c r="Q1519" s="700" t="s">
        <v>2263</v>
      </c>
      <c r="R1519" s="700" t="s">
        <v>2263</v>
      </c>
      <c r="S1519" s="700" t="s">
        <v>2263</v>
      </c>
      <c r="T1519" s="700" t="s">
        <v>2263</v>
      </c>
      <c r="U1519" s="700" t="s">
        <v>2263</v>
      </c>
      <c r="V1519" s="700" t="s">
        <v>2263</v>
      </c>
      <c r="W1519" s="700" t="s">
        <v>2263</v>
      </c>
      <c r="X1519" s="700" t="s">
        <v>2263</v>
      </c>
      <c r="Y1519" s="700" t="s">
        <v>2263</v>
      </c>
      <c r="Z1519" s="700" t="s">
        <v>2263</v>
      </c>
      <c r="AA1519" s="700" t="s">
        <v>2263</v>
      </c>
      <c r="AB1519" s="700" t="s">
        <v>2263</v>
      </c>
      <c r="AC1519" s="700" t="s">
        <v>2263</v>
      </c>
      <c r="AD1519" s="700" t="s">
        <v>2263</v>
      </c>
      <c r="AE1519" s="700" t="s">
        <v>2263</v>
      </c>
      <c r="AF1519" s="700" t="s">
        <v>2263</v>
      </c>
      <c r="AG1519" s="700" t="s">
        <v>2263</v>
      </c>
      <c r="AH1519" s="700" t="s">
        <v>2263</v>
      </c>
      <c r="AI1519" s="700" t="s">
        <v>2263</v>
      </c>
      <c r="AJ1519" s="700" t="s">
        <v>2263</v>
      </c>
      <c r="AK1519" s="700" t="s">
        <v>2263</v>
      </c>
      <c r="AL1519" s="700" t="s">
        <v>2263</v>
      </c>
      <c r="AM1519" s="726"/>
      <c r="AN1519" s="726"/>
      <c r="AO1519" s="726"/>
      <c r="AP1519" s="726"/>
      <c r="AQ1519" s="726"/>
      <c r="AR1519" s="726"/>
      <c r="AS1519" s="726"/>
      <c r="AT1519" s="726"/>
      <c r="AU1519" s="726"/>
      <c r="AV1519" s="726"/>
      <c r="AW1519" s="726"/>
      <c r="AX1519" s="726"/>
      <c r="AY1519" s="726"/>
      <c r="AZ1519" s="726"/>
      <c r="BA1519" s="726"/>
      <c r="BB1519" s="726"/>
      <c r="BC1519" s="726"/>
      <c r="BD1519" s="726"/>
      <c r="BE1519" s="726"/>
      <c r="BF1519" s="726"/>
      <c r="BG1519" s="726"/>
      <c r="BH1519" s="726"/>
      <c r="BI1519" s="726"/>
      <c r="BJ1519" s="726"/>
      <c r="BK1519" s="726"/>
      <c r="BL1519" s="726"/>
    </row>
    <row r="1520" spans="1:64" ht="12" customHeight="1" outlineLevel="1" x14ac:dyDescent="0.2">
      <c r="A1520" s="785"/>
      <c r="B1520" s="786" t="s">
        <v>2188</v>
      </c>
      <c r="C1520" s="783"/>
      <c r="D1520" s="688" t="s">
        <v>2239</v>
      </c>
      <c r="E1520" s="700" t="s">
        <v>2263</v>
      </c>
      <c r="F1520" s="700" t="s">
        <v>2263</v>
      </c>
      <c r="G1520" s="700" t="s">
        <v>2263</v>
      </c>
      <c r="H1520" s="700" t="s">
        <v>2263</v>
      </c>
      <c r="I1520" s="700" t="s">
        <v>2263</v>
      </c>
      <c r="J1520" s="700" t="s">
        <v>2263</v>
      </c>
      <c r="K1520" s="700" t="s">
        <v>2263</v>
      </c>
      <c r="L1520" s="700" t="s">
        <v>2263</v>
      </c>
      <c r="M1520" s="700" t="s">
        <v>2263</v>
      </c>
      <c r="N1520" s="700" t="s">
        <v>2263</v>
      </c>
      <c r="O1520" s="700" t="s">
        <v>2263</v>
      </c>
      <c r="P1520" s="700" t="s">
        <v>2263</v>
      </c>
      <c r="Q1520" s="700" t="s">
        <v>2263</v>
      </c>
      <c r="R1520" s="700" t="s">
        <v>2263</v>
      </c>
      <c r="S1520" s="700" t="s">
        <v>2263</v>
      </c>
      <c r="T1520" s="700" t="s">
        <v>2263</v>
      </c>
      <c r="U1520" s="700" t="s">
        <v>2263</v>
      </c>
      <c r="V1520" s="700" t="s">
        <v>2263</v>
      </c>
      <c r="W1520" s="700" t="s">
        <v>2263</v>
      </c>
      <c r="X1520" s="700" t="s">
        <v>2263</v>
      </c>
      <c r="Y1520" s="700" t="s">
        <v>2263</v>
      </c>
      <c r="Z1520" s="700" t="s">
        <v>2263</v>
      </c>
      <c r="AA1520" s="700" t="s">
        <v>2263</v>
      </c>
      <c r="AB1520" s="700" t="s">
        <v>2263</v>
      </c>
      <c r="AC1520" s="700" t="s">
        <v>2263</v>
      </c>
      <c r="AD1520" s="700" t="s">
        <v>2263</v>
      </c>
      <c r="AE1520" s="700" t="s">
        <v>2263</v>
      </c>
      <c r="AF1520" s="700" t="s">
        <v>2263</v>
      </c>
      <c r="AG1520" s="700" t="s">
        <v>2263</v>
      </c>
      <c r="AH1520" s="700" t="s">
        <v>2263</v>
      </c>
      <c r="AI1520" s="700" t="s">
        <v>2263</v>
      </c>
      <c r="AJ1520" s="700" t="s">
        <v>2263</v>
      </c>
      <c r="AK1520" s="700" t="s">
        <v>2263</v>
      </c>
      <c r="AL1520" s="700" t="s">
        <v>2263</v>
      </c>
      <c r="AM1520" s="726"/>
      <c r="AN1520" s="726"/>
      <c r="AO1520" s="726"/>
      <c r="AP1520" s="726"/>
      <c r="AQ1520" s="726"/>
      <c r="AR1520" s="726"/>
      <c r="AS1520" s="726"/>
      <c r="AT1520" s="726"/>
      <c r="AU1520" s="726"/>
      <c r="AV1520" s="726"/>
      <c r="AW1520" s="726"/>
      <c r="AX1520" s="726"/>
      <c r="AY1520" s="726"/>
      <c r="AZ1520" s="726"/>
      <c r="BA1520" s="726"/>
      <c r="BB1520" s="726"/>
      <c r="BC1520" s="726"/>
      <c r="BD1520" s="726"/>
      <c r="BE1520" s="726"/>
      <c r="BF1520" s="726"/>
      <c r="BG1520" s="726"/>
      <c r="BH1520" s="726"/>
      <c r="BI1520" s="726"/>
      <c r="BJ1520" s="726"/>
      <c r="BK1520" s="726"/>
      <c r="BL1520" s="726"/>
    </row>
    <row r="1521" spans="1:64" ht="12" customHeight="1" outlineLevel="1" x14ac:dyDescent="0.2">
      <c r="A1521" s="785"/>
      <c r="B1521" s="786" t="s">
        <v>2190</v>
      </c>
      <c r="C1521" s="783"/>
      <c r="D1521" s="688" t="s">
        <v>2240</v>
      </c>
      <c r="E1521" s="700" t="s">
        <v>2263</v>
      </c>
      <c r="F1521" s="700" t="s">
        <v>2263</v>
      </c>
      <c r="G1521" s="700" t="s">
        <v>2263</v>
      </c>
      <c r="H1521" s="700" t="s">
        <v>2263</v>
      </c>
      <c r="I1521" s="700" t="s">
        <v>2263</v>
      </c>
      <c r="J1521" s="700" t="s">
        <v>2263</v>
      </c>
      <c r="K1521" s="700" t="s">
        <v>2263</v>
      </c>
      <c r="L1521" s="700" t="s">
        <v>2263</v>
      </c>
      <c r="M1521" s="700" t="s">
        <v>2263</v>
      </c>
      <c r="N1521" s="700" t="s">
        <v>2263</v>
      </c>
      <c r="O1521" s="700" t="s">
        <v>2263</v>
      </c>
      <c r="P1521" s="700" t="s">
        <v>2263</v>
      </c>
      <c r="Q1521" s="700" t="s">
        <v>2263</v>
      </c>
      <c r="R1521" s="700" t="s">
        <v>2263</v>
      </c>
      <c r="S1521" s="700" t="s">
        <v>2263</v>
      </c>
      <c r="T1521" s="700" t="s">
        <v>2263</v>
      </c>
      <c r="U1521" s="700" t="s">
        <v>2263</v>
      </c>
      <c r="V1521" s="700" t="s">
        <v>2263</v>
      </c>
      <c r="W1521" s="700" t="s">
        <v>2263</v>
      </c>
      <c r="X1521" s="700" t="s">
        <v>2263</v>
      </c>
      <c r="Y1521" s="700" t="s">
        <v>2263</v>
      </c>
      <c r="Z1521" s="700" t="s">
        <v>2263</v>
      </c>
      <c r="AA1521" s="700" t="s">
        <v>2263</v>
      </c>
      <c r="AB1521" s="700" t="s">
        <v>2263</v>
      </c>
      <c r="AC1521" s="700" t="s">
        <v>2263</v>
      </c>
      <c r="AD1521" s="700" t="s">
        <v>2263</v>
      </c>
      <c r="AE1521" s="700" t="s">
        <v>2263</v>
      </c>
      <c r="AF1521" s="700" t="s">
        <v>2263</v>
      </c>
      <c r="AG1521" s="700" t="s">
        <v>2263</v>
      </c>
      <c r="AH1521" s="700" t="s">
        <v>2263</v>
      </c>
      <c r="AI1521" s="700" t="s">
        <v>2263</v>
      </c>
      <c r="AJ1521" s="700" t="s">
        <v>2263</v>
      </c>
      <c r="AK1521" s="700" t="s">
        <v>2263</v>
      </c>
      <c r="AL1521" s="700" t="s">
        <v>2263</v>
      </c>
      <c r="AM1521" s="726"/>
      <c r="AN1521" s="726"/>
      <c r="AO1521" s="726"/>
      <c r="AP1521" s="726"/>
      <c r="AQ1521" s="726"/>
      <c r="AR1521" s="726"/>
      <c r="AS1521" s="726"/>
      <c r="AT1521" s="726"/>
      <c r="AU1521" s="726"/>
      <c r="AV1521" s="726"/>
      <c r="AW1521" s="726"/>
      <c r="AX1521" s="726"/>
      <c r="AY1521" s="726"/>
      <c r="AZ1521" s="726"/>
      <c r="BA1521" s="726"/>
      <c r="BB1521" s="726"/>
      <c r="BC1521" s="726"/>
      <c r="BD1521" s="726"/>
      <c r="BE1521" s="726"/>
      <c r="BF1521" s="726"/>
      <c r="BG1521" s="726"/>
      <c r="BH1521" s="726"/>
      <c r="BI1521" s="726"/>
      <c r="BJ1521" s="726"/>
      <c r="BK1521" s="726"/>
      <c r="BL1521" s="726"/>
    </row>
    <row r="1522" spans="1:64" ht="12" customHeight="1" outlineLevel="1" x14ac:dyDescent="0.2">
      <c r="A1522" s="785"/>
      <c r="B1522" s="786" t="s">
        <v>2192</v>
      </c>
      <c r="C1522" s="783"/>
      <c r="D1522" s="688" t="s">
        <v>2241</v>
      </c>
      <c r="E1522" s="700" t="s">
        <v>2263</v>
      </c>
      <c r="F1522" s="700" t="s">
        <v>2263</v>
      </c>
      <c r="G1522" s="700" t="s">
        <v>2263</v>
      </c>
      <c r="H1522" s="700" t="s">
        <v>2263</v>
      </c>
      <c r="I1522" s="700" t="s">
        <v>2263</v>
      </c>
      <c r="J1522" s="700" t="s">
        <v>2263</v>
      </c>
      <c r="K1522" s="700" t="s">
        <v>2263</v>
      </c>
      <c r="L1522" s="700" t="s">
        <v>2263</v>
      </c>
      <c r="M1522" s="700" t="s">
        <v>2263</v>
      </c>
      <c r="N1522" s="700" t="s">
        <v>2263</v>
      </c>
      <c r="O1522" s="700" t="s">
        <v>2263</v>
      </c>
      <c r="P1522" s="700" t="s">
        <v>2263</v>
      </c>
      <c r="Q1522" s="700" t="s">
        <v>2263</v>
      </c>
      <c r="R1522" s="700" t="s">
        <v>2263</v>
      </c>
      <c r="S1522" s="700" t="s">
        <v>2263</v>
      </c>
      <c r="T1522" s="700" t="s">
        <v>2263</v>
      </c>
      <c r="U1522" s="700" t="s">
        <v>2263</v>
      </c>
      <c r="V1522" s="700" t="s">
        <v>2263</v>
      </c>
      <c r="W1522" s="700" t="s">
        <v>2263</v>
      </c>
      <c r="X1522" s="700" t="s">
        <v>2263</v>
      </c>
      <c r="Y1522" s="700" t="s">
        <v>2263</v>
      </c>
      <c r="Z1522" s="700" t="s">
        <v>2263</v>
      </c>
      <c r="AA1522" s="700" t="s">
        <v>2263</v>
      </c>
      <c r="AB1522" s="700" t="s">
        <v>2263</v>
      </c>
      <c r="AC1522" s="700" t="s">
        <v>2263</v>
      </c>
      <c r="AD1522" s="700" t="s">
        <v>2263</v>
      </c>
      <c r="AE1522" s="700" t="s">
        <v>2263</v>
      </c>
      <c r="AF1522" s="700" t="s">
        <v>2263</v>
      </c>
      <c r="AG1522" s="700" t="s">
        <v>2263</v>
      </c>
      <c r="AH1522" s="700" t="s">
        <v>2263</v>
      </c>
      <c r="AI1522" s="700" t="s">
        <v>2263</v>
      </c>
      <c r="AJ1522" s="700" t="s">
        <v>2263</v>
      </c>
      <c r="AK1522" s="700" t="s">
        <v>2263</v>
      </c>
      <c r="AL1522" s="700" t="s">
        <v>2263</v>
      </c>
      <c r="AM1522" s="726"/>
      <c r="AN1522" s="726"/>
      <c r="AO1522" s="726"/>
      <c r="AP1522" s="726"/>
      <c r="AQ1522" s="726"/>
      <c r="AR1522" s="726"/>
      <c r="AS1522" s="726"/>
      <c r="AT1522" s="726"/>
      <c r="AU1522" s="726"/>
      <c r="AV1522" s="726"/>
      <c r="AW1522" s="726"/>
      <c r="AX1522" s="726"/>
      <c r="AY1522" s="726"/>
      <c r="AZ1522" s="726"/>
      <c r="BA1522" s="726"/>
      <c r="BB1522" s="726"/>
      <c r="BC1522" s="726"/>
      <c r="BD1522" s="726"/>
      <c r="BE1522" s="726"/>
      <c r="BF1522" s="726"/>
      <c r="BG1522" s="726"/>
      <c r="BH1522" s="726"/>
      <c r="BI1522" s="726"/>
      <c r="BJ1522" s="726"/>
      <c r="BK1522" s="726"/>
      <c r="BL1522" s="726"/>
    </row>
    <row r="1523" spans="1:64" ht="12" customHeight="1" outlineLevel="1" x14ac:dyDescent="0.2">
      <c r="A1523" s="785"/>
      <c r="B1523" s="786" t="s">
        <v>2194</v>
      </c>
      <c r="C1523" s="783"/>
      <c r="D1523" s="688" t="s">
        <v>2242</v>
      </c>
      <c r="E1523" s="700" t="s">
        <v>2263</v>
      </c>
      <c r="F1523" s="700" t="s">
        <v>2263</v>
      </c>
      <c r="G1523" s="700" t="s">
        <v>2263</v>
      </c>
      <c r="H1523" s="700" t="s">
        <v>2263</v>
      </c>
      <c r="I1523" s="700" t="s">
        <v>2263</v>
      </c>
      <c r="J1523" s="700" t="s">
        <v>2263</v>
      </c>
      <c r="K1523" s="700" t="s">
        <v>2263</v>
      </c>
      <c r="L1523" s="700" t="s">
        <v>2263</v>
      </c>
      <c r="M1523" s="700" t="s">
        <v>2263</v>
      </c>
      <c r="N1523" s="700" t="s">
        <v>2263</v>
      </c>
      <c r="O1523" s="700" t="s">
        <v>2263</v>
      </c>
      <c r="P1523" s="700" t="s">
        <v>2263</v>
      </c>
      <c r="Q1523" s="700" t="s">
        <v>2263</v>
      </c>
      <c r="R1523" s="700" t="s">
        <v>2263</v>
      </c>
      <c r="S1523" s="700" t="s">
        <v>2263</v>
      </c>
      <c r="T1523" s="700" t="s">
        <v>2263</v>
      </c>
      <c r="U1523" s="700" t="s">
        <v>2263</v>
      </c>
      <c r="V1523" s="700" t="s">
        <v>2263</v>
      </c>
      <c r="W1523" s="700" t="s">
        <v>2263</v>
      </c>
      <c r="X1523" s="700" t="s">
        <v>2263</v>
      </c>
      <c r="Y1523" s="700" t="s">
        <v>2263</v>
      </c>
      <c r="Z1523" s="700" t="s">
        <v>2263</v>
      </c>
      <c r="AA1523" s="700" t="s">
        <v>2263</v>
      </c>
      <c r="AB1523" s="700" t="s">
        <v>2263</v>
      </c>
      <c r="AC1523" s="700" t="s">
        <v>2263</v>
      </c>
      <c r="AD1523" s="700" t="s">
        <v>2263</v>
      </c>
      <c r="AE1523" s="700" t="s">
        <v>2263</v>
      </c>
      <c r="AF1523" s="700" t="s">
        <v>2263</v>
      </c>
      <c r="AG1523" s="700" t="s">
        <v>2263</v>
      </c>
      <c r="AH1523" s="700" t="s">
        <v>2263</v>
      </c>
      <c r="AI1523" s="700" t="s">
        <v>2263</v>
      </c>
      <c r="AJ1523" s="700" t="s">
        <v>2263</v>
      </c>
      <c r="AK1523" s="700" t="s">
        <v>2263</v>
      </c>
      <c r="AL1523" s="700" t="s">
        <v>2263</v>
      </c>
      <c r="AM1523" s="726"/>
      <c r="AN1523" s="726"/>
      <c r="AO1523" s="726"/>
      <c r="AP1523" s="726"/>
      <c r="AQ1523" s="726"/>
      <c r="AR1523" s="726"/>
      <c r="AS1523" s="726"/>
      <c r="AT1523" s="726"/>
      <c r="AU1523" s="726"/>
      <c r="AV1523" s="726"/>
      <c r="AW1523" s="726"/>
      <c r="AX1523" s="726"/>
      <c r="AY1523" s="726"/>
      <c r="AZ1523" s="726"/>
      <c r="BA1523" s="726"/>
      <c r="BB1523" s="726"/>
      <c r="BC1523" s="726"/>
      <c r="BD1523" s="726"/>
      <c r="BE1523" s="726"/>
      <c r="BF1523" s="726"/>
      <c r="BG1523" s="726"/>
      <c r="BH1523" s="726"/>
      <c r="BI1523" s="726"/>
      <c r="BJ1523" s="726"/>
      <c r="BK1523" s="726"/>
      <c r="BL1523" s="726"/>
    </row>
    <row r="1524" spans="1:64" ht="12" customHeight="1" outlineLevel="1" x14ac:dyDescent="0.2">
      <c r="A1524" s="785"/>
      <c r="B1524" s="786" t="s">
        <v>2196</v>
      </c>
      <c r="C1524" s="783"/>
      <c r="D1524" s="688" t="s">
        <v>2243</v>
      </c>
      <c r="E1524" s="700" t="s">
        <v>2263</v>
      </c>
      <c r="F1524" s="700" t="s">
        <v>2263</v>
      </c>
      <c r="G1524" s="700" t="s">
        <v>2263</v>
      </c>
      <c r="H1524" s="700" t="s">
        <v>2263</v>
      </c>
      <c r="I1524" s="700" t="s">
        <v>2263</v>
      </c>
      <c r="J1524" s="700" t="s">
        <v>2263</v>
      </c>
      <c r="K1524" s="700" t="s">
        <v>2263</v>
      </c>
      <c r="L1524" s="700" t="s">
        <v>2263</v>
      </c>
      <c r="M1524" s="700" t="s">
        <v>2263</v>
      </c>
      <c r="N1524" s="700" t="s">
        <v>2263</v>
      </c>
      <c r="O1524" s="700" t="s">
        <v>2263</v>
      </c>
      <c r="P1524" s="700" t="s">
        <v>2263</v>
      </c>
      <c r="Q1524" s="700" t="s">
        <v>2263</v>
      </c>
      <c r="R1524" s="700" t="s">
        <v>2263</v>
      </c>
      <c r="S1524" s="700" t="s">
        <v>2263</v>
      </c>
      <c r="T1524" s="700" t="s">
        <v>2263</v>
      </c>
      <c r="U1524" s="700" t="s">
        <v>2263</v>
      </c>
      <c r="V1524" s="700" t="s">
        <v>2263</v>
      </c>
      <c r="W1524" s="700" t="s">
        <v>2263</v>
      </c>
      <c r="X1524" s="700" t="s">
        <v>2263</v>
      </c>
      <c r="Y1524" s="700" t="s">
        <v>2263</v>
      </c>
      <c r="Z1524" s="700" t="s">
        <v>2263</v>
      </c>
      <c r="AA1524" s="700" t="s">
        <v>2263</v>
      </c>
      <c r="AB1524" s="700" t="s">
        <v>2263</v>
      </c>
      <c r="AC1524" s="700" t="s">
        <v>2263</v>
      </c>
      <c r="AD1524" s="700" t="s">
        <v>2263</v>
      </c>
      <c r="AE1524" s="700" t="s">
        <v>2263</v>
      </c>
      <c r="AF1524" s="700" t="s">
        <v>2263</v>
      </c>
      <c r="AG1524" s="700" t="s">
        <v>2263</v>
      </c>
      <c r="AH1524" s="700" t="s">
        <v>2263</v>
      </c>
      <c r="AI1524" s="700" t="s">
        <v>2263</v>
      </c>
      <c r="AJ1524" s="700" t="s">
        <v>2263</v>
      </c>
      <c r="AK1524" s="700" t="s">
        <v>2263</v>
      </c>
      <c r="AL1524" s="700" t="s">
        <v>2263</v>
      </c>
      <c r="AM1524" s="726"/>
      <c r="AN1524" s="726"/>
      <c r="AO1524" s="726"/>
      <c r="AP1524" s="726"/>
      <c r="AQ1524" s="726"/>
      <c r="AR1524" s="726"/>
      <c r="AS1524" s="726"/>
      <c r="AT1524" s="726"/>
      <c r="AU1524" s="726"/>
      <c r="AV1524" s="726"/>
      <c r="AW1524" s="726"/>
      <c r="AX1524" s="726"/>
      <c r="AY1524" s="726"/>
      <c r="AZ1524" s="726"/>
      <c r="BA1524" s="726"/>
      <c r="BB1524" s="726"/>
      <c r="BC1524" s="726"/>
      <c r="BD1524" s="726"/>
      <c r="BE1524" s="726"/>
      <c r="BF1524" s="726"/>
      <c r="BG1524" s="726"/>
      <c r="BH1524" s="726"/>
      <c r="BI1524" s="726"/>
      <c r="BJ1524" s="726"/>
      <c r="BK1524" s="726"/>
      <c r="BL1524" s="726"/>
    </row>
    <row r="1525" spans="1:64" ht="12" customHeight="1" outlineLevel="1" x14ac:dyDescent="0.2">
      <c r="A1525" s="785"/>
      <c r="B1525" s="786" t="s">
        <v>2198</v>
      </c>
      <c r="C1525" s="783"/>
      <c r="D1525" s="688" t="s">
        <v>2244</v>
      </c>
      <c r="E1525" s="700" t="s">
        <v>2263</v>
      </c>
      <c r="F1525" s="700" t="s">
        <v>2263</v>
      </c>
      <c r="G1525" s="700" t="s">
        <v>2263</v>
      </c>
      <c r="H1525" s="700" t="s">
        <v>2263</v>
      </c>
      <c r="I1525" s="700" t="s">
        <v>2263</v>
      </c>
      <c r="J1525" s="700" t="s">
        <v>2263</v>
      </c>
      <c r="K1525" s="700" t="s">
        <v>2263</v>
      </c>
      <c r="L1525" s="700" t="s">
        <v>2263</v>
      </c>
      <c r="M1525" s="700" t="s">
        <v>2263</v>
      </c>
      <c r="N1525" s="700" t="s">
        <v>2263</v>
      </c>
      <c r="O1525" s="700" t="s">
        <v>2263</v>
      </c>
      <c r="P1525" s="700" t="s">
        <v>2263</v>
      </c>
      <c r="Q1525" s="700" t="s">
        <v>2263</v>
      </c>
      <c r="R1525" s="700" t="s">
        <v>2263</v>
      </c>
      <c r="S1525" s="700" t="s">
        <v>2263</v>
      </c>
      <c r="T1525" s="700" t="s">
        <v>2263</v>
      </c>
      <c r="U1525" s="700" t="s">
        <v>2263</v>
      </c>
      <c r="V1525" s="700" t="s">
        <v>2263</v>
      </c>
      <c r="W1525" s="700" t="s">
        <v>2263</v>
      </c>
      <c r="X1525" s="700" t="s">
        <v>2263</v>
      </c>
      <c r="Y1525" s="700" t="s">
        <v>2263</v>
      </c>
      <c r="Z1525" s="700" t="s">
        <v>2263</v>
      </c>
      <c r="AA1525" s="700" t="s">
        <v>2263</v>
      </c>
      <c r="AB1525" s="700" t="s">
        <v>2263</v>
      </c>
      <c r="AC1525" s="700" t="s">
        <v>2263</v>
      </c>
      <c r="AD1525" s="700" t="s">
        <v>2263</v>
      </c>
      <c r="AE1525" s="700" t="s">
        <v>2263</v>
      </c>
      <c r="AF1525" s="700" t="s">
        <v>2263</v>
      </c>
      <c r="AG1525" s="700" t="s">
        <v>2263</v>
      </c>
      <c r="AH1525" s="700" t="s">
        <v>2263</v>
      </c>
      <c r="AI1525" s="700" t="s">
        <v>2263</v>
      </c>
      <c r="AJ1525" s="700" t="s">
        <v>2263</v>
      </c>
      <c r="AK1525" s="700" t="s">
        <v>2263</v>
      </c>
      <c r="AL1525" s="700" t="s">
        <v>2263</v>
      </c>
      <c r="AM1525" s="726"/>
      <c r="AN1525" s="726"/>
      <c r="AO1525" s="726"/>
      <c r="AP1525" s="726"/>
      <c r="AQ1525" s="726"/>
      <c r="AR1525" s="726"/>
      <c r="AS1525" s="726"/>
      <c r="AT1525" s="726"/>
      <c r="AU1525" s="726"/>
      <c r="AV1525" s="726"/>
      <c r="AW1525" s="726"/>
      <c r="AX1525" s="726"/>
      <c r="AY1525" s="726"/>
      <c r="AZ1525" s="726"/>
      <c r="BA1525" s="726"/>
      <c r="BB1525" s="726"/>
      <c r="BC1525" s="726"/>
      <c r="BD1525" s="726"/>
      <c r="BE1525" s="726"/>
      <c r="BF1525" s="726"/>
      <c r="BG1525" s="726"/>
      <c r="BH1525" s="726"/>
      <c r="BI1525" s="726"/>
      <c r="BJ1525" s="726"/>
      <c r="BK1525" s="726"/>
      <c r="BL1525" s="726"/>
    </row>
    <row r="1526" spans="1:64" ht="12" customHeight="1" outlineLevel="1" x14ac:dyDescent="0.2">
      <c r="A1526" s="785"/>
      <c r="B1526" s="786" t="s">
        <v>2200</v>
      </c>
      <c r="C1526" s="783"/>
      <c r="D1526" s="688" t="s">
        <v>2245</v>
      </c>
      <c r="E1526" s="700" t="s">
        <v>2263</v>
      </c>
      <c r="F1526" s="700" t="s">
        <v>2263</v>
      </c>
      <c r="G1526" s="700" t="s">
        <v>2263</v>
      </c>
      <c r="H1526" s="700" t="s">
        <v>2263</v>
      </c>
      <c r="I1526" s="700" t="s">
        <v>2263</v>
      </c>
      <c r="J1526" s="700" t="s">
        <v>2263</v>
      </c>
      <c r="K1526" s="700" t="s">
        <v>2263</v>
      </c>
      <c r="L1526" s="700" t="s">
        <v>2263</v>
      </c>
      <c r="M1526" s="700" t="s">
        <v>2263</v>
      </c>
      <c r="N1526" s="700" t="s">
        <v>2263</v>
      </c>
      <c r="O1526" s="700" t="s">
        <v>2263</v>
      </c>
      <c r="P1526" s="700" t="s">
        <v>2263</v>
      </c>
      <c r="Q1526" s="700" t="s">
        <v>2263</v>
      </c>
      <c r="R1526" s="700" t="s">
        <v>2263</v>
      </c>
      <c r="S1526" s="700" t="s">
        <v>2263</v>
      </c>
      <c r="T1526" s="700" t="s">
        <v>2263</v>
      </c>
      <c r="U1526" s="700" t="s">
        <v>2263</v>
      </c>
      <c r="V1526" s="700" t="s">
        <v>2263</v>
      </c>
      <c r="W1526" s="700" t="s">
        <v>2263</v>
      </c>
      <c r="X1526" s="700" t="s">
        <v>2263</v>
      </c>
      <c r="Y1526" s="700" t="s">
        <v>2263</v>
      </c>
      <c r="Z1526" s="700" t="s">
        <v>2263</v>
      </c>
      <c r="AA1526" s="700" t="s">
        <v>2263</v>
      </c>
      <c r="AB1526" s="700" t="s">
        <v>2263</v>
      </c>
      <c r="AC1526" s="700" t="s">
        <v>2263</v>
      </c>
      <c r="AD1526" s="700" t="s">
        <v>2263</v>
      </c>
      <c r="AE1526" s="700" t="s">
        <v>2263</v>
      </c>
      <c r="AF1526" s="700" t="s">
        <v>2263</v>
      </c>
      <c r="AG1526" s="700" t="s">
        <v>2263</v>
      </c>
      <c r="AH1526" s="700" t="s">
        <v>2263</v>
      </c>
      <c r="AI1526" s="700" t="s">
        <v>2263</v>
      </c>
      <c r="AJ1526" s="700" t="s">
        <v>2263</v>
      </c>
      <c r="AK1526" s="700" t="s">
        <v>2263</v>
      </c>
      <c r="AL1526" s="700" t="s">
        <v>2263</v>
      </c>
      <c r="AM1526" s="726"/>
      <c r="AN1526" s="726"/>
      <c r="AO1526" s="726"/>
      <c r="AP1526" s="726"/>
      <c r="AQ1526" s="726"/>
      <c r="AR1526" s="726"/>
      <c r="AS1526" s="726"/>
      <c r="AT1526" s="726"/>
      <c r="AU1526" s="726"/>
      <c r="AV1526" s="726"/>
      <c r="AW1526" s="726"/>
      <c r="AX1526" s="726"/>
      <c r="AY1526" s="726"/>
      <c r="AZ1526" s="726"/>
      <c r="BA1526" s="726"/>
      <c r="BB1526" s="726"/>
      <c r="BC1526" s="726"/>
      <c r="BD1526" s="726"/>
      <c r="BE1526" s="726"/>
      <c r="BF1526" s="726"/>
      <c r="BG1526" s="726"/>
      <c r="BH1526" s="726"/>
      <c r="BI1526" s="726"/>
      <c r="BJ1526" s="726"/>
      <c r="BK1526" s="726"/>
      <c r="BL1526" s="726"/>
    </row>
    <row r="1527" spans="1:64" ht="12" customHeight="1" outlineLevel="1" x14ac:dyDescent="0.2">
      <c r="A1527" s="785"/>
      <c r="B1527" s="786" t="s">
        <v>2172</v>
      </c>
      <c r="C1527" s="783"/>
      <c r="D1527" s="688" t="s">
        <v>2246</v>
      </c>
      <c r="E1527" s="700" t="s">
        <v>2263</v>
      </c>
      <c r="F1527" s="700" t="s">
        <v>2263</v>
      </c>
      <c r="G1527" s="700" t="s">
        <v>2263</v>
      </c>
      <c r="H1527" s="700" t="s">
        <v>2263</v>
      </c>
      <c r="I1527" s="700" t="s">
        <v>2263</v>
      </c>
      <c r="J1527" s="700" t="s">
        <v>2263</v>
      </c>
      <c r="K1527" s="700" t="s">
        <v>2263</v>
      </c>
      <c r="L1527" s="700" t="s">
        <v>2263</v>
      </c>
      <c r="M1527" s="700" t="s">
        <v>2263</v>
      </c>
      <c r="N1527" s="700" t="s">
        <v>2263</v>
      </c>
      <c r="O1527" s="700" t="s">
        <v>2263</v>
      </c>
      <c r="P1527" s="700" t="s">
        <v>2263</v>
      </c>
      <c r="Q1527" s="700" t="s">
        <v>2263</v>
      </c>
      <c r="R1527" s="700" t="s">
        <v>2263</v>
      </c>
      <c r="S1527" s="700" t="s">
        <v>2263</v>
      </c>
      <c r="T1527" s="700" t="s">
        <v>2263</v>
      </c>
      <c r="U1527" s="700" t="s">
        <v>2263</v>
      </c>
      <c r="V1527" s="700" t="s">
        <v>2263</v>
      </c>
      <c r="W1527" s="700" t="s">
        <v>2263</v>
      </c>
      <c r="X1527" s="700" t="s">
        <v>2263</v>
      </c>
      <c r="Y1527" s="700" t="s">
        <v>2263</v>
      </c>
      <c r="Z1527" s="700" t="s">
        <v>2263</v>
      </c>
      <c r="AA1527" s="700" t="s">
        <v>2263</v>
      </c>
      <c r="AB1527" s="700" t="s">
        <v>2263</v>
      </c>
      <c r="AC1527" s="700" t="s">
        <v>2263</v>
      </c>
      <c r="AD1527" s="700" t="s">
        <v>2263</v>
      </c>
      <c r="AE1527" s="700" t="s">
        <v>2263</v>
      </c>
      <c r="AF1527" s="700" t="s">
        <v>2263</v>
      </c>
      <c r="AG1527" s="700" t="s">
        <v>2263</v>
      </c>
      <c r="AH1527" s="700" t="s">
        <v>2263</v>
      </c>
      <c r="AI1527" s="700" t="s">
        <v>2263</v>
      </c>
      <c r="AJ1527" s="700" t="s">
        <v>2263</v>
      </c>
      <c r="AK1527" s="700" t="s">
        <v>2263</v>
      </c>
      <c r="AL1527" s="700" t="s">
        <v>2263</v>
      </c>
      <c r="AM1527" s="726"/>
      <c r="AN1527" s="726"/>
      <c r="AO1527" s="726"/>
      <c r="AP1527" s="726"/>
      <c r="AQ1527" s="726"/>
      <c r="AR1527" s="726"/>
      <c r="AS1527" s="726"/>
      <c r="AT1527" s="726"/>
      <c r="AU1527" s="726"/>
      <c r="AV1527" s="726"/>
      <c r="AW1527" s="726"/>
      <c r="AX1527" s="726"/>
      <c r="AY1527" s="726"/>
      <c r="AZ1527" s="726"/>
      <c r="BA1527" s="726"/>
      <c r="BB1527" s="726"/>
      <c r="BC1527" s="726"/>
      <c r="BD1527" s="726"/>
      <c r="BE1527" s="726"/>
      <c r="BF1527" s="726"/>
      <c r="BG1527" s="726"/>
      <c r="BH1527" s="726"/>
      <c r="BI1527" s="726"/>
      <c r="BJ1527" s="726"/>
      <c r="BK1527" s="726"/>
      <c r="BL1527" s="726"/>
    </row>
    <row r="1528" spans="1:64" ht="12" customHeight="1" outlineLevel="1" x14ac:dyDescent="0.2">
      <c r="A1528" s="785"/>
      <c r="B1528" s="786" t="s">
        <v>2174</v>
      </c>
      <c r="C1528" s="783"/>
      <c r="D1528" s="688" t="s">
        <v>2247</v>
      </c>
      <c r="E1528" s="700" t="s">
        <v>2263</v>
      </c>
      <c r="F1528" s="700" t="s">
        <v>2263</v>
      </c>
      <c r="G1528" s="700" t="s">
        <v>2263</v>
      </c>
      <c r="H1528" s="700" t="s">
        <v>2263</v>
      </c>
      <c r="I1528" s="700" t="s">
        <v>2263</v>
      </c>
      <c r="J1528" s="700" t="s">
        <v>2263</v>
      </c>
      <c r="K1528" s="700" t="s">
        <v>2263</v>
      </c>
      <c r="L1528" s="700" t="s">
        <v>2263</v>
      </c>
      <c r="M1528" s="700" t="s">
        <v>2263</v>
      </c>
      <c r="N1528" s="700" t="s">
        <v>2263</v>
      </c>
      <c r="O1528" s="700" t="s">
        <v>2263</v>
      </c>
      <c r="P1528" s="700" t="s">
        <v>2263</v>
      </c>
      <c r="Q1528" s="700" t="s">
        <v>2263</v>
      </c>
      <c r="R1528" s="700" t="s">
        <v>2263</v>
      </c>
      <c r="S1528" s="700" t="s">
        <v>2263</v>
      </c>
      <c r="T1528" s="700" t="s">
        <v>2263</v>
      </c>
      <c r="U1528" s="700" t="s">
        <v>2263</v>
      </c>
      <c r="V1528" s="700" t="s">
        <v>2263</v>
      </c>
      <c r="W1528" s="700" t="s">
        <v>2263</v>
      </c>
      <c r="X1528" s="700" t="s">
        <v>2263</v>
      </c>
      <c r="Y1528" s="700" t="s">
        <v>2263</v>
      </c>
      <c r="Z1528" s="700" t="s">
        <v>2263</v>
      </c>
      <c r="AA1528" s="700" t="s">
        <v>2263</v>
      </c>
      <c r="AB1528" s="700" t="s">
        <v>2263</v>
      </c>
      <c r="AC1528" s="700" t="s">
        <v>2263</v>
      </c>
      <c r="AD1528" s="700" t="s">
        <v>2263</v>
      </c>
      <c r="AE1528" s="700" t="s">
        <v>2263</v>
      </c>
      <c r="AF1528" s="700" t="s">
        <v>2263</v>
      </c>
      <c r="AG1528" s="700" t="s">
        <v>2263</v>
      </c>
      <c r="AH1528" s="700" t="s">
        <v>2263</v>
      </c>
      <c r="AI1528" s="700" t="s">
        <v>2263</v>
      </c>
      <c r="AJ1528" s="700" t="s">
        <v>2263</v>
      </c>
      <c r="AK1528" s="700" t="s">
        <v>2263</v>
      </c>
      <c r="AL1528" s="700" t="s">
        <v>2263</v>
      </c>
      <c r="AM1528" s="726"/>
      <c r="AN1528" s="726"/>
      <c r="AO1528" s="726"/>
      <c r="AP1528" s="726"/>
      <c r="AQ1528" s="726"/>
      <c r="AR1528" s="726"/>
      <c r="AS1528" s="726"/>
      <c r="AT1528" s="726"/>
      <c r="AU1528" s="726"/>
      <c r="AV1528" s="726"/>
      <c r="AW1528" s="726"/>
      <c r="AX1528" s="726"/>
      <c r="AY1528" s="726"/>
      <c r="AZ1528" s="726"/>
      <c r="BA1528" s="726"/>
      <c r="BB1528" s="726"/>
      <c r="BC1528" s="726"/>
      <c r="BD1528" s="726"/>
      <c r="BE1528" s="726"/>
      <c r="BF1528" s="726"/>
      <c r="BG1528" s="726"/>
      <c r="BH1528" s="726"/>
      <c r="BI1528" s="726"/>
      <c r="BJ1528" s="726"/>
      <c r="BK1528" s="726"/>
      <c r="BL1528" s="726"/>
    </row>
    <row r="1529" spans="1:64" ht="12" customHeight="1" outlineLevel="1" x14ac:dyDescent="0.2">
      <c r="A1529" s="785"/>
      <c r="B1529" s="786" t="s">
        <v>2176</v>
      </c>
      <c r="C1529" s="783"/>
      <c r="D1529" s="688" t="s">
        <v>2248</v>
      </c>
      <c r="E1529" s="700" t="s">
        <v>2263</v>
      </c>
      <c r="F1529" s="700" t="s">
        <v>2263</v>
      </c>
      <c r="G1529" s="700" t="s">
        <v>2263</v>
      </c>
      <c r="H1529" s="700" t="s">
        <v>2263</v>
      </c>
      <c r="I1529" s="700" t="s">
        <v>2263</v>
      </c>
      <c r="J1529" s="700" t="s">
        <v>2263</v>
      </c>
      <c r="K1529" s="700" t="s">
        <v>2263</v>
      </c>
      <c r="L1529" s="700" t="s">
        <v>2263</v>
      </c>
      <c r="M1529" s="700" t="s">
        <v>2263</v>
      </c>
      <c r="N1529" s="700" t="s">
        <v>2263</v>
      </c>
      <c r="O1529" s="700" t="s">
        <v>2263</v>
      </c>
      <c r="P1529" s="700" t="s">
        <v>2263</v>
      </c>
      <c r="Q1529" s="700" t="s">
        <v>2263</v>
      </c>
      <c r="R1529" s="700" t="s">
        <v>2263</v>
      </c>
      <c r="S1529" s="700" t="s">
        <v>2263</v>
      </c>
      <c r="T1529" s="700" t="s">
        <v>2263</v>
      </c>
      <c r="U1529" s="700" t="s">
        <v>2263</v>
      </c>
      <c r="V1529" s="700" t="s">
        <v>2263</v>
      </c>
      <c r="W1529" s="700" t="s">
        <v>2263</v>
      </c>
      <c r="X1529" s="700" t="s">
        <v>2263</v>
      </c>
      <c r="Y1529" s="700" t="s">
        <v>2263</v>
      </c>
      <c r="Z1529" s="700" t="s">
        <v>2263</v>
      </c>
      <c r="AA1529" s="700" t="s">
        <v>2263</v>
      </c>
      <c r="AB1529" s="700" t="s">
        <v>2263</v>
      </c>
      <c r="AC1529" s="700" t="s">
        <v>2263</v>
      </c>
      <c r="AD1529" s="700" t="s">
        <v>2263</v>
      </c>
      <c r="AE1529" s="700" t="s">
        <v>2263</v>
      </c>
      <c r="AF1529" s="700" t="s">
        <v>2263</v>
      </c>
      <c r="AG1529" s="700" t="s">
        <v>2263</v>
      </c>
      <c r="AH1529" s="700" t="s">
        <v>2263</v>
      </c>
      <c r="AI1529" s="700" t="s">
        <v>2263</v>
      </c>
      <c r="AJ1529" s="700" t="s">
        <v>2263</v>
      </c>
      <c r="AK1529" s="700" t="s">
        <v>2263</v>
      </c>
      <c r="AL1529" s="700" t="s">
        <v>2263</v>
      </c>
      <c r="AM1529" s="726"/>
      <c r="AN1529" s="726"/>
      <c r="AO1529" s="726"/>
      <c r="AP1529" s="726"/>
      <c r="AQ1529" s="726"/>
      <c r="AR1529" s="726"/>
      <c r="AS1529" s="726"/>
      <c r="AT1529" s="726"/>
      <c r="AU1529" s="726"/>
      <c r="AV1529" s="726"/>
      <c r="AW1529" s="726"/>
      <c r="AX1529" s="726"/>
      <c r="AY1529" s="726"/>
      <c r="AZ1529" s="726"/>
      <c r="BA1529" s="726"/>
      <c r="BB1529" s="726"/>
      <c r="BC1529" s="726"/>
      <c r="BD1529" s="726"/>
      <c r="BE1529" s="726"/>
      <c r="BF1529" s="726"/>
      <c r="BG1529" s="726"/>
      <c r="BH1529" s="726"/>
      <c r="BI1529" s="726"/>
      <c r="BJ1529" s="726"/>
      <c r="BK1529" s="726"/>
      <c r="BL1529" s="726"/>
    </row>
    <row r="1530" spans="1:64" ht="12" customHeight="1" outlineLevel="1" x14ac:dyDescent="0.2">
      <c r="A1530" s="785"/>
      <c r="B1530" s="786" t="s">
        <v>2178</v>
      </c>
      <c r="C1530" s="783"/>
      <c r="D1530" s="688" t="s">
        <v>2249</v>
      </c>
      <c r="E1530" s="700" t="s">
        <v>2263</v>
      </c>
      <c r="F1530" s="700" t="s">
        <v>2263</v>
      </c>
      <c r="G1530" s="700" t="s">
        <v>2263</v>
      </c>
      <c r="H1530" s="700" t="s">
        <v>2263</v>
      </c>
      <c r="I1530" s="700" t="s">
        <v>2263</v>
      </c>
      <c r="J1530" s="700" t="s">
        <v>2263</v>
      </c>
      <c r="K1530" s="700" t="s">
        <v>2263</v>
      </c>
      <c r="L1530" s="700" t="s">
        <v>2263</v>
      </c>
      <c r="M1530" s="700" t="s">
        <v>2263</v>
      </c>
      <c r="N1530" s="700" t="s">
        <v>2263</v>
      </c>
      <c r="O1530" s="700" t="s">
        <v>2263</v>
      </c>
      <c r="P1530" s="700" t="s">
        <v>2263</v>
      </c>
      <c r="Q1530" s="700" t="s">
        <v>2263</v>
      </c>
      <c r="R1530" s="700" t="s">
        <v>2263</v>
      </c>
      <c r="S1530" s="700" t="s">
        <v>2263</v>
      </c>
      <c r="T1530" s="700" t="s">
        <v>2263</v>
      </c>
      <c r="U1530" s="700" t="s">
        <v>2263</v>
      </c>
      <c r="V1530" s="700" t="s">
        <v>2263</v>
      </c>
      <c r="W1530" s="700" t="s">
        <v>2263</v>
      </c>
      <c r="X1530" s="700" t="s">
        <v>2263</v>
      </c>
      <c r="Y1530" s="700" t="s">
        <v>2263</v>
      </c>
      <c r="Z1530" s="700" t="s">
        <v>2263</v>
      </c>
      <c r="AA1530" s="700" t="s">
        <v>2263</v>
      </c>
      <c r="AB1530" s="700" t="s">
        <v>2263</v>
      </c>
      <c r="AC1530" s="700" t="s">
        <v>2263</v>
      </c>
      <c r="AD1530" s="700" t="s">
        <v>2263</v>
      </c>
      <c r="AE1530" s="700" t="s">
        <v>2263</v>
      </c>
      <c r="AF1530" s="700" t="s">
        <v>2263</v>
      </c>
      <c r="AG1530" s="700" t="s">
        <v>2263</v>
      </c>
      <c r="AH1530" s="700" t="s">
        <v>2263</v>
      </c>
      <c r="AI1530" s="700" t="s">
        <v>2263</v>
      </c>
      <c r="AJ1530" s="700" t="s">
        <v>2263</v>
      </c>
      <c r="AK1530" s="700" t="s">
        <v>2263</v>
      </c>
      <c r="AL1530" s="700" t="s">
        <v>2263</v>
      </c>
      <c r="AM1530" s="726"/>
      <c r="AN1530" s="726"/>
      <c r="AO1530" s="726"/>
      <c r="AP1530" s="726"/>
      <c r="AQ1530" s="726"/>
      <c r="AR1530" s="726"/>
      <c r="AS1530" s="726"/>
      <c r="AT1530" s="726"/>
      <c r="AU1530" s="726"/>
      <c r="AV1530" s="726"/>
      <c r="AW1530" s="726"/>
      <c r="AX1530" s="726"/>
      <c r="AY1530" s="726"/>
      <c r="AZ1530" s="726"/>
      <c r="BA1530" s="726"/>
      <c r="BB1530" s="726"/>
      <c r="BC1530" s="726"/>
      <c r="BD1530" s="726"/>
      <c r="BE1530" s="726"/>
      <c r="BF1530" s="726"/>
      <c r="BG1530" s="726"/>
      <c r="BH1530" s="726"/>
      <c r="BI1530" s="726"/>
      <c r="BJ1530" s="726"/>
      <c r="BK1530" s="726"/>
      <c r="BL1530" s="726"/>
    </row>
    <row r="1531" spans="1:64" ht="12" customHeight="1" outlineLevel="1" x14ac:dyDescent="0.2">
      <c r="A1531" s="785"/>
      <c r="B1531" s="786" t="s">
        <v>2180</v>
      </c>
      <c r="C1531" s="783"/>
      <c r="D1531" s="688" t="s">
        <v>2250</v>
      </c>
      <c r="E1531" s="700" t="s">
        <v>2263</v>
      </c>
      <c r="F1531" s="700" t="s">
        <v>2263</v>
      </c>
      <c r="G1531" s="700" t="s">
        <v>2263</v>
      </c>
      <c r="H1531" s="700" t="s">
        <v>2263</v>
      </c>
      <c r="I1531" s="700" t="s">
        <v>2263</v>
      </c>
      <c r="J1531" s="700" t="s">
        <v>2263</v>
      </c>
      <c r="K1531" s="700" t="s">
        <v>2263</v>
      </c>
      <c r="L1531" s="700" t="s">
        <v>2263</v>
      </c>
      <c r="M1531" s="700" t="s">
        <v>2263</v>
      </c>
      <c r="N1531" s="700" t="s">
        <v>2263</v>
      </c>
      <c r="O1531" s="700" t="s">
        <v>2263</v>
      </c>
      <c r="P1531" s="700" t="s">
        <v>2263</v>
      </c>
      <c r="Q1531" s="700" t="s">
        <v>2263</v>
      </c>
      <c r="R1531" s="700" t="s">
        <v>2263</v>
      </c>
      <c r="S1531" s="700" t="s">
        <v>2263</v>
      </c>
      <c r="T1531" s="700" t="s">
        <v>2263</v>
      </c>
      <c r="U1531" s="700" t="s">
        <v>2263</v>
      </c>
      <c r="V1531" s="700" t="s">
        <v>2263</v>
      </c>
      <c r="W1531" s="700" t="s">
        <v>2263</v>
      </c>
      <c r="X1531" s="700" t="s">
        <v>2263</v>
      </c>
      <c r="Y1531" s="700" t="s">
        <v>2263</v>
      </c>
      <c r="Z1531" s="700" t="s">
        <v>2263</v>
      </c>
      <c r="AA1531" s="700" t="s">
        <v>2263</v>
      </c>
      <c r="AB1531" s="700" t="s">
        <v>2263</v>
      </c>
      <c r="AC1531" s="700" t="s">
        <v>2263</v>
      </c>
      <c r="AD1531" s="700" t="s">
        <v>2263</v>
      </c>
      <c r="AE1531" s="700" t="s">
        <v>2263</v>
      </c>
      <c r="AF1531" s="700" t="s">
        <v>2263</v>
      </c>
      <c r="AG1531" s="700" t="s">
        <v>2263</v>
      </c>
      <c r="AH1531" s="700" t="s">
        <v>2263</v>
      </c>
      <c r="AI1531" s="700" t="s">
        <v>2263</v>
      </c>
      <c r="AJ1531" s="700" t="s">
        <v>2263</v>
      </c>
      <c r="AK1531" s="700" t="s">
        <v>2263</v>
      </c>
      <c r="AL1531" s="700" t="s">
        <v>2263</v>
      </c>
      <c r="AM1531" s="726"/>
      <c r="AN1531" s="726"/>
      <c r="AO1531" s="726"/>
      <c r="AP1531" s="726"/>
      <c r="AQ1531" s="726"/>
      <c r="AR1531" s="726"/>
      <c r="AS1531" s="726"/>
      <c r="AT1531" s="726"/>
      <c r="AU1531" s="726"/>
      <c r="AV1531" s="726"/>
      <c r="AW1531" s="726"/>
      <c r="AX1531" s="726"/>
      <c r="AY1531" s="726"/>
      <c r="AZ1531" s="726"/>
      <c r="BA1531" s="726"/>
      <c r="BB1531" s="726"/>
      <c r="BC1531" s="726"/>
      <c r="BD1531" s="726"/>
      <c r="BE1531" s="726"/>
      <c r="BF1531" s="726"/>
      <c r="BG1531" s="726"/>
      <c r="BH1531" s="726"/>
      <c r="BI1531" s="726"/>
      <c r="BJ1531" s="726"/>
      <c r="BK1531" s="726"/>
      <c r="BL1531" s="726"/>
    </row>
    <row r="1532" spans="1:64" ht="12" customHeight="1" outlineLevel="1" x14ac:dyDescent="0.2">
      <c r="A1532" s="781"/>
      <c r="B1532" s="786" t="s">
        <v>2251</v>
      </c>
      <c r="C1532" s="783"/>
      <c r="D1532" s="688" t="s">
        <v>2252</v>
      </c>
      <c r="E1532" s="700" t="s">
        <v>2263</v>
      </c>
      <c r="F1532" s="700" t="s">
        <v>2263</v>
      </c>
      <c r="G1532" s="700" t="s">
        <v>2263</v>
      </c>
      <c r="H1532" s="700" t="s">
        <v>2263</v>
      </c>
      <c r="I1532" s="700" t="s">
        <v>2263</v>
      </c>
      <c r="J1532" s="700" t="s">
        <v>2263</v>
      </c>
      <c r="K1532" s="700" t="s">
        <v>2263</v>
      </c>
      <c r="L1532" s="700" t="s">
        <v>2263</v>
      </c>
      <c r="M1532" s="700" t="s">
        <v>2263</v>
      </c>
      <c r="N1532" s="700" t="s">
        <v>2263</v>
      </c>
      <c r="O1532" s="700" t="s">
        <v>2263</v>
      </c>
      <c r="P1532" s="700" t="s">
        <v>2263</v>
      </c>
      <c r="Q1532" s="700" t="s">
        <v>2263</v>
      </c>
      <c r="R1532" s="700" t="s">
        <v>2263</v>
      </c>
      <c r="S1532" s="700" t="s">
        <v>2263</v>
      </c>
      <c r="T1532" s="700" t="s">
        <v>2263</v>
      </c>
      <c r="U1532" s="700" t="s">
        <v>2263</v>
      </c>
      <c r="V1532" s="700" t="s">
        <v>2263</v>
      </c>
      <c r="W1532" s="700" t="s">
        <v>2263</v>
      </c>
      <c r="X1532" s="700" t="s">
        <v>2263</v>
      </c>
      <c r="Y1532" s="700" t="s">
        <v>2263</v>
      </c>
      <c r="Z1532" s="700" t="s">
        <v>2263</v>
      </c>
      <c r="AA1532" s="700" t="s">
        <v>2263</v>
      </c>
      <c r="AB1532" s="700" t="s">
        <v>2263</v>
      </c>
      <c r="AC1532" s="700" t="s">
        <v>2263</v>
      </c>
      <c r="AD1532" s="700" t="s">
        <v>2263</v>
      </c>
      <c r="AE1532" s="700" t="s">
        <v>2263</v>
      </c>
      <c r="AF1532" s="700" t="s">
        <v>2263</v>
      </c>
      <c r="AG1532" s="700" t="s">
        <v>2263</v>
      </c>
      <c r="AH1532" s="700" t="s">
        <v>2263</v>
      </c>
      <c r="AI1532" s="700" t="s">
        <v>2263</v>
      </c>
      <c r="AJ1532" s="700" t="s">
        <v>2263</v>
      </c>
      <c r="AK1532" s="700" t="s">
        <v>2263</v>
      </c>
      <c r="AL1532" s="700" t="s">
        <v>2263</v>
      </c>
      <c r="AM1532" s="726"/>
      <c r="AN1532" s="726"/>
      <c r="AO1532" s="726"/>
      <c r="AP1532" s="726"/>
      <c r="AQ1532" s="726"/>
      <c r="AR1532" s="726"/>
      <c r="AS1532" s="726"/>
      <c r="AT1532" s="726"/>
      <c r="AU1532" s="726"/>
      <c r="AV1532" s="726"/>
      <c r="AW1532" s="726"/>
      <c r="AX1532" s="726"/>
      <c r="AY1532" s="726"/>
      <c r="AZ1532" s="726"/>
      <c r="BA1532" s="726"/>
      <c r="BB1532" s="726"/>
      <c r="BC1532" s="726"/>
      <c r="BD1532" s="726"/>
      <c r="BE1532" s="726"/>
      <c r="BF1532" s="726"/>
      <c r="BG1532" s="726"/>
      <c r="BH1532" s="726"/>
      <c r="BI1532" s="726"/>
      <c r="BJ1532" s="726"/>
      <c r="BK1532" s="726"/>
      <c r="BL1532" s="726"/>
    </row>
    <row r="1533" spans="1:64" ht="12" customHeight="1" outlineLevel="1" x14ac:dyDescent="0.2">
      <c r="A1533" s="781"/>
      <c r="B1533" s="786"/>
      <c r="C1533" s="783"/>
      <c r="D1533" s="783"/>
      <c r="E1533" s="783"/>
      <c r="F1533" s="783"/>
      <c r="G1533" s="783"/>
      <c r="H1533" s="783"/>
      <c r="I1533" s="783"/>
      <c r="J1533" s="783"/>
      <c r="K1533" s="783"/>
      <c r="L1533" s="783"/>
      <c r="M1533" s="783"/>
      <c r="N1533" s="783"/>
      <c r="O1533" s="783"/>
      <c r="P1533" s="783"/>
      <c r="Q1533" s="783"/>
      <c r="R1533" s="783"/>
      <c r="S1533" s="783"/>
      <c r="T1533" s="783"/>
      <c r="U1533" s="783"/>
      <c r="V1533" s="783"/>
      <c r="W1533" s="783"/>
      <c r="X1533" s="783"/>
      <c r="Y1533" s="783"/>
      <c r="Z1533" s="783"/>
      <c r="AA1533" s="783"/>
      <c r="AB1533" s="783"/>
      <c r="AC1533" s="783"/>
      <c r="AD1533" s="783"/>
      <c r="AE1533" s="783"/>
      <c r="AF1533" s="783"/>
      <c r="AG1533" s="783"/>
      <c r="AH1533" s="783"/>
      <c r="AI1533" s="783"/>
      <c r="AJ1533" s="783"/>
      <c r="AK1533" s="783"/>
      <c r="AL1533" s="783"/>
      <c r="AM1533" s="726"/>
      <c r="AN1533" s="726"/>
      <c r="AO1533" s="726"/>
      <c r="AP1533" s="726"/>
      <c r="AQ1533" s="726"/>
      <c r="AR1533" s="726"/>
      <c r="AS1533" s="726"/>
      <c r="AT1533" s="726"/>
      <c r="AU1533" s="726"/>
      <c r="AV1533" s="726"/>
      <c r="AW1533" s="726"/>
      <c r="AX1533" s="726"/>
      <c r="AY1533" s="726"/>
      <c r="AZ1533" s="726"/>
      <c r="BA1533" s="726"/>
      <c r="BB1533" s="726"/>
      <c r="BC1533" s="726"/>
      <c r="BD1533" s="726"/>
      <c r="BE1533" s="726"/>
      <c r="BF1533" s="726"/>
      <c r="BG1533" s="726"/>
      <c r="BH1533" s="726"/>
      <c r="BI1533" s="726"/>
      <c r="BJ1533" s="726"/>
      <c r="BK1533" s="726"/>
      <c r="BL1533" s="726"/>
    </row>
    <row r="1534" spans="1:64" ht="13.5" customHeight="1" x14ac:dyDescent="0.2">
      <c r="A1534" s="781" t="s">
        <v>2270</v>
      </c>
      <c r="B1534" s="786" t="s">
        <v>2272</v>
      </c>
      <c r="C1534" s="785"/>
      <c r="D1534" s="785"/>
      <c r="E1534" s="785"/>
      <c r="F1534" s="785"/>
      <c r="G1534" s="785"/>
      <c r="H1534" s="785"/>
      <c r="I1534" s="785"/>
      <c r="J1534" s="785"/>
      <c r="K1534" s="785"/>
      <c r="L1534" s="785"/>
      <c r="M1534" s="785"/>
      <c r="N1534" s="785"/>
      <c r="O1534" s="785"/>
      <c r="P1534" s="785"/>
      <c r="Q1534" s="785"/>
      <c r="R1534" s="785"/>
      <c r="S1534" s="785"/>
      <c r="T1534" s="785"/>
      <c r="U1534" s="785"/>
      <c r="V1534" s="785"/>
      <c r="W1534" s="785"/>
      <c r="X1534" s="785"/>
      <c r="Y1534" s="785"/>
      <c r="Z1534" s="785"/>
      <c r="AA1534" s="785"/>
      <c r="AB1534" s="785"/>
      <c r="AC1534" s="785"/>
      <c r="AD1534" s="785"/>
      <c r="AE1534" s="785"/>
      <c r="AF1534" s="785"/>
      <c r="AG1534" s="785"/>
      <c r="AH1534" s="785"/>
      <c r="AI1534" s="785"/>
      <c r="AJ1534" s="785"/>
      <c r="AK1534" s="785"/>
      <c r="AL1534" s="785"/>
      <c r="AM1534" s="785"/>
      <c r="AN1534" s="785"/>
      <c r="AO1534" s="785"/>
      <c r="AP1534" s="785"/>
      <c r="AQ1534" s="785"/>
      <c r="AR1534" s="785"/>
      <c r="AS1534" s="785"/>
      <c r="AT1534" s="785"/>
      <c r="AU1534" s="785"/>
      <c r="AV1534" s="785"/>
      <c r="AW1534" s="785"/>
      <c r="AX1534" s="785"/>
      <c r="AY1534" s="726"/>
      <c r="AZ1534" s="726"/>
      <c r="BA1534" s="726"/>
      <c r="BB1534" s="726"/>
      <c r="BC1534" s="726"/>
      <c r="BD1534" s="726"/>
      <c r="BE1534" s="726"/>
      <c r="BF1534" s="726"/>
      <c r="BG1534" s="726"/>
      <c r="BH1534" s="726"/>
      <c r="BI1534" s="726"/>
      <c r="BJ1534" s="726"/>
      <c r="BK1534" s="726"/>
      <c r="BL1534" s="726"/>
    </row>
    <row r="1535" spans="1:64" ht="13.5" customHeight="1" x14ac:dyDescent="0.2">
      <c r="A1535" s="781"/>
      <c r="B1535" s="786"/>
      <c r="C1535" s="787"/>
      <c r="D1535" s="688"/>
      <c r="E1535" s="699" t="s">
        <v>585</v>
      </c>
      <c r="F1535" s="699" t="s">
        <v>586</v>
      </c>
      <c r="G1535" s="699" t="s">
        <v>587</v>
      </c>
      <c r="H1535" s="699" t="s">
        <v>588</v>
      </c>
      <c r="I1535" s="699" t="s">
        <v>589</v>
      </c>
      <c r="J1535" s="699" t="s">
        <v>590</v>
      </c>
      <c r="K1535" s="699" t="s">
        <v>591</v>
      </c>
      <c r="L1535" s="699" t="s">
        <v>592</v>
      </c>
      <c r="M1535" s="699" t="s">
        <v>593</v>
      </c>
      <c r="N1535" s="699" t="s">
        <v>594</v>
      </c>
      <c r="O1535" s="699" t="s">
        <v>595</v>
      </c>
      <c r="P1535" s="699" t="s">
        <v>596</v>
      </c>
      <c r="Q1535" s="699" t="s">
        <v>597</v>
      </c>
      <c r="R1535" s="699" t="s">
        <v>598</v>
      </c>
      <c r="S1535" s="699" t="s">
        <v>619</v>
      </c>
      <c r="T1535" s="699" t="s">
        <v>783</v>
      </c>
      <c r="U1535" s="699" t="s">
        <v>752</v>
      </c>
      <c r="V1535" s="699" t="s">
        <v>753</v>
      </c>
      <c r="W1535" s="699" t="s">
        <v>754</v>
      </c>
      <c r="X1535" s="699" t="s">
        <v>755</v>
      </c>
      <c r="Y1535" s="699" t="s">
        <v>756</v>
      </c>
      <c r="Z1535" s="699" t="s">
        <v>757</v>
      </c>
      <c r="AA1535" s="699" t="s">
        <v>758</v>
      </c>
      <c r="AB1535" s="699" t="s">
        <v>759</v>
      </c>
      <c r="AC1535" s="699" t="s">
        <v>760</v>
      </c>
      <c r="AD1535" s="699" t="s">
        <v>761</v>
      </c>
      <c r="AE1535" s="699" t="s">
        <v>762</v>
      </c>
      <c r="AF1535" s="699" t="s">
        <v>763</v>
      </c>
      <c r="AG1535" s="699" t="s">
        <v>764</v>
      </c>
      <c r="AH1535" s="699" t="s">
        <v>765</v>
      </c>
      <c r="AI1535" s="699" t="s">
        <v>766</v>
      </c>
      <c r="AJ1535" s="699" t="s">
        <v>767</v>
      </c>
      <c r="AK1535" s="699" t="s">
        <v>768</v>
      </c>
      <c r="AL1535" s="699" t="s">
        <v>769</v>
      </c>
      <c r="AM1535" s="784"/>
      <c r="AN1535" s="785"/>
      <c r="AO1535" s="785"/>
      <c r="AP1535" s="785"/>
      <c r="AQ1535" s="785"/>
      <c r="AR1535" s="785"/>
      <c r="AS1535" s="785"/>
      <c r="AT1535" s="785"/>
      <c r="AU1535" s="785"/>
      <c r="AV1535" s="785"/>
      <c r="AW1535" s="785"/>
      <c r="AX1535" s="785"/>
      <c r="AY1535" s="726"/>
      <c r="AZ1535" s="726"/>
      <c r="BA1535" s="726"/>
      <c r="BB1535" s="726"/>
      <c r="BC1535" s="726"/>
      <c r="BD1535" s="726"/>
      <c r="BE1535" s="726"/>
      <c r="BF1535" s="726"/>
      <c r="BG1535" s="726"/>
      <c r="BH1535" s="726"/>
      <c r="BI1535" s="726"/>
      <c r="BJ1535" s="726"/>
      <c r="BK1535" s="726"/>
      <c r="BL1535" s="726"/>
    </row>
    <row r="1536" spans="1:64" ht="13.5" customHeight="1" outlineLevel="1" x14ac:dyDescent="0.2">
      <c r="A1536" s="781"/>
      <c r="B1536" s="786"/>
      <c r="C1536" s="787"/>
      <c r="D1536" s="688" t="s">
        <v>2273</v>
      </c>
      <c r="E1536" s="700" t="s">
        <v>2263</v>
      </c>
      <c r="F1536" s="700" t="s">
        <v>2263</v>
      </c>
      <c r="G1536" s="700" t="s">
        <v>2263</v>
      </c>
      <c r="H1536" s="700" t="s">
        <v>2263</v>
      </c>
      <c r="I1536" s="700" t="s">
        <v>2263</v>
      </c>
      <c r="J1536" s="700" t="s">
        <v>2263</v>
      </c>
      <c r="K1536" s="700" t="s">
        <v>2263</v>
      </c>
      <c r="L1536" s="700" t="s">
        <v>2263</v>
      </c>
      <c r="M1536" s="700" t="s">
        <v>2263</v>
      </c>
      <c r="N1536" s="700" t="s">
        <v>2263</v>
      </c>
      <c r="O1536" s="700" t="s">
        <v>2263</v>
      </c>
      <c r="P1536" s="700" t="s">
        <v>2263</v>
      </c>
      <c r="Q1536" s="700" t="s">
        <v>2263</v>
      </c>
      <c r="R1536" s="700" t="s">
        <v>2263</v>
      </c>
      <c r="S1536" s="700" t="s">
        <v>2263</v>
      </c>
      <c r="T1536" s="700" t="s">
        <v>2263</v>
      </c>
      <c r="U1536" s="700" t="s">
        <v>2263</v>
      </c>
      <c r="V1536" s="700" t="s">
        <v>2263</v>
      </c>
      <c r="W1536" s="700" t="s">
        <v>2263</v>
      </c>
      <c r="X1536" s="700" t="s">
        <v>2263</v>
      </c>
      <c r="Y1536" s="700" t="s">
        <v>2263</v>
      </c>
      <c r="Z1536" s="700" t="s">
        <v>2263</v>
      </c>
      <c r="AA1536" s="700" t="s">
        <v>2263</v>
      </c>
      <c r="AB1536" s="700" t="s">
        <v>2263</v>
      </c>
      <c r="AC1536" s="700" t="s">
        <v>2263</v>
      </c>
      <c r="AD1536" s="700" t="s">
        <v>2263</v>
      </c>
      <c r="AE1536" s="700" t="s">
        <v>2263</v>
      </c>
      <c r="AF1536" s="700" t="s">
        <v>2263</v>
      </c>
      <c r="AG1536" s="700" t="s">
        <v>2263</v>
      </c>
      <c r="AH1536" s="700" t="s">
        <v>2263</v>
      </c>
      <c r="AI1536" s="700" t="s">
        <v>2263</v>
      </c>
      <c r="AJ1536" s="700" t="s">
        <v>2263</v>
      </c>
      <c r="AK1536" s="700" t="s">
        <v>2263</v>
      </c>
      <c r="AL1536" s="700" t="s">
        <v>2263</v>
      </c>
      <c r="AM1536" s="784"/>
      <c r="AN1536" s="785"/>
      <c r="AO1536" s="785"/>
      <c r="AP1536" s="785"/>
      <c r="AQ1536" s="785"/>
      <c r="AR1536" s="785"/>
      <c r="AS1536" s="785"/>
      <c r="AT1536" s="785"/>
      <c r="AU1536" s="785"/>
      <c r="AV1536" s="785"/>
      <c r="AW1536" s="785"/>
      <c r="AX1536" s="785"/>
      <c r="AY1536" s="726"/>
      <c r="AZ1536" s="726"/>
      <c r="BA1536" s="726"/>
      <c r="BB1536" s="726"/>
      <c r="BC1536" s="726"/>
      <c r="BD1536" s="726"/>
      <c r="BE1536" s="726"/>
      <c r="BF1536" s="726"/>
      <c r="BG1536" s="726"/>
      <c r="BH1536" s="726"/>
      <c r="BI1536" s="726"/>
      <c r="BJ1536" s="726"/>
      <c r="BK1536" s="726"/>
      <c r="BL1536" s="726"/>
    </row>
    <row r="1537" spans="1:64" ht="13.5" customHeight="1" outlineLevel="1" x14ac:dyDescent="0.2">
      <c r="A1537" s="781"/>
      <c r="B1537" s="786"/>
      <c r="C1537" s="787"/>
      <c r="D1537" s="688" t="s">
        <v>2274</v>
      </c>
      <c r="E1537" s="700" t="s">
        <v>2263</v>
      </c>
      <c r="F1537" s="700" t="s">
        <v>2263</v>
      </c>
      <c r="G1537" s="700" t="s">
        <v>2263</v>
      </c>
      <c r="H1537" s="700" t="s">
        <v>2263</v>
      </c>
      <c r="I1537" s="700" t="s">
        <v>2263</v>
      </c>
      <c r="J1537" s="700" t="s">
        <v>2263</v>
      </c>
      <c r="K1537" s="700" t="s">
        <v>2263</v>
      </c>
      <c r="L1537" s="700" t="s">
        <v>2263</v>
      </c>
      <c r="M1537" s="700" t="s">
        <v>2263</v>
      </c>
      <c r="N1537" s="700" t="s">
        <v>2263</v>
      </c>
      <c r="O1537" s="700" t="s">
        <v>2263</v>
      </c>
      <c r="P1537" s="700" t="s">
        <v>2263</v>
      </c>
      <c r="Q1537" s="700" t="s">
        <v>2263</v>
      </c>
      <c r="R1537" s="700" t="s">
        <v>2263</v>
      </c>
      <c r="S1537" s="700" t="s">
        <v>2263</v>
      </c>
      <c r="T1537" s="700" t="s">
        <v>2263</v>
      </c>
      <c r="U1537" s="700" t="s">
        <v>2263</v>
      </c>
      <c r="V1537" s="700" t="s">
        <v>2263</v>
      </c>
      <c r="W1537" s="700" t="s">
        <v>2263</v>
      </c>
      <c r="X1537" s="700" t="s">
        <v>2263</v>
      </c>
      <c r="Y1537" s="700" t="s">
        <v>2263</v>
      </c>
      <c r="Z1537" s="700" t="s">
        <v>2263</v>
      </c>
      <c r="AA1537" s="700" t="s">
        <v>2263</v>
      </c>
      <c r="AB1537" s="700" t="s">
        <v>2263</v>
      </c>
      <c r="AC1537" s="700" t="s">
        <v>2263</v>
      </c>
      <c r="AD1537" s="700" t="s">
        <v>2263</v>
      </c>
      <c r="AE1537" s="700" t="s">
        <v>2263</v>
      </c>
      <c r="AF1537" s="700" t="s">
        <v>2263</v>
      </c>
      <c r="AG1537" s="700" t="s">
        <v>2263</v>
      </c>
      <c r="AH1537" s="700" t="s">
        <v>2263</v>
      </c>
      <c r="AI1537" s="700" t="s">
        <v>2263</v>
      </c>
      <c r="AJ1537" s="700" t="s">
        <v>2263</v>
      </c>
      <c r="AK1537" s="700" t="s">
        <v>2263</v>
      </c>
      <c r="AL1537" s="700" t="s">
        <v>2263</v>
      </c>
      <c r="AM1537" s="784"/>
      <c r="AN1537" s="785"/>
      <c r="AO1537" s="785"/>
      <c r="AP1537" s="785"/>
      <c r="AQ1537" s="785"/>
      <c r="AR1537" s="785"/>
      <c r="AS1537" s="785"/>
      <c r="AT1537" s="785"/>
      <c r="AU1537" s="785"/>
      <c r="AV1537" s="785"/>
      <c r="AW1537" s="785"/>
      <c r="AX1537" s="785"/>
      <c r="AY1537" s="726"/>
      <c r="AZ1537" s="726"/>
      <c r="BA1537" s="726"/>
      <c r="BB1537" s="726"/>
      <c r="BC1537" s="726"/>
      <c r="BD1537" s="726"/>
      <c r="BE1537" s="726"/>
      <c r="BF1537" s="726"/>
      <c r="BG1537" s="726"/>
      <c r="BH1537" s="726"/>
      <c r="BI1537" s="726"/>
      <c r="BJ1537" s="726"/>
      <c r="BK1537" s="726"/>
      <c r="BL1537" s="726"/>
    </row>
    <row r="1538" spans="1:64" ht="13.5" customHeight="1" outlineLevel="1" x14ac:dyDescent="0.2">
      <c r="A1538" s="781"/>
      <c r="B1538" s="786"/>
      <c r="C1538" s="787"/>
      <c r="D1538" s="688" t="s">
        <v>2275</v>
      </c>
      <c r="E1538" s="700" t="s">
        <v>2263</v>
      </c>
      <c r="F1538" s="700" t="s">
        <v>2263</v>
      </c>
      <c r="G1538" s="700" t="s">
        <v>2263</v>
      </c>
      <c r="H1538" s="700" t="s">
        <v>2263</v>
      </c>
      <c r="I1538" s="700" t="s">
        <v>2263</v>
      </c>
      <c r="J1538" s="700" t="s">
        <v>2263</v>
      </c>
      <c r="K1538" s="700" t="s">
        <v>2263</v>
      </c>
      <c r="L1538" s="700" t="s">
        <v>2263</v>
      </c>
      <c r="M1538" s="700" t="s">
        <v>2263</v>
      </c>
      <c r="N1538" s="700" t="s">
        <v>2263</v>
      </c>
      <c r="O1538" s="700" t="s">
        <v>2263</v>
      </c>
      <c r="P1538" s="700" t="s">
        <v>2263</v>
      </c>
      <c r="Q1538" s="700" t="s">
        <v>2263</v>
      </c>
      <c r="R1538" s="700" t="s">
        <v>2263</v>
      </c>
      <c r="S1538" s="700" t="s">
        <v>2263</v>
      </c>
      <c r="T1538" s="700" t="s">
        <v>2263</v>
      </c>
      <c r="U1538" s="700" t="s">
        <v>2263</v>
      </c>
      <c r="V1538" s="700" t="s">
        <v>2263</v>
      </c>
      <c r="W1538" s="700" t="s">
        <v>2263</v>
      </c>
      <c r="X1538" s="700" t="s">
        <v>2263</v>
      </c>
      <c r="Y1538" s="700" t="s">
        <v>2263</v>
      </c>
      <c r="Z1538" s="700" t="s">
        <v>2263</v>
      </c>
      <c r="AA1538" s="700" t="s">
        <v>2263</v>
      </c>
      <c r="AB1538" s="700" t="s">
        <v>2263</v>
      </c>
      <c r="AC1538" s="700" t="s">
        <v>2263</v>
      </c>
      <c r="AD1538" s="700" t="s">
        <v>2263</v>
      </c>
      <c r="AE1538" s="700" t="s">
        <v>2263</v>
      </c>
      <c r="AF1538" s="700" t="s">
        <v>2263</v>
      </c>
      <c r="AG1538" s="700" t="s">
        <v>2263</v>
      </c>
      <c r="AH1538" s="700" t="s">
        <v>2263</v>
      </c>
      <c r="AI1538" s="700" t="s">
        <v>2263</v>
      </c>
      <c r="AJ1538" s="700" t="s">
        <v>2263</v>
      </c>
      <c r="AK1538" s="700" t="s">
        <v>2263</v>
      </c>
      <c r="AL1538" s="700" t="s">
        <v>2263</v>
      </c>
      <c r="AM1538" s="784"/>
      <c r="AN1538" s="785"/>
      <c r="AO1538" s="785"/>
      <c r="AP1538" s="785"/>
      <c r="AQ1538" s="785"/>
      <c r="AR1538" s="785"/>
      <c r="AS1538" s="785"/>
      <c r="AT1538" s="785"/>
      <c r="AU1538" s="785"/>
      <c r="AV1538" s="785"/>
      <c r="AW1538" s="785"/>
      <c r="AX1538" s="785"/>
      <c r="AY1538" s="726"/>
      <c r="AZ1538" s="726"/>
      <c r="BA1538" s="726"/>
      <c r="BB1538" s="726"/>
      <c r="BC1538" s="726"/>
      <c r="BD1538" s="726"/>
      <c r="BE1538" s="726"/>
      <c r="BF1538" s="726"/>
      <c r="BG1538" s="726"/>
      <c r="BH1538" s="726"/>
      <c r="BI1538" s="726"/>
      <c r="BJ1538" s="726"/>
      <c r="BK1538" s="726"/>
      <c r="BL1538" s="726"/>
    </row>
    <row r="1539" spans="1:64" ht="13.5" customHeight="1" outlineLevel="1" x14ac:dyDescent="0.2">
      <c r="A1539" s="781"/>
      <c r="B1539" s="786"/>
      <c r="C1539" s="787"/>
      <c r="D1539" s="688" t="s">
        <v>2276</v>
      </c>
      <c r="E1539" s="700" t="s">
        <v>2263</v>
      </c>
      <c r="F1539" s="700" t="s">
        <v>2263</v>
      </c>
      <c r="G1539" s="700" t="s">
        <v>2263</v>
      </c>
      <c r="H1539" s="700" t="s">
        <v>2263</v>
      </c>
      <c r="I1539" s="700" t="s">
        <v>2263</v>
      </c>
      <c r="J1539" s="700" t="s">
        <v>2263</v>
      </c>
      <c r="K1539" s="700" t="s">
        <v>2263</v>
      </c>
      <c r="L1539" s="700" t="s">
        <v>2263</v>
      </c>
      <c r="M1539" s="700" t="s">
        <v>2263</v>
      </c>
      <c r="N1539" s="700" t="s">
        <v>2263</v>
      </c>
      <c r="O1539" s="700" t="s">
        <v>2263</v>
      </c>
      <c r="P1539" s="700" t="s">
        <v>2263</v>
      </c>
      <c r="Q1539" s="700" t="s">
        <v>2263</v>
      </c>
      <c r="R1539" s="700" t="s">
        <v>2263</v>
      </c>
      <c r="S1539" s="700" t="s">
        <v>2263</v>
      </c>
      <c r="T1539" s="700" t="s">
        <v>2263</v>
      </c>
      <c r="U1539" s="700" t="s">
        <v>2263</v>
      </c>
      <c r="V1539" s="700" t="s">
        <v>2263</v>
      </c>
      <c r="W1539" s="700" t="s">
        <v>2263</v>
      </c>
      <c r="X1539" s="700" t="s">
        <v>2263</v>
      </c>
      <c r="Y1539" s="700" t="s">
        <v>2263</v>
      </c>
      <c r="Z1539" s="700" t="s">
        <v>2263</v>
      </c>
      <c r="AA1539" s="700" t="s">
        <v>2263</v>
      </c>
      <c r="AB1539" s="700" t="s">
        <v>2263</v>
      </c>
      <c r="AC1539" s="700" t="s">
        <v>2263</v>
      </c>
      <c r="AD1539" s="700" t="s">
        <v>2263</v>
      </c>
      <c r="AE1539" s="700" t="s">
        <v>2263</v>
      </c>
      <c r="AF1539" s="700" t="s">
        <v>2263</v>
      </c>
      <c r="AG1539" s="700" t="s">
        <v>2263</v>
      </c>
      <c r="AH1539" s="700" t="s">
        <v>2263</v>
      </c>
      <c r="AI1539" s="700" t="s">
        <v>2263</v>
      </c>
      <c r="AJ1539" s="700" t="s">
        <v>2263</v>
      </c>
      <c r="AK1539" s="700" t="s">
        <v>2263</v>
      </c>
      <c r="AL1539" s="700" t="s">
        <v>2263</v>
      </c>
      <c r="AM1539" s="784"/>
      <c r="AN1539" s="785"/>
      <c r="AO1539" s="785"/>
      <c r="AP1539" s="785"/>
      <c r="AQ1539" s="785"/>
      <c r="AR1539" s="785"/>
      <c r="AS1539" s="785"/>
      <c r="AT1539" s="785"/>
      <c r="AU1539" s="785"/>
      <c r="AV1539" s="785"/>
      <c r="AW1539" s="785"/>
      <c r="AX1539" s="785"/>
      <c r="AY1539" s="726"/>
      <c r="AZ1539" s="726"/>
      <c r="BA1539" s="726"/>
      <c r="BB1539" s="726"/>
      <c r="BC1539" s="726"/>
      <c r="BD1539" s="726"/>
      <c r="BE1539" s="726"/>
      <c r="BF1539" s="726"/>
      <c r="BG1539" s="726"/>
      <c r="BH1539" s="726"/>
      <c r="BI1539" s="726"/>
      <c r="BJ1539" s="726"/>
      <c r="BK1539" s="726"/>
      <c r="BL1539" s="726"/>
    </row>
    <row r="1540" spans="1:64" ht="13.5" customHeight="1" outlineLevel="1" x14ac:dyDescent="0.2">
      <c r="A1540" s="781"/>
      <c r="B1540" s="786"/>
      <c r="C1540" s="787"/>
      <c r="D1540" s="688" t="s">
        <v>2277</v>
      </c>
      <c r="E1540" s="700" t="s">
        <v>2263</v>
      </c>
      <c r="F1540" s="700" t="s">
        <v>2263</v>
      </c>
      <c r="G1540" s="700" t="s">
        <v>2263</v>
      </c>
      <c r="H1540" s="700" t="s">
        <v>2263</v>
      </c>
      <c r="I1540" s="700" t="s">
        <v>2263</v>
      </c>
      <c r="J1540" s="700" t="s">
        <v>2263</v>
      </c>
      <c r="K1540" s="700" t="s">
        <v>2263</v>
      </c>
      <c r="L1540" s="700" t="s">
        <v>2263</v>
      </c>
      <c r="M1540" s="700" t="s">
        <v>2263</v>
      </c>
      <c r="N1540" s="700" t="s">
        <v>2263</v>
      </c>
      <c r="O1540" s="700" t="s">
        <v>2263</v>
      </c>
      <c r="P1540" s="700" t="s">
        <v>2263</v>
      </c>
      <c r="Q1540" s="700" t="s">
        <v>2263</v>
      </c>
      <c r="R1540" s="700" t="s">
        <v>2263</v>
      </c>
      <c r="S1540" s="700" t="s">
        <v>2263</v>
      </c>
      <c r="T1540" s="700" t="s">
        <v>2263</v>
      </c>
      <c r="U1540" s="700" t="s">
        <v>2263</v>
      </c>
      <c r="V1540" s="700" t="s">
        <v>2263</v>
      </c>
      <c r="W1540" s="700" t="s">
        <v>2263</v>
      </c>
      <c r="X1540" s="700" t="s">
        <v>2263</v>
      </c>
      <c r="Y1540" s="700" t="s">
        <v>2263</v>
      </c>
      <c r="Z1540" s="700" t="s">
        <v>2263</v>
      </c>
      <c r="AA1540" s="700" t="s">
        <v>2263</v>
      </c>
      <c r="AB1540" s="700" t="s">
        <v>2263</v>
      </c>
      <c r="AC1540" s="700" t="s">
        <v>2263</v>
      </c>
      <c r="AD1540" s="700" t="s">
        <v>2263</v>
      </c>
      <c r="AE1540" s="700" t="s">
        <v>2263</v>
      </c>
      <c r="AF1540" s="700" t="s">
        <v>2263</v>
      </c>
      <c r="AG1540" s="700" t="s">
        <v>2263</v>
      </c>
      <c r="AH1540" s="700" t="s">
        <v>2263</v>
      </c>
      <c r="AI1540" s="700" t="s">
        <v>2263</v>
      </c>
      <c r="AJ1540" s="700" t="s">
        <v>2263</v>
      </c>
      <c r="AK1540" s="700" t="s">
        <v>2263</v>
      </c>
      <c r="AL1540" s="700" t="s">
        <v>2263</v>
      </c>
      <c r="AM1540" s="784"/>
      <c r="AN1540" s="785"/>
      <c r="AO1540" s="785"/>
      <c r="AP1540" s="785"/>
      <c r="AQ1540" s="785"/>
      <c r="AR1540" s="785"/>
      <c r="AS1540" s="785"/>
      <c r="AT1540" s="785"/>
      <c r="AU1540" s="785"/>
      <c r="AV1540" s="785"/>
      <c r="AW1540" s="785"/>
      <c r="AX1540" s="785"/>
      <c r="AY1540" s="726"/>
      <c r="AZ1540" s="726"/>
      <c r="BA1540" s="726"/>
      <c r="BB1540" s="726"/>
      <c r="BC1540" s="726"/>
      <c r="BD1540" s="726"/>
      <c r="BE1540" s="726"/>
      <c r="BF1540" s="726"/>
      <c r="BG1540" s="726"/>
      <c r="BH1540" s="726"/>
      <c r="BI1540" s="726"/>
      <c r="BJ1540" s="726"/>
      <c r="BK1540" s="726"/>
      <c r="BL1540" s="726"/>
    </row>
    <row r="1541" spans="1:64" ht="13.5" customHeight="1" outlineLevel="1" x14ac:dyDescent="0.2">
      <c r="A1541" s="781"/>
      <c r="B1541" s="786"/>
      <c r="C1541" s="787"/>
      <c r="D1541" s="688" t="s">
        <v>2278</v>
      </c>
      <c r="E1541" s="700" t="s">
        <v>2263</v>
      </c>
      <c r="F1541" s="700" t="s">
        <v>2263</v>
      </c>
      <c r="G1541" s="700" t="s">
        <v>2263</v>
      </c>
      <c r="H1541" s="700" t="s">
        <v>2263</v>
      </c>
      <c r="I1541" s="700" t="s">
        <v>2263</v>
      </c>
      <c r="J1541" s="700" t="s">
        <v>2263</v>
      </c>
      <c r="K1541" s="700" t="s">
        <v>2263</v>
      </c>
      <c r="L1541" s="700" t="s">
        <v>2263</v>
      </c>
      <c r="M1541" s="700" t="s">
        <v>2263</v>
      </c>
      <c r="N1541" s="700" t="s">
        <v>2263</v>
      </c>
      <c r="O1541" s="700" t="s">
        <v>2263</v>
      </c>
      <c r="P1541" s="700" t="s">
        <v>2263</v>
      </c>
      <c r="Q1541" s="700" t="s">
        <v>2263</v>
      </c>
      <c r="R1541" s="700" t="s">
        <v>2263</v>
      </c>
      <c r="S1541" s="700" t="s">
        <v>2263</v>
      </c>
      <c r="T1541" s="700" t="s">
        <v>2263</v>
      </c>
      <c r="U1541" s="700" t="s">
        <v>2263</v>
      </c>
      <c r="V1541" s="700" t="s">
        <v>2263</v>
      </c>
      <c r="W1541" s="700" t="s">
        <v>2263</v>
      </c>
      <c r="X1541" s="700" t="s">
        <v>2263</v>
      </c>
      <c r="Y1541" s="700" t="s">
        <v>2263</v>
      </c>
      <c r="Z1541" s="700" t="s">
        <v>2263</v>
      </c>
      <c r="AA1541" s="700" t="s">
        <v>2263</v>
      </c>
      <c r="AB1541" s="700" t="s">
        <v>2263</v>
      </c>
      <c r="AC1541" s="700" t="s">
        <v>2263</v>
      </c>
      <c r="AD1541" s="700" t="s">
        <v>2263</v>
      </c>
      <c r="AE1541" s="700" t="s">
        <v>2263</v>
      </c>
      <c r="AF1541" s="700" t="s">
        <v>2263</v>
      </c>
      <c r="AG1541" s="700" t="s">
        <v>2263</v>
      </c>
      <c r="AH1541" s="700" t="s">
        <v>2263</v>
      </c>
      <c r="AI1541" s="700" t="s">
        <v>2263</v>
      </c>
      <c r="AJ1541" s="700" t="s">
        <v>2263</v>
      </c>
      <c r="AK1541" s="700" t="s">
        <v>2263</v>
      </c>
      <c r="AL1541" s="700" t="s">
        <v>2263</v>
      </c>
      <c r="AM1541" s="784"/>
      <c r="AN1541" s="785"/>
      <c r="AO1541" s="785"/>
      <c r="AP1541" s="785"/>
      <c r="AQ1541" s="785"/>
      <c r="AR1541" s="785"/>
      <c r="AS1541" s="785"/>
      <c r="AT1541" s="785"/>
      <c r="AU1541" s="785"/>
      <c r="AV1541" s="785"/>
      <c r="AW1541" s="785"/>
      <c r="AX1541" s="785"/>
      <c r="AY1541" s="726"/>
      <c r="AZ1541" s="726"/>
      <c r="BA1541" s="726"/>
      <c r="BB1541" s="726"/>
      <c r="BC1541" s="726"/>
      <c r="BD1541" s="726"/>
      <c r="BE1541" s="726"/>
      <c r="BF1541" s="726"/>
      <c r="BG1541" s="726"/>
      <c r="BH1541" s="726"/>
      <c r="BI1541" s="726"/>
      <c r="BJ1541" s="726"/>
      <c r="BK1541" s="726"/>
      <c r="BL1541" s="726"/>
    </row>
    <row r="1542" spans="1:64" ht="13.5" customHeight="1" outlineLevel="1" x14ac:dyDescent="0.2">
      <c r="A1542" s="781"/>
      <c r="B1542" s="786"/>
      <c r="C1542" s="787"/>
      <c r="D1542" s="688" t="s">
        <v>2279</v>
      </c>
      <c r="E1542" s="700" t="s">
        <v>2263</v>
      </c>
      <c r="F1542" s="700" t="s">
        <v>2263</v>
      </c>
      <c r="G1542" s="700" t="s">
        <v>2263</v>
      </c>
      <c r="H1542" s="700" t="s">
        <v>2263</v>
      </c>
      <c r="I1542" s="700" t="s">
        <v>2263</v>
      </c>
      <c r="J1542" s="700" t="s">
        <v>2263</v>
      </c>
      <c r="K1542" s="700" t="s">
        <v>2263</v>
      </c>
      <c r="L1542" s="700" t="s">
        <v>2263</v>
      </c>
      <c r="M1542" s="700" t="s">
        <v>2263</v>
      </c>
      <c r="N1542" s="700" t="s">
        <v>2263</v>
      </c>
      <c r="O1542" s="700" t="s">
        <v>2263</v>
      </c>
      <c r="P1542" s="700" t="s">
        <v>2263</v>
      </c>
      <c r="Q1542" s="700" t="s">
        <v>2263</v>
      </c>
      <c r="R1542" s="700" t="s">
        <v>2263</v>
      </c>
      <c r="S1542" s="700" t="s">
        <v>2263</v>
      </c>
      <c r="T1542" s="700" t="s">
        <v>2263</v>
      </c>
      <c r="U1542" s="700" t="s">
        <v>2263</v>
      </c>
      <c r="V1542" s="700" t="s">
        <v>2263</v>
      </c>
      <c r="W1542" s="700" t="s">
        <v>2263</v>
      </c>
      <c r="X1542" s="700" t="s">
        <v>2263</v>
      </c>
      <c r="Y1542" s="700" t="s">
        <v>2263</v>
      </c>
      <c r="Z1542" s="700" t="s">
        <v>2263</v>
      </c>
      <c r="AA1542" s="700" t="s">
        <v>2263</v>
      </c>
      <c r="AB1542" s="700" t="s">
        <v>2263</v>
      </c>
      <c r="AC1542" s="700" t="s">
        <v>2263</v>
      </c>
      <c r="AD1542" s="700" t="s">
        <v>2263</v>
      </c>
      <c r="AE1542" s="700" t="s">
        <v>2263</v>
      </c>
      <c r="AF1542" s="700" t="s">
        <v>2263</v>
      </c>
      <c r="AG1542" s="700" t="s">
        <v>2263</v>
      </c>
      <c r="AH1542" s="700" t="s">
        <v>2263</v>
      </c>
      <c r="AI1542" s="700" t="s">
        <v>2263</v>
      </c>
      <c r="AJ1542" s="700" t="s">
        <v>2263</v>
      </c>
      <c r="AK1542" s="700" t="s">
        <v>2263</v>
      </c>
      <c r="AL1542" s="700" t="s">
        <v>2263</v>
      </c>
      <c r="AM1542" s="784"/>
      <c r="AN1542" s="785"/>
      <c r="AO1542" s="785"/>
      <c r="AP1542" s="785"/>
      <c r="AQ1542" s="785"/>
      <c r="AR1542" s="785"/>
      <c r="AS1542" s="785"/>
      <c r="AT1542" s="785"/>
      <c r="AU1542" s="785"/>
      <c r="AV1542" s="785"/>
      <c r="AW1542" s="785"/>
      <c r="AX1542" s="785"/>
      <c r="AY1542" s="726"/>
      <c r="AZ1542" s="726"/>
      <c r="BA1542" s="726"/>
      <c r="BB1542" s="726"/>
      <c r="BC1542" s="726"/>
      <c r="BD1542" s="726"/>
      <c r="BE1542" s="726"/>
      <c r="BF1542" s="726"/>
      <c r="BG1542" s="726"/>
      <c r="BH1542" s="726"/>
      <c r="BI1542" s="726"/>
      <c r="BJ1542" s="726"/>
      <c r="BK1542" s="726"/>
      <c r="BL1542" s="726"/>
    </row>
    <row r="1543" spans="1:64" ht="13.5" customHeight="1" outlineLevel="1" x14ac:dyDescent="0.2">
      <c r="A1543" s="781"/>
      <c r="B1543" s="786"/>
      <c r="C1543" s="787"/>
      <c r="D1543" s="688" t="s">
        <v>2280</v>
      </c>
      <c r="E1543" s="700" t="s">
        <v>2263</v>
      </c>
      <c r="F1543" s="700" t="s">
        <v>2263</v>
      </c>
      <c r="G1543" s="700" t="s">
        <v>2263</v>
      </c>
      <c r="H1543" s="700" t="s">
        <v>2263</v>
      </c>
      <c r="I1543" s="700" t="s">
        <v>2263</v>
      </c>
      <c r="J1543" s="700" t="s">
        <v>2263</v>
      </c>
      <c r="K1543" s="700" t="s">
        <v>2263</v>
      </c>
      <c r="L1543" s="700" t="s">
        <v>2263</v>
      </c>
      <c r="M1543" s="700" t="s">
        <v>2263</v>
      </c>
      <c r="N1543" s="700" t="s">
        <v>2263</v>
      </c>
      <c r="O1543" s="700" t="s">
        <v>2263</v>
      </c>
      <c r="P1543" s="700" t="s">
        <v>2263</v>
      </c>
      <c r="Q1543" s="700" t="s">
        <v>2263</v>
      </c>
      <c r="R1543" s="700" t="s">
        <v>2263</v>
      </c>
      <c r="S1543" s="700" t="s">
        <v>2263</v>
      </c>
      <c r="T1543" s="700" t="s">
        <v>2263</v>
      </c>
      <c r="U1543" s="700" t="s">
        <v>2263</v>
      </c>
      <c r="V1543" s="700" t="s">
        <v>2263</v>
      </c>
      <c r="W1543" s="700" t="s">
        <v>2263</v>
      </c>
      <c r="X1543" s="700" t="s">
        <v>2263</v>
      </c>
      <c r="Y1543" s="700" t="s">
        <v>2263</v>
      </c>
      <c r="Z1543" s="700" t="s">
        <v>2263</v>
      </c>
      <c r="AA1543" s="700" t="s">
        <v>2263</v>
      </c>
      <c r="AB1543" s="700" t="s">
        <v>2263</v>
      </c>
      <c r="AC1543" s="700" t="s">
        <v>2263</v>
      </c>
      <c r="AD1543" s="700" t="s">
        <v>2263</v>
      </c>
      <c r="AE1543" s="700" t="s">
        <v>2263</v>
      </c>
      <c r="AF1543" s="700" t="s">
        <v>2263</v>
      </c>
      <c r="AG1543" s="700" t="s">
        <v>2263</v>
      </c>
      <c r="AH1543" s="700" t="s">
        <v>2263</v>
      </c>
      <c r="AI1543" s="700" t="s">
        <v>2263</v>
      </c>
      <c r="AJ1543" s="700" t="s">
        <v>2263</v>
      </c>
      <c r="AK1543" s="700" t="s">
        <v>2263</v>
      </c>
      <c r="AL1543" s="700" t="s">
        <v>2263</v>
      </c>
      <c r="AM1543" s="784"/>
      <c r="AN1543" s="785"/>
      <c r="AO1543" s="785"/>
      <c r="AP1543" s="785"/>
      <c r="AQ1543" s="785"/>
      <c r="AR1543" s="785"/>
      <c r="AS1543" s="785"/>
      <c r="AT1543" s="785"/>
      <c r="AU1543" s="785"/>
      <c r="AV1543" s="785"/>
      <c r="AW1543" s="785"/>
      <c r="AX1543" s="785"/>
      <c r="AY1543" s="726"/>
      <c r="AZ1543" s="726"/>
      <c r="BA1543" s="726"/>
      <c r="BB1543" s="726"/>
      <c r="BC1543" s="726"/>
      <c r="BD1543" s="726"/>
      <c r="BE1543" s="726"/>
      <c r="BF1543" s="726"/>
      <c r="BG1543" s="726"/>
      <c r="BH1543" s="726"/>
      <c r="BI1543" s="726"/>
      <c r="BJ1543" s="726"/>
      <c r="BK1543" s="726"/>
      <c r="BL1543" s="726"/>
    </row>
    <row r="1544" spans="1:64" ht="13.5" customHeight="1" outlineLevel="1" x14ac:dyDescent="0.2">
      <c r="A1544" s="781"/>
      <c r="B1544" s="786"/>
      <c r="C1544" s="787"/>
      <c r="D1544" s="688" t="s">
        <v>2281</v>
      </c>
      <c r="E1544" s="700" t="s">
        <v>2263</v>
      </c>
      <c r="F1544" s="700" t="s">
        <v>2263</v>
      </c>
      <c r="G1544" s="700" t="s">
        <v>2263</v>
      </c>
      <c r="H1544" s="700" t="s">
        <v>2263</v>
      </c>
      <c r="I1544" s="700" t="s">
        <v>2263</v>
      </c>
      <c r="J1544" s="700" t="s">
        <v>2263</v>
      </c>
      <c r="K1544" s="700" t="s">
        <v>2263</v>
      </c>
      <c r="L1544" s="700" t="s">
        <v>2263</v>
      </c>
      <c r="M1544" s="700" t="s">
        <v>2263</v>
      </c>
      <c r="N1544" s="700" t="s">
        <v>2263</v>
      </c>
      <c r="O1544" s="700" t="s">
        <v>2263</v>
      </c>
      <c r="P1544" s="700" t="s">
        <v>2263</v>
      </c>
      <c r="Q1544" s="700" t="s">
        <v>2263</v>
      </c>
      <c r="R1544" s="700" t="s">
        <v>2263</v>
      </c>
      <c r="S1544" s="700" t="s">
        <v>2263</v>
      </c>
      <c r="T1544" s="700" t="s">
        <v>2263</v>
      </c>
      <c r="U1544" s="700" t="s">
        <v>2263</v>
      </c>
      <c r="V1544" s="700" t="s">
        <v>2263</v>
      </c>
      <c r="W1544" s="700" t="s">
        <v>2263</v>
      </c>
      <c r="X1544" s="700" t="s">
        <v>2263</v>
      </c>
      <c r="Y1544" s="700" t="s">
        <v>2263</v>
      </c>
      <c r="Z1544" s="700" t="s">
        <v>2263</v>
      </c>
      <c r="AA1544" s="700" t="s">
        <v>2263</v>
      </c>
      <c r="AB1544" s="700" t="s">
        <v>2263</v>
      </c>
      <c r="AC1544" s="700" t="s">
        <v>2263</v>
      </c>
      <c r="AD1544" s="700" t="s">
        <v>2263</v>
      </c>
      <c r="AE1544" s="700" t="s">
        <v>2263</v>
      </c>
      <c r="AF1544" s="700" t="s">
        <v>2263</v>
      </c>
      <c r="AG1544" s="700" t="s">
        <v>2263</v>
      </c>
      <c r="AH1544" s="700" t="s">
        <v>2263</v>
      </c>
      <c r="AI1544" s="700" t="s">
        <v>2263</v>
      </c>
      <c r="AJ1544" s="700" t="s">
        <v>2263</v>
      </c>
      <c r="AK1544" s="700" t="s">
        <v>2263</v>
      </c>
      <c r="AL1544" s="700" t="s">
        <v>2263</v>
      </c>
      <c r="AM1544" s="784"/>
      <c r="AN1544" s="785"/>
      <c r="AO1544" s="785"/>
      <c r="AP1544" s="785"/>
      <c r="AQ1544" s="785"/>
      <c r="AR1544" s="785"/>
      <c r="AS1544" s="785"/>
      <c r="AT1544" s="785"/>
      <c r="AU1544" s="785"/>
      <c r="AV1544" s="785"/>
      <c r="AW1544" s="785"/>
      <c r="AX1544" s="785"/>
      <c r="AY1544" s="726"/>
      <c r="AZ1544" s="726"/>
      <c r="BA1544" s="726"/>
      <c r="BB1544" s="726"/>
      <c r="BC1544" s="726"/>
      <c r="BD1544" s="726"/>
      <c r="BE1544" s="726"/>
      <c r="BF1544" s="726"/>
      <c r="BG1544" s="726"/>
      <c r="BH1544" s="726"/>
      <c r="BI1544" s="726"/>
      <c r="BJ1544" s="726"/>
      <c r="BK1544" s="726"/>
      <c r="BL1544" s="726"/>
    </row>
    <row r="1545" spans="1:64" ht="13.5" customHeight="1" outlineLevel="1" x14ac:dyDescent="0.2">
      <c r="A1545" s="781"/>
      <c r="B1545" s="786"/>
      <c r="C1545" s="787"/>
      <c r="D1545" s="688" t="s">
        <v>2282</v>
      </c>
      <c r="E1545" s="700" t="s">
        <v>2263</v>
      </c>
      <c r="F1545" s="700" t="s">
        <v>2263</v>
      </c>
      <c r="G1545" s="700" t="s">
        <v>2263</v>
      </c>
      <c r="H1545" s="700" t="s">
        <v>2263</v>
      </c>
      <c r="I1545" s="700" t="s">
        <v>2263</v>
      </c>
      <c r="J1545" s="700" t="s">
        <v>2263</v>
      </c>
      <c r="K1545" s="700" t="s">
        <v>2263</v>
      </c>
      <c r="L1545" s="700" t="s">
        <v>2263</v>
      </c>
      <c r="M1545" s="700" t="s">
        <v>2263</v>
      </c>
      <c r="N1545" s="700" t="s">
        <v>2263</v>
      </c>
      <c r="O1545" s="700" t="s">
        <v>2263</v>
      </c>
      <c r="P1545" s="700" t="s">
        <v>2263</v>
      </c>
      <c r="Q1545" s="700" t="s">
        <v>2263</v>
      </c>
      <c r="R1545" s="700" t="s">
        <v>2263</v>
      </c>
      <c r="S1545" s="700" t="s">
        <v>2263</v>
      </c>
      <c r="T1545" s="700" t="s">
        <v>2263</v>
      </c>
      <c r="U1545" s="700" t="s">
        <v>2263</v>
      </c>
      <c r="V1545" s="700" t="s">
        <v>2263</v>
      </c>
      <c r="W1545" s="700" t="s">
        <v>2263</v>
      </c>
      <c r="X1545" s="700" t="s">
        <v>2263</v>
      </c>
      <c r="Y1545" s="700" t="s">
        <v>2263</v>
      </c>
      <c r="Z1545" s="700" t="s">
        <v>2263</v>
      </c>
      <c r="AA1545" s="700" t="s">
        <v>2263</v>
      </c>
      <c r="AB1545" s="700" t="s">
        <v>2263</v>
      </c>
      <c r="AC1545" s="700" t="s">
        <v>2263</v>
      </c>
      <c r="AD1545" s="700" t="s">
        <v>2263</v>
      </c>
      <c r="AE1545" s="700" t="s">
        <v>2263</v>
      </c>
      <c r="AF1545" s="700" t="s">
        <v>2263</v>
      </c>
      <c r="AG1545" s="700" t="s">
        <v>2263</v>
      </c>
      <c r="AH1545" s="700" t="s">
        <v>2263</v>
      </c>
      <c r="AI1545" s="700" t="s">
        <v>2263</v>
      </c>
      <c r="AJ1545" s="700" t="s">
        <v>2263</v>
      </c>
      <c r="AK1545" s="700" t="s">
        <v>2263</v>
      </c>
      <c r="AL1545" s="700" t="s">
        <v>2263</v>
      </c>
      <c r="AM1545" s="784"/>
      <c r="AN1545" s="785"/>
      <c r="AO1545" s="785"/>
      <c r="AP1545" s="785"/>
      <c r="AQ1545" s="785"/>
      <c r="AR1545" s="785"/>
      <c r="AS1545" s="785"/>
      <c r="AT1545" s="785"/>
      <c r="AU1545" s="785"/>
      <c r="AV1545" s="785"/>
      <c r="AW1545" s="785"/>
      <c r="AX1545" s="785"/>
      <c r="AY1545" s="726"/>
      <c r="AZ1545" s="726"/>
      <c r="BA1545" s="726"/>
      <c r="BB1545" s="726"/>
      <c r="BC1545" s="726"/>
      <c r="BD1545" s="726"/>
      <c r="BE1545" s="726"/>
      <c r="BF1545" s="726"/>
      <c r="BG1545" s="726"/>
      <c r="BH1545" s="726"/>
      <c r="BI1545" s="726"/>
      <c r="BJ1545" s="726"/>
      <c r="BK1545" s="726"/>
      <c r="BL1545" s="726"/>
    </row>
    <row r="1546" spans="1:64" ht="13.5" customHeight="1" outlineLevel="1" x14ac:dyDescent="0.2">
      <c r="A1546" s="781"/>
      <c r="B1546" s="786"/>
      <c r="C1546" s="787"/>
      <c r="D1546" s="688" t="s">
        <v>2283</v>
      </c>
      <c r="E1546" s="700" t="s">
        <v>2263</v>
      </c>
      <c r="F1546" s="700" t="s">
        <v>2263</v>
      </c>
      <c r="G1546" s="700" t="s">
        <v>2263</v>
      </c>
      <c r="H1546" s="700" t="s">
        <v>2263</v>
      </c>
      <c r="I1546" s="700" t="s">
        <v>2263</v>
      </c>
      <c r="J1546" s="700" t="s">
        <v>2263</v>
      </c>
      <c r="K1546" s="700" t="s">
        <v>2263</v>
      </c>
      <c r="L1546" s="700" t="s">
        <v>2263</v>
      </c>
      <c r="M1546" s="700" t="s">
        <v>2263</v>
      </c>
      <c r="N1546" s="700" t="s">
        <v>2263</v>
      </c>
      <c r="O1546" s="700" t="s">
        <v>2263</v>
      </c>
      <c r="P1546" s="700" t="s">
        <v>2263</v>
      </c>
      <c r="Q1546" s="700" t="s">
        <v>2263</v>
      </c>
      <c r="R1546" s="700" t="s">
        <v>2263</v>
      </c>
      <c r="S1546" s="700" t="s">
        <v>2263</v>
      </c>
      <c r="T1546" s="700" t="s">
        <v>2263</v>
      </c>
      <c r="U1546" s="700" t="s">
        <v>2263</v>
      </c>
      <c r="V1546" s="700" t="s">
        <v>2263</v>
      </c>
      <c r="W1546" s="700" t="s">
        <v>2263</v>
      </c>
      <c r="X1546" s="700" t="s">
        <v>2263</v>
      </c>
      <c r="Y1546" s="700" t="s">
        <v>2263</v>
      </c>
      <c r="Z1546" s="700" t="s">
        <v>2263</v>
      </c>
      <c r="AA1546" s="700" t="s">
        <v>2263</v>
      </c>
      <c r="AB1546" s="700" t="s">
        <v>2263</v>
      </c>
      <c r="AC1546" s="700" t="s">
        <v>2263</v>
      </c>
      <c r="AD1546" s="700" t="s">
        <v>2263</v>
      </c>
      <c r="AE1546" s="700" t="s">
        <v>2263</v>
      </c>
      <c r="AF1546" s="700" t="s">
        <v>2263</v>
      </c>
      <c r="AG1546" s="700" t="s">
        <v>2263</v>
      </c>
      <c r="AH1546" s="700" t="s">
        <v>2263</v>
      </c>
      <c r="AI1546" s="700" t="s">
        <v>2263</v>
      </c>
      <c r="AJ1546" s="700" t="s">
        <v>2263</v>
      </c>
      <c r="AK1546" s="700" t="s">
        <v>2263</v>
      </c>
      <c r="AL1546" s="700" t="s">
        <v>2263</v>
      </c>
      <c r="AM1546" s="784"/>
      <c r="AN1546" s="785"/>
      <c r="AO1546" s="785"/>
      <c r="AP1546" s="785"/>
      <c r="AQ1546" s="785"/>
      <c r="AR1546" s="785"/>
      <c r="AS1546" s="785"/>
      <c r="AT1546" s="785"/>
      <c r="AU1546" s="785"/>
      <c r="AV1546" s="785"/>
      <c r="AW1546" s="785"/>
      <c r="AX1546" s="785"/>
      <c r="AY1546" s="726"/>
      <c r="AZ1546" s="726"/>
      <c r="BA1546" s="726"/>
      <c r="BB1546" s="726"/>
      <c r="BC1546" s="726"/>
      <c r="BD1546" s="726"/>
      <c r="BE1546" s="726"/>
      <c r="BF1546" s="726"/>
      <c r="BG1546" s="726"/>
      <c r="BH1546" s="726"/>
      <c r="BI1546" s="726"/>
      <c r="BJ1546" s="726"/>
      <c r="BK1546" s="726"/>
      <c r="BL1546" s="726"/>
    </row>
    <row r="1547" spans="1:64" ht="13.5" customHeight="1" outlineLevel="1" x14ac:dyDescent="0.2">
      <c r="A1547" s="781"/>
      <c r="B1547" s="786"/>
      <c r="C1547" s="787"/>
      <c r="D1547" s="688" t="s">
        <v>2284</v>
      </c>
      <c r="E1547" s="700" t="s">
        <v>2263</v>
      </c>
      <c r="F1547" s="700" t="s">
        <v>2263</v>
      </c>
      <c r="G1547" s="700" t="s">
        <v>2263</v>
      </c>
      <c r="H1547" s="700" t="s">
        <v>2263</v>
      </c>
      <c r="I1547" s="700" t="s">
        <v>2263</v>
      </c>
      <c r="J1547" s="700" t="s">
        <v>2263</v>
      </c>
      <c r="K1547" s="700" t="s">
        <v>2263</v>
      </c>
      <c r="L1547" s="700" t="s">
        <v>2263</v>
      </c>
      <c r="M1547" s="700" t="s">
        <v>2263</v>
      </c>
      <c r="N1547" s="700" t="s">
        <v>2263</v>
      </c>
      <c r="O1547" s="700" t="s">
        <v>2263</v>
      </c>
      <c r="P1547" s="700" t="s">
        <v>2263</v>
      </c>
      <c r="Q1547" s="700" t="s">
        <v>2263</v>
      </c>
      <c r="R1547" s="700" t="s">
        <v>2263</v>
      </c>
      <c r="S1547" s="700" t="s">
        <v>2263</v>
      </c>
      <c r="T1547" s="700" t="s">
        <v>2263</v>
      </c>
      <c r="U1547" s="700" t="s">
        <v>2263</v>
      </c>
      <c r="V1547" s="700" t="s">
        <v>2263</v>
      </c>
      <c r="W1547" s="700" t="s">
        <v>2263</v>
      </c>
      <c r="X1547" s="700" t="s">
        <v>2263</v>
      </c>
      <c r="Y1547" s="700" t="s">
        <v>2263</v>
      </c>
      <c r="Z1547" s="700" t="s">
        <v>2263</v>
      </c>
      <c r="AA1547" s="700" t="s">
        <v>2263</v>
      </c>
      <c r="AB1547" s="700" t="s">
        <v>2263</v>
      </c>
      <c r="AC1547" s="700" t="s">
        <v>2263</v>
      </c>
      <c r="AD1547" s="700" t="s">
        <v>2263</v>
      </c>
      <c r="AE1547" s="700" t="s">
        <v>2263</v>
      </c>
      <c r="AF1547" s="700" t="s">
        <v>2263</v>
      </c>
      <c r="AG1547" s="700" t="s">
        <v>2263</v>
      </c>
      <c r="AH1547" s="700" t="s">
        <v>2263</v>
      </c>
      <c r="AI1547" s="700" t="s">
        <v>2263</v>
      </c>
      <c r="AJ1547" s="700" t="s">
        <v>2263</v>
      </c>
      <c r="AK1547" s="700" t="s">
        <v>2263</v>
      </c>
      <c r="AL1547" s="700" t="s">
        <v>2263</v>
      </c>
      <c r="AM1547" s="784"/>
      <c r="AN1547" s="785"/>
      <c r="AO1547" s="785"/>
      <c r="AP1547" s="785"/>
      <c r="AQ1547" s="785"/>
      <c r="AR1547" s="785"/>
      <c r="AS1547" s="785"/>
      <c r="AT1547" s="785"/>
      <c r="AU1547" s="785"/>
      <c r="AV1547" s="785"/>
      <c r="AW1547" s="785"/>
      <c r="AX1547" s="785"/>
      <c r="AY1547" s="726"/>
      <c r="AZ1547" s="726"/>
      <c r="BA1547" s="726"/>
      <c r="BB1547" s="726"/>
      <c r="BC1547" s="726"/>
      <c r="BD1547" s="726"/>
      <c r="BE1547" s="726"/>
      <c r="BF1547" s="726"/>
      <c r="BG1547" s="726"/>
      <c r="BH1547" s="726"/>
      <c r="BI1547" s="726"/>
      <c r="BJ1547" s="726"/>
      <c r="BK1547" s="726"/>
      <c r="BL1547" s="726"/>
    </row>
    <row r="1548" spans="1:64" ht="13.5" customHeight="1" outlineLevel="1" x14ac:dyDescent="0.2">
      <c r="A1548" s="781"/>
      <c r="B1548" s="786"/>
      <c r="C1548" s="787"/>
      <c r="D1548" s="688" t="s">
        <v>2285</v>
      </c>
      <c r="E1548" s="700" t="s">
        <v>2263</v>
      </c>
      <c r="F1548" s="700" t="s">
        <v>2263</v>
      </c>
      <c r="G1548" s="700" t="s">
        <v>2263</v>
      </c>
      <c r="H1548" s="700" t="s">
        <v>2263</v>
      </c>
      <c r="I1548" s="700" t="s">
        <v>2263</v>
      </c>
      <c r="J1548" s="700" t="s">
        <v>2263</v>
      </c>
      <c r="K1548" s="700" t="s">
        <v>2263</v>
      </c>
      <c r="L1548" s="700" t="s">
        <v>2263</v>
      </c>
      <c r="M1548" s="700" t="s">
        <v>2263</v>
      </c>
      <c r="N1548" s="700" t="s">
        <v>2263</v>
      </c>
      <c r="O1548" s="700" t="s">
        <v>2263</v>
      </c>
      <c r="P1548" s="700" t="s">
        <v>2263</v>
      </c>
      <c r="Q1548" s="700" t="s">
        <v>2263</v>
      </c>
      <c r="R1548" s="700" t="s">
        <v>2263</v>
      </c>
      <c r="S1548" s="700" t="s">
        <v>2263</v>
      </c>
      <c r="T1548" s="700" t="s">
        <v>2263</v>
      </c>
      <c r="U1548" s="700" t="s">
        <v>2263</v>
      </c>
      <c r="V1548" s="700" t="s">
        <v>2263</v>
      </c>
      <c r="W1548" s="700" t="s">
        <v>2263</v>
      </c>
      <c r="X1548" s="700" t="s">
        <v>2263</v>
      </c>
      <c r="Y1548" s="700" t="s">
        <v>2263</v>
      </c>
      <c r="Z1548" s="700" t="s">
        <v>2263</v>
      </c>
      <c r="AA1548" s="700" t="s">
        <v>2263</v>
      </c>
      <c r="AB1548" s="700" t="s">
        <v>2263</v>
      </c>
      <c r="AC1548" s="700" t="s">
        <v>2263</v>
      </c>
      <c r="AD1548" s="700" t="s">
        <v>2263</v>
      </c>
      <c r="AE1548" s="700" t="s">
        <v>2263</v>
      </c>
      <c r="AF1548" s="700" t="s">
        <v>2263</v>
      </c>
      <c r="AG1548" s="700" t="s">
        <v>2263</v>
      </c>
      <c r="AH1548" s="700" t="s">
        <v>2263</v>
      </c>
      <c r="AI1548" s="700" t="s">
        <v>2263</v>
      </c>
      <c r="AJ1548" s="700" t="s">
        <v>2263</v>
      </c>
      <c r="AK1548" s="700" t="s">
        <v>2263</v>
      </c>
      <c r="AL1548" s="700" t="s">
        <v>2263</v>
      </c>
      <c r="AM1548" s="784"/>
      <c r="AN1548" s="785"/>
      <c r="AO1548" s="785"/>
      <c r="AP1548" s="785"/>
      <c r="AQ1548" s="785"/>
      <c r="AR1548" s="785"/>
      <c r="AS1548" s="785"/>
      <c r="AT1548" s="785"/>
      <c r="AU1548" s="785"/>
      <c r="AV1548" s="785"/>
      <c r="AW1548" s="785"/>
      <c r="AX1548" s="785"/>
      <c r="AY1548" s="726"/>
      <c r="AZ1548" s="726"/>
      <c r="BA1548" s="726"/>
      <c r="BB1548" s="726"/>
      <c r="BC1548" s="726"/>
      <c r="BD1548" s="726"/>
      <c r="BE1548" s="726"/>
      <c r="BF1548" s="726"/>
      <c r="BG1548" s="726"/>
      <c r="BH1548" s="726"/>
      <c r="BI1548" s="726"/>
      <c r="BJ1548" s="726"/>
      <c r="BK1548" s="726"/>
      <c r="BL1548" s="726"/>
    </row>
    <row r="1549" spans="1:64" ht="13.5" customHeight="1" outlineLevel="1" x14ac:dyDescent="0.2">
      <c r="A1549" s="781"/>
      <c r="B1549" s="786"/>
      <c r="C1549" s="787"/>
      <c r="D1549" s="688" t="s">
        <v>2286</v>
      </c>
      <c r="E1549" s="700" t="s">
        <v>2263</v>
      </c>
      <c r="F1549" s="700" t="s">
        <v>2263</v>
      </c>
      <c r="G1549" s="700" t="s">
        <v>2263</v>
      </c>
      <c r="H1549" s="700" t="s">
        <v>2263</v>
      </c>
      <c r="I1549" s="700" t="s">
        <v>2263</v>
      </c>
      <c r="J1549" s="700" t="s">
        <v>2263</v>
      </c>
      <c r="K1549" s="700" t="s">
        <v>2263</v>
      </c>
      <c r="L1549" s="700" t="s">
        <v>2263</v>
      </c>
      <c r="M1549" s="700" t="s">
        <v>2263</v>
      </c>
      <c r="N1549" s="700" t="s">
        <v>2263</v>
      </c>
      <c r="O1549" s="700" t="s">
        <v>2263</v>
      </c>
      <c r="P1549" s="700" t="s">
        <v>2263</v>
      </c>
      <c r="Q1549" s="700" t="s">
        <v>2263</v>
      </c>
      <c r="R1549" s="700" t="s">
        <v>2263</v>
      </c>
      <c r="S1549" s="700" t="s">
        <v>2263</v>
      </c>
      <c r="T1549" s="700" t="s">
        <v>2263</v>
      </c>
      <c r="U1549" s="700" t="s">
        <v>2263</v>
      </c>
      <c r="V1549" s="700" t="s">
        <v>2263</v>
      </c>
      <c r="W1549" s="700" t="s">
        <v>2263</v>
      </c>
      <c r="X1549" s="700" t="s">
        <v>2263</v>
      </c>
      <c r="Y1549" s="700" t="s">
        <v>2263</v>
      </c>
      <c r="Z1549" s="700" t="s">
        <v>2263</v>
      </c>
      <c r="AA1549" s="700" t="s">
        <v>2263</v>
      </c>
      <c r="AB1549" s="700" t="s">
        <v>2263</v>
      </c>
      <c r="AC1549" s="700" t="s">
        <v>2263</v>
      </c>
      <c r="AD1549" s="700" t="s">
        <v>2263</v>
      </c>
      <c r="AE1549" s="700" t="s">
        <v>2263</v>
      </c>
      <c r="AF1549" s="700" t="s">
        <v>2263</v>
      </c>
      <c r="AG1549" s="700" t="s">
        <v>2263</v>
      </c>
      <c r="AH1549" s="700" t="s">
        <v>2263</v>
      </c>
      <c r="AI1549" s="700" t="s">
        <v>2263</v>
      </c>
      <c r="AJ1549" s="700" t="s">
        <v>2263</v>
      </c>
      <c r="AK1549" s="700" t="s">
        <v>2263</v>
      </c>
      <c r="AL1549" s="700" t="s">
        <v>2263</v>
      </c>
      <c r="AM1549" s="784"/>
      <c r="AN1549" s="785"/>
      <c r="AO1549" s="785"/>
      <c r="AP1549" s="785"/>
      <c r="AQ1549" s="785"/>
      <c r="AR1549" s="785"/>
      <c r="AS1549" s="785"/>
      <c r="AT1549" s="785"/>
      <c r="AU1549" s="785"/>
      <c r="AV1549" s="785"/>
      <c r="AW1549" s="785"/>
      <c r="AX1549" s="785"/>
      <c r="AY1549" s="726"/>
      <c r="AZ1549" s="726"/>
      <c r="BA1549" s="726"/>
      <c r="BB1549" s="726"/>
      <c r="BC1549" s="726"/>
      <c r="BD1549" s="726"/>
      <c r="BE1549" s="726"/>
      <c r="BF1549" s="726"/>
      <c r="BG1549" s="726"/>
      <c r="BH1549" s="726"/>
      <c r="BI1549" s="726"/>
      <c r="BJ1549" s="726"/>
      <c r="BK1549" s="726"/>
      <c r="BL1549" s="726"/>
    </row>
    <row r="1550" spans="1:64" ht="13.5" customHeight="1" outlineLevel="1" x14ac:dyDescent="0.2">
      <c r="A1550" s="781"/>
      <c r="B1550" s="786"/>
      <c r="C1550" s="787"/>
      <c r="D1550" s="759"/>
      <c r="E1550" s="784"/>
      <c r="F1550" s="784"/>
      <c r="G1550" s="784"/>
      <c r="H1550" s="784"/>
      <c r="I1550" s="784"/>
      <c r="J1550" s="784"/>
      <c r="K1550" s="784"/>
      <c r="L1550" s="784"/>
      <c r="M1550" s="784"/>
      <c r="N1550" s="784"/>
      <c r="O1550" s="784"/>
      <c r="P1550" s="784"/>
      <c r="Q1550" s="784"/>
      <c r="R1550" s="784"/>
      <c r="S1550" s="784"/>
      <c r="T1550" s="784"/>
      <c r="U1550" s="784"/>
      <c r="V1550" s="784"/>
      <c r="W1550" s="784"/>
      <c r="X1550" s="784"/>
      <c r="Y1550" s="784"/>
      <c r="Z1550" s="784"/>
      <c r="AA1550" s="784"/>
      <c r="AB1550" s="784"/>
      <c r="AC1550" s="784"/>
      <c r="AD1550" s="784"/>
      <c r="AE1550" s="784"/>
      <c r="AF1550" s="784"/>
      <c r="AG1550" s="784"/>
      <c r="AH1550" s="784"/>
      <c r="AI1550" s="784"/>
      <c r="AJ1550" s="784"/>
      <c r="AK1550" s="784"/>
      <c r="AL1550" s="784"/>
      <c r="AM1550" s="784"/>
      <c r="AN1550" s="785"/>
      <c r="AO1550" s="785"/>
      <c r="AP1550" s="785"/>
      <c r="AQ1550" s="785"/>
      <c r="AR1550" s="785"/>
      <c r="AS1550" s="785"/>
      <c r="AT1550" s="785"/>
      <c r="AU1550" s="785"/>
      <c r="AV1550" s="785"/>
      <c r="AW1550" s="785"/>
      <c r="AX1550" s="785"/>
      <c r="AY1550" s="726"/>
      <c r="AZ1550" s="726"/>
      <c r="BA1550" s="726"/>
      <c r="BB1550" s="726"/>
      <c r="BC1550" s="726"/>
      <c r="BD1550" s="726"/>
      <c r="BE1550" s="726"/>
      <c r="BF1550" s="726"/>
      <c r="BG1550" s="726"/>
      <c r="BH1550" s="726"/>
      <c r="BI1550" s="726"/>
      <c r="BJ1550" s="726"/>
      <c r="BK1550" s="726"/>
      <c r="BL1550" s="726"/>
    </row>
    <row r="1551" spans="1:64" ht="13.5" customHeight="1" x14ac:dyDescent="0.2">
      <c r="A1551" s="781" t="s">
        <v>2271</v>
      </c>
      <c r="B1551" s="786" t="s">
        <v>2287</v>
      </c>
      <c r="C1551" s="787"/>
      <c r="D1551" s="759"/>
      <c r="E1551" s="784"/>
      <c r="F1551" s="784"/>
      <c r="G1551" s="784"/>
      <c r="H1551" s="784"/>
      <c r="I1551" s="784"/>
      <c r="J1551" s="784"/>
      <c r="K1551" s="784"/>
      <c r="L1551" s="784"/>
      <c r="M1551" s="784"/>
      <c r="N1551" s="784"/>
      <c r="O1551" s="784"/>
      <c r="P1551" s="784"/>
      <c r="Q1551" s="784"/>
      <c r="R1551" s="784"/>
      <c r="S1551" s="784"/>
      <c r="T1551" s="784"/>
      <c r="U1551" s="784"/>
      <c r="V1551" s="784"/>
      <c r="W1551" s="784"/>
      <c r="X1551" s="784"/>
      <c r="Y1551" s="784"/>
      <c r="Z1551" s="784"/>
      <c r="AA1551" s="784"/>
      <c r="AB1551" s="784"/>
      <c r="AC1551" s="784"/>
      <c r="AD1551" s="784"/>
      <c r="AE1551" s="784"/>
      <c r="AF1551" s="784"/>
      <c r="AG1551" s="784"/>
      <c r="AH1551" s="784"/>
      <c r="AI1551" s="784"/>
      <c r="AJ1551" s="784"/>
      <c r="AK1551" s="784"/>
      <c r="AL1551" s="784"/>
      <c r="AM1551" s="784"/>
      <c r="AN1551" s="785"/>
      <c r="AO1551" s="785"/>
      <c r="AP1551" s="785"/>
      <c r="AQ1551" s="785"/>
      <c r="AR1551" s="785"/>
      <c r="AS1551" s="785"/>
      <c r="AT1551" s="785"/>
      <c r="AU1551" s="785"/>
      <c r="AV1551" s="785"/>
      <c r="AW1551" s="785"/>
      <c r="AX1551" s="785"/>
      <c r="AY1551" s="726"/>
      <c r="AZ1551" s="726"/>
      <c r="BA1551" s="726"/>
      <c r="BB1551" s="726"/>
      <c r="BC1551" s="726"/>
      <c r="BD1551" s="726"/>
      <c r="BE1551" s="726"/>
      <c r="BF1551" s="726"/>
      <c r="BG1551" s="726"/>
      <c r="BH1551" s="726"/>
      <c r="BI1551" s="726"/>
      <c r="BJ1551" s="726"/>
      <c r="BK1551" s="726"/>
      <c r="BL1551" s="726"/>
    </row>
    <row r="1552" spans="1:64" ht="13.5" customHeight="1" x14ac:dyDescent="0.2">
      <c r="A1552" s="781"/>
      <c r="B1552" s="786"/>
      <c r="C1552" s="787"/>
      <c r="D1552" s="688"/>
      <c r="E1552" s="699" t="s">
        <v>585</v>
      </c>
      <c r="F1552" s="699" t="s">
        <v>586</v>
      </c>
      <c r="G1552" s="699" t="s">
        <v>587</v>
      </c>
      <c r="H1552" s="699" t="s">
        <v>588</v>
      </c>
      <c r="I1552" s="699" t="s">
        <v>589</v>
      </c>
      <c r="J1552" s="699" t="s">
        <v>590</v>
      </c>
      <c r="K1552" s="699" t="s">
        <v>591</v>
      </c>
      <c r="L1552" s="699" t="s">
        <v>592</v>
      </c>
      <c r="M1552" s="699" t="s">
        <v>593</v>
      </c>
      <c r="N1552" s="699" t="s">
        <v>594</v>
      </c>
      <c r="O1552" s="699" t="s">
        <v>595</v>
      </c>
      <c r="P1552" s="699" t="s">
        <v>596</v>
      </c>
      <c r="Q1552" s="699" t="s">
        <v>597</v>
      </c>
      <c r="R1552" s="699" t="s">
        <v>598</v>
      </c>
      <c r="S1552" s="699" t="s">
        <v>619</v>
      </c>
      <c r="T1552" s="699" t="s">
        <v>783</v>
      </c>
      <c r="U1552" s="699" t="s">
        <v>752</v>
      </c>
      <c r="V1552" s="699" t="s">
        <v>753</v>
      </c>
      <c r="W1552" s="699" t="s">
        <v>754</v>
      </c>
      <c r="X1552" s="699" t="s">
        <v>755</v>
      </c>
      <c r="Y1552" s="699" t="s">
        <v>756</v>
      </c>
      <c r="Z1552" s="699" t="s">
        <v>757</v>
      </c>
      <c r="AA1552" s="699" t="s">
        <v>758</v>
      </c>
      <c r="AB1552" s="699" t="s">
        <v>759</v>
      </c>
      <c r="AC1552" s="699" t="s">
        <v>760</v>
      </c>
      <c r="AD1552" s="699" t="s">
        <v>761</v>
      </c>
      <c r="AE1552" s="699" t="s">
        <v>762</v>
      </c>
      <c r="AF1552" s="699" t="s">
        <v>763</v>
      </c>
      <c r="AG1552" s="699" t="s">
        <v>764</v>
      </c>
      <c r="AH1552" s="699" t="s">
        <v>765</v>
      </c>
      <c r="AI1552" s="699" t="s">
        <v>766</v>
      </c>
      <c r="AJ1552" s="699" t="s">
        <v>767</v>
      </c>
      <c r="AK1552" s="699" t="s">
        <v>768</v>
      </c>
      <c r="AL1552" s="699" t="s">
        <v>769</v>
      </c>
      <c r="AM1552" s="784"/>
      <c r="AN1552" s="785"/>
      <c r="AO1552" s="785"/>
      <c r="AP1552" s="785"/>
      <c r="AQ1552" s="785"/>
      <c r="AR1552" s="785"/>
      <c r="AS1552" s="785"/>
      <c r="AT1552" s="785"/>
      <c r="AU1552" s="785"/>
      <c r="AV1552" s="785"/>
      <c r="AW1552" s="785"/>
      <c r="AX1552" s="785"/>
      <c r="AY1552" s="726"/>
      <c r="AZ1552" s="726"/>
      <c r="BA1552" s="726"/>
      <c r="BB1552" s="726"/>
      <c r="BC1552" s="726"/>
      <c r="BD1552" s="726"/>
      <c r="BE1552" s="726"/>
      <c r="BF1552" s="726"/>
      <c r="BG1552" s="726"/>
      <c r="BH1552" s="726"/>
      <c r="BI1552" s="726"/>
      <c r="BJ1552" s="726"/>
      <c r="BK1552" s="726"/>
      <c r="BL1552" s="726"/>
    </row>
    <row r="1553" spans="1:64" ht="13.5" customHeight="1" outlineLevel="1" x14ac:dyDescent="0.2">
      <c r="A1553" s="785"/>
      <c r="B1553" s="788"/>
      <c r="C1553" s="789"/>
      <c r="D1553" s="688" t="s">
        <v>2288</v>
      </c>
      <c r="E1553" s="700" t="s">
        <v>2263</v>
      </c>
      <c r="F1553" s="700" t="s">
        <v>2263</v>
      </c>
      <c r="G1553" s="700" t="s">
        <v>2263</v>
      </c>
      <c r="H1553" s="700" t="s">
        <v>2263</v>
      </c>
      <c r="I1553" s="700" t="s">
        <v>2263</v>
      </c>
      <c r="J1553" s="700" t="s">
        <v>2263</v>
      </c>
      <c r="K1553" s="700" t="s">
        <v>2263</v>
      </c>
      <c r="L1553" s="700" t="s">
        <v>2263</v>
      </c>
      <c r="M1553" s="700" t="s">
        <v>2263</v>
      </c>
      <c r="N1553" s="700" t="s">
        <v>2263</v>
      </c>
      <c r="O1553" s="700" t="s">
        <v>2263</v>
      </c>
      <c r="P1553" s="700" t="s">
        <v>2263</v>
      </c>
      <c r="Q1553" s="700" t="s">
        <v>2263</v>
      </c>
      <c r="R1553" s="700" t="s">
        <v>2263</v>
      </c>
      <c r="S1553" s="700" t="s">
        <v>2263</v>
      </c>
      <c r="T1553" s="700" t="s">
        <v>2263</v>
      </c>
      <c r="U1553" s="700" t="s">
        <v>2263</v>
      </c>
      <c r="V1553" s="700" t="s">
        <v>2263</v>
      </c>
      <c r="W1553" s="700" t="s">
        <v>2263</v>
      </c>
      <c r="X1553" s="700" t="s">
        <v>2263</v>
      </c>
      <c r="Y1553" s="700" t="s">
        <v>2263</v>
      </c>
      <c r="Z1553" s="700" t="s">
        <v>2263</v>
      </c>
      <c r="AA1553" s="700" t="s">
        <v>2263</v>
      </c>
      <c r="AB1553" s="700" t="s">
        <v>2263</v>
      </c>
      <c r="AC1553" s="700" t="s">
        <v>2263</v>
      </c>
      <c r="AD1553" s="700" t="s">
        <v>2263</v>
      </c>
      <c r="AE1553" s="700" t="s">
        <v>2263</v>
      </c>
      <c r="AF1553" s="700" t="s">
        <v>2263</v>
      </c>
      <c r="AG1553" s="700" t="s">
        <v>2263</v>
      </c>
      <c r="AH1553" s="700" t="s">
        <v>2263</v>
      </c>
      <c r="AI1553" s="700" t="s">
        <v>2263</v>
      </c>
      <c r="AJ1553" s="700" t="s">
        <v>2263</v>
      </c>
      <c r="AK1553" s="700" t="s">
        <v>2263</v>
      </c>
      <c r="AL1553" s="700" t="s">
        <v>2263</v>
      </c>
      <c r="AM1553" s="784"/>
      <c r="AN1553" s="785"/>
      <c r="AO1553" s="785"/>
      <c r="AP1553" s="785"/>
      <c r="AQ1553" s="785"/>
      <c r="AR1553" s="785"/>
      <c r="AS1553" s="785"/>
      <c r="AT1553" s="785"/>
      <c r="AU1553" s="785"/>
      <c r="AV1553" s="785"/>
      <c r="AW1553" s="785"/>
      <c r="AX1553" s="785"/>
      <c r="AY1553" s="726"/>
      <c r="AZ1553" s="726"/>
      <c r="BA1553" s="726"/>
      <c r="BB1553" s="726"/>
      <c r="BC1553" s="726"/>
      <c r="BD1553" s="726"/>
      <c r="BE1553" s="726"/>
      <c r="BF1553" s="726"/>
      <c r="BG1553" s="726"/>
      <c r="BH1553" s="726"/>
      <c r="BI1553" s="726"/>
      <c r="BJ1553" s="726"/>
      <c r="BK1553" s="726"/>
      <c r="BL1553" s="726"/>
    </row>
    <row r="1554" spans="1:64" ht="13.5" customHeight="1" outlineLevel="1" x14ac:dyDescent="0.2">
      <c r="A1554" s="785"/>
      <c r="B1554" s="788"/>
      <c r="C1554" s="790"/>
      <c r="D1554" s="688" t="s">
        <v>2289</v>
      </c>
      <c r="E1554" s="700" t="s">
        <v>2263</v>
      </c>
      <c r="F1554" s="700" t="s">
        <v>2263</v>
      </c>
      <c r="G1554" s="700" t="s">
        <v>2263</v>
      </c>
      <c r="H1554" s="700" t="s">
        <v>2263</v>
      </c>
      <c r="I1554" s="700" t="s">
        <v>2263</v>
      </c>
      <c r="J1554" s="700" t="s">
        <v>2263</v>
      </c>
      <c r="K1554" s="700" t="s">
        <v>2263</v>
      </c>
      <c r="L1554" s="700" t="s">
        <v>2263</v>
      </c>
      <c r="M1554" s="700" t="s">
        <v>2263</v>
      </c>
      <c r="N1554" s="700" t="s">
        <v>2263</v>
      </c>
      <c r="O1554" s="700" t="s">
        <v>2263</v>
      </c>
      <c r="P1554" s="700" t="s">
        <v>2263</v>
      </c>
      <c r="Q1554" s="700" t="s">
        <v>2263</v>
      </c>
      <c r="R1554" s="700" t="s">
        <v>2263</v>
      </c>
      <c r="S1554" s="700" t="s">
        <v>2263</v>
      </c>
      <c r="T1554" s="700" t="s">
        <v>2263</v>
      </c>
      <c r="U1554" s="700" t="s">
        <v>2263</v>
      </c>
      <c r="V1554" s="700" t="s">
        <v>2263</v>
      </c>
      <c r="W1554" s="700" t="s">
        <v>2263</v>
      </c>
      <c r="X1554" s="700" t="s">
        <v>2263</v>
      </c>
      <c r="Y1554" s="700" t="s">
        <v>2263</v>
      </c>
      <c r="Z1554" s="700" t="s">
        <v>2263</v>
      </c>
      <c r="AA1554" s="700" t="s">
        <v>2263</v>
      </c>
      <c r="AB1554" s="700" t="s">
        <v>2263</v>
      </c>
      <c r="AC1554" s="700" t="s">
        <v>2263</v>
      </c>
      <c r="AD1554" s="700" t="s">
        <v>2263</v>
      </c>
      <c r="AE1554" s="700" t="s">
        <v>2263</v>
      </c>
      <c r="AF1554" s="700" t="s">
        <v>2263</v>
      </c>
      <c r="AG1554" s="700" t="s">
        <v>2263</v>
      </c>
      <c r="AH1554" s="700" t="s">
        <v>2263</v>
      </c>
      <c r="AI1554" s="700" t="s">
        <v>2263</v>
      </c>
      <c r="AJ1554" s="700" t="s">
        <v>2263</v>
      </c>
      <c r="AK1554" s="700" t="s">
        <v>2263</v>
      </c>
      <c r="AL1554" s="700" t="s">
        <v>2263</v>
      </c>
      <c r="AM1554" s="784"/>
      <c r="AN1554" s="785"/>
      <c r="AO1554" s="785"/>
      <c r="AP1554" s="785"/>
      <c r="AQ1554" s="785"/>
      <c r="AR1554" s="785"/>
      <c r="AS1554" s="785"/>
      <c r="AT1554" s="785"/>
      <c r="AU1554" s="785"/>
      <c r="AV1554" s="785"/>
      <c r="AW1554" s="785"/>
      <c r="AX1554" s="785"/>
      <c r="AY1554" s="726"/>
      <c r="AZ1554" s="726"/>
      <c r="BA1554" s="726"/>
      <c r="BB1554" s="726"/>
      <c r="BC1554" s="726"/>
      <c r="BD1554" s="726"/>
      <c r="BE1554" s="726"/>
      <c r="BF1554" s="726"/>
      <c r="BG1554" s="726"/>
      <c r="BH1554" s="726"/>
      <c r="BI1554" s="726"/>
      <c r="BJ1554" s="726"/>
      <c r="BK1554" s="726"/>
      <c r="BL1554" s="726"/>
    </row>
    <row r="1555" spans="1:64" ht="13.5" customHeight="1" outlineLevel="1" x14ac:dyDescent="0.2">
      <c r="A1555" s="785"/>
      <c r="B1555" s="788"/>
      <c r="C1555" s="790"/>
      <c r="D1555" s="688" t="s">
        <v>2290</v>
      </c>
      <c r="E1555" s="700" t="s">
        <v>2263</v>
      </c>
      <c r="F1555" s="700" t="s">
        <v>2263</v>
      </c>
      <c r="G1555" s="700" t="s">
        <v>2263</v>
      </c>
      <c r="H1555" s="700" t="s">
        <v>2263</v>
      </c>
      <c r="I1555" s="700" t="s">
        <v>2263</v>
      </c>
      <c r="J1555" s="700" t="s">
        <v>2263</v>
      </c>
      <c r="K1555" s="700" t="s">
        <v>2263</v>
      </c>
      <c r="L1555" s="700" t="s">
        <v>2263</v>
      </c>
      <c r="M1555" s="700" t="s">
        <v>2263</v>
      </c>
      <c r="N1555" s="700" t="s">
        <v>2263</v>
      </c>
      <c r="O1555" s="700" t="s">
        <v>2263</v>
      </c>
      <c r="P1555" s="700" t="s">
        <v>2263</v>
      </c>
      <c r="Q1555" s="700" t="s">
        <v>2263</v>
      </c>
      <c r="R1555" s="700" t="s">
        <v>2263</v>
      </c>
      <c r="S1555" s="700" t="s">
        <v>2263</v>
      </c>
      <c r="T1555" s="700" t="s">
        <v>2263</v>
      </c>
      <c r="U1555" s="700" t="s">
        <v>2263</v>
      </c>
      <c r="V1555" s="700" t="s">
        <v>2263</v>
      </c>
      <c r="W1555" s="700" t="s">
        <v>2263</v>
      </c>
      <c r="X1555" s="700" t="s">
        <v>2263</v>
      </c>
      <c r="Y1555" s="700" t="s">
        <v>2263</v>
      </c>
      <c r="Z1555" s="700" t="s">
        <v>2263</v>
      </c>
      <c r="AA1555" s="700" t="s">
        <v>2263</v>
      </c>
      <c r="AB1555" s="700" t="s">
        <v>2263</v>
      </c>
      <c r="AC1555" s="700" t="s">
        <v>2263</v>
      </c>
      <c r="AD1555" s="700" t="s">
        <v>2263</v>
      </c>
      <c r="AE1555" s="700" t="s">
        <v>2263</v>
      </c>
      <c r="AF1555" s="700" t="s">
        <v>2263</v>
      </c>
      <c r="AG1555" s="700" t="s">
        <v>2263</v>
      </c>
      <c r="AH1555" s="700" t="s">
        <v>2263</v>
      </c>
      <c r="AI1555" s="700" t="s">
        <v>2263</v>
      </c>
      <c r="AJ1555" s="700" t="s">
        <v>2263</v>
      </c>
      <c r="AK1555" s="700" t="s">
        <v>2263</v>
      </c>
      <c r="AL1555" s="700" t="s">
        <v>2263</v>
      </c>
      <c r="AM1555" s="784"/>
      <c r="AN1555" s="785"/>
      <c r="AO1555" s="785"/>
      <c r="AP1555" s="785"/>
      <c r="AQ1555" s="785"/>
      <c r="AR1555" s="785"/>
      <c r="AS1555" s="785"/>
      <c r="AT1555" s="785"/>
      <c r="AU1555" s="785"/>
      <c r="AV1555" s="785"/>
      <c r="AW1555" s="785"/>
      <c r="AX1555" s="785"/>
      <c r="AY1555" s="726"/>
      <c r="AZ1555" s="726"/>
      <c r="BA1555" s="726"/>
      <c r="BB1555" s="726"/>
      <c r="BC1555" s="726"/>
      <c r="BD1555" s="726"/>
      <c r="BE1555" s="726"/>
      <c r="BF1555" s="726"/>
      <c r="BG1555" s="726"/>
      <c r="BH1555" s="726"/>
      <c r="BI1555" s="726"/>
      <c r="BJ1555" s="726"/>
      <c r="BK1555" s="726"/>
      <c r="BL1555" s="726"/>
    </row>
    <row r="1556" spans="1:64" ht="13.5" customHeight="1" outlineLevel="1" x14ac:dyDescent="0.2">
      <c r="A1556" s="785"/>
      <c r="B1556" s="788"/>
      <c r="C1556" s="790"/>
      <c r="D1556" s="688" t="s">
        <v>2291</v>
      </c>
      <c r="E1556" s="700" t="s">
        <v>2263</v>
      </c>
      <c r="F1556" s="700" t="s">
        <v>2263</v>
      </c>
      <c r="G1556" s="700" t="s">
        <v>2263</v>
      </c>
      <c r="H1556" s="700" t="s">
        <v>2263</v>
      </c>
      <c r="I1556" s="700" t="s">
        <v>2263</v>
      </c>
      <c r="J1556" s="700" t="s">
        <v>2263</v>
      </c>
      <c r="K1556" s="700" t="s">
        <v>2263</v>
      </c>
      <c r="L1556" s="700" t="s">
        <v>2263</v>
      </c>
      <c r="M1556" s="700" t="s">
        <v>2263</v>
      </c>
      <c r="N1556" s="700" t="s">
        <v>2263</v>
      </c>
      <c r="O1556" s="700" t="s">
        <v>2263</v>
      </c>
      <c r="P1556" s="700" t="s">
        <v>2263</v>
      </c>
      <c r="Q1556" s="700" t="s">
        <v>2263</v>
      </c>
      <c r="R1556" s="700" t="s">
        <v>2263</v>
      </c>
      <c r="S1556" s="700" t="s">
        <v>2263</v>
      </c>
      <c r="T1556" s="700" t="s">
        <v>2263</v>
      </c>
      <c r="U1556" s="700" t="s">
        <v>2263</v>
      </c>
      <c r="V1556" s="700" t="s">
        <v>2263</v>
      </c>
      <c r="W1556" s="700" t="s">
        <v>2263</v>
      </c>
      <c r="X1556" s="700" t="s">
        <v>2263</v>
      </c>
      <c r="Y1556" s="700" t="s">
        <v>2263</v>
      </c>
      <c r="Z1556" s="700" t="s">
        <v>2263</v>
      </c>
      <c r="AA1556" s="700" t="s">
        <v>2263</v>
      </c>
      <c r="AB1556" s="700" t="s">
        <v>2263</v>
      </c>
      <c r="AC1556" s="700" t="s">
        <v>2263</v>
      </c>
      <c r="AD1556" s="700" t="s">
        <v>2263</v>
      </c>
      <c r="AE1556" s="700" t="s">
        <v>2263</v>
      </c>
      <c r="AF1556" s="700" t="s">
        <v>2263</v>
      </c>
      <c r="AG1556" s="700" t="s">
        <v>2263</v>
      </c>
      <c r="AH1556" s="700" t="s">
        <v>2263</v>
      </c>
      <c r="AI1556" s="700" t="s">
        <v>2263</v>
      </c>
      <c r="AJ1556" s="700" t="s">
        <v>2263</v>
      </c>
      <c r="AK1556" s="700" t="s">
        <v>2263</v>
      </c>
      <c r="AL1556" s="700" t="s">
        <v>2263</v>
      </c>
      <c r="AM1556" s="784"/>
      <c r="AN1556" s="785"/>
      <c r="AO1556" s="785"/>
      <c r="AP1556" s="785"/>
      <c r="AQ1556" s="785"/>
      <c r="AR1556" s="785"/>
      <c r="AS1556" s="785"/>
      <c r="AT1556" s="785"/>
      <c r="AU1556" s="785"/>
      <c r="AV1556" s="785"/>
      <c r="AW1556" s="785"/>
      <c r="AX1556" s="785"/>
      <c r="AY1556" s="726"/>
      <c r="AZ1556" s="726"/>
      <c r="BA1556" s="726"/>
      <c r="BB1556" s="726"/>
      <c r="BC1556" s="726"/>
      <c r="BD1556" s="726"/>
      <c r="BE1556" s="726"/>
      <c r="BF1556" s="726"/>
      <c r="BG1556" s="726"/>
      <c r="BH1556" s="726"/>
      <c r="BI1556" s="726"/>
      <c r="BJ1556" s="726"/>
      <c r="BK1556" s="726"/>
      <c r="BL1556" s="726"/>
    </row>
    <row r="1557" spans="1:64" ht="13.5" customHeight="1" outlineLevel="1" x14ac:dyDescent="0.2">
      <c r="A1557" s="785"/>
      <c r="B1557" s="788"/>
      <c r="C1557" s="789"/>
      <c r="D1557" s="688" t="s">
        <v>2292</v>
      </c>
      <c r="E1557" s="700" t="s">
        <v>2263</v>
      </c>
      <c r="F1557" s="700" t="s">
        <v>2263</v>
      </c>
      <c r="G1557" s="700" t="s">
        <v>2263</v>
      </c>
      <c r="H1557" s="700" t="s">
        <v>2263</v>
      </c>
      <c r="I1557" s="700" t="s">
        <v>2263</v>
      </c>
      <c r="J1557" s="700" t="s">
        <v>2263</v>
      </c>
      <c r="K1557" s="700" t="s">
        <v>2263</v>
      </c>
      <c r="L1557" s="700" t="s">
        <v>2263</v>
      </c>
      <c r="M1557" s="700" t="s">
        <v>2263</v>
      </c>
      <c r="N1557" s="700" t="s">
        <v>2263</v>
      </c>
      <c r="O1557" s="700" t="s">
        <v>2263</v>
      </c>
      <c r="P1557" s="700" t="s">
        <v>2263</v>
      </c>
      <c r="Q1557" s="700" t="s">
        <v>2263</v>
      </c>
      <c r="R1557" s="700" t="s">
        <v>2263</v>
      </c>
      <c r="S1557" s="700" t="s">
        <v>2263</v>
      </c>
      <c r="T1557" s="700" t="s">
        <v>2263</v>
      </c>
      <c r="U1557" s="700" t="s">
        <v>2263</v>
      </c>
      <c r="V1557" s="700" t="s">
        <v>2263</v>
      </c>
      <c r="W1557" s="700" t="s">
        <v>2263</v>
      </c>
      <c r="X1557" s="700" t="s">
        <v>2263</v>
      </c>
      <c r="Y1557" s="700" t="s">
        <v>2263</v>
      </c>
      <c r="Z1557" s="700" t="s">
        <v>2263</v>
      </c>
      <c r="AA1557" s="700" t="s">
        <v>2263</v>
      </c>
      <c r="AB1557" s="700" t="s">
        <v>2263</v>
      </c>
      <c r="AC1557" s="700" t="s">
        <v>2263</v>
      </c>
      <c r="AD1557" s="700" t="s">
        <v>2263</v>
      </c>
      <c r="AE1557" s="700" t="s">
        <v>2263</v>
      </c>
      <c r="AF1557" s="700" t="s">
        <v>2263</v>
      </c>
      <c r="AG1557" s="700" t="s">
        <v>2263</v>
      </c>
      <c r="AH1557" s="700" t="s">
        <v>2263</v>
      </c>
      <c r="AI1557" s="700" t="s">
        <v>2263</v>
      </c>
      <c r="AJ1557" s="700" t="s">
        <v>2263</v>
      </c>
      <c r="AK1557" s="700" t="s">
        <v>2263</v>
      </c>
      <c r="AL1557" s="700" t="s">
        <v>2263</v>
      </c>
      <c r="AM1557" s="784"/>
      <c r="AN1557" s="785"/>
      <c r="AO1557" s="785"/>
      <c r="AP1557" s="785"/>
      <c r="AQ1557" s="785"/>
      <c r="AR1557" s="785"/>
      <c r="AS1557" s="785"/>
      <c r="AT1557" s="785"/>
      <c r="AU1557" s="785"/>
      <c r="AV1557" s="785"/>
      <c r="AW1557" s="785"/>
      <c r="AX1557" s="785"/>
      <c r="AY1557" s="726"/>
      <c r="AZ1557" s="726"/>
      <c r="BA1557" s="726"/>
      <c r="BB1557" s="726"/>
      <c r="BC1557" s="726"/>
      <c r="BD1557" s="726"/>
      <c r="BE1557" s="726"/>
      <c r="BF1557" s="726"/>
      <c r="BG1557" s="726"/>
      <c r="BH1557" s="726"/>
      <c r="BI1557" s="726"/>
      <c r="BJ1557" s="726"/>
      <c r="BK1557" s="726"/>
      <c r="BL1557" s="726"/>
    </row>
    <row r="1558" spans="1:64" ht="13.5" customHeight="1" outlineLevel="1" x14ac:dyDescent="0.2">
      <c r="A1558" s="785"/>
      <c r="B1558" s="788"/>
      <c r="C1558" s="790"/>
      <c r="D1558" s="688" t="s">
        <v>2293</v>
      </c>
      <c r="E1558" s="700" t="s">
        <v>2263</v>
      </c>
      <c r="F1558" s="700" t="s">
        <v>2263</v>
      </c>
      <c r="G1558" s="700" t="s">
        <v>2263</v>
      </c>
      <c r="H1558" s="700" t="s">
        <v>2263</v>
      </c>
      <c r="I1558" s="700" t="s">
        <v>2263</v>
      </c>
      <c r="J1558" s="700" t="s">
        <v>2263</v>
      </c>
      <c r="K1558" s="700" t="s">
        <v>2263</v>
      </c>
      <c r="L1558" s="700" t="s">
        <v>2263</v>
      </c>
      <c r="M1558" s="700" t="s">
        <v>2263</v>
      </c>
      <c r="N1558" s="700" t="s">
        <v>2263</v>
      </c>
      <c r="O1558" s="700" t="s">
        <v>2263</v>
      </c>
      <c r="P1558" s="700" t="s">
        <v>2263</v>
      </c>
      <c r="Q1558" s="700" t="s">
        <v>2263</v>
      </c>
      <c r="R1558" s="700" t="s">
        <v>2263</v>
      </c>
      <c r="S1558" s="700" t="s">
        <v>2263</v>
      </c>
      <c r="T1558" s="700" t="s">
        <v>2263</v>
      </c>
      <c r="U1558" s="700" t="s">
        <v>2263</v>
      </c>
      <c r="V1558" s="700" t="s">
        <v>2263</v>
      </c>
      <c r="W1558" s="700" t="s">
        <v>2263</v>
      </c>
      <c r="X1558" s="700" t="s">
        <v>2263</v>
      </c>
      <c r="Y1558" s="700" t="s">
        <v>2263</v>
      </c>
      <c r="Z1558" s="700" t="s">
        <v>2263</v>
      </c>
      <c r="AA1558" s="700" t="s">
        <v>2263</v>
      </c>
      <c r="AB1558" s="700" t="s">
        <v>2263</v>
      </c>
      <c r="AC1558" s="700" t="s">
        <v>2263</v>
      </c>
      <c r="AD1558" s="700" t="s">
        <v>2263</v>
      </c>
      <c r="AE1558" s="700" t="s">
        <v>2263</v>
      </c>
      <c r="AF1558" s="700" t="s">
        <v>2263</v>
      </c>
      <c r="AG1558" s="700" t="s">
        <v>2263</v>
      </c>
      <c r="AH1558" s="700" t="s">
        <v>2263</v>
      </c>
      <c r="AI1558" s="700" t="s">
        <v>2263</v>
      </c>
      <c r="AJ1558" s="700" t="s">
        <v>2263</v>
      </c>
      <c r="AK1558" s="700" t="s">
        <v>2263</v>
      </c>
      <c r="AL1558" s="700" t="s">
        <v>2263</v>
      </c>
      <c r="AM1558" s="784"/>
      <c r="AN1558" s="785"/>
      <c r="AO1558" s="785"/>
      <c r="AP1558" s="785"/>
      <c r="AQ1558" s="785"/>
      <c r="AR1558" s="785"/>
      <c r="AS1558" s="785"/>
      <c r="AT1558" s="785"/>
      <c r="AU1558" s="785"/>
      <c r="AV1558" s="785"/>
      <c r="AW1558" s="785"/>
      <c r="AX1558" s="785"/>
      <c r="AY1558" s="726"/>
      <c r="AZ1558" s="726"/>
      <c r="BA1558" s="726"/>
      <c r="BB1558" s="726"/>
      <c r="BC1558" s="726"/>
      <c r="BD1558" s="726"/>
      <c r="BE1558" s="726"/>
      <c r="BF1558" s="726"/>
      <c r="BG1558" s="726"/>
      <c r="BH1558" s="726"/>
      <c r="BI1558" s="726"/>
      <c r="BJ1558" s="726"/>
      <c r="BK1558" s="726"/>
      <c r="BL1558" s="726"/>
    </row>
    <row r="1559" spans="1:64" ht="13.5" customHeight="1" outlineLevel="1" x14ac:dyDescent="0.2">
      <c r="A1559" s="785"/>
      <c r="B1559" s="788"/>
      <c r="C1559" s="790"/>
      <c r="D1559" s="688" t="s">
        <v>2294</v>
      </c>
      <c r="E1559" s="700" t="s">
        <v>2263</v>
      </c>
      <c r="F1559" s="700" t="s">
        <v>2263</v>
      </c>
      <c r="G1559" s="700" t="s">
        <v>2263</v>
      </c>
      <c r="H1559" s="700" t="s">
        <v>2263</v>
      </c>
      <c r="I1559" s="700" t="s">
        <v>2263</v>
      </c>
      <c r="J1559" s="700" t="s">
        <v>2263</v>
      </c>
      <c r="K1559" s="700" t="s">
        <v>2263</v>
      </c>
      <c r="L1559" s="700" t="s">
        <v>2263</v>
      </c>
      <c r="M1559" s="700" t="s">
        <v>2263</v>
      </c>
      <c r="N1559" s="700" t="s">
        <v>2263</v>
      </c>
      <c r="O1559" s="700" t="s">
        <v>2263</v>
      </c>
      <c r="P1559" s="700" t="s">
        <v>2263</v>
      </c>
      <c r="Q1559" s="700" t="s">
        <v>2263</v>
      </c>
      <c r="R1559" s="700" t="s">
        <v>2263</v>
      </c>
      <c r="S1559" s="700" t="s">
        <v>2263</v>
      </c>
      <c r="T1559" s="700" t="s">
        <v>2263</v>
      </c>
      <c r="U1559" s="700" t="s">
        <v>2263</v>
      </c>
      <c r="V1559" s="700" t="s">
        <v>2263</v>
      </c>
      <c r="W1559" s="700" t="s">
        <v>2263</v>
      </c>
      <c r="X1559" s="700" t="s">
        <v>2263</v>
      </c>
      <c r="Y1559" s="700" t="s">
        <v>2263</v>
      </c>
      <c r="Z1559" s="700" t="s">
        <v>2263</v>
      </c>
      <c r="AA1559" s="700" t="s">
        <v>2263</v>
      </c>
      <c r="AB1559" s="700" t="s">
        <v>2263</v>
      </c>
      <c r="AC1559" s="700" t="s">
        <v>2263</v>
      </c>
      <c r="AD1559" s="700" t="s">
        <v>2263</v>
      </c>
      <c r="AE1559" s="700" t="s">
        <v>2263</v>
      </c>
      <c r="AF1559" s="700" t="s">
        <v>2263</v>
      </c>
      <c r="AG1559" s="700" t="s">
        <v>2263</v>
      </c>
      <c r="AH1559" s="700" t="s">
        <v>2263</v>
      </c>
      <c r="AI1559" s="700" t="s">
        <v>2263</v>
      </c>
      <c r="AJ1559" s="700" t="s">
        <v>2263</v>
      </c>
      <c r="AK1559" s="700" t="s">
        <v>2263</v>
      </c>
      <c r="AL1559" s="700" t="s">
        <v>2263</v>
      </c>
      <c r="AM1559" s="784"/>
      <c r="AN1559" s="785"/>
      <c r="AO1559" s="785"/>
      <c r="AP1559" s="785"/>
      <c r="AQ1559" s="785"/>
      <c r="AR1559" s="785"/>
      <c r="AS1559" s="785"/>
      <c r="AT1559" s="785"/>
      <c r="AU1559" s="785"/>
      <c r="AV1559" s="785"/>
      <c r="AW1559" s="785"/>
      <c r="AX1559" s="785"/>
      <c r="AY1559" s="726"/>
      <c r="AZ1559" s="726"/>
      <c r="BA1559" s="726"/>
      <c r="BB1559" s="726"/>
      <c r="BC1559" s="726"/>
      <c r="BD1559" s="726"/>
      <c r="BE1559" s="726"/>
      <c r="BF1559" s="726"/>
      <c r="BG1559" s="726"/>
      <c r="BH1559" s="726"/>
      <c r="BI1559" s="726"/>
      <c r="BJ1559" s="726"/>
      <c r="BK1559" s="726"/>
      <c r="BL1559" s="726"/>
    </row>
    <row r="1560" spans="1:64" ht="13.5" customHeight="1" outlineLevel="1" x14ac:dyDescent="0.2">
      <c r="A1560" s="785"/>
      <c r="B1560" s="788"/>
      <c r="C1560" s="789"/>
      <c r="D1560" s="688" t="s">
        <v>2295</v>
      </c>
      <c r="E1560" s="700" t="s">
        <v>2263</v>
      </c>
      <c r="F1560" s="700" t="s">
        <v>2263</v>
      </c>
      <c r="G1560" s="700" t="s">
        <v>2263</v>
      </c>
      <c r="H1560" s="700" t="s">
        <v>2263</v>
      </c>
      <c r="I1560" s="700" t="s">
        <v>2263</v>
      </c>
      <c r="J1560" s="700" t="s">
        <v>2263</v>
      </c>
      <c r="K1560" s="700" t="s">
        <v>2263</v>
      </c>
      <c r="L1560" s="700" t="s">
        <v>2263</v>
      </c>
      <c r="M1560" s="700" t="s">
        <v>2263</v>
      </c>
      <c r="N1560" s="700" t="s">
        <v>2263</v>
      </c>
      <c r="O1560" s="700" t="s">
        <v>2263</v>
      </c>
      <c r="P1560" s="700" t="s">
        <v>2263</v>
      </c>
      <c r="Q1560" s="700" t="s">
        <v>2263</v>
      </c>
      <c r="R1560" s="700" t="s">
        <v>2263</v>
      </c>
      <c r="S1560" s="700" t="s">
        <v>2263</v>
      </c>
      <c r="T1560" s="700" t="s">
        <v>2263</v>
      </c>
      <c r="U1560" s="700" t="s">
        <v>2263</v>
      </c>
      <c r="V1560" s="700" t="s">
        <v>2263</v>
      </c>
      <c r="W1560" s="700" t="s">
        <v>2263</v>
      </c>
      <c r="X1560" s="700" t="s">
        <v>2263</v>
      </c>
      <c r="Y1560" s="700" t="s">
        <v>2263</v>
      </c>
      <c r="Z1560" s="700" t="s">
        <v>2263</v>
      </c>
      <c r="AA1560" s="700" t="s">
        <v>2263</v>
      </c>
      <c r="AB1560" s="700" t="s">
        <v>2263</v>
      </c>
      <c r="AC1560" s="700" t="s">
        <v>2263</v>
      </c>
      <c r="AD1560" s="700" t="s">
        <v>2263</v>
      </c>
      <c r="AE1560" s="700" t="s">
        <v>2263</v>
      </c>
      <c r="AF1560" s="700" t="s">
        <v>2263</v>
      </c>
      <c r="AG1560" s="700" t="s">
        <v>2263</v>
      </c>
      <c r="AH1560" s="700" t="s">
        <v>2263</v>
      </c>
      <c r="AI1560" s="700" t="s">
        <v>2263</v>
      </c>
      <c r="AJ1560" s="700" t="s">
        <v>2263</v>
      </c>
      <c r="AK1560" s="700" t="s">
        <v>2263</v>
      </c>
      <c r="AL1560" s="700" t="s">
        <v>2263</v>
      </c>
      <c r="AM1560" s="784"/>
      <c r="AN1560" s="785"/>
      <c r="AO1560" s="785"/>
      <c r="AP1560" s="785"/>
      <c r="AQ1560" s="785"/>
      <c r="AR1560" s="785"/>
      <c r="AS1560" s="785"/>
      <c r="AT1560" s="785"/>
      <c r="AU1560" s="785"/>
      <c r="AV1560" s="785"/>
      <c r="AW1560" s="785"/>
      <c r="AX1560" s="785"/>
      <c r="AY1560" s="726"/>
      <c r="AZ1560" s="726"/>
      <c r="BA1560" s="726"/>
      <c r="BB1560" s="726"/>
      <c r="BC1560" s="726"/>
      <c r="BD1560" s="726"/>
      <c r="BE1560" s="726"/>
      <c r="BF1560" s="726"/>
      <c r="BG1560" s="726"/>
      <c r="BH1560" s="726"/>
      <c r="BI1560" s="726"/>
      <c r="BJ1560" s="726"/>
      <c r="BK1560" s="726"/>
      <c r="BL1560" s="726"/>
    </row>
    <row r="1561" spans="1:64" ht="13.5" customHeight="1" outlineLevel="1" x14ac:dyDescent="0.2">
      <c r="A1561" s="785"/>
      <c r="B1561" s="788"/>
      <c r="C1561" s="790"/>
      <c r="D1561" s="688" t="s">
        <v>2296</v>
      </c>
      <c r="E1561" s="700" t="s">
        <v>2263</v>
      </c>
      <c r="F1561" s="700" t="s">
        <v>2263</v>
      </c>
      <c r="G1561" s="700" t="s">
        <v>2263</v>
      </c>
      <c r="H1561" s="700" t="s">
        <v>2263</v>
      </c>
      <c r="I1561" s="700" t="s">
        <v>2263</v>
      </c>
      <c r="J1561" s="700" t="s">
        <v>2263</v>
      </c>
      <c r="K1561" s="700" t="s">
        <v>2263</v>
      </c>
      <c r="L1561" s="700" t="s">
        <v>2263</v>
      </c>
      <c r="M1561" s="700" t="s">
        <v>2263</v>
      </c>
      <c r="N1561" s="700" t="s">
        <v>2263</v>
      </c>
      <c r="O1561" s="700" t="s">
        <v>2263</v>
      </c>
      <c r="P1561" s="700" t="s">
        <v>2263</v>
      </c>
      <c r="Q1561" s="700" t="s">
        <v>2263</v>
      </c>
      <c r="R1561" s="700" t="s">
        <v>2263</v>
      </c>
      <c r="S1561" s="700" t="s">
        <v>2263</v>
      </c>
      <c r="T1561" s="700" t="s">
        <v>2263</v>
      </c>
      <c r="U1561" s="700" t="s">
        <v>2263</v>
      </c>
      <c r="V1561" s="700" t="s">
        <v>2263</v>
      </c>
      <c r="W1561" s="700" t="s">
        <v>2263</v>
      </c>
      <c r="X1561" s="700" t="s">
        <v>2263</v>
      </c>
      <c r="Y1561" s="700" t="s">
        <v>2263</v>
      </c>
      <c r="Z1561" s="700" t="s">
        <v>2263</v>
      </c>
      <c r="AA1561" s="700" t="s">
        <v>2263</v>
      </c>
      <c r="AB1561" s="700" t="s">
        <v>2263</v>
      </c>
      <c r="AC1561" s="700" t="s">
        <v>2263</v>
      </c>
      <c r="AD1561" s="700" t="s">
        <v>2263</v>
      </c>
      <c r="AE1561" s="700" t="s">
        <v>2263</v>
      </c>
      <c r="AF1561" s="700" t="s">
        <v>2263</v>
      </c>
      <c r="AG1561" s="700" t="s">
        <v>2263</v>
      </c>
      <c r="AH1561" s="700" t="s">
        <v>2263</v>
      </c>
      <c r="AI1561" s="700" t="s">
        <v>2263</v>
      </c>
      <c r="AJ1561" s="700" t="s">
        <v>2263</v>
      </c>
      <c r="AK1561" s="700" t="s">
        <v>2263</v>
      </c>
      <c r="AL1561" s="700" t="s">
        <v>2263</v>
      </c>
      <c r="AM1561" s="784"/>
      <c r="AN1561" s="785"/>
      <c r="AO1561" s="785"/>
      <c r="AP1561" s="785"/>
      <c r="AQ1561" s="785"/>
      <c r="AR1561" s="785"/>
      <c r="AS1561" s="785"/>
      <c r="AT1561" s="785"/>
      <c r="AU1561" s="785"/>
      <c r="AV1561" s="785"/>
      <c r="AW1561" s="785"/>
      <c r="AX1561" s="785"/>
      <c r="AY1561" s="726"/>
      <c r="AZ1561" s="726"/>
      <c r="BA1561" s="726"/>
      <c r="BB1561" s="726"/>
      <c r="BC1561" s="726"/>
      <c r="BD1561" s="726"/>
      <c r="BE1561" s="726"/>
      <c r="BF1561" s="726"/>
      <c r="BG1561" s="726"/>
      <c r="BH1561" s="726"/>
      <c r="BI1561" s="726"/>
      <c r="BJ1561" s="726"/>
      <c r="BK1561" s="726"/>
      <c r="BL1561" s="726"/>
    </row>
    <row r="1562" spans="1:64" ht="13.5" customHeight="1" outlineLevel="1" x14ac:dyDescent="0.2">
      <c r="A1562" s="785"/>
      <c r="B1562" s="788"/>
      <c r="C1562" s="790"/>
      <c r="D1562" s="688" t="s">
        <v>2297</v>
      </c>
      <c r="E1562" s="700" t="s">
        <v>2263</v>
      </c>
      <c r="F1562" s="700" t="s">
        <v>2263</v>
      </c>
      <c r="G1562" s="700" t="s">
        <v>2263</v>
      </c>
      <c r="H1562" s="700" t="s">
        <v>2263</v>
      </c>
      <c r="I1562" s="700" t="s">
        <v>2263</v>
      </c>
      <c r="J1562" s="700" t="s">
        <v>2263</v>
      </c>
      <c r="K1562" s="700" t="s">
        <v>2263</v>
      </c>
      <c r="L1562" s="700" t="s">
        <v>2263</v>
      </c>
      <c r="M1562" s="700" t="s">
        <v>2263</v>
      </c>
      <c r="N1562" s="700" t="s">
        <v>2263</v>
      </c>
      <c r="O1562" s="700" t="s">
        <v>2263</v>
      </c>
      <c r="P1562" s="700" t="s">
        <v>2263</v>
      </c>
      <c r="Q1562" s="700" t="s">
        <v>2263</v>
      </c>
      <c r="R1562" s="700" t="s">
        <v>2263</v>
      </c>
      <c r="S1562" s="700" t="s">
        <v>2263</v>
      </c>
      <c r="T1562" s="700" t="s">
        <v>2263</v>
      </c>
      <c r="U1562" s="700" t="s">
        <v>2263</v>
      </c>
      <c r="V1562" s="700" t="s">
        <v>2263</v>
      </c>
      <c r="W1562" s="700" t="s">
        <v>2263</v>
      </c>
      <c r="X1562" s="700" t="s">
        <v>2263</v>
      </c>
      <c r="Y1562" s="700" t="s">
        <v>2263</v>
      </c>
      <c r="Z1562" s="700" t="s">
        <v>2263</v>
      </c>
      <c r="AA1562" s="700" t="s">
        <v>2263</v>
      </c>
      <c r="AB1562" s="700" t="s">
        <v>2263</v>
      </c>
      <c r="AC1562" s="700" t="s">
        <v>2263</v>
      </c>
      <c r="AD1562" s="700" t="s">
        <v>2263</v>
      </c>
      <c r="AE1562" s="700" t="s">
        <v>2263</v>
      </c>
      <c r="AF1562" s="700" t="s">
        <v>2263</v>
      </c>
      <c r="AG1562" s="700" t="s">
        <v>2263</v>
      </c>
      <c r="AH1562" s="700" t="s">
        <v>2263</v>
      </c>
      <c r="AI1562" s="700" t="s">
        <v>2263</v>
      </c>
      <c r="AJ1562" s="700" t="s">
        <v>2263</v>
      </c>
      <c r="AK1562" s="700" t="s">
        <v>2263</v>
      </c>
      <c r="AL1562" s="700" t="s">
        <v>2263</v>
      </c>
      <c r="AM1562" s="784"/>
      <c r="AN1562" s="785"/>
      <c r="AO1562" s="785"/>
      <c r="AP1562" s="785"/>
      <c r="AQ1562" s="785"/>
      <c r="AR1562" s="785"/>
      <c r="AS1562" s="785"/>
      <c r="AT1562" s="785"/>
      <c r="AU1562" s="785"/>
      <c r="AV1562" s="785"/>
      <c r="AW1562" s="785"/>
      <c r="AX1562" s="785"/>
      <c r="AY1562" s="726"/>
      <c r="AZ1562" s="726"/>
      <c r="BA1562" s="726"/>
      <c r="BB1562" s="726"/>
      <c r="BC1562" s="726"/>
      <c r="BD1562" s="726"/>
      <c r="BE1562" s="726"/>
      <c r="BF1562" s="726"/>
      <c r="BG1562" s="726"/>
      <c r="BH1562" s="726"/>
      <c r="BI1562" s="726"/>
      <c r="BJ1562" s="726"/>
      <c r="BK1562" s="726"/>
      <c r="BL1562" s="726"/>
    </row>
    <row r="1563" spans="1:64" ht="13.5" customHeight="1" outlineLevel="1" x14ac:dyDescent="0.2">
      <c r="A1563" s="785"/>
      <c r="B1563" s="788"/>
      <c r="C1563" s="790"/>
      <c r="D1563" s="688" t="s">
        <v>2298</v>
      </c>
      <c r="E1563" s="700" t="s">
        <v>2263</v>
      </c>
      <c r="F1563" s="700" t="s">
        <v>2263</v>
      </c>
      <c r="G1563" s="700" t="s">
        <v>2263</v>
      </c>
      <c r="H1563" s="700" t="s">
        <v>2263</v>
      </c>
      <c r="I1563" s="700" t="s">
        <v>2263</v>
      </c>
      <c r="J1563" s="700" t="s">
        <v>2263</v>
      </c>
      <c r="K1563" s="700" t="s">
        <v>2263</v>
      </c>
      <c r="L1563" s="700" t="s">
        <v>2263</v>
      </c>
      <c r="M1563" s="700" t="s">
        <v>2263</v>
      </c>
      <c r="N1563" s="700" t="s">
        <v>2263</v>
      </c>
      <c r="O1563" s="700" t="s">
        <v>2263</v>
      </c>
      <c r="P1563" s="700" t="s">
        <v>2263</v>
      </c>
      <c r="Q1563" s="700" t="s">
        <v>2263</v>
      </c>
      <c r="R1563" s="700" t="s">
        <v>2263</v>
      </c>
      <c r="S1563" s="700" t="s">
        <v>2263</v>
      </c>
      <c r="T1563" s="700" t="s">
        <v>2263</v>
      </c>
      <c r="U1563" s="700" t="s">
        <v>2263</v>
      </c>
      <c r="V1563" s="700" t="s">
        <v>2263</v>
      </c>
      <c r="W1563" s="700" t="s">
        <v>2263</v>
      </c>
      <c r="X1563" s="700" t="s">
        <v>2263</v>
      </c>
      <c r="Y1563" s="700" t="s">
        <v>2263</v>
      </c>
      <c r="Z1563" s="700" t="s">
        <v>2263</v>
      </c>
      <c r="AA1563" s="700" t="s">
        <v>2263</v>
      </c>
      <c r="AB1563" s="700" t="s">
        <v>2263</v>
      </c>
      <c r="AC1563" s="700" t="s">
        <v>2263</v>
      </c>
      <c r="AD1563" s="700" t="s">
        <v>2263</v>
      </c>
      <c r="AE1563" s="700" t="s">
        <v>2263</v>
      </c>
      <c r="AF1563" s="700" t="s">
        <v>2263</v>
      </c>
      <c r="AG1563" s="700" t="s">
        <v>2263</v>
      </c>
      <c r="AH1563" s="700" t="s">
        <v>2263</v>
      </c>
      <c r="AI1563" s="700" t="s">
        <v>2263</v>
      </c>
      <c r="AJ1563" s="700" t="s">
        <v>2263</v>
      </c>
      <c r="AK1563" s="700" t="s">
        <v>2263</v>
      </c>
      <c r="AL1563" s="700" t="s">
        <v>2263</v>
      </c>
      <c r="AM1563" s="784"/>
      <c r="AN1563" s="785"/>
      <c r="AO1563" s="785"/>
      <c r="AP1563" s="785"/>
      <c r="AQ1563" s="785"/>
      <c r="AR1563" s="785"/>
      <c r="AS1563" s="785"/>
      <c r="AT1563" s="785"/>
      <c r="AU1563" s="785"/>
      <c r="AV1563" s="785"/>
      <c r="AW1563" s="785"/>
      <c r="AX1563" s="785"/>
      <c r="AY1563" s="726"/>
      <c r="AZ1563" s="726"/>
      <c r="BA1563" s="726"/>
      <c r="BB1563" s="726"/>
      <c r="BC1563" s="726"/>
      <c r="BD1563" s="726"/>
      <c r="BE1563" s="726"/>
      <c r="BF1563" s="726"/>
      <c r="BG1563" s="726"/>
      <c r="BH1563" s="726"/>
      <c r="BI1563" s="726"/>
      <c r="BJ1563" s="726"/>
      <c r="BK1563" s="726"/>
      <c r="BL1563" s="726"/>
    </row>
    <row r="1564" spans="1:64" ht="13.5" customHeight="1" outlineLevel="1" x14ac:dyDescent="0.2">
      <c r="A1564" s="785"/>
      <c r="B1564" s="788"/>
      <c r="C1564" s="789"/>
      <c r="D1564" s="688" t="s">
        <v>2299</v>
      </c>
      <c r="E1564" s="700" t="s">
        <v>2263</v>
      </c>
      <c r="F1564" s="700" t="s">
        <v>2263</v>
      </c>
      <c r="G1564" s="700" t="s">
        <v>2263</v>
      </c>
      <c r="H1564" s="700" t="s">
        <v>2263</v>
      </c>
      <c r="I1564" s="700" t="s">
        <v>2263</v>
      </c>
      <c r="J1564" s="700" t="s">
        <v>2263</v>
      </c>
      <c r="K1564" s="700" t="s">
        <v>2263</v>
      </c>
      <c r="L1564" s="700" t="s">
        <v>2263</v>
      </c>
      <c r="M1564" s="700" t="s">
        <v>2263</v>
      </c>
      <c r="N1564" s="700" t="s">
        <v>2263</v>
      </c>
      <c r="O1564" s="700" t="s">
        <v>2263</v>
      </c>
      <c r="P1564" s="700" t="s">
        <v>2263</v>
      </c>
      <c r="Q1564" s="700" t="s">
        <v>2263</v>
      </c>
      <c r="R1564" s="700" t="s">
        <v>2263</v>
      </c>
      <c r="S1564" s="700" t="s">
        <v>2263</v>
      </c>
      <c r="T1564" s="700" t="s">
        <v>2263</v>
      </c>
      <c r="U1564" s="700" t="s">
        <v>2263</v>
      </c>
      <c r="V1564" s="700" t="s">
        <v>2263</v>
      </c>
      <c r="W1564" s="700" t="s">
        <v>2263</v>
      </c>
      <c r="X1564" s="700" t="s">
        <v>2263</v>
      </c>
      <c r="Y1564" s="700" t="s">
        <v>2263</v>
      </c>
      <c r="Z1564" s="700" t="s">
        <v>2263</v>
      </c>
      <c r="AA1564" s="700" t="s">
        <v>2263</v>
      </c>
      <c r="AB1564" s="700" t="s">
        <v>2263</v>
      </c>
      <c r="AC1564" s="700" t="s">
        <v>2263</v>
      </c>
      <c r="AD1564" s="700" t="s">
        <v>2263</v>
      </c>
      <c r="AE1564" s="700" t="s">
        <v>2263</v>
      </c>
      <c r="AF1564" s="700" t="s">
        <v>2263</v>
      </c>
      <c r="AG1564" s="700" t="s">
        <v>2263</v>
      </c>
      <c r="AH1564" s="700" t="s">
        <v>2263</v>
      </c>
      <c r="AI1564" s="700" t="s">
        <v>2263</v>
      </c>
      <c r="AJ1564" s="700" t="s">
        <v>2263</v>
      </c>
      <c r="AK1564" s="700" t="s">
        <v>2263</v>
      </c>
      <c r="AL1564" s="700" t="s">
        <v>2263</v>
      </c>
      <c r="AM1564" s="784"/>
      <c r="AN1564" s="785"/>
      <c r="AO1564" s="785"/>
      <c r="AP1564" s="785"/>
      <c r="AQ1564" s="785"/>
      <c r="AR1564" s="785"/>
      <c r="AS1564" s="785"/>
      <c r="AT1564" s="785"/>
      <c r="AU1564" s="785"/>
      <c r="AV1564" s="785"/>
      <c r="AW1564" s="785"/>
      <c r="AX1564" s="785"/>
      <c r="AY1564" s="726"/>
      <c r="AZ1564" s="726"/>
      <c r="BA1564" s="726"/>
      <c r="BB1564" s="726"/>
      <c r="BC1564" s="726"/>
      <c r="BD1564" s="726"/>
      <c r="BE1564" s="726"/>
      <c r="BF1564" s="726"/>
      <c r="BG1564" s="726"/>
      <c r="BH1564" s="726"/>
      <c r="BI1564" s="726"/>
      <c r="BJ1564" s="726"/>
      <c r="BK1564" s="726"/>
      <c r="BL1564" s="726"/>
    </row>
    <row r="1565" spans="1:64" ht="13.5" customHeight="1" outlineLevel="1" x14ac:dyDescent="0.2">
      <c r="A1565" s="785"/>
      <c r="B1565" s="788"/>
      <c r="C1565" s="790"/>
      <c r="D1565" s="688" t="s">
        <v>2300</v>
      </c>
      <c r="E1565" s="700" t="s">
        <v>2263</v>
      </c>
      <c r="F1565" s="700" t="s">
        <v>2263</v>
      </c>
      <c r="G1565" s="700" t="s">
        <v>2263</v>
      </c>
      <c r="H1565" s="700" t="s">
        <v>2263</v>
      </c>
      <c r="I1565" s="700" t="s">
        <v>2263</v>
      </c>
      <c r="J1565" s="700" t="s">
        <v>2263</v>
      </c>
      <c r="K1565" s="700" t="s">
        <v>2263</v>
      </c>
      <c r="L1565" s="700" t="s">
        <v>2263</v>
      </c>
      <c r="M1565" s="700" t="s">
        <v>2263</v>
      </c>
      <c r="N1565" s="700" t="s">
        <v>2263</v>
      </c>
      <c r="O1565" s="700" t="s">
        <v>2263</v>
      </c>
      <c r="P1565" s="700" t="s">
        <v>2263</v>
      </c>
      <c r="Q1565" s="700" t="s">
        <v>2263</v>
      </c>
      <c r="R1565" s="700" t="s">
        <v>2263</v>
      </c>
      <c r="S1565" s="700" t="s">
        <v>2263</v>
      </c>
      <c r="T1565" s="700" t="s">
        <v>2263</v>
      </c>
      <c r="U1565" s="700" t="s">
        <v>2263</v>
      </c>
      <c r="V1565" s="700" t="s">
        <v>2263</v>
      </c>
      <c r="W1565" s="700" t="s">
        <v>2263</v>
      </c>
      <c r="X1565" s="700" t="s">
        <v>2263</v>
      </c>
      <c r="Y1565" s="700" t="s">
        <v>2263</v>
      </c>
      <c r="Z1565" s="700" t="s">
        <v>2263</v>
      </c>
      <c r="AA1565" s="700" t="s">
        <v>2263</v>
      </c>
      <c r="AB1565" s="700" t="s">
        <v>2263</v>
      </c>
      <c r="AC1565" s="700" t="s">
        <v>2263</v>
      </c>
      <c r="AD1565" s="700" t="s">
        <v>2263</v>
      </c>
      <c r="AE1565" s="700" t="s">
        <v>2263</v>
      </c>
      <c r="AF1565" s="700" t="s">
        <v>2263</v>
      </c>
      <c r="AG1565" s="700" t="s">
        <v>2263</v>
      </c>
      <c r="AH1565" s="700" t="s">
        <v>2263</v>
      </c>
      <c r="AI1565" s="700" t="s">
        <v>2263</v>
      </c>
      <c r="AJ1565" s="700" t="s">
        <v>2263</v>
      </c>
      <c r="AK1565" s="700" t="s">
        <v>2263</v>
      </c>
      <c r="AL1565" s="700" t="s">
        <v>2263</v>
      </c>
      <c r="AM1565" s="784"/>
      <c r="AN1565" s="785"/>
      <c r="AO1565" s="785"/>
      <c r="AP1565" s="785"/>
      <c r="AQ1565" s="785"/>
      <c r="AR1565" s="785"/>
      <c r="AS1565" s="785"/>
      <c r="AT1565" s="785"/>
      <c r="AU1565" s="785"/>
      <c r="AV1565" s="785"/>
      <c r="AW1565" s="785"/>
      <c r="AX1565" s="785"/>
      <c r="AY1565" s="726"/>
      <c r="AZ1565" s="726"/>
      <c r="BA1565" s="726"/>
      <c r="BB1565" s="726"/>
      <c r="BC1565" s="726"/>
      <c r="BD1565" s="726"/>
      <c r="BE1565" s="726"/>
      <c r="BF1565" s="726"/>
      <c r="BG1565" s="726"/>
      <c r="BH1565" s="726"/>
      <c r="BI1565" s="726"/>
      <c r="BJ1565" s="726"/>
      <c r="BK1565" s="726"/>
      <c r="BL1565" s="726"/>
    </row>
    <row r="1566" spans="1:64" ht="13.5" customHeight="1" outlineLevel="1" x14ac:dyDescent="0.2">
      <c r="A1566" s="785"/>
      <c r="B1566" s="788"/>
      <c r="C1566" s="790"/>
      <c r="D1566" s="688" t="s">
        <v>2301</v>
      </c>
      <c r="E1566" s="700" t="s">
        <v>2263</v>
      </c>
      <c r="F1566" s="700" t="s">
        <v>2263</v>
      </c>
      <c r="G1566" s="700" t="s">
        <v>2263</v>
      </c>
      <c r="H1566" s="700" t="s">
        <v>2263</v>
      </c>
      <c r="I1566" s="700" t="s">
        <v>2263</v>
      </c>
      <c r="J1566" s="700" t="s">
        <v>2263</v>
      </c>
      <c r="K1566" s="700" t="s">
        <v>2263</v>
      </c>
      <c r="L1566" s="700" t="s">
        <v>2263</v>
      </c>
      <c r="M1566" s="700" t="s">
        <v>2263</v>
      </c>
      <c r="N1566" s="700" t="s">
        <v>2263</v>
      </c>
      <c r="O1566" s="700" t="s">
        <v>2263</v>
      </c>
      <c r="P1566" s="700" t="s">
        <v>2263</v>
      </c>
      <c r="Q1566" s="700" t="s">
        <v>2263</v>
      </c>
      <c r="R1566" s="700" t="s">
        <v>2263</v>
      </c>
      <c r="S1566" s="700" t="s">
        <v>2263</v>
      </c>
      <c r="T1566" s="700" t="s">
        <v>2263</v>
      </c>
      <c r="U1566" s="700" t="s">
        <v>2263</v>
      </c>
      <c r="V1566" s="700" t="s">
        <v>2263</v>
      </c>
      <c r="W1566" s="700" t="s">
        <v>2263</v>
      </c>
      <c r="X1566" s="700" t="s">
        <v>2263</v>
      </c>
      <c r="Y1566" s="700" t="s">
        <v>2263</v>
      </c>
      <c r="Z1566" s="700" t="s">
        <v>2263</v>
      </c>
      <c r="AA1566" s="700" t="s">
        <v>2263</v>
      </c>
      <c r="AB1566" s="700" t="s">
        <v>2263</v>
      </c>
      <c r="AC1566" s="700" t="s">
        <v>2263</v>
      </c>
      <c r="AD1566" s="700" t="s">
        <v>2263</v>
      </c>
      <c r="AE1566" s="700" t="s">
        <v>2263</v>
      </c>
      <c r="AF1566" s="700" t="s">
        <v>2263</v>
      </c>
      <c r="AG1566" s="700" t="s">
        <v>2263</v>
      </c>
      <c r="AH1566" s="700" t="s">
        <v>2263</v>
      </c>
      <c r="AI1566" s="700" t="s">
        <v>2263</v>
      </c>
      <c r="AJ1566" s="700" t="s">
        <v>2263</v>
      </c>
      <c r="AK1566" s="700" t="s">
        <v>2263</v>
      </c>
      <c r="AL1566" s="700" t="s">
        <v>2263</v>
      </c>
      <c r="AM1566" s="784"/>
      <c r="AN1566" s="785"/>
      <c r="AO1566" s="785"/>
      <c r="AP1566" s="785"/>
      <c r="AQ1566" s="785"/>
      <c r="AR1566" s="785"/>
      <c r="AS1566" s="785"/>
      <c r="AT1566" s="785"/>
      <c r="AU1566" s="785"/>
      <c r="AV1566" s="785"/>
      <c r="AW1566" s="785"/>
      <c r="AX1566" s="785"/>
      <c r="AY1566" s="726"/>
      <c r="AZ1566" s="726"/>
      <c r="BA1566" s="726"/>
      <c r="BB1566" s="726"/>
      <c r="BC1566" s="726"/>
      <c r="BD1566" s="726"/>
      <c r="BE1566" s="726"/>
      <c r="BF1566" s="726"/>
      <c r="BG1566" s="726"/>
      <c r="BH1566" s="726"/>
      <c r="BI1566" s="726"/>
      <c r="BJ1566" s="726"/>
      <c r="BK1566" s="726"/>
      <c r="BL1566" s="726"/>
    </row>
    <row r="1567" spans="1:64" ht="13.5" customHeight="1" outlineLevel="1" x14ac:dyDescent="0.2">
      <c r="A1567" s="785"/>
      <c r="B1567" s="788"/>
      <c r="C1567" s="790"/>
      <c r="D1567" s="688" t="s">
        <v>2302</v>
      </c>
      <c r="E1567" s="700" t="s">
        <v>2263</v>
      </c>
      <c r="F1567" s="700" t="s">
        <v>2263</v>
      </c>
      <c r="G1567" s="700" t="s">
        <v>2263</v>
      </c>
      <c r="H1567" s="700" t="s">
        <v>2263</v>
      </c>
      <c r="I1567" s="700" t="s">
        <v>2263</v>
      </c>
      <c r="J1567" s="700" t="s">
        <v>2263</v>
      </c>
      <c r="K1567" s="700" t="s">
        <v>2263</v>
      </c>
      <c r="L1567" s="700" t="s">
        <v>2263</v>
      </c>
      <c r="M1567" s="700" t="s">
        <v>2263</v>
      </c>
      <c r="N1567" s="700" t="s">
        <v>2263</v>
      </c>
      <c r="O1567" s="700" t="s">
        <v>2263</v>
      </c>
      <c r="P1567" s="700" t="s">
        <v>2263</v>
      </c>
      <c r="Q1567" s="700" t="s">
        <v>2263</v>
      </c>
      <c r="R1567" s="700" t="s">
        <v>2263</v>
      </c>
      <c r="S1567" s="700" t="s">
        <v>2263</v>
      </c>
      <c r="T1567" s="700" t="s">
        <v>2263</v>
      </c>
      <c r="U1567" s="700" t="s">
        <v>2263</v>
      </c>
      <c r="V1567" s="700" t="s">
        <v>2263</v>
      </c>
      <c r="W1567" s="700" t="s">
        <v>2263</v>
      </c>
      <c r="X1567" s="700" t="s">
        <v>2263</v>
      </c>
      <c r="Y1567" s="700" t="s">
        <v>2263</v>
      </c>
      <c r="Z1567" s="700" t="s">
        <v>2263</v>
      </c>
      <c r="AA1567" s="700" t="s">
        <v>2263</v>
      </c>
      <c r="AB1567" s="700" t="s">
        <v>2263</v>
      </c>
      <c r="AC1567" s="700" t="s">
        <v>2263</v>
      </c>
      <c r="AD1567" s="700" t="s">
        <v>2263</v>
      </c>
      <c r="AE1567" s="700" t="s">
        <v>2263</v>
      </c>
      <c r="AF1567" s="700" t="s">
        <v>2263</v>
      </c>
      <c r="AG1567" s="700" t="s">
        <v>2263</v>
      </c>
      <c r="AH1567" s="700" t="s">
        <v>2263</v>
      </c>
      <c r="AI1567" s="700" t="s">
        <v>2263</v>
      </c>
      <c r="AJ1567" s="700" t="s">
        <v>2263</v>
      </c>
      <c r="AK1567" s="700" t="s">
        <v>2263</v>
      </c>
      <c r="AL1567" s="700" t="s">
        <v>2263</v>
      </c>
      <c r="AM1567" s="784"/>
      <c r="AN1567" s="785"/>
      <c r="AO1567" s="785"/>
      <c r="AP1567" s="785"/>
      <c r="AQ1567" s="785"/>
      <c r="AR1567" s="785"/>
      <c r="AS1567" s="785"/>
      <c r="AT1567" s="785"/>
      <c r="AU1567" s="785"/>
      <c r="AV1567" s="785"/>
      <c r="AW1567" s="785"/>
      <c r="AX1567" s="785"/>
      <c r="AY1567" s="726"/>
      <c r="AZ1567" s="726"/>
      <c r="BA1567" s="726"/>
      <c r="BB1567" s="726"/>
      <c r="BC1567" s="726"/>
      <c r="BD1567" s="726"/>
      <c r="BE1567" s="726"/>
      <c r="BF1567" s="726"/>
      <c r="BG1567" s="726"/>
      <c r="BH1567" s="726"/>
      <c r="BI1567" s="726"/>
      <c r="BJ1567" s="726"/>
      <c r="BK1567" s="726"/>
      <c r="BL1567" s="726"/>
    </row>
    <row r="1568" spans="1:64" ht="13.5" customHeight="1" outlineLevel="1" x14ac:dyDescent="0.2">
      <c r="A1568" s="785"/>
      <c r="B1568" s="788"/>
      <c r="C1568" s="790"/>
      <c r="D1568" s="688" t="s">
        <v>2303</v>
      </c>
      <c r="E1568" s="700" t="s">
        <v>2263</v>
      </c>
      <c r="F1568" s="700" t="s">
        <v>2263</v>
      </c>
      <c r="G1568" s="700" t="s">
        <v>2263</v>
      </c>
      <c r="H1568" s="700" t="s">
        <v>2263</v>
      </c>
      <c r="I1568" s="700" t="s">
        <v>2263</v>
      </c>
      <c r="J1568" s="700" t="s">
        <v>2263</v>
      </c>
      <c r="K1568" s="700" t="s">
        <v>2263</v>
      </c>
      <c r="L1568" s="700" t="s">
        <v>2263</v>
      </c>
      <c r="M1568" s="700" t="s">
        <v>2263</v>
      </c>
      <c r="N1568" s="700" t="s">
        <v>2263</v>
      </c>
      <c r="O1568" s="700" t="s">
        <v>2263</v>
      </c>
      <c r="P1568" s="700" t="s">
        <v>2263</v>
      </c>
      <c r="Q1568" s="700" t="s">
        <v>2263</v>
      </c>
      <c r="R1568" s="700" t="s">
        <v>2263</v>
      </c>
      <c r="S1568" s="700" t="s">
        <v>2263</v>
      </c>
      <c r="T1568" s="700" t="s">
        <v>2263</v>
      </c>
      <c r="U1568" s="700" t="s">
        <v>2263</v>
      </c>
      <c r="V1568" s="700" t="s">
        <v>2263</v>
      </c>
      <c r="W1568" s="700" t="s">
        <v>2263</v>
      </c>
      <c r="X1568" s="700" t="s">
        <v>2263</v>
      </c>
      <c r="Y1568" s="700" t="s">
        <v>2263</v>
      </c>
      <c r="Z1568" s="700" t="s">
        <v>2263</v>
      </c>
      <c r="AA1568" s="700" t="s">
        <v>2263</v>
      </c>
      <c r="AB1568" s="700" t="s">
        <v>2263</v>
      </c>
      <c r="AC1568" s="700" t="s">
        <v>2263</v>
      </c>
      <c r="AD1568" s="700" t="s">
        <v>2263</v>
      </c>
      <c r="AE1568" s="700" t="s">
        <v>2263</v>
      </c>
      <c r="AF1568" s="700" t="s">
        <v>2263</v>
      </c>
      <c r="AG1568" s="700" t="s">
        <v>2263</v>
      </c>
      <c r="AH1568" s="700" t="s">
        <v>2263</v>
      </c>
      <c r="AI1568" s="700" t="s">
        <v>2263</v>
      </c>
      <c r="AJ1568" s="700" t="s">
        <v>2263</v>
      </c>
      <c r="AK1568" s="700" t="s">
        <v>2263</v>
      </c>
      <c r="AL1568" s="700" t="s">
        <v>2263</v>
      </c>
      <c r="AM1568" s="784"/>
      <c r="AN1568" s="785"/>
      <c r="AO1568" s="785"/>
      <c r="AP1568" s="785"/>
      <c r="AQ1568" s="785"/>
      <c r="AR1568" s="785"/>
      <c r="AS1568" s="785"/>
      <c r="AT1568" s="785"/>
      <c r="AU1568" s="785"/>
      <c r="AV1568" s="785"/>
      <c r="AW1568" s="785"/>
      <c r="AX1568" s="785"/>
      <c r="AY1568" s="726"/>
      <c r="AZ1568" s="726"/>
      <c r="BA1568" s="726"/>
      <c r="BB1568" s="726"/>
      <c r="BC1568" s="726"/>
      <c r="BD1568" s="726"/>
      <c r="BE1568" s="726"/>
      <c r="BF1568" s="726"/>
      <c r="BG1568" s="726"/>
      <c r="BH1568" s="726"/>
      <c r="BI1568" s="726"/>
      <c r="BJ1568" s="726"/>
      <c r="BK1568" s="726"/>
      <c r="BL1568" s="726"/>
    </row>
    <row r="1569" spans="1:64" ht="13.5" customHeight="1" outlineLevel="1" x14ac:dyDescent="0.2">
      <c r="A1569" s="785"/>
      <c r="B1569" s="788"/>
      <c r="C1569" s="791"/>
      <c r="D1569" s="688" t="s">
        <v>2304</v>
      </c>
      <c r="E1569" s="700" t="s">
        <v>2263</v>
      </c>
      <c r="F1569" s="700" t="s">
        <v>2263</v>
      </c>
      <c r="G1569" s="700" t="s">
        <v>2263</v>
      </c>
      <c r="H1569" s="700" t="s">
        <v>2263</v>
      </c>
      <c r="I1569" s="700" t="s">
        <v>2263</v>
      </c>
      <c r="J1569" s="700" t="s">
        <v>2263</v>
      </c>
      <c r="K1569" s="700" t="s">
        <v>2263</v>
      </c>
      <c r="L1569" s="700" t="s">
        <v>2263</v>
      </c>
      <c r="M1569" s="700" t="s">
        <v>2263</v>
      </c>
      <c r="N1569" s="700" t="s">
        <v>2263</v>
      </c>
      <c r="O1569" s="700" t="s">
        <v>2263</v>
      </c>
      <c r="P1569" s="700" t="s">
        <v>2263</v>
      </c>
      <c r="Q1569" s="700" t="s">
        <v>2263</v>
      </c>
      <c r="R1569" s="700" t="s">
        <v>2263</v>
      </c>
      <c r="S1569" s="700" t="s">
        <v>2263</v>
      </c>
      <c r="T1569" s="700" t="s">
        <v>2263</v>
      </c>
      <c r="U1569" s="700" t="s">
        <v>2263</v>
      </c>
      <c r="V1569" s="700" t="s">
        <v>2263</v>
      </c>
      <c r="W1569" s="700" t="s">
        <v>2263</v>
      </c>
      <c r="X1569" s="700" t="s">
        <v>2263</v>
      </c>
      <c r="Y1569" s="700" t="s">
        <v>2263</v>
      </c>
      <c r="Z1569" s="700" t="s">
        <v>2263</v>
      </c>
      <c r="AA1569" s="700" t="s">
        <v>2263</v>
      </c>
      <c r="AB1569" s="700" t="s">
        <v>2263</v>
      </c>
      <c r="AC1569" s="700" t="s">
        <v>2263</v>
      </c>
      <c r="AD1569" s="700" t="s">
        <v>2263</v>
      </c>
      <c r="AE1569" s="700" t="s">
        <v>2263</v>
      </c>
      <c r="AF1569" s="700" t="s">
        <v>2263</v>
      </c>
      <c r="AG1569" s="700" t="s">
        <v>2263</v>
      </c>
      <c r="AH1569" s="700" t="s">
        <v>2263</v>
      </c>
      <c r="AI1569" s="700" t="s">
        <v>2263</v>
      </c>
      <c r="AJ1569" s="700" t="s">
        <v>2263</v>
      </c>
      <c r="AK1569" s="700" t="s">
        <v>2263</v>
      </c>
      <c r="AL1569" s="700" t="s">
        <v>2263</v>
      </c>
      <c r="AM1569" s="784"/>
      <c r="AN1569" s="785"/>
      <c r="AO1569" s="785"/>
      <c r="AP1569" s="785"/>
      <c r="AQ1569" s="785"/>
      <c r="AR1569" s="785"/>
      <c r="AS1569" s="785"/>
      <c r="AT1569" s="785"/>
      <c r="AU1569" s="785"/>
      <c r="AV1569" s="785"/>
      <c r="AW1569" s="785"/>
      <c r="AX1569" s="785"/>
      <c r="AY1569" s="726"/>
      <c r="AZ1569" s="726"/>
      <c r="BA1569" s="726"/>
      <c r="BB1569" s="726"/>
      <c r="BC1569" s="726"/>
      <c r="BD1569" s="726"/>
      <c r="BE1569" s="726"/>
      <c r="BF1569" s="726"/>
      <c r="BG1569" s="726"/>
      <c r="BH1569" s="726"/>
      <c r="BI1569" s="726"/>
      <c r="BJ1569" s="726"/>
      <c r="BK1569" s="726"/>
      <c r="BL1569" s="726"/>
    </row>
    <row r="1570" spans="1:64" ht="13.5" customHeight="1" outlineLevel="1" x14ac:dyDescent="0.2">
      <c r="A1570" s="785"/>
      <c r="B1570" s="788"/>
      <c r="C1570" s="791"/>
      <c r="D1570" s="688" t="s">
        <v>2305</v>
      </c>
      <c r="E1570" s="700" t="s">
        <v>2263</v>
      </c>
      <c r="F1570" s="700" t="s">
        <v>2263</v>
      </c>
      <c r="G1570" s="700" t="s">
        <v>2263</v>
      </c>
      <c r="H1570" s="700" t="s">
        <v>2263</v>
      </c>
      <c r="I1570" s="700" t="s">
        <v>2263</v>
      </c>
      <c r="J1570" s="700" t="s">
        <v>2263</v>
      </c>
      <c r="K1570" s="700" t="s">
        <v>2263</v>
      </c>
      <c r="L1570" s="700" t="s">
        <v>2263</v>
      </c>
      <c r="M1570" s="700" t="s">
        <v>2263</v>
      </c>
      <c r="N1570" s="700" t="s">
        <v>2263</v>
      </c>
      <c r="O1570" s="700" t="s">
        <v>2263</v>
      </c>
      <c r="P1570" s="700" t="s">
        <v>2263</v>
      </c>
      <c r="Q1570" s="700" t="s">
        <v>2263</v>
      </c>
      <c r="R1570" s="700" t="s">
        <v>2263</v>
      </c>
      <c r="S1570" s="700" t="s">
        <v>2263</v>
      </c>
      <c r="T1570" s="700" t="s">
        <v>2263</v>
      </c>
      <c r="U1570" s="700" t="s">
        <v>2263</v>
      </c>
      <c r="V1570" s="700" t="s">
        <v>2263</v>
      </c>
      <c r="W1570" s="700" t="s">
        <v>2263</v>
      </c>
      <c r="X1570" s="700" t="s">
        <v>2263</v>
      </c>
      <c r="Y1570" s="700" t="s">
        <v>2263</v>
      </c>
      <c r="Z1570" s="700" t="s">
        <v>2263</v>
      </c>
      <c r="AA1570" s="700" t="s">
        <v>2263</v>
      </c>
      <c r="AB1570" s="700" t="s">
        <v>2263</v>
      </c>
      <c r="AC1570" s="700" t="s">
        <v>2263</v>
      </c>
      <c r="AD1570" s="700" t="s">
        <v>2263</v>
      </c>
      <c r="AE1570" s="700" t="s">
        <v>2263</v>
      </c>
      <c r="AF1570" s="700" t="s">
        <v>2263</v>
      </c>
      <c r="AG1570" s="700" t="s">
        <v>2263</v>
      </c>
      <c r="AH1570" s="700" t="s">
        <v>2263</v>
      </c>
      <c r="AI1570" s="700" t="s">
        <v>2263</v>
      </c>
      <c r="AJ1570" s="700" t="s">
        <v>2263</v>
      </c>
      <c r="AK1570" s="700" t="s">
        <v>2263</v>
      </c>
      <c r="AL1570" s="700" t="s">
        <v>2263</v>
      </c>
      <c r="AM1570" s="784"/>
      <c r="AN1570" s="785"/>
      <c r="AO1570" s="785"/>
      <c r="AP1570" s="785"/>
      <c r="AQ1570" s="785"/>
      <c r="AR1570" s="785"/>
      <c r="AS1570" s="785"/>
      <c r="AT1570" s="785"/>
      <c r="AU1570" s="785"/>
      <c r="AV1570" s="785"/>
      <c r="AW1570" s="785"/>
      <c r="AX1570" s="785"/>
      <c r="AY1570" s="726"/>
      <c r="AZ1570" s="726"/>
      <c r="BA1570" s="726"/>
      <c r="BB1570" s="726"/>
      <c r="BC1570" s="726"/>
      <c r="BD1570" s="726"/>
      <c r="BE1570" s="726"/>
      <c r="BF1570" s="726"/>
      <c r="BG1570" s="726"/>
      <c r="BH1570" s="726"/>
      <c r="BI1570" s="726"/>
      <c r="BJ1570" s="726"/>
      <c r="BK1570" s="726"/>
      <c r="BL1570" s="726"/>
    </row>
    <row r="1571" spans="1:64" ht="13.5" customHeight="1" outlineLevel="1" x14ac:dyDescent="0.2">
      <c r="A1571" s="785"/>
      <c r="B1571" s="788"/>
      <c r="C1571" s="790"/>
      <c r="D1571" s="688" t="s">
        <v>2306</v>
      </c>
      <c r="E1571" s="700" t="s">
        <v>2263</v>
      </c>
      <c r="F1571" s="700" t="s">
        <v>2263</v>
      </c>
      <c r="G1571" s="700" t="s">
        <v>2263</v>
      </c>
      <c r="H1571" s="700" t="s">
        <v>2263</v>
      </c>
      <c r="I1571" s="700" t="s">
        <v>2263</v>
      </c>
      <c r="J1571" s="700" t="s">
        <v>2263</v>
      </c>
      <c r="K1571" s="700" t="s">
        <v>2263</v>
      </c>
      <c r="L1571" s="700" t="s">
        <v>2263</v>
      </c>
      <c r="M1571" s="700" t="s">
        <v>2263</v>
      </c>
      <c r="N1571" s="700" t="s">
        <v>2263</v>
      </c>
      <c r="O1571" s="700" t="s">
        <v>2263</v>
      </c>
      <c r="P1571" s="700" t="s">
        <v>2263</v>
      </c>
      <c r="Q1571" s="700" t="s">
        <v>2263</v>
      </c>
      <c r="R1571" s="700" t="s">
        <v>2263</v>
      </c>
      <c r="S1571" s="700" t="s">
        <v>2263</v>
      </c>
      <c r="T1571" s="700" t="s">
        <v>2263</v>
      </c>
      <c r="U1571" s="700" t="s">
        <v>2263</v>
      </c>
      <c r="V1571" s="700" t="s">
        <v>2263</v>
      </c>
      <c r="W1571" s="700" t="s">
        <v>2263</v>
      </c>
      <c r="X1571" s="700" t="s">
        <v>2263</v>
      </c>
      <c r="Y1571" s="700" t="s">
        <v>2263</v>
      </c>
      <c r="Z1571" s="700" t="s">
        <v>2263</v>
      </c>
      <c r="AA1571" s="700" t="s">
        <v>2263</v>
      </c>
      <c r="AB1571" s="700" t="s">
        <v>2263</v>
      </c>
      <c r="AC1571" s="700" t="s">
        <v>2263</v>
      </c>
      <c r="AD1571" s="700" t="s">
        <v>2263</v>
      </c>
      <c r="AE1571" s="700" t="s">
        <v>2263</v>
      </c>
      <c r="AF1571" s="700" t="s">
        <v>2263</v>
      </c>
      <c r="AG1571" s="700" t="s">
        <v>2263</v>
      </c>
      <c r="AH1571" s="700" t="s">
        <v>2263</v>
      </c>
      <c r="AI1571" s="700" t="s">
        <v>2263</v>
      </c>
      <c r="AJ1571" s="700" t="s">
        <v>2263</v>
      </c>
      <c r="AK1571" s="700" t="s">
        <v>2263</v>
      </c>
      <c r="AL1571" s="700" t="s">
        <v>2263</v>
      </c>
      <c r="AM1571" s="784"/>
      <c r="AN1571" s="785"/>
      <c r="AO1571" s="785"/>
      <c r="AP1571" s="785"/>
      <c r="AQ1571" s="785"/>
      <c r="AR1571" s="785"/>
      <c r="AS1571" s="785"/>
      <c r="AT1571" s="785"/>
      <c r="AU1571" s="785"/>
      <c r="AV1571" s="785"/>
      <c r="AW1571" s="785"/>
      <c r="AX1571" s="785"/>
      <c r="AY1571" s="726"/>
      <c r="AZ1571" s="726"/>
      <c r="BA1571" s="726"/>
      <c r="BB1571" s="726"/>
      <c r="BC1571" s="726"/>
      <c r="BD1571" s="726"/>
      <c r="BE1571" s="726"/>
      <c r="BF1571" s="726"/>
      <c r="BG1571" s="726"/>
      <c r="BH1571" s="726"/>
      <c r="BI1571" s="726"/>
      <c r="BJ1571" s="726"/>
      <c r="BK1571" s="726"/>
      <c r="BL1571" s="726"/>
    </row>
    <row r="1572" spans="1:64" ht="13.5" customHeight="1" outlineLevel="1" x14ac:dyDescent="0.2">
      <c r="A1572" s="785"/>
      <c r="B1572" s="788"/>
      <c r="C1572" s="790"/>
      <c r="D1572" s="688" t="s">
        <v>2307</v>
      </c>
      <c r="E1572" s="700" t="s">
        <v>2263</v>
      </c>
      <c r="F1572" s="700" t="s">
        <v>2263</v>
      </c>
      <c r="G1572" s="700" t="s">
        <v>2263</v>
      </c>
      <c r="H1572" s="700" t="s">
        <v>2263</v>
      </c>
      <c r="I1572" s="700" t="s">
        <v>2263</v>
      </c>
      <c r="J1572" s="700" t="s">
        <v>2263</v>
      </c>
      <c r="K1572" s="700" t="s">
        <v>2263</v>
      </c>
      <c r="L1572" s="700" t="s">
        <v>2263</v>
      </c>
      <c r="M1572" s="700" t="s">
        <v>2263</v>
      </c>
      <c r="N1572" s="700" t="s">
        <v>2263</v>
      </c>
      <c r="O1572" s="700" t="s">
        <v>2263</v>
      </c>
      <c r="P1572" s="700" t="s">
        <v>2263</v>
      </c>
      <c r="Q1572" s="700" t="s">
        <v>2263</v>
      </c>
      <c r="R1572" s="700" t="s">
        <v>2263</v>
      </c>
      <c r="S1572" s="700" t="s">
        <v>2263</v>
      </c>
      <c r="T1572" s="700" t="s">
        <v>2263</v>
      </c>
      <c r="U1572" s="700" t="s">
        <v>2263</v>
      </c>
      <c r="V1572" s="700" t="s">
        <v>2263</v>
      </c>
      <c r="W1572" s="700" t="s">
        <v>2263</v>
      </c>
      <c r="X1572" s="700" t="s">
        <v>2263</v>
      </c>
      <c r="Y1572" s="700" t="s">
        <v>2263</v>
      </c>
      <c r="Z1572" s="700" t="s">
        <v>2263</v>
      </c>
      <c r="AA1572" s="700" t="s">
        <v>2263</v>
      </c>
      <c r="AB1572" s="700" t="s">
        <v>2263</v>
      </c>
      <c r="AC1572" s="700" t="s">
        <v>2263</v>
      </c>
      <c r="AD1572" s="700" t="s">
        <v>2263</v>
      </c>
      <c r="AE1572" s="700" t="s">
        <v>2263</v>
      </c>
      <c r="AF1572" s="700" t="s">
        <v>2263</v>
      </c>
      <c r="AG1572" s="700" t="s">
        <v>2263</v>
      </c>
      <c r="AH1572" s="700" t="s">
        <v>2263</v>
      </c>
      <c r="AI1572" s="700" t="s">
        <v>2263</v>
      </c>
      <c r="AJ1572" s="700" t="s">
        <v>2263</v>
      </c>
      <c r="AK1572" s="700" t="s">
        <v>2263</v>
      </c>
      <c r="AL1572" s="700" t="s">
        <v>2263</v>
      </c>
      <c r="AM1572" s="784"/>
      <c r="AN1572" s="785"/>
      <c r="AO1572" s="785"/>
      <c r="AP1572" s="785"/>
      <c r="AQ1572" s="785"/>
      <c r="AR1572" s="785"/>
      <c r="AS1572" s="785"/>
      <c r="AT1572" s="785"/>
      <c r="AU1572" s="785"/>
      <c r="AV1572" s="785"/>
      <c r="AW1572" s="785"/>
      <c r="AX1572" s="785"/>
      <c r="AY1572" s="726"/>
      <c r="AZ1572" s="726"/>
      <c r="BA1572" s="726"/>
      <c r="BB1572" s="726"/>
      <c r="BC1572" s="726"/>
      <c r="BD1572" s="726"/>
      <c r="BE1572" s="726"/>
      <c r="BF1572" s="726"/>
      <c r="BG1572" s="726"/>
      <c r="BH1572" s="726"/>
      <c r="BI1572" s="726"/>
      <c r="BJ1572" s="726"/>
      <c r="BK1572" s="726"/>
      <c r="BL1572" s="726"/>
    </row>
    <row r="1573" spans="1:64" ht="13.5" customHeight="1" outlineLevel="1" x14ac:dyDescent="0.2">
      <c r="A1573" s="785"/>
      <c r="B1573" s="788"/>
      <c r="C1573" s="790"/>
      <c r="D1573" s="688" t="s">
        <v>2308</v>
      </c>
      <c r="E1573" s="700" t="s">
        <v>2263</v>
      </c>
      <c r="F1573" s="700" t="s">
        <v>2263</v>
      </c>
      <c r="G1573" s="700" t="s">
        <v>2263</v>
      </c>
      <c r="H1573" s="700" t="s">
        <v>2263</v>
      </c>
      <c r="I1573" s="700" t="s">
        <v>2263</v>
      </c>
      <c r="J1573" s="700" t="s">
        <v>2263</v>
      </c>
      <c r="K1573" s="700" t="s">
        <v>2263</v>
      </c>
      <c r="L1573" s="700" t="s">
        <v>2263</v>
      </c>
      <c r="M1573" s="700" t="s">
        <v>2263</v>
      </c>
      <c r="N1573" s="700" t="s">
        <v>2263</v>
      </c>
      <c r="O1573" s="700" t="s">
        <v>2263</v>
      </c>
      <c r="P1573" s="700" t="s">
        <v>2263</v>
      </c>
      <c r="Q1573" s="700" t="s">
        <v>2263</v>
      </c>
      <c r="R1573" s="700" t="s">
        <v>2263</v>
      </c>
      <c r="S1573" s="700" t="s">
        <v>2263</v>
      </c>
      <c r="T1573" s="700" t="s">
        <v>2263</v>
      </c>
      <c r="U1573" s="700" t="s">
        <v>2263</v>
      </c>
      <c r="V1573" s="700" t="s">
        <v>2263</v>
      </c>
      <c r="W1573" s="700" t="s">
        <v>2263</v>
      </c>
      <c r="X1573" s="700" t="s">
        <v>2263</v>
      </c>
      <c r="Y1573" s="700" t="s">
        <v>2263</v>
      </c>
      <c r="Z1573" s="700" t="s">
        <v>2263</v>
      </c>
      <c r="AA1573" s="700" t="s">
        <v>2263</v>
      </c>
      <c r="AB1573" s="700" t="s">
        <v>2263</v>
      </c>
      <c r="AC1573" s="700" t="s">
        <v>2263</v>
      </c>
      <c r="AD1573" s="700" t="s">
        <v>2263</v>
      </c>
      <c r="AE1573" s="700" t="s">
        <v>2263</v>
      </c>
      <c r="AF1573" s="700" t="s">
        <v>2263</v>
      </c>
      <c r="AG1573" s="700" t="s">
        <v>2263</v>
      </c>
      <c r="AH1573" s="700" t="s">
        <v>2263</v>
      </c>
      <c r="AI1573" s="700" t="s">
        <v>2263</v>
      </c>
      <c r="AJ1573" s="700" t="s">
        <v>2263</v>
      </c>
      <c r="AK1573" s="700" t="s">
        <v>2263</v>
      </c>
      <c r="AL1573" s="700" t="s">
        <v>2263</v>
      </c>
      <c r="AM1573" s="784"/>
      <c r="AN1573" s="785"/>
      <c r="AO1573" s="785"/>
      <c r="AP1573" s="785"/>
      <c r="AQ1573" s="785"/>
      <c r="AR1573" s="785"/>
      <c r="AS1573" s="785"/>
      <c r="AT1573" s="785"/>
      <c r="AU1573" s="785"/>
      <c r="AV1573" s="785"/>
      <c r="AW1573" s="785"/>
      <c r="AX1573" s="785"/>
      <c r="AY1573" s="726"/>
      <c r="AZ1573" s="726"/>
      <c r="BA1573" s="726"/>
      <c r="BB1573" s="726"/>
      <c r="BC1573" s="726"/>
      <c r="BD1573" s="726"/>
      <c r="BE1573" s="726"/>
      <c r="BF1573" s="726"/>
      <c r="BG1573" s="726"/>
      <c r="BH1573" s="726"/>
      <c r="BI1573" s="726"/>
      <c r="BJ1573" s="726"/>
      <c r="BK1573" s="726"/>
      <c r="BL1573" s="726"/>
    </row>
    <row r="1574" spans="1:64" ht="13.5" customHeight="1" outlineLevel="1" x14ac:dyDescent="0.2">
      <c r="A1574" s="785"/>
      <c r="B1574" s="788"/>
      <c r="C1574" s="792"/>
      <c r="D1574" s="688" t="s">
        <v>2309</v>
      </c>
      <c r="E1574" s="700" t="s">
        <v>2263</v>
      </c>
      <c r="F1574" s="700" t="s">
        <v>2263</v>
      </c>
      <c r="G1574" s="700" t="s">
        <v>2263</v>
      </c>
      <c r="H1574" s="700" t="s">
        <v>2263</v>
      </c>
      <c r="I1574" s="700" t="s">
        <v>2263</v>
      </c>
      <c r="J1574" s="700" t="s">
        <v>2263</v>
      </c>
      <c r="K1574" s="700" t="s">
        <v>2263</v>
      </c>
      <c r="L1574" s="700" t="s">
        <v>2263</v>
      </c>
      <c r="M1574" s="700" t="s">
        <v>2263</v>
      </c>
      <c r="N1574" s="700" t="s">
        <v>2263</v>
      </c>
      <c r="O1574" s="700" t="s">
        <v>2263</v>
      </c>
      <c r="P1574" s="700" t="s">
        <v>2263</v>
      </c>
      <c r="Q1574" s="700" t="s">
        <v>2263</v>
      </c>
      <c r="R1574" s="700" t="s">
        <v>2263</v>
      </c>
      <c r="S1574" s="700" t="s">
        <v>2263</v>
      </c>
      <c r="T1574" s="700" t="s">
        <v>2263</v>
      </c>
      <c r="U1574" s="700" t="s">
        <v>2263</v>
      </c>
      <c r="V1574" s="700" t="s">
        <v>2263</v>
      </c>
      <c r="W1574" s="700" t="s">
        <v>2263</v>
      </c>
      <c r="X1574" s="700" t="s">
        <v>2263</v>
      </c>
      <c r="Y1574" s="700" t="s">
        <v>2263</v>
      </c>
      <c r="Z1574" s="700" t="s">
        <v>2263</v>
      </c>
      <c r="AA1574" s="700" t="s">
        <v>2263</v>
      </c>
      <c r="AB1574" s="700" t="s">
        <v>2263</v>
      </c>
      <c r="AC1574" s="700" t="s">
        <v>2263</v>
      </c>
      <c r="AD1574" s="700" t="s">
        <v>2263</v>
      </c>
      <c r="AE1574" s="700" t="s">
        <v>2263</v>
      </c>
      <c r="AF1574" s="700" t="s">
        <v>2263</v>
      </c>
      <c r="AG1574" s="700" t="s">
        <v>2263</v>
      </c>
      <c r="AH1574" s="700" t="s">
        <v>2263</v>
      </c>
      <c r="AI1574" s="700" t="s">
        <v>2263</v>
      </c>
      <c r="AJ1574" s="700" t="s">
        <v>2263</v>
      </c>
      <c r="AK1574" s="700" t="s">
        <v>2263</v>
      </c>
      <c r="AL1574" s="700" t="s">
        <v>2263</v>
      </c>
      <c r="AM1574" s="784"/>
      <c r="AN1574" s="785"/>
      <c r="AO1574" s="785"/>
      <c r="AP1574" s="785"/>
      <c r="AQ1574" s="785"/>
      <c r="AR1574" s="785"/>
      <c r="AS1574" s="785"/>
      <c r="AT1574" s="785"/>
      <c r="AU1574" s="785"/>
      <c r="AV1574" s="785"/>
      <c r="AW1574" s="785"/>
      <c r="AX1574" s="785"/>
      <c r="AY1574" s="726"/>
      <c r="AZ1574" s="726"/>
      <c r="BA1574" s="726"/>
      <c r="BB1574" s="726"/>
      <c r="BC1574" s="726"/>
      <c r="BD1574" s="726"/>
      <c r="BE1574" s="726"/>
      <c r="BF1574" s="726"/>
      <c r="BG1574" s="726"/>
      <c r="BH1574" s="726"/>
      <c r="BI1574" s="726"/>
      <c r="BJ1574" s="726"/>
      <c r="BK1574" s="726"/>
      <c r="BL1574" s="726"/>
    </row>
    <row r="1575" spans="1:64" ht="13.5" customHeight="1" outlineLevel="1" x14ac:dyDescent="0.2">
      <c r="A1575" s="785"/>
      <c r="B1575" s="788"/>
      <c r="C1575" s="789"/>
      <c r="D1575" s="688" t="s">
        <v>2310</v>
      </c>
      <c r="E1575" s="700" t="s">
        <v>2263</v>
      </c>
      <c r="F1575" s="700" t="s">
        <v>2263</v>
      </c>
      <c r="G1575" s="700" t="s">
        <v>2263</v>
      </c>
      <c r="H1575" s="700" t="s">
        <v>2263</v>
      </c>
      <c r="I1575" s="700" t="s">
        <v>2263</v>
      </c>
      <c r="J1575" s="700" t="s">
        <v>2263</v>
      </c>
      <c r="K1575" s="700" t="s">
        <v>2263</v>
      </c>
      <c r="L1575" s="700" t="s">
        <v>2263</v>
      </c>
      <c r="M1575" s="700" t="s">
        <v>2263</v>
      </c>
      <c r="N1575" s="700" t="s">
        <v>2263</v>
      </c>
      <c r="O1575" s="700" t="s">
        <v>2263</v>
      </c>
      <c r="P1575" s="700" t="s">
        <v>2263</v>
      </c>
      <c r="Q1575" s="700" t="s">
        <v>2263</v>
      </c>
      <c r="R1575" s="700" t="s">
        <v>2263</v>
      </c>
      <c r="S1575" s="700" t="s">
        <v>2263</v>
      </c>
      <c r="T1575" s="700" t="s">
        <v>2263</v>
      </c>
      <c r="U1575" s="700" t="s">
        <v>2263</v>
      </c>
      <c r="V1575" s="700" t="s">
        <v>2263</v>
      </c>
      <c r="W1575" s="700" t="s">
        <v>2263</v>
      </c>
      <c r="X1575" s="700" t="s">
        <v>2263</v>
      </c>
      <c r="Y1575" s="700" t="s">
        <v>2263</v>
      </c>
      <c r="Z1575" s="700" t="s">
        <v>2263</v>
      </c>
      <c r="AA1575" s="700" t="s">
        <v>2263</v>
      </c>
      <c r="AB1575" s="700" t="s">
        <v>2263</v>
      </c>
      <c r="AC1575" s="700" t="s">
        <v>2263</v>
      </c>
      <c r="AD1575" s="700" t="s">
        <v>2263</v>
      </c>
      <c r="AE1575" s="700" t="s">
        <v>2263</v>
      </c>
      <c r="AF1575" s="700" t="s">
        <v>2263</v>
      </c>
      <c r="AG1575" s="700" t="s">
        <v>2263</v>
      </c>
      <c r="AH1575" s="700" t="s">
        <v>2263</v>
      </c>
      <c r="AI1575" s="700" t="s">
        <v>2263</v>
      </c>
      <c r="AJ1575" s="700" t="s">
        <v>2263</v>
      </c>
      <c r="AK1575" s="700" t="s">
        <v>2263</v>
      </c>
      <c r="AL1575" s="700" t="s">
        <v>2263</v>
      </c>
      <c r="AM1575" s="784"/>
      <c r="AN1575" s="785"/>
      <c r="AO1575" s="785"/>
      <c r="AP1575" s="785"/>
      <c r="AQ1575" s="785"/>
      <c r="AR1575" s="785"/>
      <c r="AS1575" s="785"/>
      <c r="AT1575" s="785"/>
      <c r="AU1575" s="785"/>
      <c r="AV1575" s="785"/>
      <c r="AW1575" s="785"/>
      <c r="AX1575" s="785"/>
      <c r="AY1575" s="726"/>
      <c r="AZ1575" s="726"/>
      <c r="BA1575" s="726"/>
      <c r="BB1575" s="726"/>
      <c r="BC1575" s="726"/>
      <c r="BD1575" s="726"/>
      <c r="BE1575" s="726"/>
      <c r="BF1575" s="726"/>
      <c r="BG1575" s="726"/>
      <c r="BH1575" s="726"/>
      <c r="BI1575" s="726"/>
      <c r="BJ1575" s="726"/>
      <c r="BK1575" s="726"/>
      <c r="BL1575" s="726"/>
    </row>
    <row r="1576" spans="1:64" ht="13.5" customHeight="1" outlineLevel="1" x14ac:dyDescent="0.2">
      <c r="A1576" s="785"/>
      <c r="B1576" s="788"/>
      <c r="C1576" s="793"/>
      <c r="D1576" s="688" t="s">
        <v>2311</v>
      </c>
      <c r="E1576" s="700" t="s">
        <v>2263</v>
      </c>
      <c r="F1576" s="700" t="s">
        <v>2263</v>
      </c>
      <c r="G1576" s="700" t="s">
        <v>2263</v>
      </c>
      <c r="H1576" s="700" t="s">
        <v>2263</v>
      </c>
      <c r="I1576" s="700" t="s">
        <v>2263</v>
      </c>
      <c r="J1576" s="700" t="s">
        <v>2263</v>
      </c>
      <c r="K1576" s="700" t="s">
        <v>2263</v>
      </c>
      <c r="L1576" s="700" t="s">
        <v>2263</v>
      </c>
      <c r="M1576" s="700" t="s">
        <v>2263</v>
      </c>
      <c r="N1576" s="700" t="s">
        <v>2263</v>
      </c>
      <c r="O1576" s="700" t="s">
        <v>2263</v>
      </c>
      <c r="P1576" s="700" t="s">
        <v>2263</v>
      </c>
      <c r="Q1576" s="700" t="s">
        <v>2263</v>
      </c>
      <c r="R1576" s="700" t="s">
        <v>2263</v>
      </c>
      <c r="S1576" s="700" t="s">
        <v>2263</v>
      </c>
      <c r="T1576" s="700" t="s">
        <v>2263</v>
      </c>
      <c r="U1576" s="700" t="s">
        <v>2263</v>
      </c>
      <c r="V1576" s="700" t="s">
        <v>2263</v>
      </c>
      <c r="W1576" s="700" t="s">
        <v>2263</v>
      </c>
      <c r="X1576" s="700" t="s">
        <v>2263</v>
      </c>
      <c r="Y1576" s="700" t="s">
        <v>2263</v>
      </c>
      <c r="Z1576" s="700" t="s">
        <v>2263</v>
      </c>
      <c r="AA1576" s="700" t="s">
        <v>2263</v>
      </c>
      <c r="AB1576" s="700" t="s">
        <v>2263</v>
      </c>
      <c r="AC1576" s="700" t="s">
        <v>2263</v>
      </c>
      <c r="AD1576" s="700" t="s">
        <v>2263</v>
      </c>
      <c r="AE1576" s="700" t="s">
        <v>2263</v>
      </c>
      <c r="AF1576" s="700" t="s">
        <v>2263</v>
      </c>
      <c r="AG1576" s="700" t="s">
        <v>2263</v>
      </c>
      <c r="AH1576" s="700" t="s">
        <v>2263</v>
      </c>
      <c r="AI1576" s="700" t="s">
        <v>2263</v>
      </c>
      <c r="AJ1576" s="700" t="s">
        <v>2263</v>
      </c>
      <c r="AK1576" s="700" t="s">
        <v>2263</v>
      </c>
      <c r="AL1576" s="700" t="s">
        <v>2263</v>
      </c>
      <c r="AM1576" s="784"/>
      <c r="AN1576" s="785"/>
      <c r="AO1576" s="785"/>
      <c r="AP1576" s="785"/>
      <c r="AQ1576" s="785"/>
      <c r="AR1576" s="785"/>
      <c r="AS1576" s="785"/>
      <c r="AT1576" s="785"/>
      <c r="AU1576" s="785"/>
      <c r="AV1576" s="785"/>
      <c r="AW1576" s="785"/>
      <c r="AX1576" s="785"/>
      <c r="AY1576" s="726"/>
      <c r="AZ1576" s="726"/>
      <c r="BA1576" s="726"/>
      <c r="BB1576" s="726"/>
      <c r="BC1576" s="726"/>
      <c r="BD1576" s="726"/>
      <c r="BE1576" s="726"/>
      <c r="BF1576" s="726"/>
      <c r="BG1576" s="726"/>
      <c r="BH1576" s="726"/>
      <c r="BI1576" s="726"/>
      <c r="BJ1576" s="726"/>
      <c r="BK1576" s="726"/>
      <c r="BL1576" s="726"/>
    </row>
    <row r="1577" spans="1:64" ht="13.5" customHeight="1" outlineLevel="1" x14ac:dyDescent="0.2">
      <c r="A1577" s="785"/>
      <c r="B1577" s="788"/>
      <c r="C1577" s="790"/>
      <c r="D1577" s="688" t="s">
        <v>2312</v>
      </c>
      <c r="E1577" s="700" t="s">
        <v>2263</v>
      </c>
      <c r="F1577" s="700" t="s">
        <v>2263</v>
      </c>
      <c r="G1577" s="700" t="s">
        <v>2263</v>
      </c>
      <c r="H1577" s="700" t="s">
        <v>2263</v>
      </c>
      <c r="I1577" s="700" t="s">
        <v>2263</v>
      </c>
      <c r="J1577" s="700" t="s">
        <v>2263</v>
      </c>
      <c r="K1577" s="700" t="s">
        <v>2263</v>
      </c>
      <c r="L1577" s="700" t="s">
        <v>2263</v>
      </c>
      <c r="M1577" s="700" t="s">
        <v>2263</v>
      </c>
      <c r="N1577" s="700" t="s">
        <v>2263</v>
      </c>
      <c r="O1577" s="700" t="s">
        <v>2263</v>
      </c>
      <c r="P1577" s="700" t="s">
        <v>2263</v>
      </c>
      <c r="Q1577" s="700" t="s">
        <v>2263</v>
      </c>
      <c r="R1577" s="700" t="s">
        <v>2263</v>
      </c>
      <c r="S1577" s="700" t="s">
        <v>2263</v>
      </c>
      <c r="T1577" s="700" t="s">
        <v>2263</v>
      </c>
      <c r="U1577" s="700" t="s">
        <v>2263</v>
      </c>
      <c r="V1577" s="700" t="s">
        <v>2263</v>
      </c>
      <c r="W1577" s="700" t="s">
        <v>2263</v>
      </c>
      <c r="X1577" s="700" t="s">
        <v>2263</v>
      </c>
      <c r="Y1577" s="700" t="s">
        <v>2263</v>
      </c>
      <c r="Z1577" s="700" t="s">
        <v>2263</v>
      </c>
      <c r="AA1577" s="700" t="s">
        <v>2263</v>
      </c>
      <c r="AB1577" s="700" t="s">
        <v>2263</v>
      </c>
      <c r="AC1577" s="700" t="s">
        <v>2263</v>
      </c>
      <c r="AD1577" s="700" t="s">
        <v>2263</v>
      </c>
      <c r="AE1577" s="700" t="s">
        <v>2263</v>
      </c>
      <c r="AF1577" s="700" t="s">
        <v>2263</v>
      </c>
      <c r="AG1577" s="700" t="s">
        <v>2263</v>
      </c>
      <c r="AH1577" s="700" t="s">
        <v>2263</v>
      </c>
      <c r="AI1577" s="700" t="s">
        <v>2263</v>
      </c>
      <c r="AJ1577" s="700" t="s">
        <v>2263</v>
      </c>
      <c r="AK1577" s="700" t="s">
        <v>2263</v>
      </c>
      <c r="AL1577" s="700" t="s">
        <v>2263</v>
      </c>
      <c r="AM1577" s="784"/>
      <c r="AN1577" s="785"/>
      <c r="AO1577" s="785"/>
      <c r="AP1577" s="785"/>
      <c r="AQ1577" s="785"/>
      <c r="AR1577" s="785"/>
      <c r="AS1577" s="785"/>
      <c r="AT1577" s="785"/>
      <c r="AU1577" s="785"/>
      <c r="AV1577" s="785"/>
      <c r="AW1577" s="785"/>
      <c r="AX1577" s="785"/>
      <c r="AY1577" s="726"/>
      <c r="AZ1577" s="726"/>
      <c r="BA1577" s="726"/>
      <c r="BB1577" s="726"/>
      <c r="BC1577" s="726"/>
      <c r="BD1577" s="726"/>
      <c r="BE1577" s="726"/>
      <c r="BF1577" s="726"/>
      <c r="BG1577" s="726"/>
      <c r="BH1577" s="726"/>
      <c r="BI1577" s="726"/>
      <c r="BJ1577" s="726"/>
      <c r="BK1577" s="726"/>
      <c r="BL1577" s="726"/>
    </row>
    <row r="1578" spans="1:64" ht="13.5" customHeight="1" outlineLevel="1" x14ac:dyDescent="0.2">
      <c r="A1578" s="785"/>
      <c r="B1578" s="788"/>
      <c r="C1578" s="790"/>
      <c r="D1578" s="688" t="s">
        <v>2313</v>
      </c>
      <c r="E1578" s="700" t="s">
        <v>2263</v>
      </c>
      <c r="F1578" s="700" t="s">
        <v>2263</v>
      </c>
      <c r="G1578" s="700" t="s">
        <v>2263</v>
      </c>
      <c r="H1578" s="700" t="s">
        <v>2263</v>
      </c>
      <c r="I1578" s="700" t="s">
        <v>2263</v>
      </c>
      <c r="J1578" s="700" t="s">
        <v>2263</v>
      </c>
      <c r="K1578" s="700" t="s">
        <v>2263</v>
      </c>
      <c r="L1578" s="700" t="s">
        <v>2263</v>
      </c>
      <c r="M1578" s="700" t="s">
        <v>2263</v>
      </c>
      <c r="N1578" s="700" t="s">
        <v>2263</v>
      </c>
      <c r="O1578" s="700" t="s">
        <v>2263</v>
      </c>
      <c r="P1578" s="700" t="s">
        <v>2263</v>
      </c>
      <c r="Q1578" s="700" t="s">
        <v>2263</v>
      </c>
      <c r="R1578" s="700" t="s">
        <v>2263</v>
      </c>
      <c r="S1578" s="700" t="s">
        <v>2263</v>
      </c>
      <c r="T1578" s="700" t="s">
        <v>2263</v>
      </c>
      <c r="U1578" s="700" t="s">
        <v>2263</v>
      </c>
      <c r="V1578" s="700" t="s">
        <v>2263</v>
      </c>
      <c r="W1578" s="700" t="s">
        <v>2263</v>
      </c>
      <c r="X1578" s="700" t="s">
        <v>2263</v>
      </c>
      <c r="Y1578" s="700" t="s">
        <v>2263</v>
      </c>
      <c r="Z1578" s="700" t="s">
        <v>2263</v>
      </c>
      <c r="AA1578" s="700" t="s">
        <v>2263</v>
      </c>
      <c r="AB1578" s="700" t="s">
        <v>2263</v>
      </c>
      <c r="AC1578" s="700" t="s">
        <v>2263</v>
      </c>
      <c r="AD1578" s="700" t="s">
        <v>2263</v>
      </c>
      <c r="AE1578" s="700" t="s">
        <v>2263</v>
      </c>
      <c r="AF1578" s="700" t="s">
        <v>2263</v>
      </c>
      <c r="AG1578" s="700" t="s">
        <v>2263</v>
      </c>
      <c r="AH1578" s="700" t="s">
        <v>2263</v>
      </c>
      <c r="AI1578" s="700" t="s">
        <v>2263</v>
      </c>
      <c r="AJ1578" s="700" t="s">
        <v>2263</v>
      </c>
      <c r="AK1578" s="700" t="s">
        <v>2263</v>
      </c>
      <c r="AL1578" s="700" t="s">
        <v>2263</v>
      </c>
      <c r="AM1578" s="784"/>
      <c r="AN1578" s="785"/>
      <c r="AO1578" s="785"/>
      <c r="AP1578" s="785"/>
      <c r="AQ1578" s="785"/>
      <c r="AR1578" s="785"/>
      <c r="AS1578" s="785"/>
      <c r="AT1578" s="785"/>
      <c r="AU1578" s="785"/>
      <c r="AV1578" s="785"/>
      <c r="AW1578" s="785"/>
      <c r="AX1578" s="785"/>
      <c r="AY1578" s="726"/>
      <c r="AZ1578" s="726"/>
      <c r="BA1578" s="726"/>
      <c r="BB1578" s="726"/>
      <c r="BC1578" s="726"/>
      <c r="BD1578" s="726"/>
      <c r="BE1578" s="726"/>
      <c r="BF1578" s="726"/>
      <c r="BG1578" s="726"/>
      <c r="BH1578" s="726"/>
      <c r="BI1578" s="726"/>
      <c r="BJ1578" s="726"/>
      <c r="BK1578" s="726"/>
      <c r="BL1578" s="726"/>
    </row>
    <row r="1579" spans="1:64" ht="13.5" customHeight="1" outlineLevel="1" x14ac:dyDescent="0.2">
      <c r="A1579" s="785"/>
      <c r="B1579" s="788"/>
      <c r="C1579" s="794"/>
      <c r="D1579" s="688" t="s">
        <v>2314</v>
      </c>
      <c r="E1579" s="700" t="s">
        <v>2263</v>
      </c>
      <c r="F1579" s="700" t="s">
        <v>2263</v>
      </c>
      <c r="G1579" s="700" t="s">
        <v>2263</v>
      </c>
      <c r="H1579" s="700" t="s">
        <v>2263</v>
      </c>
      <c r="I1579" s="700" t="s">
        <v>2263</v>
      </c>
      <c r="J1579" s="700" t="s">
        <v>2263</v>
      </c>
      <c r="K1579" s="700" t="s">
        <v>2263</v>
      </c>
      <c r="L1579" s="700" t="s">
        <v>2263</v>
      </c>
      <c r="M1579" s="700" t="s">
        <v>2263</v>
      </c>
      <c r="N1579" s="700" t="s">
        <v>2263</v>
      </c>
      <c r="O1579" s="700" t="s">
        <v>2263</v>
      </c>
      <c r="P1579" s="700" t="s">
        <v>2263</v>
      </c>
      <c r="Q1579" s="700" t="s">
        <v>2263</v>
      </c>
      <c r="R1579" s="700" t="s">
        <v>2263</v>
      </c>
      <c r="S1579" s="700" t="s">
        <v>2263</v>
      </c>
      <c r="T1579" s="700" t="s">
        <v>2263</v>
      </c>
      <c r="U1579" s="700" t="s">
        <v>2263</v>
      </c>
      <c r="V1579" s="700" t="s">
        <v>2263</v>
      </c>
      <c r="W1579" s="700" t="s">
        <v>2263</v>
      </c>
      <c r="X1579" s="700" t="s">
        <v>2263</v>
      </c>
      <c r="Y1579" s="700" t="s">
        <v>2263</v>
      </c>
      <c r="Z1579" s="700" t="s">
        <v>2263</v>
      </c>
      <c r="AA1579" s="700" t="s">
        <v>2263</v>
      </c>
      <c r="AB1579" s="700" t="s">
        <v>2263</v>
      </c>
      <c r="AC1579" s="700" t="s">
        <v>2263</v>
      </c>
      <c r="AD1579" s="700" t="s">
        <v>2263</v>
      </c>
      <c r="AE1579" s="700" t="s">
        <v>2263</v>
      </c>
      <c r="AF1579" s="700" t="s">
        <v>2263</v>
      </c>
      <c r="AG1579" s="700" t="s">
        <v>2263</v>
      </c>
      <c r="AH1579" s="700" t="s">
        <v>2263</v>
      </c>
      <c r="AI1579" s="700" t="s">
        <v>2263</v>
      </c>
      <c r="AJ1579" s="700" t="s">
        <v>2263</v>
      </c>
      <c r="AK1579" s="700" t="s">
        <v>2263</v>
      </c>
      <c r="AL1579" s="700" t="s">
        <v>2263</v>
      </c>
      <c r="AM1579" s="784"/>
      <c r="AN1579" s="785"/>
      <c r="AO1579" s="785"/>
      <c r="AP1579" s="785"/>
      <c r="AQ1579" s="785"/>
      <c r="AR1579" s="785"/>
      <c r="AS1579" s="785"/>
      <c r="AT1579" s="785"/>
      <c r="AU1579" s="785"/>
      <c r="AV1579" s="785"/>
      <c r="AW1579" s="785"/>
      <c r="AX1579" s="785"/>
      <c r="AY1579" s="726"/>
      <c r="AZ1579" s="726"/>
      <c r="BA1579" s="726"/>
      <c r="BB1579" s="726"/>
      <c r="BC1579" s="726"/>
      <c r="BD1579" s="726"/>
      <c r="BE1579" s="726"/>
      <c r="BF1579" s="726"/>
      <c r="BG1579" s="726"/>
      <c r="BH1579" s="726"/>
      <c r="BI1579" s="726"/>
      <c r="BJ1579" s="726"/>
      <c r="BK1579" s="726"/>
      <c r="BL1579" s="726"/>
    </row>
    <row r="1580" spans="1:64" ht="13.5" customHeight="1" outlineLevel="1" x14ac:dyDescent="0.2">
      <c r="A1580" s="785"/>
      <c r="B1580" s="788"/>
      <c r="C1580" s="794"/>
      <c r="D1580" s="688" t="s">
        <v>2315</v>
      </c>
      <c r="E1580" s="700" t="s">
        <v>2263</v>
      </c>
      <c r="F1580" s="700" t="s">
        <v>2263</v>
      </c>
      <c r="G1580" s="700" t="s">
        <v>2263</v>
      </c>
      <c r="H1580" s="700" t="s">
        <v>2263</v>
      </c>
      <c r="I1580" s="700" t="s">
        <v>2263</v>
      </c>
      <c r="J1580" s="700" t="s">
        <v>2263</v>
      </c>
      <c r="K1580" s="700" t="s">
        <v>2263</v>
      </c>
      <c r="L1580" s="700" t="s">
        <v>2263</v>
      </c>
      <c r="M1580" s="700" t="s">
        <v>2263</v>
      </c>
      <c r="N1580" s="700" t="s">
        <v>2263</v>
      </c>
      <c r="O1580" s="700" t="s">
        <v>2263</v>
      </c>
      <c r="P1580" s="700" t="s">
        <v>2263</v>
      </c>
      <c r="Q1580" s="700" t="s">
        <v>2263</v>
      </c>
      <c r="R1580" s="700" t="s">
        <v>2263</v>
      </c>
      <c r="S1580" s="700" t="s">
        <v>2263</v>
      </c>
      <c r="T1580" s="700" t="s">
        <v>2263</v>
      </c>
      <c r="U1580" s="700" t="s">
        <v>2263</v>
      </c>
      <c r="V1580" s="700" t="s">
        <v>2263</v>
      </c>
      <c r="W1580" s="700" t="s">
        <v>2263</v>
      </c>
      <c r="X1580" s="700" t="s">
        <v>2263</v>
      </c>
      <c r="Y1580" s="700" t="s">
        <v>2263</v>
      </c>
      <c r="Z1580" s="700" t="s">
        <v>2263</v>
      </c>
      <c r="AA1580" s="700" t="s">
        <v>2263</v>
      </c>
      <c r="AB1580" s="700" t="s">
        <v>2263</v>
      </c>
      <c r="AC1580" s="700" t="s">
        <v>2263</v>
      </c>
      <c r="AD1580" s="700" t="s">
        <v>2263</v>
      </c>
      <c r="AE1580" s="700" t="s">
        <v>2263</v>
      </c>
      <c r="AF1580" s="700" t="s">
        <v>2263</v>
      </c>
      <c r="AG1580" s="700" t="s">
        <v>2263</v>
      </c>
      <c r="AH1580" s="700" t="s">
        <v>2263</v>
      </c>
      <c r="AI1580" s="700" t="s">
        <v>2263</v>
      </c>
      <c r="AJ1580" s="700" t="s">
        <v>2263</v>
      </c>
      <c r="AK1580" s="700" t="s">
        <v>2263</v>
      </c>
      <c r="AL1580" s="700" t="s">
        <v>2263</v>
      </c>
      <c r="AM1580" s="784"/>
      <c r="AN1580" s="785"/>
      <c r="AO1580" s="785"/>
      <c r="AP1580" s="785"/>
      <c r="AQ1580" s="785"/>
      <c r="AR1580" s="785"/>
      <c r="AS1580" s="785"/>
      <c r="AT1580" s="785"/>
      <c r="AU1580" s="785"/>
      <c r="AV1580" s="785"/>
      <c r="AW1580" s="785"/>
      <c r="AX1580" s="785"/>
      <c r="AY1580" s="726"/>
      <c r="AZ1580" s="726"/>
      <c r="BA1580" s="726"/>
      <c r="BB1580" s="726"/>
      <c r="BC1580" s="726"/>
      <c r="BD1580" s="726"/>
      <c r="BE1580" s="726"/>
      <c r="BF1580" s="726"/>
      <c r="BG1580" s="726"/>
      <c r="BH1580" s="726"/>
      <c r="BI1580" s="726"/>
      <c r="BJ1580" s="726"/>
      <c r="BK1580" s="726"/>
      <c r="BL1580" s="726"/>
    </row>
    <row r="1581" spans="1:64" ht="13.5" customHeight="1" outlineLevel="1" x14ac:dyDescent="0.2">
      <c r="A1581" s="785"/>
      <c r="B1581" s="788"/>
      <c r="C1581" s="794"/>
      <c r="D1581" s="688" t="s">
        <v>2316</v>
      </c>
      <c r="E1581" s="700" t="s">
        <v>2263</v>
      </c>
      <c r="F1581" s="700" t="s">
        <v>2263</v>
      </c>
      <c r="G1581" s="700" t="s">
        <v>2263</v>
      </c>
      <c r="H1581" s="700" t="s">
        <v>2263</v>
      </c>
      <c r="I1581" s="700" t="s">
        <v>2263</v>
      </c>
      <c r="J1581" s="700" t="s">
        <v>2263</v>
      </c>
      <c r="K1581" s="700" t="s">
        <v>2263</v>
      </c>
      <c r="L1581" s="700" t="s">
        <v>2263</v>
      </c>
      <c r="M1581" s="700" t="s">
        <v>2263</v>
      </c>
      <c r="N1581" s="700" t="s">
        <v>2263</v>
      </c>
      <c r="O1581" s="700" t="s">
        <v>2263</v>
      </c>
      <c r="P1581" s="700" t="s">
        <v>2263</v>
      </c>
      <c r="Q1581" s="700" t="s">
        <v>2263</v>
      </c>
      <c r="R1581" s="700" t="s">
        <v>2263</v>
      </c>
      <c r="S1581" s="700" t="s">
        <v>2263</v>
      </c>
      <c r="T1581" s="700" t="s">
        <v>2263</v>
      </c>
      <c r="U1581" s="700" t="s">
        <v>2263</v>
      </c>
      <c r="V1581" s="700" t="s">
        <v>2263</v>
      </c>
      <c r="W1581" s="700" t="s">
        <v>2263</v>
      </c>
      <c r="X1581" s="700" t="s">
        <v>2263</v>
      </c>
      <c r="Y1581" s="700" t="s">
        <v>2263</v>
      </c>
      <c r="Z1581" s="700" t="s">
        <v>2263</v>
      </c>
      <c r="AA1581" s="700" t="s">
        <v>2263</v>
      </c>
      <c r="AB1581" s="700" t="s">
        <v>2263</v>
      </c>
      <c r="AC1581" s="700" t="s">
        <v>2263</v>
      </c>
      <c r="AD1581" s="700" t="s">
        <v>2263</v>
      </c>
      <c r="AE1581" s="700" t="s">
        <v>2263</v>
      </c>
      <c r="AF1581" s="700" t="s">
        <v>2263</v>
      </c>
      <c r="AG1581" s="700" t="s">
        <v>2263</v>
      </c>
      <c r="AH1581" s="700" t="s">
        <v>2263</v>
      </c>
      <c r="AI1581" s="700" t="s">
        <v>2263</v>
      </c>
      <c r="AJ1581" s="700" t="s">
        <v>2263</v>
      </c>
      <c r="AK1581" s="700" t="s">
        <v>2263</v>
      </c>
      <c r="AL1581" s="700" t="s">
        <v>2263</v>
      </c>
      <c r="AM1581" s="784"/>
      <c r="AN1581" s="785"/>
      <c r="AO1581" s="785"/>
      <c r="AP1581" s="785"/>
      <c r="AQ1581" s="785"/>
      <c r="AR1581" s="785"/>
      <c r="AS1581" s="785"/>
      <c r="AT1581" s="785"/>
      <c r="AU1581" s="785"/>
      <c r="AV1581" s="785"/>
      <c r="AW1581" s="785"/>
      <c r="AX1581" s="785"/>
      <c r="AY1581" s="726"/>
      <c r="AZ1581" s="726"/>
      <c r="BA1581" s="726"/>
      <c r="BB1581" s="726"/>
      <c r="BC1581" s="726"/>
      <c r="BD1581" s="726"/>
      <c r="BE1581" s="726"/>
      <c r="BF1581" s="726"/>
      <c r="BG1581" s="726"/>
      <c r="BH1581" s="726"/>
      <c r="BI1581" s="726"/>
      <c r="BJ1581" s="726"/>
      <c r="BK1581" s="726"/>
      <c r="BL1581" s="726"/>
    </row>
    <row r="1582" spans="1:64" ht="13.5" customHeight="1" x14ac:dyDescent="0.2">
      <c r="A1582" s="781" t="s">
        <v>2320</v>
      </c>
      <c r="B1582" s="788"/>
      <c r="C1582" s="794"/>
      <c r="D1582" s="740"/>
      <c r="E1582" s="740"/>
      <c r="F1582" s="740"/>
      <c r="G1582" s="740"/>
      <c r="H1582" s="740"/>
      <c r="I1582" s="740"/>
      <c r="J1582" s="740"/>
      <c r="K1582" s="740"/>
      <c r="L1582" s="740"/>
      <c r="M1582" s="740"/>
      <c r="N1582" s="740"/>
      <c r="O1582" s="740"/>
      <c r="P1582" s="740"/>
      <c r="Q1582" s="740"/>
      <c r="R1582" s="740"/>
      <c r="S1582" s="740"/>
      <c r="T1582" s="740"/>
      <c r="U1582" s="740"/>
      <c r="V1582" s="740"/>
      <c r="W1582" s="740"/>
      <c r="X1582" s="740"/>
      <c r="Y1582" s="740"/>
      <c r="Z1582" s="740"/>
      <c r="AA1582" s="740"/>
      <c r="AB1582" s="740"/>
      <c r="AC1582" s="740"/>
      <c r="AD1582" s="740"/>
      <c r="AE1582" s="740"/>
      <c r="AF1582" s="740"/>
      <c r="AG1582" s="740"/>
      <c r="AH1582" s="740"/>
      <c r="AI1582" s="740"/>
      <c r="AJ1582" s="740"/>
      <c r="AK1582" s="740"/>
      <c r="AL1582" s="740"/>
      <c r="AM1582" s="740"/>
      <c r="AN1582" s="726"/>
      <c r="AO1582" s="726"/>
      <c r="AP1582" s="726"/>
      <c r="AQ1582" s="726"/>
      <c r="AR1582" s="726"/>
      <c r="AS1582" s="726"/>
      <c r="AT1582" s="726"/>
      <c r="AU1582" s="726"/>
      <c r="AV1582" s="726"/>
      <c r="AW1582" s="726"/>
      <c r="AX1582" s="726"/>
      <c r="AY1582" s="726"/>
      <c r="AZ1582" s="726"/>
      <c r="BA1582" s="726"/>
      <c r="BB1582" s="726"/>
      <c r="BC1582" s="726"/>
      <c r="BD1582" s="726"/>
      <c r="BE1582" s="726"/>
      <c r="BF1582" s="726"/>
      <c r="BG1582" s="726"/>
      <c r="BH1582" s="726"/>
      <c r="BI1582" s="726"/>
      <c r="BJ1582" s="726"/>
      <c r="BK1582" s="726"/>
      <c r="BL1582" s="726"/>
    </row>
    <row r="1583" spans="1:64" ht="13.5" customHeight="1" x14ac:dyDescent="0.2">
      <c r="A1583" s="781"/>
      <c r="B1583" s="786"/>
      <c r="C1583" s="787"/>
      <c r="D1583" s="688"/>
      <c r="E1583" s="699" t="s">
        <v>585</v>
      </c>
      <c r="F1583" s="699" t="s">
        <v>586</v>
      </c>
      <c r="G1583" s="699" t="s">
        <v>587</v>
      </c>
      <c r="H1583" s="699" t="s">
        <v>588</v>
      </c>
      <c r="I1583" s="699" t="s">
        <v>589</v>
      </c>
      <c r="J1583" s="699" t="s">
        <v>590</v>
      </c>
      <c r="K1583" s="699" t="s">
        <v>591</v>
      </c>
      <c r="L1583" s="699" t="s">
        <v>592</v>
      </c>
      <c r="M1583" s="699" t="s">
        <v>593</v>
      </c>
      <c r="N1583" s="699" t="s">
        <v>594</v>
      </c>
      <c r="O1583" s="699" t="s">
        <v>595</v>
      </c>
      <c r="P1583" s="699" t="s">
        <v>596</v>
      </c>
      <c r="Q1583" s="699" t="s">
        <v>597</v>
      </c>
      <c r="R1583" s="699" t="s">
        <v>598</v>
      </c>
      <c r="S1583" s="699" t="s">
        <v>619</v>
      </c>
      <c r="T1583" s="699" t="s">
        <v>783</v>
      </c>
      <c r="U1583" s="699" t="s">
        <v>752</v>
      </c>
      <c r="V1583" s="699" t="s">
        <v>753</v>
      </c>
      <c r="W1583" s="699" t="s">
        <v>754</v>
      </c>
      <c r="X1583" s="699" t="s">
        <v>755</v>
      </c>
      <c r="Y1583" s="699" t="s">
        <v>756</v>
      </c>
      <c r="Z1583" s="699" t="s">
        <v>757</v>
      </c>
      <c r="AA1583" s="699" t="s">
        <v>758</v>
      </c>
      <c r="AB1583" s="699" t="s">
        <v>759</v>
      </c>
      <c r="AC1583" s="699" t="s">
        <v>760</v>
      </c>
      <c r="AD1583" s="699" t="s">
        <v>761</v>
      </c>
      <c r="AE1583" s="699" t="s">
        <v>762</v>
      </c>
      <c r="AF1583" s="699" t="s">
        <v>763</v>
      </c>
      <c r="AG1583" s="699" t="s">
        <v>764</v>
      </c>
      <c r="AH1583" s="699" t="s">
        <v>765</v>
      </c>
      <c r="AI1583" s="699" t="s">
        <v>766</v>
      </c>
      <c r="AJ1583" s="699" t="s">
        <v>767</v>
      </c>
      <c r="AK1583" s="699" t="s">
        <v>768</v>
      </c>
      <c r="AL1583" s="699" t="s">
        <v>769</v>
      </c>
      <c r="AM1583" s="784"/>
      <c r="AN1583" s="785"/>
      <c r="AO1583" s="785"/>
      <c r="AP1583" s="785"/>
      <c r="AQ1583" s="785"/>
      <c r="AR1583" s="785"/>
      <c r="AS1583" s="785"/>
      <c r="AT1583" s="785"/>
      <c r="AU1583" s="785"/>
      <c r="AV1583" s="785"/>
      <c r="AW1583" s="785"/>
      <c r="AX1583" s="785"/>
      <c r="AY1583" s="726"/>
      <c r="AZ1583" s="726"/>
      <c r="BA1583" s="726"/>
      <c r="BB1583" s="726"/>
      <c r="BC1583" s="726"/>
      <c r="BD1583" s="726"/>
      <c r="BE1583" s="726"/>
      <c r="BF1583" s="726"/>
      <c r="BG1583" s="726"/>
      <c r="BH1583" s="726"/>
      <c r="BI1583" s="726"/>
      <c r="BJ1583" s="726"/>
      <c r="BK1583" s="726"/>
      <c r="BL1583" s="726"/>
    </row>
    <row r="1584" spans="1:64" ht="13.5" customHeight="1" outlineLevel="1" x14ac:dyDescent="0.25">
      <c r="A1584" s="726"/>
      <c r="B1584" s="795" t="s">
        <v>2322</v>
      </c>
      <c r="C1584" s="796"/>
      <c r="D1584" s="688" t="s">
        <v>2323</v>
      </c>
      <c r="E1584" s="700" t="s">
        <v>2263</v>
      </c>
      <c r="F1584" s="700" t="s">
        <v>2263</v>
      </c>
      <c r="G1584" s="700" t="s">
        <v>2263</v>
      </c>
      <c r="H1584" s="700" t="s">
        <v>2263</v>
      </c>
      <c r="I1584" s="700" t="s">
        <v>2263</v>
      </c>
      <c r="J1584" s="700" t="s">
        <v>2263</v>
      </c>
      <c r="K1584" s="700" t="s">
        <v>2263</v>
      </c>
      <c r="L1584" s="700" t="s">
        <v>2263</v>
      </c>
      <c r="M1584" s="700" t="s">
        <v>2263</v>
      </c>
      <c r="N1584" s="700" t="s">
        <v>2263</v>
      </c>
      <c r="O1584" s="700" t="s">
        <v>2263</v>
      </c>
      <c r="P1584" s="700" t="s">
        <v>2263</v>
      </c>
      <c r="Q1584" s="700" t="s">
        <v>2263</v>
      </c>
      <c r="R1584" s="700" t="s">
        <v>2263</v>
      </c>
      <c r="S1584" s="700" t="s">
        <v>2263</v>
      </c>
      <c r="T1584" s="700" t="s">
        <v>2263</v>
      </c>
      <c r="U1584" s="700" t="s">
        <v>2263</v>
      </c>
      <c r="V1584" s="700" t="s">
        <v>2263</v>
      </c>
      <c r="W1584" s="700" t="s">
        <v>2263</v>
      </c>
      <c r="X1584" s="700" t="s">
        <v>2263</v>
      </c>
      <c r="Y1584" s="700" t="s">
        <v>2263</v>
      </c>
      <c r="Z1584" s="700" t="s">
        <v>2263</v>
      </c>
      <c r="AA1584" s="700" t="s">
        <v>2263</v>
      </c>
      <c r="AB1584" s="700" t="s">
        <v>2263</v>
      </c>
      <c r="AC1584" s="700" t="s">
        <v>2263</v>
      </c>
      <c r="AD1584" s="700" t="s">
        <v>2263</v>
      </c>
      <c r="AE1584" s="700" t="s">
        <v>2263</v>
      </c>
      <c r="AF1584" s="700" t="s">
        <v>2263</v>
      </c>
      <c r="AG1584" s="700" t="s">
        <v>2263</v>
      </c>
      <c r="AH1584" s="700" t="s">
        <v>2263</v>
      </c>
      <c r="AI1584" s="700" t="s">
        <v>2263</v>
      </c>
      <c r="AJ1584" s="700" t="s">
        <v>2263</v>
      </c>
      <c r="AK1584" s="700" t="s">
        <v>2263</v>
      </c>
      <c r="AL1584" s="700" t="s">
        <v>2263</v>
      </c>
      <c r="AM1584" s="797"/>
      <c r="AN1584" s="726"/>
      <c r="AO1584" s="726"/>
      <c r="AP1584" s="726"/>
      <c r="AQ1584" s="726"/>
      <c r="AR1584" s="726"/>
      <c r="AS1584" s="726"/>
      <c r="AT1584" s="726"/>
      <c r="AU1584" s="726"/>
      <c r="AV1584" s="726"/>
      <c r="AW1584" s="726"/>
      <c r="AX1584" s="726"/>
      <c r="AY1584" s="726"/>
      <c r="AZ1584" s="726"/>
      <c r="BA1584" s="726"/>
      <c r="BB1584" s="726"/>
      <c r="BC1584" s="726"/>
      <c r="BD1584" s="726"/>
      <c r="BE1584" s="726"/>
      <c r="BF1584" s="726"/>
      <c r="BG1584" s="726"/>
      <c r="BH1584" s="726"/>
      <c r="BI1584" s="726"/>
      <c r="BJ1584" s="726"/>
      <c r="BK1584" s="726"/>
      <c r="BL1584" s="726"/>
    </row>
    <row r="1585" spans="1:64" ht="13.5" customHeight="1" outlineLevel="1" x14ac:dyDescent="0.2">
      <c r="A1585" s="726"/>
      <c r="B1585" s="795" t="s">
        <v>2324</v>
      </c>
      <c r="C1585" s="796"/>
      <c r="D1585" s="688" t="s">
        <v>2325</v>
      </c>
      <c r="E1585" s="700" t="s">
        <v>2263</v>
      </c>
      <c r="F1585" s="700" t="s">
        <v>2263</v>
      </c>
      <c r="G1585" s="700" t="s">
        <v>2263</v>
      </c>
      <c r="H1585" s="700" t="s">
        <v>2263</v>
      </c>
      <c r="I1585" s="700" t="s">
        <v>2263</v>
      </c>
      <c r="J1585" s="700" t="s">
        <v>2263</v>
      </c>
      <c r="K1585" s="700" t="s">
        <v>2263</v>
      </c>
      <c r="L1585" s="700" t="s">
        <v>2263</v>
      </c>
      <c r="M1585" s="700" t="s">
        <v>2263</v>
      </c>
      <c r="N1585" s="700" t="s">
        <v>2263</v>
      </c>
      <c r="O1585" s="700" t="s">
        <v>2263</v>
      </c>
      <c r="P1585" s="700" t="s">
        <v>2263</v>
      </c>
      <c r="Q1585" s="700" t="s">
        <v>2263</v>
      </c>
      <c r="R1585" s="700" t="s">
        <v>2263</v>
      </c>
      <c r="S1585" s="700" t="s">
        <v>2263</v>
      </c>
      <c r="T1585" s="700" t="s">
        <v>2263</v>
      </c>
      <c r="U1585" s="700" t="s">
        <v>2263</v>
      </c>
      <c r="V1585" s="700" t="s">
        <v>2263</v>
      </c>
      <c r="W1585" s="700" t="s">
        <v>2263</v>
      </c>
      <c r="X1585" s="700" t="s">
        <v>2263</v>
      </c>
      <c r="Y1585" s="700" t="s">
        <v>2263</v>
      </c>
      <c r="Z1585" s="700" t="s">
        <v>2263</v>
      </c>
      <c r="AA1585" s="700" t="s">
        <v>2263</v>
      </c>
      <c r="AB1585" s="700" t="s">
        <v>2263</v>
      </c>
      <c r="AC1585" s="700" t="s">
        <v>2263</v>
      </c>
      <c r="AD1585" s="700" t="s">
        <v>2263</v>
      </c>
      <c r="AE1585" s="700" t="s">
        <v>2263</v>
      </c>
      <c r="AF1585" s="700" t="s">
        <v>2263</v>
      </c>
      <c r="AG1585" s="700" t="s">
        <v>2263</v>
      </c>
      <c r="AH1585" s="700" t="s">
        <v>2263</v>
      </c>
      <c r="AI1585" s="700" t="s">
        <v>2263</v>
      </c>
      <c r="AJ1585" s="700" t="s">
        <v>2263</v>
      </c>
      <c r="AK1585" s="700" t="s">
        <v>2263</v>
      </c>
      <c r="AL1585" s="700" t="s">
        <v>2263</v>
      </c>
      <c r="AM1585" s="785"/>
      <c r="AN1585" s="726"/>
      <c r="AO1585" s="726"/>
      <c r="AP1585" s="726"/>
      <c r="AQ1585" s="726"/>
      <c r="AR1585" s="726"/>
      <c r="AS1585" s="726"/>
      <c r="AT1585" s="726"/>
      <c r="AU1585" s="726"/>
      <c r="AV1585" s="726"/>
      <c r="AW1585" s="726"/>
      <c r="AX1585" s="726"/>
      <c r="AY1585" s="726"/>
      <c r="AZ1585" s="726"/>
      <c r="BA1585" s="726"/>
      <c r="BB1585" s="726"/>
      <c r="BC1585" s="726"/>
      <c r="BD1585" s="726"/>
      <c r="BE1585" s="726"/>
      <c r="BF1585" s="726"/>
      <c r="BG1585" s="726"/>
      <c r="BH1585" s="726"/>
      <c r="BI1585" s="726"/>
      <c r="BJ1585" s="726"/>
      <c r="BK1585" s="726"/>
      <c r="BL1585" s="726"/>
    </row>
    <row r="1586" spans="1:64" ht="13.5" customHeight="1" outlineLevel="1" x14ac:dyDescent="0.2">
      <c r="A1586" s="726"/>
      <c r="B1586" s="795" t="s">
        <v>2326</v>
      </c>
      <c r="C1586" s="796"/>
      <c r="D1586" s="688" t="s">
        <v>2327</v>
      </c>
      <c r="E1586" s="700" t="s">
        <v>2263</v>
      </c>
      <c r="F1586" s="700" t="s">
        <v>2263</v>
      </c>
      <c r="G1586" s="700" t="s">
        <v>2263</v>
      </c>
      <c r="H1586" s="700" t="s">
        <v>2263</v>
      </c>
      <c r="I1586" s="700" t="s">
        <v>2263</v>
      </c>
      <c r="J1586" s="700" t="s">
        <v>2263</v>
      </c>
      <c r="K1586" s="700" t="s">
        <v>2263</v>
      </c>
      <c r="L1586" s="700" t="s">
        <v>2263</v>
      </c>
      <c r="M1586" s="700" t="s">
        <v>2263</v>
      </c>
      <c r="N1586" s="700" t="s">
        <v>2263</v>
      </c>
      <c r="O1586" s="700" t="s">
        <v>2263</v>
      </c>
      <c r="P1586" s="700" t="s">
        <v>2263</v>
      </c>
      <c r="Q1586" s="700" t="s">
        <v>2263</v>
      </c>
      <c r="R1586" s="700" t="s">
        <v>2263</v>
      </c>
      <c r="S1586" s="700" t="s">
        <v>2263</v>
      </c>
      <c r="T1586" s="700" t="s">
        <v>2263</v>
      </c>
      <c r="U1586" s="700" t="s">
        <v>2263</v>
      </c>
      <c r="V1586" s="700" t="s">
        <v>2263</v>
      </c>
      <c r="W1586" s="700" t="s">
        <v>2263</v>
      </c>
      <c r="X1586" s="700" t="s">
        <v>2263</v>
      </c>
      <c r="Y1586" s="700" t="s">
        <v>2263</v>
      </c>
      <c r="Z1586" s="700" t="s">
        <v>2263</v>
      </c>
      <c r="AA1586" s="700" t="s">
        <v>2263</v>
      </c>
      <c r="AB1586" s="700" t="s">
        <v>2263</v>
      </c>
      <c r="AC1586" s="700" t="s">
        <v>2263</v>
      </c>
      <c r="AD1586" s="700" t="s">
        <v>2263</v>
      </c>
      <c r="AE1586" s="700" t="s">
        <v>2263</v>
      </c>
      <c r="AF1586" s="700" t="s">
        <v>2263</v>
      </c>
      <c r="AG1586" s="700" t="s">
        <v>2263</v>
      </c>
      <c r="AH1586" s="700" t="s">
        <v>2263</v>
      </c>
      <c r="AI1586" s="700" t="s">
        <v>2263</v>
      </c>
      <c r="AJ1586" s="700" t="s">
        <v>2263</v>
      </c>
      <c r="AK1586" s="700" t="s">
        <v>2263</v>
      </c>
      <c r="AL1586" s="700" t="s">
        <v>2263</v>
      </c>
      <c r="AM1586" s="785"/>
      <c r="AN1586" s="726"/>
      <c r="AO1586" s="726"/>
      <c r="AP1586" s="726"/>
      <c r="AQ1586" s="726"/>
      <c r="AR1586" s="726"/>
      <c r="AS1586" s="726"/>
      <c r="AT1586" s="726"/>
      <c r="AU1586" s="726"/>
      <c r="AV1586" s="726"/>
      <c r="AW1586" s="726"/>
      <c r="AX1586" s="726"/>
      <c r="AY1586" s="726"/>
      <c r="AZ1586" s="726"/>
      <c r="BA1586" s="726"/>
      <c r="BB1586" s="726"/>
      <c r="BC1586" s="726"/>
      <c r="BD1586" s="726"/>
      <c r="BE1586" s="726"/>
      <c r="BF1586" s="726"/>
      <c r="BG1586" s="726"/>
      <c r="BH1586" s="726"/>
      <c r="BI1586" s="726"/>
      <c r="BJ1586" s="726"/>
      <c r="BK1586" s="726"/>
      <c r="BL1586" s="726"/>
    </row>
    <row r="1587" spans="1:64" ht="13.5" customHeight="1" outlineLevel="1" x14ac:dyDescent="0.2">
      <c r="A1587" s="726"/>
      <c r="B1587" s="795"/>
      <c r="C1587" s="796"/>
      <c r="D1587" s="688" t="s">
        <v>976</v>
      </c>
      <c r="E1587" s="700" t="s">
        <v>976</v>
      </c>
      <c r="F1587" s="700" t="s">
        <v>976</v>
      </c>
      <c r="G1587" s="700" t="s">
        <v>976</v>
      </c>
      <c r="H1587" s="700" t="s">
        <v>976</v>
      </c>
      <c r="I1587" s="700" t="s">
        <v>976</v>
      </c>
      <c r="J1587" s="700" t="s">
        <v>976</v>
      </c>
      <c r="K1587" s="700" t="s">
        <v>976</v>
      </c>
      <c r="L1587" s="700" t="s">
        <v>976</v>
      </c>
      <c r="M1587" s="700" t="s">
        <v>976</v>
      </c>
      <c r="N1587" s="700" t="s">
        <v>976</v>
      </c>
      <c r="O1587" s="700" t="s">
        <v>976</v>
      </c>
      <c r="P1587" s="700" t="s">
        <v>976</v>
      </c>
      <c r="Q1587" s="700" t="s">
        <v>976</v>
      </c>
      <c r="R1587" s="700" t="s">
        <v>976</v>
      </c>
      <c r="S1587" s="700" t="s">
        <v>976</v>
      </c>
      <c r="T1587" s="700" t="s">
        <v>976</v>
      </c>
      <c r="U1587" s="700" t="s">
        <v>976</v>
      </c>
      <c r="V1587" s="700" t="s">
        <v>976</v>
      </c>
      <c r="W1587" s="700" t="s">
        <v>976</v>
      </c>
      <c r="X1587" s="700" t="s">
        <v>976</v>
      </c>
      <c r="Y1587" s="700" t="s">
        <v>976</v>
      </c>
      <c r="Z1587" s="700" t="s">
        <v>976</v>
      </c>
      <c r="AA1587" s="700" t="s">
        <v>976</v>
      </c>
      <c r="AB1587" s="700" t="s">
        <v>976</v>
      </c>
      <c r="AC1587" s="700" t="s">
        <v>976</v>
      </c>
      <c r="AD1587" s="700" t="s">
        <v>976</v>
      </c>
      <c r="AE1587" s="700" t="s">
        <v>976</v>
      </c>
      <c r="AF1587" s="700" t="s">
        <v>976</v>
      </c>
      <c r="AG1587" s="700" t="s">
        <v>976</v>
      </c>
      <c r="AH1587" s="700" t="s">
        <v>976</v>
      </c>
      <c r="AI1587" s="700" t="s">
        <v>976</v>
      </c>
      <c r="AJ1587" s="700" t="s">
        <v>976</v>
      </c>
      <c r="AK1587" s="700" t="s">
        <v>976</v>
      </c>
      <c r="AL1587" s="700" t="s">
        <v>976</v>
      </c>
      <c r="AM1587" s="785"/>
      <c r="AN1587" s="726"/>
      <c r="AO1587" s="726"/>
      <c r="AP1587" s="726"/>
      <c r="AQ1587" s="726"/>
      <c r="AR1587" s="726"/>
      <c r="AS1587" s="726"/>
      <c r="AT1587" s="726"/>
      <c r="AU1587" s="726"/>
      <c r="AV1587" s="726"/>
      <c r="AW1587" s="726"/>
      <c r="AX1587" s="726"/>
      <c r="AY1587" s="726"/>
      <c r="AZ1587" s="726"/>
      <c r="BA1587" s="726"/>
      <c r="BB1587" s="726"/>
      <c r="BC1587" s="726"/>
      <c r="BD1587" s="726"/>
      <c r="BE1587" s="726"/>
      <c r="BF1587" s="726"/>
      <c r="BG1587" s="726"/>
      <c r="BH1587" s="726"/>
      <c r="BI1587" s="726"/>
      <c r="BJ1587" s="726"/>
      <c r="BK1587" s="726"/>
      <c r="BL1587" s="726"/>
    </row>
    <row r="1588" spans="1:64" ht="13.5" customHeight="1" outlineLevel="1" x14ac:dyDescent="0.2">
      <c r="A1588" s="726"/>
      <c r="B1588" s="795" t="s">
        <v>2328</v>
      </c>
      <c r="C1588" s="796"/>
      <c r="D1588" s="688" t="s">
        <v>2329</v>
      </c>
      <c r="E1588" s="700" t="s">
        <v>2263</v>
      </c>
      <c r="F1588" s="700" t="s">
        <v>2263</v>
      </c>
      <c r="G1588" s="700" t="s">
        <v>2263</v>
      </c>
      <c r="H1588" s="700" t="s">
        <v>2263</v>
      </c>
      <c r="I1588" s="700" t="s">
        <v>2263</v>
      </c>
      <c r="J1588" s="700" t="s">
        <v>2263</v>
      </c>
      <c r="K1588" s="700" t="s">
        <v>2263</v>
      </c>
      <c r="L1588" s="700" t="s">
        <v>2263</v>
      </c>
      <c r="M1588" s="700" t="s">
        <v>2263</v>
      </c>
      <c r="N1588" s="700" t="s">
        <v>2263</v>
      </c>
      <c r="O1588" s="700" t="s">
        <v>2263</v>
      </c>
      <c r="P1588" s="700" t="s">
        <v>2263</v>
      </c>
      <c r="Q1588" s="700" t="s">
        <v>2263</v>
      </c>
      <c r="R1588" s="700" t="s">
        <v>2263</v>
      </c>
      <c r="S1588" s="700" t="s">
        <v>2263</v>
      </c>
      <c r="T1588" s="700" t="s">
        <v>2263</v>
      </c>
      <c r="U1588" s="700" t="s">
        <v>2263</v>
      </c>
      <c r="V1588" s="700" t="s">
        <v>2263</v>
      </c>
      <c r="W1588" s="700" t="s">
        <v>2263</v>
      </c>
      <c r="X1588" s="700" t="s">
        <v>2263</v>
      </c>
      <c r="Y1588" s="700" t="s">
        <v>2263</v>
      </c>
      <c r="Z1588" s="700" t="s">
        <v>2263</v>
      </c>
      <c r="AA1588" s="700" t="s">
        <v>2263</v>
      </c>
      <c r="AB1588" s="700" t="s">
        <v>2263</v>
      </c>
      <c r="AC1588" s="700" t="s">
        <v>2263</v>
      </c>
      <c r="AD1588" s="700" t="s">
        <v>2263</v>
      </c>
      <c r="AE1588" s="700" t="s">
        <v>2263</v>
      </c>
      <c r="AF1588" s="700" t="s">
        <v>2263</v>
      </c>
      <c r="AG1588" s="700" t="s">
        <v>2263</v>
      </c>
      <c r="AH1588" s="700" t="s">
        <v>2263</v>
      </c>
      <c r="AI1588" s="700" t="s">
        <v>2263</v>
      </c>
      <c r="AJ1588" s="700" t="s">
        <v>2263</v>
      </c>
      <c r="AK1588" s="700" t="s">
        <v>2263</v>
      </c>
      <c r="AL1588" s="700" t="s">
        <v>2263</v>
      </c>
      <c r="AM1588" s="785"/>
      <c r="AN1588" s="726"/>
      <c r="AO1588" s="726"/>
      <c r="AP1588" s="726"/>
      <c r="AQ1588" s="726"/>
      <c r="AR1588" s="726"/>
      <c r="AS1588" s="726"/>
      <c r="AT1588" s="726"/>
      <c r="AU1588" s="726"/>
      <c r="AV1588" s="726"/>
      <c r="AW1588" s="726"/>
      <c r="AX1588" s="726"/>
      <c r="AY1588" s="726"/>
      <c r="AZ1588" s="726"/>
      <c r="BA1588" s="726"/>
      <c r="BB1588" s="726"/>
      <c r="BC1588" s="726"/>
      <c r="BD1588" s="726"/>
      <c r="BE1588" s="726"/>
      <c r="BF1588" s="726"/>
      <c r="BG1588" s="726"/>
      <c r="BH1588" s="726"/>
      <c r="BI1588" s="726"/>
      <c r="BJ1588" s="726"/>
      <c r="BK1588" s="726"/>
      <c r="BL1588" s="726"/>
    </row>
    <row r="1589" spans="1:64" ht="13.5" customHeight="1" outlineLevel="1" x14ac:dyDescent="0.2">
      <c r="A1589" s="726"/>
      <c r="B1589" s="795" t="s">
        <v>2330</v>
      </c>
      <c r="C1589" s="796"/>
      <c r="D1589" s="688" t="s">
        <v>2331</v>
      </c>
      <c r="E1589" s="700" t="s">
        <v>2263</v>
      </c>
      <c r="F1589" s="700" t="s">
        <v>2263</v>
      </c>
      <c r="G1589" s="700" t="s">
        <v>2263</v>
      </c>
      <c r="H1589" s="700" t="s">
        <v>2263</v>
      </c>
      <c r="I1589" s="700" t="s">
        <v>2263</v>
      </c>
      <c r="J1589" s="700" t="s">
        <v>2263</v>
      </c>
      <c r="K1589" s="700" t="s">
        <v>2263</v>
      </c>
      <c r="L1589" s="700" t="s">
        <v>2263</v>
      </c>
      <c r="M1589" s="700" t="s">
        <v>2263</v>
      </c>
      <c r="N1589" s="700" t="s">
        <v>2263</v>
      </c>
      <c r="O1589" s="700" t="s">
        <v>2263</v>
      </c>
      <c r="P1589" s="700" t="s">
        <v>2263</v>
      </c>
      <c r="Q1589" s="700" t="s">
        <v>2263</v>
      </c>
      <c r="R1589" s="700" t="s">
        <v>2263</v>
      </c>
      <c r="S1589" s="700" t="s">
        <v>2263</v>
      </c>
      <c r="T1589" s="700" t="s">
        <v>2263</v>
      </c>
      <c r="U1589" s="700" t="s">
        <v>2263</v>
      </c>
      <c r="V1589" s="700" t="s">
        <v>2263</v>
      </c>
      <c r="W1589" s="700" t="s">
        <v>2263</v>
      </c>
      <c r="X1589" s="700" t="s">
        <v>2263</v>
      </c>
      <c r="Y1589" s="700" t="s">
        <v>2263</v>
      </c>
      <c r="Z1589" s="700" t="s">
        <v>2263</v>
      </c>
      <c r="AA1589" s="700" t="s">
        <v>2263</v>
      </c>
      <c r="AB1589" s="700" t="s">
        <v>2263</v>
      </c>
      <c r="AC1589" s="700" t="s">
        <v>2263</v>
      </c>
      <c r="AD1589" s="700" t="s">
        <v>2263</v>
      </c>
      <c r="AE1589" s="700" t="s">
        <v>2263</v>
      </c>
      <c r="AF1589" s="700" t="s">
        <v>2263</v>
      </c>
      <c r="AG1589" s="700" t="s">
        <v>2263</v>
      </c>
      <c r="AH1589" s="700" t="s">
        <v>2263</v>
      </c>
      <c r="AI1589" s="700" t="s">
        <v>2263</v>
      </c>
      <c r="AJ1589" s="700" t="s">
        <v>2263</v>
      </c>
      <c r="AK1589" s="700" t="s">
        <v>2263</v>
      </c>
      <c r="AL1589" s="700" t="s">
        <v>2263</v>
      </c>
      <c r="AM1589" s="785"/>
      <c r="AN1589" s="726"/>
      <c r="AO1589" s="726"/>
      <c r="AP1589" s="726"/>
      <c r="AQ1589" s="726"/>
      <c r="AR1589" s="726"/>
      <c r="AS1589" s="726"/>
      <c r="AT1589" s="726"/>
      <c r="AU1589" s="726"/>
      <c r="AV1589" s="726"/>
      <c r="AW1589" s="726"/>
      <c r="AX1589" s="726"/>
      <c r="AY1589" s="726"/>
      <c r="AZ1589" s="726"/>
      <c r="BA1589" s="726"/>
      <c r="BB1589" s="726"/>
      <c r="BC1589" s="726"/>
      <c r="BD1589" s="726"/>
      <c r="BE1589" s="726"/>
      <c r="BF1589" s="726"/>
      <c r="BG1589" s="726"/>
      <c r="BH1589" s="726"/>
      <c r="BI1589" s="726"/>
      <c r="BJ1589" s="726"/>
      <c r="BK1589" s="726"/>
      <c r="BL1589" s="726"/>
    </row>
    <row r="1590" spans="1:64" ht="13.5" customHeight="1" outlineLevel="1" x14ac:dyDescent="0.2">
      <c r="A1590" s="726"/>
      <c r="B1590" s="795" t="s">
        <v>2332</v>
      </c>
      <c r="C1590" s="796"/>
      <c r="D1590" s="688" t="s">
        <v>2333</v>
      </c>
      <c r="E1590" s="700" t="s">
        <v>2263</v>
      </c>
      <c r="F1590" s="700" t="s">
        <v>2263</v>
      </c>
      <c r="G1590" s="700" t="s">
        <v>2263</v>
      </c>
      <c r="H1590" s="700" t="s">
        <v>2263</v>
      </c>
      <c r="I1590" s="700" t="s">
        <v>2263</v>
      </c>
      <c r="J1590" s="700" t="s">
        <v>2263</v>
      </c>
      <c r="K1590" s="700" t="s">
        <v>2263</v>
      </c>
      <c r="L1590" s="700" t="s">
        <v>2263</v>
      </c>
      <c r="M1590" s="700" t="s">
        <v>2263</v>
      </c>
      <c r="N1590" s="700" t="s">
        <v>2263</v>
      </c>
      <c r="O1590" s="700" t="s">
        <v>2263</v>
      </c>
      <c r="P1590" s="700" t="s">
        <v>2263</v>
      </c>
      <c r="Q1590" s="700" t="s">
        <v>2263</v>
      </c>
      <c r="R1590" s="700" t="s">
        <v>2263</v>
      </c>
      <c r="S1590" s="700" t="s">
        <v>2263</v>
      </c>
      <c r="T1590" s="700" t="s">
        <v>2263</v>
      </c>
      <c r="U1590" s="700" t="s">
        <v>2263</v>
      </c>
      <c r="V1590" s="700" t="s">
        <v>2263</v>
      </c>
      <c r="W1590" s="700" t="s">
        <v>2263</v>
      </c>
      <c r="X1590" s="700" t="s">
        <v>2263</v>
      </c>
      <c r="Y1590" s="700" t="s">
        <v>2263</v>
      </c>
      <c r="Z1590" s="700" t="s">
        <v>2263</v>
      </c>
      <c r="AA1590" s="700" t="s">
        <v>2263</v>
      </c>
      <c r="AB1590" s="700" t="s">
        <v>2263</v>
      </c>
      <c r="AC1590" s="700" t="s">
        <v>2263</v>
      </c>
      <c r="AD1590" s="700" t="s">
        <v>2263</v>
      </c>
      <c r="AE1590" s="700" t="s">
        <v>2263</v>
      </c>
      <c r="AF1590" s="700" t="s">
        <v>2263</v>
      </c>
      <c r="AG1590" s="700" t="s">
        <v>2263</v>
      </c>
      <c r="AH1590" s="700" t="s">
        <v>2263</v>
      </c>
      <c r="AI1590" s="700" t="s">
        <v>2263</v>
      </c>
      <c r="AJ1590" s="700" t="s">
        <v>2263</v>
      </c>
      <c r="AK1590" s="700" t="s">
        <v>2263</v>
      </c>
      <c r="AL1590" s="700" t="s">
        <v>2263</v>
      </c>
      <c r="AM1590" s="785"/>
      <c r="AN1590" s="726"/>
      <c r="AO1590" s="726"/>
      <c r="AP1590" s="726"/>
      <c r="AQ1590" s="726"/>
      <c r="AR1590" s="726"/>
      <c r="AS1590" s="726"/>
      <c r="AT1590" s="726"/>
      <c r="AU1590" s="726"/>
      <c r="AV1590" s="726"/>
      <c r="AW1590" s="726"/>
      <c r="AX1590" s="726"/>
      <c r="AY1590" s="726"/>
      <c r="AZ1590" s="726"/>
      <c r="BA1590" s="726"/>
      <c r="BB1590" s="726"/>
      <c r="BC1590" s="726"/>
      <c r="BD1590" s="726"/>
      <c r="BE1590" s="726"/>
      <c r="BF1590" s="726"/>
      <c r="BG1590" s="726"/>
      <c r="BH1590" s="726"/>
      <c r="BI1590" s="726"/>
      <c r="BJ1590" s="726"/>
      <c r="BK1590" s="726"/>
      <c r="BL1590" s="726"/>
    </row>
    <row r="1591" spans="1:64" ht="13.5" customHeight="1" outlineLevel="1" x14ac:dyDescent="0.2">
      <c r="A1591" s="726"/>
      <c r="B1591" s="795" t="s">
        <v>2334</v>
      </c>
      <c r="C1591" s="796"/>
      <c r="D1591" s="688" t="s">
        <v>2335</v>
      </c>
      <c r="E1591" s="700" t="s">
        <v>2263</v>
      </c>
      <c r="F1591" s="700" t="s">
        <v>2263</v>
      </c>
      <c r="G1591" s="700" t="s">
        <v>2263</v>
      </c>
      <c r="H1591" s="700" t="s">
        <v>2263</v>
      </c>
      <c r="I1591" s="700" t="s">
        <v>2263</v>
      </c>
      <c r="J1591" s="700" t="s">
        <v>2263</v>
      </c>
      <c r="K1591" s="700" t="s">
        <v>2263</v>
      </c>
      <c r="L1591" s="700" t="s">
        <v>2263</v>
      </c>
      <c r="M1591" s="700" t="s">
        <v>2263</v>
      </c>
      <c r="N1591" s="700" t="s">
        <v>2263</v>
      </c>
      <c r="O1591" s="700" t="s">
        <v>2263</v>
      </c>
      <c r="P1591" s="700" t="s">
        <v>2263</v>
      </c>
      <c r="Q1591" s="700" t="s">
        <v>2263</v>
      </c>
      <c r="R1591" s="700" t="s">
        <v>2263</v>
      </c>
      <c r="S1591" s="700" t="s">
        <v>2263</v>
      </c>
      <c r="T1591" s="700" t="s">
        <v>2263</v>
      </c>
      <c r="U1591" s="700" t="s">
        <v>2263</v>
      </c>
      <c r="V1591" s="700" t="s">
        <v>2263</v>
      </c>
      <c r="W1591" s="700" t="s">
        <v>2263</v>
      </c>
      <c r="X1591" s="700" t="s">
        <v>2263</v>
      </c>
      <c r="Y1591" s="700" t="s">
        <v>2263</v>
      </c>
      <c r="Z1591" s="700" t="s">
        <v>2263</v>
      </c>
      <c r="AA1591" s="700" t="s">
        <v>2263</v>
      </c>
      <c r="AB1591" s="700" t="s">
        <v>2263</v>
      </c>
      <c r="AC1591" s="700" t="s">
        <v>2263</v>
      </c>
      <c r="AD1591" s="700" t="s">
        <v>2263</v>
      </c>
      <c r="AE1591" s="700" t="s">
        <v>2263</v>
      </c>
      <c r="AF1591" s="700" t="s">
        <v>2263</v>
      </c>
      <c r="AG1591" s="700" t="s">
        <v>2263</v>
      </c>
      <c r="AH1591" s="700" t="s">
        <v>2263</v>
      </c>
      <c r="AI1591" s="700" t="s">
        <v>2263</v>
      </c>
      <c r="AJ1591" s="700" t="s">
        <v>2263</v>
      </c>
      <c r="AK1591" s="700" t="s">
        <v>2263</v>
      </c>
      <c r="AL1591" s="700" t="s">
        <v>2263</v>
      </c>
      <c r="AM1591" s="785"/>
      <c r="AN1591" s="726"/>
      <c r="AO1591" s="726"/>
      <c r="AP1591" s="726"/>
      <c r="AQ1591" s="726"/>
      <c r="AR1591" s="726"/>
      <c r="AS1591" s="726"/>
      <c r="AT1591" s="726"/>
      <c r="AU1591" s="726"/>
      <c r="AV1591" s="726"/>
      <c r="AW1591" s="726"/>
      <c r="AX1591" s="726"/>
      <c r="AY1591" s="726"/>
      <c r="AZ1591" s="726"/>
      <c r="BA1591" s="726"/>
      <c r="BB1591" s="726"/>
      <c r="BC1591" s="726"/>
      <c r="BD1591" s="726"/>
      <c r="BE1591" s="726"/>
      <c r="BF1591" s="726"/>
      <c r="BG1591" s="726"/>
      <c r="BH1591" s="726"/>
      <c r="BI1591" s="726"/>
      <c r="BJ1591" s="726"/>
      <c r="BK1591" s="726"/>
      <c r="BL1591" s="726"/>
    </row>
    <row r="1592" spans="1:64" ht="13.5" customHeight="1" outlineLevel="1" x14ac:dyDescent="0.2">
      <c r="A1592" s="726"/>
      <c r="B1592" s="795"/>
      <c r="C1592" s="796"/>
      <c r="D1592" s="688" t="s">
        <v>976</v>
      </c>
      <c r="E1592" s="700" t="s">
        <v>976</v>
      </c>
      <c r="F1592" s="700" t="s">
        <v>976</v>
      </c>
      <c r="G1592" s="700" t="s">
        <v>976</v>
      </c>
      <c r="H1592" s="700" t="s">
        <v>976</v>
      </c>
      <c r="I1592" s="700" t="s">
        <v>976</v>
      </c>
      <c r="J1592" s="700" t="s">
        <v>976</v>
      </c>
      <c r="K1592" s="700" t="s">
        <v>976</v>
      </c>
      <c r="L1592" s="700" t="s">
        <v>976</v>
      </c>
      <c r="M1592" s="700" t="s">
        <v>976</v>
      </c>
      <c r="N1592" s="700" t="s">
        <v>976</v>
      </c>
      <c r="O1592" s="700" t="s">
        <v>976</v>
      </c>
      <c r="P1592" s="700" t="s">
        <v>976</v>
      </c>
      <c r="Q1592" s="700" t="s">
        <v>976</v>
      </c>
      <c r="R1592" s="700" t="s">
        <v>976</v>
      </c>
      <c r="S1592" s="700" t="s">
        <v>976</v>
      </c>
      <c r="T1592" s="700" t="s">
        <v>976</v>
      </c>
      <c r="U1592" s="700" t="s">
        <v>976</v>
      </c>
      <c r="V1592" s="700" t="s">
        <v>976</v>
      </c>
      <c r="W1592" s="700" t="s">
        <v>976</v>
      </c>
      <c r="X1592" s="700" t="s">
        <v>976</v>
      </c>
      <c r="Y1592" s="700" t="s">
        <v>976</v>
      </c>
      <c r="Z1592" s="700" t="s">
        <v>976</v>
      </c>
      <c r="AA1592" s="700" t="s">
        <v>976</v>
      </c>
      <c r="AB1592" s="700" t="s">
        <v>976</v>
      </c>
      <c r="AC1592" s="700" t="s">
        <v>976</v>
      </c>
      <c r="AD1592" s="700" t="s">
        <v>976</v>
      </c>
      <c r="AE1592" s="700" t="s">
        <v>976</v>
      </c>
      <c r="AF1592" s="700" t="s">
        <v>976</v>
      </c>
      <c r="AG1592" s="700" t="s">
        <v>976</v>
      </c>
      <c r="AH1592" s="700" t="s">
        <v>976</v>
      </c>
      <c r="AI1592" s="700" t="s">
        <v>976</v>
      </c>
      <c r="AJ1592" s="700" t="s">
        <v>976</v>
      </c>
      <c r="AK1592" s="700" t="s">
        <v>976</v>
      </c>
      <c r="AL1592" s="700" t="s">
        <v>976</v>
      </c>
      <c r="AM1592" s="785"/>
      <c r="AN1592" s="726"/>
      <c r="AO1592" s="726"/>
      <c r="AP1592" s="726"/>
      <c r="AQ1592" s="726"/>
      <c r="AR1592" s="726"/>
      <c r="AS1592" s="726"/>
      <c r="AT1592" s="726"/>
      <c r="AU1592" s="726"/>
      <c r="AV1592" s="726"/>
      <c r="AW1592" s="726"/>
      <c r="AX1592" s="726"/>
      <c r="AY1592" s="726"/>
      <c r="AZ1592" s="726"/>
      <c r="BA1592" s="726"/>
      <c r="BB1592" s="726"/>
      <c r="BC1592" s="726"/>
      <c r="BD1592" s="726"/>
      <c r="BE1592" s="726"/>
      <c r="BF1592" s="726"/>
      <c r="BG1592" s="726"/>
      <c r="BH1592" s="726"/>
      <c r="BI1592" s="726"/>
      <c r="BJ1592" s="726"/>
      <c r="BK1592" s="726"/>
      <c r="BL1592" s="726"/>
    </row>
    <row r="1593" spans="1:64" ht="13.5" customHeight="1" outlineLevel="1" x14ac:dyDescent="0.2">
      <c r="A1593" s="726"/>
      <c r="B1593" s="795" t="s">
        <v>2336</v>
      </c>
      <c r="C1593" s="796"/>
      <c r="D1593" s="688" t="s">
        <v>2337</v>
      </c>
      <c r="E1593" s="700" t="s">
        <v>2263</v>
      </c>
      <c r="F1593" s="700" t="s">
        <v>2263</v>
      </c>
      <c r="G1593" s="700" t="s">
        <v>2263</v>
      </c>
      <c r="H1593" s="700" t="s">
        <v>2263</v>
      </c>
      <c r="I1593" s="700" t="s">
        <v>2263</v>
      </c>
      <c r="J1593" s="700" t="s">
        <v>2263</v>
      </c>
      <c r="K1593" s="700" t="s">
        <v>2263</v>
      </c>
      <c r="L1593" s="700" t="s">
        <v>2263</v>
      </c>
      <c r="M1593" s="700" t="s">
        <v>2263</v>
      </c>
      <c r="N1593" s="700" t="s">
        <v>2263</v>
      </c>
      <c r="O1593" s="700" t="s">
        <v>2263</v>
      </c>
      <c r="P1593" s="700" t="s">
        <v>2263</v>
      </c>
      <c r="Q1593" s="700" t="s">
        <v>2263</v>
      </c>
      <c r="R1593" s="700" t="s">
        <v>2263</v>
      </c>
      <c r="S1593" s="700" t="s">
        <v>2263</v>
      </c>
      <c r="T1593" s="700" t="s">
        <v>2263</v>
      </c>
      <c r="U1593" s="700" t="s">
        <v>2263</v>
      </c>
      <c r="V1593" s="700" t="s">
        <v>2263</v>
      </c>
      <c r="W1593" s="700" t="s">
        <v>2263</v>
      </c>
      <c r="X1593" s="700" t="s">
        <v>2263</v>
      </c>
      <c r="Y1593" s="700" t="s">
        <v>2263</v>
      </c>
      <c r="Z1593" s="700" t="s">
        <v>2263</v>
      </c>
      <c r="AA1593" s="700" t="s">
        <v>2263</v>
      </c>
      <c r="AB1593" s="700" t="s">
        <v>2263</v>
      </c>
      <c r="AC1593" s="700" t="s">
        <v>2263</v>
      </c>
      <c r="AD1593" s="700" t="s">
        <v>2263</v>
      </c>
      <c r="AE1593" s="700" t="s">
        <v>2263</v>
      </c>
      <c r="AF1593" s="700" t="s">
        <v>2263</v>
      </c>
      <c r="AG1593" s="700" t="s">
        <v>2263</v>
      </c>
      <c r="AH1593" s="700" t="s">
        <v>2263</v>
      </c>
      <c r="AI1593" s="700" t="s">
        <v>2263</v>
      </c>
      <c r="AJ1593" s="700" t="s">
        <v>2263</v>
      </c>
      <c r="AK1593" s="700" t="s">
        <v>2263</v>
      </c>
      <c r="AL1593" s="700" t="s">
        <v>2263</v>
      </c>
      <c r="AM1593" s="785"/>
      <c r="AN1593" s="726"/>
      <c r="AO1593" s="726"/>
      <c r="AP1593" s="726"/>
      <c r="AQ1593" s="726"/>
      <c r="AR1593" s="726"/>
      <c r="AS1593" s="726"/>
      <c r="AT1593" s="726"/>
      <c r="AU1593" s="726"/>
      <c r="AV1593" s="726"/>
      <c r="AW1593" s="726"/>
      <c r="AX1593" s="726"/>
      <c r="AY1593" s="726"/>
      <c r="AZ1593" s="726"/>
      <c r="BA1593" s="726"/>
      <c r="BB1593" s="726"/>
      <c r="BC1593" s="726"/>
      <c r="BD1593" s="726"/>
      <c r="BE1593" s="726"/>
      <c r="BF1593" s="726"/>
      <c r="BG1593" s="726"/>
      <c r="BH1593" s="726"/>
      <c r="BI1593" s="726"/>
      <c r="BJ1593" s="726"/>
      <c r="BK1593" s="726"/>
      <c r="BL1593" s="726"/>
    </row>
    <row r="1594" spans="1:64" ht="13.5" customHeight="1" outlineLevel="1" x14ac:dyDescent="0.2">
      <c r="A1594" s="726"/>
      <c r="B1594" s="795" t="s">
        <v>2338</v>
      </c>
      <c r="C1594" s="796"/>
      <c r="D1594" s="688" t="s">
        <v>2339</v>
      </c>
      <c r="E1594" s="700" t="s">
        <v>2263</v>
      </c>
      <c r="F1594" s="700" t="s">
        <v>2263</v>
      </c>
      <c r="G1594" s="700" t="s">
        <v>2263</v>
      </c>
      <c r="H1594" s="700" t="s">
        <v>2263</v>
      </c>
      <c r="I1594" s="700" t="s">
        <v>2263</v>
      </c>
      <c r="J1594" s="700" t="s">
        <v>2263</v>
      </c>
      <c r="K1594" s="700" t="s">
        <v>2263</v>
      </c>
      <c r="L1594" s="700" t="s">
        <v>2263</v>
      </c>
      <c r="M1594" s="700" t="s">
        <v>2263</v>
      </c>
      <c r="N1594" s="700" t="s">
        <v>2263</v>
      </c>
      <c r="O1594" s="700" t="s">
        <v>2263</v>
      </c>
      <c r="P1594" s="700" t="s">
        <v>2263</v>
      </c>
      <c r="Q1594" s="700" t="s">
        <v>2263</v>
      </c>
      <c r="R1594" s="700" t="s">
        <v>2263</v>
      </c>
      <c r="S1594" s="700" t="s">
        <v>2263</v>
      </c>
      <c r="T1594" s="700" t="s">
        <v>2263</v>
      </c>
      <c r="U1594" s="700" t="s">
        <v>2263</v>
      </c>
      <c r="V1594" s="700" t="s">
        <v>2263</v>
      </c>
      <c r="W1594" s="700" t="s">
        <v>2263</v>
      </c>
      <c r="X1594" s="700" t="s">
        <v>2263</v>
      </c>
      <c r="Y1594" s="700" t="s">
        <v>2263</v>
      </c>
      <c r="Z1594" s="700" t="s">
        <v>2263</v>
      </c>
      <c r="AA1594" s="700" t="s">
        <v>2263</v>
      </c>
      <c r="AB1594" s="700" t="s">
        <v>2263</v>
      </c>
      <c r="AC1594" s="700" t="s">
        <v>2263</v>
      </c>
      <c r="AD1594" s="700" t="s">
        <v>2263</v>
      </c>
      <c r="AE1594" s="700" t="s">
        <v>2263</v>
      </c>
      <c r="AF1594" s="700" t="s">
        <v>2263</v>
      </c>
      <c r="AG1594" s="700" t="s">
        <v>2263</v>
      </c>
      <c r="AH1594" s="700" t="s">
        <v>2263</v>
      </c>
      <c r="AI1594" s="700" t="s">
        <v>2263</v>
      </c>
      <c r="AJ1594" s="700" t="s">
        <v>2263</v>
      </c>
      <c r="AK1594" s="700" t="s">
        <v>2263</v>
      </c>
      <c r="AL1594" s="700" t="s">
        <v>2263</v>
      </c>
      <c r="AM1594" s="785"/>
      <c r="AN1594" s="726"/>
      <c r="AO1594" s="726"/>
      <c r="AP1594" s="726"/>
      <c r="AQ1594" s="726"/>
      <c r="AR1594" s="726"/>
      <c r="AS1594" s="726"/>
      <c r="AT1594" s="726"/>
      <c r="AU1594" s="726"/>
      <c r="AV1594" s="726"/>
      <c r="AW1594" s="726"/>
      <c r="AX1594" s="726"/>
      <c r="AY1594" s="726"/>
      <c r="AZ1594" s="726"/>
      <c r="BA1594" s="726"/>
      <c r="BB1594" s="726"/>
      <c r="BC1594" s="726"/>
      <c r="BD1594" s="726"/>
      <c r="BE1594" s="726"/>
      <c r="BF1594" s="726"/>
      <c r="BG1594" s="726"/>
      <c r="BH1594" s="726"/>
      <c r="BI1594" s="726"/>
      <c r="BJ1594" s="726"/>
      <c r="BK1594" s="726"/>
      <c r="BL1594" s="726"/>
    </row>
    <row r="1595" spans="1:64" ht="13.5" customHeight="1" outlineLevel="1" x14ac:dyDescent="0.2">
      <c r="A1595" s="726"/>
      <c r="B1595" s="795" t="s">
        <v>2340</v>
      </c>
      <c r="C1595" s="796"/>
      <c r="D1595" s="688" t="s">
        <v>2341</v>
      </c>
      <c r="E1595" s="700" t="s">
        <v>2263</v>
      </c>
      <c r="F1595" s="700" t="s">
        <v>2263</v>
      </c>
      <c r="G1595" s="700" t="s">
        <v>2263</v>
      </c>
      <c r="H1595" s="700" t="s">
        <v>2263</v>
      </c>
      <c r="I1595" s="700" t="s">
        <v>2263</v>
      </c>
      <c r="J1595" s="700" t="s">
        <v>2263</v>
      </c>
      <c r="K1595" s="700" t="s">
        <v>2263</v>
      </c>
      <c r="L1595" s="700" t="s">
        <v>2263</v>
      </c>
      <c r="M1595" s="700" t="s">
        <v>2263</v>
      </c>
      <c r="N1595" s="700" t="s">
        <v>2263</v>
      </c>
      <c r="O1595" s="700" t="s">
        <v>2263</v>
      </c>
      <c r="P1595" s="700" t="s">
        <v>2263</v>
      </c>
      <c r="Q1595" s="700" t="s">
        <v>2263</v>
      </c>
      <c r="R1595" s="700" t="s">
        <v>2263</v>
      </c>
      <c r="S1595" s="700" t="s">
        <v>2263</v>
      </c>
      <c r="T1595" s="700" t="s">
        <v>2263</v>
      </c>
      <c r="U1595" s="700" t="s">
        <v>2263</v>
      </c>
      <c r="V1595" s="700" t="s">
        <v>2263</v>
      </c>
      <c r="W1595" s="700" t="s">
        <v>2263</v>
      </c>
      <c r="X1595" s="700" t="s">
        <v>2263</v>
      </c>
      <c r="Y1595" s="700" t="s">
        <v>2263</v>
      </c>
      <c r="Z1595" s="700" t="s">
        <v>2263</v>
      </c>
      <c r="AA1595" s="700" t="s">
        <v>2263</v>
      </c>
      <c r="AB1595" s="700" t="s">
        <v>2263</v>
      </c>
      <c r="AC1595" s="700" t="s">
        <v>2263</v>
      </c>
      <c r="AD1595" s="700" t="s">
        <v>2263</v>
      </c>
      <c r="AE1595" s="700" t="s">
        <v>2263</v>
      </c>
      <c r="AF1595" s="700" t="s">
        <v>2263</v>
      </c>
      <c r="AG1595" s="700" t="s">
        <v>2263</v>
      </c>
      <c r="AH1595" s="700" t="s">
        <v>2263</v>
      </c>
      <c r="AI1595" s="700" t="s">
        <v>2263</v>
      </c>
      <c r="AJ1595" s="700" t="s">
        <v>2263</v>
      </c>
      <c r="AK1595" s="700" t="s">
        <v>2263</v>
      </c>
      <c r="AL1595" s="700" t="s">
        <v>2263</v>
      </c>
      <c r="AM1595" s="785"/>
      <c r="AN1595" s="726"/>
      <c r="AO1595" s="726"/>
      <c r="AP1595" s="726"/>
      <c r="AQ1595" s="726"/>
      <c r="AR1595" s="726"/>
      <c r="AS1595" s="726"/>
      <c r="AT1595" s="726"/>
      <c r="AU1595" s="726"/>
      <c r="AV1595" s="726"/>
      <c r="AW1595" s="726"/>
      <c r="AX1595" s="726"/>
      <c r="AY1595" s="726"/>
      <c r="AZ1595" s="726"/>
      <c r="BA1595" s="726"/>
      <c r="BB1595" s="726"/>
      <c r="BC1595" s="726"/>
      <c r="BD1595" s="726"/>
      <c r="BE1595" s="726"/>
      <c r="BF1595" s="726"/>
      <c r="BG1595" s="726"/>
      <c r="BH1595" s="726"/>
      <c r="BI1595" s="726"/>
      <c r="BJ1595" s="726"/>
      <c r="BK1595" s="726"/>
      <c r="BL1595" s="726"/>
    </row>
    <row r="1596" spans="1:64" ht="13.5" customHeight="1" outlineLevel="1" x14ac:dyDescent="0.2">
      <c r="A1596" s="726"/>
      <c r="B1596" s="795" t="s">
        <v>2342</v>
      </c>
      <c r="C1596" s="796"/>
      <c r="D1596" s="688" t="s">
        <v>2343</v>
      </c>
      <c r="E1596" s="700" t="s">
        <v>2263</v>
      </c>
      <c r="F1596" s="700" t="s">
        <v>2263</v>
      </c>
      <c r="G1596" s="700" t="s">
        <v>2263</v>
      </c>
      <c r="H1596" s="700" t="s">
        <v>2263</v>
      </c>
      <c r="I1596" s="700" t="s">
        <v>2263</v>
      </c>
      <c r="J1596" s="700" t="s">
        <v>2263</v>
      </c>
      <c r="K1596" s="700" t="s">
        <v>2263</v>
      </c>
      <c r="L1596" s="700" t="s">
        <v>2263</v>
      </c>
      <c r="M1596" s="700" t="s">
        <v>2263</v>
      </c>
      <c r="N1596" s="700" t="s">
        <v>2263</v>
      </c>
      <c r="O1596" s="700" t="s">
        <v>2263</v>
      </c>
      <c r="P1596" s="700" t="s">
        <v>2263</v>
      </c>
      <c r="Q1596" s="700" t="s">
        <v>2263</v>
      </c>
      <c r="R1596" s="700" t="s">
        <v>2263</v>
      </c>
      <c r="S1596" s="700" t="s">
        <v>2263</v>
      </c>
      <c r="T1596" s="700" t="s">
        <v>2263</v>
      </c>
      <c r="U1596" s="700" t="s">
        <v>2263</v>
      </c>
      <c r="V1596" s="700" t="s">
        <v>2263</v>
      </c>
      <c r="W1596" s="700" t="s">
        <v>2263</v>
      </c>
      <c r="X1596" s="700" t="s">
        <v>2263</v>
      </c>
      <c r="Y1596" s="700" t="s">
        <v>2263</v>
      </c>
      <c r="Z1596" s="700" t="s">
        <v>2263</v>
      </c>
      <c r="AA1596" s="700" t="s">
        <v>2263</v>
      </c>
      <c r="AB1596" s="700" t="s">
        <v>2263</v>
      </c>
      <c r="AC1596" s="700" t="s">
        <v>2263</v>
      </c>
      <c r="AD1596" s="700" t="s">
        <v>2263</v>
      </c>
      <c r="AE1596" s="700" t="s">
        <v>2263</v>
      </c>
      <c r="AF1596" s="700" t="s">
        <v>2263</v>
      </c>
      <c r="AG1596" s="700" t="s">
        <v>2263</v>
      </c>
      <c r="AH1596" s="700" t="s">
        <v>2263</v>
      </c>
      <c r="AI1596" s="700" t="s">
        <v>2263</v>
      </c>
      <c r="AJ1596" s="700" t="s">
        <v>2263</v>
      </c>
      <c r="AK1596" s="700" t="s">
        <v>2263</v>
      </c>
      <c r="AL1596" s="700" t="s">
        <v>2263</v>
      </c>
      <c r="AM1596" s="785"/>
      <c r="AN1596" s="726"/>
      <c r="AO1596" s="726"/>
      <c r="AP1596" s="726"/>
      <c r="AQ1596" s="726"/>
      <c r="AR1596" s="726"/>
      <c r="AS1596" s="726"/>
      <c r="AT1596" s="726"/>
      <c r="AU1596" s="726"/>
      <c r="AV1596" s="726"/>
      <c r="AW1596" s="726"/>
      <c r="AX1596" s="726"/>
      <c r="AY1596" s="726"/>
      <c r="AZ1596" s="726"/>
      <c r="BA1596" s="726"/>
      <c r="BB1596" s="726"/>
      <c r="BC1596" s="726"/>
      <c r="BD1596" s="726"/>
      <c r="BE1596" s="726"/>
      <c r="BF1596" s="726"/>
      <c r="BG1596" s="726"/>
      <c r="BH1596" s="726"/>
      <c r="BI1596" s="726"/>
      <c r="BJ1596" s="726"/>
      <c r="BK1596" s="726"/>
      <c r="BL1596" s="726"/>
    </row>
    <row r="1597" spans="1:64" ht="13.5" customHeight="1" outlineLevel="1" x14ac:dyDescent="0.2">
      <c r="A1597" s="726"/>
      <c r="B1597" s="795"/>
      <c r="C1597" s="796"/>
      <c r="D1597" s="688" t="s">
        <v>976</v>
      </c>
      <c r="E1597" s="700" t="s">
        <v>976</v>
      </c>
      <c r="F1597" s="700" t="s">
        <v>976</v>
      </c>
      <c r="G1597" s="700" t="s">
        <v>976</v>
      </c>
      <c r="H1597" s="700" t="s">
        <v>976</v>
      </c>
      <c r="I1597" s="700" t="s">
        <v>976</v>
      </c>
      <c r="J1597" s="700" t="s">
        <v>976</v>
      </c>
      <c r="K1597" s="700" t="s">
        <v>976</v>
      </c>
      <c r="L1597" s="700" t="s">
        <v>976</v>
      </c>
      <c r="M1597" s="700" t="s">
        <v>976</v>
      </c>
      <c r="N1597" s="700" t="s">
        <v>976</v>
      </c>
      <c r="O1597" s="700" t="s">
        <v>976</v>
      </c>
      <c r="P1597" s="700" t="s">
        <v>976</v>
      </c>
      <c r="Q1597" s="700" t="s">
        <v>976</v>
      </c>
      <c r="R1597" s="700" t="s">
        <v>976</v>
      </c>
      <c r="S1597" s="700" t="s">
        <v>976</v>
      </c>
      <c r="T1597" s="700" t="s">
        <v>976</v>
      </c>
      <c r="U1597" s="700" t="s">
        <v>976</v>
      </c>
      <c r="V1597" s="700" t="s">
        <v>976</v>
      </c>
      <c r="W1597" s="700" t="s">
        <v>976</v>
      </c>
      <c r="X1597" s="700" t="s">
        <v>976</v>
      </c>
      <c r="Y1597" s="700" t="s">
        <v>976</v>
      </c>
      <c r="Z1597" s="700" t="s">
        <v>976</v>
      </c>
      <c r="AA1597" s="700" t="s">
        <v>976</v>
      </c>
      <c r="AB1597" s="700" t="s">
        <v>976</v>
      </c>
      <c r="AC1597" s="700" t="s">
        <v>976</v>
      </c>
      <c r="AD1597" s="700" t="s">
        <v>976</v>
      </c>
      <c r="AE1597" s="700" t="s">
        <v>976</v>
      </c>
      <c r="AF1597" s="700" t="s">
        <v>976</v>
      </c>
      <c r="AG1597" s="700" t="s">
        <v>976</v>
      </c>
      <c r="AH1597" s="700" t="s">
        <v>976</v>
      </c>
      <c r="AI1597" s="700" t="s">
        <v>976</v>
      </c>
      <c r="AJ1597" s="700" t="s">
        <v>976</v>
      </c>
      <c r="AK1597" s="700" t="s">
        <v>976</v>
      </c>
      <c r="AL1597" s="700" t="s">
        <v>976</v>
      </c>
      <c r="AM1597" s="785"/>
      <c r="AN1597" s="726"/>
      <c r="AO1597" s="726"/>
      <c r="AP1597" s="726"/>
      <c r="AQ1597" s="726"/>
      <c r="AR1597" s="726"/>
      <c r="AS1597" s="726"/>
      <c r="AT1597" s="726"/>
      <c r="AU1597" s="726"/>
      <c r="AV1597" s="726"/>
      <c r="AW1597" s="726"/>
      <c r="AX1597" s="726"/>
      <c r="AY1597" s="726"/>
      <c r="AZ1597" s="726"/>
      <c r="BA1597" s="726"/>
      <c r="BB1597" s="726"/>
      <c r="BC1597" s="726"/>
      <c r="BD1597" s="726"/>
      <c r="BE1597" s="726"/>
      <c r="BF1597" s="726"/>
      <c r="BG1597" s="726"/>
      <c r="BH1597" s="726"/>
      <c r="BI1597" s="726"/>
      <c r="BJ1597" s="726"/>
      <c r="BK1597" s="726"/>
      <c r="BL1597" s="726"/>
    </row>
    <row r="1598" spans="1:64" ht="13.5" customHeight="1" outlineLevel="1" x14ac:dyDescent="0.2">
      <c r="A1598" s="726"/>
      <c r="B1598" s="795" t="s">
        <v>2344</v>
      </c>
      <c r="C1598" s="796"/>
      <c r="D1598" s="688" t="s">
        <v>2345</v>
      </c>
      <c r="E1598" s="700" t="s">
        <v>2263</v>
      </c>
      <c r="F1598" s="700" t="s">
        <v>2263</v>
      </c>
      <c r="G1598" s="700" t="s">
        <v>2263</v>
      </c>
      <c r="H1598" s="700" t="s">
        <v>2263</v>
      </c>
      <c r="I1598" s="700" t="s">
        <v>2263</v>
      </c>
      <c r="J1598" s="700" t="s">
        <v>2263</v>
      </c>
      <c r="K1598" s="700" t="s">
        <v>2263</v>
      </c>
      <c r="L1598" s="700" t="s">
        <v>2263</v>
      </c>
      <c r="M1598" s="700" t="s">
        <v>2263</v>
      </c>
      <c r="N1598" s="700" t="s">
        <v>2263</v>
      </c>
      <c r="O1598" s="700" t="s">
        <v>2263</v>
      </c>
      <c r="P1598" s="700" t="s">
        <v>2263</v>
      </c>
      <c r="Q1598" s="700" t="s">
        <v>2263</v>
      </c>
      <c r="R1598" s="700" t="s">
        <v>2263</v>
      </c>
      <c r="S1598" s="700" t="s">
        <v>2263</v>
      </c>
      <c r="T1598" s="700" t="s">
        <v>2263</v>
      </c>
      <c r="U1598" s="700" t="s">
        <v>2263</v>
      </c>
      <c r="V1598" s="700" t="s">
        <v>2263</v>
      </c>
      <c r="W1598" s="700" t="s">
        <v>2263</v>
      </c>
      <c r="X1598" s="700" t="s">
        <v>2263</v>
      </c>
      <c r="Y1598" s="700" t="s">
        <v>2263</v>
      </c>
      <c r="Z1598" s="700" t="s">
        <v>2263</v>
      </c>
      <c r="AA1598" s="700" t="s">
        <v>2263</v>
      </c>
      <c r="AB1598" s="700" t="s">
        <v>2263</v>
      </c>
      <c r="AC1598" s="700" t="s">
        <v>2263</v>
      </c>
      <c r="AD1598" s="700" t="s">
        <v>2263</v>
      </c>
      <c r="AE1598" s="700" t="s">
        <v>2263</v>
      </c>
      <c r="AF1598" s="700" t="s">
        <v>2263</v>
      </c>
      <c r="AG1598" s="700" t="s">
        <v>2263</v>
      </c>
      <c r="AH1598" s="700" t="s">
        <v>2263</v>
      </c>
      <c r="AI1598" s="700" t="s">
        <v>2263</v>
      </c>
      <c r="AJ1598" s="700" t="s">
        <v>2263</v>
      </c>
      <c r="AK1598" s="700" t="s">
        <v>2263</v>
      </c>
      <c r="AL1598" s="700" t="s">
        <v>2263</v>
      </c>
      <c r="AM1598" s="785"/>
      <c r="AN1598" s="726"/>
      <c r="AO1598" s="726"/>
      <c r="AP1598" s="726"/>
      <c r="AQ1598" s="726"/>
      <c r="AR1598" s="726"/>
      <c r="AS1598" s="726"/>
      <c r="AT1598" s="726"/>
      <c r="AU1598" s="726"/>
      <c r="AV1598" s="726"/>
      <c r="AW1598" s="726"/>
      <c r="AX1598" s="726"/>
      <c r="AY1598" s="726"/>
      <c r="AZ1598" s="726"/>
      <c r="BA1598" s="726"/>
      <c r="BB1598" s="726"/>
      <c r="BC1598" s="726"/>
      <c r="BD1598" s="726"/>
      <c r="BE1598" s="726"/>
      <c r="BF1598" s="726"/>
      <c r="BG1598" s="726"/>
      <c r="BH1598" s="726"/>
      <c r="BI1598" s="726"/>
      <c r="BJ1598" s="726"/>
      <c r="BK1598" s="726"/>
      <c r="BL1598" s="726"/>
    </row>
    <row r="1599" spans="1:64" ht="13.5" customHeight="1" outlineLevel="1" x14ac:dyDescent="0.2">
      <c r="A1599" s="726"/>
      <c r="B1599" s="795" t="s">
        <v>2346</v>
      </c>
      <c r="C1599" s="796"/>
      <c r="D1599" s="688" t="s">
        <v>2347</v>
      </c>
      <c r="E1599" s="700" t="s">
        <v>2263</v>
      </c>
      <c r="F1599" s="700" t="s">
        <v>2263</v>
      </c>
      <c r="G1599" s="700" t="s">
        <v>2263</v>
      </c>
      <c r="H1599" s="700" t="s">
        <v>2263</v>
      </c>
      <c r="I1599" s="700" t="s">
        <v>2263</v>
      </c>
      <c r="J1599" s="700" t="s">
        <v>2263</v>
      </c>
      <c r="K1599" s="700" t="s">
        <v>2263</v>
      </c>
      <c r="L1599" s="700" t="s">
        <v>2263</v>
      </c>
      <c r="M1599" s="700" t="s">
        <v>2263</v>
      </c>
      <c r="N1599" s="700" t="s">
        <v>2263</v>
      </c>
      <c r="O1599" s="700" t="s">
        <v>2263</v>
      </c>
      <c r="P1599" s="700" t="s">
        <v>2263</v>
      </c>
      <c r="Q1599" s="700" t="s">
        <v>2263</v>
      </c>
      <c r="R1599" s="700" t="s">
        <v>2263</v>
      </c>
      <c r="S1599" s="700" t="s">
        <v>2263</v>
      </c>
      <c r="T1599" s="700" t="s">
        <v>2263</v>
      </c>
      <c r="U1599" s="700" t="s">
        <v>2263</v>
      </c>
      <c r="V1599" s="700" t="s">
        <v>2263</v>
      </c>
      <c r="W1599" s="700" t="s">
        <v>2263</v>
      </c>
      <c r="X1599" s="700" t="s">
        <v>2263</v>
      </c>
      <c r="Y1599" s="700" t="s">
        <v>2263</v>
      </c>
      <c r="Z1599" s="700" t="s">
        <v>2263</v>
      </c>
      <c r="AA1599" s="700" t="s">
        <v>2263</v>
      </c>
      <c r="AB1599" s="700" t="s">
        <v>2263</v>
      </c>
      <c r="AC1599" s="700" t="s">
        <v>2263</v>
      </c>
      <c r="AD1599" s="700" t="s">
        <v>2263</v>
      </c>
      <c r="AE1599" s="700" t="s">
        <v>2263</v>
      </c>
      <c r="AF1599" s="700" t="s">
        <v>2263</v>
      </c>
      <c r="AG1599" s="700" t="s">
        <v>2263</v>
      </c>
      <c r="AH1599" s="700" t="s">
        <v>2263</v>
      </c>
      <c r="AI1599" s="700" t="s">
        <v>2263</v>
      </c>
      <c r="AJ1599" s="700" t="s">
        <v>2263</v>
      </c>
      <c r="AK1599" s="700" t="s">
        <v>2263</v>
      </c>
      <c r="AL1599" s="700" t="s">
        <v>2263</v>
      </c>
      <c r="AM1599" s="785"/>
      <c r="AN1599" s="726"/>
      <c r="AO1599" s="726"/>
      <c r="AP1599" s="726"/>
      <c r="AQ1599" s="726"/>
      <c r="AR1599" s="726"/>
      <c r="AS1599" s="726"/>
      <c r="AT1599" s="726"/>
      <c r="AU1599" s="726"/>
      <c r="AV1599" s="726"/>
      <c r="AW1599" s="726"/>
      <c r="AX1599" s="726"/>
      <c r="AY1599" s="726"/>
      <c r="AZ1599" s="726"/>
      <c r="BA1599" s="726"/>
      <c r="BB1599" s="726"/>
      <c r="BC1599" s="726"/>
      <c r="BD1599" s="726"/>
      <c r="BE1599" s="726"/>
      <c r="BF1599" s="726"/>
      <c r="BG1599" s="726"/>
      <c r="BH1599" s="726"/>
      <c r="BI1599" s="726"/>
      <c r="BJ1599" s="726"/>
      <c r="BK1599" s="726"/>
      <c r="BL1599" s="726"/>
    </row>
    <row r="1600" spans="1:64" ht="13.5" customHeight="1" outlineLevel="1" x14ac:dyDescent="0.2">
      <c r="A1600" s="726"/>
      <c r="B1600" s="795" t="s">
        <v>2348</v>
      </c>
      <c r="C1600" s="796"/>
      <c r="D1600" s="688" t="s">
        <v>2349</v>
      </c>
      <c r="E1600" s="700" t="s">
        <v>2263</v>
      </c>
      <c r="F1600" s="700" t="s">
        <v>2263</v>
      </c>
      <c r="G1600" s="700" t="s">
        <v>2263</v>
      </c>
      <c r="H1600" s="700" t="s">
        <v>2263</v>
      </c>
      <c r="I1600" s="700" t="s">
        <v>2263</v>
      </c>
      <c r="J1600" s="700" t="s">
        <v>2263</v>
      </c>
      <c r="K1600" s="700" t="s">
        <v>2263</v>
      </c>
      <c r="L1600" s="700" t="s">
        <v>2263</v>
      </c>
      <c r="M1600" s="700" t="s">
        <v>2263</v>
      </c>
      <c r="N1600" s="700" t="s">
        <v>2263</v>
      </c>
      <c r="O1600" s="700" t="s">
        <v>2263</v>
      </c>
      <c r="P1600" s="700" t="s">
        <v>2263</v>
      </c>
      <c r="Q1600" s="700" t="s">
        <v>2263</v>
      </c>
      <c r="R1600" s="700" t="s">
        <v>2263</v>
      </c>
      <c r="S1600" s="700" t="s">
        <v>2263</v>
      </c>
      <c r="T1600" s="700" t="s">
        <v>2263</v>
      </c>
      <c r="U1600" s="700" t="s">
        <v>2263</v>
      </c>
      <c r="V1600" s="700" t="s">
        <v>2263</v>
      </c>
      <c r="W1600" s="700" t="s">
        <v>2263</v>
      </c>
      <c r="X1600" s="700" t="s">
        <v>2263</v>
      </c>
      <c r="Y1600" s="700" t="s">
        <v>2263</v>
      </c>
      <c r="Z1600" s="700" t="s">
        <v>2263</v>
      </c>
      <c r="AA1600" s="700" t="s">
        <v>2263</v>
      </c>
      <c r="AB1600" s="700" t="s">
        <v>2263</v>
      </c>
      <c r="AC1600" s="700" t="s">
        <v>2263</v>
      </c>
      <c r="AD1600" s="700" t="s">
        <v>2263</v>
      </c>
      <c r="AE1600" s="700" t="s">
        <v>2263</v>
      </c>
      <c r="AF1600" s="700" t="s">
        <v>2263</v>
      </c>
      <c r="AG1600" s="700" t="s">
        <v>2263</v>
      </c>
      <c r="AH1600" s="700" t="s">
        <v>2263</v>
      </c>
      <c r="AI1600" s="700" t="s">
        <v>2263</v>
      </c>
      <c r="AJ1600" s="700" t="s">
        <v>2263</v>
      </c>
      <c r="AK1600" s="700" t="s">
        <v>2263</v>
      </c>
      <c r="AL1600" s="700" t="s">
        <v>2263</v>
      </c>
      <c r="AM1600" s="785"/>
      <c r="AN1600" s="726"/>
      <c r="AO1600" s="726"/>
      <c r="AP1600" s="726"/>
      <c r="AQ1600" s="726"/>
      <c r="AR1600" s="726"/>
      <c r="AS1600" s="726"/>
      <c r="AT1600" s="726"/>
      <c r="AU1600" s="726"/>
      <c r="AV1600" s="726"/>
      <c r="AW1600" s="726"/>
      <c r="AX1600" s="726"/>
      <c r="AY1600" s="726"/>
      <c r="AZ1600" s="726"/>
      <c r="BA1600" s="726"/>
      <c r="BB1600" s="726"/>
      <c r="BC1600" s="726"/>
      <c r="BD1600" s="726"/>
      <c r="BE1600" s="726"/>
      <c r="BF1600" s="726"/>
      <c r="BG1600" s="726"/>
      <c r="BH1600" s="726"/>
      <c r="BI1600" s="726"/>
      <c r="BJ1600" s="726"/>
      <c r="BK1600" s="726"/>
      <c r="BL1600" s="726"/>
    </row>
    <row r="1601" spans="1:64" ht="13.5" customHeight="1" outlineLevel="1" x14ac:dyDescent="0.2">
      <c r="A1601" s="726"/>
      <c r="B1601" s="795" t="s">
        <v>2350</v>
      </c>
      <c r="C1601" s="796"/>
      <c r="D1601" s="688" t="s">
        <v>2351</v>
      </c>
      <c r="E1601" s="700" t="s">
        <v>2263</v>
      </c>
      <c r="F1601" s="700" t="s">
        <v>2263</v>
      </c>
      <c r="G1601" s="700" t="s">
        <v>2263</v>
      </c>
      <c r="H1601" s="700" t="s">
        <v>2263</v>
      </c>
      <c r="I1601" s="700" t="s">
        <v>2263</v>
      </c>
      <c r="J1601" s="700" t="s">
        <v>2263</v>
      </c>
      <c r="K1601" s="700" t="s">
        <v>2263</v>
      </c>
      <c r="L1601" s="700" t="s">
        <v>2263</v>
      </c>
      <c r="M1601" s="700" t="s">
        <v>2263</v>
      </c>
      <c r="N1601" s="700" t="s">
        <v>2263</v>
      </c>
      <c r="O1601" s="700" t="s">
        <v>2263</v>
      </c>
      <c r="P1601" s="700" t="s">
        <v>2263</v>
      </c>
      <c r="Q1601" s="700" t="s">
        <v>2263</v>
      </c>
      <c r="R1601" s="700" t="s">
        <v>2263</v>
      </c>
      <c r="S1601" s="700" t="s">
        <v>2263</v>
      </c>
      <c r="T1601" s="700" t="s">
        <v>2263</v>
      </c>
      <c r="U1601" s="700" t="s">
        <v>2263</v>
      </c>
      <c r="V1601" s="700" t="s">
        <v>2263</v>
      </c>
      <c r="W1601" s="700" t="s">
        <v>2263</v>
      </c>
      <c r="X1601" s="700" t="s">
        <v>2263</v>
      </c>
      <c r="Y1601" s="700" t="s">
        <v>2263</v>
      </c>
      <c r="Z1601" s="700" t="s">
        <v>2263</v>
      </c>
      <c r="AA1601" s="700" t="s">
        <v>2263</v>
      </c>
      <c r="AB1601" s="700" t="s">
        <v>2263</v>
      </c>
      <c r="AC1601" s="700" t="s">
        <v>2263</v>
      </c>
      <c r="AD1601" s="700" t="s">
        <v>2263</v>
      </c>
      <c r="AE1601" s="700" t="s">
        <v>2263</v>
      </c>
      <c r="AF1601" s="700" t="s">
        <v>2263</v>
      </c>
      <c r="AG1601" s="700" t="s">
        <v>2263</v>
      </c>
      <c r="AH1601" s="700" t="s">
        <v>2263</v>
      </c>
      <c r="AI1601" s="700" t="s">
        <v>2263</v>
      </c>
      <c r="AJ1601" s="700" t="s">
        <v>2263</v>
      </c>
      <c r="AK1601" s="700" t="s">
        <v>2263</v>
      </c>
      <c r="AL1601" s="700" t="s">
        <v>2263</v>
      </c>
      <c r="AM1601" s="785"/>
      <c r="AN1601" s="726"/>
      <c r="AO1601" s="726"/>
      <c r="AP1601" s="726"/>
      <c r="AQ1601" s="726"/>
      <c r="AR1601" s="726"/>
      <c r="AS1601" s="726"/>
      <c r="AT1601" s="726"/>
      <c r="AU1601" s="726"/>
      <c r="AV1601" s="726"/>
      <c r="AW1601" s="726"/>
      <c r="AX1601" s="726"/>
      <c r="AY1601" s="726"/>
      <c r="AZ1601" s="726"/>
      <c r="BA1601" s="726"/>
      <c r="BB1601" s="726"/>
      <c r="BC1601" s="726"/>
      <c r="BD1601" s="726"/>
      <c r="BE1601" s="726"/>
      <c r="BF1601" s="726"/>
      <c r="BG1601" s="726"/>
      <c r="BH1601" s="726"/>
      <c r="BI1601" s="726"/>
      <c r="BJ1601" s="726"/>
      <c r="BK1601" s="726"/>
      <c r="BL1601" s="726"/>
    </row>
    <row r="1602" spans="1:64" ht="13.5" customHeight="1" outlineLevel="1" x14ac:dyDescent="0.2">
      <c r="A1602" s="726"/>
      <c r="B1602" s="795" t="s">
        <v>2352</v>
      </c>
      <c r="C1602" s="796"/>
      <c r="D1602" s="688" t="s">
        <v>2353</v>
      </c>
      <c r="E1602" s="700" t="s">
        <v>2263</v>
      </c>
      <c r="F1602" s="700" t="s">
        <v>2263</v>
      </c>
      <c r="G1602" s="700" t="s">
        <v>2263</v>
      </c>
      <c r="H1602" s="700" t="s">
        <v>2263</v>
      </c>
      <c r="I1602" s="700" t="s">
        <v>2263</v>
      </c>
      <c r="J1602" s="700" t="s">
        <v>2263</v>
      </c>
      <c r="K1602" s="700" t="s">
        <v>2263</v>
      </c>
      <c r="L1602" s="700" t="s">
        <v>2263</v>
      </c>
      <c r="M1602" s="700" t="s">
        <v>2263</v>
      </c>
      <c r="N1602" s="700" t="s">
        <v>2263</v>
      </c>
      <c r="O1602" s="700" t="s">
        <v>2263</v>
      </c>
      <c r="P1602" s="700" t="s">
        <v>2263</v>
      </c>
      <c r="Q1602" s="700" t="s">
        <v>2263</v>
      </c>
      <c r="R1602" s="700" t="s">
        <v>2263</v>
      </c>
      <c r="S1602" s="700" t="s">
        <v>2263</v>
      </c>
      <c r="T1602" s="700" t="s">
        <v>2263</v>
      </c>
      <c r="U1602" s="700" t="s">
        <v>2263</v>
      </c>
      <c r="V1602" s="700" t="s">
        <v>2263</v>
      </c>
      <c r="W1602" s="700" t="s">
        <v>2263</v>
      </c>
      <c r="X1602" s="700" t="s">
        <v>2263</v>
      </c>
      <c r="Y1602" s="700" t="s">
        <v>2263</v>
      </c>
      <c r="Z1602" s="700" t="s">
        <v>2263</v>
      </c>
      <c r="AA1602" s="700" t="s">
        <v>2263</v>
      </c>
      <c r="AB1602" s="700" t="s">
        <v>2263</v>
      </c>
      <c r="AC1602" s="700" t="s">
        <v>2263</v>
      </c>
      <c r="AD1602" s="700" t="s">
        <v>2263</v>
      </c>
      <c r="AE1602" s="700" t="s">
        <v>2263</v>
      </c>
      <c r="AF1602" s="700" t="s">
        <v>2263</v>
      </c>
      <c r="AG1602" s="700" t="s">
        <v>2263</v>
      </c>
      <c r="AH1602" s="700" t="s">
        <v>2263</v>
      </c>
      <c r="AI1602" s="700" t="s">
        <v>2263</v>
      </c>
      <c r="AJ1602" s="700" t="s">
        <v>2263</v>
      </c>
      <c r="AK1602" s="700" t="s">
        <v>2263</v>
      </c>
      <c r="AL1602" s="700" t="s">
        <v>2263</v>
      </c>
      <c r="AM1602" s="785"/>
      <c r="AN1602" s="726"/>
      <c r="AO1602" s="726"/>
      <c r="AP1602" s="726"/>
      <c r="AQ1602" s="726"/>
      <c r="AR1602" s="726"/>
      <c r="AS1602" s="726"/>
      <c r="AT1602" s="726"/>
      <c r="AU1602" s="726"/>
      <c r="AV1602" s="726"/>
      <c r="AW1602" s="726"/>
      <c r="AX1602" s="726"/>
      <c r="AY1602" s="726"/>
      <c r="AZ1602" s="726"/>
      <c r="BA1602" s="726"/>
      <c r="BB1602" s="726"/>
      <c r="BC1602" s="726"/>
      <c r="BD1602" s="726"/>
      <c r="BE1602" s="726"/>
      <c r="BF1602" s="726"/>
      <c r="BG1602" s="726"/>
      <c r="BH1602" s="726"/>
      <c r="BI1602" s="726"/>
      <c r="BJ1602" s="726"/>
      <c r="BK1602" s="726"/>
      <c r="BL1602" s="726"/>
    </row>
    <row r="1603" spans="1:64" ht="13.5" customHeight="1" outlineLevel="1" x14ac:dyDescent="0.2">
      <c r="A1603" s="726"/>
      <c r="B1603" s="795"/>
      <c r="C1603" s="796"/>
      <c r="D1603" s="688"/>
      <c r="E1603" s="700" t="s">
        <v>976</v>
      </c>
      <c r="F1603" s="700" t="s">
        <v>976</v>
      </c>
      <c r="G1603" s="700" t="s">
        <v>976</v>
      </c>
      <c r="H1603" s="700" t="s">
        <v>976</v>
      </c>
      <c r="I1603" s="700" t="s">
        <v>976</v>
      </c>
      <c r="J1603" s="700" t="s">
        <v>976</v>
      </c>
      <c r="K1603" s="700" t="s">
        <v>976</v>
      </c>
      <c r="L1603" s="700" t="s">
        <v>976</v>
      </c>
      <c r="M1603" s="700" t="s">
        <v>976</v>
      </c>
      <c r="N1603" s="700" t="s">
        <v>976</v>
      </c>
      <c r="O1603" s="700" t="s">
        <v>976</v>
      </c>
      <c r="P1603" s="700" t="s">
        <v>976</v>
      </c>
      <c r="Q1603" s="700" t="s">
        <v>976</v>
      </c>
      <c r="R1603" s="700" t="s">
        <v>976</v>
      </c>
      <c r="S1603" s="700" t="s">
        <v>976</v>
      </c>
      <c r="T1603" s="700" t="s">
        <v>976</v>
      </c>
      <c r="U1603" s="700" t="s">
        <v>976</v>
      </c>
      <c r="V1603" s="700" t="s">
        <v>976</v>
      </c>
      <c r="W1603" s="700" t="s">
        <v>976</v>
      </c>
      <c r="X1603" s="700" t="s">
        <v>976</v>
      </c>
      <c r="Y1603" s="700" t="s">
        <v>976</v>
      </c>
      <c r="Z1603" s="700" t="s">
        <v>976</v>
      </c>
      <c r="AA1603" s="700" t="s">
        <v>976</v>
      </c>
      <c r="AB1603" s="700" t="s">
        <v>976</v>
      </c>
      <c r="AC1603" s="700" t="s">
        <v>976</v>
      </c>
      <c r="AD1603" s="700" t="s">
        <v>976</v>
      </c>
      <c r="AE1603" s="700" t="s">
        <v>976</v>
      </c>
      <c r="AF1603" s="700" t="s">
        <v>976</v>
      </c>
      <c r="AG1603" s="700" t="s">
        <v>976</v>
      </c>
      <c r="AH1603" s="700" t="s">
        <v>976</v>
      </c>
      <c r="AI1603" s="700" t="s">
        <v>976</v>
      </c>
      <c r="AJ1603" s="700" t="s">
        <v>976</v>
      </c>
      <c r="AK1603" s="700" t="s">
        <v>976</v>
      </c>
      <c r="AL1603" s="700" t="s">
        <v>976</v>
      </c>
      <c r="AM1603" s="785"/>
      <c r="AN1603" s="726"/>
      <c r="AO1603" s="726"/>
      <c r="AP1603" s="726"/>
      <c r="AQ1603" s="726"/>
      <c r="AR1603" s="726"/>
      <c r="AS1603" s="726"/>
      <c r="AT1603" s="726"/>
      <c r="AU1603" s="726"/>
      <c r="AV1603" s="726"/>
      <c r="AW1603" s="726"/>
      <c r="AX1603" s="726"/>
      <c r="AY1603" s="726"/>
      <c r="AZ1603" s="726"/>
      <c r="BA1603" s="726"/>
      <c r="BB1603" s="726"/>
      <c r="BC1603" s="726"/>
      <c r="BD1603" s="726"/>
      <c r="BE1603" s="726"/>
      <c r="BF1603" s="726"/>
      <c r="BG1603" s="726"/>
      <c r="BH1603" s="726"/>
      <c r="BI1603" s="726"/>
      <c r="BJ1603" s="726"/>
      <c r="BK1603" s="726"/>
      <c r="BL1603" s="726"/>
    </row>
    <row r="1604" spans="1:64" ht="13.5" customHeight="1" outlineLevel="1" x14ac:dyDescent="0.2">
      <c r="A1604" s="726"/>
      <c r="B1604" s="795" t="s">
        <v>2354</v>
      </c>
      <c r="C1604" s="796"/>
      <c r="D1604" s="688" t="s">
        <v>2355</v>
      </c>
      <c r="E1604" s="700" t="s">
        <v>2263</v>
      </c>
      <c r="F1604" s="700" t="s">
        <v>2263</v>
      </c>
      <c r="G1604" s="700" t="s">
        <v>2263</v>
      </c>
      <c r="H1604" s="700" t="s">
        <v>2263</v>
      </c>
      <c r="I1604" s="700" t="s">
        <v>2263</v>
      </c>
      <c r="J1604" s="700" t="s">
        <v>2263</v>
      </c>
      <c r="K1604" s="700" t="s">
        <v>2263</v>
      </c>
      <c r="L1604" s="700" t="s">
        <v>2263</v>
      </c>
      <c r="M1604" s="700" t="s">
        <v>2263</v>
      </c>
      <c r="N1604" s="700" t="s">
        <v>2263</v>
      </c>
      <c r="O1604" s="700" t="s">
        <v>2263</v>
      </c>
      <c r="P1604" s="700" t="s">
        <v>2263</v>
      </c>
      <c r="Q1604" s="700" t="s">
        <v>2263</v>
      </c>
      <c r="R1604" s="700" t="s">
        <v>2263</v>
      </c>
      <c r="S1604" s="700" t="s">
        <v>2263</v>
      </c>
      <c r="T1604" s="700" t="s">
        <v>2263</v>
      </c>
      <c r="U1604" s="700" t="s">
        <v>2263</v>
      </c>
      <c r="V1604" s="700" t="s">
        <v>2263</v>
      </c>
      <c r="W1604" s="700" t="s">
        <v>2263</v>
      </c>
      <c r="X1604" s="700" t="s">
        <v>2263</v>
      </c>
      <c r="Y1604" s="700" t="s">
        <v>2263</v>
      </c>
      <c r="Z1604" s="700" t="s">
        <v>2263</v>
      </c>
      <c r="AA1604" s="700" t="s">
        <v>2263</v>
      </c>
      <c r="AB1604" s="700" t="s">
        <v>2263</v>
      </c>
      <c r="AC1604" s="700" t="s">
        <v>2263</v>
      </c>
      <c r="AD1604" s="700" t="s">
        <v>2263</v>
      </c>
      <c r="AE1604" s="700" t="s">
        <v>2263</v>
      </c>
      <c r="AF1604" s="700" t="s">
        <v>2263</v>
      </c>
      <c r="AG1604" s="700" t="s">
        <v>2263</v>
      </c>
      <c r="AH1604" s="700" t="s">
        <v>2263</v>
      </c>
      <c r="AI1604" s="700" t="s">
        <v>2263</v>
      </c>
      <c r="AJ1604" s="700" t="s">
        <v>2263</v>
      </c>
      <c r="AK1604" s="700" t="s">
        <v>2263</v>
      </c>
      <c r="AL1604" s="700" t="s">
        <v>2263</v>
      </c>
      <c r="AM1604" s="785"/>
      <c r="AN1604" s="726"/>
      <c r="AO1604" s="726"/>
      <c r="AP1604" s="726"/>
      <c r="AQ1604" s="726"/>
      <c r="AR1604" s="726"/>
      <c r="AS1604" s="726"/>
      <c r="AT1604" s="726"/>
      <c r="AU1604" s="726"/>
      <c r="AV1604" s="726"/>
      <c r="AW1604" s="726"/>
      <c r="AX1604" s="726"/>
      <c r="AY1604" s="726"/>
      <c r="AZ1604" s="726"/>
      <c r="BA1604" s="726"/>
      <c r="BB1604" s="726"/>
      <c r="BC1604" s="726"/>
      <c r="BD1604" s="726"/>
      <c r="BE1604" s="726"/>
      <c r="BF1604" s="726"/>
      <c r="BG1604" s="726"/>
      <c r="BH1604" s="726"/>
      <c r="BI1604" s="726"/>
      <c r="BJ1604" s="726"/>
      <c r="BK1604" s="726"/>
      <c r="BL1604" s="726"/>
    </row>
    <row r="1605" spans="1:64" ht="13.5" customHeight="1" outlineLevel="1" x14ac:dyDescent="0.2">
      <c r="A1605" s="726"/>
      <c r="B1605" s="795" t="s">
        <v>2356</v>
      </c>
      <c r="C1605" s="796"/>
      <c r="D1605" s="688" t="s">
        <v>2357</v>
      </c>
      <c r="E1605" s="700" t="s">
        <v>2263</v>
      </c>
      <c r="F1605" s="700" t="s">
        <v>2263</v>
      </c>
      <c r="G1605" s="700" t="s">
        <v>2263</v>
      </c>
      <c r="H1605" s="700" t="s">
        <v>2263</v>
      </c>
      <c r="I1605" s="700" t="s">
        <v>2263</v>
      </c>
      <c r="J1605" s="700" t="s">
        <v>2263</v>
      </c>
      <c r="K1605" s="700" t="s">
        <v>2263</v>
      </c>
      <c r="L1605" s="700" t="s">
        <v>2263</v>
      </c>
      <c r="M1605" s="700" t="s">
        <v>2263</v>
      </c>
      <c r="N1605" s="700" t="s">
        <v>2263</v>
      </c>
      <c r="O1605" s="700" t="s">
        <v>2263</v>
      </c>
      <c r="P1605" s="700" t="s">
        <v>2263</v>
      </c>
      <c r="Q1605" s="700" t="s">
        <v>2263</v>
      </c>
      <c r="R1605" s="700" t="s">
        <v>2263</v>
      </c>
      <c r="S1605" s="700" t="s">
        <v>2263</v>
      </c>
      <c r="T1605" s="700" t="s">
        <v>2263</v>
      </c>
      <c r="U1605" s="700" t="s">
        <v>2263</v>
      </c>
      <c r="V1605" s="700" t="s">
        <v>2263</v>
      </c>
      <c r="W1605" s="700" t="s">
        <v>2263</v>
      </c>
      <c r="X1605" s="700" t="s">
        <v>2263</v>
      </c>
      <c r="Y1605" s="700" t="s">
        <v>2263</v>
      </c>
      <c r="Z1605" s="700" t="s">
        <v>2263</v>
      </c>
      <c r="AA1605" s="700" t="s">
        <v>2263</v>
      </c>
      <c r="AB1605" s="700" t="s">
        <v>2263</v>
      </c>
      <c r="AC1605" s="700" t="s">
        <v>2263</v>
      </c>
      <c r="AD1605" s="700" t="s">
        <v>2263</v>
      </c>
      <c r="AE1605" s="700" t="s">
        <v>2263</v>
      </c>
      <c r="AF1605" s="700" t="s">
        <v>2263</v>
      </c>
      <c r="AG1605" s="700" t="s">
        <v>2263</v>
      </c>
      <c r="AH1605" s="700" t="s">
        <v>2263</v>
      </c>
      <c r="AI1605" s="700" t="s">
        <v>2263</v>
      </c>
      <c r="AJ1605" s="700" t="s">
        <v>2263</v>
      </c>
      <c r="AK1605" s="700" t="s">
        <v>2263</v>
      </c>
      <c r="AL1605" s="700" t="s">
        <v>2263</v>
      </c>
      <c r="AM1605" s="785"/>
      <c r="AN1605" s="726"/>
      <c r="AO1605" s="726"/>
      <c r="AP1605" s="726"/>
      <c r="AQ1605" s="726"/>
      <c r="AR1605" s="726"/>
      <c r="AS1605" s="726"/>
      <c r="AT1605" s="726"/>
      <c r="AU1605" s="726"/>
      <c r="AV1605" s="726"/>
      <c r="AW1605" s="726"/>
      <c r="AX1605" s="726"/>
      <c r="AY1605" s="726"/>
      <c r="AZ1605" s="726"/>
      <c r="BA1605" s="726"/>
      <c r="BB1605" s="726"/>
      <c r="BC1605" s="726"/>
      <c r="BD1605" s="726"/>
      <c r="BE1605" s="726"/>
      <c r="BF1605" s="726"/>
      <c r="BG1605" s="726"/>
      <c r="BH1605" s="726"/>
      <c r="BI1605" s="726"/>
      <c r="BJ1605" s="726"/>
      <c r="BK1605" s="726"/>
      <c r="BL1605" s="726"/>
    </row>
    <row r="1606" spans="1:64" ht="13.5" customHeight="1" outlineLevel="1" x14ac:dyDescent="0.2">
      <c r="A1606" s="726"/>
      <c r="B1606" s="795" t="s">
        <v>2358</v>
      </c>
      <c r="C1606" s="796"/>
      <c r="D1606" s="688" t="s">
        <v>2359</v>
      </c>
      <c r="E1606" s="700" t="s">
        <v>2263</v>
      </c>
      <c r="F1606" s="700" t="s">
        <v>2263</v>
      </c>
      <c r="G1606" s="700" t="s">
        <v>2263</v>
      </c>
      <c r="H1606" s="700" t="s">
        <v>2263</v>
      </c>
      <c r="I1606" s="700" t="s">
        <v>2263</v>
      </c>
      <c r="J1606" s="700" t="s">
        <v>2263</v>
      </c>
      <c r="K1606" s="700" t="s">
        <v>2263</v>
      </c>
      <c r="L1606" s="700" t="s">
        <v>2263</v>
      </c>
      <c r="M1606" s="700" t="s">
        <v>2263</v>
      </c>
      <c r="N1606" s="700" t="s">
        <v>2263</v>
      </c>
      <c r="O1606" s="700" t="s">
        <v>2263</v>
      </c>
      <c r="P1606" s="700" t="s">
        <v>2263</v>
      </c>
      <c r="Q1606" s="700" t="s">
        <v>2263</v>
      </c>
      <c r="R1606" s="700" t="s">
        <v>2263</v>
      </c>
      <c r="S1606" s="700" t="s">
        <v>2263</v>
      </c>
      <c r="T1606" s="700" t="s">
        <v>2263</v>
      </c>
      <c r="U1606" s="700" t="s">
        <v>2263</v>
      </c>
      <c r="V1606" s="700" t="s">
        <v>2263</v>
      </c>
      <c r="W1606" s="700" t="s">
        <v>2263</v>
      </c>
      <c r="X1606" s="700" t="s">
        <v>2263</v>
      </c>
      <c r="Y1606" s="700" t="s">
        <v>2263</v>
      </c>
      <c r="Z1606" s="700" t="s">
        <v>2263</v>
      </c>
      <c r="AA1606" s="700" t="s">
        <v>2263</v>
      </c>
      <c r="AB1606" s="700" t="s">
        <v>2263</v>
      </c>
      <c r="AC1606" s="700" t="s">
        <v>2263</v>
      </c>
      <c r="AD1606" s="700" t="s">
        <v>2263</v>
      </c>
      <c r="AE1606" s="700" t="s">
        <v>2263</v>
      </c>
      <c r="AF1606" s="700" t="s">
        <v>2263</v>
      </c>
      <c r="AG1606" s="700" t="s">
        <v>2263</v>
      </c>
      <c r="AH1606" s="700" t="s">
        <v>2263</v>
      </c>
      <c r="AI1606" s="700" t="s">
        <v>2263</v>
      </c>
      <c r="AJ1606" s="700" t="s">
        <v>2263</v>
      </c>
      <c r="AK1606" s="700" t="s">
        <v>2263</v>
      </c>
      <c r="AL1606" s="700" t="s">
        <v>2263</v>
      </c>
      <c r="AM1606" s="785"/>
      <c r="AN1606" s="726"/>
      <c r="AO1606" s="726"/>
      <c r="AP1606" s="726"/>
      <c r="AQ1606" s="726"/>
      <c r="AR1606" s="726"/>
      <c r="AS1606" s="726"/>
      <c r="AT1606" s="726"/>
      <c r="AU1606" s="726"/>
      <c r="AV1606" s="726"/>
      <c r="AW1606" s="726"/>
      <c r="AX1606" s="726"/>
      <c r="AY1606" s="726"/>
      <c r="AZ1606" s="726"/>
      <c r="BA1606" s="726"/>
      <c r="BB1606" s="726"/>
      <c r="BC1606" s="726"/>
      <c r="BD1606" s="726"/>
      <c r="BE1606" s="726"/>
      <c r="BF1606" s="726"/>
      <c r="BG1606" s="726"/>
      <c r="BH1606" s="726"/>
      <c r="BI1606" s="726"/>
      <c r="BJ1606" s="726"/>
      <c r="BK1606" s="726"/>
      <c r="BL1606" s="726"/>
    </row>
    <row r="1607" spans="1:64" ht="13.5" customHeight="1" outlineLevel="1" x14ac:dyDescent="0.2">
      <c r="A1607" s="726"/>
      <c r="B1607" s="795" t="s">
        <v>2360</v>
      </c>
      <c r="C1607" s="796"/>
      <c r="D1607" s="688" t="s">
        <v>2361</v>
      </c>
      <c r="E1607" s="700" t="s">
        <v>2263</v>
      </c>
      <c r="F1607" s="700" t="s">
        <v>2263</v>
      </c>
      <c r="G1607" s="700" t="s">
        <v>2263</v>
      </c>
      <c r="H1607" s="700" t="s">
        <v>2263</v>
      </c>
      <c r="I1607" s="700" t="s">
        <v>2263</v>
      </c>
      <c r="J1607" s="700" t="s">
        <v>2263</v>
      </c>
      <c r="K1607" s="700" t="s">
        <v>2263</v>
      </c>
      <c r="L1607" s="700" t="s">
        <v>2263</v>
      </c>
      <c r="M1607" s="700" t="s">
        <v>2263</v>
      </c>
      <c r="N1607" s="700" t="s">
        <v>2263</v>
      </c>
      <c r="O1607" s="700" t="s">
        <v>2263</v>
      </c>
      <c r="P1607" s="700" t="s">
        <v>2263</v>
      </c>
      <c r="Q1607" s="700" t="s">
        <v>2263</v>
      </c>
      <c r="R1607" s="700" t="s">
        <v>2263</v>
      </c>
      <c r="S1607" s="700" t="s">
        <v>2263</v>
      </c>
      <c r="T1607" s="700" t="s">
        <v>2263</v>
      </c>
      <c r="U1607" s="700" t="s">
        <v>2263</v>
      </c>
      <c r="V1607" s="700" t="s">
        <v>2263</v>
      </c>
      <c r="W1607" s="700" t="s">
        <v>2263</v>
      </c>
      <c r="X1607" s="700" t="s">
        <v>2263</v>
      </c>
      <c r="Y1607" s="700" t="s">
        <v>2263</v>
      </c>
      <c r="Z1607" s="700" t="s">
        <v>2263</v>
      </c>
      <c r="AA1607" s="700" t="s">
        <v>2263</v>
      </c>
      <c r="AB1607" s="700" t="s">
        <v>2263</v>
      </c>
      <c r="AC1607" s="700" t="s">
        <v>2263</v>
      </c>
      <c r="AD1607" s="700" t="s">
        <v>2263</v>
      </c>
      <c r="AE1607" s="700" t="s">
        <v>2263</v>
      </c>
      <c r="AF1607" s="700" t="s">
        <v>2263</v>
      </c>
      <c r="AG1607" s="700" t="s">
        <v>2263</v>
      </c>
      <c r="AH1607" s="700" t="s">
        <v>2263</v>
      </c>
      <c r="AI1607" s="700" t="s">
        <v>2263</v>
      </c>
      <c r="AJ1607" s="700" t="s">
        <v>2263</v>
      </c>
      <c r="AK1607" s="700" t="s">
        <v>2263</v>
      </c>
      <c r="AL1607" s="700" t="s">
        <v>2263</v>
      </c>
      <c r="AM1607" s="785"/>
      <c r="AN1607" s="726"/>
      <c r="AO1607" s="726"/>
      <c r="AP1607" s="726"/>
      <c r="AQ1607" s="726"/>
      <c r="AR1607" s="726"/>
      <c r="AS1607" s="726"/>
      <c r="AT1607" s="726"/>
      <c r="AU1607" s="726"/>
      <c r="AV1607" s="726"/>
      <c r="AW1607" s="726"/>
      <c r="AX1607" s="726"/>
      <c r="AY1607" s="726"/>
      <c r="AZ1607" s="726"/>
      <c r="BA1607" s="726"/>
      <c r="BB1607" s="726"/>
      <c r="BC1607" s="726"/>
      <c r="BD1607" s="726"/>
      <c r="BE1607" s="726"/>
      <c r="BF1607" s="726"/>
      <c r="BG1607" s="726"/>
      <c r="BH1607" s="726"/>
      <c r="BI1607" s="726"/>
      <c r="BJ1607" s="726"/>
      <c r="BK1607" s="726"/>
      <c r="BL1607" s="726"/>
    </row>
    <row r="1608" spans="1:64" ht="13.5" customHeight="1" outlineLevel="1" x14ac:dyDescent="0.2">
      <c r="A1608" s="726"/>
      <c r="B1608" s="795"/>
      <c r="C1608" s="796"/>
      <c r="D1608" s="688"/>
      <c r="E1608" s="700" t="s">
        <v>976</v>
      </c>
      <c r="F1608" s="700" t="s">
        <v>976</v>
      </c>
      <c r="G1608" s="700" t="s">
        <v>976</v>
      </c>
      <c r="H1608" s="700" t="s">
        <v>976</v>
      </c>
      <c r="I1608" s="700" t="s">
        <v>976</v>
      </c>
      <c r="J1608" s="700" t="s">
        <v>976</v>
      </c>
      <c r="K1608" s="700" t="s">
        <v>976</v>
      </c>
      <c r="L1608" s="700" t="s">
        <v>976</v>
      </c>
      <c r="M1608" s="700" t="s">
        <v>976</v>
      </c>
      <c r="N1608" s="700" t="s">
        <v>976</v>
      </c>
      <c r="O1608" s="700" t="s">
        <v>976</v>
      </c>
      <c r="P1608" s="700" t="s">
        <v>976</v>
      </c>
      <c r="Q1608" s="700" t="s">
        <v>976</v>
      </c>
      <c r="R1608" s="700" t="s">
        <v>976</v>
      </c>
      <c r="S1608" s="700" t="s">
        <v>976</v>
      </c>
      <c r="T1608" s="700" t="s">
        <v>976</v>
      </c>
      <c r="U1608" s="700" t="s">
        <v>976</v>
      </c>
      <c r="V1608" s="700" t="s">
        <v>976</v>
      </c>
      <c r="W1608" s="700" t="s">
        <v>976</v>
      </c>
      <c r="X1608" s="700" t="s">
        <v>976</v>
      </c>
      <c r="Y1608" s="700" t="s">
        <v>976</v>
      </c>
      <c r="Z1608" s="700" t="s">
        <v>976</v>
      </c>
      <c r="AA1608" s="700" t="s">
        <v>976</v>
      </c>
      <c r="AB1608" s="700" t="s">
        <v>976</v>
      </c>
      <c r="AC1608" s="700" t="s">
        <v>976</v>
      </c>
      <c r="AD1608" s="700" t="s">
        <v>976</v>
      </c>
      <c r="AE1608" s="700" t="s">
        <v>976</v>
      </c>
      <c r="AF1608" s="700" t="s">
        <v>976</v>
      </c>
      <c r="AG1608" s="700" t="s">
        <v>976</v>
      </c>
      <c r="AH1608" s="700" t="s">
        <v>976</v>
      </c>
      <c r="AI1608" s="700" t="s">
        <v>976</v>
      </c>
      <c r="AJ1608" s="700" t="s">
        <v>976</v>
      </c>
      <c r="AK1608" s="700" t="s">
        <v>976</v>
      </c>
      <c r="AL1608" s="700" t="s">
        <v>976</v>
      </c>
      <c r="AM1608" s="785"/>
      <c r="AN1608" s="726"/>
      <c r="AO1608" s="726"/>
      <c r="AP1608" s="726"/>
      <c r="AQ1608" s="726"/>
      <c r="AR1608" s="726"/>
      <c r="AS1608" s="726"/>
      <c r="AT1608" s="726"/>
      <c r="AU1608" s="726"/>
      <c r="AV1608" s="726"/>
      <c r="AW1608" s="726"/>
      <c r="AX1608" s="726"/>
      <c r="AY1608" s="726"/>
      <c r="AZ1608" s="726"/>
      <c r="BA1608" s="726"/>
      <c r="BB1608" s="726"/>
      <c r="BC1608" s="726"/>
      <c r="BD1608" s="726"/>
      <c r="BE1608" s="726"/>
      <c r="BF1608" s="726"/>
      <c r="BG1608" s="726"/>
      <c r="BH1608" s="726"/>
      <c r="BI1608" s="726"/>
      <c r="BJ1608" s="726"/>
      <c r="BK1608" s="726"/>
      <c r="BL1608" s="726"/>
    </row>
    <row r="1609" spans="1:64" ht="13.5" customHeight="1" outlineLevel="1" x14ac:dyDescent="0.2">
      <c r="A1609" s="726"/>
      <c r="B1609" s="795" t="s">
        <v>2362</v>
      </c>
      <c r="C1609" s="796"/>
      <c r="D1609" s="688" t="s">
        <v>2363</v>
      </c>
      <c r="E1609" s="700" t="s">
        <v>2263</v>
      </c>
      <c r="F1609" s="700" t="s">
        <v>2263</v>
      </c>
      <c r="G1609" s="700" t="s">
        <v>2263</v>
      </c>
      <c r="H1609" s="700" t="s">
        <v>2263</v>
      </c>
      <c r="I1609" s="700" t="s">
        <v>2263</v>
      </c>
      <c r="J1609" s="700" t="s">
        <v>2263</v>
      </c>
      <c r="K1609" s="700" t="s">
        <v>2263</v>
      </c>
      <c r="L1609" s="700" t="s">
        <v>2263</v>
      </c>
      <c r="M1609" s="700" t="s">
        <v>2263</v>
      </c>
      <c r="N1609" s="700" t="s">
        <v>2263</v>
      </c>
      <c r="O1609" s="700" t="s">
        <v>2263</v>
      </c>
      <c r="P1609" s="700" t="s">
        <v>2263</v>
      </c>
      <c r="Q1609" s="700" t="s">
        <v>2263</v>
      </c>
      <c r="R1609" s="700" t="s">
        <v>2263</v>
      </c>
      <c r="S1609" s="700" t="s">
        <v>2263</v>
      </c>
      <c r="T1609" s="700" t="s">
        <v>2263</v>
      </c>
      <c r="U1609" s="700" t="s">
        <v>2263</v>
      </c>
      <c r="V1609" s="700" t="s">
        <v>2263</v>
      </c>
      <c r="W1609" s="700" t="s">
        <v>2263</v>
      </c>
      <c r="X1609" s="700" t="s">
        <v>2263</v>
      </c>
      <c r="Y1609" s="700" t="s">
        <v>2263</v>
      </c>
      <c r="Z1609" s="700" t="s">
        <v>2263</v>
      </c>
      <c r="AA1609" s="700" t="s">
        <v>2263</v>
      </c>
      <c r="AB1609" s="700" t="s">
        <v>2263</v>
      </c>
      <c r="AC1609" s="700" t="s">
        <v>2263</v>
      </c>
      <c r="AD1609" s="700" t="s">
        <v>2263</v>
      </c>
      <c r="AE1609" s="700" t="s">
        <v>2263</v>
      </c>
      <c r="AF1609" s="700" t="s">
        <v>2263</v>
      </c>
      <c r="AG1609" s="700" t="s">
        <v>2263</v>
      </c>
      <c r="AH1609" s="700" t="s">
        <v>2263</v>
      </c>
      <c r="AI1609" s="700" t="s">
        <v>2263</v>
      </c>
      <c r="AJ1609" s="700" t="s">
        <v>2263</v>
      </c>
      <c r="AK1609" s="700" t="s">
        <v>2263</v>
      </c>
      <c r="AL1609" s="700" t="s">
        <v>2263</v>
      </c>
      <c r="AM1609" s="785"/>
      <c r="AN1609" s="726"/>
      <c r="AO1609" s="726"/>
      <c r="AP1609" s="726"/>
      <c r="AQ1609" s="726"/>
      <c r="AR1609" s="726"/>
      <c r="AS1609" s="726"/>
      <c r="AT1609" s="726"/>
      <c r="AU1609" s="726"/>
      <c r="AV1609" s="726"/>
      <c r="AW1609" s="726"/>
      <c r="AX1609" s="726"/>
      <c r="AY1609" s="726"/>
      <c r="AZ1609" s="726"/>
      <c r="BA1609" s="726"/>
      <c r="BB1609" s="726"/>
      <c r="BC1609" s="726"/>
      <c r="BD1609" s="726"/>
      <c r="BE1609" s="726"/>
      <c r="BF1609" s="726"/>
      <c r="BG1609" s="726"/>
      <c r="BH1609" s="726"/>
      <c r="BI1609" s="726"/>
      <c r="BJ1609" s="726"/>
      <c r="BK1609" s="726"/>
      <c r="BL1609" s="726"/>
    </row>
    <row r="1610" spans="1:64" ht="13.5" customHeight="1" outlineLevel="1" x14ac:dyDescent="0.2">
      <c r="A1610" s="726"/>
      <c r="B1610" s="795" t="s">
        <v>2364</v>
      </c>
      <c r="C1610" s="796"/>
      <c r="D1610" s="688" t="s">
        <v>2365</v>
      </c>
      <c r="E1610" s="700" t="s">
        <v>2263</v>
      </c>
      <c r="F1610" s="700" t="s">
        <v>2263</v>
      </c>
      <c r="G1610" s="700" t="s">
        <v>2263</v>
      </c>
      <c r="H1610" s="700" t="s">
        <v>2263</v>
      </c>
      <c r="I1610" s="700" t="s">
        <v>2263</v>
      </c>
      <c r="J1610" s="700" t="s">
        <v>2263</v>
      </c>
      <c r="K1610" s="700" t="s">
        <v>2263</v>
      </c>
      <c r="L1610" s="700" t="s">
        <v>2263</v>
      </c>
      <c r="M1610" s="700" t="s">
        <v>2263</v>
      </c>
      <c r="N1610" s="700" t="s">
        <v>2263</v>
      </c>
      <c r="O1610" s="700" t="s">
        <v>2263</v>
      </c>
      <c r="P1610" s="700" t="s">
        <v>2263</v>
      </c>
      <c r="Q1610" s="700" t="s">
        <v>2263</v>
      </c>
      <c r="R1610" s="700" t="s">
        <v>2263</v>
      </c>
      <c r="S1610" s="700" t="s">
        <v>2263</v>
      </c>
      <c r="T1610" s="700" t="s">
        <v>2263</v>
      </c>
      <c r="U1610" s="700" t="s">
        <v>2263</v>
      </c>
      <c r="V1610" s="700" t="s">
        <v>2263</v>
      </c>
      <c r="W1610" s="700" t="s">
        <v>2263</v>
      </c>
      <c r="X1610" s="700" t="s">
        <v>2263</v>
      </c>
      <c r="Y1610" s="700" t="s">
        <v>2263</v>
      </c>
      <c r="Z1610" s="700" t="s">
        <v>2263</v>
      </c>
      <c r="AA1610" s="700" t="s">
        <v>2263</v>
      </c>
      <c r="AB1610" s="700" t="s">
        <v>2263</v>
      </c>
      <c r="AC1610" s="700" t="s">
        <v>2263</v>
      </c>
      <c r="AD1610" s="700" t="s">
        <v>2263</v>
      </c>
      <c r="AE1610" s="700" t="s">
        <v>2263</v>
      </c>
      <c r="AF1610" s="700" t="s">
        <v>2263</v>
      </c>
      <c r="AG1610" s="700" t="s">
        <v>2263</v>
      </c>
      <c r="AH1610" s="700" t="s">
        <v>2263</v>
      </c>
      <c r="AI1610" s="700" t="s">
        <v>2263</v>
      </c>
      <c r="AJ1610" s="700" t="s">
        <v>2263</v>
      </c>
      <c r="AK1610" s="700" t="s">
        <v>2263</v>
      </c>
      <c r="AL1610" s="700" t="s">
        <v>2263</v>
      </c>
      <c r="AM1610" s="785"/>
      <c r="AN1610" s="726"/>
      <c r="AO1610" s="726"/>
      <c r="AP1610" s="726"/>
      <c r="AQ1610" s="726"/>
      <c r="AR1610" s="726"/>
      <c r="AS1610" s="726"/>
      <c r="AT1610" s="726"/>
      <c r="AU1610" s="726"/>
      <c r="AV1610" s="726"/>
      <c r="AW1610" s="726"/>
      <c r="AX1610" s="726"/>
      <c r="AY1610" s="726"/>
      <c r="AZ1610" s="726"/>
      <c r="BA1610" s="726"/>
      <c r="BB1610" s="726"/>
      <c r="BC1610" s="726"/>
      <c r="BD1610" s="726"/>
      <c r="BE1610" s="726"/>
      <c r="BF1610" s="726"/>
      <c r="BG1610" s="726"/>
      <c r="BH1610" s="726"/>
      <c r="BI1610" s="726"/>
      <c r="BJ1610" s="726"/>
      <c r="BK1610" s="726"/>
      <c r="BL1610" s="726"/>
    </row>
    <row r="1611" spans="1:64" ht="13.5" customHeight="1" outlineLevel="1" x14ac:dyDescent="0.2">
      <c r="A1611" s="726"/>
      <c r="B1611" s="795" t="s">
        <v>2366</v>
      </c>
      <c r="C1611" s="796"/>
      <c r="D1611" s="688" t="s">
        <v>2367</v>
      </c>
      <c r="E1611" s="700" t="s">
        <v>2263</v>
      </c>
      <c r="F1611" s="700" t="s">
        <v>2263</v>
      </c>
      <c r="G1611" s="700" t="s">
        <v>2263</v>
      </c>
      <c r="H1611" s="700" t="s">
        <v>2263</v>
      </c>
      <c r="I1611" s="700" t="s">
        <v>2263</v>
      </c>
      <c r="J1611" s="700" t="s">
        <v>2263</v>
      </c>
      <c r="K1611" s="700" t="s">
        <v>2263</v>
      </c>
      <c r="L1611" s="700" t="s">
        <v>2263</v>
      </c>
      <c r="M1611" s="700" t="s">
        <v>2263</v>
      </c>
      <c r="N1611" s="700" t="s">
        <v>2263</v>
      </c>
      <c r="O1611" s="700" t="s">
        <v>2263</v>
      </c>
      <c r="P1611" s="700" t="s">
        <v>2263</v>
      </c>
      <c r="Q1611" s="700" t="s">
        <v>2263</v>
      </c>
      <c r="R1611" s="700" t="s">
        <v>2263</v>
      </c>
      <c r="S1611" s="700" t="s">
        <v>2263</v>
      </c>
      <c r="T1611" s="700" t="s">
        <v>2263</v>
      </c>
      <c r="U1611" s="700" t="s">
        <v>2263</v>
      </c>
      <c r="V1611" s="700" t="s">
        <v>2263</v>
      </c>
      <c r="W1611" s="700" t="s">
        <v>2263</v>
      </c>
      <c r="X1611" s="700" t="s">
        <v>2263</v>
      </c>
      <c r="Y1611" s="700" t="s">
        <v>2263</v>
      </c>
      <c r="Z1611" s="700" t="s">
        <v>2263</v>
      </c>
      <c r="AA1611" s="700" t="s">
        <v>2263</v>
      </c>
      <c r="AB1611" s="700" t="s">
        <v>2263</v>
      </c>
      <c r="AC1611" s="700" t="s">
        <v>2263</v>
      </c>
      <c r="AD1611" s="700" t="s">
        <v>2263</v>
      </c>
      <c r="AE1611" s="700" t="s">
        <v>2263</v>
      </c>
      <c r="AF1611" s="700" t="s">
        <v>2263</v>
      </c>
      <c r="AG1611" s="700" t="s">
        <v>2263</v>
      </c>
      <c r="AH1611" s="700" t="s">
        <v>2263</v>
      </c>
      <c r="AI1611" s="700" t="s">
        <v>2263</v>
      </c>
      <c r="AJ1611" s="700" t="s">
        <v>2263</v>
      </c>
      <c r="AK1611" s="700" t="s">
        <v>2263</v>
      </c>
      <c r="AL1611" s="700" t="s">
        <v>2263</v>
      </c>
      <c r="AM1611" s="785"/>
      <c r="AN1611" s="726"/>
      <c r="AO1611" s="726"/>
      <c r="AP1611" s="726"/>
      <c r="AQ1611" s="726"/>
      <c r="AR1611" s="726"/>
      <c r="AS1611" s="726"/>
      <c r="AT1611" s="726"/>
      <c r="AU1611" s="726"/>
      <c r="AV1611" s="726"/>
      <c r="AW1611" s="726"/>
      <c r="AX1611" s="726"/>
      <c r="AY1611" s="726"/>
      <c r="AZ1611" s="726"/>
      <c r="BA1611" s="726"/>
      <c r="BB1611" s="726"/>
      <c r="BC1611" s="726"/>
      <c r="BD1611" s="726"/>
      <c r="BE1611" s="726"/>
      <c r="BF1611" s="726"/>
      <c r="BG1611" s="726"/>
      <c r="BH1611" s="726"/>
      <c r="BI1611" s="726"/>
      <c r="BJ1611" s="726"/>
      <c r="BK1611" s="726"/>
      <c r="BL1611" s="726"/>
    </row>
    <row r="1612" spans="1:64" ht="13.5" customHeight="1" outlineLevel="1" x14ac:dyDescent="0.2">
      <c r="A1612" s="726"/>
      <c r="B1612" s="795" t="s">
        <v>2368</v>
      </c>
      <c r="C1612" s="796"/>
      <c r="D1612" s="688" t="s">
        <v>2369</v>
      </c>
      <c r="E1612" s="700" t="s">
        <v>2263</v>
      </c>
      <c r="F1612" s="700" t="s">
        <v>2263</v>
      </c>
      <c r="G1612" s="700" t="s">
        <v>2263</v>
      </c>
      <c r="H1612" s="700" t="s">
        <v>2263</v>
      </c>
      <c r="I1612" s="700" t="s">
        <v>2263</v>
      </c>
      <c r="J1612" s="700" t="s">
        <v>2263</v>
      </c>
      <c r="K1612" s="700" t="s">
        <v>2263</v>
      </c>
      <c r="L1612" s="700" t="s">
        <v>2263</v>
      </c>
      <c r="M1612" s="700" t="s">
        <v>2263</v>
      </c>
      <c r="N1612" s="700" t="s">
        <v>2263</v>
      </c>
      <c r="O1612" s="700" t="s">
        <v>2263</v>
      </c>
      <c r="P1612" s="700" t="s">
        <v>2263</v>
      </c>
      <c r="Q1612" s="700" t="s">
        <v>2263</v>
      </c>
      <c r="R1612" s="700" t="s">
        <v>2263</v>
      </c>
      <c r="S1612" s="700" t="s">
        <v>2263</v>
      </c>
      <c r="T1612" s="700" t="s">
        <v>2263</v>
      </c>
      <c r="U1612" s="700" t="s">
        <v>2263</v>
      </c>
      <c r="V1612" s="700" t="s">
        <v>2263</v>
      </c>
      <c r="W1612" s="700" t="s">
        <v>2263</v>
      </c>
      <c r="X1612" s="700" t="s">
        <v>2263</v>
      </c>
      <c r="Y1612" s="700" t="s">
        <v>2263</v>
      </c>
      <c r="Z1612" s="700" t="s">
        <v>2263</v>
      </c>
      <c r="AA1612" s="700" t="s">
        <v>2263</v>
      </c>
      <c r="AB1612" s="700" t="s">
        <v>2263</v>
      </c>
      <c r="AC1612" s="700" t="s">
        <v>2263</v>
      </c>
      <c r="AD1612" s="700" t="s">
        <v>2263</v>
      </c>
      <c r="AE1612" s="700" t="s">
        <v>2263</v>
      </c>
      <c r="AF1612" s="700" t="s">
        <v>2263</v>
      </c>
      <c r="AG1612" s="700" t="s">
        <v>2263</v>
      </c>
      <c r="AH1612" s="700" t="s">
        <v>2263</v>
      </c>
      <c r="AI1612" s="700" t="s">
        <v>2263</v>
      </c>
      <c r="AJ1612" s="700" t="s">
        <v>2263</v>
      </c>
      <c r="AK1612" s="700" t="s">
        <v>2263</v>
      </c>
      <c r="AL1612" s="700" t="s">
        <v>2263</v>
      </c>
      <c r="AM1612" s="785"/>
      <c r="AN1612" s="726"/>
      <c r="AO1612" s="726"/>
      <c r="AP1612" s="726"/>
      <c r="AQ1612" s="726"/>
      <c r="AR1612" s="726"/>
      <c r="AS1612" s="726"/>
      <c r="AT1612" s="726"/>
      <c r="AU1612" s="726"/>
      <c r="AV1612" s="726"/>
      <c r="AW1612" s="726"/>
      <c r="AX1612" s="726"/>
      <c r="AY1612" s="726"/>
      <c r="AZ1612" s="726"/>
      <c r="BA1612" s="726"/>
      <c r="BB1612" s="726"/>
      <c r="BC1612" s="726"/>
      <c r="BD1612" s="726"/>
      <c r="BE1612" s="726"/>
      <c r="BF1612" s="726"/>
      <c r="BG1612" s="726"/>
      <c r="BH1612" s="726"/>
      <c r="BI1612" s="726"/>
      <c r="BJ1612" s="726"/>
      <c r="BK1612" s="726"/>
      <c r="BL1612" s="726"/>
    </row>
    <row r="1613" spans="1:64" ht="13.5" customHeight="1" outlineLevel="1" x14ac:dyDescent="0.2">
      <c r="A1613" s="726"/>
      <c r="B1613" s="795"/>
      <c r="C1613" s="796"/>
      <c r="D1613" s="688" t="s">
        <v>976</v>
      </c>
      <c r="E1613" s="700" t="s">
        <v>976</v>
      </c>
      <c r="F1613" s="700" t="s">
        <v>976</v>
      </c>
      <c r="G1613" s="700" t="s">
        <v>976</v>
      </c>
      <c r="H1613" s="700" t="s">
        <v>976</v>
      </c>
      <c r="I1613" s="700" t="s">
        <v>976</v>
      </c>
      <c r="J1613" s="700" t="s">
        <v>976</v>
      </c>
      <c r="K1613" s="700" t="s">
        <v>976</v>
      </c>
      <c r="L1613" s="700" t="s">
        <v>976</v>
      </c>
      <c r="M1613" s="700" t="s">
        <v>976</v>
      </c>
      <c r="N1613" s="700" t="s">
        <v>976</v>
      </c>
      <c r="O1613" s="700" t="s">
        <v>976</v>
      </c>
      <c r="P1613" s="700" t="s">
        <v>976</v>
      </c>
      <c r="Q1613" s="700" t="s">
        <v>976</v>
      </c>
      <c r="R1613" s="700" t="s">
        <v>976</v>
      </c>
      <c r="S1613" s="700" t="s">
        <v>976</v>
      </c>
      <c r="T1613" s="700" t="s">
        <v>976</v>
      </c>
      <c r="U1613" s="700" t="s">
        <v>976</v>
      </c>
      <c r="V1613" s="700" t="s">
        <v>976</v>
      </c>
      <c r="W1613" s="700" t="s">
        <v>976</v>
      </c>
      <c r="X1613" s="700" t="s">
        <v>976</v>
      </c>
      <c r="Y1613" s="700" t="s">
        <v>976</v>
      </c>
      <c r="Z1613" s="700" t="s">
        <v>976</v>
      </c>
      <c r="AA1613" s="700" t="s">
        <v>976</v>
      </c>
      <c r="AB1613" s="700" t="s">
        <v>976</v>
      </c>
      <c r="AC1613" s="700" t="s">
        <v>976</v>
      </c>
      <c r="AD1613" s="700" t="s">
        <v>976</v>
      </c>
      <c r="AE1613" s="700" t="s">
        <v>976</v>
      </c>
      <c r="AF1613" s="700" t="s">
        <v>976</v>
      </c>
      <c r="AG1613" s="700" t="s">
        <v>976</v>
      </c>
      <c r="AH1613" s="700" t="s">
        <v>976</v>
      </c>
      <c r="AI1613" s="700" t="s">
        <v>976</v>
      </c>
      <c r="AJ1613" s="700" t="s">
        <v>976</v>
      </c>
      <c r="AK1613" s="700" t="s">
        <v>976</v>
      </c>
      <c r="AL1613" s="700" t="s">
        <v>976</v>
      </c>
      <c r="AM1613" s="785"/>
      <c r="AN1613" s="726"/>
      <c r="AO1613" s="726"/>
      <c r="AP1613" s="726"/>
      <c r="AQ1613" s="726"/>
      <c r="AR1613" s="726"/>
      <c r="AS1613" s="726"/>
      <c r="AT1613" s="726"/>
      <c r="AU1613" s="726"/>
      <c r="AV1613" s="726"/>
      <c r="AW1613" s="726"/>
      <c r="AX1613" s="726"/>
      <c r="AY1613" s="726"/>
      <c r="AZ1613" s="726"/>
      <c r="BA1613" s="726"/>
      <c r="BB1613" s="726"/>
      <c r="BC1613" s="726"/>
      <c r="BD1613" s="726"/>
      <c r="BE1613" s="726"/>
      <c r="BF1613" s="726"/>
      <c r="BG1613" s="726"/>
      <c r="BH1613" s="726"/>
      <c r="BI1613" s="726"/>
      <c r="BJ1613" s="726"/>
      <c r="BK1613" s="726"/>
      <c r="BL1613" s="726"/>
    </row>
    <row r="1614" spans="1:64" ht="13.5" customHeight="1" outlineLevel="1" x14ac:dyDescent="0.2">
      <c r="A1614" s="726"/>
      <c r="B1614" s="795" t="s">
        <v>2370</v>
      </c>
      <c r="C1614" s="796"/>
      <c r="D1614" s="688" t="s">
        <v>2371</v>
      </c>
      <c r="E1614" s="700" t="s">
        <v>2263</v>
      </c>
      <c r="F1614" s="700" t="s">
        <v>2263</v>
      </c>
      <c r="G1614" s="700" t="s">
        <v>2263</v>
      </c>
      <c r="H1614" s="700" t="s">
        <v>2263</v>
      </c>
      <c r="I1614" s="700" t="s">
        <v>2263</v>
      </c>
      <c r="J1614" s="700" t="s">
        <v>2263</v>
      </c>
      <c r="K1614" s="700" t="s">
        <v>2263</v>
      </c>
      <c r="L1614" s="700" t="s">
        <v>2263</v>
      </c>
      <c r="M1614" s="700" t="s">
        <v>2263</v>
      </c>
      <c r="N1614" s="700" t="s">
        <v>2263</v>
      </c>
      <c r="O1614" s="700" t="s">
        <v>2263</v>
      </c>
      <c r="P1614" s="700" t="s">
        <v>2263</v>
      </c>
      <c r="Q1614" s="700" t="s">
        <v>2263</v>
      </c>
      <c r="R1614" s="700" t="s">
        <v>2263</v>
      </c>
      <c r="S1614" s="700" t="s">
        <v>2263</v>
      </c>
      <c r="T1614" s="700" t="s">
        <v>2263</v>
      </c>
      <c r="U1614" s="700" t="s">
        <v>2263</v>
      </c>
      <c r="V1614" s="700" t="s">
        <v>2263</v>
      </c>
      <c r="W1614" s="700" t="s">
        <v>2263</v>
      </c>
      <c r="X1614" s="700" t="s">
        <v>2263</v>
      </c>
      <c r="Y1614" s="700" t="s">
        <v>2263</v>
      </c>
      <c r="Z1614" s="700" t="s">
        <v>2263</v>
      </c>
      <c r="AA1614" s="700" t="s">
        <v>2263</v>
      </c>
      <c r="AB1614" s="700" t="s">
        <v>2263</v>
      </c>
      <c r="AC1614" s="700" t="s">
        <v>2263</v>
      </c>
      <c r="AD1614" s="700" t="s">
        <v>2263</v>
      </c>
      <c r="AE1614" s="700" t="s">
        <v>2263</v>
      </c>
      <c r="AF1614" s="700" t="s">
        <v>2263</v>
      </c>
      <c r="AG1614" s="700" t="s">
        <v>2263</v>
      </c>
      <c r="AH1614" s="700" t="s">
        <v>2263</v>
      </c>
      <c r="AI1614" s="700" t="s">
        <v>2263</v>
      </c>
      <c r="AJ1614" s="700" t="s">
        <v>2263</v>
      </c>
      <c r="AK1614" s="700" t="s">
        <v>2263</v>
      </c>
      <c r="AL1614" s="700" t="s">
        <v>2263</v>
      </c>
      <c r="AM1614" s="785"/>
      <c r="AN1614" s="726"/>
      <c r="AO1614" s="726"/>
      <c r="AP1614" s="726"/>
      <c r="AQ1614" s="726"/>
      <c r="AR1614" s="726"/>
      <c r="AS1614" s="726"/>
      <c r="AT1614" s="726"/>
      <c r="AU1614" s="726"/>
      <c r="AV1614" s="726"/>
      <c r="AW1614" s="726"/>
      <c r="AX1614" s="726"/>
      <c r="AY1614" s="726"/>
      <c r="AZ1614" s="726"/>
      <c r="BA1614" s="726"/>
      <c r="BB1614" s="726"/>
      <c r="BC1614" s="726"/>
      <c r="BD1614" s="726"/>
      <c r="BE1614" s="726"/>
      <c r="BF1614" s="726"/>
      <c r="BG1614" s="726"/>
      <c r="BH1614" s="726"/>
      <c r="BI1614" s="726"/>
      <c r="BJ1614" s="726"/>
      <c r="BK1614" s="726"/>
      <c r="BL1614" s="726"/>
    </row>
    <row r="1615" spans="1:64" ht="13.5" customHeight="1" outlineLevel="1" x14ac:dyDescent="0.2">
      <c r="A1615" s="726"/>
      <c r="B1615" s="795" t="s">
        <v>2372</v>
      </c>
      <c r="C1615" s="796"/>
      <c r="D1615" s="688" t="s">
        <v>2373</v>
      </c>
      <c r="E1615" s="700" t="s">
        <v>2263</v>
      </c>
      <c r="F1615" s="700" t="s">
        <v>2263</v>
      </c>
      <c r="G1615" s="700" t="s">
        <v>2263</v>
      </c>
      <c r="H1615" s="700" t="s">
        <v>2263</v>
      </c>
      <c r="I1615" s="700" t="s">
        <v>2263</v>
      </c>
      <c r="J1615" s="700" t="s">
        <v>2263</v>
      </c>
      <c r="K1615" s="700" t="s">
        <v>2263</v>
      </c>
      <c r="L1615" s="700" t="s">
        <v>2263</v>
      </c>
      <c r="M1615" s="700" t="s">
        <v>2263</v>
      </c>
      <c r="N1615" s="700" t="s">
        <v>2263</v>
      </c>
      <c r="O1615" s="700" t="s">
        <v>2263</v>
      </c>
      <c r="P1615" s="700" t="s">
        <v>2263</v>
      </c>
      <c r="Q1615" s="700" t="s">
        <v>2263</v>
      </c>
      <c r="R1615" s="700" t="s">
        <v>2263</v>
      </c>
      <c r="S1615" s="700" t="s">
        <v>2263</v>
      </c>
      <c r="T1615" s="700" t="s">
        <v>2263</v>
      </c>
      <c r="U1615" s="700" t="s">
        <v>2263</v>
      </c>
      <c r="V1615" s="700" t="s">
        <v>2263</v>
      </c>
      <c r="W1615" s="700" t="s">
        <v>2263</v>
      </c>
      <c r="X1615" s="700" t="s">
        <v>2263</v>
      </c>
      <c r="Y1615" s="700" t="s">
        <v>2263</v>
      </c>
      <c r="Z1615" s="700" t="s">
        <v>2263</v>
      </c>
      <c r="AA1615" s="700" t="s">
        <v>2263</v>
      </c>
      <c r="AB1615" s="700" t="s">
        <v>2263</v>
      </c>
      <c r="AC1615" s="700" t="s">
        <v>2263</v>
      </c>
      <c r="AD1615" s="700" t="s">
        <v>2263</v>
      </c>
      <c r="AE1615" s="700" t="s">
        <v>2263</v>
      </c>
      <c r="AF1615" s="700" t="s">
        <v>2263</v>
      </c>
      <c r="AG1615" s="700" t="s">
        <v>2263</v>
      </c>
      <c r="AH1615" s="700" t="s">
        <v>2263</v>
      </c>
      <c r="AI1615" s="700" t="s">
        <v>2263</v>
      </c>
      <c r="AJ1615" s="700" t="s">
        <v>2263</v>
      </c>
      <c r="AK1615" s="700" t="s">
        <v>2263</v>
      </c>
      <c r="AL1615" s="700" t="s">
        <v>2263</v>
      </c>
      <c r="AM1615" s="785"/>
      <c r="AN1615" s="726"/>
      <c r="AO1615" s="726"/>
      <c r="AP1615" s="726"/>
      <c r="AQ1615" s="726"/>
      <c r="AR1615" s="726"/>
      <c r="AS1615" s="726"/>
      <c r="AT1615" s="726"/>
      <c r="AU1615" s="726"/>
      <c r="AV1615" s="726"/>
      <c r="AW1615" s="726"/>
      <c r="AX1615" s="726"/>
      <c r="AY1615" s="726"/>
      <c r="AZ1615" s="726"/>
      <c r="BA1615" s="726"/>
      <c r="BB1615" s="726"/>
      <c r="BC1615" s="726"/>
      <c r="BD1615" s="726"/>
      <c r="BE1615" s="726"/>
      <c r="BF1615" s="726"/>
      <c r="BG1615" s="726"/>
      <c r="BH1615" s="726"/>
      <c r="BI1615" s="726"/>
      <c r="BJ1615" s="726"/>
      <c r="BK1615" s="726"/>
      <c r="BL1615" s="726"/>
    </row>
    <row r="1616" spans="1:64" ht="13.5" customHeight="1" outlineLevel="1" x14ac:dyDescent="0.2">
      <c r="A1616" s="726"/>
      <c r="B1616" s="795" t="s">
        <v>2374</v>
      </c>
      <c r="C1616" s="796"/>
      <c r="D1616" s="688" t="s">
        <v>2375</v>
      </c>
      <c r="E1616" s="700" t="s">
        <v>2263</v>
      </c>
      <c r="F1616" s="700" t="s">
        <v>2263</v>
      </c>
      <c r="G1616" s="700" t="s">
        <v>2263</v>
      </c>
      <c r="H1616" s="700" t="s">
        <v>2263</v>
      </c>
      <c r="I1616" s="700" t="s">
        <v>2263</v>
      </c>
      <c r="J1616" s="700" t="s">
        <v>2263</v>
      </c>
      <c r="K1616" s="700" t="s">
        <v>2263</v>
      </c>
      <c r="L1616" s="700" t="s">
        <v>2263</v>
      </c>
      <c r="M1616" s="700" t="s">
        <v>2263</v>
      </c>
      <c r="N1616" s="700" t="s">
        <v>2263</v>
      </c>
      <c r="O1616" s="700" t="s">
        <v>2263</v>
      </c>
      <c r="P1616" s="700" t="s">
        <v>2263</v>
      </c>
      <c r="Q1616" s="700" t="s">
        <v>2263</v>
      </c>
      <c r="R1616" s="700" t="s">
        <v>2263</v>
      </c>
      <c r="S1616" s="700" t="s">
        <v>2263</v>
      </c>
      <c r="T1616" s="700" t="s">
        <v>2263</v>
      </c>
      <c r="U1616" s="700" t="s">
        <v>2263</v>
      </c>
      <c r="V1616" s="700" t="s">
        <v>2263</v>
      </c>
      <c r="W1616" s="700" t="s">
        <v>2263</v>
      </c>
      <c r="X1616" s="700" t="s">
        <v>2263</v>
      </c>
      <c r="Y1616" s="700" t="s">
        <v>2263</v>
      </c>
      <c r="Z1616" s="700" t="s">
        <v>2263</v>
      </c>
      <c r="AA1616" s="700" t="s">
        <v>2263</v>
      </c>
      <c r="AB1616" s="700" t="s">
        <v>2263</v>
      </c>
      <c r="AC1616" s="700" t="s">
        <v>2263</v>
      </c>
      <c r="AD1616" s="700" t="s">
        <v>2263</v>
      </c>
      <c r="AE1616" s="700" t="s">
        <v>2263</v>
      </c>
      <c r="AF1616" s="700" t="s">
        <v>2263</v>
      </c>
      <c r="AG1616" s="700" t="s">
        <v>2263</v>
      </c>
      <c r="AH1616" s="700" t="s">
        <v>2263</v>
      </c>
      <c r="AI1616" s="700" t="s">
        <v>2263</v>
      </c>
      <c r="AJ1616" s="700" t="s">
        <v>2263</v>
      </c>
      <c r="AK1616" s="700" t="s">
        <v>2263</v>
      </c>
      <c r="AL1616" s="700" t="s">
        <v>2263</v>
      </c>
      <c r="AM1616" s="785"/>
      <c r="AN1616" s="726"/>
      <c r="AO1616" s="726"/>
      <c r="AP1616" s="726"/>
      <c r="AQ1616" s="726"/>
      <c r="AR1616" s="726"/>
      <c r="AS1616" s="726"/>
      <c r="AT1616" s="726"/>
      <c r="AU1616" s="726"/>
      <c r="AV1616" s="726"/>
      <c r="AW1616" s="726"/>
      <c r="AX1616" s="726"/>
      <c r="AY1616" s="726"/>
      <c r="AZ1616" s="726"/>
      <c r="BA1616" s="726"/>
      <c r="BB1616" s="726"/>
      <c r="BC1616" s="726"/>
      <c r="BD1616" s="726"/>
      <c r="BE1616" s="726"/>
      <c r="BF1616" s="726"/>
      <c r="BG1616" s="726"/>
      <c r="BH1616" s="726"/>
      <c r="BI1616" s="726"/>
      <c r="BJ1616" s="726"/>
      <c r="BK1616" s="726"/>
      <c r="BL1616" s="726"/>
    </row>
    <row r="1617" spans="1:64" ht="13.5" customHeight="1" outlineLevel="1" x14ac:dyDescent="0.2">
      <c r="A1617" s="726"/>
      <c r="B1617" s="795" t="s">
        <v>2376</v>
      </c>
      <c r="C1617" s="796"/>
      <c r="D1617" s="688" t="s">
        <v>2377</v>
      </c>
      <c r="E1617" s="700" t="s">
        <v>2263</v>
      </c>
      <c r="F1617" s="700" t="s">
        <v>2263</v>
      </c>
      <c r="G1617" s="700" t="s">
        <v>2263</v>
      </c>
      <c r="H1617" s="700" t="s">
        <v>2263</v>
      </c>
      <c r="I1617" s="700" t="s">
        <v>2263</v>
      </c>
      <c r="J1617" s="700" t="s">
        <v>2263</v>
      </c>
      <c r="K1617" s="700" t="s">
        <v>2263</v>
      </c>
      <c r="L1617" s="700" t="s">
        <v>2263</v>
      </c>
      <c r="M1617" s="700" t="s">
        <v>2263</v>
      </c>
      <c r="N1617" s="700" t="s">
        <v>2263</v>
      </c>
      <c r="O1617" s="700" t="s">
        <v>2263</v>
      </c>
      <c r="P1617" s="700" t="s">
        <v>2263</v>
      </c>
      <c r="Q1617" s="700" t="s">
        <v>2263</v>
      </c>
      <c r="R1617" s="700" t="s">
        <v>2263</v>
      </c>
      <c r="S1617" s="700" t="s">
        <v>2263</v>
      </c>
      <c r="T1617" s="700" t="s">
        <v>2263</v>
      </c>
      <c r="U1617" s="700" t="s">
        <v>2263</v>
      </c>
      <c r="V1617" s="700" t="s">
        <v>2263</v>
      </c>
      <c r="W1617" s="700" t="s">
        <v>2263</v>
      </c>
      <c r="X1617" s="700" t="s">
        <v>2263</v>
      </c>
      <c r="Y1617" s="700" t="s">
        <v>2263</v>
      </c>
      <c r="Z1617" s="700" t="s">
        <v>2263</v>
      </c>
      <c r="AA1617" s="700" t="s">
        <v>2263</v>
      </c>
      <c r="AB1617" s="700" t="s">
        <v>2263</v>
      </c>
      <c r="AC1617" s="700" t="s">
        <v>2263</v>
      </c>
      <c r="AD1617" s="700" t="s">
        <v>2263</v>
      </c>
      <c r="AE1617" s="700" t="s">
        <v>2263</v>
      </c>
      <c r="AF1617" s="700" t="s">
        <v>2263</v>
      </c>
      <c r="AG1617" s="700" t="s">
        <v>2263</v>
      </c>
      <c r="AH1617" s="700" t="s">
        <v>2263</v>
      </c>
      <c r="AI1617" s="700" t="s">
        <v>2263</v>
      </c>
      <c r="AJ1617" s="700" t="s">
        <v>2263</v>
      </c>
      <c r="AK1617" s="700" t="s">
        <v>2263</v>
      </c>
      <c r="AL1617" s="700" t="s">
        <v>2263</v>
      </c>
      <c r="AM1617" s="785"/>
      <c r="AN1617" s="726"/>
      <c r="AO1617" s="726"/>
      <c r="AP1617" s="726"/>
      <c r="AQ1617" s="726"/>
      <c r="AR1617" s="726"/>
      <c r="AS1617" s="726"/>
      <c r="AT1617" s="726"/>
      <c r="AU1617" s="726"/>
      <c r="AV1617" s="726"/>
      <c r="AW1617" s="726"/>
      <c r="AX1617" s="726"/>
      <c r="AY1617" s="726"/>
      <c r="AZ1617" s="726"/>
      <c r="BA1617" s="726"/>
      <c r="BB1617" s="726"/>
      <c r="BC1617" s="726"/>
      <c r="BD1617" s="726"/>
      <c r="BE1617" s="726"/>
      <c r="BF1617" s="726"/>
      <c r="BG1617" s="726"/>
      <c r="BH1617" s="726"/>
      <c r="BI1617" s="726"/>
      <c r="BJ1617" s="726"/>
      <c r="BK1617" s="726"/>
      <c r="BL1617" s="726"/>
    </row>
    <row r="1618" spans="1:64" ht="13.5" customHeight="1" outlineLevel="1" x14ac:dyDescent="0.2">
      <c r="A1618" s="726"/>
      <c r="B1618" s="795"/>
      <c r="C1618" s="796"/>
      <c r="D1618" s="688" t="s">
        <v>976</v>
      </c>
      <c r="E1618" s="700" t="s">
        <v>976</v>
      </c>
      <c r="F1618" s="700" t="s">
        <v>976</v>
      </c>
      <c r="G1618" s="700" t="s">
        <v>976</v>
      </c>
      <c r="H1618" s="700" t="s">
        <v>976</v>
      </c>
      <c r="I1618" s="700" t="s">
        <v>976</v>
      </c>
      <c r="J1618" s="700" t="s">
        <v>976</v>
      </c>
      <c r="K1618" s="700" t="s">
        <v>976</v>
      </c>
      <c r="L1618" s="700" t="s">
        <v>976</v>
      </c>
      <c r="M1618" s="700" t="s">
        <v>976</v>
      </c>
      <c r="N1618" s="700" t="s">
        <v>976</v>
      </c>
      <c r="O1618" s="700" t="s">
        <v>976</v>
      </c>
      <c r="P1618" s="700" t="s">
        <v>976</v>
      </c>
      <c r="Q1618" s="700" t="s">
        <v>976</v>
      </c>
      <c r="R1618" s="700" t="s">
        <v>976</v>
      </c>
      <c r="S1618" s="700" t="s">
        <v>976</v>
      </c>
      <c r="T1618" s="700" t="s">
        <v>976</v>
      </c>
      <c r="U1618" s="700" t="s">
        <v>976</v>
      </c>
      <c r="V1618" s="700" t="s">
        <v>976</v>
      </c>
      <c r="W1618" s="700" t="s">
        <v>976</v>
      </c>
      <c r="X1618" s="700" t="s">
        <v>976</v>
      </c>
      <c r="Y1618" s="700" t="s">
        <v>976</v>
      </c>
      <c r="Z1618" s="700" t="s">
        <v>976</v>
      </c>
      <c r="AA1618" s="700" t="s">
        <v>976</v>
      </c>
      <c r="AB1618" s="700" t="s">
        <v>976</v>
      </c>
      <c r="AC1618" s="700" t="s">
        <v>976</v>
      </c>
      <c r="AD1618" s="700" t="s">
        <v>976</v>
      </c>
      <c r="AE1618" s="700" t="s">
        <v>976</v>
      </c>
      <c r="AF1618" s="700" t="s">
        <v>976</v>
      </c>
      <c r="AG1618" s="700" t="s">
        <v>976</v>
      </c>
      <c r="AH1618" s="700" t="s">
        <v>976</v>
      </c>
      <c r="AI1618" s="700" t="s">
        <v>976</v>
      </c>
      <c r="AJ1618" s="700" t="s">
        <v>976</v>
      </c>
      <c r="AK1618" s="700" t="s">
        <v>976</v>
      </c>
      <c r="AL1618" s="700" t="s">
        <v>976</v>
      </c>
      <c r="AM1618" s="785"/>
      <c r="AN1618" s="726"/>
      <c r="AO1618" s="726"/>
      <c r="AP1618" s="726"/>
      <c r="AQ1618" s="726"/>
      <c r="AR1618" s="726"/>
      <c r="AS1618" s="726"/>
      <c r="AT1618" s="726"/>
      <c r="AU1618" s="726"/>
      <c r="AV1618" s="726"/>
      <c r="AW1618" s="726"/>
      <c r="AX1618" s="726"/>
      <c r="AY1618" s="726"/>
      <c r="AZ1618" s="726"/>
      <c r="BA1618" s="726"/>
      <c r="BB1618" s="726"/>
      <c r="BC1618" s="726"/>
      <c r="BD1618" s="726"/>
      <c r="BE1618" s="726"/>
      <c r="BF1618" s="726"/>
      <c r="BG1618" s="726"/>
      <c r="BH1618" s="726"/>
      <c r="BI1618" s="726"/>
      <c r="BJ1618" s="726"/>
      <c r="BK1618" s="726"/>
      <c r="BL1618" s="726"/>
    </row>
    <row r="1619" spans="1:64" ht="13.5" customHeight="1" outlineLevel="1" x14ac:dyDescent="0.2">
      <c r="A1619" s="726"/>
      <c r="B1619" s="795" t="s">
        <v>0</v>
      </c>
      <c r="C1619" s="796"/>
      <c r="D1619" s="688" t="s">
        <v>2378</v>
      </c>
      <c r="E1619" s="700" t="s">
        <v>2263</v>
      </c>
      <c r="F1619" s="700" t="s">
        <v>2263</v>
      </c>
      <c r="G1619" s="700" t="s">
        <v>2263</v>
      </c>
      <c r="H1619" s="700" t="s">
        <v>2263</v>
      </c>
      <c r="I1619" s="700" t="s">
        <v>2263</v>
      </c>
      <c r="J1619" s="700" t="s">
        <v>2263</v>
      </c>
      <c r="K1619" s="700" t="s">
        <v>2263</v>
      </c>
      <c r="L1619" s="700" t="s">
        <v>2263</v>
      </c>
      <c r="M1619" s="700" t="s">
        <v>2263</v>
      </c>
      <c r="N1619" s="700" t="s">
        <v>2263</v>
      </c>
      <c r="O1619" s="700" t="s">
        <v>2263</v>
      </c>
      <c r="P1619" s="700" t="s">
        <v>2263</v>
      </c>
      <c r="Q1619" s="700" t="s">
        <v>2263</v>
      </c>
      <c r="R1619" s="700" t="s">
        <v>2263</v>
      </c>
      <c r="S1619" s="700" t="s">
        <v>2263</v>
      </c>
      <c r="T1619" s="700" t="s">
        <v>2263</v>
      </c>
      <c r="U1619" s="700" t="s">
        <v>2263</v>
      </c>
      <c r="V1619" s="700" t="s">
        <v>2263</v>
      </c>
      <c r="W1619" s="700" t="s">
        <v>2263</v>
      </c>
      <c r="X1619" s="700" t="s">
        <v>2263</v>
      </c>
      <c r="Y1619" s="700" t="s">
        <v>2263</v>
      </c>
      <c r="Z1619" s="700" t="s">
        <v>2263</v>
      </c>
      <c r="AA1619" s="700" t="s">
        <v>2263</v>
      </c>
      <c r="AB1619" s="700" t="s">
        <v>2263</v>
      </c>
      <c r="AC1619" s="700" t="s">
        <v>2263</v>
      </c>
      <c r="AD1619" s="700" t="s">
        <v>2263</v>
      </c>
      <c r="AE1619" s="700" t="s">
        <v>2263</v>
      </c>
      <c r="AF1619" s="700" t="s">
        <v>2263</v>
      </c>
      <c r="AG1619" s="700" t="s">
        <v>2263</v>
      </c>
      <c r="AH1619" s="700" t="s">
        <v>2263</v>
      </c>
      <c r="AI1619" s="700" t="s">
        <v>2263</v>
      </c>
      <c r="AJ1619" s="700" t="s">
        <v>2263</v>
      </c>
      <c r="AK1619" s="700" t="s">
        <v>2263</v>
      </c>
      <c r="AL1619" s="700" t="s">
        <v>2263</v>
      </c>
      <c r="AM1619" s="785"/>
      <c r="AN1619" s="726"/>
      <c r="AO1619" s="726"/>
      <c r="AP1619" s="726"/>
      <c r="AQ1619" s="726"/>
      <c r="AR1619" s="726"/>
      <c r="AS1619" s="726"/>
      <c r="AT1619" s="726"/>
      <c r="AU1619" s="726"/>
      <c r="AV1619" s="726"/>
      <c r="AW1619" s="726"/>
      <c r="AX1619" s="726"/>
      <c r="AY1619" s="726"/>
      <c r="AZ1619" s="726"/>
      <c r="BA1619" s="726"/>
      <c r="BB1619" s="726"/>
      <c r="BC1619" s="726"/>
      <c r="BD1619" s="726"/>
      <c r="BE1619" s="726"/>
      <c r="BF1619" s="726"/>
      <c r="BG1619" s="726"/>
      <c r="BH1619" s="726"/>
      <c r="BI1619" s="726"/>
      <c r="BJ1619" s="726"/>
      <c r="BK1619" s="726"/>
      <c r="BL1619" s="726"/>
    </row>
    <row r="1620" spans="1:64" ht="13.5" customHeight="1" outlineLevel="1" x14ac:dyDescent="0.2">
      <c r="A1620" s="726"/>
      <c r="B1620" s="795" t="s">
        <v>141</v>
      </c>
      <c r="C1620" s="796"/>
      <c r="D1620" s="688" t="s">
        <v>2379</v>
      </c>
      <c r="E1620" s="700" t="s">
        <v>2263</v>
      </c>
      <c r="F1620" s="700" t="s">
        <v>2263</v>
      </c>
      <c r="G1620" s="700" t="s">
        <v>2263</v>
      </c>
      <c r="H1620" s="700" t="s">
        <v>2263</v>
      </c>
      <c r="I1620" s="700" t="s">
        <v>2263</v>
      </c>
      <c r="J1620" s="700" t="s">
        <v>2263</v>
      </c>
      <c r="K1620" s="700" t="s">
        <v>2263</v>
      </c>
      <c r="L1620" s="700" t="s">
        <v>2263</v>
      </c>
      <c r="M1620" s="700" t="s">
        <v>2263</v>
      </c>
      <c r="N1620" s="700" t="s">
        <v>2263</v>
      </c>
      <c r="O1620" s="700" t="s">
        <v>2263</v>
      </c>
      <c r="P1620" s="700" t="s">
        <v>2263</v>
      </c>
      <c r="Q1620" s="700" t="s">
        <v>2263</v>
      </c>
      <c r="R1620" s="700" t="s">
        <v>2263</v>
      </c>
      <c r="S1620" s="700" t="s">
        <v>2263</v>
      </c>
      <c r="T1620" s="700" t="s">
        <v>2263</v>
      </c>
      <c r="U1620" s="700" t="s">
        <v>2263</v>
      </c>
      <c r="V1620" s="700" t="s">
        <v>2263</v>
      </c>
      <c r="W1620" s="700" t="s">
        <v>2263</v>
      </c>
      <c r="X1620" s="700" t="s">
        <v>2263</v>
      </c>
      <c r="Y1620" s="700" t="s">
        <v>2263</v>
      </c>
      <c r="Z1620" s="700" t="s">
        <v>2263</v>
      </c>
      <c r="AA1620" s="700" t="s">
        <v>2263</v>
      </c>
      <c r="AB1620" s="700" t="s">
        <v>2263</v>
      </c>
      <c r="AC1620" s="700" t="s">
        <v>2263</v>
      </c>
      <c r="AD1620" s="700" t="s">
        <v>2263</v>
      </c>
      <c r="AE1620" s="700" t="s">
        <v>2263</v>
      </c>
      <c r="AF1620" s="700" t="s">
        <v>2263</v>
      </c>
      <c r="AG1620" s="700" t="s">
        <v>2263</v>
      </c>
      <c r="AH1620" s="700" t="s">
        <v>2263</v>
      </c>
      <c r="AI1620" s="700" t="s">
        <v>2263</v>
      </c>
      <c r="AJ1620" s="700" t="s">
        <v>2263</v>
      </c>
      <c r="AK1620" s="700" t="s">
        <v>2263</v>
      </c>
      <c r="AL1620" s="700" t="s">
        <v>2263</v>
      </c>
      <c r="AM1620" s="785"/>
      <c r="AN1620" s="726"/>
      <c r="AO1620" s="726"/>
      <c r="AP1620" s="726"/>
      <c r="AQ1620" s="726"/>
      <c r="AR1620" s="726"/>
      <c r="AS1620" s="726"/>
      <c r="AT1620" s="726"/>
      <c r="AU1620" s="726"/>
      <c r="AV1620" s="726"/>
      <c r="AW1620" s="726"/>
      <c r="AX1620" s="726"/>
      <c r="AY1620" s="726"/>
      <c r="AZ1620" s="726"/>
      <c r="BA1620" s="726"/>
      <c r="BB1620" s="726"/>
      <c r="BC1620" s="726"/>
      <c r="BD1620" s="726"/>
      <c r="BE1620" s="726"/>
      <c r="BF1620" s="726"/>
      <c r="BG1620" s="726"/>
      <c r="BH1620" s="726"/>
      <c r="BI1620" s="726"/>
      <c r="BJ1620" s="726"/>
      <c r="BK1620" s="726"/>
      <c r="BL1620" s="726"/>
    </row>
    <row r="1621" spans="1:64" ht="13.5" customHeight="1" outlineLevel="1" x14ac:dyDescent="0.2">
      <c r="A1621" s="726"/>
      <c r="B1621" s="795" t="s">
        <v>142</v>
      </c>
      <c r="C1621" s="796"/>
      <c r="D1621" s="688" t="s">
        <v>2380</v>
      </c>
      <c r="E1621" s="700" t="s">
        <v>2263</v>
      </c>
      <c r="F1621" s="700" t="s">
        <v>2263</v>
      </c>
      <c r="G1621" s="700" t="s">
        <v>2263</v>
      </c>
      <c r="H1621" s="700" t="s">
        <v>2263</v>
      </c>
      <c r="I1621" s="700" t="s">
        <v>2263</v>
      </c>
      <c r="J1621" s="700" t="s">
        <v>2263</v>
      </c>
      <c r="K1621" s="700" t="s">
        <v>2263</v>
      </c>
      <c r="L1621" s="700" t="s">
        <v>2263</v>
      </c>
      <c r="M1621" s="700" t="s">
        <v>2263</v>
      </c>
      <c r="N1621" s="700" t="s">
        <v>2263</v>
      </c>
      <c r="O1621" s="700" t="s">
        <v>2263</v>
      </c>
      <c r="P1621" s="700" t="s">
        <v>2263</v>
      </c>
      <c r="Q1621" s="700" t="s">
        <v>2263</v>
      </c>
      <c r="R1621" s="700" t="s">
        <v>2263</v>
      </c>
      <c r="S1621" s="700" t="s">
        <v>2263</v>
      </c>
      <c r="T1621" s="700" t="s">
        <v>2263</v>
      </c>
      <c r="U1621" s="700" t="s">
        <v>2263</v>
      </c>
      <c r="V1621" s="700" t="s">
        <v>2263</v>
      </c>
      <c r="W1621" s="700" t="s">
        <v>2263</v>
      </c>
      <c r="X1621" s="700" t="s">
        <v>2263</v>
      </c>
      <c r="Y1621" s="700" t="s">
        <v>2263</v>
      </c>
      <c r="Z1621" s="700" t="s">
        <v>2263</v>
      </c>
      <c r="AA1621" s="700" t="s">
        <v>2263</v>
      </c>
      <c r="AB1621" s="700" t="s">
        <v>2263</v>
      </c>
      <c r="AC1621" s="700" t="s">
        <v>2263</v>
      </c>
      <c r="AD1621" s="700" t="s">
        <v>2263</v>
      </c>
      <c r="AE1621" s="700" t="s">
        <v>2263</v>
      </c>
      <c r="AF1621" s="700" t="s">
        <v>2263</v>
      </c>
      <c r="AG1621" s="700" t="s">
        <v>2263</v>
      </c>
      <c r="AH1621" s="700" t="s">
        <v>2263</v>
      </c>
      <c r="AI1621" s="700" t="s">
        <v>2263</v>
      </c>
      <c r="AJ1621" s="700" t="s">
        <v>2263</v>
      </c>
      <c r="AK1621" s="700" t="s">
        <v>2263</v>
      </c>
      <c r="AL1621" s="700" t="s">
        <v>2263</v>
      </c>
      <c r="AM1621" s="785"/>
      <c r="AN1621" s="726"/>
      <c r="AO1621" s="726"/>
      <c r="AP1621" s="726"/>
      <c r="AQ1621" s="726"/>
      <c r="AR1621" s="726"/>
      <c r="AS1621" s="726"/>
      <c r="AT1621" s="726"/>
      <c r="AU1621" s="726"/>
      <c r="AV1621" s="726"/>
      <c r="AW1621" s="726"/>
      <c r="AX1621" s="726"/>
      <c r="AY1621" s="726"/>
      <c r="AZ1621" s="726"/>
      <c r="BA1621" s="726"/>
      <c r="BB1621" s="726"/>
      <c r="BC1621" s="726"/>
      <c r="BD1621" s="726"/>
      <c r="BE1621" s="726"/>
      <c r="BF1621" s="726"/>
      <c r="BG1621" s="726"/>
      <c r="BH1621" s="726"/>
      <c r="BI1621" s="726"/>
      <c r="BJ1621" s="726"/>
      <c r="BK1621" s="726"/>
      <c r="BL1621" s="726"/>
    </row>
    <row r="1622" spans="1:64" ht="13.5" customHeight="1" outlineLevel="1" x14ac:dyDescent="0.2">
      <c r="A1622" s="726"/>
      <c r="B1622" s="795" t="s">
        <v>143</v>
      </c>
      <c r="C1622" s="796"/>
      <c r="D1622" s="688" t="s">
        <v>2381</v>
      </c>
      <c r="E1622" s="700" t="s">
        <v>2263</v>
      </c>
      <c r="F1622" s="700" t="s">
        <v>2263</v>
      </c>
      <c r="G1622" s="700" t="s">
        <v>2263</v>
      </c>
      <c r="H1622" s="700" t="s">
        <v>2263</v>
      </c>
      <c r="I1622" s="700" t="s">
        <v>2263</v>
      </c>
      <c r="J1622" s="700" t="s">
        <v>2263</v>
      </c>
      <c r="K1622" s="700" t="s">
        <v>2263</v>
      </c>
      <c r="L1622" s="700" t="s">
        <v>2263</v>
      </c>
      <c r="M1622" s="700" t="s">
        <v>2263</v>
      </c>
      <c r="N1622" s="700" t="s">
        <v>2263</v>
      </c>
      <c r="O1622" s="700" t="s">
        <v>2263</v>
      </c>
      <c r="P1622" s="700" t="s">
        <v>2263</v>
      </c>
      <c r="Q1622" s="700" t="s">
        <v>2263</v>
      </c>
      <c r="R1622" s="700" t="s">
        <v>2263</v>
      </c>
      <c r="S1622" s="700" t="s">
        <v>2263</v>
      </c>
      <c r="T1622" s="700" t="s">
        <v>2263</v>
      </c>
      <c r="U1622" s="700" t="s">
        <v>2263</v>
      </c>
      <c r="V1622" s="700" t="s">
        <v>2263</v>
      </c>
      <c r="W1622" s="700" t="s">
        <v>2263</v>
      </c>
      <c r="X1622" s="700" t="s">
        <v>2263</v>
      </c>
      <c r="Y1622" s="700" t="s">
        <v>2263</v>
      </c>
      <c r="Z1622" s="700" t="s">
        <v>2263</v>
      </c>
      <c r="AA1622" s="700" t="s">
        <v>2263</v>
      </c>
      <c r="AB1622" s="700" t="s">
        <v>2263</v>
      </c>
      <c r="AC1622" s="700" t="s">
        <v>2263</v>
      </c>
      <c r="AD1622" s="700" t="s">
        <v>2263</v>
      </c>
      <c r="AE1622" s="700" t="s">
        <v>2263</v>
      </c>
      <c r="AF1622" s="700" t="s">
        <v>2263</v>
      </c>
      <c r="AG1622" s="700" t="s">
        <v>2263</v>
      </c>
      <c r="AH1622" s="700" t="s">
        <v>2263</v>
      </c>
      <c r="AI1622" s="700" t="s">
        <v>2263</v>
      </c>
      <c r="AJ1622" s="700" t="s">
        <v>2263</v>
      </c>
      <c r="AK1622" s="700" t="s">
        <v>2263</v>
      </c>
      <c r="AL1622" s="700" t="s">
        <v>2263</v>
      </c>
      <c r="AM1622" s="785"/>
      <c r="AN1622" s="726"/>
      <c r="AO1622" s="726"/>
      <c r="AP1622" s="726"/>
      <c r="AQ1622" s="726"/>
      <c r="AR1622" s="726"/>
      <c r="AS1622" s="726"/>
      <c r="AT1622" s="726"/>
      <c r="AU1622" s="726"/>
      <c r="AV1622" s="726"/>
      <c r="AW1622" s="726"/>
      <c r="AX1622" s="726"/>
      <c r="AY1622" s="726"/>
      <c r="AZ1622" s="726"/>
      <c r="BA1622" s="726"/>
      <c r="BB1622" s="726"/>
      <c r="BC1622" s="726"/>
      <c r="BD1622" s="726"/>
      <c r="BE1622" s="726"/>
      <c r="BF1622" s="726"/>
      <c r="BG1622" s="726"/>
      <c r="BH1622" s="726"/>
      <c r="BI1622" s="726"/>
      <c r="BJ1622" s="726"/>
      <c r="BK1622" s="726"/>
      <c r="BL1622" s="726"/>
    </row>
    <row r="1623" spans="1:64" ht="13.5" customHeight="1" outlineLevel="1" x14ac:dyDescent="0.2">
      <c r="A1623" s="726"/>
      <c r="B1623" s="795" t="s">
        <v>144</v>
      </c>
      <c r="C1623" s="796"/>
      <c r="D1623" s="688" t="s">
        <v>2382</v>
      </c>
      <c r="E1623" s="700" t="s">
        <v>2263</v>
      </c>
      <c r="F1623" s="700" t="s">
        <v>2263</v>
      </c>
      <c r="G1623" s="700" t="s">
        <v>2263</v>
      </c>
      <c r="H1623" s="700" t="s">
        <v>2263</v>
      </c>
      <c r="I1623" s="700" t="s">
        <v>2263</v>
      </c>
      <c r="J1623" s="700" t="s">
        <v>2263</v>
      </c>
      <c r="K1623" s="700" t="s">
        <v>2263</v>
      </c>
      <c r="L1623" s="700" t="s">
        <v>2263</v>
      </c>
      <c r="M1623" s="700" t="s">
        <v>2263</v>
      </c>
      <c r="N1623" s="700" t="s">
        <v>2263</v>
      </c>
      <c r="O1623" s="700" t="s">
        <v>2263</v>
      </c>
      <c r="P1623" s="700" t="s">
        <v>2263</v>
      </c>
      <c r="Q1623" s="700" t="s">
        <v>2263</v>
      </c>
      <c r="R1623" s="700" t="s">
        <v>2263</v>
      </c>
      <c r="S1623" s="700" t="s">
        <v>2263</v>
      </c>
      <c r="T1623" s="700" t="s">
        <v>2263</v>
      </c>
      <c r="U1623" s="700" t="s">
        <v>2263</v>
      </c>
      <c r="V1623" s="700" t="s">
        <v>2263</v>
      </c>
      <c r="W1623" s="700" t="s">
        <v>2263</v>
      </c>
      <c r="X1623" s="700" t="s">
        <v>2263</v>
      </c>
      <c r="Y1623" s="700" t="s">
        <v>2263</v>
      </c>
      <c r="Z1623" s="700" t="s">
        <v>2263</v>
      </c>
      <c r="AA1623" s="700" t="s">
        <v>2263</v>
      </c>
      <c r="AB1623" s="700" t="s">
        <v>2263</v>
      </c>
      <c r="AC1623" s="700" t="s">
        <v>2263</v>
      </c>
      <c r="AD1623" s="700" t="s">
        <v>2263</v>
      </c>
      <c r="AE1623" s="700" t="s">
        <v>2263</v>
      </c>
      <c r="AF1623" s="700" t="s">
        <v>2263</v>
      </c>
      <c r="AG1623" s="700" t="s">
        <v>2263</v>
      </c>
      <c r="AH1623" s="700" t="s">
        <v>2263</v>
      </c>
      <c r="AI1623" s="700" t="s">
        <v>2263</v>
      </c>
      <c r="AJ1623" s="700" t="s">
        <v>2263</v>
      </c>
      <c r="AK1623" s="700" t="s">
        <v>2263</v>
      </c>
      <c r="AL1623" s="700" t="s">
        <v>2263</v>
      </c>
      <c r="AM1623" s="785"/>
      <c r="AN1623" s="726"/>
      <c r="AO1623" s="726"/>
      <c r="AP1623" s="726"/>
      <c r="AQ1623" s="726"/>
      <c r="AR1623" s="726"/>
      <c r="AS1623" s="726"/>
      <c r="AT1623" s="726"/>
      <c r="AU1623" s="726"/>
      <c r="AV1623" s="726"/>
      <c r="AW1623" s="726"/>
      <c r="AX1623" s="726"/>
      <c r="AY1623" s="726"/>
      <c r="AZ1623" s="726"/>
      <c r="BA1623" s="726"/>
      <c r="BB1623" s="726"/>
      <c r="BC1623" s="726"/>
      <c r="BD1623" s="726"/>
      <c r="BE1623" s="726"/>
      <c r="BF1623" s="726"/>
      <c r="BG1623" s="726"/>
      <c r="BH1623" s="726"/>
      <c r="BI1623" s="726"/>
      <c r="BJ1623" s="726"/>
      <c r="BK1623" s="726"/>
      <c r="BL1623" s="726"/>
    </row>
    <row r="1624" spans="1:64" ht="13.5" customHeight="1" outlineLevel="1" x14ac:dyDescent="0.2">
      <c r="A1624" s="726"/>
      <c r="B1624" s="795" t="s">
        <v>742</v>
      </c>
      <c r="C1624" s="796"/>
      <c r="D1624" s="688" t="s">
        <v>2383</v>
      </c>
      <c r="E1624" s="700" t="s">
        <v>2263</v>
      </c>
      <c r="F1624" s="700" t="s">
        <v>2263</v>
      </c>
      <c r="G1624" s="700" t="s">
        <v>2263</v>
      </c>
      <c r="H1624" s="700" t="s">
        <v>2263</v>
      </c>
      <c r="I1624" s="700" t="s">
        <v>2263</v>
      </c>
      <c r="J1624" s="700" t="s">
        <v>2263</v>
      </c>
      <c r="K1624" s="700" t="s">
        <v>2263</v>
      </c>
      <c r="L1624" s="700" t="s">
        <v>2263</v>
      </c>
      <c r="M1624" s="700" t="s">
        <v>2263</v>
      </c>
      <c r="N1624" s="700" t="s">
        <v>2263</v>
      </c>
      <c r="O1624" s="700" t="s">
        <v>2263</v>
      </c>
      <c r="P1624" s="700" t="s">
        <v>2263</v>
      </c>
      <c r="Q1624" s="700" t="s">
        <v>2263</v>
      </c>
      <c r="R1624" s="700" t="s">
        <v>2263</v>
      </c>
      <c r="S1624" s="700" t="s">
        <v>2263</v>
      </c>
      <c r="T1624" s="700" t="s">
        <v>2263</v>
      </c>
      <c r="U1624" s="700" t="s">
        <v>2263</v>
      </c>
      <c r="V1624" s="700" t="s">
        <v>2263</v>
      </c>
      <c r="W1624" s="700" t="s">
        <v>2263</v>
      </c>
      <c r="X1624" s="700" t="s">
        <v>2263</v>
      </c>
      <c r="Y1624" s="700" t="s">
        <v>2263</v>
      </c>
      <c r="Z1624" s="700" t="s">
        <v>2263</v>
      </c>
      <c r="AA1624" s="700" t="s">
        <v>2263</v>
      </c>
      <c r="AB1624" s="700" t="s">
        <v>2263</v>
      </c>
      <c r="AC1624" s="700" t="s">
        <v>2263</v>
      </c>
      <c r="AD1624" s="700" t="s">
        <v>2263</v>
      </c>
      <c r="AE1624" s="700" t="s">
        <v>2263</v>
      </c>
      <c r="AF1624" s="700" t="s">
        <v>2263</v>
      </c>
      <c r="AG1624" s="700" t="s">
        <v>2263</v>
      </c>
      <c r="AH1624" s="700" t="s">
        <v>2263</v>
      </c>
      <c r="AI1624" s="700" t="s">
        <v>2263</v>
      </c>
      <c r="AJ1624" s="700" t="s">
        <v>2263</v>
      </c>
      <c r="AK1624" s="700" t="s">
        <v>2263</v>
      </c>
      <c r="AL1624" s="700" t="s">
        <v>2263</v>
      </c>
      <c r="AM1624" s="785"/>
      <c r="AN1624" s="726"/>
      <c r="AO1624" s="726"/>
      <c r="AP1624" s="726"/>
      <c r="AQ1624" s="726"/>
      <c r="AR1624" s="726"/>
      <c r="AS1624" s="726"/>
      <c r="AT1624" s="726"/>
      <c r="AU1624" s="726"/>
      <c r="AV1624" s="726"/>
      <c r="AW1624" s="726"/>
      <c r="AX1624" s="726"/>
      <c r="AY1624" s="726"/>
      <c r="AZ1624" s="726"/>
      <c r="BA1624" s="726"/>
      <c r="BB1624" s="726"/>
      <c r="BC1624" s="726"/>
      <c r="BD1624" s="726"/>
      <c r="BE1624" s="726"/>
      <c r="BF1624" s="726"/>
      <c r="BG1624" s="726"/>
      <c r="BH1624" s="726"/>
      <c r="BI1624" s="726"/>
      <c r="BJ1624" s="726"/>
      <c r="BK1624" s="726"/>
      <c r="BL1624" s="726"/>
    </row>
    <row r="1625" spans="1:64" ht="13.5" customHeight="1" outlineLevel="1" x14ac:dyDescent="0.2">
      <c r="A1625" s="726"/>
      <c r="B1625" s="795" t="s">
        <v>145</v>
      </c>
      <c r="C1625" s="796"/>
      <c r="D1625" s="688" t="s">
        <v>2384</v>
      </c>
      <c r="E1625" s="700" t="s">
        <v>2263</v>
      </c>
      <c r="F1625" s="700" t="s">
        <v>2263</v>
      </c>
      <c r="G1625" s="700" t="s">
        <v>2263</v>
      </c>
      <c r="H1625" s="700" t="s">
        <v>2263</v>
      </c>
      <c r="I1625" s="700" t="s">
        <v>2263</v>
      </c>
      <c r="J1625" s="700" t="s">
        <v>2263</v>
      </c>
      <c r="K1625" s="700" t="s">
        <v>2263</v>
      </c>
      <c r="L1625" s="700" t="s">
        <v>2263</v>
      </c>
      <c r="M1625" s="700" t="s">
        <v>2263</v>
      </c>
      <c r="N1625" s="700" t="s">
        <v>2263</v>
      </c>
      <c r="O1625" s="700" t="s">
        <v>2263</v>
      </c>
      <c r="P1625" s="700" t="s">
        <v>2263</v>
      </c>
      <c r="Q1625" s="700" t="s">
        <v>2263</v>
      </c>
      <c r="R1625" s="700" t="s">
        <v>2263</v>
      </c>
      <c r="S1625" s="700" t="s">
        <v>2263</v>
      </c>
      <c r="T1625" s="700" t="s">
        <v>2263</v>
      </c>
      <c r="U1625" s="700" t="s">
        <v>2263</v>
      </c>
      <c r="V1625" s="700" t="s">
        <v>2263</v>
      </c>
      <c r="W1625" s="700" t="s">
        <v>2263</v>
      </c>
      <c r="X1625" s="700" t="s">
        <v>2263</v>
      </c>
      <c r="Y1625" s="700" t="s">
        <v>2263</v>
      </c>
      <c r="Z1625" s="700" t="s">
        <v>2263</v>
      </c>
      <c r="AA1625" s="700" t="s">
        <v>2263</v>
      </c>
      <c r="AB1625" s="700" t="s">
        <v>2263</v>
      </c>
      <c r="AC1625" s="700" t="s">
        <v>2263</v>
      </c>
      <c r="AD1625" s="700" t="s">
        <v>2263</v>
      </c>
      <c r="AE1625" s="700" t="s">
        <v>2263</v>
      </c>
      <c r="AF1625" s="700" t="s">
        <v>2263</v>
      </c>
      <c r="AG1625" s="700" t="s">
        <v>2263</v>
      </c>
      <c r="AH1625" s="700" t="s">
        <v>2263</v>
      </c>
      <c r="AI1625" s="700" t="s">
        <v>2263</v>
      </c>
      <c r="AJ1625" s="700" t="s">
        <v>2263</v>
      </c>
      <c r="AK1625" s="700" t="s">
        <v>2263</v>
      </c>
      <c r="AL1625" s="700" t="s">
        <v>2263</v>
      </c>
      <c r="AM1625" s="785"/>
      <c r="AN1625" s="726"/>
      <c r="AO1625" s="726"/>
      <c r="AP1625" s="726"/>
      <c r="AQ1625" s="726"/>
      <c r="AR1625" s="726"/>
      <c r="AS1625" s="726"/>
      <c r="AT1625" s="726"/>
      <c r="AU1625" s="726"/>
      <c r="AV1625" s="726"/>
      <c r="AW1625" s="726"/>
      <c r="AX1625" s="726"/>
      <c r="AY1625" s="726"/>
      <c r="AZ1625" s="726"/>
      <c r="BA1625" s="726"/>
      <c r="BB1625" s="726"/>
      <c r="BC1625" s="726"/>
      <c r="BD1625" s="726"/>
      <c r="BE1625" s="726"/>
      <c r="BF1625" s="726"/>
      <c r="BG1625" s="726"/>
      <c r="BH1625" s="726"/>
      <c r="BI1625" s="726"/>
      <c r="BJ1625" s="726"/>
      <c r="BK1625" s="726"/>
      <c r="BL1625" s="726"/>
    </row>
    <row r="1626" spans="1:64" ht="13.5" customHeight="1" outlineLevel="1" x14ac:dyDescent="0.2">
      <c r="A1626" s="726"/>
      <c r="B1626" s="795" t="s">
        <v>146</v>
      </c>
      <c r="C1626" s="796"/>
      <c r="D1626" s="688" t="s">
        <v>2385</v>
      </c>
      <c r="E1626" s="700" t="s">
        <v>2263</v>
      </c>
      <c r="F1626" s="700" t="s">
        <v>2263</v>
      </c>
      <c r="G1626" s="700" t="s">
        <v>2263</v>
      </c>
      <c r="H1626" s="700" t="s">
        <v>2263</v>
      </c>
      <c r="I1626" s="700" t="s">
        <v>2263</v>
      </c>
      <c r="J1626" s="700" t="s">
        <v>2263</v>
      </c>
      <c r="K1626" s="700" t="s">
        <v>2263</v>
      </c>
      <c r="L1626" s="700" t="s">
        <v>2263</v>
      </c>
      <c r="M1626" s="700" t="s">
        <v>2263</v>
      </c>
      <c r="N1626" s="700" t="s">
        <v>2263</v>
      </c>
      <c r="O1626" s="700" t="s">
        <v>2263</v>
      </c>
      <c r="P1626" s="700" t="s">
        <v>2263</v>
      </c>
      <c r="Q1626" s="700" t="s">
        <v>2263</v>
      </c>
      <c r="R1626" s="700" t="s">
        <v>2263</v>
      </c>
      <c r="S1626" s="700" t="s">
        <v>2263</v>
      </c>
      <c r="T1626" s="700" t="s">
        <v>2263</v>
      </c>
      <c r="U1626" s="700" t="s">
        <v>2263</v>
      </c>
      <c r="V1626" s="700" t="s">
        <v>2263</v>
      </c>
      <c r="W1626" s="700" t="s">
        <v>2263</v>
      </c>
      <c r="X1626" s="700" t="s">
        <v>2263</v>
      </c>
      <c r="Y1626" s="700" t="s">
        <v>2263</v>
      </c>
      <c r="Z1626" s="700" t="s">
        <v>2263</v>
      </c>
      <c r="AA1626" s="700" t="s">
        <v>2263</v>
      </c>
      <c r="AB1626" s="700" t="s">
        <v>2263</v>
      </c>
      <c r="AC1626" s="700" t="s">
        <v>2263</v>
      </c>
      <c r="AD1626" s="700" t="s">
        <v>2263</v>
      </c>
      <c r="AE1626" s="700" t="s">
        <v>2263</v>
      </c>
      <c r="AF1626" s="700" t="s">
        <v>2263</v>
      </c>
      <c r="AG1626" s="700" t="s">
        <v>2263</v>
      </c>
      <c r="AH1626" s="700" t="s">
        <v>2263</v>
      </c>
      <c r="AI1626" s="700" t="s">
        <v>2263</v>
      </c>
      <c r="AJ1626" s="700" t="s">
        <v>2263</v>
      </c>
      <c r="AK1626" s="700" t="s">
        <v>2263</v>
      </c>
      <c r="AL1626" s="700" t="s">
        <v>2263</v>
      </c>
      <c r="AM1626" s="785"/>
      <c r="AN1626" s="726"/>
      <c r="AO1626" s="726"/>
      <c r="AP1626" s="726"/>
      <c r="AQ1626" s="726"/>
      <c r="AR1626" s="726"/>
      <c r="AS1626" s="726"/>
      <c r="AT1626" s="726"/>
      <c r="AU1626" s="726"/>
      <c r="AV1626" s="726"/>
      <c r="AW1626" s="726"/>
      <c r="AX1626" s="726"/>
      <c r="AY1626" s="726"/>
      <c r="AZ1626" s="726"/>
      <c r="BA1626" s="726"/>
      <c r="BB1626" s="726"/>
      <c r="BC1626" s="726"/>
      <c r="BD1626" s="726"/>
      <c r="BE1626" s="726"/>
      <c r="BF1626" s="726"/>
      <c r="BG1626" s="726"/>
      <c r="BH1626" s="726"/>
      <c r="BI1626" s="726"/>
      <c r="BJ1626" s="726"/>
      <c r="BK1626" s="726"/>
      <c r="BL1626" s="726"/>
    </row>
    <row r="1627" spans="1:64" ht="13.5" customHeight="1" outlineLevel="1" x14ac:dyDescent="0.2">
      <c r="A1627" s="726"/>
      <c r="B1627" s="795"/>
      <c r="C1627" s="796"/>
      <c r="D1627" s="688" t="s">
        <v>976</v>
      </c>
      <c r="E1627" s="700" t="s">
        <v>976</v>
      </c>
      <c r="F1627" s="700" t="s">
        <v>976</v>
      </c>
      <c r="G1627" s="700" t="s">
        <v>976</v>
      </c>
      <c r="H1627" s="700" t="s">
        <v>976</v>
      </c>
      <c r="I1627" s="700" t="s">
        <v>976</v>
      </c>
      <c r="J1627" s="700" t="s">
        <v>976</v>
      </c>
      <c r="K1627" s="700" t="s">
        <v>976</v>
      </c>
      <c r="L1627" s="700" t="s">
        <v>976</v>
      </c>
      <c r="M1627" s="700" t="s">
        <v>976</v>
      </c>
      <c r="N1627" s="700" t="s">
        <v>976</v>
      </c>
      <c r="O1627" s="700" t="s">
        <v>976</v>
      </c>
      <c r="P1627" s="700" t="s">
        <v>976</v>
      </c>
      <c r="Q1627" s="700" t="s">
        <v>976</v>
      </c>
      <c r="R1627" s="700" t="s">
        <v>976</v>
      </c>
      <c r="S1627" s="700" t="s">
        <v>976</v>
      </c>
      <c r="T1627" s="700" t="s">
        <v>976</v>
      </c>
      <c r="U1627" s="700" t="s">
        <v>976</v>
      </c>
      <c r="V1627" s="700" t="s">
        <v>976</v>
      </c>
      <c r="W1627" s="700" t="s">
        <v>976</v>
      </c>
      <c r="X1627" s="700" t="s">
        <v>976</v>
      </c>
      <c r="Y1627" s="700" t="s">
        <v>976</v>
      </c>
      <c r="Z1627" s="700" t="s">
        <v>976</v>
      </c>
      <c r="AA1627" s="700" t="s">
        <v>976</v>
      </c>
      <c r="AB1627" s="700" t="s">
        <v>976</v>
      </c>
      <c r="AC1627" s="700" t="s">
        <v>976</v>
      </c>
      <c r="AD1627" s="700" t="s">
        <v>976</v>
      </c>
      <c r="AE1627" s="700" t="s">
        <v>976</v>
      </c>
      <c r="AF1627" s="700" t="s">
        <v>976</v>
      </c>
      <c r="AG1627" s="700" t="s">
        <v>976</v>
      </c>
      <c r="AH1627" s="700" t="s">
        <v>976</v>
      </c>
      <c r="AI1627" s="700" t="s">
        <v>976</v>
      </c>
      <c r="AJ1627" s="700" t="s">
        <v>976</v>
      </c>
      <c r="AK1627" s="700" t="s">
        <v>976</v>
      </c>
      <c r="AL1627" s="700" t="s">
        <v>976</v>
      </c>
      <c r="AM1627" s="785"/>
      <c r="AN1627" s="726"/>
      <c r="AO1627" s="726"/>
      <c r="AP1627" s="726"/>
      <c r="AQ1627" s="726"/>
      <c r="AR1627" s="726"/>
      <c r="AS1627" s="726"/>
      <c r="AT1627" s="726"/>
      <c r="AU1627" s="726"/>
      <c r="AV1627" s="726"/>
      <c r="AW1627" s="726"/>
      <c r="AX1627" s="726"/>
      <c r="AY1627" s="726"/>
      <c r="AZ1627" s="726"/>
      <c r="BA1627" s="726"/>
      <c r="BB1627" s="726"/>
      <c r="BC1627" s="726"/>
      <c r="BD1627" s="726"/>
      <c r="BE1627" s="726"/>
      <c r="BF1627" s="726"/>
      <c r="BG1627" s="726"/>
      <c r="BH1627" s="726"/>
      <c r="BI1627" s="726"/>
      <c r="BJ1627" s="726"/>
      <c r="BK1627" s="726"/>
      <c r="BL1627" s="726"/>
    </row>
    <row r="1628" spans="1:64" ht="13.5" customHeight="1" outlineLevel="1" x14ac:dyDescent="0.2">
      <c r="A1628" s="726"/>
      <c r="B1628" s="795" t="s">
        <v>2386</v>
      </c>
      <c r="C1628" s="796"/>
      <c r="D1628" s="688" t="s">
        <v>2387</v>
      </c>
      <c r="E1628" s="700" t="s">
        <v>2263</v>
      </c>
      <c r="F1628" s="700" t="s">
        <v>2263</v>
      </c>
      <c r="G1628" s="700" t="s">
        <v>2263</v>
      </c>
      <c r="H1628" s="700" t="s">
        <v>2263</v>
      </c>
      <c r="I1628" s="700" t="s">
        <v>2263</v>
      </c>
      <c r="J1628" s="700" t="s">
        <v>2263</v>
      </c>
      <c r="K1628" s="700" t="s">
        <v>2263</v>
      </c>
      <c r="L1628" s="700" t="s">
        <v>2263</v>
      </c>
      <c r="M1628" s="700" t="s">
        <v>2263</v>
      </c>
      <c r="N1628" s="700" t="s">
        <v>2263</v>
      </c>
      <c r="O1628" s="700" t="s">
        <v>2263</v>
      </c>
      <c r="P1628" s="700" t="s">
        <v>2263</v>
      </c>
      <c r="Q1628" s="700" t="s">
        <v>2263</v>
      </c>
      <c r="R1628" s="700" t="s">
        <v>2263</v>
      </c>
      <c r="S1628" s="700" t="s">
        <v>2263</v>
      </c>
      <c r="T1628" s="700" t="s">
        <v>2263</v>
      </c>
      <c r="U1628" s="700" t="s">
        <v>2263</v>
      </c>
      <c r="V1628" s="700" t="s">
        <v>2263</v>
      </c>
      <c r="W1628" s="700" t="s">
        <v>2263</v>
      </c>
      <c r="X1628" s="700" t="s">
        <v>2263</v>
      </c>
      <c r="Y1628" s="700" t="s">
        <v>2263</v>
      </c>
      <c r="Z1628" s="700" t="s">
        <v>2263</v>
      </c>
      <c r="AA1628" s="700" t="s">
        <v>2263</v>
      </c>
      <c r="AB1628" s="700" t="s">
        <v>2263</v>
      </c>
      <c r="AC1628" s="700" t="s">
        <v>2263</v>
      </c>
      <c r="AD1628" s="700" t="s">
        <v>2263</v>
      </c>
      <c r="AE1628" s="700" t="s">
        <v>2263</v>
      </c>
      <c r="AF1628" s="700" t="s">
        <v>2263</v>
      </c>
      <c r="AG1628" s="700" t="s">
        <v>2263</v>
      </c>
      <c r="AH1628" s="700" t="s">
        <v>2263</v>
      </c>
      <c r="AI1628" s="700" t="s">
        <v>2263</v>
      </c>
      <c r="AJ1628" s="700" t="s">
        <v>2263</v>
      </c>
      <c r="AK1628" s="700" t="s">
        <v>2263</v>
      </c>
      <c r="AL1628" s="700" t="s">
        <v>2263</v>
      </c>
      <c r="AM1628" s="785"/>
      <c r="AN1628" s="726"/>
      <c r="AO1628" s="726"/>
      <c r="AP1628" s="726"/>
      <c r="AQ1628" s="726"/>
      <c r="AR1628" s="726"/>
      <c r="AS1628" s="726"/>
      <c r="AT1628" s="726"/>
      <c r="AU1628" s="726"/>
      <c r="AV1628" s="726"/>
      <c r="AW1628" s="726"/>
      <c r="AX1628" s="726"/>
      <c r="AY1628" s="726"/>
      <c r="AZ1628" s="726"/>
      <c r="BA1628" s="726"/>
      <c r="BB1628" s="726"/>
      <c r="BC1628" s="726"/>
      <c r="BD1628" s="726"/>
      <c r="BE1628" s="726"/>
      <c r="BF1628" s="726"/>
      <c r="BG1628" s="726"/>
      <c r="BH1628" s="726"/>
      <c r="BI1628" s="726"/>
      <c r="BJ1628" s="726"/>
      <c r="BK1628" s="726"/>
      <c r="BL1628" s="726"/>
    </row>
    <row r="1629" spans="1:64" ht="13.5" customHeight="1" outlineLevel="1" x14ac:dyDescent="0.2">
      <c r="A1629" s="726"/>
      <c r="B1629" s="795" t="s">
        <v>2388</v>
      </c>
      <c r="C1629" s="796"/>
      <c r="D1629" s="688" t="s">
        <v>2389</v>
      </c>
      <c r="E1629" s="700" t="s">
        <v>2263</v>
      </c>
      <c r="F1629" s="700" t="s">
        <v>2263</v>
      </c>
      <c r="G1629" s="700" t="s">
        <v>2263</v>
      </c>
      <c r="H1629" s="700" t="s">
        <v>2263</v>
      </c>
      <c r="I1629" s="700" t="s">
        <v>2263</v>
      </c>
      <c r="J1629" s="700" t="s">
        <v>2263</v>
      </c>
      <c r="K1629" s="700" t="s">
        <v>2263</v>
      </c>
      <c r="L1629" s="700" t="s">
        <v>2263</v>
      </c>
      <c r="M1629" s="700" t="s">
        <v>2263</v>
      </c>
      <c r="N1629" s="700" t="s">
        <v>2263</v>
      </c>
      <c r="O1629" s="700" t="s">
        <v>2263</v>
      </c>
      <c r="P1629" s="700" t="s">
        <v>2263</v>
      </c>
      <c r="Q1629" s="700" t="s">
        <v>2263</v>
      </c>
      <c r="R1629" s="700" t="s">
        <v>2263</v>
      </c>
      <c r="S1629" s="700" t="s">
        <v>2263</v>
      </c>
      <c r="T1629" s="700" t="s">
        <v>2263</v>
      </c>
      <c r="U1629" s="700" t="s">
        <v>2263</v>
      </c>
      <c r="V1629" s="700" t="s">
        <v>2263</v>
      </c>
      <c r="W1629" s="700" t="s">
        <v>2263</v>
      </c>
      <c r="X1629" s="700" t="s">
        <v>2263</v>
      </c>
      <c r="Y1629" s="700" t="s">
        <v>2263</v>
      </c>
      <c r="Z1629" s="700" t="s">
        <v>2263</v>
      </c>
      <c r="AA1629" s="700" t="s">
        <v>2263</v>
      </c>
      <c r="AB1629" s="700" t="s">
        <v>2263</v>
      </c>
      <c r="AC1629" s="700" t="s">
        <v>2263</v>
      </c>
      <c r="AD1629" s="700" t="s">
        <v>2263</v>
      </c>
      <c r="AE1629" s="700" t="s">
        <v>2263</v>
      </c>
      <c r="AF1629" s="700" t="s">
        <v>2263</v>
      </c>
      <c r="AG1629" s="700" t="s">
        <v>2263</v>
      </c>
      <c r="AH1629" s="700" t="s">
        <v>2263</v>
      </c>
      <c r="AI1629" s="700" t="s">
        <v>2263</v>
      </c>
      <c r="AJ1629" s="700" t="s">
        <v>2263</v>
      </c>
      <c r="AK1629" s="700" t="s">
        <v>2263</v>
      </c>
      <c r="AL1629" s="700" t="s">
        <v>2263</v>
      </c>
      <c r="AM1629" s="785"/>
      <c r="AN1629" s="726"/>
      <c r="AO1629" s="726"/>
      <c r="AP1629" s="726"/>
      <c r="AQ1629" s="726"/>
      <c r="AR1629" s="726"/>
      <c r="AS1629" s="726"/>
      <c r="AT1629" s="726"/>
      <c r="AU1629" s="726"/>
      <c r="AV1629" s="726"/>
      <c r="AW1629" s="726"/>
      <c r="AX1629" s="726"/>
      <c r="AY1629" s="726"/>
      <c r="AZ1629" s="726"/>
      <c r="BA1629" s="726"/>
      <c r="BB1629" s="726"/>
      <c r="BC1629" s="726"/>
      <c r="BD1629" s="726"/>
      <c r="BE1629" s="726"/>
      <c r="BF1629" s="726"/>
      <c r="BG1629" s="726"/>
      <c r="BH1629" s="726"/>
      <c r="BI1629" s="726"/>
      <c r="BJ1629" s="726"/>
      <c r="BK1629" s="726"/>
      <c r="BL1629" s="726"/>
    </row>
    <row r="1630" spans="1:64" ht="13.5" customHeight="1" outlineLevel="1" x14ac:dyDescent="0.2">
      <c r="A1630" s="726"/>
      <c r="B1630" s="795" t="s">
        <v>2390</v>
      </c>
      <c r="C1630" s="796"/>
      <c r="D1630" s="688" t="s">
        <v>2391</v>
      </c>
      <c r="E1630" s="700" t="s">
        <v>2263</v>
      </c>
      <c r="F1630" s="700" t="s">
        <v>2263</v>
      </c>
      <c r="G1630" s="700" t="s">
        <v>2263</v>
      </c>
      <c r="H1630" s="700" t="s">
        <v>2263</v>
      </c>
      <c r="I1630" s="700" t="s">
        <v>2263</v>
      </c>
      <c r="J1630" s="700" t="s">
        <v>2263</v>
      </c>
      <c r="K1630" s="700" t="s">
        <v>2263</v>
      </c>
      <c r="L1630" s="700" t="s">
        <v>2263</v>
      </c>
      <c r="M1630" s="700" t="s">
        <v>2263</v>
      </c>
      <c r="N1630" s="700" t="s">
        <v>2263</v>
      </c>
      <c r="O1630" s="700" t="s">
        <v>2263</v>
      </c>
      <c r="P1630" s="700" t="s">
        <v>2263</v>
      </c>
      <c r="Q1630" s="700" t="s">
        <v>2263</v>
      </c>
      <c r="R1630" s="700" t="s">
        <v>2263</v>
      </c>
      <c r="S1630" s="700" t="s">
        <v>2263</v>
      </c>
      <c r="T1630" s="700" t="s">
        <v>2263</v>
      </c>
      <c r="U1630" s="700" t="s">
        <v>2263</v>
      </c>
      <c r="V1630" s="700" t="s">
        <v>2263</v>
      </c>
      <c r="W1630" s="700" t="s">
        <v>2263</v>
      </c>
      <c r="X1630" s="700" t="s">
        <v>2263</v>
      </c>
      <c r="Y1630" s="700" t="s">
        <v>2263</v>
      </c>
      <c r="Z1630" s="700" t="s">
        <v>2263</v>
      </c>
      <c r="AA1630" s="700" t="s">
        <v>2263</v>
      </c>
      <c r="AB1630" s="700" t="s">
        <v>2263</v>
      </c>
      <c r="AC1630" s="700" t="s">
        <v>2263</v>
      </c>
      <c r="AD1630" s="700" t="s">
        <v>2263</v>
      </c>
      <c r="AE1630" s="700" t="s">
        <v>2263</v>
      </c>
      <c r="AF1630" s="700" t="s">
        <v>2263</v>
      </c>
      <c r="AG1630" s="700" t="s">
        <v>2263</v>
      </c>
      <c r="AH1630" s="700" t="s">
        <v>2263</v>
      </c>
      <c r="AI1630" s="700" t="s">
        <v>2263</v>
      </c>
      <c r="AJ1630" s="700" t="s">
        <v>2263</v>
      </c>
      <c r="AK1630" s="700" t="s">
        <v>2263</v>
      </c>
      <c r="AL1630" s="700" t="s">
        <v>2263</v>
      </c>
      <c r="AM1630" s="785"/>
      <c r="AN1630" s="726"/>
      <c r="AO1630" s="726"/>
      <c r="AP1630" s="726"/>
      <c r="AQ1630" s="726"/>
      <c r="AR1630" s="726"/>
      <c r="AS1630" s="726"/>
      <c r="AT1630" s="726"/>
      <c r="AU1630" s="726"/>
      <c r="AV1630" s="726"/>
      <c r="AW1630" s="726"/>
      <c r="AX1630" s="726"/>
      <c r="AY1630" s="726"/>
      <c r="AZ1630" s="726"/>
      <c r="BA1630" s="726"/>
      <c r="BB1630" s="726"/>
      <c r="BC1630" s="726"/>
      <c r="BD1630" s="726"/>
      <c r="BE1630" s="726"/>
      <c r="BF1630" s="726"/>
      <c r="BG1630" s="726"/>
      <c r="BH1630" s="726"/>
      <c r="BI1630" s="726"/>
      <c r="BJ1630" s="726"/>
      <c r="BK1630" s="726"/>
      <c r="BL1630" s="726"/>
    </row>
    <row r="1631" spans="1:64" ht="13.5" customHeight="1" outlineLevel="1" x14ac:dyDescent="0.2">
      <c r="A1631" s="726"/>
      <c r="B1631" s="795" t="s">
        <v>2392</v>
      </c>
      <c r="C1631" s="796"/>
      <c r="D1631" s="688" t="s">
        <v>2393</v>
      </c>
      <c r="E1631" s="700" t="s">
        <v>2263</v>
      </c>
      <c r="F1631" s="700" t="s">
        <v>2263</v>
      </c>
      <c r="G1631" s="700" t="s">
        <v>2263</v>
      </c>
      <c r="H1631" s="700" t="s">
        <v>2263</v>
      </c>
      <c r="I1631" s="700" t="s">
        <v>2263</v>
      </c>
      <c r="J1631" s="700" t="s">
        <v>2263</v>
      </c>
      <c r="K1631" s="700" t="s">
        <v>2263</v>
      </c>
      <c r="L1631" s="700" t="s">
        <v>2263</v>
      </c>
      <c r="M1631" s="700" t="s">
        <v>2263</v>
      </c>
      <c r="N1631" s="700" t="s">
        <v>2263</v>
      </c>
      <c r="O1631" s="700" t="s">
        <v>2263</v>
      </c>
      <c r="P1631" s="700" t="s">
        <v>2263</v>
      </c>
      <c r="Q1631" s="700" t="s">
        <v>2263</v>
      </c>
      <c r="R1631" s="700" t="s">
        <v>2263</v>
      </c>
      <c r="S1631" s="700" t="s">
        <v>2263</v>
      </c>
      <c r="T1631" s="700" t="s">
        <v>2263</v>
      </c>
      <c r="U1631" s="700" t="s">
        <v>2263</v>
      </c>
      <c r="V1631" s="700" t="s">
        <v>2263</v>
      </c>
      <c r="W1631" s="700" t="s">
        <v>2263</v>
      </c>
      <c r="X1631" s="700" t="s">
        <v>2263</v>
      </c>
      <c r="Y1631" s="700" t="s">
        <v>2263</v>
      </c>
      <c r="Z1631" s="700" t="s">
        <v>2263</v>
      </c>
      <c r="AA1631" s="700" t="s">
        <v>2263</v>
      </c>
      <c r="AB1631" s="700" t="s">
        <v>2263</v>
      </c>
      <c r="AC1631" s="700" t="s">
        <v>2263</v>
      </c>
      <c r="AD1631" s="700" t="s">
        <v>2263</v>
      </c>
      <c r="AE1631" s="700" t="s">
        <v>2263</v>
      </c>
      <c r="AF1631" s="700" t="s">
        <v>2263</v>
      </c>
      <c r="AG1631" s="700" t="s">
        <v>2263</v>
      </c>
      <c r="AH1631" s="700" t="s">
        <v>2263</v>
      </c>
      <c r="AI1631" s="700" t="s">
        <v>2263</v>
      </c>
      <c r="AJ1631" s="700" t="s">
        <v>2263</v>
      </c>
      <c r="AK1631" s="700" t="s">
        <v>2263</v>
      </c>
      <c r="AL1631" s="700" t="s">
        <v>2263</v>
      </c>
      <c r="AM1631" s="785"/>
      <c r="AN1631" s="726"/>
      <c r="AO1631" s="726"/>
      <c r="AP1631" s="726"/>
      <c r="AQ1631" s="726"/>
      <c r="AR1631" s="726"/>
      <c r="AS1631" s="726"/>
      <c r="AT1631" s="726"/>
      <c r="AU1631" s="726"/>
      <c r="AV1631" s="726"/>
      <c r="AW1631" s="726"/>
      <c r="AX1631" s="726"/>
      <c r="AY1631" s="726"/>
      <c r="AZ1631" s="726"/>
      <c r="BA1631" s="726"/>
      <c r="BB1631" s="726"/>
      <c r="BC1631" s="726"/>
      <c r="BD1631" s="726"/>
      <c r="BE1631" s="726"/>
      <c r="BF1631" s="726"/>
      <c r="BG1631" s="726"/>
      <c r="BH1631" s="726"/>
      <c r="BI1631" s="726"/>
      <c r="BJ1631" s="726"/>
      <c r="BK1631" s="726"/>
      <c r="BL1631" s="726"/>
    </row>
    <row r="1632" spans="1:64" ht="13.5" customHeight="1" outlineLevel="1" x14ac:dyDescent="0.2">
      <c r="A1632" s="726"/>
      <c r="B1632" s="795"/>
      <c r="C1632" s="796"/>
      <c r="D1632" s="688" t="s">
        <v>976</v>
      </c>
      <c r="E1632" s="700" t="s">
        <v>976</v>
      </c>
      <c r="F1632" s="700" t="s">
        <v>976</v>
      </c>
      <c r="G1632" s="700" t="s">
        <v>976</v>
      </c>
      <c r="H1632" s="700" t="s">
        <v>976</v>
      </c>
      <c r="I1632" s="700" t="s">
        <v>976</v>
      </c>
      <c r="J1632" s="700" t="s">
        <v>976</v>
      </c>
      <c r="K1632" s="700" t="s">
        <v>976</v>
      </c>
      <c r="L1632" s="700" t="s">
        <v>976</v>
      </c>
      <c r="M1632" s="700" t="s">
        <v>976</v>
      </c>
      <c r="N1632" s="700" t="s">
        <v>976</v>
      </c>
      <c r="O1632" s="700" t="s">
        <v>976</v>
      </c>
      <c r="P1632" s="700" t="s">
        <v>976</v>
      </c>
      <c r="Q1632" s="700" t="s">
        <v>976</v>
      </c>
      <c r="R1632" s="700" t="s">
        <v>976</v>
      </c>
      <c r="S1632" s="700" t="s">
        <v>976</v>
      </c>
      <c r="T1632" s="700" t="s">
        <v>976</v>
      </c>
      <c r="U1632" s="700" t="s">
        <v>976</v>
      </c>
      <c r="V1632" s="700" t="s">
        <v>976</v>
      </c>
      <c r="W1632" s="700" t="s">
        <v>976</v>
      </c>
      <c r="X1632" s="700" t="s">
        <v>976</v>
      </c>
      <c r="Y1632" s="700" t="s">
        <v>976</v>
      </c>
      <c r="Z1632" s="700" t="s">
        <v>976</v>
      </c>
      <c r="AA1632" s="700" t="s">
        <v>976</v>
      </c>
      <c r="AB1632" s="700" t="s">
        <v>976</v>
      </c>
      <c r="AC1632" s="700" t="s">
        <v>976</v>
      </c>
      <c r="AD1632" s="700" t="s">
        <v>976</v>
      </c>
      <c r="AE1632" s="700" t="s">
        <v>976</v>
      </c>
      <c r="AF1632" s="700" t="s">
        <v>976</v>
      </c>
      <c r="AG1632" s="700" t="s">
        <v>976</v>
      </c>
      <c r="AH1632" s="700" t="s">
        <v>976</v>
      </c>
      <c r="AI1632" s="700" t="s">
        <v>976</v>
      </c>
      <c r="AJ1632" s="700" t="s">
        <v>976</v>
      </c>
      <c r="AK1632" s="700" t="s">
        <v>976</v>
      </c>
      <c r="AL1632" s="700" t="s">
        <v>976</v>
      </c>
      <c r="AM1632" s="785"/>
      <c r="AN1632" s="726"/>
      <c r="AO1632" s="726"/>
      <c r="AP1632" s="726"/>
      <c r="AQ1632" s="726"/>
      <c r="AR1632" s="726"/>
      <c r="AS1632" s="726"/>
      <c r="AT1632" s="726"/>
      <c r="AU1632" s="726"/>
      <c r="AV1632" s="726"/>
      <c r="AW1632" s="726"/>
      <c r="AX1632" s="726"/>
      <c r="AY1632" s="726"/>
      <c r="AZ1632" s="726"/>
      <c r="BA1632" s="726"/>
      <c r="BB1632" s="726"/>
      <c r="BC1632" s="726"/>
      <c r="BD1632" s="726"/>
      <c r="BE1632" s="726"/>
      <c r="BF1632" s="726"/>
      <c r="BG1632" s="726"/>
      <c r="BH1632" s="726"/>
      <c r="BI1632" s="726"/>
      <c r="BJ1632" s="726"/>
      <c r="BK1632" s="726"/>
      <c r="BL1632" s="726"/>
    </row>
    <row r="1633" spans="1:64" ht="13.5" customHeight="1" outlineLevel="1" x14ac:dyDescent="0.2">
      <c r="A1633" s="726"/>
      <c r="B1633" s="795" t="s">
        <v>799</v>
      </c>
      <c r="C1633" s="796"/>
      <c r="D1633" s="688" t="s">
        <v>2394</v>
      </c>
      <c r="E1633" s="700" t="s">
        <v>2263</v>
      </c>
      <c r="F1633" s="700" t="s">
        <v>2263</v>
      </c>
      <c r="G1633" s="700" t="s">
        <v>2263</v>
      </c>
      <c r="H1633" s="700" t="s">
        <v>2263</v>
      </c>
      <c r="I1633" s="700" t="s">
        <v>2263</v>
      </c>
      <c r="J1633" s="700" t="s">
        <v>2263</v>
      </c>
      <c r="K1633" s="700" t="s">
        <v>2263</v>
      </c>
      <c r="L1633" s="700" t="s">
        <v>2263</v>
      </c>
      <c r="M1633" s="700" t="s">
        <v>2263</v>
      </c>
      <c r="N1633" s="700" t="s">
        <v>2263</v>
      </c>
      <c r="O1633" s="700" t="s">
        <v>2263</v>
      </c>
      <c r="P1633" s="700" t="s">
        <v>2263</v>
      </c>
      <c r="Q1633" s="700" t="s">
        <v>2263</v>
      </c>
      <c r="R1633" s="700" t="s">
        <v>2263</v>
      </c>
      <c r="S1633" s="700" t="s">
        <v>2263</v>
      </c>
      <c r="T1633" s="700" t="s">
        <v>2263</v>
      </c>
      <c r="U1633" s="700" t="s">
        <v>2263</v>
      </c>
      <c r="V1633" s="700" t="s">
        <v>2263</v>
      </c>
      <c r="W1633" s="700" t="s">
        <v>2263</v>
      </c>
      <c r="X1633" s="700" t="s">
        <v>2263</v>
      </c>
      <c r="Y1633" s="700" t="s">
        <v>2263</v>
      </c>
      <c r="Z1633" s="700" t="s">
        <v>2263</v>
      </c>
      <c r="AA1633" s="700" t="s">
        <v>2263</v>
      </c>
      <c r="AB1633" s="700" t="s">
        <v>2263</v>
      </c>
      <c r="AC1633" s="700" t="s">
        <v>2263</v>
      </c>
      <c r="AD1633" s="700" t="s">
        <v>2263</v>
      </c>
      <c r="AE1633" s="700" t="s">
        <v>2263</v>
      </c>
      <c r="AF1633" s="700" t="s">
        <v>2263</v>
      </c>
      <c r="AG1633" s="700" t="s">
        <v>2263</v>
      </c>
      <c r="AH1633" s="700" t="s">
        <v>2263</v>
      </c>
      <c r="AI1633" s="700" t="s">
        <v>2263</v>
      </c>
      <c r="AJ1633" s="700" t="s">
        <v>2263</v>
      </c>
      <c r="AK1633" s="700" t="s">
        <v>2263</v>
      </c>
      <c r="AL1633" s="700" t="s">
        <v>2263</v>
      </c>
      <c r="AM1633" s="785"/>
      <c r="AN1633" s="726"/>
      <c r="AO1633" s="726"/>
      <c r="AP1633" s="726"/>
      <c r="AQ1633" s="726"/>
      <c r="AR1633" s="726"/>
      <c r="AS1633" s="726"/>
      <c r="AT1633" s="726"/>
      <c r="AU1633" s="726"/>
      <c r="AV1633" s="726"/>
      <c r="AW1633" s="726"/>
      <c r="AX1633" s="726"/>
      <c r="AY1633" s="726"/>
      <c r="AZ1633" s="726"/>
      <c r="BA1633" s="726"/>
      <c r="BB1633" s="726"/>
      <c r="BC1633" s="726"/>
      <c r="BD1633" s="726"/>
      <c r="BE1633" s="726"/>
      <c r="BF1633" s="726"/>
      <c r="BG1633" s="726"/>
      <c r="BH1633" s="726"/>
      <c r="BI1633" s="726"/>
      <c r="BJ1633" s="726"/>
      <c r="BK1633" s="726"/>
      <c r="BL1633" s="726"/>
    </row>
    <row r="1634" spans="1:64" ht="13.5" customHeight="1" outlineLevel="1" x14ac:dyDescent="0.2">
      <c r="A1634" s="726"/>
      <c r="B1634" s="795" t="s">
        <v>800</v>
      </c>
      <c r="C1634" s="796"/>
      <c r="D1634" s="688" t="s">
        <v>2395</v>
      </c>
      <c r="E1634" s="700" t="s">
        <v>2263</v>
      </c>
      <c r="F1634" s="700" t="s">
        <v>2263</v>
      </c>
      <c r="G1634" s="700" t="s">
        <v>2263</v>
      </c>
      <c r="H1634" s="700" t="s">
        <v>2263</v>
      </c>
      <c r="I1634" s="700" t="s">
        <v>2263</v>
      </c>
      <c r="J1634" s="700" t="s">
        <v>2263</v>
      </c>
      <c r="K1634" s="700" t="s">
        <v>2263</v>
      </c>
      <c r="L1634" s="700" t="s">
        <v>2263</v>
      </c>
      <c r="M1634" s="700" t="s">
        <v>2263</v>
      </c>
      <c r="N1634" s="700" t="s">
        <v>2263</v>
      </c>
      <c r="O1634" s="700" t="s">
        <v>2263</v>
      </c>
      <c r="P1634" s="700" t="s">
        <v>2263</v>
      </c>
      <c r="Q1634" s="700" t="s">
        <v>2263</v>
      </c>
      <c r="R1634" s="700" t="s">
        <v>2263</v>
      </c>
      <c r="S1634" s="700" t="s">
        <v>2263</v>
      </c>
      <c r="T1634" s="700" t="s">
        <v>2263</v>
      </c>
      <c r="U1634" s="700" t="s">
        <v>2263</v>
      </c>
      <c r="V1634" s="700" t="s">
        <v>2263</v>
      </c>
      <c r="W1634" s="700" t="s">
        <v>2263</v>
      </c>
      <c r="X1634" s="700" t="s">
        <v>2263</v>
      </c>
      <c r="Y1634" s="700" t="s">
        <v>2263</v>
      </c>
      <c r="Z1634" s="700" t="s">
        <v>2263</v>
      </c>
      <c r="AA1634" s="700" t="s">
        <v>2263</v>
      </c>
      <c r="AB1634" s="700" t="s">
        <v>2263</v>
      </c>
      <c r="AC1634" s="700" t="s">
        <v>2263</v>
      </c>
      <c r="AD1634" s="700" t="s">
        <v>2263</v>
      </c>
      <c r="AE1634" s="700" t="s">
        <v>2263</v>
      </c>
      <c r="AF1634" s="700" t="s">
        <v>2263</v>
      </c>
      <c r="AG1634" s="700" t="s">
        <v>2263</v>
      </c>
      <c r="AH1634" s="700" t="s">
        <v>2263</v>
      </c>
      <c r="AI1634" s="700" t="s">
        <v>2263</v>
      </c>
      <c r="AJ1634" s="700" t="s">
        <v>2263</v>
      </c>
      <c r="AK1634" s="700" t="s">
        <v>2263</v>
      </c>
      <c r="AL1634" s="700" t="s">
        <v>2263</v>
      </c>
      <c r="AM1634" s="785"/>
      <c r="AN1634" s="726"/>
      <c r="AO1634" s="726"/>
      <c r="AP1634" s="726"/>
      <c r="AQ1634" s="726"/>
      <c r="AR1634" s="726"/>
      <c r="AS1634" s="726"/>
      <c r="AT1634" s="726"/>
      <c r="AU1634" s="726"/>
      <c r="AV1634" s="726"/>
      <c r="AW1634" s="726"/>
      <c r="AX1634" s="726"/>
      <c r="AY1634" s="726"/>
      <c r="AZ1634" s="726"/>
      <c r="BA1634" s="726"/>
      <c r="BB1634" s="726"/>
      <c r="BC1634" s="726"/>
      <c r="BD1634" s="726"/>
      <c r="BE1634" s="726"/>
      <c r="BF1634" s="726"/>
      <c r="BG1634" s="726"/>
      <c r="BH1634" s="726"/>
      <c r="BI1634" s="726"/>
      <c r="BJ1634" s="726"/>
      <c r="BK1634" s="726"/>
      <c r="BL1634" s="726"/>
    </row>
    <row r="1635" spans="1:64" ht="13.5" customHeight="1" outlineLevel="1" x14ac:dyDescent="0.2">
      <c r="A1635" s="726"/>
      <c r="B1635" s="795" t="s">
        <v>801</v>
      </c>
      <c r="C1635" s="796"/>
      <c r="D1635" s="688" t="s">
        <v>2396</v>
      </c>
      <c r="E1635" s="700" t="s">
        <v>2263</v>
      </c>
      <c r="F1635" s="700" t="s">
        <v>2263</v>
      </c>
      <c r="G1635" s="700" t="s">
        <v>2263</v>
      </c>
      <c r="H1635" s="700" t="s">
        <v>2263</v>
      </c>
      <c r="I1635" s="700" t="s">
        <v>2263</v>
      </c>
      <c r="J1635" s="700" t="s">
        <v>2263</v>
      </c>
      <c r="K1635" s="700" t="s">
        <v>2263</v>
      </c>
      <c r="L1635" s="700" t="s">
        <v>2263</v>
      </c>
      <c r="M1635" s="700" t="s">
        <v>2263</v>
      </c>
      <c r="N1635" s="700" t="s">
        <v>2263</v>
      </c>
      <c r="O1635" s="700" t="s">
        <v>2263</v>
      </c>
      <c r="P1635" s="700" t="s">
        <v>2263</v>
      </c>
      <c r="Q1635" s="700" t="s">
        <v>2263</v>
      </c>
      <c r="R1635" s="700" t="s">
        <v>2263</v>
      </c>
      <c r="S1635" s="700" t="s">
        <v>2263</v>
      </c>
      <c r="T1635" s="700" t="s">
        <v>2263</v>
      </c>
      <c r="U1635" s="700" t="s">
        <v>2263</v>
      </c>
      <c r="V1635" s="700" t="s">
        <v>2263</v>
      </c>
      <c r="W1635" s="700" t="s">
        <v>2263</v>
      </c>
      <c r="X1635" s="700" t="s">
        <v>2263</v>
      </c>
      <c r="Y1635" s="700" t="s">
        <v>2263</v>
      </c>
      <c r="Z1635" s="700" t="s">
        <v>2263</v>
      </c>
      <c r="AA1635" s="700" t="s">
        <v>2263</v>
      </c>
      <c r="AB1635" s="700" t="s">
        <v>2263</v>
      </c>
      <c r="AC1635" s="700" t="s">
        <v>2263</v>
      </c>
      <c r="AD1635" s="700" t="s">
        <v>2263</v>
      </c>
      <c r="AE1635" s="700" t="s">
        <v>2263</v>
      </c>
      <c r="AF1635" s="700" t="s">
        <v>2263</v>
      </c>
      <c r="AG1635" s="700" t="s">
        <v>2263</v>
      </c>
      <c r="AH1635" s="700" t="s">
        <v>2263</v>
      </c>
      <c r="AI1635" s="700" t="s">
        <v>2263</v>
      </c>
      <c r="AJ1635" s="700" t="s">
        <v>2263</v>
      </c>
      <c r="AK1635" s="700" t="s">
        <v>2263</v>
      </c>
      <c r="AL1635" s="700" t="s">
        <v>2263</v>
      </c>
      <c r="AM1635" s="785"/>
      <c r="AN1635" s="726"/>
      <c r="AO1635" s="726"/>
      <c r="AP1635" s="726"/>
      <c r="AQ1635" s="726"/>
      <c r="AR1635" s="726"/>
      <c r="AS1635" s="726"/>
      <c r="AT1635" s="726"/>
      <c r="AU1635" s="726"/>
      <c r="AV1635" s="726"/>
      <c r="AW1635" s="726"/>
      <c r="AX1635" s="726"/>
      <c r="AY1635" s="726"/>
      <c r="AZ1635" s="726"/>
      <c r="BA1635" s="726"/>
      <c r="BB1635" s="726"/>
      <c r="BC1635" s="726"/>
      <c r="BD1635" s="726"/>
      <c r="BE1635" s="726"/>
      <c r="BF1635" s="726"/>
      <c r="BG1635" s="726"/>
      <c r="BH1635" s="726"/>
      <c r="BI1635" s="726"/>
      <c r="BJ1635" s="726"/>
      <c r="BK1635" s="726"/>
      <c r="BL1635" s="726"/>
    </row>
    <row r="1636" spans="1:64" ht="13.5" customHeight="1" outlineLevel="1" x14ac:dyDescent="0.2">
      <c r="A1636" s="726"/>
      <c r="B1636" s="795"/>
      <c r="C1636" s="796"/>
      <c r="D1636" s="688" t="s">
        <v>976</v>
      </c>
      <c r="E1636" s="700" t="s">
        <v>976</v>
      </c>
      <c r="F1636" s="700" t="s">
        <v>976</v>
      </c>
      <c r="G1636" s="700" t="s">
        <v>976</v>
      </c>
      <c r="H1636" s="700" t="s">
        <v>976</v>
      </c>
      <c r="I1636" s="700" t="s">
        <v>976</v>
      </c>
      <c r="J1636" s="700" t="s">
        <v>976</v>
      </c>
      <c r="K1636" s="700" t="s">
        <v>976</v>
      </c>
      <c r="L1636" s="700" t="s">
        <v>976</v>
      </c>
      <c r="M1636" s="700" t="s">
        <v>976</v>
      </c>
      <c r="N1636" s="700" t="s">
        <v>976</v>
      </c>
      <c r="O1636" s="700" t="s">
        <v>976</v>
      </c>
      <c r="P1636" s="700" t="s">
        <v>976</v>
      </c>
      <c r="Q1636" s="700" t="s">
        <v>976</v>
      </c>
      <c r="R1636" s="700" t="s">
        <v>976</v>
      </c>
      <c r="S1636" s="700" t="s">
        <v>976</v>
      </c>
      <c r="T1636" s="700" t="s">
        <v>976</v>
      </c>
      <c r="U1636" s="700" t="s">
        <v>976</v>
      </c>
      <c r="V1636" s="700" t="s">
        <v>976</v>
      </c>
      <c r="W1636" s="700" t="s">
        <v>976</v>
      </c>
      <c r="X1636" s="700" t="s">
        <v>976</v>
      </c>
      <c r="Y1636" s="700" t="s">
        <v>976</v>
      </c>
      <c r="Z1636" s="700" t="s">
        <v>976</v>
      </c>
      <c r="AA1636" s="700" t="s">
        <v>976</v>
      </c>
      <c r="AB1636" s="700" t="s">
        <v>976</v>
      </c>
      <c r="AC1636" s="700" t="s">
        <v>976</v>
      </c>
      <c r="AD1636" s="700" t="s">
        <v>976</v>
      </c>
      <c r="AE1636" s="700" t="s">
        <v>976</v>
      </c>
      <c r="AF1636" s="700" t="s">
        <v>976</v>
      </c>
      <c r="AG1636" s="700" t="s">
        <v>976</v>
      </c>
      <c r="AH1636" s="700" t="s">
        <v>976</v>
      </c>
      <c r="AI1636" s="700" t="s">
        <v>976</v>
      </c>
      <c r="AJ1636" s="700" t="s">
        <v>976</v>
      </c>
      <c r="AK1636" s="700" t="s">
        <v>976</v>
      </c>
      <c r="AL1636" s="700" t="s">
        <v>976</v>
      </c>
      <c r="AM1636" s="785"/>
      <c r="AN1636" s="726"/>
      <c r="AO1636" s="726"/>
      <c r="AP1636" s="726"/>
      <c r="AQ1636" s="726"/>
      <c r="AR1636" s="726"/>
      <c r="AS1636" s="726"/>
      <c r="AT1636" s="726"/>
      <c r="AU1636" s="726"/>
      <c r="AV1636" s="726"/>
      <c r="AW1636" s="726"/>
      <c r="AX1636" s="726"/>
      <c r="AY1636" s="726"/>
      <c r="AZ1636" s="726"/>
      <c r="BA1636" s="726"/>
      <c r="BB1636" s="726"/>
      <c r="BC1636" s="726"/>
      <c r="BD1636" s="726"/>
      <c r="BE1636" s="726"/>
      <c r="BF1636" s="726"/>
      <c r="BG1636" s="726"/>
      <c r="BH1636" s="726"/>
      <c r="BI1636" s="726"/>
      <c r="BJ1636" s="726"/>
      <c r="BK1636" s="726"/>
      <c r="BL1636" s="726"/>
    </row>
    <row r="1637" spans="1:64" ht="13.5" customHeight="1" outlineLevel="1" x14ac:dyDescent="0.2">
      <c r="A1637" s="726"/>
      <c r="B1637" s="795" t="s">
        <v>502</v>
      </c>
      <c r="C1637" s="796"/>
      <c r="D1637" s="688" t="s">
        <v>2397</v>
      </c>
      <c r="E1637" s="700" t="s">
        <v>2263</v>
      </c>
      <c r="F1637" s="700" t="s">
        <v>2263</v>
      </c>
      <c r="G1637" s="700" t="s">
        <v>2263</v>
      </c>
      <c r="H1637" s="700" t="s">
        <v>2263</v>
      </c>
      <c r="I1637" s="700" t="s">
        <v>2263</v>
      </c>
      <c r="J1637" s="700" t="s">
        <v>2263</v>
      </c>
      <c r="K1637" s="700" t="s">
        <v>2263</v>
      </c>
      <c r="L1637" s="700" t="s">
        <v>2263</v>
      </c>
      <c r="M1637" s="700" t="s">
        <v>2263</v>
      </c>
      <c r="N1637" s="700" t="s">
        <v>2263</v>
      </c>
      <c r="O1637" s="700" t="s">
        <v>2263</v>
      </c>
      <c r="P1637" s="700" t="s">
        <v>2263</v>
      </c>
      <c r="Q1637" s="700" t="s">
        <v>2263</v>
      </c>
      <c r="R1637" s="700" t="s">
        <v>2263</v>
      </c>
      <c r="S1637" s="700" t="s">
        <v>2263</v>
      </c>
      <c r="T1637" s="700" t="s">
        <v>2263</v>
      </c>
      <c r="U1637" s="700" t="s">
        <v>2263</v>
      </c>
      <c r="V1637" s="700" t="s">
        <v>2263</v>
      </c>
      <c r="W1637" s="700" t="s">
        <v>2263</v>
      </c>
      <c r="X1637" s="700" t="s">
        <v>2263</v>
      </c>
      <c r="Y1637" s="700" t="s">
        <v>2263</v>
      </c>
      <c r="Z1637" s="700" t="s">
        <v>2263</v>
      </c>
      <c r="AA1637" s="700" t="s">
        <v>2263</v>
      </c>
      <c r="AB1637" s="700" t="s">
        <v>2263</v>
      </c>
      <c r="AC1637" s="700" t="s">
        <v>2263</v>
      </c>
      <c r="AD1637" s="700" t="s">
        <v>2263</v>
      </c>
      <c r="AE1637" s="700" t="s">
        <v>2263</v>
      </c>
      <c r="AF1637" s="700" t="s">
        <v>2263</v>
      </c>
      <c r="AG1637" s="700" t="s">
        <v>2263</v>
      </c>
      <c r="AH1637" s="700" t="s">
        <v>2263</v>
      </c>
      <c r="AI1637" s="700" t="s">
        <v>2263</v>
      </c>
      <c r="AJ1637" s="700" t="s">
        <v>2263</v>
      </c>
      <c r="AK1637" s="700" t="s">
        <v>2263</v>
      </c>
      <c r="AL1637" s="700" t="s">
        <v>2263</v>
      </c>
      <c r="AM1637" s="785"/>
      <c r="AN1637" s="726"/>
      <c r="AO1637" s="726"/>
      <c r="AP1637" s="726"/>
      <c r="AQ1637" s="726"/>
      <c r="AR1637" s="726"/>
      <c r="AS1637" s="726"/>
      <c r="AT1637" s="726"/>
      <c r="AU1637" s="726"/>
      <c r="AV1637" s="726"/>
      <c r="AW1637" s="726"/>
      <c r="AX1637" s="726"/>
      <c r="AY1637" s="726"/>
      <c r="AZ1637" s="726"/>
      <c r="BA1637" s="726"/>
      <c r="BB1637" s="726"/>
      <c r="BC1637" s="726"/>
      <c r="BD1637" s="726"/>
      <c r="BE1637" s="726"/>
      <c r="BF1637" s="726"/>
      <c r="BG1637" s="726"/>
      <c r="BH1637" s="726"/>
      <c r="BI1637" s="726"/>
      <c r="BJ1637" s="726"/>
      <c r="BK1637" s="726"/>
      <c r="BL1637" s="726"/>
    </row>
    <row r="1638" spans="1:64" ht="13.5" customHeight="1" outlineLevel="1" x14ac:dyDescent="0.2">
      <c r="A1638" s="726"/>
      <c r="B1638" s="795" t="s">
        <v>263</v>
      </c>
      <c r="C1638" s="796"/>
      <c r="D1638" s="688" t="s">
        <v>2398</v>
      </c>
      <c r="E1638" s="700" t="s">
        <v>2263</v>
      </c>
      <c r="F1638" s="700" t="s">
        <v>2263</v>
      </c>
      <c r="G1638" s="700" t="s">
        <v>2263</v>
      </c>
      <c r="H1638" s="700" t="s">
        <v>2263</v>
      </c>
      <c r="I1638" s="700" t="s">
        <v>2263</v>
      </c>
      <c r="J1638" s="700" t="s">
        <v>2263</v>
      </c>
      <c r="K1638" s="700" t="s">
        <v>2263</v>
      </c>
      <c r="L1638" s="700" t="s">
        <v>2263</v>
      </c>
      <c r="M1638" s="700" t="s">
        <v>2263</v>
      </c>
      <c r="N1638" s="700" t="s">
        <v>2263</v>
      </c>
      <c r="O1638" s="700" t="s">
        <v>2263</v>
      </c>
      <c r="P1638" s="700" t="s">
        <v>2263</v>
      </c>
      <c r="Q1638" s="700" t="s">
        <v>2263</v>
      </c>
      <c r="R1638" s="700" t="s">
        <v>2263</v>
      </c>
      <c r="S1638" s="700" t="s">
        <v>2263</v>
      </c>
      <c r="T1638" s="700" t="s">
        <v>2263</v>
      </c>
      <c r="U1638" s="700" t="s">
        <v>2263</v>
      </c>
      <c r="V1638" s="700" t="s">
        <v>2263</v>
      </c>
      <c r="W1638" s="700" t="s">
        <v>2263</v>
      </c>
      <c r="X1638" s="700" t="s">
        <v>2263</v>
      </c>
      <c r="Y1638" s="700" t="s">
        <v>2263</v>
      </c>
      <c r="Z1638" s="700" t="s">
        <v>2263</v>
      </c>
      <c r="AA1638" s="700" t="s">
        <v>2263</v>
      </c>
      <c r="AB1638" s="700" t="s">
        <v>2263</v>
      </c>
      <c r="AC1638" s="700" t="s">
        <v>2263</v>
      </c>
      <c r="AD1638" s="700" t="s">
        <v>2263</v>
      </c>
      <c r="AE1638" s="700" t="s">
        <v>2263</v>
      </c>
      <c r="AF1638" s="700" t="s">
        <v>2263</v>
      </c>
      <c r="AG1638" s="700" t="s">
        <v>2263</v>
      </c>
      <c r="AH1638" s="700" t="s">
        <v>2263</v>
      </c>
      <c r="AI1638" s="700" t="s">
        <v>2263</v>
      </c>
      <c r="AJ1638" s="700" t="s">
        <v>2263</v>
      </c>
      <c r="AK1638" s="700" t="s">
        <v>2263</v>
      </c>
      <c r="AL1638" s="700" t="s">
        <v>2263</v>
      </c>
      <c r="AM1638" s="785"/>
      <c r="AN1638" s="726"/>
      <c r="AO1638" s="726"/>
      <c r="AP1638" s="726"/>
      <c r="AQ1638" s="726"/>
      <c r="AR1638" s="726"/>
      <c r="AS1638" s="726"/>
      <c r="AT1638" s="726"/>
      <c r="AU1638" s="726"/>
      <c r="AV1638" s="726"/>
      <c r="AW1638" s="726"/>
      <c r="AX1638" s="726"/>
      <c r="AY1638" s="726"/>
      <c r="AZ1638" s="726"/>
      <c r="BA1638" s="726"/>
      <c r="BB1638" s="726"/>
      <c r="BC1638" s="726"/>
      <c r="BD1638" s="726"/>
      <c r="BE1638" s="726"/>
      <c r="BF1638" s="726"/>
      <c r="BG1638" s="726"/>
      <c r="BH1638" s="726"/>
      <c r="BI1638" s="726"/>
      <c r="BJ1638" s="726"/>
      <c r="BK1638" s="726"/>
      <c r="BL1638" s="726"/>
    </row>
    <row r="1639" spans="1:64" ht="13.5" customHeight="1" outlineLevel="1" x14ac:dyDescent="0.2">
      <c r="A1639" s="726"/>
      <c r="B1639" s="795" t="s">
        <v>264</v>
      </c>
      <c r="C1639" s="796"/>
      <c r="D1639" s="688" t="s">
        <v>2399</v>
      </c>
      <c r="E1639" s="700" t="s">
        <v>2263</v>
      </c>
      <c r="F1639" s="700" t="s">
        <v>2263</v>
      </c>
      <c r="G1639" s="700" t="s">
        <v>2263</v>
      </c>
      <c r="H1639" s="700" t="s">
        <v>2263</v>
      </c>
      <c r="I1639" s="700" t="s">
        <v>2263</v>
      </c>
      <c r="J1639" s="700" t="s">
        <v>2263</v>
      </c>
      <c r="K1639" s="700" t="s">
        <v>2263</v>
      </c>
      <c r="L1639" s="700" t="s">
        <v>2263</v>
      </c>
      <c r="M1639" s="700" t="s">
        <v>2263</v>
      </c>
      <c r="N1639" s="700" t="s">
        <v>2263</v>
      </c>
      <c r="O1639" s="700" t="s">
        <v>2263</v>
      </c>
      <c r="P1639" s="700" t="s">
        <v>2263</v>
      </c>
      <c r="Q1639" s="700" t="s">
        <v>2263</v>
      </c>
      <c r="R1639" s="700" t="s">
        <v>2263</v>
      </c>
      <c r="S1639" s="700" t="s">
        <v>2263</v>
      </c>
      <c r="T1639" s="700" t="s">
        <v>2263</v>
      </c>
      <c r="U1639" s="700" t="s">
        <v>2263</v>
      </c>
      <c r="V1639" s="700" t="s">
        <v>2263</v>
      </c>
      <c r="W1639" s="700" t="s">
        <v>2263</v>
      </c>
      <c r="X1639" s="700" t="s">
        <v>2263</v>
      </c>
      <c r="Y1639" s="700" t="s">
        <v>2263</v>
      </c>
      <c r="Z1639" s="700" t="s">
        <v>2263</v>
      </c>
      <c r="AA1639" s="700" t="s">
        <v>2263</v>
      </c>
      <c r="AB1639" s="700" t="s">
        <v>2263</v>
      </c>
      <c r="AC1639" s="700" t="s">
        <v>2263</v>
      </c>
      <c r="AD1639" s="700" t="s">
        <v>2263</v>
      </c>
      <c r="AE1639" s="700" t="s">
        <v>2263</v>
      </c>
      <c r="AF1639" s="700" t="s">
        <v>2263</v>
      </c>
      <c r="AG1639" s="700" t="s">
        <v>2263</v>
      </c>
      <c r="AH1639" s="700" t="s">
        <v>2263</v>
      </c>
      <c r="AI1639" s="700" t="s">
        <v>2263</v>
      </c>
      <c r="AJ1639" s="700" t="s">
        <v>2263</v>
      </c>
      <c r="AK1639" s="700" t="s">
        <v>2263</v>
      </c>
      <c r="AL1639" s="700" t="s">
        <v>2263</v>
      </c>
      <c r="AM1639" s="785"/>
      <c r="AN1639" s="726"/>
      <c r="AO1639" s="726"/>
      <c r="AP1639" s="726"/>
      <c r="AQ1639" s="726"/>
      <c r="AR1639" s="726"/>
      <c r="AS1639" s="726"/>
      <c r="AT1639" s="726"/>
      <c r="AU1639" s="726"/>
      <c r="AV1639" s="726"/>
      <c r="AW1639" s="726"/>
      <c r="AX1639" s="726"/>
      <c r="AY1639" s="726"/>
      <c r="AZ1639" s="726"/>
      <c r="BA1639" s="726"/>
      <c r="BB1639" s="726"/>
      <c r="BC1639" s="726"/>
      <c r="BD1639" s="726"/>
      <c r="BE1639" s="726"/>
      <c r="BF1639" s="726"/>
      <c r="BG1639" s="726"/>
      <c r="BH1639" s="726"/>
      <c r="BI1639" s="726"/>
      <c r="BJ1639" s="726"/>
      <c r="BK1639" s="726"/>
      <c r="BL1639" s="726"/>
    </row>
    <row r="1640" spans="1:64" ht="13.5" customHeight="1" outlineLevel="1" x14ac:dyDescent="0.2">
      <c r="A1640" s="726"/>
      <c r="B1640" s="795"/>
      <c r="C1640" s="796"/>
      <c r="D1640" s="759"/>
      <c r="E1640" s="784"/>
      <c r="F1640" s="784"/>
      <c r="G1640" s="784"/>
      <c r="H1640" s="784"/>
      <c r="I1640" s="784"/>
      <c r="J1640" s="784"/>
      <c r="K1640" s="784"/>
      <c r="L1640" s="784"/>
      <c r="M1640" s="784"/>
      <c r="N1640" s="784"/>
      <c r="O1640" s="784"/>
      <c r="P1640" s="784"/>
      <c r="Q1640" s="784"/>
      <c r="R1640" s="784"/>
      <c r="S1640" s="784"/>
      <c r="T1640" s="784"/>
      <c r="U1640" s="784"/>
      <c r="V1640" s="784"/>
      <c r="W1640" s="784"/>
      <c r="X1640" s="784"/>
      <c r="Y1640" s="784"/>
      <c r="Z1640" s="784"/>
      <c r="AA1640" s="784"/>
      <c r="AB1640" s="784"/>
      <c r="AC1640" s="784"/>
      <c r="AD1640" s="784"/>
      <c r="AE1640" s="784"/>
      <c r="AF1640" s="784"/>
      <c r="AG1640" s="784"/>
      <c r="AH1640" s="784"/>
      <c r="AI1640" s="784"/>
      <c r="AJ1640" s="784"/>
      <c r="AK1640" s="784"/>
      <c r="AL1640" s="784"/>
      <c r="AM1640" s="785"/>
      <c r="AN1640" s="726"/>
      <c r="AO1640" s="726"/>
      <c r="AP1640" s="726"/>
      <c r="AQ1640" s="726"/>
      <c r="AR1640" s="726"/>
      <c r="AS1640" s="726"/>
      <c r="AT1640" s="726"/>
      <c r="AU1640" s="726"/>
      <c r="AV1640" s="726"/>
      <c r="AW1640" s="726"/>
      <c r="AX1640" s="726"/>
      <c r="AY1640" s="726"/>
      <c r="AZ1640" s="726"/>
      <c r="BA1640" s="726"/>
      <c r="BB1640" s="726"/>
      <c r="BC1640" s="726"/>
      <c r="BD1640" s="726"/>
      <c r="BE1640" s="726"/>
      <c r="BF1640" s="726"/>
      <c r="BG1640" s="726"/>
      <c r="BH1640" s="726"/>
      <c r="BI1640" s="726"/>
      <c r="BJ1640" s="726"/>
      <c r="BK1640" s="726"/>
      <c r="BL1640" s="726"/>
    </row>
    <row r="1641" spans="1:64" ht="13.5" customHeight="1" x14ac:dyDescent="0.25">
      <c r="A1641" s="781" t="s">
        <v>2591</v>
      </c>
      <c r="B1641" s="798" t="s">
        <v>2516</v>
      </c>
      <c r="C1641" s="799"/>
      <c r="D1641" s="783"/>
      <c r="E1641" s="800"/>
      <c r="F1641" s="801"/>
      <c r="G1641" s="801"/>
      <c r="H1641" s="801"/>
      <c r="I1641" s="801"/>
      <c r="J1641" s="801"/>
      <c r="K1641" s="801"/>
      <c r="L1641" s="801"/>
      <c r="M1641" s="801"/>
      <c r="N1641" s="801"/>
      <c r="O1641" s="801"/>
      <c r="P1641" s="801"/>
      <c r="Q1641" s="801"/>
      <c r="R1641" s="801"/>
      <c r="S1641" s="801"/>
      <c r="T1641" s="801"/>
      <c r="U1641" s="801"/>
      <c r="V1641" s="801"/>
      <c r="W1641" s="801"/>
      <c r="X1641" s="801"/>
      <c r="Y1641" s="801"/>
      <c r="Z1641" s="801"/>
      <c r="AA1641" s="801"/>
      <c r="AB1641" s="801"/>
      <c r="AC1641" s="801"/>
      <c r="AD1641" s="801"/>
      <c r="AE1641" s="801"/>
      <c r="AF1641" s="801"/>
      <c r="AG1641" s="801"/>
      <c r="AH1641" s="801"/>
      <c r="AI1641" s="784"/>
      <c r="AJ1641" s="784"/>
      <c r="AK1641" s="784"/>
      <c r="AL1641" s="784"/>
      <c r="AM1641" s="785"/>
      <c r="AN1641" s="726"/>
      <c r="AO1641" s="726"/>
      <c r="AP1641" s="726"/>
      <c r="AQ1641" s="726"/>
      <c r="AR1641" s="726"/>
      <c r="AS1641" s="726"/>
      <c r="AT1641" s="726"/>
      <c r="AU1641" s="726"/>
      <c r="AV1641" s="726"/>
      <c r="AW1641" s="726"/>
      <c r="AX1641" s="726"/>
      <c r="AY1641" s="726"/>
      <c r="AZ1641" s="726"/>
      <c r="BA1641" s="726"/>
      <c r="BB1641" s="726"/>
      <c r="BC1641" s="726"/>
      <c r="BD1641" s="726"/>
      <c r="BE1641" s="726"/>
      <c r="BF1641" s="726"/>
      <c r="BG1641" s="726"/>
      <c r="BH1641" s="726"/>
      <c r="BI1641" s="726"/>
      <c r="BJ1641" s="726"/>
      <c r="BK1641" s="726"/>
      <c r="BL1641" s="726"/>
    </row>
    <row r="1642" spans="1:64" ht="13.5" customHeight="1" x14ac:dyDescent="0.25">
      <c r="A1642" s="802"/>
      <c r="B1642" s="803"/>
      <c r="C1642" s="799"/>
      <c r="D1642" s="706"/>
      <c r="E1642" s="707" t="s">
        <v>590</v>
      </c>
      <c r="F1642" s="707" t="s">
        <v>591</v>
      </c>
      <c r="G1642" s="707" t="s">
        <v>592</v>
      </c>
      <c r="H1642" s="707" t="s">
        <v>593</v>
      </c>
      <c r="I1642" s="707" t="s">
        <v>594</v>
      </c>
      <c r="J1642" s="707" t="s">
        <v>595</v>
      </c>
      <c r="K1642" s="707" t="s">
        <v>596</v>
      </c>
      <c r="L1642" s="707" t="s">
        <v>597</v>
      </c>
      <c r="M1642" s="707" t="s">
        <v>598</v>
      </c>
      <c r="N1642" s="707" t="s">
        <v>619</v>
      </c>
      <c r="O1642" s="707" t="s">
        <v>783</v>
      </c>
      <c r="P1642" s="707" t="s">
        <v>752</v>
      </c>
      <c r="Q1642" s="707" t="s">
        <v>753</v>
      </c>
      <c r="R1642" s="707" t="s">
        <v>754</v>
      </c>
      <c r="S1642" s="707" t="s">
        <v>755</v>
      </c>
      <c r="T1642" s="707" t="s">
        <v>756</v>
      </c>
      <c r="U1642" s="707" t="s">
        <v>757</v>
      </c>
      <c r="V1642" s="707" t="s">
        <v>758</v>
      </c>
      <c r="W1642" s="707" t="s">
        <v>759</v>
      </c>
      <c r="X1642" s="707" t="s">
        <v>760</v>
      </c>
      <c r="Y1642" s="707" t="s">
        <v>761</v>
      </c>
      <c r="Z1642" s="707" t="s">
        <v>762</v>
      </c>
      <c r="AA1642" s="707" t="s">
        <v>763</v>
      </c>
      <c r="AB1642" s="707" t="s">
        <v>764</v>
      </c>
      <c r="AC1642" s="707" t="s">
        <v>765</v>
      </c>
      <c r="AD1642" s="707" t="s">
        <v>766</v>
      </c>
      <c r="AE1642" s="707" t="s">
        <v>767</v>
      </c>
      <c r="AF1642" s="707" t="s">
        <v>768</v>
      </c>
      <c r="AG1642" s="707" t="s">
        <v>769</v>
      </c>
      <c r="AH1642" s="784"/>
      <c r="AI1642" s="784"/>
      <c r="AJ1642" s="784"/>
      <c r="AK1642" s="784"/>
      <c r="AL1642" s="785"/>
      <c r="AM1642" s="726"/>
      <c r="AN1642" s="726"/>
      <c r="AO1642" s="726"/>
      <c r="AP1642" s="726"/>
      <c r="AQ1642" s="726"/>
      <c r="AR1642" s="726"/>
      <c r="AS1642" s="726"/>
      <c r="AT1642" s="726"/>
      <c r="AU1642" s="726"/>
      <c r="AV1642" s="726"/>
      <c r="AW1642" s="726"/>
      <c r="AX1642" s="726"/>
      <c r="AY1642" s="726"/>
      <c r="AZ1642" s="726"/>
      <c r="BA1642" s="726"/>
      <c r="BB1642" s="726"/>
      <c r="BC1642" s="726"/>
      <c r="BD1642" s="726"/>
      <c r="BE1642" s="726"/>
      <c r="BF1642" s="726"/>
      <c r="BG1642" s="726"/>
      <c r="BH1642" s="726"/>
      <c r="BI1642" s="726"/>
      <c r="BJ1642" s="726"/>
      <c r="BK1642" s="726"/>
      <c r="BL1642" s="726"/>
    </row>
    <row r="1643" spans="1:64" ht="13.5" customHeight="1" outlineLevel="1" x14ac:dyDescent="0.2">
      <c r="A1643" s="804"/>
      <c r="B1643" s="805" t="s">
        <v>599</v>
      </c>
      <c r="C1643" s="799"/>
      <c r="D1643" s="708" t="s">
        <v>2517</v>
      </c>
      <c r="E1643" s="700" t="s">
        <v>2263</v>
      </c>
      <c r="F1643" s="700" t="s">
        <v>2263</v>
      </c>
      <c r="G1643" s="700" t="s">
        <v>2263</v>
      </c>
      <c r="H1643" s="700" t="s">
        <v>2263</v>
      </c>
      <c r="I1643" s="700" t="s">
        <v>2263</v>
      </c>
      <c r="J1643" s="700" t="s">
        <v>2263</v>
      </c>
      <c r="K1643" s="700" t="s">
        <v>2263</v>
      </c>
      <c r="L1643" s="700" t="s">
        <v>2263</v>
      </c>
      <c r="M1643" s="700" t="s">
        <v>2263</v>
      </c>
      <c r="N1643" s="700" t="s">
        <v>2263</v>
      </c>
      <c r="O1643" s="700" t="s">
        <v>2263</v>
      </c>
      <c r="P1643" s="700" t="s">
        <v>2263</v>
      </c>
      <c r="Q1643" s="700" t="s">
        <v>2263</v>
      </c>
      <c r="R1643" s="700" t="s">
        <v>2263</v>
      </c>
      <c r="S1643" s="700" t="s">
        <v>2263</v>
      </c>
      <c r="T1643" s="700" t="s">
        <v>2263</v>
      </c>
      <c r="U1643" s="700" t="s">
        <v>2263</v>
      </c>
      <c r="V1643" s="700" t="s">
        <v>2263</v>
      </c>
      <c r="W1643" s="700" t="s">
        <v>2263</v>
      </c>
      <c r="X1643" s="700" t="s">
        <v>2263</v>
      </c>
      <c r="Y1643" s="700" t="s">
        <v>2263</v>
      </c>
      <c r="Z1643" s="700" t="s">
        <v>2263</v>
      </c>
      <c r="AA1643" s="700" t="s">
        <v>2263</v>
      </c>
      <c r="AB1643" s="700" t="s">
        <v>2263</v>
      </c>
      <c r="AC1643" s="700" t="s">
        <v>2263</v>
      </c>
      <c r="AD1643" s="700" t="s">
        <v>2263</v>
      </c>
      <c r="AE1643" s="700" t="s">
        <v>2263</v>
      </c>
      <c r="AF1643" s="700" t="s">
        <v>2263</v>
      </c>
      <c r="AG1643" s="700" t="s">
        <v>2263</v>
      </c>
      <c r="AH1643" s="784"/>
      <c r="AI1643" s="784"/>
      <c r="AJ1643" s="784"/>
      <c r="AK1643" s="784"/>
      <c r="AL1643" s="785"/>
      <c r="AM1643" s="726"/>
      <c r="AN1643" s="726"/>
      <c r="AO1643" s="726"/>
      <c r="AP1643" s="726"/>
      <c r="AQ1643" s="726"/>
      <c r="AR1643" s="726"/>
      <c r="AS1643" s="726"/>
      <c r="AT1643" s="726"/>
      <c r="AU1643" s="726"/>
      <c r="AV1643" s="726"/>
      <c r="AW1643" s="726"/>
      <c r="AX1643" s="726"/>
      <c r="AY1643" s="726"/>
      <c r="AZ1643" s="726"/>
      <c r="BA1643" s="726"/>
      <c r="BB1643" s="726"/>
      <c r="BC1643" s="726"/>
      <c r="BD1643" s="726"/>
      <c r="BE1643" s="726"/>
      <c r="BF1643" s="726"/>
      <c r="BG1643" s="726"/>
      <c r="BH1643" s="726"/>
      <c r="BI1643" s="726"/>
      <c r="BJ1643" s="726"/>
      <c r="BK1643" s="726"/>
      <c r="BL1643" s="726"/>
    </row>
    <row r="1644" spans="1:64" ht="13.5" customHeight="1" outlineLevel="1" x14ac:dyDescent="0.2">
      <c r="A1644" s="806"/>
      <c r="B1644" s="807" t="s">
        <v>257</v>
      </c>
      <c r="C1644" s="799"/>
      <c r="D1644" s="708" t="s">
        <v>2518</v>
      </c>
      <c r="E1644" s="700" t="s">
        <v>2263</v>
      </c>
      <c r="F1644" s="700" t="s">
        <v>2263</v>
      </c>
      <c r="G1644" s="700" t="s">
        <v>2263</v>
      </c>
      <c r="H1644" s="700" t="s">
        <v>2263</v>
      </c>
      <c r="I1644" s="700" t="s">
        <v>2263</v>
      </c>
      <c r="J1644" s="700" t="s">
        <v>2263</v>
      </c>
      <c r="K1644" s="700" t="s">
        <v>2263</v>
      </c>
      <c r="L1644" s="700" t="s">
        <v>2263</v>
      </c>
      <c r="M1644" s="700" t="s">
        <v>2263</v>
      </c>
      <c r="N1644" s="700" t="s">
        <v>2263</v>
      </c>
      <c r="O1644" s="700" t="s">
        <v>2263</v>
      </c>
      <c r="P1644" s="700" t="s">
        <v>2263</v>
      </c>
      <c r="Q1644" s="700" t="s">
        <v>2263</v>
      </c>
      <c r="R1644" s="700" t="s">
        <v>2263</v>
      </c>
      <c r="S1644" s="700" t="s">
        <v>2263</v>
      </c>
      <c r="T1644" s="700" t="s">
        <v>2263</v>
      </c>
      <c r="U1644" s="700" t="s">
        <v>2263</v>
      </c>
      <c r="V1644" s="700" t="s">
        <v>2263</v>
      </c>
      <c r="W1644" s="700" t="s">
        <v>2263</v>
      </c>
      <c r="X1644" s="700" t="s">
        <v>2263</v>
      </c>
      <c r="Y1644" s="700" t="s">
        <v>2263</v>
      </c>
      <c r="Z1644" s="700" t="s">
        <v>2263</v>
      </c>
      <c r="AA1644" s="700" t="s">
        <v>2263</v>
      </c>
      <c r="AB1644" s="700" t="s">
        <v>2263</v>
      </c>
      <c r="AC1644" s="700" t="s">
        <v>2263</v>
      </c>
      <c r="AD1644" s="700" t="s">
        <v>2263</v>
      </c>
      <c r="AE1644" s="700" t="s">
        <v>2263</v>
      </c>
      <c r="AF1644" s="700" t="s">
        <v>2263</v>
      </c>
      <c r="AG1644" s="700" t="s">
        <v>2263</v>
      </c>
      <c r="AH1644" s="784"/>
      <c r="AI1644" s="784"/>
      <c r="AJ1644" s="784"/>
      <c r="AK1644" s="784"/>
      <c r="AL1644" s="785"/>
      <c r="AM1644" s="726"/>
      <c r="AN1644" s="726"/>
      <c r="AO1644" s="726"/>
      <c r="AP1644" s="726"/>
      <c r="AQ1644" s="726"/>
      <c r="AR1644" s="726"/>
      <c r="AS1644" s="726"/>
      <c r="AT1644" s="726"/>
      <c r="AU1644" s="726"/>
      <c r="AV1644" s="726"/>
      <c r="AW1644" s="726"/>
      <c r="AX1644" s="726"/>
      <c r="AY1644" s="726"/>
      <c r="AZ1644" s="726"/>
      <c r="BA1644" s="726"/>
      <c r="BB1644" s="726"/>
      <c r="BC1644" s="726"/>
      <c r="BD1644" s="726"/>
      <c r="BE1644" s="726"/>
      <c r="BF1644" s="726"/>
      <c r="BG1644" s="726"/>
      <c r="BH1644" s="726"/>
      <c r="BI1644" s="726"/>
      <c r="BJ1644" s="726"/>
      <c r="BK1644" s="726"/>
      <c r="BL1644" s="726"/>
    </row>
    <row r="1645" spans="1:64" ht="13.5" customHeight="1" outlineLevel="1" x14ac:dyDescent="0.2">
      <c r="A1645" s="806"/>
      <c r="B1645" s="807" t="s">
        <v>636</v>
      </c>
      <c r="C1645" s="799"/>
      <c r="D1645" s="708" t="s">
        <v>2519</v>
      </c>
      <c r="E1645" s="700" t="s">
        <v>2263</v>
      </c>
      <c r="F1645" s="700" t="s">
        <v>2263</v>
      </c>
      <c r="G1645" s="700" t="s">
        <v>2263</v>
      </c>
      <c r="H1645" s="700" t="s">
        <v>2263</v>
      </c>
      <c r="I1645" s="700" t="s">
        <v>2263</v>
      </c>
      <c r="J1645" s="700" t="s">
        <v>2263</v>
      </c>
      <c r="K1645" s="700" t="s">
        <v>2263</v>
      </c>
      <c r="L1645" s="700" t="s">
        <v>2263</v>
      </c>
      <c r="M1645" s="700" t="s">
        <v>2263</v>
      </c>
      <c r="N1645" s="700" t="s">
        <v>2263</v>
      </c>
      <c r="O1645" s="700" t="s">
        <v>2263</v>
      </c>
      <c r="P1645" s="700" t="s">
        <v>2263</v>
      </c>
      <c r="Q1645" s="700" t="s">
        <v>2263</v>
      </c>
      <c r="R1645" s="700" t="s">
        <v>2263</v>
      </c>
      <c r="S1645" s="700" t="s">
        <v>2263</v>
      </c>
      <c r="T1645" s="700" t="s">
        <v>2263</v>
      </c>
      <c r="U1645" s="700" t="s">
        <v>2263</v>
      </c>
      <c r="V1645" s="700" t="s">
        <v>2263</v>
      </c>
      <c r="W1645" s="700" t="s">
        <v>2263</v>
      </c>
      <c r="X1645" s="700" t="s">
        <v>2263</v>
      </c>
      <c r="Y1645" s="700" t="s">
        <v>2263</v>
      </c>
      <c r="Z1645" s="700" t="s">
        <v>2263</v>
      </c>
      <c r="AA1645" s="700" t="s">
        <v>2263</v>
      </c>
      <c r="AB1645" s="700" t="s">
        <v>2263</v>
      </c>
      <c r="AC1645" s="700" t="s">
        <v>2263</v>
      </c>
      <c r="AD1645" s="700" t="s">
        <v>2263</v>
      </c>
      <c r="AE1645" s="700" t="s">
        <v>2263</v>
      </c>
      <c r="AF1645" s="700" t="s">
        <v>2263</v>
      </c>
      <c r="AG1645" s="700" t="s">
        <v>2263</v>
      </c>
      <c r="AH1645" s="784"/>
      <c r="AI1645" s="784"/>
      <c r="AJ1645" s="784"/>
      <c r="AK1645" s="784"/>
      <c r="AL1645" s="785"/>
      <c r="AM1645" s="726"/>
      <c r="AN1645" s="726"/>
      <c r="AO1645" s="726"/>
      <c r="AP1645" s="726"/>
      <c r="AQ1645" s="726"/>
      <c r="AR1645" s="726"/>
      <c r="AS1645" s="726"/>
      <c r="AT1645" s="726"/>
      <c r="AU1645" s="726"/>
      <c r="AV1645" s="726"/>
      <c r="AW1645" s="726"/>
      <c r="AX1645" s="726"/>
      <c r="AY1645" s="726"/>
      <c r="AZ1645" s="726"/>
      <c r="BA1645" s="726"/>
      <c r="BB1645" s="726"/>
      <c r="BC1645" s="726"/>
      <c r="BD1645" s="726"/>
      <c r="BE1645" s="726"/>
      <c r="BF1645" s="726"/>
      <c r="BG1645" s="726"/>
      <c r="BH1645" s="726"/>
      <c r="BI1645" s="726"/>
      <c r="BJ1645" s="726"/>
      <c r="BK1645" s="726"/>
      <c r="BL1645" s="726"/>
    </row>
    <row r="1646" spans="1:64" ht="13.5" customHeight="1" outlineLevel="1" x14ac:dyDescent="0.2">
      <c r="A1646" s="808"/>
      <c r="B1646" s="809" t="s">
        <v>637</v>
      </c>
      <c r="C1646" s="799"/>
      <c r="D1646" s="708" t="s">
        <v>2520</v>
      </c>
      <c r="E1646" s="700" t="s">
        <v>2263</v>
      </c>
      <c r="F1646" s="700" t="s">
        <v>2263</v>
      </c>
      <c r="G1646" s="700" t="s">
        <v>2263</v>
      </c>
      <c r="H1646" s="700" t="s">
        <v>2263</v>
      </c>
      <c r="I1646" s="700" t="s">
        <v>2263</v>
      </c>
      <c r="J1646" s="700" t="s">
        <v>2263</v>
      </c>
      <c r="K1646" s="700" t="s">
        <v>2263</v>
      </c>
      <c r="L1646" s="700" t="s">
        <v>2263</v>
      </c>
      <c r="M1646" s="700" t="s">
        <v>2263</v>
      </c>
      <c r="N1646" s="700" t="s">
        <v>2263</v>
      </c>
      <c r="O1646" s="700" t="s">
        <v>2263</v>
      </c>
      <c r="P1646" s="700" t="s">
        <v>2263</v>
      </c>
      <c r="Q1646" s="700" t="s">
        <v>2263</v>
      </c>
      <c r="R1646" s="700" t="s">
        <v>2263</v>
      </c>
      <c r="S1646" s="700" t="s">
        <v>2263</v>
      </c>
      <c r="T1646" s="700" t="s">
        <v>2263</v>
      </c>
      <c r="U1646" s="700" t="s">
        <v>2263</v>
      </c>
      <c r="V1646" s="700" t="s">
        <v>2263</v>
      </c>
      <c r="W1646" s="700" t="s">
        <v>2263</v>
      </c>
      <c r="X1646" s="700" t="s">
        <v>2263</v>
      </c>
      <c r="Y1646" s="700" t="s">
        <v>2263</v>
      </c>
      <c r="Z1646" s="700" t="s">
        <v>2263</v>
      </c>
      <c r="AA1646" s="700" t="s">
        <v>2263</v>
      </c>
      <c r="AB1646" s="700" t="s">
        <v>2263</v>
      </c>
      <c r="AC1646" s="700" t="s">
        <v>2263</v>
      </c>
      <c r="AD1646" s="700" t="s">
        <v>2263</v>
      </c>
      <c r="AE1646" s="700" t="s">
        <v>2263</v>
      </c>
      <c r="AF1646" s="700" t="s">
        <v>2263</v>
      </c>
      <c r="AG1646" s="700" t="s">
        <v>2263</v>
      </c>
      <c r="AH1646" s="784"/>
      <c r="AI1646" s="784"/>
      <c r="AJ1646" s="784"/>
      <c r="AK1646" s="784"/>
      <c r="AL1646" s="785"/>
      <c r="AM1646" s="726"/>
      <c r="AN1646" s="726"/>
      <c r="AO1646" s="726"/>
      <c r="AP1646" s="726"/>
      <c r="AQ1646" s="726"/>
      <c r="AR1646" s="726"/>
      <c r="AS1646" s="726"/>
      <c r="AT1646" s="726"/>
      <c r="AU1646" s="726"/>
      <c r="AV1646" s="726"/>
      <c r="AW1646" s="726"/>
      <c r="AX1646" s="726"/>
      <c r="AY1646" s="726"/>
      <c r="AZ1646" s="726"/>
      <c r="BA1646" s="726"/>
      <c r="BB1646" s="726"/>
      <c r="BC1646" s="726"/>
      <c r="BD1646" s="726"/>
      <c r="BE1646" s="726"/>
      <c r="BF1646" s="726"/>
      <c r="BG1646" s="726"/>
      <c r="BH1646" s="726"/>
      <c r="BI1646" s="726"/>
      <c r="BJ1646" s="726"/>
      <c r="BK1646" s="726"/>
      <c r="BL1646" s="726"/>
    </row>
    <row r="1647" spans="1:64" ht="13.5" customHeight="1" outlineLevel="1" x14ac:dyDescent="0.2">
      <c r="A1647" s="804"/>
      <c r="B1647" s="805" t="s">
        <v>600</v>
      </c>
      <c r="C1647" s="799"/>
      <c r="D1647" s="708" t="s">
        <v>2521</v>
      </c>
      <c r="E1647" s="700" t="s">
        <v>2263</v>
      </c>
      <c r="F1647" s="700" t="s">
        <v>2263</v>
      </c>
      <c r="G1647" s="700" t="s">
        <v>2263</v>
      </c>
      <c r="H1647" s="700" t="s">
        <v>2263</v>
      </c>
      <c r="I1647" s="700" t="s">
        <v>2263</v>
      </c>
      <c r="J1647" s="700" t="s">
        <v>2263</v>
      </c>
      <c r="K1647" s="700" t="s">
        <v>2263</v>
      </c>
      <c r="L1647" s="700" t="s">
        <v>2263</v>
      </c>
      <c r="M1647" s="700" t="s">
        <v>2263</v>
      </c>
      <c r="N1647" s="700" t="s">
        <v>2263</v>
      </c>
      <c r="O1647" s="700" t="s">
        <v>2263</v>
      </c>
      <c r="P1647" s="700" t="s">
        <v>2263</v>
      </c>
      <c r="Q1647" s="700" t="s">
        <v>2263</v>
      </c>
      <c r="R1647" s="700" t="s">
        <v>2263</v>
      </c>
      <c r="S1647" s="700" t="s">
        <v>2263</v>
      </c>
      <c r="T1647" s="700" t="s">
        <v>2263</v>
      </c>
      <c r="U1647" s="700" t="s">
        <v>2263</v>
      </c>
      <c r="V1647" s="700" t="s">
        <v>2263</v>
      </c>
      <c r="W1647" s="700" t="s">
        <v>2263</v>
      </c>
      <c r="X1647" s="700" t="s">
        <v>2263</v>
      </c>
      <c r="Y1647" s="700" t="s">
        <v>2263</v>
      </c>
      <c r="Z1647" s="700" t="s">
        <v>2263</v>
      </c>
      <c r="AA1647" s="700" t="s">
        <v>2263</v>
      </c>
      <c r="AB1647" s="700" t="s">
        <v>2263</v>
      </c>
      <c r="AC1647" s="700" t="s">
        <v>2263</v>
      </c>
      <c r="AD1647" s="700" t="s">
        <v>2263</v>
      </c>
      <c r="AE1647" s="700" t="s">
        <v>2263</v>
      </c>
      <c r="AF1647" s="700" t="s">
        <v>2263</v>
      </c>
      <c r="AG1647" s="700" t="s">
        <v>2263</v>
      </c>
      <c r="AH1647" s="784"/>
      <c r="AI1647" s="784"/>
      <c r="AJ1647" s="784"/>
      <c r="AK1647" s="784"/>
      <c r="AL1647" s="785"/>
      <c r="AM1647" s="726"/>
      <c r="AN1647" s="726"/>
      <c r="AO1647" s="726"/>
      <c r="AP1647" s="726"/>
      <c r="AQ1647" s="726"/>
      <c r="AR1647" s="726"/>
      <c r="AS1647" s="726"/>
      <c r="AT1647" s="726"/>
      <c r="AU1647" s="726"/>
      <c r="AV1647" s="726"/>
      <c r="AW1647" s="726"/>
      <c r="AX1647" s="726"/>
      <c r="AY1647" s="726"/>
      <c r="AZ1647" s="726"/>
      <c r="BA1647" s="726"/>
      <c r="BB1647" s="726"/>
      <c r="BC1647" s="726"/>
      <c r="BD1647" s="726"/>
      <c r="BE1647" s="726"/>
      <c r="BF1647" s="726"/>
      <c r="BG1647" s="726"/>
      <c r="BH1647" s="726"/>
      <c r="BI1647" s="726"/>
      <c r="BJ1647" s="726"/>
      <c r="BK1647" s="726"/>
      <c r="BL1647" s="726"/>
    </row>
    <row r="1648" spans="1:64" ht="13.5" customHeight="1" outlineLevel="1" x14ac:dyDescent="0.2">
      <c r="A1648" s="806"/>
      <c r="B1648" s="807" t="s">
        <v>601</v>
      </c>
      <c r="C1648" s="799"/>
      <c r="D1648" s="708" t="s">
        <v>2522</v>
      </c>
      <c r="E1648" s="700" t="s">
        <v>2263</v>
      </c>
      <c r="F1648" s="700" t="s">
        <v>2263</v>
      </c>
      <c r="G1648" s="700" t="s">
        <v>2263</v>
      </c>
      <c r="H1648" s="700" t="s">
        <v>2263</v>
      </c>
      <c r="I1648" s="700" t="s">
        <v>2263</v>
      </c>
      <c r="J1648" s="700" t="s">
        <v>2263</v>
      </c>
      <c r="K1648" s="700" t="s">
        <v>2263</v>
      </c>
      <c r="L1648" s="700" t="s">
        <v>2263</v>
      </c>
      <c r="M1648" s="700" t="s">
        <v>2263</v>
      </c>
      <c r="N1648" s="700" t="s">
        <v>2263</v>
      </c>
      <c r="O1648" s="700" t="s">
        <v>2263</v>
      </c>
      <c r="P1648" s="700" t="s">
        <v>2263</v>
      </c>
      <c r="Q1648" s="700" t="s">
        <v>2263</v>
      </c>
      <c r="R1648" s="700" t="s">
        <v>2263</v>
      </c>
      <c r="S1648" s="700" t="s">
        <v>2263</v>
      </c>
      <c r="T1648" s="700" t="s">
        <v>2263</v>
      </c>
      <c r="U1648" s="700" t="s">
        <v>2263</v>
      </c>
      <c r="V1648" s="700" t="s">
        <v>2263</v>
      </c>
      <c r="W1648" s="700" t="s">
        <v>2263</v>
      </c>
      <c r="X1648" s="700" t="s">
        <v>2263</v>
      </c>
      <c r="Y1648" s="700" t="s">
        <v>2263</v>
      </c>
      <c r="Z1648" s="700" t="s">
        <v>2263</v>
      </c>
      <c r="AA1648" s="700" t="s">
        <v>2263</v>
      </c>
      <c r="AB1648" s="700" t="s">
        <v>2263</v>
      </c>
      <c r="AC1648" s="700" t="s">
        <v>2263</v>
      </c>
      <c r="AD1648" s="700" t="s">
        <v>2263</v>
      </c>
      <c r="AE1648" s="700" t="s">
        <v>2263</v>
      </c>
      <c r="AF1648" s="700" t="s">
        <v>2263</v>
      </c>
      <c r="AG1648" s="700" t="s">
        <v>2263</v>
      </c>
      <c r="AH1648" s="784"/>
      <c r="AI1648" s="784"/>
      <c r="AJ1648" s="784"/>
      <c r="AK1648" s="784"/>
      <c r="AL1648" s="785"/>
      <c r="AM1648" s="726"/>
      <c r="AN1648" s="726"/>
      <c r="AO1648" s="726"/>
      <c r="AP1648" s="726"/>
      <c r="AQ1648" s="726"/>
      <c r="AR1648" s="726"/>
      <c r="AS1648" s="726"/>
      <c r="AT1648" s="726"/>
      <c r="AU1648" s="726"/>
      <c r="AV1648" s="726"/>
      <c r="AW1648" s="726"/>
      <c r="AX1648" s="726"/>
      <c r="AY1648" s="726"/>
      <c r="AZ1648" s="726"/>
      <c r="BA1648" s="726"/>
      <c r="BB1648" s="726"/>
      <c r="BC1648" s="726"/>
      <c r="BD1648" s="726"/>
      <c r="BE1648" s="726"/>
      <c r="BF1648" s="726"/>
      <c r="BG1648" s="726"/>
      <c r="BH1648" s="726"/>
      <c r="BI1648" s="726"/>
      <c r="BJ1648" s="726"/>
      <c r="BK1648" s="726"/>
      <c r="BL1648" s="726"/>
    </row>
    <row r="1649" spans="1:64" ht="13.5" customHeight="1" outlineLevel="1" x14ac:dyDescent="0.2">
      <c r="A1649" s="806"/>
      <c r="B1649" s="807" t="s">
        <v>602</v>
      </c>
      <c r="C1649" s="799"/>
      <c r="D1649" s="708" t="s">
        <v>2523</v>
      </c>
      <c r="E1649" s="700" t="s">
        <v>2263</v>
      </c>
      <c r="F1649" s="700" t="s">
        <v>2263</v>
      </c>
      <c r="G1649" s="700" t="s">
        <v>2263</v>
      </c>
      <c r="H1649" s="700" t="s">
        <v>2263</v>
      </c>
      <c r="I1649" s="700" t="s">
        <v>2263</v>
      </c>
      <c r="J1649" s="700" t="s">
        <v>2263</v>
      </c>
      <c r="K1649" s="700" t="s">
        <v>2263</v>
      </c>
      <c r="L1649" s="700" t="s">
        <v>2263</v>
      </c>
      <c r="M1649" s="700" t="s">
        <v>2263</v>
      </c>
      <c r="N1649" s="700" t="s">
        <v>2263</v>
      </c>
      <c r="O1649" s="700" t="s">
        <v>2263</v>
      </c>
      <c r="P1649" s="700" t="s">
        <v>2263</v>
      </c>
      <c r="Q1649" s="700" t="s">
        <v>2263</v>
      </c>
      <c r="R1649" s="700" t="s">
        <v>2263</v>
      </c>
      <c r="S1649" s="700" t="s">
        <v>2263</v>
      </c>
      <c r="T1649" s="700" t="s">
        <v>2263</v>
      </c>
      <c r="U1649" s="700" t="s">
        <v>2263</v>
      </c>
      <c r="V1649" s="700" t="s">
        <v>2263</v>
      </c>
      <c r="W1649" s="700" t="s">
        <v>2263</v>
      </c>
      <c r="X1649" s="700" t="s">
        <v>2263</v>
      </c>
      <c r="Y1649" s="700" t="s">
        <v>2263</v>
      </c>
      <c r="Z1649" s="700" t="s">
        <v>2263</v>
      </c>
      <c r="AA1649" s="700" t="s">
        <v>2263</v>
      </c>
      <c r="AB1649" s="700" t="s">
        <v>2263</v>
      </c>
      <c r="AC1649" s="700" t="s">
        <v>2263</v>
      </c>
      <c r="AD1649" s="700" t="s">
        <v>2263</v>
      </c>
      <c r="AE1649" s="700" t="s">
        <v>2263</v>
      </c>
      <c r="AF1649" s="700" t="s">
        <v>2263</v>
      </c>
      <c r="AG1649" s="700" t="s">
        <v>2263</v>
      </c>
      <c r="AH1649" s="784"/>
      <c r="AI1649" s="784"/>
      <c r="AJ1649" s="784"/>
      <c r="AK1649" s="784"/>
      <c r="AL1649" s="785"/>
      <c r="AM1649" s="726"/>
      <c r="AN1649" s="726"/>
      <c r="AO1649" s="726"/>
      <c r="AP1649" s="726"/>
      <c r="AQ1649" s="726"/>
      <c r="AR1649" s="726"/>
      <c r="AS1649" s="726"/>
      <c r="AT1649" s="726"/>
      <c r="AU1649" s="726"/>
      <c r="AV1649" s="726"/>
      <c r="AW1649" s="726"/>
      <c r="AX1649" s="726"/>
      <c r="AY1649" s="726"/>
      <c r="AZ1649" s="726"/>
      <c r="BA1649" s="726"/>
      <c r="BB1649" s="726"/>
      <c r="BC1649" s="726"/>
      <c r="BD1649" s="726"/>
      <c r="BE1649" s="726"/>
      <c r="BF1649" s="726"/>
      <c r="BG1649" s="726"/>
      <c r="BH1649" s="726"/>
      <c r="BI1649" s="726"/>
      <c r="BJ1649" s="726"/>
      <c r="BK1649" s="726"/>
      <c r="BL1649" s="726"/>
    </row>
    <row r="1650" spans="1:64" ht="13.5" customHeight="1" outlineLevel="1" x14ac:dyDescent="0.2">
      <c r="A1650" s="808"/>
      <c r="B1650" s="809" t="s">
        <v>603</v>
      </c>
      <c r="C1650" s="799"/>
      <c r="D1650" s="708" t="s">
        <v>2524</v>
      </c>
      <c r="E1650" s="700" t="s">
        <v>2263</v>
      </c>
      <c r="F1650" s="700" t="s">
        <v>2263</v>
      </c>
      <c r="G1650" s="700" t="s">
        <v>2263</v>
      </c>
      <c r="H1650" s="700" t="s">
        <v>2263</v>
      </c>
      <c r="I1650" s="700" t="s">
        <v>2263</v>
      </c>
      <c r="J1650" s="700" t="s">
        <v>2263</v>
      </c>
      <c r="K1650" s="700" t="s">
        <v>2263</v>
      </c>
      <c r="L1650" s="700" t="s">
        <v>2263</v>
      </c>
      <c r="M1650" s="700" t="s">
        <v>2263</v>
      </c>
      <c r="N1650" s="700" t="s">
        <v>2263</v>
      </c>
      <c r="O1650" s="700" t="s">
        <v>2263</v>
      </c>
      <c r="P1650" s="700" t="s">
        <v>2263</v>
      </c>
      <c r="Q1650" s="700" t="s">
        <v>2263</v>
      </c>
      <c r="R1650" s="700" t="s">
        <v>2263</v>
      </c>
      <c r="S1650" s="700" t="s">
        <v>2263</v>
      </c>
      <c r="T1650" s="700" t="s">
        <v>2263</v>
      </c>
      <c r="U1650" s="700" t="s">
        <v>2263</v>
      </c>
      <c r="V1650" s="700" t="s">
        <v>2263</v>
      </c>
      <c r="W1650" s="700" t="s">
        <v>2263</v>
      </c>
      <c r="X1650" s="700" t="s">
        <v>2263</v>
      </c>
      <c r="Y1650" s="700" t="s">
        <v>2263</v>
      </c>
      <c r="Z1650" s="700" t="s">
        <v>2263</v>
      </c>
      <c r="AA1650" s="700" t="s">
        <v>2263</v>
      </c>
      <c r="AB1650" s="700" t="s">
        <v>2263</v>
      </c>
      <c r="AC1650" s="700" t="s">
        <v>2263</v>
      </c>
      <c r="AD1650" s="700" t="s">
        <v>2263</v>
      </c>
      <c r="AE1650" s="700" t="s">
        <v>2263</v>
      </c>
      <c r="AF1650" s="700" t="s">
        <v>2263</v>
      </c>
      <c r="AG1650" s="700" t="s">
        <v>2263</v>
      </c>
      <c r="AH1650" s="784"/>
      <c r="AI1650" s="784"/>
      <c r="AJ1650" s="784"/>
      <c r="AK1650" s="784"/>
      <c r="AL1650" s="785"/>
      <c r="AM1650" s="726"/>
      <c r="AN1650" s="726"/>
      <c r="AO1650" s="726"/>
      <c r="AP1650" s="726"/>
      <c r="AQ1650" s="726"/>
      <c r="AR1650" s="726"/>
      <c r="AS1650" s="726"/>
      <c r="AT1650" s="726"/>
      <c r="AU1650" s="726"/>
      <c r="AV1650" s="726"/>
      <c r="AW1650" s="726"/>
      <c r="AX1650" s="726"/>
      <c r="AY1650" s="726"/>
      <c r="AZ1650" s="726"/>
      <c r="BA1650" s="726"/>
      <c r="BB1650" s="726"/>
      <c r="BC1650" s="726"/>
      <c r="BD1650" s="726"/>
      <c r="BE1650" s="726"/>
      <c r="BF1650" s="726"/>
      <c r="BG1650" s="726"/>
      <c r="BH1650" s="726"/>
      <c r="BI1650" s="726"/>
      <c r="BJ1650" s="726"/>
      <c r="BK1650" s="726"/>
      <c r="BL1650" s="726"/>
    </row>
    <row r="1651" spans="1:64" ht="13.5" customHeight="1" outlineLevel="1" x14ac:dyDescent="0.2">
      <c r="A1651" s="808"/>
      <c r="B1651" s="809" t="s">
        <v>2</v>
      </c>
      <c r="C1651" s="799"/>
      <c r="D1651" s="708" t="s">
        <v>2525</v>
      </c>
      <c r="E1651" s="700" t="s">
        <v>2263</v>
      </c>
      <c r="F1651" s="700" t="s">
        <v>2263</v>
      </c>
      <c r="G1651" s="700" t="s">
        <v>2263</v>
      </c>
      <c r="H1651" s="700" t="s">
        <v>2263</v>
      </c>
      <c r="I1651" s="700" t="s">
        <v>2263</v>
      </c>
      <c r="J1651" s="700" t="s">
        <v>2263</v>
      </c>
      <c r="K1651" s="700" t="s">
        <v>2263</v>
      </c>
      <c r="L1651" s="700" t="s">
        <v>2263</v>
      </c>
      <c r="M1651" s="700" t="s">
        <v>2263</v>
      </c>
      <c r="N1651" s="700" t="s">
        <v>2263</v>
      </c>
      <c r="O1651" s="700" t="s">
        <v>2263</v>
      </c>
      <c r="P1651" s="700" t="s">
        <v>2263</v>
      </c>
      <c r="Q1651" s="700" t="s">
        <v>2263</v>
      </c>
      <c r="R1651" s="700" t="s">
        <v>2263</v>
      </c>
      <c r="S1651" s="700" t="s">
        <v>2263</v>
      </c>
      <c r="T1651" s="700" t="s">
        <v>2263</v>
      </c>
      <c r="U1651" s="700" t="s">
        <v>2263</v>
      </c>
      <c r="V1651" s="700" t="s">
        <v>2263</v>
      </c>
      <c r="W1651" s="700" t="s">
        <v>2263</v>
      </c>
      <c r="X1651" s="700" t="s">
        <v>2263</v>
      </c>
      <c r="Y1651" s="700" t="s">
        <v>2263</v>
      </c>
      <c r="Z1651" s="700" t="s">
        <v>2263</v>
      </c>
      <c r="AA1651" s="700" t="s">
        <v>2263</v>
      </c>
      <c r="AB1651" s="700" t="s">
        <v>2263</v>
      </c>
      <c r="AC1651" s="700" t="s">
        <v>2263</v>
      </c>
      <c r="AD1651" s="700" t="s">
        <v>2263</v>
      </c>
      <c r="AE1651" s="700" t="s">
        <v>2263</v>
      </c>
      <c r="AF1651" s="700" t="s">
        <v>2263</v>
      </c>
      <c r="AG1651" s="700" t="s">
        <v>2263</v>
      </c>
      <c r="AH1651" s="784"/>
      <c r="AI1651" s="784"/>
      <c r="AJ1651" s="784"/>
      <c r="AK1651" s="784"/>
      <c r="AL1651" s="785"/>
      <c r="AM1651" s="726"/>
      <c r="AN1651" s="726"/>
      <c r="AO1651" s="726"/>
      <c r="AP1651" s="726"/>
      <c r="AQ1651" s="726"/>
      <c r="AR1651" s="726"/>
      <c r="AS1651" s="726"/>
      <c r="AT1651" s="726"/>
      <c r="AU1651" s="726"/>
      <c r="AV1651" s="726"/>
      <c r="AW1651" s="726"/>
      <c r="AX1651" s="726"/>
      <c r="AY1651" s="726"/>
      <c r="AZ1651" s="726"/>
      <c r="BA1651" s="726"/>
      <c r="BB1651" s="726"/>
      <c r="BC1651" s="726"/>
      <c r="BD1651" s="726"/>
      <c r="BE1651" s="726"/>
      <c r="BF1651" s="726"/>
      <c r="BG1651" s="726"/>
      <c r="BH1651" s="726"/>
      <c r="BI1651" s="726"/>
      <c r="BJ1651" s="726"/>
      <c r="BK1651" s="726"/>
      <c r="BL1651" s="726"/>
    </row>
    <row r="1652" spans="1:64" ht="13.5" customHeight="1" outlineLevel="1" x14ac:dyDescent="0.2">
      <c r="A1652" s="806"/>
      <c r="B1652" s="807" t="s">
        <v>581</v>
      </c>
      <c r="C1652" s="799"/>
      <c r="D1652" s="708" t="s">
        <v>2526</v>
      </c>
      <c r="E1652" s="700" t="s">
        <v>2263</v>
      </c>
      <c r="F1652" s="700" t="s">
        <v>2263</v>
      </c>
      <c r="G1652" s="700" t="s">
        <v>2263</v>
      </c>
      <c r="H1652" s="700" t="s">
        <v>2263</v>
      </c>
      <c r="I1652" s="700" t="s">
        <v>2263</v>
      </c>
      <c r="J1652" s="700" t="s">
        <v>2263</v>
      </c>
      <c r="K1652" s="700" t="s">
        <v>2263</v>
      </c>
      <c r="L1652" s="700" t="s">
        <v>2263</v>
      </c>
      <c r="M1652" s="700" t="s">
        <v>2263</v>
      </c>
      <c r="N1652" s="700" t="s">
        <v>2263</v>
      </c>
      <c r="O1652" s="700" t="s">
        <v>2263</v>
      </c>
      <c r="P1652" s="700" t="s">
        <v>2263</v>
      </c>
      <c r="Q1652" s="700" t="s">
        <v>2263</v>
      </c>
      <c r="R1652" s="700" t="s">
        <v>2263</v>
      </c>
      <c r="S1652" s="700" t="s">
        <v>2263</v>
      </c>
      <c r="T1652" s="700" t="s">
        <v>2263</v>
      </c>
      <c r="U1652" s="700" t="s">
        <v>2263</v>
      </c>
      <c r="V1652" s="700" t="s">
        <v>2263</v>
      </c>
      <c r="W1652" s="700" t="s">
        <v>2263</v>
      </c>
      <c r="X1652" s="700" t="s">
        <v>2263</v>
      </c>
      <c r="Y1652" s="700" t="s">
        <v>2263</v>
      </c>
      <c r="Z1652" s="700" t="s">
        <v>2263</v>
      </c>
      <c r="AA1652" s="700" t="s">
        <v>2263</v>
      </c>
      <c r="AB1652" s="700" t="s">
        <v>2263</v>
      </c>
      <c r="AC1652" s="700" t="s">
        <v>2263</v>
      </c>
      <c r="AD1652" s="700" t="s">
        <v>2263</v>
      </c>
      <c r="AE1652" s="700" t="s">
        <v>2263</v>
      </c>
      <c r="AF1652" s="700" t="s">
        <v>2263</v>
      </c>
      <c r="AG1652" s="700" t="s">
        <v>2263</v>
      </c>
      <c r="AH1652" s="784"/>
      <c r="AI1652" s="784"/>
      <c r="AJ1652" s="784"/>
      <c r="AK1652" s="784"/>
      <c r="AL1652" s="785"/>
      <c r="AM1652" s="726"/>
      <c r="AN1652" s="726"/>
      <c r="AO1652" s="726"/>
      <c r="AP1652" s="726"/>
      <c r="AQ1652" s="726"/>
      <c r="AR1652" s="726"/>
      <c r="AS1652" s="726"/>
      <c r="AT1652" s="726"/>
      <c r="AU1652" s="726"/>
      <c r="AV1652" s="726"/>
      <c r="AW1652" s="726"/>
      <c r="AX1652" s="726"/>
      <c r="AY1652" s="726"/>
      <c r="AZ1652" s="726"/>
      <c r="BA1652" s="726"/>
      <c r="BB1652" s="726"/>
      <c r="BC1652" s="726"/>
      <c r="BD1652" s="726"/>
      <c r="BE1652" s="726"/>
      <c r="BF1652" s="726"/>
      <c r="BG1652" s="726"/>
      <c r="BH1652" s="726"/>
      <c r="BI1652" s="726"/>
      <c r="BJ1652" s="726"/>
      <c r="BK1652" s="726"/>
      <c r="BL1652" s="726"/>
    </row>
    <row r="1653" spans="1:64" ht="13.5" customHeight="1" outlineLevel="1" x14ac:dyDescent="0.2">
      <c r="A1653" s="804"/>
      <c r="B1653" s="805" t="s">
        <v>604</v>
      </c>
      <c r="C1653" s="799"/>
      <c r="D1653" s="708" t="s">
        <v>2527</v>
      </c>
      <c r="E1653" s="700" t="s">
        <v>2263</v>
      </c>
      <c r="F1653" s="700" t="s">
        <v>2263</v>
      </c>
      <c r="G1653" s="700" t="s">
        <v>2263</v>
      </c>
      <c r="H1653" s="700" t="s">
        <v>2263</v>
      </c>
      <c r="I1653" s="700" t="s">
        <v>2263</v>
      </c>
      <c r="J1653" s="700" t="s">
        <v>2263</v>
      </c>
      <c r="K1653" s="700" t="s">
        <v>2263</v>
      </c>
      <c r="L1653" s="700" t="s">
        <v>2263</v>
      </c>
      <c r="M1653" s="700" t="s">
        <v>2263</v>
      </c>
      <c r="N1653" s="700" t="s">
        <v>2263</v>
      </c>
      <c r="O1653" s="700" t="s">
        <v>2263</v>
      </c>
      <c r="P1653" s="700" t="s">
        <v>2263</v>
      </c>
      <c r="Q1653" s="700" t="s">
        <v>2263</v>
      </c>
      <c r="R1653" s="700" t="s">
        <v>2263</v>
      </c>
      <c r="S1653" s="700" t="s">
        <v>2263</v>
      </c>
      <c r="T1653" s="700" t="s">
        <v>2263</v>
      </c>
      <c r="U1653" s="700" t="s">
        <v>2263</v>
      </c>
      <c r="V1653" s="700" t="s">
        <v>2263</v>
      </c>
      <c r="W1653" s="700" t="s">
        <v>2263</v>
      </c>
      <c r="X1653" s="700" t="s">
        <v>2263</v>
      </c>
      <c r="Y1653" s="700" t="s">
        <v>2263</v>
      </c>
      <c r="Z1653" s="700" t="s">
        <v>2263</v>
      </c>
      <c r="AA1653" s="700" t="s">
        <v>2263</v>
      </c>
      <c r="AB1653" s="700" t="s">
        <v>2263</v>
      </c>
      <c r="AC1653" s="700" t="s">
        <v>2263</v>
      </c>
      <c r="AD1653" s="700" t="s">
        <v>2263</v>
      </c>
      <c r="AE1653" s="700" t="s">
        <v>2263</v>
      </c>
      <c r="AF1653" s="700" t="s">
        <v>2263</v>
      </c>
      <c r="AG1653" s="700" t="s">
        <v>2263</v>
      </c>
      <c r="AH1653" s="784"/>
      <c r="AI1653" s="784"/>
      <c r="AJ1653" s="784"/>
      <c r="AK1653" s="784"/>
      <c r="AL1653" s="785"/>
      <c r="AM1653" s="726"/>
      <c r="AN1653" s="726"/>
      <c r="AO1653" s="726"/>
      <c r="AP1653" s="726"/>
      <c r="AQ1653" s="726"/>
      <c r="AR1653" s="726"/>
      <c r="AS1653" s="726"/>
      <c r="AT1653" s="726"/>
      <c r="AU1653" s="726"/>
      <c r="AV1653" s="726"/>
      <c r="AW1653" s="726"/>
      <c r="AX1653" s="726"/>
      <c r="AY1653" s="726"/>
      <c r="AZ1653" s="726"/>
      <c r="BA1653" s="726"/>
      <c r="BB1653" s="726"/>
      <c r="BC1653" s="726"/>
      <c r="BD1653" s="726"/>
      <c r="BE1653" s="726"/>
      <c r="BF1653" s="726"/>
      <c r="BG1653" s="726"/>
      <c r="BH1653" s="726"/>
      <c r="BI1653" s="726"/>
      <c r="BJ1653" s="726"/>
      <c r="BK1653" s="726"/>
      <c r="BL1653" s="726"/>
    </row>
    <row r="1654" spans="1:64" ht="13.5" customHeight="1" outlineLevel="1" x14ac:dyDescent="0.2">
      <c r="A1654" s="806"/>
      <c r="B1654" s="807" t="s">
        <v>25</v>
      </c>
      <c r="C1654" s="799"/>
      <c r="D1654" s="708" t="s">
        <v>2528</v>
      </c>
      <c r="E1654" s="700" t="s">
        <v>2263</v>
      </c>
      <c r="F1654" s="700" t="s">
        <v>2263</v>
      </c>
      <c r="G1654" s="700" t="s">
        <v>2263</v>
      </c>
      <c r="H1654" s="700" t="s">
        <v>2263</v>
      </c>
      <c r="I1654" s="700" t="s">
        <v>2263</v>
      </c>
      <c r="J1654" s="700" t="s">
        <v>2263</v>
      </c>
      <c r="K1654" s="700" t="s">
        <v>2263</v>
      </c>
      <c r="L1654" s="700" t="s">
        <v>2263</v>
      </c>
      <c r="M1654" s="700" t="s">
        <v>2263</v>
      </c>
      <c r="N1654" s="700" t="s">
        <v>2263</v>
      </c>
      <c r="O1654" s="700" t="s">
        <v>2263</v>
      </c>
      <c r="P1654" s="700" t="s">
        <v>2263</v>
      </c>
      <c r="Q1654" s="700" t="s">
        <v>2263</v>
      </c>
      <c r="R1654" s="700" t="s">
        <v>2263</v>
      </c>
      <c r="S1654" s="700" t="s">
        <v>2263</v>
      </c>
      <c r="T1654" s="700" t="s">
        <v>2263</v>
      </c>
      <c r="U1654" s="700" t="s">
        <v>2263</v>
      </c>
      <c r="V1654" s="700" t="s">
        <v>2263</v>
      </c>
      <c r="W1654" s="700" t="s">
        <v>2263</v>
      </c>
      <c r="X1654" s="700" t="s">
        <v>2263</v>
      </c>
      <c r="Y1654" s="700" t="s">
        <v>2263</v>
      </c>
      <c r="Z1654" s="700" t="s">
        <v>2263</v>
      </c>
      <c r="AA1654" s="700" t="s">
        <v>2263</v>
      </c>
      <c r="AB1654" s="700" t="s">
        <v>2263</v>
      </c>
      <c r="AC1654" s="700" t="s">
        <v>2263</v>
      </c>
      <c r="AD1654" s="700" t="s">
        <v>2263</v>
      </c>
      <c r="AE1654" s="700" t="s">
        <v>2263</v>
      </c>
      <c r="AF1654" s="700" t="s">
        <v>2263</v>
      </c>
      <c r="AG1654" s="700" t="s">
        <v>2263</v>
      </c>
      <c r="AH1654" s="784"/>
      <c r="AI1654" s="784"/>
      <c r="AJ1654" s="784"/>
      <c r="AK1654" s="784"/>
      <c r="AL1654" s="785"/>
      <c r="AM1654" s="726"/>
      <c r="AN1654" s="726"/>
      <c r="AO1654" s="726"/>
      <c r="AP1654" s="726"/>
      <c r="AQ1654" s="726"/>
      <c r="AR1654" s="726"/>
      <c r="AS1654" s="726"/>
      <c r="AT1654" s="726"/>
      <c r="AU1654" s="726"/>
      <c r="AV1654" s="726"/>
      <c r="AW1654" s="726"/>
      <c r="AX1654" s="726"/>
      <c r="AY1654" s="726"/>
      <c r="AZ1654" s="726"/>
      <c r="BA1654" s="726"/>
      <c r="BB1654" s="726"/>
      <c r="BC1654" s="726"/>
      <c r="BD1654" s="726"/>
      <c r="BE1654" s="726"/>
      <c r="BF1654" s="726"/>
      <c r="BG1654" s="726"/>
      <c r="BH1654" s="726"/>
      <c r="BI1654" s="726"/>
      <c r="BJ1654" s="726"/>
      <c r="BK1654" s="726"/>
      <c r="BL1654" s="726"/>
    </row>
    <row r="1655" spans="1:64" ht="13.5" customHeight="1" outlineLevel="1" x14ac:dyDescent="0.2">
      <c r="A1655" s="806"/>
      <c r="B1655" s="807" t="s">
        <v>2</v>
      </c>
      <c r="C1655" s="799"/>
      <c r="D1655" s="708" t="s">
        <v>2529</v>
      </c>
      <c r="E1655" s="700" t="s">
        <v>2263</v>
      </c>
      <c r="F1655" s="700" t="s">
        <v>2263</v>
      </c>
      <c r="G1655" s="700" t="s">
        <v>2263</v>
      </c>
      <c r="H1655" s="700" t="s">
        <v>2263</v>
      </c>
      <c r="I1655" s="700" t="s">
        <v>2263</v>
      </c>
      <c r="J1655" s="700" t="s">
        <v>2263</v>
      </c>
      <c r="K1655" s="700" t="s">
        <v>2263</v>
      </c>
      <c r="L1655" s="700" t="s">
        <v>2263</v>
      </c>
      <c r="M1655" s="700" t="s">
        <v>2263</v>
      </c>
      <c r="N1655" s="700" t="s">
        <v>2263</v>
      </c>
      <c r="O1655" s="700" t="s">
        <v>2263</v>
      </c>
      <c r="P1655" s="700" t="s">
        <v>2263</v>
      </c>
      <c r="Q1655" s="700" t="s">
        <v>2263</v>
      </c>
      <c r="R1655" s="700" t="s">
        <v>2263</v>
      </c>
      <c r="S1655" s="700" t="s">
        <v>2263</v>
      </c>
      <c r="T1655" s="700" t="s">
        <v>2263</v>
      </c>
      <c r="U1655" s="700" t="s">
        <v>2263</v>
      </c>
      <c r="V1655" s="700" t="s">
        <v>2263</v>
      </c>
      <c r="W1655" s="700" t="s">
        <v>2263</v>
      </c>
      <c r="X1655" s="700" t="s">
        <v>2263</v>
      </c>
      <c r="Y1655" s="700" t="s">
        <v>2263</v>
      </c>
      <c r="Z1655" s="700" t="s">
        <v>2263</v>
      </c>
      <c r="AA1655" s="700" t="s">
        <v>2263</v>
      </c>
      <c r="AB1655" s="700" t="s">
        <v>2263</v>
      </c>
      <c r="AC1655" s="700" t="s">
        <v>2263</v>
      </c>
      <c r="AD1655" s="700" t="s">
        <v>2263</v>
      </c>
      <c r="AE1655" s="700" t="s">
        <v>2263</v>
      </c>
      <c r="AF1655" s="700" t="s">
        <v>2263</v>
      </c>
      <c r="AG1655" s="700" t="s">
        <v>2263</v>
      </c>
      <c r="AH1655" s="784"/>
      <c r="AI1655" s="784"/>
      <c r="AJ1655" s="784"/>
      <c r="AK1655" s="784"/>
      <c r="AL1655" s="785"/>
      <c r="AM1655" s="726"/>
      <c r="AN1655" s="726"/>
      <c r="AO1655" s="726"/>
      <c r="AP1655" s="726"/>
      <c r="AQ1655" s="726"/>
      <c r="AR1655" s="726"/>
      <c r="AS1655" s="726"/>
      <c r="AT1655" s="726"/>
      <c r="AU1655" s="726"/>
      <c r="AV1655" s="726"/>
      <c r="AW1655" s="726"/>
      <c r="AX1655" s="726"/>
      <c r="AY1655" s="726"/>
      <c r="AZ1655" s="726"/>
      <c r="BA1655" s="726"/>
      <c r="BB1655" s="726"/>
      <c r="BC1655" s="726"/>
      <c r="BD1655" s="726"/>
      <c r="BE1655" s="726"/>
      <c r="BF1655" s="726"/>
      <c r="BG1655" s="726"/>
      <c r="BH1655" s="726"/>
      <c r="BI1655" s="726"/>
      <c r="BJ1655" s="726"/>
      <c r="BK1655" s="726"/>
      <c r="BL1655" s="726"/>
    </row>
    <row r="1656" spans="1:64" ht="13.5" customHeight="1" outlineLevel="1" x14ac:dyDescent="0.2">
      <c r="A1656" s="804"/>
      <c r="B1656" s="805" t="s">
        <v>605</v>
      </c>
      <c r="C1656" s="799"/>
      <c r="D1656" s="708" t="s">
        <v>2530</v>
      </c>
      <c r="E1656" s="700" t="s">
        <v>2263</v>
      </c>
      <c r="F1656" s="700" t="s">
        <v>2263</v>
      </c>
      <c r="G1656" s="700" t="s">
        <v>2263</v>
      </c>
      <c r="H1656" s="700" t="s">
        <v>2263</v>
      </c>
      <c r="I1656" s="700" t="s">
        <v>2263</v>
      </c>
      <c r="J1656" s="700" t="s">
        <v>2263</v>
      </c>
      <c r="K1656" s="700" t="s">
        <v>2263</v>
      </c>
      <c r="L1656" s="700" t="s">
        <v>2263</v>
      </c>
      <c r="M1656" s="700" t="s">
        <v>2263</v>
      </c>
      <c r="N1656" s="700" t="s">
        <v>2263</v>
      </c>
      <c r="O1656" s="700" t="s">
        <v>2263</v>
      </c>
      <c r="P1656" s="700" t="s">
        <v>2263</v>
      </c>
      <c r="Q1656" s="700" t="s">
        <v>2263</v>
      </c>
      <c r="R1656" s="700" t="s">
        <v>2263</v>
      </c>
      <c r="S1656" s="700" t="s">
        <v>2263</v>
      </c>
      <c r="T1656" s="700" t="s">
        <v>2263</v>
      </c>
      <c r="U1656" s="700" t="s">
        <v>2263</v>
      </c>
      <c r="V1656" s="700" t="s">
        <v>2263</v>
      </c>
      <c r="W1656" s="700" t="s">
        <v>2263</v>
      </c>
      <c r="X1656" s="700" t="s">
        <v>2263</v>
      </c>
      <c r="Y1656" s="700" t="s">
        <v>2263</v>
      </c>
      <c r="Z1656" s="700" t="s">
        <v>2263</v>
      </c>
      <c r="AA1656" s="700" t="s">
        <v>2263</v>
      </c>
      <c r="AB1656" s="700" t="s">
        <v>2263</v>
      </c>
      <c r="AC1656" s="700" t="s">
        <v>2263</v>
      </c>
      <c r="AD1656" s="700" t="s">
        <v>2263</v>
      </c>
      <c r="AE1656" s="700" t="s">
        <v>2263</v>
      </c>
      <c r="AF1656" s="700" t="s">
        <v>2263</v>
      </c>
      <c r="AG1656" s="700" t="s">
        <v>2263</v>
      </c>
      <c r="AH1656" s="784"/>
      <c r="AI1656" s="784"/>
      <c r="AJ1656" s="784"/>
      <c r="AK1656" s="784"/>
      <c r="AL1656" s="785"/>
      <c r="AM1656" s="726"/>
      <c r="AN1656" s="726"/>
      <c r="AO1656" s="726"/>
      <c r="AP1656" s="726"/>
      <c r="AQ1656" s="726"/>
      <c r="AR1656" s="726"/>
      <c r="AS1656" s="726"/>
      <c r="AT1656" s="726"/>
      <c r="AU1656" s="726"/>
      <c r="AV1656" s="726"/>
      <c r="AW1656" s="726"/>
      <c r="AX1656" s="726"/>
      <c r="AY1656" s="726"/>
      <c r="AZ1656" s="726"/>
      <c r="BA1656" s="726"/>
      <c r="BB1656" s="726"/>
      <c r="BC1656" s="726"/>
      <c r="BD1656" s="726"/>
      <c r="BE1656" s="726"/>
      <c r="BF1656" s="726"/>
      <c r="BG1656" s="726"/>
      <c r="BH1656" s="726"/>
      <c r="BI1656" s="726"/>
      <c r="BJ1656" s="726"/>
      <c r="BK1656" s="726"/>
      <c r="BL1656" s="726"/>
    </row>
    <row r="1657" spans="1:64" ht="13.5" customHeight="1" outlineLevel="1" x14ac:dyDescent="0.2">
      <c r="A1657" s="810"/>
      <c r="B1657" s="798" t="s">
        <v>606</v>
      </c>
      <c r="C1657" s="799"/>
      <c r="D1657" s="708" t="s">
        <v>2531</v>
      </c>
      <c r="E1657" s="700" t="s">
        <v>2263</v>
      </c>
      <c r="F1657" s="700" t="s">
        <v>2263</v>
      </c>
      <c r="G1657" s="700" t="s">
        <v>2263</v>
      </c>
      <c r="H1657" s="700" t="s">
        <v>2263</v>
      </c>
      <c r="I1657" s="700" t="s">
        <v>2263</v>
      </c>
      <c r="J1657" s="700" t="s">
        <v>2263</v>
      </c>
      <c r="K1657" s="700" t="s">
        <v>2263</v>
      </c>
      <c r="L1657" s="700" t="s">
        <v>2263</v>
      </c>
      <c r="M1657" s="700" t="s">
        <v>2263</v>
      </c>
      <c r="N1657" s="700" t="s">
        <v>2263</v>
      </c>
      <c r="O1657" s="700" t="s">
        <v>2263</v>
      </c>
      <c r="P1657" s="700" t="s">
        <v>2263</v>
      </c>
      <c r="Q1657" s="700" t="s">
        <v>2263</v>
      </c>
      <c r="R1657" s="700" t="s">
        <v>2263</v>
      </c>
      <c r="S1657" s="700" t="s">
        <v>2263</v>
      </c>
      <c r="T1657" s="700" t="s">
        <v>2263</v>
      </c>
      <c r="U1657" s="700" t="s">
        <v>2263</v>
      </c>
      <c r="V1657" s="700" t="s">
        <v>2263</v>
      </c>
      <c r="W1657" s="700" t="s">
        <v>2263</v>
      </c>
      <c r="X1657" s="700" t="s">
        <v>2263</v>
      </c>
      <c r="Y1657" s="700" t="s">
        <v>2263</v>
      </c>
      <c r="Z1657" s="700" t="s">
        <v>2263</v>
      </c>
      <c r="AA1657" s="700" t="s">
        <v>2263</v>
      </c>
      <c r="AB1657" s="700" t="s">
        <v>2263</v>
      </c>
      <c r="AC1657" s="700" t="s">
        <v>2263</v>
      </c>
      <c r="AD1657" s="700" t="s">
        <v>2263</v>
      </c>
      <c r="AE1657" s="700" t="s">
        <v>2263</v>
      </c>
      <c r="AF1657" s="700" t="s">
        <v>2263</v>
      </c>
      <c r="AG1657" s="700" t="s">
        <v>2263</v>
      </c>
      <c r="AH1657" s="784"/>
      <c r="AI1657" s="784"/>
      <c r="AJ1657" s="784"/>
      <c r="AK1657" s="784"/>
      <c r="AL1657" s="785"/>
      <c r="AM1657" s="726"/>
      <c r="AN1657" s="726"/>
      <c r="AO1657" s="726"/>
      <c r="AP1657" s="726"/>
      <c r="AQ1657" s="726"/>
      <c r="AR1657" s="726"/>
      <c r="AS1657" s="726"/>
      <c r="AT1657" s="726"/>
      <c r="AU1657" s="726"/>
      <c r="AV1657" s="726"/>
      <c r="AW1657" s="726"/>
      <c r="AX1657" s="726"/>
      <c r="AY1657" s="726"/>
      <c r="AZ1657" s="726"/>
      <c r="BA1657" s="726"/>
      <c r="BB1657" s="726"/>
      <c r="BC1657" s="726"/>
      <c r="BD1657" s="726"/>
      <c r="BE1657" s="726"/>
      <c r="BF1657" s="726"/>
      <c r="BG1657" s="726"/>
      <c r="BH1657" s="726"/>
      <c r="BI1657" s="726"/>
      <c r="BJ1657" s="726"/>
      <c r="BK1657" s="726"/>
      <c r="BL1657" s="726"/>
    </row>
    <row r="1658" spans="1:64" ht="13.5" customHeight="1" outlineLevel="1" x14ac:dyDescent="0.2">
      <c r="A1658" s="804"/>
      <c r="B1658" s="805" t="s">
        <v>607</v>
      </c>
      <c r="C1658" s="799"/>
      <c r="D1658" s="708" t="s">
        <v>2532</v>
      </c>
      <c r="E1658" s="700" t="s">
        <v>2263</v>
      </c>
      <c r="F1658" s="700" t="s">
        <v>2263</v>
      </c>
      <c r="G1658" s="700" t="s">
        <v>2263</v>
      </c>
      <c r="H1658" s="700" t="s">
        <v>2263</v>
      </c>
      <c r="I1658" s="700" t="s">
        <v>2263</v>
      </c>
      <c r="J1658" s="700" t="s">
        <v>2263</v>
      </c>
      <c r="K1658" s="700" t="s">
        <v>2263</v>
      </c>
      <c r="L1658" s="700" t="s">
        <v>2263</v>
      </c>
      <c r="M1658" s="700" t="s">
        <v>2263</v>
      </c>
      <c r="N1658" s="700" t="s">
        <v>2263</v>
      </c>
      <c r="O1658" s="700" t="s">
        <v>2263</v>
      </c>
      <c r="P1658" s="700" t="s">
        <v>2263</v>
      </c>
      <c r="Q1658" s="700" t="s">
        <v>2263</v>
      </c>
      <c r="R1658" s="700" t="s">
        <v>2263</v>
      </c>
      <c r="S1658" s="700" t="s">
        <v>2263</v>
      </c>
      <c r="T1658" s="700" t="s">
        <v>2263</v>
      </c>
      <c r="U1658" s="700" t="s">
        <v>2263</v>
      </c>
      <c r="V1658" s="700" t="s">
        <v>2263</v>
      </c>
      <c r="W1658" s="700" t="s">
        <v>2263</v>
      </c>
      <c r="X1658" s="700" t="s">
        <v>2263</v>
      </c>
      <c r="Y1658" s="700" t="s">
        <v>2263</v>
      </c>
      <c r="Z1658" s="700" t="s">
        <v>2263</v>
      </c>
      <c r="AA1658" s="700" t="s">
        <v>2263</v>
      </c>
      <c r="AB1658" s="700" t="s">
        <v>2263</v>
      </c>
      <c r="AC1658" s="700" t="s">
        <v>2263</v>
      </c>
      <c r="AD1658" s="700" t="s">
        <v>2263</v>
      </c>
      <c r="AE1658" s="700" t="s">
        <v>2263</v>
      </c>
      <c r="AF1658" s="700" t="s">
        <v>2263</v>
      </c>
      <c r="AG1658" s="700" t="s">
        <v>2263</v>
      </c>
      <c r="AH1658" s="784"/>
      <c r="AI1658" s="784"/>
      <c r="AJ1658" s="784"/>
      <c r="AK1658" s="784"/>
      <c r="AL1658" s="785"/>
      <c r="AM1658" s="726"/>
      <c r="AN1658" s="726"/>
      <c r="AO1658" s="726"/>
      <c r="AP1658" s="726"/>
      <c r="AQ1658" s="726"/>
      <c r="AR1658" s="726"/>
      <c r="AS1658" s="726"/>
      <c r="AT1658" s="726"/>
      <c r="AU1658" s="726"/>
      <c r="AV1658" s="726"/>
      <c r="AW1658" s="726"/>
      <c r="AX1658" s="726"/>
      <c r="AY1658" s="726"/>
      <c r="AZ1658" s="726"/>
      <c r="BA1658" s="726"/>
      <c r="BB1658" s="726"/>
      <c r="BC1658" s="726"/>
      <c r="BD1658" s="726"/>
      <c r="BE1658" s="726"/>
      <c r="BF1658" s="726"/>
      <c r="BG1658" s="726"/>
      <c r="BH1658" s="726"/>
      <c r="BI1658" s="726"/>
      <c r="BJ1658" s="726"/>
      <c r="BK1658" s="726"/>
      <c r="BL1658" s="726"/>
    </row>
    <row r="1659" spans="1:64" ht="13.5" customHeight="1" outlineLevel="1" x14ac:dyDescent="0.2">
      <c r="A1659" s="806"/>
      <c r="B1659" s="807" t="s">
        <v>2533</v>
      </c>
      <c r="C1659" s="799"/>
      <c r="D1659" s="708" t="s">
        <v>2534</v>
      </c>
      <c r="E1659" s="700" t="s">
        <v>2263</v>
      </c>
      <c r="F1659" s="700" t="s">
        <v>2263</v>
      </c>
      <c r="G1659" s="700" t="s">
        <v>2263</v>
      </c>
      <c r="H1659" s="700" t="s">
        <v>2263</v>
      </c>
      <c r="I1659" s="700" t="s">
        <v>2263</v>
      </c>
      <c r="J1659" s="700" t="s">
        <v>2263</v>
      </c>
      <c r="K1659" s="700" t="s">
        <v>2263</v>
      </c>
      <c r="L1659" s="700" t="s">
        <v>2263</v>
      </c>
      <c r="M1659" s="700" t="s">
        <v>2263</v>
      </c>
      <c r="N1659" s="700" t="s">
        <v>2263</v>
      </c>
      <c r="O1659" s="700" t="s">
        <v>2263</v>
      </c>
      <c r="P1659" s="700" t="s">
        <v>2263</v>
      </c>
      <c r="Q1659" s="700" t="s">
        <v>2263</v>
      </c>
      <c r="R1659" s="700" t="s">
        <v>2263</v>
      </c>
      <c r="S1659" s="700" t="s">
        <v>2263</v>
      </c>
      <c r="T1659" s="700" t="s">
        <v>2263</v>
      </c>
      <c r="U1659" s="700" t="s">
        <v>2263</v>
      </c>
      <c r="V1659" s="700" t="s">
        <v>2263</v>
      </c>
      <c r="W1659" s="700" t="s">
        <v>2263</v>
      </c>
      <c r="X1659" s="700" t="s">
        <v>2263</v>
      </c>
      <c r="Y1659" s="700" t="s">
        <v>2263</v>
      </c>
      <c r="Z1659" s="700" t="s">
        <v>2263</v>
      </c>
      <c r="AA1659" s="700" t="s">
        <v>2263</v>
      </c>
      <c r="AB1659" s="700" t="s">
        <v>2263</v>
      </c>
      <c r="AC1659" s="700" t="s">
        <v>2263</v>
      </c>
      <c r="AD1659" s="700" t="s">
        <v>2263</v>
      </c>
      <c r="AE1659" s="700" t="s">
        <v>2263</v>
      </c>
      <c r="AF1659" s="700" t="s">
        <v>2263</v>
      </c>
      <c r="AG1659" s="700" t="s">
        <v>2263</v>
      </c>
      <c r="AH1659" s="784"/>
      <c r="AI1659" s="784"/>
      <c r="AJ1659" s="784"/>
      <c r="AK1659" s="784"/>
      <c r="AL1659" s="785"/>
      <c r="AM1659" s="726"/>
      <c r="AN1659" s="726"/>
      <c r="AO1659" s="726"/>
      <c r="AP1659" s="726"/>
      <c r="AQ1659" s="726"/>
      <c r="AR1659" s="726"/>
      <c r="AS1659" s="726"/>
      <c r="AT1659" s="726"/>
      <c r="AU1659" s="726"/>
      <c r="AV1659" s="726"/>
      <c r="AW1659" s="726"/>
      <c r="AX1659" s="726"/>
      <c r="AY1659" s="726"/>
      <c r="AZ1659" s="726"/>
      <c r="BA1659" s="726"/>
      <c r="BB1659" s="726"/>
      <c r="BC1659" s="726"/>
      <c r="BD1659" s="726"/>
      <c r="BE1659" s="726"/>
      <c r="BF1659" s="726"/>
      <c r="BG1659" s="726"/>
      <c r="BH1659" s="726"/>
      <c r="BI1659" s="726"/>
      <c r="BJ1659" s="726"/>
      <c r="BK1659" s="726"/>
      <c r="BL1659" s="726"/>
    </row>
    <row r="1660" spans="1:64" ht="13.5" customHeight="1" outlineLevel="1" x14ac:dyDescent="0.2">
      <c r="A1660" s="806"/>
      <c r="B1660" s="807" t="s">
        <v>2535</v>
      </c>
      <c r="C1660" s="799"/>
      <c r="D1660" s="708" t="s">
        <v>2536</v>
      </c>
      <c r="E1660" s="700" t="s">
        <v>2263</v>
      </c>
      <c r="F1660" s="700" t="s">
        <v>2263</v>
      </c>
      <c r="G1660" s="700" t="s">
        <v>2263</v>
      </c>
      <c r="H1660" s="700" t="s">
        <v>2263</v>
      </c>
      <c r="I1660" s="700" t="s">
        <v>2263</v>
      </c>
      <c r="J1660" s="700" t="s">
        <v>2263</v>
      </c>
      <c r="K1660" s="700" t="s">
        <v>2263</v>
      </c>
      <c r="L1660" s="700" t="s">
        <v>2263</v>
      </c>
      <c r="M1660" s="700" t="s">
        <v>2263</v>
      </c>
      <c r="N1660" s="700" t="s">
        <v>2263</v>
      </c>
      <c r="O1660" s="700" t="s">
        <v>2263</v>
      </c>
      <c r="P1660" s="700" t="s">
        <v>2263</v>
      </c>
      <c r="Q1660" s="700" t="s">
        <v>2263</v>
      </c>
      <c r="R1660" s="700" t="s">
        <v>2263</v>
      </c>
      <c r="S1660" s="700" t="s">
        <v>2263</v>
      </c>
      <c r="T1660" s="700" t="s">
        <v>2263</v>
      </c>
      <c r="U1660" s="700" t="s">
        <v>2263</v>
      </c>
      <c r="V1660" s="700" t="s">
        <v>2263</v>
      </c>
      <c r="W1660" s="700" t="s">
        <v>2263</v>
      </c>
      <c r="X1660" s="700" t="s">
        <v>2263</v>
      </c>
      <c r="Y1660" s="700" t="s">
        <v>2263</v>
      </c>
      <c r="Z1660" s="700" t="s">
        <v>2263</v>
      </c>
      <c r="AA1660" s="700" t="s">
        <v>2263</v>
      </c>
      <c r="AB1660" s="700" t="s">
        <v>2263</v>
      </c>
      <c r="AC1660" s="700" t="s">
        <v>2263</v>
      </c>
      <c r="AD1660" s="700" t="s">
        <v>2263</v>
      </c>
      <c r="AE1660" s="700" t="s">
        <v>2263</v>
      </c>
      <c r="AF1660" s="700" t="s">
        <v>2263</v>
      </c>
      <c r="AG1660" s="700" t="s">
        <v>2263</v>
      </c>
      <c r="AH1660" s="784"/>
      <c r="AI1660" s="784"/>
      <c r="AJ1660" s="784"/>
      <c r="AK1660" s="784"/>
      <c r="AL1660" s="785"/>
      <c r="AM1660" s="726"/>
      <c r="AN1660" s="726"/>
      <c r="AO1660" s="726"/>
      <c r="AP1660" s="726"/>
      <c r="AQ1660" s="726"/>
      <c r="AR1660" s="726"/>
      <c r="AS1660" s="726"/>
      <c r="AT1660" s="726"/>
      <c r="AU1660" s="726"/>
      <c r="AV1660" s="726"/>
      <c r="AW1660" s="726"/>
      <c r="AX1660" s="726"/>
      <c r="AY1660" s="726"/>
      <c r="AZ1660" s="726"/>
      <c r="BA1660" s="726"/>
      <c r="BB1660" s="726"/>
      <c r="BC1660" s="726"/>
      <c r="BD1660" s="726"/>
      <c r="BE1660" s="726"/>
      <c r="BF1660" s="726"/>
      <c r="BG1660" s="726"/>
      <c r="BH1660" s="726"/>
      <c r="BI1660" s="726"/>
      <c r="BJ1660" s="726"/>
      <c r="BK1660" s="726"/>
      <c r="BL1660" s="726"/>
    </row>
    <row r="1661" spans="1:64" ht="13.5" customHeight="1" outlineLevel="1" x14ac:dyDescent="0.2">
      <c r="A1661" s="806"/>
      <c r="B1661" s="807" t="s">
        <v>2537</v>
      </c>
      <c r="C1661" s="799"/>
      <c r="D1661" s="708" t="s">
        <v>2538</v>
      </c>
      <c r="E1661" s="700" t="s">
        <v>2263</v>
      </c>
      <c r="F1661" s="700" t="s">
        <v>2263</v>
      </c>
      <c r="G1661" s="700" t="s">
        <v>2263</v>
      </c>
      <c r="H1661" s="700" t="s">
        <v>2263</v>
      </c>
      <c r="I1661" s="700" t="s">
        <v>2263</v>
      </c>
      <c r="J1661" s="700" t="s">
        <v>2263</v>
      </c>
      <c r="K1661" s="700" t="s">
        <v>2263</v>
      </c>
      <c r="L1661" s="700" t="s">
        <v>2263</v>
      </c>
      <c r="M1661" s="700" t="s">
        <v>2263</v>
      </c>
      <c r="N1661" s="700" t="s">
        <v>2263</v>
      </c>
      <c r="O1661" s="700" t="s">
        <v>2263</v>
      </c>
      <c r="P1661" s="700" t="s">
        <v>2263</v>
      </c>
      <c r="Q1661" s="700" t="s">
        <v>2263</v>
      </c>
      <c r="R1661" s="700" t="s">
        <v>2263</v>
      </c>
      <c r="S1661" s="700" t="s">
        <v>2263</v>
      </c>
      <c r="T1661" s="700" t="s">
        <v>2263</v>
      </c>
      <c r="U1661" s="700" t="s">
        <v>2263</v>
      </c>
      <c r="V1661" s="700" t="s">
        <v>2263</v>
      </c>
      <c r="W1661" s="700" t="s">
        <v>2263</v>
      </c>
      <c r="X1661" s="700" t="s">
        <v>2263</v>
      </c>
      <c r="Y1661" s="700" t="s">
        <v>2263</v>
      </c>
      <c r="Z1661" s="700" t="s">
        <v>2263</v>
      </c>
      <c r="AA1661" s="700" t="s">
        <v>2263</v>
      </c>
      <c r="AB1661" s="700" t="s">
        <v>2263</v>
      </c>
      <c r="AC1661" s="700" t="s">
        <v>2263</v>
      </c>
      <c r="AD1661" s="700" t="s">
        <v>2263</v>
      </c>
      <c r="AE1661" s="700" t="s">
        <v>2263</v>
      </c>
      <c r="AF1661" s="700" t="s">
        <v>2263</v>
      </c>
      <c r="AG1661" s="700" t="s">
        <v>2263</v>
      </c>
      <c r="AH1661" s="784"/>
      <c r="AI1661" s="784"/>
      <c r="AJ1661" s="784"/>
      <c r="AK1661" s="784"/>
      <c r="AL1661" s="785"/>
      <c r="AM1661" s="726"/>
      <c r="AN1661" s="726"/>
      <c r="AO1661" s="726"/>
      <c r="AP1661" s="726"/>
      <c r="AQ1661" s="726"/>
      <c r="AR1661" s="726"/>
      <c r="AS1661" s="726"/>
      <c r="AT1661" s="726"/>
      <c r="AU1661" s="726"/>
      <c r="AV1661" s="726"/>
      <c r="AW1661" s="726"/>
      <c r="AX1661" s="726"/>
      <c r="AY1661" s="726"/>
      <c r="AZ1661" s="726"/>
      <c r="BA1661" s="726"/>
      <c r="BB1661" s="726"/>
      <c r="BC1661" s="726"/>
      <c r="BD1661" s="726"/>
      <c r="BE1661" s="726"/>
      <c r="BF1661" s="726"/>
      <c r="BG1661" s="726"/>
      <c r="BH1661" s="726"/>
      <c r="BI1661" s="726"/>
      <c r="BJ1661" s="726"/>
      <c r="BK1661" s="726"/>
      <c r="BL1661" s="726"/>
    </row>
    <row r="1662" spans="1:64" ht="13.5" customHeight="1" outlineLevel="1" x14ac:dyDescent="0.2">
      <c r="A1662" s="806"/>
      <c r="B1662" s="807" t="s">
        <v>2539</v>
      </c>
      <c r="C1662" s="799"/>
      <c r="D1662" s="708" t="s">
        <v>2540</v>
      </c>
      <c r="E1662" s="700" t="s">
        <v>2263</v>
      </c>
      <c r="F1662" s="700" t="s">
        <v>2263</v>
      </c>
      <c r="G1662" s="700" t="s">
        <v>2263</v>
      </c>
      <c r="H1662" s="700" t="s">
        <v>2263</v>
      </c>
      <c r="I1662" s="700" t="s">
        <v>2263</v>
      </c>
      <c r="J1662" s="700" t="s">
        <v>2263</v>
      </c>
      <c r="K1662" s="700" t="s">
        <v>2263</v>
      </c>
      <c r="L1662" s="700" t="s">
        <v>2263</v>
      </c>
      <c r="M1662" s="700" t="s">
        <v>2263</v>
      </c>
      <c r="N1662" s="700" t="s">
        <v>2263</v>
      </c>
      <c r="O1662" s="700" t="s">
        <v>2263</v>
      </c>
      <c r="P1662" s="700" t="s">
        <v>2263</v>
      </c>
      <c r="Q1662" s="700" t="s">
        <v>2263</v>
      </c>
      <c r="R1662" s="700" t="s">
        <v>2263</v>
      </c>
      <c r="S1662" s="700" t="s">
        <v>2263</v>
      </c>
      <c r="T1662" s="700" t="s">
        <v>2263</v>
      </c>
      <c r="U1662" s="700" t="s">
        <v>2263</v>
      </c>
      <c r="V1662" s="700" t="s">
        <v>2263</v>
      </c>
      <c r="W1662" s="700" t="s">
        <v>2263</v>
      </c>
      <c r="X1662" s="700" t="s">
        <v>2263</v>
      </c>
      <c r="Y1662" s="700" t="s">
        <v>2263</v>
      </c>
      <c r="Z1662" s="700" t="s">
        <v>2263</v>
      </c>
      <c r="AA1662" s="700" t="s">
        <v>2263</v>
      </c>
      <c r="AB1662" s="700" t="s">
        <v>2263</v>
      </c>
      <c r="AC1662" s="700" t="s">
        <v>2263</v>
      </c>
      <c r="AD1662" s="700" t="s">
        <v>2263</v>
      </c>
      <c r="AE1662" s="700" t="s">
        <v>2263</v>
      </c>
      <c r="AF1662" s="700" t="s">
        <v>2263</v>
      </c>
      <c r="AG1662" s="700" t="s">
        <v>2263</v>
      </c>
      <c r="AH1662" s="784"/>
      <c r="AI1662" s="784"/>
      <c r="AJ1662" s="784"/>
      <c r="AK1662" s="784"/>
      <c r="AL1662" s="785"/>
      <c r="AM1662" s="726"/>
      <c r="AN1662" s="726"/>
      <c r="AO1662" s="726"/>
      <c r="AP1662" s="726"/>
      <c r="AQ1662" s="726"/>
      <c r="AR1662" s="726"/>
      <c r="AS1662" s="726"/>
      <c r="AT1662" s="726"/>
      <c r="AU1662" s="726"/>
      <c r="AV1662" s="726"/>
      <c r="AW1662" s="726"/>
      <c r="AX1662" s="726"/>
      <c r="AY1662" s="726"/>
      <c r="AZ1662" s="726"/>
      <c r="BA1662" s="726"/>
      <c r="BB1662" s="726"/>
      <c r="BC1662" s="726"/>
      <c r="BD1662" s="726"/>
      <c r="BE1662" s="726"/>
      <c r="BF1662" s="726"/>
      <c r="BG1662" s="726"/>
      <c r="BH1662" s="726"/>
      <c r="BI1662" s="726"/>
      <c r="BJ1662" s="726"/>
      <c r="BK1662" s="726"/>
      <c r="BL1662" s="726"/>
    </row>
    <row r="1663" spans="1:64" ht="13.5" customHeight="1" outlineLevel="1" x14ac:dyDescent="0.2">
      <c r="A1663" s="806"/>
      <c r="B1663" s="807" t="s">
        <v>2541</v>
      </c>
      <c r="C1663" s="799"/>
      <c r="D1663" s="708" t="s">
        <v>2542</v>
      </c>
      <c r="E1663" s="700" t="s">
        <v>2263</v>
      </c>
      <c r="F1663" s="700" t="s">
        <v>2263</v>
      </c>
      <c r="G1663" s="700" t="s">
        <v>2263</v>
      </c>
      <c r="H1663" s="700" t="s">
        <v>2263</v>
      </c>
      <c r="I1663" s="700" t="s">
        <v>2263</v>
      </c>
      <c r="J1663" s="700" t="s">
        <v>2263</v>
      </c>
      <c r="K1663" s="700" t="s">
        <v>2263</v>
      </c>
      <c r="L1663" s="700" t="s">
        <v>2263</v>
      </c>
      <c r="M1663" s="700" t="s">
        <v>2263</v>
      </c>
      <c r="N1663" s="700" t="s">
        <v>2263</v>
      </c>
      <c r="O1663" s="700" t="s">
        <v>2263</v>
      </c>
      <c r="P1663" s="700" t="s">
        <v>2263</v>
      </c>
      <c r="Q1663" s="700" t="s">
        <v>2263</v>
      </c>
      <c r="R1663" s="700" t="s">
        <v>2263</v>
      </c>
      <c r="S1663" s="700" t="s">
        <v>2263</v>
      </c>
      <c r="T1663" s="700" t="s">
        <v>2263</v>
      </c>
      <c r="U1663" s="700" t="s">
        <v>2263</v>
      </c>
      <c r="V1663" s="700" t="s">
        <v>2263</v>
      </c>
      <c r="W1663" s="700" t="s">
        <v>2263</v>
      </c>
      <c r="X1663" s="700" t="s">
        <v>2263</v>
      </c>
      <c r="Y1663" s="700" t="s">
        <v>2263</v>
      </c>
      <c r="Z1663" s="700" t="s">
        <v>2263</v>
      </c>
      <c r="AA1663" s="700" t="s">
        <v>2263</v>
      </c>
      <c r="AB1663" s="700" t="s">
        <v>2263</v>
      </c>
      <c r="AC1663" s="700" t="s">
        <v>2263</v>
      </c>
      <c r="AD1663" s="700" t="s">
        <v>2263</v>
      </c>
      <c r="AE1663" s="700" t="s">
        <v>2263</v>
      </c>
      <c r="AF1663" s="700" t="s">
        <v>2263</v>
      </c>
      <c r="AG1663" s="700" t="s">
        <v>2263</v>
      </c>
      <c r="AH1663" s="784"/>
      <c r="AI1663" s="784"/>
      <c r="AJ1663" s="784"/>
      <c r="AK1663" s="784"/>
      <c r="AL1663" s="785"/>
      <c r="AM1663" s="726"/>
      <c r="AN1663" s="726"/>
      <c r="AO1663" s="726"/>
      <c r="AP1663" s="726"/>
      <c r="AQ1663" s="726"/>
      <c r="AR1663" s="726"/>
      <c r="AS1663" s="726"/>
      <c r="AT1663" s="726"/>
      <c r="AU1663" s="726"/>
      <c r="AV1663" s="726"/>
      <c r="AW1663" s="726"/>
      <c r="AX1663" s="726"/>
      <c r="AY1663" s="726"/>
      <c r="AZ1663" s="726"/>
      <c r="BA1663" s="726"/>
      <c r="BB1663" s="726"/>
      <c r="BC1663" s="726"/>
      <c r="BD1663" s="726"/>
      <c r="BE1663" s="726"/>
      <c r="BF1663" s="726"/>
      <c r="BG1663" s="726"/>
      <c r="BH1663" s="726"/>
      <c r="BI1663" s="726"/>
      <c r="BJ1663" s="726"/>
      <c r="BK1663" s="726"/>
      <c r="BL1663" s="726"/>
    </row>
    <row r="1664" spans="1:64" ht="13.5" customHeight="1" outlineLevel="1" x14ac:dyDescent="0.2">
      <c r="A1664" s="804"/>
      <c r="B1664" s="805" t="s">
        <v>608</v>
      </c>
      <c r="C1664" s="799"/>
      <c r="D1664" s="708" t="s">
        <v>2543</v>
      </c>
      <c r="E1664" s="700" t="s">
        <v>2263</v>
      </c>
      <c r="F1664" s="700" t="s">
        <v>2263</v>
      </c>
      <c r="G1664" s="700" t="s">
        <v>2263</v>
      </c>
      <c r="H1664" s="700" t="s">
        <v>2263</v>
      </c>
      <c r="I1664" s="700" t="s">
        <v>2263</v>
      </c>
      <c r="J1664" s="700" t="s">
        <v>2263</v>
      </c>
      <c r="K1664" s="700" t="s">
        <v>2263</v>
      </c>
      <c r="L1664" s="700" t="s">
        <v>2263</v>
      </c>
      <c r="M1664" s="700" t="s">
        <v>2263</v>
      </c>
      <c r="N1664" s="700" t="s">
        <v>2263</v>
      </c>
      <c r="O1664" s="700" t="s">
        <v>2263</v>
      </c>
      <c r="P1664" s="700" t="s">
        <v>2263</v>
      </c>
      <c r="Q1664" s="700" t="s">
        <v>2263</v>
      </c>
      <c r="R1664" s="700" t="s">
        <v>2263</v>
      </c>
      <c r="S1664" s="700" t="s">
        <v>2263</v>
      </c>
      <c r="T1664" s="700" t="s">
        <v>2263</v>
      </c>
      <c r="U1664" s="700" t="s">
        <v>2263</v>
      </c>
      <c r="V1664" s="700" t="s">
        <v>2263</v>
      </c>
      <c r="W1664" s="700" t="s">
        <v>2263</v>
      </c>
      <c r="X1664" s="700" t="s">
        <v>2263</v>
      </c>
      <c r="Y1664" s="700" t="s">
        <v>2263</v>
      </c>
      <c r="Z1664" s="700" t="s">
        <v>2263</v>
      </c>
      <c r="AA1664" s="700" t="s">
        <v>2263</v>
      </c>
      <c r="AB1664" s="700" t="s">
        <v>2263</v>
      </c>
      <c r="AC1664" s="700" t="s">
        <v>2263</v>
      </c>
      <c r="AD1664" s="700" t="s">
        <v>2263</v>
      </c>
      <c r="AE1664" s="700" t="s">
        <v>2263</v>
      </c>
      <c r="AF1664" s="700" t="s">
        <v>2263</v>
      </c>
      <c r="AG1664" s="700" t="s">
        <v>2263</v>
      </c>
      <c r="AH1664" s="784"/>
      <c r="AI1664" s="784"/>
      <c r="AJ1664" s="784"/>
      <c r="AK1664" s="784"/>
      <c r="AL1664" s="785"/>
      <c r="AM1664" s="726"/>
      <c r="AN1664" s="726"/>
      <c r="AO1664" s="726"/>
      <c r="AP1664" s="726"/>
      <c r="AQ1664" s="726"/>
      <c r="AR1664" s="726"/>
      <c r="AS1664" s="726"/>
      <c r="AT1664" s="726"/>
      <c r="AU1664" s="726"/>
      <c r="AV1664" s="726"/>
      <c r="AW1664" s="726"/>
      <c r="AX1664" s="726"/>
      <c r="AY1664" s="726"/>
      <c r="AZ1664" s="726"/>
      <c r="BA1664" s="726"/>
      <c r="BB1664" s="726"/>
      <c r="BC1664" s="726"/>
      <c r="BD1664" s="726"/>
      <c r="BE1664" s="726"/>
      <c r="BF1664" s="726"/>
      <c r="BG1664" s="726"/>
      <c r="BH1664" s="726"/>
      <c r="BI1664" s="726"/>
      <c r="BJ1664" s="726"/>
      <c r="BK1664" s="726"/>
      <c r="BL1664" s="726"/>
    </row>
    <row r="1665" spans="1:64" ht="13.5" customHeight="1" outlineLevel="1" x14ac:dyDescent="0.2">
      <c r="A1665" s="806"/>
      <c r="B1665" s="807" t="s">
        <v>2544</v>
      </c>
      <c r="C1665" s="799"/>
      <c r="D1665" s="708" t="s">
        <v>2545</v>
      </c>
      <c r="E1665" s="700" t="s">
        <v>2263</v>
      </c>
      <c r="F1665" s="700" t="s">
        <v>2263</v>
      </c>
      <c r="G1665" s="700" t="s">
        <v>2263</v>
      </c>
      <c r="H1665" s="700" t="s">
        <v>2263</v>
      </c>
      <c r="I1665" s="700" t="s">
        <v>2263</v>
      </c>
      <c r="J1665" s="700" t="s">
        <v>2263</v>
      </c>
      <c r="K1665" s="700" t="s">
        <v>2263</v>
      </c>
      <c r="L1665" s="700" t="s">
        <v>2263</v>
      </c>
      <c r="M1665" s="700" t="s">
        <v>2263</v>
      </c>
      <c r="N1665" s="700" t="s">
        <v>2263</v>
      </c>
      <c r="O1665" s="700" t="s">
        <v>2263</v>
      </c>
      <c r="P1665" s="700" t="s">
        <v>2263</v>
      </c>
      <c r="Q1665" s="700" t="s">
        <v>2263</v>
      </c>
      <c r="R1665" s="700" t="s">
        <v>2263</v>
      </c>
      <c r="S1665" s="700" t="s">
        <v>2263</v>
      </c>
      <c r="T1665" s="700" t="s">
        <v>2263</v>
      </c>
      <c r="U1665" s="700" t="s">
        <v>2263</v>
      </c>
      <c r="V1665" s="700" t="s">
        <v>2263</v>
      </c>
      <c r="W1665" s="700" t="s">
        <v>2263</v>
      </c>
      <c r="X1665" s="700" t="s">
        <v>2263</v>
      </c>
      <c r="Y1665" s="700" t="s">
        <v>2263</v>
      </c>
      <c r="Z1665" s="700" t="s">
        <v>2263</v>
      </c>
      <c r="AA1665" s="700" t="s">
        <v>2263</v>
      </c>
      <c r="AB1665" s="700" t="s">
        <v>2263</v>
      </c>
      <c r="AC1665" s="700" t="s">
        <v>2263</v>
      </c>
      <c r="AD1665" s="700" t="s">
        <v>2263</v>
      </c>
      <c r="AE1665" s="700" t="s">
        <v>2263</v>
      </c>
      <c r="AF1665" s="700" t="s">
        <v>2263</v>
      </c>
      <c r="AG1665" s="700" t="s">
        <v>2263</v>
      </c>
      <c r="AH1665" s="784"/>
      <c r="AI1665" s="784"/>
      <c r="AJ1665" s="784"/>
      <c r="AK1665" s="784"/>
      <c r="AL1665" s="785"/>
      <c r="AM1665" s="726"/>
      <c r="AN1665" s="726"/>
      <c r="AO1665" s="726"/>
      <c r="AP1665" s="726"/>
      <c r="AQ1665" s="726"/>
      <c r="AR1665" s="726"/>
      <c r="AS1665" s="726"/>
      <c r="AT1665" s="726"/>
      <c r="AU1665" s="726"/>
      <c r="AV1665" s="726"/>
      <c r="AW1665" s="726"/>
      <c r="AX1665" s="726"/>
      <c r="AY1665" s="726"/>
      <c r="AZ1665" s="726"/>
      <c r="BA1665" s="726"/>
      <c r="BB1665" s="726"/>
      <c r="BC1665" s="726"/>
      <c r="BD1665" s="726"/>
      <c r="BE1665" s="726"/>
      <c r="BF1665" s="726"/>
      <c r="BG1665" s="726"/>
      <c r="BH1665" s="726"/>
      <c r="BI1665" s="726"/>
      <c r="BJ1665" s="726"/>
      <c r="BK1665" s="726"/>
      <c r="BL1665" s="726"/>
    </row>
    <row r="1666" spans="1:64" ht="13.5" customHeight="1" outlineLevel="1" x14ac:dyDescent="0.2">
      <c r="A1666" s="806"/>
      <c r="B1666" s="807" t="s">
        <v>2546</v>
      </c>
      <c r="C1666" s="799"/>
      <c r="D1666" s="708" t="s">
        <v>2547</v>
      </c>
      <c r="E1666" s="700" t="s">
        <v>2263</v>
      </c>
      <c r="F1666" s="700" t="s">
        <v>2263</v>
      </c>
      <c r="G1666" s="700" t="s">
        <v>2263</v>
      </c>
      <c r="H1666" s="700" t="s">
        <v>2263</v>
      </c>
      <c r="I1666" s="700" t="s">
        <v>2263</v>
      </c>
      <c r="J1666" s="700" t="s">
        <v>2263</v>
      </c>
      <c r="K1666" s="700" t="s">
        <v>2263</v>
      </c>
      <c r="L1666" s="700" t="s">
        <v>2263</v>
      </c>
      <c r="M1666" s="700" t="s">
        <v>2263</v>
      </c>
      <c r="N1666" s="700" t="s">
        <v>2263</v>
      </c>
      <c r="O1666" s="700" t="s">
        <v>2263</v>
      </c>
      <c r="P1666" s="700" t="s">
        <v>2263</v>
      </c>
      <c r="Q1666" s="700" t="s">
        <v>2263</v>
      </c>
      <c r="R1666" s="700" t="s">
        <v>2263</v>
      </c>
      <c r="S1666" s="700" t="s">
        <v>2263</v>
      </c>
      <c r="T1666" s="700" t="s">
        <v>2263</v>
      </c>
      <c r="U1666" s="700" t="s">
        <v>2263</v>
      </c>
      <c r="V1666" s="700" t="s">
        <v>2263</v>
      </c>
      <c r="W1666" s="700" t="s">
        <v>2263</v>
      </c>
      <c r="X1666" s="700" t="s">
        <v>2263</v>
      </c>
      <c r="Y1666" s="700" t="s">
        <v>2263</v>
      </c>
      <c r="Z1666" s="700" t="s">
        <v>2263</v>
      </c>
      <c r="AA1666" s="700" t="s">
        <v>2263</v>
      </c>
      <c r="AB1666" s="700" t="s">
        <v>2263</v>
      </c>
      <c r="AC1666" s="700" t="s">
        <v>2263</v>
      </c>
      <c r="AD1666" s="700" t="s">
        <v>2263</v>
      </c>
      <c r="AE1666" s="700" t="s">
        <v>2263</v>
      </c>
      <c r="AF1666" s="700" t="s">
        <v>2263</v>
      </c>
      <c r="AG1666" s="700" t="s">
        <v>2263</v>
      </c>
      <c r="AH1666" s="784"/>
      <c r="AI1666" s="784"/>
      <c r="AJ1666" s="784"/>
      <c r="AK1666" s="784"/>
      <c r="AL1666" s="785"/>
      <c r="AM1666" s="726"/>
      <c r="AN1666" s="726"/>
      <c r="AO1666" s="726"/>
      <c r="AP1666" s="726"/>
      <c r="AQ1666" s="726"/>
      <c r="AR1666" s="726"/>
      <c r="AS1666" s="726"/>
      <c r="AT1666" s="726"/>
      <c r="AU1666" s="726"/>
      <c r="AV1666" s="726"/>
      <c r="AW1666" s="726"/>
      <c r="AX1666" s="726"/>
      <c r="AY1666" s="726"/>
      <c r="AZ1666" s="726"/>
      <c r="BA1666" s="726"/>
      <c r="BB1666" s="726"/>
      <c r="BC1666" s="726"/>
      <c r="BD1666" s="726"/>
      <c r="BE1666" s="726"/>
      <c r="BF1666" s="726"/>
      <c r="BG1666" s="726"/>
      <c r="BH1666" s="726"/>
      <c r="BI1666" s="726"/>
      <c r="BJ1666" s="726"/>
      <c r="BK1666" s="726"/>
      <c r="BL1666" s="726"/>
    </row>
    <row r="1667" spans="1:64" ht="13.5" customHeight="1" outlineLevel="1" x14ac:dyDescent="0.2">
      <c r="A1667" s="806"/>
      <c r="B1667" s="807" t="s">
        <v>2548</v>
      </c>
      <c r="C1667" s="799"/>
      <c r="D1667" s="708" t="s">
        <v>2549</v>
      </c>
      <c r="E1667" s="700" t="s">
        <v>2263</v>
      </c>
      <c r="F1667" s="700" t="s">
        <v>2263</v>
      </c>
      <c r="G1667" s="700" t="s">
        <v>2263</v>
      </c>
      <c r="H1667" s="700" t="s">
        <v>2263</v>
      </c>
      <c r="I1667" s="700" t="s">
        <v>2263</v>
      </c>
      <c r="J1667" s="700" t="s">
        <v>2263</v>
      </c>
      <c r="K1667" s="700" t="s">
        <v>2263</v>
      </c>
      <c r="L1667" s="700" t="s">
        <v>2263</v>
      </c>
      <c r="M1667" s="700" t="s">
        <v>2263</v>
      </c>
      <c r="N1667" s="700" t="s">
        <v>2263</v>
      </c>
      <c r="O1667" s="700" t="s">
        <v>2263</v>
      </c>
      <c r="P1667" s="700" t="s">
        <v>2263</v>
      </c>
      <c r="Q1667" s="700" t="s">
        <v>2263</v>
      </c>
      <c r="R1667" s="700" t="s">
        <v>2263</v>
      </c>
      <c r="S1667" s="700" t="s">
        <v>2263</v>
      </c>
      <c r="T1667" s="700" t="s">
        <v>2263</v>
      </c>
      <c r="U1667" s="700" t="s">
        <v>2263</v>
      </c>
      <c r="V1667" s="700" t="s">
        <v>2263</v>
      </c>
      <c r="W1667" s="700" t="s">
        <v>2263</v>
      </c>
      <c r="X1667" s="700" t="s">
        <v>2263</v>
      </c>
      <c r="Y1667" s="700" t="s">
        <v>2263</v>
      </c>
      <c r="Z1667" s="700" t="s">
        <v>2263</v>
      </c>
      <c r="AA1667" s="700" t="s">
        <v>2263</v>
      </c>
      <c r="AB1667" s="700" t="s">
        <v>2263</v>
      </c>
      <c r="AC1667" s="700" t="s">
        <v>2263</v>
      </c>
      <c r="AD1667" s="700" t="s">
        <v>2263</v>
      </c>
      <c r="AE1667" s="700" t="s">
        <v>2263</v>
      </c>
      <c r="AF1667" s="700" t="s">
        <v>2263</v>
      </c>
      <c r="AG1667" s="700" t="s">
        <v>2263</v>
      </c>
      <c r="AH1667" s="784"/>
      <c r="AI1667" s="784"/>
      <c r="AJ1667" s="784"/>
      <c r="AK1667" s="784"/>
      <c r="AL1667" s="785"/>
      <c r="AM1667" s="726"/>
      <c r="AN1667" s="726"/>
      <c r="AO1667" s="726"/>
      <c r="AP1667" s="726"/>
      <c r="AQ1667" s="726"/>
      <c r="AR1667" s="726"/>
      <c r="AS1667" s="726"/>
      <c r="AT1667" s="726"/>
      <c r="AU1667" s="726"/>
      <c r="AV1667" s="726"/>
      <c r="AW1667" s="726"/>
      <c r="AX1667" s="726"/>
      <c r="AY1667" s="726"/>
      <c r="AZ1667" s="726"/>
      <c r="BA1667" s="726"/>
      <c r="BB1667" s="726"/>
      <c r="BC1667" s="726"/>
      <c r="BD1667" s="726"/>
      <c r="BE1667" s="726"/>
      <c r="BF1667" s="726"/>
      <c r="BG1667" s="726"/>
      <c r="BH1667" s="726"/>
      <c r="BI1667" s="726"/>
      <c r="BJ1667" s="726"/>
      <c r="BK1667" s="726"/>
      <c r="BL1667" s="726"/>
    </row>
    <row r="1668" spans="1:64" ht="13.5" customHeight="1" outlineLevel="1" x14ac:dyDescent="0.2">
      <c r="A1668" s="806"/>
      <c r="B1668" s="807" t="s">
        <v>2550</v>
      </c>
      <c r="C1668" s="799"/>
      <c r="D1668" s="708" t="s">
        <v>2551</v>
      </c>
      <c r="E1668" s="700" t="s">
        <v>2263</v>
      </c>
      <c r="F1668" s="700" t="s">
        <v>2263</v>
      </c>
      <c r="G1668" s="700" t="s">
        <v>2263</v>
      </c>
      <c r="H1668" s="700" t="s">
        <v>2263</v>
      </c>
      <c r="I1668" s="700" t="s">
        <v>2263</v>
      </c>
      <c r="J1668" s="700" t="s">
        <v>2263</v>
      </c>
      <c r="K1668" s="700" t="s">
        <v>2263</v>
      </c>
      <c r="L1668" s="700" t="s">
        <v>2263</v>
      </c>
      <c r="M1668" s="700" t="s">
        <v>2263</v>
      </c>
      <c r="N1668" s="700" t="s">
        <v>2263</v>
      </c>
      <c r="O1668" s="700" t="s">
        <v>2263</v>
      </c>
      <c r="P1668" s="700" t="s">
        <v>2263</v>
      </c>
      <c r="Q1668" s="700" t="s">
        <v>2263</v>
      </c>
      <c r="R1668" s="700" t="s">
        <v>2263</v>
      </c>
      <c r="S1668" s="700" t="s">
        <v>2263</v>
      </c>
      <c r="T1668" s="700" t="s">
        <v>2263</v>
      </c>
      <c r="U1668" s="700" t="s">
        <v>2263</v>
      </c>
      <c r="V1668" s="700" t="s">
        <v>2263</v>
      </c>
      <c r="W1668" s="700" t="s">
        <v>2263</v>
      </c>
      <c r="X1668" s="700" t="s">
        <v>2263</v>
      </c>
      <c r="Y1668" s="700" t="s">
        <v>2263</v>
      </c>
      <c r="Z1668" s="700" t="s">
        <v>2263</v>
      </c>
      <c r="AA1668" s="700" t="s">
        <v>2263</v>
      </c>
      <c r="AB1668" s="700" t="s">
        <v>2263</v>
      </c>
      <c r="AC1668" s="700" t="s">
        <v>2263</v>
      </c>
      <c r="AD1668" s="700" t="s">
        <v>2263</v>
      </c>
      <c r="AE1668" s="700" t="s">
        <v>2263</v>
      </c>
      <c r="AF1668" s="700" t="s">
        <v>2263</v>
      </c>
      <c r="AG1668" s="700" t="s">
        <v>2263</v>
      </c>
      <c r="AH1668" s="784"/>
      <c r="AI1668" s="784"/>
      <c r="AJ1668" s="784"/>
      <c r="AK1668" s="784"/>
      <c r="AL1668" s="785"/>
      <c r="AM1668" s="726"/>
      <c r="AN1668" s="726"/>
      <c r="AO1668" s="726"/>
      <c r="AP1668" s="726"/>
      <c r="AQ1668" s="726"/>
      <c r="AR1668" s="726"/>
      <c r="AS1668" s="726"/>
      <c r="AT1668" s="726"/>
      <c r="AU1668" s="726"/>
      <c r="AV1668" s="726"/>
      <c r="AW1668" s="726"/>
      <c r="AX1668" s="726"/>
      <c r="AY1668" s="726"/>
      <c r="AZ1668" s="726"/>
      <c r="BA1668" s="726"/>
      <c r="BB1668" s="726"/>
      <c r="BC1668" s="726"/>
      <c r="BD1668" s="726"/>
      <c r="BE1668" s="726"/>
      <c r="BF1668" s="726"/>
      <c r="BG1668" s="726"/>
      <c r="BH1668" s="726"/>
      <c r="BI1668" s="726"/>
      <c r="BJ1668" s="726"/>
      <c r="BK1668" s="726"/>
      <c r="BL1668" s="726"/>
    </row>
    <row r="1669" spans="1:64" ht="13.5" customHeight="1" outlineLevel="1" x14ac:dyDescent="0.2">
      <c r="A1669" s="810"/>
      <c r="B1669" s="798" t="s">
        <v>609</v>
      </c>
      <c r="C1669" s="799"/>
      <c r="D1669" s="708" t="s">
        <v>2552</v>
      </c>
      <c r="E1669" s="700" t="s">
        <v>2263</v>
      </c>
      <c r="F1669" s="700" t="s">
        <v>2263</v>
      </c>
      <c r="G1669" s="700" t="s">
        <v>2263</v>
      </c>
      <c r="H1669" s="700" t="s">
        <v>2263</v>
      </c>
      <c r="I1669" s="700" t="s">
        <v>2263</v>
      </c>
      <c r="J1669" s="700" t="s">
        <v>2263</v>
      </c>
      <c r="K1669" s="700" t="s">
        <v>2263</v>
      </c>
      <c r="L1669" s="700" t="s">
        <v>2263</v>
      </c>
      <c r="M1669" s="700" t="s">
        <v>2263</v>
      </c>
      <c r="N1669" s="700" t="s">
        <v>2263</v>
      </c>
      <c r="O1669" s="700" t="s">
        <v>2263</v>
      </c>
      <c r="P1669" s="700" t="s">
        <v>2263</v>
      </c>
      <c r="Q1669" s="700" t="s">
        <v>2263</v>
      </c>
      <c r="R1669" s="700" t="s">
        <v>2263</v>
      </c>
      <c r="S1669" s="700" t="s">
        <v>2263</v>
      </c>
      <c r="T1669" s="700" t="s">
        <v>2263</v>
      </c>
      <c r="U1669" s="700" t="s">
        <v>2263</v>
      </c>
      <c r="V1669" s="700" t="s">
        <v>2263</v>
      </c>
      <c r="W1669" s="700" t="s">
        <v>2263</v>
      </c>
      <c r="X1669" s="700" t="s">
        <v>2263</v>
      </c>
      <c r="Y1669" s="700" t="s">
        <v>2263</v>
      </c>
      <c r="Z1669" s="700" t="s">
        <v>2263</v>
      </c>
      <c r="AA1669" s="700" t="s">
        <v>2263</v>
      </c>
      <c r="AB1669" s="700" t="s">
        <v>2263</v>
      </c>
      <c r="AC1669" s="700" t="s">
        <v>2263</v>
      </c>
      <c r="AD1669" s="700" t="s">
        <v>2263</v>
      </c>
      <c r="AE1669" s="700" t="s">
        <v>2263</v>
      </c>
      <c r="AF1669" s="700" t="s">
        <v>2263</v>
      </c>
      <c r="AG1669" s="700" t="s">
        <v>2263</v>
      </c>
      <c r="AH1669" s="784"/>
      <c r="AI1669" s="784"/>
      <c r="AJ1669" s="784"/>
      <c r="AK1669" s="784"/>
      <c r="AL1669" s="785"/>
      <c r="AM1669" s="726"/>
      <c r="AN1669" s="726"/>
      <c r="AO1669" s="726"/>
      <c r="AP1669" s="726"/>
      <c r="AQ1669" s="726"/>
      <c r="AR1669" s="726"/>
      <c r="AS1669" s="726"/>
      <c r="AT1669" s="726"/>
      <c r="AU1669" s="726"/>
      <c r="AV1669" s="726"/>
      <c r="AW1669" s="726"/>
      <c r="AX1669" s="726"/>
      <c r="AY1669" s="726"/>
      <c r="AZ1669" s="726"/>
      <c r="BA1669" s="726"/>
      <c r="BB1669" s="726"/>
      <c r="BC1669" s="726"/>
      <c r="BD1669" s="726"/>
      <c r="BE1669" s="726"/>
      <c r="BF1669" s="726"/>
      <c r="BG1669" s="726"/>
      <c r="BH1669" s="726"/>
      <c r="BI1669" s="726"/>
      <c r="BJ1669" s="726"/>
      <c r="BK1669" s="726"/>
      <c r="BL1669" s="726"/>
    </row>
    <row r="1670" spans="1:64" ht="13.5" customHeight="1" outlineLevel="1" x14ac:dyDescent="0.2">
      <c r="A1670" s="804"/>
      <c r="B1670" s="805" t="s">
        <v>249</v>
      </c>
      <c r="C1670" s="799"/>
      <c r="D1670" s="708" t="s">
        <v>2553</v>
      </c>
      <c r="E1670" s="700" t="s">
        <v>2263</v>
      </c>
      <c r="F1670" s="700" t="s">
        <v>2263</v>
      </c>
      <c r="G1670" s="700" t="s">
        <v>2263</v>
      </c>
      <c r="H1670" s="700" t="s">
        <v>2263</v>
      </c>
      <c r="I1670" s="700" t="s">
        <v>2263</v>
      </c>
      <c r="J1670" s="700" t="s">
        <v>2263</v>
      </c>
      <c r="K1670" s="700" t="s">
        <v>2263</v>
      </c>
      <c r="L1670" s="700" t="s">
        <v>2263</v>
      </c>
      <c r="M1670" s="700" t="s">
        <v>2263</v>
      </c>
      <c r="N1670" s="700" t="s">
        <v>2263</v>
      </c>
      <c r="O1670" s="700" t="s">
        <v>2263</v>
      </c>
      <c r="P1670" s="700" t="s">
        <v>2263</v>
      </c>
      <c r="Q1670" s="700" t="s">
        <v>2263</v>
      </c>
      <c r="R1670" s="700" t="s">
        <v>2263</v>
      </c>
      <c r="S1670" s="700" t="s">
        <v>2263</v>
      </c>
      <c r="T1670" s="700" t="s">
        <v>2263</v>
      </c>
      <c r="U1670" s="700" t="s">
        <v>2263</v>
      </c>
      <c r="V1670" s="700" t="s">
        <v>2263</v>
      </c>
      <c r="W1670" s="700" t="s">
        <v>2263</v>
      </c>
      <c r="X1670" s="700" t="s">
        <v>2263</v>
      </c>
      <c r="Y1670" s="700" t="s">
        <v>2263</v>
      </c>
      <c r="Z1670" s="700" t="s">
        <v>2263</v>
      </c>
      <c r="AA1670" s="700" t="s">
        <v>2263</v>
      </c>
      <c r="AB1670" s="700" t="s">
        <v>2263</v>
      </c>
      <c r="AC1670" s="700" t="s">
        <v>2263</v>
      </c>
      <c r="AD1670" s="700" t="s">
        <v>2263</v>
      </c>
      <c r="AE1670" s="700" t="s">
        <v>2263</v>
      </c>
      <c r="AF1670" s="700" t="s">
        <v>2263</v>
      </c>
      <c r="AG1670" s="700" t="s">
        <v>2263</v>
      </c>
      <c r="AH1670" s="784"/>
      <c r="AI1670" s="784"/>
      <c r="AJ1670" s="784"/>
      <c r="AK1670" s="784"/>
      <c r="AL1670" s="785"/>
      <c r="AM1670" s="726"/>
      <c r="AN1670" s="726"/>
      <c r="AO1670" s="726"/>
      <c r="AP1670" s="726"/>
      <c r="AQ1670" s="726"/>
      <c r="AR1670" s="726"/>
      <c r="AS1670" s="726"/>
      <c r="AT1670" s="726"/>
      <c r="AU1670" s="726"/>
      <c r="AV1670" s="726"/>
      <c r="AW1670" s="726"/>
      <c r="AX1670" s="726"/>
      <c r="AY1670" s="726"/>
      <c r="AZ1670" s="726"/>
      <c r="BA1670" s="726"/>
      <c r="BB1670" s="726"/>
      <c r="BC1670" s="726"/>
      <c r="BD1670" s="726"/>
      <c r="BE1670" s="726"/>
      <c r="BF1670" s="726"/>
      <c r="BG1670" s="726"/>
      <c r="BH1670" s="726"/>
      <c r="BI1670" s="726"/>
      <c r="BJ1670" s="726"/>
      <c r="BK1670" s="726"/>
      <c r="BL1670" s="726"/>
    </row>
    <row r="1671" spans="1:64" ht="13.5" customHeight="1" outlineLevel="1" x14ac:dyDescent="0.2">
      <c r="A1671" s="810"/>
      <c r="B1671" s="798" t="s">
        <v>2554</v>
      </c>
      <c r="C1671" s="799"/>
      <c r="D1671" s="708" t="s">
        <v>2555</v>
      </c>
      <c r="E1671" s="700" t="s">
        <v>2263</v>
      </c>
      <c r="F1671" s="700" t="s">
        <v>2263</v>
      </c>
      <c r="G1671" s="700" t="s">
        <v>2263</v>
      </c>
      <c r="H1671" s="700" t="s">
        <v>2263</v>
      </c>
      <c r="I1671" s="700" t="s">
        <v>2263</v>
      </c>
      <c r="J1671" s="700" t="s">
        <v>2263</v>
      </c>
      <c r="K1671" s="700" t="s">
        <v>2263</v>
      </c>
      <c r="L1671" s="700" t="s">
        <v>2263</v>
      </c>
      <c r="M1671" s="700" t="s">
        <v>2263</v>
      </c>
      <c r="N1671" s="700" t="s">
        <v>2263</v>
      </c>
      <c r="O1671" s="700" t="s">
        <v>2263</v>
      </c>
      <c r="P1671" s="700" t="s">
        <v>2263</v>
      </c>
      <c r="Q1671" s="700" t="s">
        <v>2263</v>
      </c>
      <c r="R1671" s="700" t="s">
        <v>2263</v>
      </c>
      <c r="S1671" s="700" t="s">
        <v>2263</v>
      </c>
      <c r="T1671" s="700" t="s">
        <v>2263</v>
      </c>
      <c r="U1671" s="700" t="s">
        <v>2263</v>
      </c>
      <c r="V1671" s="700" t="s">
        <v>2263</v>
      </c>
      <c r="W1671" s="700" t="s">
        <v>2263</v>
      </c>
      <c r="X1671" s="700" t="s">
        <v>2263</v>
      </c>
      <c r="Y1671" s="700" t="s">
        <v>2263</v>
      </c>
      <c r="Z1671" s="700" t="s">
        <v>2263</v>
      </c>
      <c r="AA1671" s="700" t="s">
        <v>2263</v>
      </c>
      <c r="AB1671" s="700" t="s">
        <v>2263</v>
      </c>
      <c r="AC1671" s="700" t="s">
        <v>2263</v>
      </c>
      <c r="AD1671" s="700" t="s">
        <v>2263</v>
      </c>
      <c r="AE1671" s="700" t="s">
        <v>2263</v>
      </c>
      <c r="AF1671" s="700" t="s">
        <v>2263</v>
      </c>
      <c r="AG1671" s="700" t="s">
        <v>2263</v>
      </c>
      <c r="AH1671" s="784"/>
      <c r="AI1671" s="784"/>
      <c r="AJ1671" s="784"/>
      <c r="AK1671" s="784"/>
      <c r="AL1671" s="785"/>
      <c r="AM1671" s="726"/>
      <c r="AN1671" s="726"/>
      <c r="AO1671" s="726"/>
      <c r="AP1671" s="726"/>
      <c r="AQ1671" s="726"/>
      <c r="AR1671" s="726"/>
      <c r="AS1671" s="726"/>
      <c r="AT1671" s="726"/>
      <c r="AU1671" s="726"/>
      <c r="AV1671" s="726"/>
      <c r="AW1671" s="726"/>
      <c r="AX1671" s="726"/>
      <c r="AY1671" s="726"/>
      <c r="AZ1671" s="726"/>
      <c r="BA1671" s="726"/>
      <c r="BB1671" s="726"/>
      <c r="BC1671" s="726"/>
      <c r="BD1671" s="726"/>
      <c r="BE1671" s="726"/>
      <c r="BF1671" s="726"/>
      <c r="BG1671" s="726"/>
      <c r="BH1671" s="726"/>
      <c r="BI1671" s="726"/>
      <c r="BJ1671" s="726"/>
      <c r="BK1671" s="726"/>
      <c r="BL1671" s="726"/>
    </row>
    <row r="1672" spans="1:64" ht="13.5" customHeight="1" outlineLevel="1" x14ac:dyDescent="0.25">
      <c r="A1672" s="810"/>
      <c r="B1672" s="803"/>
      <c r="C1672" s="799"/>
      <c r="D1672" s="771"/>
      <c r="E1672" s="811"/>
      <c r="F1672" s="811"/>
      <c r="G1672" s="811"/>
      <c r="H1672" s="811"/>
      <c r="I1672" s="811"/>
      <c r="J1672" s="811"/>
      <c r="K1672" s="811"/>
      <c r="L1672" s="811"/>
      <c r="M1672" s="811"/>
      <c r="N1672" s="811"/>
      <c r="O1672" s="811"/>
      <c r="P1672" s="811"/>
      <c r="Q1672" s="811"/>
      <c r="R1672" s="811"/>
      <c r="S1672" s="811"/>
      <c r="T1672" s="811"/>
      <c r="U1672" s="811"/>
      <c r="V1672" s="811"/>
      <c r="W1672" s="811"/>
      <c r="X1672" s="811"/>
      <c r="Y1672" s="811"/>
      <c r="Z1672" s="811"/>
      <c r="AA1672" s="811"/>
      <c r="AB1672" s="811"/>
      <c r="AC1672" s="811"/>
      <c r="AD1672" s="811"/>
      <c r="AE1672" s="811"/>
      <c r="AF1672" s="811"/>
      <c r="AG1672" s="811"/>
      <c r="AH1672" s="784"/>
      <c r="AI1672" s="784"/>
      <c r="AJ1672" s="784"/>
      <c r="AK1672" s="784"/>
      <c r="AL1672" s="785"/>
      <c r="AM1672" s="726"/>
      <c r="AN1672" s="726"/>
      <c r="AO1672" s="726"/>
      <c r="AP1672" s="726"/>
      <c r="AQ1672" s="726"/>
      <c r="AR1672" s="726"/>
      <c r="AS1672" s="726"/>
      <c r="AT1672" s="726"/>
      <c r="AU1672" s="726"/>
      <c r="AV1672" s="726"/>
      <c r="AW1672" s="726"/>
      <c r="AX1672" s="726"/>
      <c r="AY1672" s="726"/>
      <c r="AZ1672" s="726"/>
      <c r="BA1672" s="726"/>
      <c r="BB1672" s="726"/>
      <c r="BC1672" s="726"/>
      <c r="BD1672" s="726"/>
      <c r="BE1672" s="726"/>
      <c r="BF1672" s="726"/>
      <c r="BG1672" s="726"/>
      <c r="BH1672" s="726"/>
      <c r="BI1672" s="726"/>
      <c r="BJ1672" s="726"/>
      <c r="BK1672" s="726"/>
      <c r="BL1672" s="726"/>
    </row>
    <row r="1673" spans="1:64" ht="13.5" customHeight="1" x14ac:dyDescent="0.25">
      <c r="A1673" s="781" t="s">
        <v>2593</v>
      </c>
      <c r="B1673" s="798" t="s">
        <v>2556</v>
      </c>
      <c r="C1673" s="799"/>
      <c r="D1673" s="800"/>
      <c r="E1673" s="801"/>
      <c r="F1673" s="801"/>
      <c r="G1673" s="801"/>
      <c r="H1673" s="801"/>
      <c r="I1673" s="801"/>
      <c r="J1673" s="801"/>
      <c r="K1673" s="801"/>
      <c r="L1673" s="801"/>
      <c r="M1673" s="801"/>
      <c r="N1673" s="801"/>
      <c r="O1673" s="801"/>
      <c r="P1673" s="801"/>
      <c r="Q1673" s="801"/>
      <c r="R1673" s="801"/>
      <c r="S1673" s="801"/>
      <c r="T1673" s="801"/>
      <c r="U1673" s="801"/>
      <c r="V1673" s="801"/>
      <c r="W1673" s="801"/>
      <c r="X1673" s="801"/>
      <c r="Y1673" s="801"/>
      <c r="Z1673" s="801"/>
      <c r="AA1673" s="801"/>
      <c r="AB1673" s="801"/>
      <c r="AC1673" s="801"/>
      <c r="AD1673" s="801"/>
      <c r="AE1673" s="801"/>
      <c r="AF1673" s="801"/>
      <c r="AG1673" s="801"/>
      <c r="AH1673" s="784"/>
      <c r="AI1673" s="784"/>
      <c r="AJ1673" s="784"/>
      <c r="AK1673" s="784"/>
      <c r="AL1673" s="785"/>
      <c r="AM1673" s="726"/>
      <c r="AN1673" s="726"/>
      <c r="AO1673" s="726"/>
      <c r="AP1673" s="726"/>
      <c r="AQ1673" s="726"/>
      <c r="AR1673" s="726"/>
      <c r="AS1673" s="726"/>
      <c r="AT1673" s="726"/>
      <c r="AU1673" s="726"/>
      <c r="AV1673" s="726"/>
      <c r="AW1673" s="726"/>
      <c r="AX1673" s="726"/>
      <c r="AY1673" s="726"/>
      <c r="AZ1673" s="726"/>
      <c r="BA1673" s="726"/>
      <c r="BB1673" s="726"/>
      <c r="BC1673" s="726"/>
      <c r="BD1673" s="726"/>
      <c r="BE1673" s="726"/>
      <c r="BF1673" s="726"/>
      <c r="BG1673" s="726"/>
      <c r="BH1673" s="726"/>
      <c r="BI1673" s="726"/>
      <c r="BJ1673" s="726"/>
      <c r="BK1673" s="726"/>
      <c r="BL1673" s="726"/>
    </row>
    <row r="1674" spans="1:64" ht="13.5" customHeight="1" x14ac:dyDescent="0.25">
      <c r="A1674" s="802"/>
      <c r="B1674" s="803"/>
      <c r="C1674" s="799"/>
      <c r="D1674" s="706"/>
      <c r="E1674" s="707" t="s">
        <v>590</v>
      </c>
      <c r="F1674" s="707" t="s">
        <v>591</v>
      </c>
      <c r="G1674" s="707" t="s">
        <v>592</v>
      </c>
      <c r="H1674" s="707" t="s">
        <v>593</v>
      </c>
      <c r="I1674" s="707" t="s">
        <v>594</v>
      </c>
      <c r="J1674" s="707" t="s">
        <v>595</v>
      </c>
      <c r="K1674" s="707" t="s">
        <v>596</v>
      </c>
      <c r="L1674" s="707" t="s">
        <v>597</v>
      </c>
      <c r="M1674" s="707" t="s">
        <v>598</v>
      </c>
      <c r="N1674" s="707" t="s">
        <v>619</v>
      </c>
      <c r="O1674" s="707" t="s">
        <v>783</v>
      </c>
      <c r="P1674" s="707" t="s">
        <v>752</v>
      </c>
      <c r="Q1674" s="707" t="s">
        <v>753</v>
      </c>
      <c r="R1674" s="707" t="s">
        <v>754</v>
      </c>
      <c r="S1674" s="707" t="s">
        <v>755</v>
      </c>
      <c r="T1674" s="707" t="s">
        <v>756</v>
      </c>
      <c r="U1674" s="707" t="s">
        <v>757</v>
      </c>
      <c r="V1674" s="707" t="s">
        <v>758</v>
      </c>
      <c r="W1674" s="707" t="s">
        <v>759</v>
      </c>
      <c r="X1674" s="707" t="s">
        <v>760</v>
      </c>
      <c r="Y1674" s="707" t="s">
        <v>761</v>
      </c>
      <c r="Z1674" s="707" t="s">
        <v>762</v>
      </c>
      <c r="AA1674" s="707" t="s">
        <v>763</v>
      </c>
      <c r="AB1674" s="707" t="s">
        <v>764</v>
      </c>
      <c r="AC1674" s="707" t="s">
        <v>765</v>
      </c>
      <c r="AD1674" s="707" t="s">
        <v>766</v>
      </c>
      <c r="AE1674" s="707" t="s">
        <v>767</v>
      </c>
      <c r="AF1674" s="707" t="s">
        <v>768</v>
      </c>
      <c r="AG1674" s="707" t="s">
        <v>769</v>
      </c>
      <c r="AH1674" s="784"/>
      <c r="AI1674" s="784"/>
      <c r="AJ1674" s="784"/>
      <c r="AK1674" s="784"/>
      <c r="AL1674" s="785"/>
      <c r="AM1674" s="726"/>
      <c r="AN1674" s="726"/>
      <c r="AO1674" s="726"/>
      <c r="AP1674" s="726"/>
      <c r="AQ1674" s="726"/>
      <c r="AR1674" s="726"/>
      <c r="AS1674" s="726"/>
      <c r="AT1674" s="726"/>
      <c r="AU1674" s="726"/>
      <c r="AV1674" s="726"/>
      <c r="AW1674" s="726"/>
      <c r="AX1674" s="726"/>
      <c r="AY1674" s="726"/>
      <c r="AZ1674" s="726"/>
      <c r="BA1674" s="726"/>
      <c r="BB1674" s="726"/>
      <c r="BC1674" s="726"/>
      <c r="BD1674" s="726"/>
      <c r="BE1674" s="726"/>
      <c r="BF1674" s="726"/>
      <c r="BG1674" s="726"/>
      <c r="BH1674" s="726"/>
      <c r="BI1674" s="726"/>
      <c r="BJ1674" s="726"/>
      <c r="BK1674" s="726"/>
      <c r="BL1674" s="726"/>
    </row>
    <row r="1675" spans="1:64" ht="13.5" customHeight="1" outlineLevel="1" x14ac:dyDescent="0.2">
      <c r="A1675" s="804"/>
      <c r="B1675" s="805" t="s">
        <v>599</v>
      </c>
      <c r="C1675" s="799"/>
      <c r="D1675" s="708" t="s">
        <v>2557</v>
      </c>
      <c r="E1675" s="700" t="s">
        <v>2263</v>
      </c>
      <c r="F1675" s="700" t="s">
        <v>2263</v>
      </c>
      <c r="G1675" s="700" t="s">
        <v>2263</v>
      </c>
      <c r="H1675" s="700" t="s">
        <v>2263</v>
      </c>
      <c r="I1675" s="700" t="s">
        <v>2263</v>
      </c>
      <c r="J1675" s="700" t="s">
        <v>2263</v>
      </c>
      <c r="K1675" s="700" t="s">
        <v>2263</v>
      </c>
      <c r="L1675" s="700" t="s">
        <v>2263</v>
      </c>
      <c r="M1675" s="700" t="s">
        <v>2263</v>
      </c>
      <c r="N1675" s="700" t="s">
        <v>2263</v>
      </c>
      <c r="O1675" s="700" t="s">
        <v>2263</v>
      </c>
      <c r="P1675" s="700" t="s">
        <v>2263</v>
      </c>
      <c r="Q1675" s="700" t="s">
        <v>2263</v>
      </c>
      <c r="R1675" s="700" t="s">
        <v>2263</v>
      </c>
      <c r="S1675" s="700" t="s">
        <v>2263</v>
      </c>
      <c r="T1675" s="700" t="s">
        <v>2263</v>
      </c>
      <c r="U1675" s="700" t="s">
        <v>2263</v>
      </c>
      <c r="V1675" s="700" t="s">
        <v>2263</v>
      </c>
      <c r="W1675" s="700" t="s">
        <v>2263</v>
      </c>
      <c r="X1675" s="700" t="s">
        <v>2263</v>
      </c>
      <c r="Y1675" s="700" t="s">
        <v>2263</v>
      </c>
      <c r="Z1675" s="700" t="s">
        <v>2263</v>
      </c>
      <c r="AA1675" s="700" t="s">
        <v>2263</v>
      </c>
      <c r="AB1675" s="700" t="s">
        <v>2263</v>
      </c>
      <c r="AC1675" s="700" t="s">
        <v>2263</v>
      </c>
      <c r="AD1675" s="700" t="s">
        <v>2263</v>
      </c>
      <c r="AE1675" s="700" t="s">
        <v>2263</v>
      </c>
      <c r="AF1675" s="700" t="s">
        <v>2263</v>
      </c>
      <c r="AG1675" s="700" t="s">
        <v>2263</v>
      </c>
      <c r="AH1675" s="784"/>
      <c r="AI1675" s="784"/>
      <c r="AJ1675" s="784"/>
      <c r="AK1675" s="784"/>
      <c r="AL1675" s="785"/>
      <c r="AM1675" s="726"/>
      <c r="AN1675" s="726"/>
      <c r="AO1675" s="726"/>
      <c r="AP1675" s="726"/>
      <c r="AQ1675" s="726"/>
      <c r="AR1675" s="726"/>
      <c r="AS1675" s="726"/>
      <c r="AT1675" s="726"/>
      <c r="AU1675" s="726"/>
      <c r="AV1675" s="726"/>
      <c r="AW1675" s="726"/>
      <c r="AX1675" s="726"/>
      <c r="AY1675" s="726"/>
      <c r="AZ1675" s="726"/>
      <c r="BA1675" s="726"/>
      <c r="BB1675" s="726"/>
      <c r="BC1675" s="726"/>
      <c r="BD1675" s="726"/>
      <c r="BE1675" s="726"/>
      <c r="BF1675" s="726"/>
      <c r="BG1675" s="726"/>
      <c r="BH1675" s="726"/>
      <c r="BI1675" s="726"/>
      <c r="BJ1675" s="726"/>
      <c r="BK1675" s="726"/>
      <c r="BL1675" s="726"/>
    </row>
    <row r="1676" spans="1:64" ht="13.5" customHeight="1" outlineLevel="1" x14ac:dyDescent="0.2">
      <c r="A1676" s="806"/>
      <c r="B1676" s="807" t="s">
        <v>257</v>
      </c>
      <c r="C1676" s="799"/>
      <c r="D1676" s="708" t="s">
        <v>2558</v>
      </c>
      <c r="E1676" s="700" t="s">
        <v>2263</v>
      </c>
      <c r="F1676" s="700" t="s">
        <v>2263</v>
      </c>
      <c r="G1676" s="700" t="s">
        <v>2263</v>
      </c>
      <c r="H1676" s="700" t="s">
        <v>2263</v>
      </c>
      <c r="I1676" s="700" t="s">
        <v>2263</v>
      </c>
      <c r="J1676" s="700" t="s">
        <v>2263</v>
      </c>
      <c r="K1676" s="700" t="s">
        <v>2263</v>
      </c>
      <c r="L1676" s="700" t="s">
        <v>2263</v>
      </c>
      <c r="M1676" s="700" t="s">
        <v>2263</v>
      </c>
      <c r="N1676" s="700" t="s">
        <v>2263</v>
      </c>
      <c r="O1676" s="700" t="s">
        <v>2263</v>
      </c>
      <c r="P1676" s="700" t="s">
        <v>2263</v>
      </c>
      <c r="Q1676" s="700" t="s">
        <v>2263</v>
      </c>
      <c r="R1676" s="700" t="s">
        <v>2263</v>
      </c>
      <c r="S1676" s="700" t="s">
        <v>2263</v>
      </c>
      <c r="T1676" s="700" t="s">
        <v>2263</v>
      </c>
      <c r="U1676" s="700" t="s">
        <v>2263</v>
      </c>
      <c r="V1676" s="700" t="s">
        <v>2263</v>
      </c>
      <c r="W1676" s="700" t="s">
        <v>2263</v>
      </c>
      <c r="X1676" s="700" t="s">
        <v>2263</v>
      </c>
      <c r="Y1676" s="700" t="s">
        <v>2263</v>
      </c>
      <c r="Z1676" s="700" t="s">
        <v>2263</v>
      </c>
      <c r="AA1676" s="700" t="s">
        <v>2263</v>
      </c>
      <c r="AB1676" s="700" t="s">
        <v>2263</v>
      </c>
      <c r="AC1676" s="700" t="s">
        <v>2263</v>
      </c>
      <c r="AD1676" s="700" t="s">
        <v>2263</v>
      </c>
      <c r="AE1676" s="700" t="s">
        <v>2263</v>
      </c>
      <c r="AF1676" s="700" t="s">
        <v>2263</v>
      </c>
      <c r="AG1676" s="700" t="s">
        <v>2263</v>
      </c>
      <c r="AH1676" s="784"/>
      <c r="AI1676" s="784"/>
      <c r="AJ1676" s="784"/>
      <c r="AK1676" s="784"/>
      <c r="AL1676" s="785"/>
      <c r="AM1676" s="726"/>
      <c r="AN1676" s="726"/>
      <c r="AO1676" s="726"/>
      <c r="AP1676" s="726"/>
      <c r="AQ1676" s="726"/>
      <c r="AR1676" s="726"/>
      <c r="AS1676" s="726"/>
      <c r="AT1676" s="726"/>
      <c r="AU1676" s="726"/>
      <c r="AV1676" s="726"/>
      <c r="AW1676" s="726"/>
      <c r="AX1676" s="726"/>
      <c r="AY1676" s="726"/>
      <c r="AZ1676" s="726"/>
      <c r="BA1676" s="726"/>
      <c r="BB1676" s="726"/>
      <c r="BC1676" s="726"/>
      <c r="BD1676" s="726"/>
      <c r="BE1676" s="726"/>
      <c r="BF1676" s="726"/>
      <c r="BG1676" s="726"/>
      <c r="BH1676" s="726"/>
      <c r="BI1676" s="726"/>
      <c r="BJ1676" s="726"/>
      <c r="BK1676" s="726"/>
      <c r="BL1676" s="726"/>
    </row>
    <row r="1677" spans="1:64" ht="13.5" customHeight="1" outlineLevel="1" x14ac:dyDescent="0.2">
      <c r="A1677" s="806"/>
      <c r="B1677" s="807" t="s">
        <v>636</v>
      </c>
      <c r="C1677" s="799"/>
      <c r="D1677" s="708" t="s">
        <v>2559</v>
      </c>
      <c r="E1677" s="700" t="s">
        <v>2263</v>
      </c>
      <c r="F1677" s="700" t="s">
        <v>2263</v>
      </c>
      <c r="G1677" s="700" t="s">
        <v>2263</v>
      </c>
      <c r="H1677" s="700" t="s">
        <v>2263</v>
      </c>
      <c r="I1677" s="700" t="s">
        <v>2263</v>
      </c>
      <c r="J1677" s="700" t="s">
        <v>2263</v>
      </c>
      <c r="K1677" s="700" t="s">
        <v>2263</v>
      </c>
      <c r="L1677" s="700" t="s">
        <v>2263</v>
      </c>
      <c r="M1677" s="700" t="s">
        <v>2263</v>
      </c>
      <c r="N1677" s="700" t="s">
        <v>2263</v>
      </c>
      <c r="O1677" s="700" t="s">
        <v>2263</v>
      </c>
      <c r="P1677" s="700" t="s">
        <v>2263</v>
      </c>
      <c r="Q1677" s="700" t="s">
        <v>2263</v>
      </c>
      <c r="R1677" s="700" t="s">
        <v>2263</v>
      </c>
      <c r="S1677" s="700" t="s">
        <v>2263</v>
      </c>
      <c r="T1677" s="700" t="s">
        <v>2263</v>
      </c>
      <c r="U1677" s="700" t="s">
        <v>2263</v>
      </c>
      <c r="V1677" s="700" t="s">
        <v>2263</v>
      </c>
      <c r="W1677" s="700" t="s">
        <v>2263</v>
      </c>
      <c r="X1677" s="700" t="s">
        <v>2263</v>
      </c>
      <c r="Y1677" s="700" t="s">
        <v>2263</v>
      </c>
      <c r="Z1677" s="700" t="s">
        <v>2263</v>
      </c>
      <c r="AA1677" s="700" t="s">
        <v>2263</v>
      </c>
      <c r="AB1677" s="700" t="s">
        <v>2263</v>
      </c>
      <c r="AC1677" s="700" t="s">
        <v>2263</v>
      </c>
      <c r="AD1677" s="700" t="s">
        <v>2263</v>
      </c>
      <c r="AE1677" s="700" t="s">
        <v>2263</v>
      </c>
      <c r="AF1677" s="700" t="s">
        <v>2263</v>
      </c>
      <c r="AG1677" s="700" t="s">
        <v>2263</v>
      </c>
      <c r="AH1677" s="784"/>
      <c r="AI1677" s="784"/>
      <c r="AJ1677" s="784"/>
      <c r="AK1677" s="784"/>
      <c r="AL1677" s="785"/>
      <c r="AM1677" s="726"/>
      <c r="AN1677" s="726"/>
      <c r="AO1677" s="726"/>
      <c r="AP1677" s="726"/>
      <c r="AQ1677" s="726"/>
      <c r="AR1677" s="726"/>
      <c r="AS1677" s="726"/>
      <c r="AT1677" s="726"/>
      <c r="AU1677" s="726"/>
      <c r="AV1677" s="726"/>
      <c r="AW1677" s="726"/>
      <c r="AX1677" s="726"/>
      <c r="AY1677" s="726"/>
      <c r="AZ1677" s="726"/>
      <c r="BA1677" s="726"/>
      <c r="BB1677" s="726"/>
      <c r="BC1677" s="726"/>
      <c r="BD1677" s="726"/>
      <c r="BE1677" s="726"/>
      <c r="BF1677" s="726"/>
      <c r="BG1677" s="726"/>
      <c r="BH1677" s="726"/>
      <c r="BI1677" s="726"/>
      <c r="BJ1677" s="726"/>
      <c r="BK1677" s="726"/>
      <c r="BL1677" s="726"/>
    </row>
    <row r="1678" spans="1:64" ht="13.5" customHeight="1" outlineLevel="1" x14ac:dyDescent="0.2">
      <c r="A1678" s="808"/>
      <c r="B1678" s="809" t="s">
        <v>637</v>
      </c>
      <c r="C1678" s="799"/>
      <c r="D1678" s="708" t="s">
        <v>2560</v>
      </c>
      <c r="E1678" s="700" t="s">
        <v>2263</v>
      </c>
      <c r="F1678" s="700" t="s">
        <v>2263</v>
      </c>
      <c r="G1678" s="700" t="s">
        <v>2263</v>
      </c>
      <c r="H1678" s="700" t="s">
        <v>2263</v>
      </c>
      <c r="I1678" s="700" t="s">
        <v>2263</v>
      </c>
      <c r="J1678" s="700" t="s">
        <v>2263</v>
      </c>
      <c r="K1678" s="700" t="s">
        <v>2263</v>
      </c>
      <c r="L1678" s="700" t="s">
        <v>2263</v>
      </c>
      <c r="M1678" s="700" t="s">
        <v>2263</v>
      </c>
      <c r="N1678" s="700" t="s">
        <v>2263</v>
      </c>
      <c r="O1678" s="700" t="s">
        <v>2263</v>
      </c>
      <c r="P1678" s="700" t="s">
        <v>2263</v>
      </c>
      <c r="Q1678" s="700" t="s">
        <v>2263</v>
      </c>
      <c r="R1678" s="700" t="s">
        <v>2263</v>
      </c>
      <c r="S1678" s="700" t="s">
        <v>2263</v>
      </c>
      <c r="T1678" s="700" t="s">
        <v>2263</v>
      </c>
      <c r="U1678" s="700" t="s">
        <v>2263</v>
      </c>
      <c r="V1678" s="700" t="s">
        <v>2263</v>
      </c>
      <c r="W1678" s="700" t="s">
        <v>2263</v>
      </c>
      <c r="X1678" s="700" t="s">
        <v>2263</v>
      </c>
      <c r="Y1678" s="700" t="s">
        <v>2263</v>
      </c>
      <c r="Z1678" s="700" t="s">
        <v>2263</v>
      </c>
      <c r="AA1678" s="700" t="s">
        <v>2263</v>
      </c>
      <c r="AB1678" s="700" t="s">
        <v>2263</v>
      </c>
      <c r="AC1678" s="700" t="s">
        <v>2263</v>
      </c>
      <c r="AD1678" s="700" t="s">
        <v>2263</v>
      </c>
      <c r="AE1678" s="700" t="s">
        <v>2263</v>
      </c>
      <c r="AF1678" s="700" t="s">
        <v>2263</v>
      </c>
      <c r="AG1678" s="700" t="s">
        <v>2263</v>
      </c>
      <c r="AH1678" s="784"/>
      <c r="AI1678" s="784"/>
      <c r="AJ1678" s="784"/>
      <c r="AK1678" s="784"/>
      <c r="AL1678" s="785"/>
      <c r="AM1678" s="726"/>
      <c r="AN1678" s="726"/>
      <c r="AO1678" s="726"/>
      <c r="AP1678" s="726"/>
      <c r="AQ1678" s="726"/>
      <c r="AR1678" s="726"/>
      <c r="AS1678" s="726"/>
      <c r="AT1678" s="726"/>
      <c r="AU1678" s="726"/>
      <c r="AV1678" s="726"/>
      <c r="AW1678" s="726"/>
      <c r="AX1678" s="726"/>
      <c r="AY1678" s="726"/>
      <c r="AZ1678" s="726"/>
      <c r="BA1678" s="726"/>
      <c r="BB1678" s="726"/>
      <c r="BC1678" s="726"/>
      <c r="BD1678" s="726"/>
      <c r="BE1678" s="726"/>
      <c r="BF1678" s="726"/>
      <c r="BG1678" s="726"/>
      <c r="BH1678" s="726"/>
      <c r="BI1678" s="726"/>
      <c r="BJ1678" s="726"/>
      <c r="BK1678" s="726"/>
      <c r="BL1678" s="726"/>
    </row>
    <row r="1679" spans="1:64" ht="13.5" customHeight="1" outlineLevel="1" x14ac:dyDescent="0.2">
      <c r="A1679" s="804"/>
      <c r="B1679" s="805" t="s">
        <v>600</v>
      </c>
      <c r="C1679" s="799"/>
      <c r="D1679" s="708" t="s">
        <v>2561</v>
      </c>
      <c r="E1679" s="700" t="s">
        <v>2263</v>
      </c>
      <c r="F1679" s="700" t="s">
        <v>2263</v>
      </c>
      <c r="G1679" s="700" t="s">
        <v>2263</v>
      </c>
      <c r="H1679" s="700" t="s">
        <v>2263</v>
      </c>
      <c r="I1679" s="700" t="s">
        <v>2263</v>
      </c>
      <c r="J1679" s="700" t="s">
        <v>2263</v>
      </c>
      <c r="K1679" s="700" t="s">
        <v>2263</v>
      </c>
      <c r="L1679" s="700" t="s">
        <v>2263</v>
      </c>
      <c r="M1679" s="700" t="s">
        <v>2263</v>
      </c>
      <c r="N1679" s="700" t="s">
        <v>2263</v>
      </c>
      <c r="O1679" s="700" t="s">
        <v>2263</v>
      </c>
      <c r="P1679" s="700" t="s">
        <v>2263</v>
      </c>
      <c r="Q1679" s="700" t="s">
        <v>2263</v>
      </c>
      <c r="R1679" s="700" t="s">
        <v>2263</v>
      </c>
      <c r="S1679" s="700" t="s">
        <v>2263</v>
      </c>
      <c r="T1679" s="700" t="s">
        <v>2263</v>
      </c>
      <c r="U1679" s="700" t="s">
        <v>2263</v>
      </c>
      <c r="V1679" s="700" t="s">
        <v>2263</v>
      </c>
      <c r="W1679" s="700" t="s">
        <v>2263</v>
      </c>
      <c r="X1679" s="700" t="s">
        <v>2263</v>
      </c>
      <c r="Y1679" s="700" t="s">
        <v>2263</v>
      </c>
      <c r="Z1679" s="700" t="s">
        <v>2263</v>
      </c>
      <c r="AA1679" s="700" t="s">
        <v>2263</v>
      </c>
      <c r="AB1679" s="700" t="s">
        <v>2263</v>
      </c>
      <c r="AC1679" s="700" t="s">
        <v>2263</v>
      </c>
      <c r="AD1679" s="700" t="s">
        <v>2263</v>
      </c>
      <c r="AE1679" s="700" t="s">
        <v>2263</v>
      </c>
      <c r="AF1679" s="700" t="s">
        <v>2263</v>
      </c>
      <c r="AG1679" s="700" t="s">
        <v>2263</v>
      </c>
      <c r="AH1679" s="784"/>
      <c r="AI1679" s="784"/>
      <c r="AJ1679" s="784"/>
      <c r="AK1679" s="784"/>
      <c r="AL1679" s="785"/>
      <c r="AM1679" s="726"/>
      <c r="AN1679" s="726"/>
      <c r="AO1679" s="726"/>
      <c r="AP1679" s="726"/>
      <c r="AQ1679" s="726"/>
      <c r="AR1679" s="726"/>
      <c r="AS1679" s="726"/>
      <c r="AT1679" s="726"/>
      <c r="AU1679" s="726"/>
      <c r="AV1679" s="726"/>
      <c r="AW1679" s="726"/>
      <c r="AX1679" s="726"/>
      <c r="AY1679" s="726"/>
      <c r="AZ1679" s="726"/>
      <c r="BA1679" s="726"/>
      <c r="BB1679" s="726"/>
      <c r="BC1679" s="726"/>
      <c r="BD1679" s="726"/>
      <c r="BE1679" s="726"/>
      <c r="BF1679" s="726"/>
      <c r="BG1679" s="726"/>
      <c r="BH1679" s="726"/>
      <c r="BI1679" s="726"/>
      <c r="BJ1679" s="726"/>
      <c r="BK1679" s="726"/>
      <c r="BL1679" s="726"/>
    </row>
    <row r="1680" spans="1:64" ht="13.5" customHeight="1" outlineLevel="1" x14ac:dyDescent="0.2">
      <c r="A1680" s="806"/>
      <c r="B1680" s="807" t="s">
        <v>601</v>
      </c>
      <c r="C1680" s="799"/>
      <c r="D1680" s="708" t="s">
        <v>2562</v>
      </c>
      <c r="E1680" s="700" t="s">
        <v>2263</v>
      </c>
      <c r="F1680" s="700" t="s">
        <v>2263</v>
      </c>
      <c r="G1680" s="700" t="s">
        <v>2263</v>
      </c>
      <c r="H1680" s="700" t="s">
        <v>2263</v>
      </c>
      <c r="I1680" s="700" t="s">
        <v>2263</v>
      </c>
      <c r="J1680" s="700" t="s">
        <v>2263</v>
      </c>
      <c r="K1680" s="700" t="s">
        <v>2263</v>
      </c>
      <c r="L1680" s="700" t="s">
        <v>2263</v>
      </c>
      <c r="M1680" s="700" t="s">
        <v>2263</v>
      </c>
      <c r="N1680" s="700" t="s">
        <v>2263</v>
      </c>
      <c r="O1680" s="700" t="s">
        <v>2263</v>
      </c>
      <c r="P1680" s="700" t="s">
        <v>2263</v>
      </c>
      <c r="Q1680" s="700" t="s">
        <v>2263</v>
      </c>
      <c r="R1680" s="700" t="s">
        <v>2263</v>
      </c>
      <c r="S1680" s="700" t="s">
        <v>2263</v>
      </c>
      <c r="T1680" s="700" t="s">
        <v>2263</v>
      </c>
      <c r="U1680" s="700" t="s">
        <v>2263</v>
      </c>
      <c r="V1680" s="700" t="s">
        <v>2263</v>
      </c>
      <c r="W1680" s="700" t="s">
        <v>2263</v>
      </c>
      <c r="X1680" s="700" t="s">
        <v>2263</v>
      </c>
      <c r="Y1680" s="700" t="s">
        <v>2263</v>
      </c>
      <c r="Z1680" s="700" t="s">
        <v>2263</v>
      </c>
      <c r="AA1680" s="700" t="s">
        <v>2263</v>
      </c>
      <c r="AB1680" s="700" t="s">
        <v>2263</v>
      </c>
      <c r="AC1680" s="700" t="s">
        <v>2263</v>
      </c>
      <c r="AD1680" s="700" t="s">
        <v>2263</v>
      </c>
      <c r="AE1680" s="700" t="s">
        <v>2263</v>
      </c>
      <c r="AF1680" s="700" t="s">
        <v>2263</v>
      </c>
      <c r="AG1680" s="700" t="s">
        <v>2263</v>
      </c>
      <c r="AH1680" s="784"/>
      <c r="AI1680" s="784"/>
      <c r="AJ1680" s="784"/>
      <c r="AK1680" s="784"/>
      <c r="AL1680" s="785"/>
      <c r="AM1680" s="726"/>
      <c r="AN1680" s="726"/>
      <c r="AO1680" s="726"/>
      <c r="AP1680" s="726"/>
      <c r="AQ1680" s="726"/>
      <c r="AR1680" s="726"/>
      <c r="AS1680" s="726"/>
      <c r="AT1680" s="726"/>
      <c r="AU1680" s="726"/>
      <c r="AV1680" s="726"/>
      <c r="AW1680" s="726"/>
      <c r="AX1680" s="726"/>
      <c r="AY1680" s="726"/>
      <c r="AZ1680" s="726"/>
      <c r="BA1680" s="726"/>
      <c r="BB1680" s="726"/>
      <c r="BC1680" s="726"/>
      <c r="BD1680" s="726"/>
      <c r="BE1680" s="726"/>
      <c r="BF1680" s="726"/>
      <c r="BG1680" s="726"/>
      <c r="BH1680" s="726"/>
      <c r="BI1680" s="726"/>
      <c r="BJ1680" s="726"/>
      <c r="BK1680" s="726"/>
      <c r="BL1680" s="726"/>
    </row>
    <row r="1681" spans="1:64" ht="13.5" customHeight="1" outlineLevel="1" x14ac:dyDescent="0.2">
      <c r="A1681" s="806"/>
      <c r="B1681" s="807" t="s">
        <v>602</v>
      </c>
      <c r="C1681" s="799"/>
      <c r="D1681" s="708" t="s">
        <v>2563</v>
      </c>
      <c r="E1681" s="700" t="s">
        <v>2263</v>
      </c>
      <c r="F1681" s="700" t="s">
        <v>2263</v>
      </c>
      <c r="G1681" s="700" t="s">
        <v>2263</v>
      </c>
      <c r="H1681" s="700" t="s">
        <v>2263</v>
      </c>
      <c r="I1681" s="700" t="s">
        <v>2263</v>
      </c>
      <c r="J1681" s="700" t="s">
        <v>2263</v>
      </c>
      <c r="K1681" s="700" t="s">
        <v>2263</v>
      </c>
      <c r="L1681" s="700" t="s">
        <v>2263</v>
      </c>
      <c r="M1681" s="700" t="s">
        <v>2263</v>
      </c>
      <c r="N1681" s="700" t="s">
        <v>2263</v>
      </c>
      <c r="O1681" s="700" t="s">
        <v>2263</v>
      </c>
      <c r="P1681" s="700" t="s">
        <v>2263</v>
      </c>
      <c r="Q1681" s="700" t="s">
        <v>2263</v>
      </c>
      <c r="R1681" s="700" t="s">
        <v>2263</v>
      </c>
      <c r="S1681" s="700" t="s">
        <v>2263</v>
      </c>
      <c r="T1681" s="700" t="s">
        <v>2263</v>
      </c>
      <c r="U1681" s="700" t="s">
        <v>2263</v>
      </c>
      <c r="V1681" s="700" t="s">
        <v>2263</v>
      </c>
      <c r="W1681" s="700" t="s">
        <v>2263</v>
      </c>
      <c r="X1681" s="700" t="s">
        <v>2263</v>
      </c>
      <c r="Y1681" s="700" t="s">
        <v>2263</v>
      </c>
      <c r="Z1681" s="700" t="s">
        <v>2263</v>
      </c>
      <c r="AA1681" s="700" t="s">
        <v>2263</v>
      </c>
      <c r="AB1681" s="700" t="s">
        <v>2263</v>
      </c>
      <c r="AC1681" s="700" t="s">
        <v>2263</v>
      </c>
      <c r="AD1681" s="700" t="s">
        <v>2263</v>
      </c>
      <c r="AE1681" s="700" t="s">
        <v>2263</v>
      </c>
      <c r="AF1681" s="700" t="s">
        <v>2263</v>
      </c>
      <c r="AG1681" s="700" t="s">
        <v>2263</v>
      </c>
      <c r="AH1681" s="784"/>
      <c r="AI1681" s="784"/>
      <c r="AJ1681" s="784"/>
      <c r="AK1681" s="784"/>
      <c r="AL1681" s="785"/>
      <c r="AM1681" s="726"/>
      <c r="AN1681" s="726"/>
      <c r="AO1681" s="726"/>
      <c r="AP1681" s="726"/>
      <c r="AQ1681" s="726"/>
      <c r="AR1681" s="726"/>
      <c r="AS1681" s="726"/>
      <c r="AT1681" s="726"/>
      <c r="AU1681" s="726"/>
      <c r="AV1681" s="726"/>
      <c r="AW1681" s="726"/>
      <c r="AX1681" s="726"/>
      <c r="AY1681" s="726"/>
      <c r="AZ1681" s="726"/>
      <c r="BA1681" s="726"/>
      <c r="BB1681" s="726"/>
      <c r="BC1681" s="726"/>
      <c r="BD1681" s="726"/>
      <c r="BE1681" s="726"/>
      <c r="BF1681" s="726"/>
      <c r="BG1681" s="726"/>
      <c r="BH1681" s="726"/>
      <c r="BI1681" s="726"/>
      <c r="BJ1681" s="726"/>
      <c r="BK1681" s="726"/>
      <c r="BL1681" s="726"/>
    </row>
    <row r="1682" spans="1:64" ht="13.5" customHeight="1" outlineLevel="1" x14ac:dyDescent="0.2">
      <c r="A1682" s="808"/>
      <c r="B1682" s="809" t="s">
        <v>603</v>
      </c>
      <c r="C1682" s="799"/>
      <c r="D1682" s="708" t="s">
        <v>2564</v>
      </c>
      <c r="E1682" s="700" t="s">
        <v>2263</v>
      </c>
      <c r="F1682" s="700" t="s">
        <v>2263</v>
      </c>
      <c r="G1682" s="700" t="s">
        <v>2263</v>
      </c>
      <c r="H1682" s="700" t="s">
        <v>2263</v>
      </c>
      <c r="I1682" s="700" t="s">
        <v>2263</v>
      </c>
      <c r="J1682" s="700" t="s">
        <v>2263</v>
      </c>
      <c r="K1682" s="700" t="s">
        <v>2263</v>
      </c>
      <c r="L1682" s="700" t="s">
        <v>2263</v>
      </c>
      <c r="M1682" s="700" t="s">
        <v>2263</v>
      </c>
      <c r="N1682" s="700" t="s">
        <v>2263</v>
      </c>
      <c r="O1682" s="700" t="s">
        <v>2263</v>
      </c>
      <c r="P1682" s="700" t="s">
        <v>2263</v>
      </c>
      <c r="Q1682" s="700" t="s">
        <v>2263</v>
      </c>
      <c r="R1682" s="700" t="s">
        <v>2263</v>
      </c>
      <c r="S1682" s="700" t="s">
        <v>2263</v>
      </c>
      <c r="T1682" s="700" t="s">
        <v>2263</v>
      </c>
      <c r="U1682" s="700" t="s">
        <v>2263</v>
      </c>
      <c r="V1682" s="700" t="s">
        <v>2263</v>
      </c>
      <c r="W1682" s="700" t="s">
        <v>2263</v>
      </c>
      <c r="X1682" s="700" t="s">
        <v>2263</v>
      </c>
      <c r="Y1682" s="700" t="s">
        <v>2263</v>
      </c>
      <c r="Z1682" s="700" t="s">
        <v>2263</v>
      </c>
      <c r="AA1682" s="700" t="s">
        <v>2263</v>
      </c>
      <c r="AB1682" s="700" t="s">
        <v>2263</v>
      </c>
      <c r="AC1682" s="700" t="s">
        <v>2263</v>
      </c>
      <c r="AD1682" s="700" t="s">
        <v>2263</v>
      </c>
      <c r="AE1682" s="700" t="s">
        <v>2263</v>
      </c>
      <c r="AF1682" s="700" t="s">
        <v>2263</v>
      </c>
      <c r="AG1682" s="700" t="s">
        <v>2263</v>
      </c>
      <c r="AH1682" s="784"/>
      <c r="AI1682" s="784"/>
      <c r="AJ1682" s="784"/>
      <c r="AK1682" s="784"/>
      <c r="AL1682" s="785"/>
      <c r="AM1682" s="726"/>
      <c r="AN1682" s="726"/>
      <c r="AO1682" s="726"/>
      <c r="AP1682" s="726"/>
      <c r="AQ1682" s="726"/>
      <c r="AR1682" s="726"/>
      <c r="AS1682" s="726"/>
      <c r="AT1682" s="726"/>
      <c r="AU1682" s="726"/>
      <c r="AV1682" s="726"/>
      <c r="AW1682" s="726"/>
      <c r="AX1682" s="726"/>
      <c r="AY1682" s="726"/>
      <c r="AZ1682" s="726"/>
      <c r="BA1682" s="726"/>
      <c r="BB1682" s="726"/>
      <c r="BC1682" s="726"/>
      <c r="BD1682" s="726"/>
      <c r="BE1682" s="726"/>
      <c r="BF1682" s="726"/>
      <c r="BG1682" s="726"/>
      <c r="BH1682" s="726"/>
      <c r="BI1682" s="726"/>
      <c r="BJ1682" s="726"/>
      <c r="BK1682" s="726"/>
      <c r="BL1682" s="726"/>
    </row>
    <row r="1683" spans="1:64" ht="13.5" customHeight="1" outlineLevel="1" x14ac:dyDescent="0.2">
      <c r="A1683" s="808"/>
      <c r="B1683" s="809" t="s">
        <v>2</v>
      </c>
      <c r="C1683" s="799"/>
      <c r="D1683" s="708" t="s">
        <v>2565</v>
      </c>
      <c r="E1683" s="700" t="s">
        <v>2263</v>
      </c>
      <c r="F1683" s="700" t="s">
        <v>2263</v>
      </c>
      <c r="G1683" s="700" t="s">
        <v>2263</v>
      </c>
      <c r="H1683" s="700" t="s">
        <v>2263</v>
      </c>
      <c r="I1683" s="700" t="s">
        <v>2263</v>
      </c>
      <c r="J1683" s="700" t="s">
        <v>2263</v>
      </c>
      <c r="K1683" s="700" t="s">
        <v>2263</v>
      </c>
      <c r="L1683" s="700" t="s">
        <v>2263</v>
      </c>
      <c r="M1683" s="700" t="s">
        <v>2263</v>
      </c>
      <c r="N1683" s="700" t="s">
        <v>2263</v>
      </c>
      <c r="O1683" s="700" t="s">
        <v>2263</v>
      </c>
      <c r="P1683" s="700" t="s">
        <v>2263</v>
      </c>
      <c r="Q1683" s="700" t="s">
        <v>2263</v>
      </c>
      <c r="R1683" s="700" t="s">
        <v>2263</v>
      </c>
      <c r="S1683" s="700" t="s">
        <v>2263</v>
      </c>
      <c r="T1683" s="700" t="s">
        <v>2263</v>
      </c>
      <c r="U1683" s="700" t="s">
        <v>2263</v>
      </c>
      <c r="V1683" s="700" t="s">
        <v>2263</v>
      </c>
      <c r="W1683" s="700" t="s">
        <v>2263</v>
      </c>
      <c r="X1683" s="700" t="s">
        <v>2263</v>
      </c>
      <c r="Y1683" s="700" t="s">
        <v>2263</v>
      </c>
      <c r="Z1683" s="700" t="s">
        <v>2263</v>
      </c>
      <c r="AA1683" s="700" t="s">
        <v>2263</v>
      </c>
      <c r="AB1683" s="700" t="s">
        <v>2263</v>
      </c>
      <c r="AC1683" s="700" t="s">
        <v>2263</v>
      </c>
      <c r="AD1683" s="700" t="s">
        <v>2263</v>
      </c>
      <c r="AE1683" s="700" t="s">
        <v>2263</v>
      </c>
      <c r="AF1683" s="700" t="s">
        <v>2263</v>
      </c>
      <c r="AG1683" s="700" t="s">
        <v>2263</v>
      </c>
      <c r="AH1683" s="784"/>
      <c r="AI1683" s="784"/>
      <c r="AJ1683" s="784"/>
      <c r="AK1683" s="784"/>
      <c r="AL1683" s="785"/>
      <c r="AM1683" s="726"/>
      <c r="AN1683" s="726"/>
      <c r="AO1683" s="726"/>
      <c r="AP1683" s="726"/>
      <c r="AQ1683" s="726"/>
      <c r="AR1683" s="726"/>
      <c r="AS1683" s="726"/>
      <c r="AT1683" s="726"/>
      <c r="AU1683" s="726"/>
      <c r="AV1683" s="726"/>
      <c r="AW1683" s="726"/>
      <c r="AX1683" s="726"/>
      <c r="AY1683" s="726"/>
      <c r="AZ1683" s="726"/>
      <c r="BA1683" s="726"/>
      <c r="BB1683" s="726"/>
      <c r="BC1683" s="726"/>
      <c r="BD1683" s="726"/>
      <c r="BE1683" s="726"/>
      <c r="BF1683" s="726"/>
      <c r="BG1683" s="726"/>
      <c r="BH1683" s="726"/>
      <c r="BI1683" s="726"/>
      <c r="BJ1683" s="726"/>
      <c r="BK1683" s="726"/>
      <c r="BL1683" s="726"/>
    </row>
    <row r="1684" spans="1:64" ht="13.5" customHeight="1" outlineLevel="1" x14ac:dyDescent="0.2">
      <c r="A1684" s="806"/>
      <c r="B1684" s="807" t="s">
        <v>581</v>
      </c>
      <c r="C1684" s="799"/>
      <c r="D1684" s="708" t="s">
        <v>2566</v>
      </c>
      <c r="E1684" s="700" t="s">
        <v>2263</v>
      </c>
      <c r="F1684" s="700" t="s">
        <v>2263</v>
      </c>
      <c r="G1684" s="700" t="s">
        <v>2263</v>
      </c>
      <c r="H1684" s="700" t="s">
        <v>2263</v>
      </c>
      <c r="I1684" s="700" t="s">
        <v>2263</v>
      </c>
      <c r="J1684" s="700" t="s">
        <v>2263</v>
      </c>
      <c r="K1684" s="700" t="s">
        <v>2263</v>
      </c>
      <c r="L1684" s="700" t="s">
        <v>2263</v>
      </c>
      <c r="M1684" s="700" t="s">
        <v>2263</v>
      </c>
      <c r="N1684" s="700" t="s">
        <v>2263</v>
      </c>
      <c r="O1684" s="700" t="s">
        <v>2263</v>
      </c>
      <c r="P1684" s="700" t="s">
        <v>2263</v>
      </c>
      <c r="Q1684" s="700" t="s">
        <v>2263</v>
      </c>
      <c r="R1684" s="700" t="s">
        <v>2263</v>
      </c>
      <c r="S1684" s="700" t="s">
        <v>2263</v>
      </c>
      <c r="T1684" s="700" t="s">
        <v>2263</v>
      </c>
      <c r="U1684" s="700" t="s">
        <v>2263</v>
      </c>
      <c r="V1684" s="700" t="s">
        <v>2263</v>
      </c>
      <c r="W1684" s="700" t="s">
        <v>2263</v>
      </c>
      <c r="X1684" s="700" t="s">
        <v>2263</v>
      </c>
      <c r="Y1684" s="700" t="s">
        <v>2263</v>
      </c>
      <c r="Z1684" s="700" t="s">
        <v>2263</v>
      </c>
      <c r="AA1684" s="700" t="s">
        <v>2263</v>
      </c>
      <c r="AB1684" s="700" t="s">
        <v>2263</v>
      </c>
      <c r="AC1684" s="700" t="s">
        <v>2263</v>
      </c>
      <c r="AD1684" s="700" t="s">
        <v>2263</v>
      </c>
      <c r="AE1684" s="700" t="s">
        <v>2263</v>
      </c>
      <c r="AF1684" s="700" t="s">
        <v>2263</v>
      </c>
      <c r="AG1684" s="700" t="s">
        <v>2263</v>
      </c>
      <c r="AH1684" s="784"/>
      <c r="AI1684" s="784"/>
      <c r="AJ1684" s="784"/>
      <c r="AK1684" s="784"/>
      <c r="AL1684" s="785"/>
      <c r="AM1684" s="726"/>
      <c r="AN1684" s="726"/>
      <c r="AO1684" s="726"/>
      <c r="AP1684" s="726"/>
      <c r="AQ1684" s="726"/>
      <c r="AR1684" s="726"/>
      <c r="AS1684" s="726"/>
      <c r="AT1684" s="726"/>
      <c r="AU1684" s="726"/>
      <c r="AV1684" s="726"/>
      <c r="AW1684" s="726"/>
      <c r="AX1684" s="726"/>
      <c r="AY1684" s="726"/>
      <c r="AZ1684" s="726"/>
      <c r="BA1684" s="726"/>
      <c r="BB1684" s="726"/>
      <c r="BC1684" s="726"/>
      <c r="BD1684" s="726"/>
      <c r="BE1684" s="726"/>
      <c r="BF1684" s="726"/>
      <c r="BG1684" s="726"/>
      <c r="BH1684" s="726"/>
      <c r="BI1684" s="726"/>
      <c r="BJ1684" s="726"/>
      <c r="BK1684" s="726"/>
      <c r="BL1684" s="726"/>
    </row>
    <row r="1685" spans="1:64" ht="13.5" customHeight="1" outlineLevel="1" x14ac:dyDescent="0.2">
      <c r="A1685" s="804"/>
      <c r="B1685" s="805" t="s">
        <v>604</v>
      </c>
      <c r="C1685" s="799"/>
      <c r="D1685" s="708" t="s">
        <v>2567</v>
      </c>
      <c r="E1685" s="700" t="s">
        <v>2263</v>
      </c>
      <c r="F1685" s="700" t="s">
        <v>2263</v>
      </c>
      <c r="G1685" s="700" t="s">
        <v>2263</v>
      </c>
      <c r="H1685" s="700" t="s">
        <v>2263</v>
      </c>
      <c r="I1685" s="700" t="s">
        <v>2263</v>
      </c>
      <c r="J1685" s="700" t="s">
        <v>2263</v>
      </c>
      <c r="K1685" s="700" t="s">
        <v>2263</v>
      </c>
      <c r="L1685" s="700" t="s">
        <v>2263</v>
      </c>
      <c r="M1685" s="700" t="s">
        <v>2263</v>
      </c>
      <c r="N1685" s="700" t="s">
        <v>2263</v>
      </c>
      <c r="O1685" s="700" t="s">
        <v>2263</v>
      </c>
      <c r="P1685" s="700" t="s">
        <v>2263</v>
      </c>
      <c r="Q1685" s="700" t="s">
        <v>2263</v>
      </c>
      <c r="R1685" s="700" t="s">
        <v>2263</v>
      </c>
      <c r="S1685" s="700" t="s">
        <v>2263</v>
      </c>
      <c r="T1685" s="700" t="s">
        <v>2263</v>
      </c>
      <c r="U1685" s="700" t="s">
        <v>2263</v>
      </c>
      <c r="V1685" s="700" t="s">
        <v>2263</v>
      </c>
      <c r="W1685" s="700" t="s">
        <v>2263</v>
      </c>
      <c r="X1685" s="700" t="s">
        <v>2263</v>
      </c>
      <c r="Y1685" s="700" t="s">
        <v>2263</v>
      </c>
      <c r="Z1685" s="700" t="s">
        <v>2263</v>
      </c>
      <c r="AA1685" s="700" t="s">
        <v>2263</v>
      </c>
      <c r="AB1685" s="700" t="s">
        <v>2263</v>
      </c>
      <c r="AC1685" s="700" t="s">
        <v>2263</v>
      </c>
      <c r="AD1685" s="700" t="s">
        <v>2263</v>
      </c>
      <c r="AE1685" s="700" t="s">
        <v>2263</v>
      </c>
      <c r="AF1685" s="700" t="s">
        <v>2263</v>
      </c>
      <c r="AG1685" s="700" t="s">
        <v>2263</v>
      </c>
      <c r="AH1685" s="784"/>
      <c r="AI1685" s="784"/>
      <c r="AJ1685" s="784"/>
      <c r="AK1685" s="784"/>
      <c r="AL1685" s="785"/>
      <c r="AM1685" s="726"/>
      <c r="AN1685" s="726"/>
      <c r="AO1685" s="726"/>
      <c r="AP1685" s="726"/>
      <c r="AQ1685" s="726"/>
      <c r="AR1685" s="726"/>
      <c r="AS1685" s="726"/>
      <c r="AT1685" s="726"/>
      <c r="AU1685" s="726"/>
      <c r="AV1685" s="726"/>
      <c r="AW1685" s="726"/>
      <c r="AX1685" s="726"/>
      <c r="AY1685" s="726"/>
      <c r="AZ1685" s="726"/>
      <c r="BA1685" s="726"/>
      <c r="BB1685" s="726"/>
      <c r="BC1685" s="726"/>
      <c r="BD1685" s="726"/>
      <c r="BE1685" s="726"/>
      <c r="BF1685" s="726"/>
      <c r="BG1685" s="726"/>
      <c r="BH1685" s="726"/>
      <c r="BI1685" s="726"/>
      <c r="BJ1685" s="726"/>
      <c r="BK1685" s="726"/>
      <c r="BL1685" s="726"/>
    </row>
    <row r="1686" spans="1:64" ht="13.5" customHeight="1" outlineLevel="1" x14ac:dyDescent="0.2">
      <c r="A1686" s="806"/>
      <c r="B1686" s="807" t="s">
        <v>25</v>
      </c>
      <c r="C1686" s="799"/>
      <c r="D1686" s="708" t="s">
        <v>2568</v>
      </c>
      <c r="E1686" s="700" t="s">
        <v>2263</v>
      </c>
      <c r="F1686" s="700" t="s">
        <v>2263</v>
      </c>
      <c r="G1686" s="700" t="s">
        <v>2263</v>
      </c>
      <c r="H1686" s="700" t="s">
        <v>2263</v>
      </c>
      <c r="I1686" s="700" t="s">
        <v>2263</v>
      </c>
      <c r="J1686" s="700" t="s">
        <v>2263</v>
      </c>
      <c r="K1686" s="700" t="s">
        <v>2263</v>
      </c>
      <c r="L1686" s="700" t="s">
        <v>2263</v>
      </c>
      <c r="M1686" s="700" t="s">
        <v>2263</v>
      </c>
      <c r="N1686" s="700" t="s">
        <v>2263</v>
      </c>
      <c r="O1686" s="700" t="s">
        <v>2263</v>
      </c>
      <c r="P1686" s="700" t="s">
        <v>2263</v>
      </c>
      <c r="Q1686" s="700" t="s">
        <v>2263</v>
      </c>
      <c r="R1686" s="700" t="s">
        <v>2263</v>
      </c>
      <c r="S1686" s="700" t="s">
        <v>2263</v>
      </c>
      <c r="T1686" s="700" t="s">
        <v>2263</v>
      </c>
      <c r="U1686" s="700" t="s">
        <v>2263</v>
      </c>
      <c r="V1686" s="700" t="s">
        <v>2263</v>
      </c>
      <c r="W1686" s="700" t="s">
        <v>2263</v>
      </c>
      <c r="X1686" s="700" t="s">
        <v>2263</v>
      </c>
      <c r="Y1686" s="700" t="s">
        <v>2263</v>
      </c>
      <c r="Z1686" s="700" t="s">
        <v>2263</v>
      </c>
      <c r="AA1686" s="700" t="s">
        <v>2263</v>
      </c>
      <c r="AB1686" s="700" t="s">
        <v>2263</v>
      </c>
      <c r="AC1686" s="700" t="s">
        <v>2263</v>
      </c>
      <c r="AD1686" s="700" t="s">
        <v>2263</v>
      </c>
      <c r="AE1686" s="700" t="s">
        <v>2263</v>
      </c>
      <c r="AF1686" s="700" t="s">
        <v>2263</v>
      </c>
      <c r="AG1686" s="700" t="s">
        <v>2263</v>
      </c>
      <c r="AH1686" s="784"/>
      <c r="AI1686" s="784"/>
      <c r="AJ1686" s="784"/>
      <c r="AK1686" s="784"/>
      <c r="AL1686" s="785"/>
      <c r="AM1686" s="726"/>
      <c r="AN1686" s="726"/>
      <c r="AO1686" s="726"/>
      <c r="AP1686" s="726"/>
      <c r="AQ1686" s="726"/>
      <c r="AR1686" s="726"/>
      <c r="AS1686" s="726"/>
      <c r="AT1686" s="726"/>
      <c r="AU1686" s="726"/>
      <c r="AV1686" s="726"/>
      <c r="AW1686" s="726"/>
      <c r="AX1686" s="726"/>
      <c r="AY1686" s="726"/>
      <c r="AZ1686" s="726"/>
      <c r="BA1686" s="726"/>
      <c r="BB1686" s="726"/>
      <c r="BC1686" s="726"/>
      <c r="BD1686" s="726"/>
      <c r="BE1686" s="726"/>
      <c r="BF1686" s="726"/>
      <c r="BG1686" s="726"/>
      <c r="BH1686" s="726"/>
      <c r="BI1686" s="726"/>
      <c r="BJ1686" s="726"/>
      <c r="BK1686" s="726"/>
      <c r="BL1686" s="726"/>
    </row>
    <row r="1687" spans="1:64" ht="13.5" customHeight="1" outlineLevel="1" x14ac:dyDescent="0.2">
      <c r="A1687" s="806"/>
      <c r="B1687" s="807" t="s">
        <v>2</v>
      </c>
      <c r="C1687" s="799"/>
      <c r="D1687" s="708" t="s">
        <v>2569</v>
      </c>
      <c r="E1687" s="700" t="s">
        <v>2263</v>
      </c>
      <c r="F1687" s="700" t="s">
        <v>2263</v>
      </c>
      <c r="G1687" s="700" t="s">
        <v>2263</v>
      </c>
      <c r="H1687" s="700" t="s">
        <v>2263</v>
      </c>
      <c r="I1687" s="700" t="s">
        <v>2263</v>
      </c>
      <c r="J1687" s="700" t="s">
        <v>2263</v>
      </c>
      <c r="K1687" s="700" t="s">
        <v>2263</v>
      </c>
      <c r="L1687" s="700" t="s">
        <v>2263</v>
      </c>
      <c r="M1687" s="700" t="s">
        <v>2263</v>
      </c>
      <c r="N1687" s="700" t="s">
        <v>2263</v>
      </c>
      <c r="O1687" s="700" t="s">
        <v>2263</v>
      </c>
      <c r="P1687" s="700" t="s">
        <v>2263</v>
      </c>
      <c r="Q1687" s="700" t="s">
        <v>2263</v>
      </c>
      <c r="R1687" s="700" t="s">
        <v>2263</v>
      </c>
      <c r="S1687" s="700" t="s">
        <v>2263</v>
      </c>
      <c r="T1687" s="700" t="s">
        <v>2263</v>
      </c>
      <c r="U1687" s="700" t="s">
        <v>2263</v>
      </c>
      <c r="V1687" s="700" t="s">
        <v>2263</v>
      </c>
      <c r="W1687" s="700" t="s">
        <v>2263</v>
      </c>
      <c r="X1687" s="700" t="s">
        <v>2263</v>
      </c>
      <c r="Y1687" s="700" t="s">
        <v>2263</v>
      </c>
      <c r="Z1687" s="700" t="s">
        <v>2263</v>
      </c>
      <c r="AA1687" s="700" t="s">
        <v>2263</v>
      </c>
      <c r="AB1687" s="700" t="s">
        <v>2263</v>
      </c>
      <c r="AC1687" s="700" t="s">
        <v>2263</v>
      </c>
      <c r="AD1687" s="700" t="s">
        <v>2263</v>
      </c>
      <c r="AE1687" s="700" t="s">
        <v>2263</v>
      </c>
      <c r="AF1687" s="700" t="s">
        <v>2263</v>
      </c>
      <c r="AG1687" s="700" t="s">
        <v>2263</v>
      </c>
      <c r="AH1687" s="784"/>
      <c r="AI1687" s="784"/>
      <c r="AJ1687" s="784"/>
      <c r="AK1687" s="784"/>
      <c r="AL1687" s="785"/>
      <c r="AM1687" s="726"/>
      <c r="AN1687" s="726"/>
      <c r="AO1687" s="726"/>
      <c r="AP1687" s="726"/>
      <c r="AQ1687" s="726"/>
      <c r="AR1687" s="726"/>
      <c r="AS1687" s="726"/>
      <c r="AT1687" s="726"/>
      <c r="AU1687" s="726"/>
      <c r="AV1687" s="726"/>
      <c r="AW1687" s="726"/>
      <c r="AX1687" s="726"/>
      <c r="AY1687" s="726"/>
      <c r="AZ1687" s="726"/>
      <c r="BA1687" s="726"/>
      <c r="BB1687" s="726"/>
      <c r="BC1687" s="726"/>
      <c r="BD1687" s="726"/>
      <c r="BE1687" s="726"/>
      <c r="BF1687" s="726"/>
      <c r="BG1687" s="726"/>
      <c r="BH1687" s="726"/>
      <c r="BI1687" s="726"/>
      <c r="BJ1687" s="726"/>
      <c r="BK1687" s="726"/>
      <c r="BL1687" s="726"/>
    </row>
    <row r="1688" spans="1:64" ht="13.5" customHeight="1" outlineLevel="1" x14ac:dyDescent="0.2">
      <c r="A1688" s="804"/>
      <c r="B1688" s="805" t="s">
        <v>605</v>
      </c>
      <c r="C1688" s="799"/>
      <c r="D1688" s="708" t="s">
        <v>2570</v>
      </c>
      <c r="E1688" s="700" t="s">
        <v>2263</v>
      </c>
      <c r="F1688" s="700" t="s">
        <v>2263</v>
      </c>
      <c r="G1688" s="700" t="s">
        <v>2263</v>
      </c>
      <c r="H1688" s="700" t="s">
        <v>2263</v>
      </c>
      <c r="I1688" s="700" t="s">
        <v>2263</v>
      </c>
      <c r="J1688" s="700" t="s">
        <v>2263</v>
      </c>
      <c r="K1688" s="700" t="s">
        <v>2263</v>
      </c>
      <c r="L1688" s="700" t="s">
        <v>2263</v>
      </c>
      <c r="M1688" s="700" t="s">
        <v>2263</v>
      </c>
      <c r="N1688" s="700" t="s">
        <v>2263</v>
      </c>
      <c r="O1688" s="700" t="s">
        <v>2263</v>
      </c>
      <c r="P1688" s="700" t="s">
        <v>2263</v>
      </c>
      <c r="Q1688" s="700" t="s">
        <v>2263</v>
      </c>
      <c r="R1688" s="700" t="s">
        <v>2263</v>
      </c>
      <c r="S1688" s="700" t="s">
        <v>2263</v>
      </c>
      <c r="T1688" s="700" t="s">
        <v>2263</v>
      </c>
      <c r="U1688" s="700" t="s">
        <v>2263</v>
      </c>
      <c r="V1688" s="700" t="s">
        <v>2263</v>
      </c>
      <c r="W1688" s="700" t="s">
        <v>2263</v>
      </c>
      <c r="X1688" s="700" t="s">
        <v>2263</v>
      </c>
      <c r="Y1688" s="700" t="s">
        <v>2263</v>
      </c>
      <c r="Z1688" s="700" t="s">
        <v>2263</v>
      </c>
      <c r="AA1688" s="700" t="s">
        <v>2263</v>
      </c>
      <c r="AB1688" s="700" t="s">
        <v>2263</v>
      </c>
      <c r="AC1688" s="700" t="s">
        <v>2263</v>
      </c>
      <c r="AD1688" s="700" t="s">
        <v>2263</v>
      </c>
      <c r="AE1688" s="700" t="s">
        <v>2263</v>
      </c>
      <c r="AF1688" s="700" t="s">
        <v>2263</v>
      </c>
      <c r="AG1688" s="700" t="s">
        <v>2263</v>
      </c>
      <c r="AH1688" s="784"/>
      <c r="AI1688" s="784"/>
      <c r="AJ1688" s="784"/>
      <c r="AK1688" s="784"/>
      <c r="AL1688" s="785"/>
      <c r="AM1688" s="726"/>
      <c r="AN1688" s="726"/>
      <c r="AO1688" s="726"/>
      <c r="AP1688" s="726"/>
      <c r="AQ1688" s="726"/>
      <c r="AR1688" s="726"/>
      <c r="AS1688" s="726"/>
      <c r="AT1688" s="726"/>
      <c r="AU1688" s="726"/>
      <c r="AV1688" s="726"/>
      <c r="AW1688" s="726"/>
      <c r="AX1688" s="726"/>
      <c r="AY1688" s="726"/>
      <c r="AZ1688" s="726"/>
      <c r="BA1688" s="726"/>
      <c r="BB1688" s="726"/>
      <c r="BC1688" s="726"/>
      <c r="BD1688" s="726"/>
      <c r="BE1688" s="726"/>
      <c r="BF1688" s="726"/>
      <c r="BG1688" s="726"/>
      <c r="BH1688" s="726"/>
      <c r="BI1688" s="726"/>
      <c r="BJ1688" s="726"/>
      <c r="BK1688" s="726"/>
      <c r="BL1688" s="726"/>
    </row>
    <row r="1689" spans="1:64" ht="13.5" customHeight="1" outlineLevel="1" x14ac:dyDescent="0.2">
      <c r="A1689" s="810"/>
      <c r="B1689" s="798" t="s">
        <v>606</v>
      </c>
      <c r="C1689" s="799"/>
      <c r="D1689" s="708" t="s">
        <v>2571</v>
      </c>
      <c r="E1689" s="700" t="s">
        <v>2263</v>
      </c>
      <c r="F1689" s="700" t="s">
        <v>2263</v>
      </c>
      <c r="G1689" s="700" t="s">
        <v>2263</v>
      </c>
      <c r="H1689" s="700" t="s">
        <v>2263</v>
      </c>
      <c r="I1689" s="700" t="s">
        <v>2263</v>
      </c>
      <c r="J1689" s="700" t="s">
        <v>2263</v>
      </c>
      <c r="K1689" s="700" t="s">
        <v>2263</v>
      </c>
      <c r="L1689" s="700" t="s">
        <v>2263</v>
      </c>
      <c r="M1689" s="700" t="s">
        <v>2263</v>
      </c>
      <c r="N1689" s="700" t="s">
        <v>2263</v>
      </c>
      <c r="O1689" s="700" t="s">
        <v>2263</v>
      </c>
      <c r="P1689" s="700" t="s">
        <v>2263</v>
      </c>
      <c r="Q1689" s="700" t="s">
        <v>2263</v>
      </c>
      <c r="R1689" s="700" t="s">
        <v>2263</v>
      </c>
      <c r="S1689" s="700" t="s">
        <v>2263</v>
      </c>
      <c r="T1689" s="700" t="s">
        <v>2263</v>
      </c>
      <c r="U1689" s="700" t="s">
        <v>2263</v>
      </c>
      <c r="V1689" s="700" t="s">
        <v>2263</v>
      </c>
      <c r="W1689" s="700" t="s">
        <v>2263</v>
      </c>
      <c r="X1689" s="700" t="s">
        <v>2263</v>
      </c>
      <c r="Y1689" s="700" t="s">
        <v>2263</v>
      </c>
      <c r="Z1689" s="700" t="s">
        <v>2263</v>
      </c>
      <c r="AA1689" s="700" t="s">
        <v>2263</v>
      </c>
      <c r="AB1689" s="700" t="s">
        <v>2263</v>
      </c>
      <c r="AC1689" s="700" t="s">
        <v>2263</v>
      </c>
      <c r="AD1689" s="700" t="s">
        <v>2263</v>
      </c>
      <c r="AE1689" s="700" t="s">
        <v>2263</v>
      </c>
      <c r="AF1689" s="700" t="s">
        <v>2263</v>
      </c>
      <c r="AG1689" s="700" t="s">
        <v>2263</v>
      </c>
      <c r="AH1689" s="784"/>
      <c r="AI1689" s="784"/>
      <c r="AJ1689" s="784"/>
      <c r="AK1689" s="784"/>
      <c r="AL1689" s="785"/>
      <c r="AM1689" s="726"/>
      <c r="AN1689" s="726"/>
      <c r="AO1689" s="726"/>
      <c r="AP1689" s="726"/>
      <c r="AQ1689" s="726"/>
      <c r="AR1689" s="726"/>
      <c r="AS1689" s="726"/>
      <c r="AT1689" s="726"/>
      <c r="AU1689" s="726"/>
      <c r="AV1689" s="726"/>
      <c r="AW1689" s="726"/>
      <c r="AX1689" s="726"/>
      <c r="AY1689" s="726"/>
      <c r="AZ1689" s="726"/>
      <c r="BA1689" s="726"/>
      <c r="BB1689" s="726"/>
      <c r="BC1689" s="726"/>
      <c r="BD1689" s="726"/>
      <c r="BE1689" s="726"/>
      <c r="BF1689" s="726"/>
      <c r="BG1689" s="726"/>
      <c r="BH1689" s="726"/>
      <c r="BI1689" s="726"/>
      <c r="BJ1689" s="726"/>
      <c r="BK1689" s="726"/>
      <c r="BL1689" s="726"/>
    </row>
    <row r="1690" spans="1:64" ht="13.5" customHeight="1" outlineLevel="1" x14ac:dyDescent="0.2">
      <c r="A1690" s="804"/>
      <c r="B1690" s="805" t="s">
        <v>607</v>
      </c>
      <c r="C1690" s="799"/>
      <c r="D1690" s="708" t="s">
        <v>2572</v>
      </c>
      <c r="E1690" s="700" t="s">
        <v>2263</v>
      </c>
      <c r="F1690" s="700" t="s">
        <v>2263</v>
      </c>
      <c r="G1690" s="700" t="s">
        <v>2263</v>
      </c>
      <c r="H1690" s="700" t="s">
        <v>2263</v>
      </c>
      <c r="I1690" s="700" t="s">
        <v>2263</v>
      </c>
      <c r="J1690" s="700" t="s">
        <v>2263</v>
      </c>
      <c r="K1690" s="700" t="s">
        <v>2263</v>
      </c>
      <c r="L1690" s="700" t="s">
        <v>2263</v>
      </c>
      <c r="M1690" s="700" t="s">
        <v>2263</v>
      </c>
      <c r="N1690" s="700" t="s">
        <v>2263</v>
      </c>
      <c r="O1690" s="700" t="s">
        <v>2263</v>
      </c>
      <c r="P1690" s="700" t="s">
        <v>2263</v>
      </c>
      <c r="Q1690" s="700" t="s">
        <v>2263</v>
      </c>
      <c r="R1690" s="700" t="s">
        <v>2263</v>
      </c>
      <c r="S1690" s="700" t="s">
        <v>2263</v>
      </c>
      <c r="T1690" s="700" t="s">
        <v>2263</v>
      </c>
      <c r="U1690" s="700" t="s">
        <v>2263</v>
      </c>
      <c r="V1690" s="700" t="s">
        <v>2263</v>
      </c>
      <c r="W1690" s="700" t="s">
        <v>2263</v>
      </c>
      <c r="X1690" s="700" t="s">
        <v>2263</v>
      </c>
      <c r="Y1690" s="700" t="s">
        <v>2263</v>
      </c>
      <c r="Z1690" s="700" t="s">
        <v>2263</v>
      </c>
      <c r="AA1690" s="700" t="s">
        <v>2263</v>
      </c>
      <c r="AB1690" s="700" t="s">
        <v>2263</v>
      </c>
      <c r="AC1690" s="700" t="s">
        <v>2263</v>
      </c>
      <c r="AD1690" s="700" t="s">
        <v>2263</v>
      </c>
      <c r="AE1690" s="700" t="s">
        <v>2263</v>
      </c>
      <c r="AF1690" s="700" t="s">
        <v>2263</v>
      </c>
      <c r="AG1690" s="700" t="s">
        <v>2263</v>
      </c>
      <c r="AH1690" s="784"/>
      <c r="AI1690" s="784"/>
      <c r="AJ1690" s="784"/>
      <c r="AK1690" s="784"/>
      <c r="AL1690" s="785"/>
      <c r="AM1690" s="726"/>
      <c r="AN1690" s="726"/>
      <c r="AO1690" s="726"/>
      <c r="AP1690" s="726"/>
      <c r="AQ1690" s="726"/>
      <c r="AR1690" s="726"/>
      <c r="AS1690" s="726"/>
      <c r="AT1690" s="726"/>
      <c r="AU1690" s="726"/>
      <c r="AV1690" s="726"/>
      <c r="AW1690" s="726"/>
      <c r="AX1690" s="726"/>
      <c r="AY1690" s="726"/>
      <c r="AZ1690" s="726"/>
      <c r="BA1690" s="726"/>
      <c r="BB1690" s="726"/>
      <c r="BC1690" s="726"/>
      <c r="BD1690" s="726"/>
      <c r="BE1690" s="726"/>
      <c r="BF1690" s="726"/>
      <c r="BG1690" s="726"/>
      <c r="BH1690" s="726"/>
      <c r="BI1690" s="726"/>
      <c r="BJ1690" s="726"/>
      <c r="BK1690" s="726"/>
      <c r="BL1690" s="726"/>
    </row>
    <row r="1691" spans="1:64" ht="13.5" customHeight="1" outlineLevel="1" x14ac:dyDescent="0.2">
      <c r="A1691" s="806"/>
      <c r="B1691" s="807" t="s">
        <v>2533</v>
      </c>
      <c r="C1691" s="799"/>
      <c r="D1691" s="708" t="s">
        <v>2573</v>
      </c>
      <c r="E1691" s="700" t="s">
        <v>2263</v>
      </c>
      <c r="F1691" s="700" t="s">
        <v>2263</v>
      </c>
      <c r="G1691" s="700" t="s">
        <v>2263</v>
      </c>
      <c r="H1691" s="700" t="s">
        <v>2263</v>
      </c>
      <c r="I1691" s="700" t="s">
        <v>2263</v>
      </c>
      <c r="J1691" s="700" t="s">
        <v>2263</v>
      </c>
      <c r="K1691" s="700" t="s">
        <v>2263</v>
      </c>
      <c r="L1691" s="700" t="s">
        <v>2263</v>
      </c>
      <c r="M1691" s="700" t="s">
        <v>2263</v>
      </c>
      <c r="N1691" s="700" t="s">
        <v>2263</v>
      </c>
      <c r="O1691" s="700" t="s">
        <v>2263</v>
      </c>
      <c r="P1691" s="700" t="s">
        <v>2263</v>
      </c>
      <c r="Q1691" s="700" t="s">
        <v>2263</v>
      </c>
      <c r="R1691" s="700" t="s">
        <v>2263</v>
      </c>
      <c r="S1691" s="700" t="s">
        <v>2263</v>
      </c>
      <c r="T1691" s="700" t="s">
        <v>2263</v>
      </c>
      <c r="U1691" s="700" t="s">
        <v>2263</v>
      </c>
      <c r="V1691" s="700" t="s">
        <v>2263</v>
      </c>
      <c r="W1691" s="700" t="s">
        <v>2263</v>
      </c>
      <c r="X1691" s="700" t="s">
        <v>2263</v>
      </c>
      <c r="Y1691" s="700" t="s">
        <v>2263</v>
      </c>
      <c r="Z1691" s="700" t="s">
        <v>2263</v>
      </c>
      <c r="AA1691" s="700" t="s">
        <v>2263</v>
      </c>
      <c r="AB1691" s="700" t="s">
        <v>2263</v>
      </c>
      <c r="AC1691" s="700" t="s">
        <v>2263</v>
      </c>
      <c r="AD1691" s="700" t="s">
        <v>2263</v>
      </c>
      <c r="AE1691" s="700" t="s">
        <v>2263</v>
      </c>
      <c r="AF1691" s="700" t="s">
        <v>2263</v>
      </c>
      <c r="AG1691" s="700" t="s">
        <v>2263</v>
      </c>
      <c r="AH1691" s="784"/>
      <c r="AI1691" s="784"/>
      <c r="AJ1691" s="784"/>
      <c r="AK1691" s="784"/>
      <c r="AL1691" s="785"/>
      <c r="AM1691" s="726"/>
      <c r="AN1691" s="726"/>
      <c r="AO1691" s="726"/>
      <c r="AP1691" s="726"/>
      <c r="AQ1691" s="726"/>
      <c r="AR1691" s="726"/>
      <c r="AS1691" s="726"/>
      <c r="AT1691" s="726"/>
      <c r="AU1691" s="726"/>
      <c r="AV1691" s="726"/>
      <c r="AW1691" s="726"/>
      <c r="AX1691" s="726"/>
      <c r="AY1691" s="726"/>
      <c r="AZ1691" s="726"/>
      <c r="BA1691" s="726"/>
      <c r="BB1691" s="726"/>
      <c r="BC1691" s="726"/>
      <c r="BD1691" s="726"/>
      <c r="BE1691" s="726"/>
      <c r="BF1691" s="726"/>
      <c r="BG1691" s="726"/>
      <c r="BH1691" s="726"/>
      <c r="BI1691" s="726"/>
      <c r="BJ1691" s="726"/>
      <c r="BK1691" s="726"/>
      <c r="BL1691" s="726"/>
    </row>
    <row r="1692" spans="1:64" ht="13.5" customHeight="1" outlineLevel="1" x14ac:dyDescent="0.2">
      <c r="A1692" s="806"/>
      <c r="B1692" s="807" t="s">
        <v>2535</v>
      </c>
      <c r="C1692" s="799"/>
      <c r="D1692" s="708" t="s">
        <v>2574</v>
      </c>
      <c r="E1692" s="700" t="s">
        <v>2263</v>
      </c>
      <c r="F1692" s="700" t="s">
        <v>2263</v>
      </c>
      <c r="G1692" s="700" t="s">
        <v>2263</v>
      </c>
      <c r="H1692" s="700" t="s">
        <v>2263</v>
      </c>
      <c r="I1692" s="700" t="s">
        <v>2263</v>
      </c>
      <c r="J1692" s="700" t="s">
        <v>2263</v>
      </c>
      <c r="K1692" s="700" t="s">
        <v>2263</v>
      </c>
      <c r="L1692" s="700" t="s">
        <v>2263</v>
      </c>
      <c r="M1692" s="700" t="s">
        <v>2263</v>
      </c>
      <c r="N1692" s="700" t="s">
        <v>2263</v>
      </c>
      <c r="O1692" s="700" t="s">
        <v>2263</v>
      </c>
      <c r="P1692" s="700" t="s">
        <v>2263</v>
      </c>
      <c r="Q1692" s="700" t="s">
        <v>2263</v>
      </c>
      <c r="R1692" s="700" t="s">
        <v>2263</v>
      </c>
      <c r="S1692" s="700" t="s">
        <v>2263</v>
      </c>
      <c r="T1692" s="700" t="s">
        <v>2263</v>
      </c>
      <c r="U1692" s="700" t="s">
        <v>2263</v>
      </c>
      <c r="V1692" s="700" t="s">
        <v>2263</v>
      </c>
      <c r="W1692" s="700" t="s">
        <v>2263</v>
      </c>
      <c r="X1692" s="700" t="s">
        <v>2263</v>
      </c>
      <c r="Y1692" s="700" t="s">
        <v>2263</v>
      </c>
      <c r="Z1692" s="700" t="s">
        <v>2263</v>
      </c>
      <c r="AA1692" s="700" t="s">
        <v>2263</v>
      </c>
      <c r="AB1692" s="700" t="s">
        <v>2263</v>
      </c>
      <c r="AC1692" s="700" t="s">
        <v>2263</v>
      </c>
      <c r="AD1692" s="700" t="s">
        <v>2263</v>
      </c>
      <c r="AE1692" s="700" t="s">
        <v>2263</v>
      </c>
      <c r="AF1692" s="700" t="s">
        <v>2263</v>
      </c>
      <c r="AG1692" s="700" t="s">
        <v>2263</v>
      </c>
      <c r="AH1692" s="784"/>
      <c r="AI1692" s="784"/>
      <c r="AJ1692" s="784"/>
      <c r="AK1692" s="784"/>
      <c r="AL1692" s="785"/>
      <c r="AM1692" s="726"/>
      <c r="AN1692" s="726"/>
      <c r="AO1692" s="726"/>
      <c r="AP1692" s="726"/>
      <c r="AQ1692" s="726"/>
      <c r="AR1692" s="726"/>
      <c r="AS1692" s="726"/>
      <c r="AT1692" s="726"/>
      <c r="AU1692" s="726"/>
      <c r="AV1692" s="726"/>
      <c r="AW1692" s="726"/>
      <c r="AX1692" s="726"/>
      <c r="AY1692" s="726"/>
      <c r="AZ1692" s="726"/>
      <c r="BA1692" s="726"/>
      <c r="BB1692" s="726"/>
      <c r="BC1692" s="726"/>
      <c r="BD1692" s="726"/>
      <c r="BE1692" s="726"/>
      <c r="BF1692" s="726"/>
      <c r="BG1692" s="726"/>
      <c r="BH1692" s="726"/>
      <c r="BI1692" s="726"/>
      <c r="BJ1692" s="726"/>
      <c r="BK1692" s="726"/>
      <c r="BL1692" s="726"/>
    </row>
    <row r="1693" spans="1:64" ht="13.5" customHeight="1" outlineLevel="1" x14ac:dyDescent="0.2">
      <c r="A1693" s="806"/>
      <c r="B1693" s="807" t="s">
        <v>2537</v>
      </c>
      <c r="C1693" s="799"/>
      <c r="D1693" s="708" t="s">
        <v>2575</v>
      </c>
      <c r="E1693" s="700" t="s">
        <v>2263</v>
      </c>
      <c r="F1693" s="700" t="s">
        <v>2263</v>
      </c>
      <c r="G1693" s="700" t="s">
        <v>2263</v>
      </c>
      <c r="H1693" s="700" t="s">
        <v>2263</v>
      </c>
      <c r="I1693" s="700" t="s">
        <v>2263</v>
      </c>
      <c r="J1693" s="700" t="s">
        <v>2263</v>
      </c>
      <c r="K1693" s="700" t="s">
        <v>2263</v>
      </c>
      <c r="L1693" s="700" t="s">
        <v>2263</v>
      </c>
      <c r="M1693" s="700" t="s">
        <v>2263</v>
      </c>
      <c r="N1693" s="700" t="s">
        <v>2263</v>
      </c>
      <c r="O1693" s="700" t="s">
        <v>2263</v>
      </c>
      <c r="P1693" s="700" t="s">
        <v>2263</v>
      </c>
      <c r="Q1693" s="700" t="s">
        <v>2263</v>
      </c>
      <c r="R1693" s="700" t="s">
        <v>2263</v>
      </c>
      <c r="S1693" s="700" t="s">
        <v>2263</v>
      </c>
      <c r="T1693" s="700" t="s">
        <v>2263</v>
      </c>
      <c r="U1693" s="700" t="s">
        <v>2263</v>
      </c>
      <c r="V1693" s="700" t="s">
        <v>2263</v>
      </c>
      <c r="W1693" s="700" t="s">
        <v>2263</v>
      </c>
      <c r="X1693" s="700" t="s">
        <v>2263</v>
      </c>
      <c r="Y1693" s="700" t="s">
        <v>2263</v>
      </c>
      <c r="Z1693" s="700" t="s">
        <v>2263</v>
      </c>
      <c r="AA1693" s="700" t="s">
        <v>2263</v>
      </c>
      <c r="AB1693" s="700" t="s">
        <v>2263</v>
      </c>
      <c r="AC1693" s="700" t="s">
        <v>2263</v>
      </c>
      <c r="AD1693" s="700" t="s">
        <v>2263</v>
      </c>
      <c r="AE1693" s="700" t="s">
        <v>2263</v>
      </c>
      <c r="AF1693" s="700" t="s">
        <v>2263</v>
      </c>
      <c r="AG1693" s="700" t="s">
        <v>2263</v>
      </c>
      <c r="AH1693" s="784"/>
      <c r="AI1693" s="784"/>
      <c r="AJ1693" s="784"/>
      <c r="AK1693" s="784"/>
      <c r="AL1693" s="785"/>
      <c r="AM1693" s="726"/>
      <c r="AN1693" s="726"/>
      <c r="AO1693" s="726"/>
      <c r="AP1693" s="726"/>
      <c r="AQ1693" s="726"/>
      <c r="AR1693" s="726"/>
      <c r="AS1693" s="726"/>
      <c r="AT1693" s="726"/>
      <c r="AU1693" s="726"/>
      <c r="AV1693" s="726"/>
      <c r="AW1693" s="726"/>
      <c r="AX1693" s="726"/>
      <c r="AY1693" s="726"/>
      <c r="AZ1693" s="726"/>
      <c r="BA1693" s="726"/>
      <c r="BB1693" s="726"/>
      <c r="BC1693" s="726"/>
      <c r="BD1693" s="726"/>
      <c r="BE1693" s="726"/>
      <c r="BF1693" s="726"/>
      <c r="BG1693" s="726"/>
      <c r="BH1693" s="726"/>
      <c r="BI1693" s="726"/>
      <c r="BJ1693" s="726"/>
      <c r="BK1693" s="726"/>
      <c r="BL1693" s="726"/>
    </row>
    <row r="1694" spans="1:64" ht="13.5" customHeight="1" outlineLevel="1" x14ac:dyDescent="0.2">
      <c r="A1694" s="806"/>
      <c r="B1694" s="807" t="s">
        <v>2539</v>
      </c>
      <c r="C1694" s="799"/>
      <c r="D1694" s="708" t="s">
        <v>2576</v>
      </c>
      <c r="E1694" s="700" t="s">
        <v>2263</v>
      </c>
      <c r="F1694" s="700" t="s">
        <v>2263</v>
      </c>
      <c r="G1694" s="700" t="s">
        <v>2263</v>
      </c>
      <c r="H1694" s="700" t="s">
        <v>2263</v>
      </c>
      <c r="I1694" s="700" t="s">
        <v>2263</v>
      </c>
      <c r="J1694" s="700" t="s">
        <v>2263</v>
      </c>
      <c r="K1694" s="700" t="s">
        <v>2263</v>
      </c>
      <c r="L1694" s="700" t="s">
        <v>2263</v>
      </c>
      <c r="M1694" s="700" t="s">
        <v>2263</v>
      </c>
      <c r="N1694" s="700" t="s">
        <v>2263</v>
      </c>
      <c r="O1694" s="700" t="s">
        <v>2263</v>
      </c>
      <c r="P1694" s="700" t="s">
        <v>2263</v>
      </c>
      <c r="Q1694" s="700" t="s">
        <v>2263</v>
      </c>
      <c r="R1694" s="700" t="s">
        <v>2263</v>
      </c>
      <c r="S1694" s="700" t="s">
        <v>2263</v>
      </c>
      <c r="T1694" s="700" t="s">
        <v>2263</v>
      </c>
      <c r="U1694" s="700" t="s">
        <v>2263</v>
      </c>
      <c r="V1694" s="700" t="s">
        <v>2263</v>
      </c>
      <c r="W1694" s="700" t="s">
        <v>2263</v>
      </c>
      <c r="X1694" s="700" t="s">
        <v>2263</v>
      </c>
      <c r="Y1694" s="700" t="s">
        <v>2263</v>
      </c>
      <c r="Z1694" s="700" t="s">
        <v>2263</v>
      </c>
      <c r="AA1694" s="700" t="s">
        <v>2263</v>
      </c>
      <c r="AB1694" s="700" t="s">
        <v>2263</v>
      </c>
      <c r="AC1694" s="700" t="s">
        <v>2263</v>
      </c>
      <c r="AD1694" s="700" t="s">
        <v>2263</v>
      </c>
      <c r="AE1694" s="700" t="s">
        <v>2263</v>
      </c>
      <c r="AF1694" s="700" t="s">
        <v>2263</v>
      </c>
      <c r="AG1694" s="700" t="s">
        <v>2263</v>
      </c>
      <c r="AH1694" s="784"/>
      <c r="AI1694" s="784"/>
      <c r="AJ1694" s="784"/>
      <c r="AK1694" s="784"/>
      <c r="AL1694" s="785"/>
      <c r="AM1694" s="726"/>
      <c r="AN1694" s="726"/>
      <c r="AO1694" s="726"/>
      <c r="AP1694" s="726"/>
      <c r="AQ1694" s="726"/>
      <c r="AR1694" s="726"/>
      <c r="AS1694" s="726"/>
      <c r="AT1694" s="726"/>
      <c r="AU1694" s="726"/>
      <c r="AV1694" s="726"/>
      <c r="AW1694" s="726"/>
      <c r="AX1694" s="726"/>
      <c r="AY1694" s="726"/>
      <c r="AZ1694" s="726"/>
      <c r="BA1694" s="726"/>
      <c r="BB1694" s="726"/>
      <c r="BC1694" s="726"/>
      <c r="BD1694" s="726"/>
      <c r="BE1694" s="726"/>
      <c r="BF1694" s="726"/>
      <c r="BG1694" s="726"/>
      <c r="BH1694" s="726"/>
      <c r="BI1694" s="726"/>
      <c r="BJ1694" s="726"/>
      <c r="BK1694" s="726"/>
      <c r="BL1694" s="726"/>
    </row>
    <row r="1695" spans="1:64" ht="13.5" customHeight="1" outlineLevel="1" x14ac:dyDescent="0.2">
      <c r="A1695" s="806"/>
      <c r="B1695" s="807" t="s">
        <v>2541</v>
      </c>
      <c r="C1695" s="799"/>
      <c r="D1695" s="708" t="s">
        <v>2577</v>
      </c>
      <c r="E1695" s="700" t="s">
        <v>2263</v>
      </c>
      <c r="F1695" s="700" t="s">
        <v>2263</v>
      </c>
      <c r="G1695" s="700" t="s">
        <v>2263</v>
      </c>
      <c r="H1695" s="700" t="s">
        <v>2263</v>
      </c>
      <c r="I1695" s="700" t="s">
        <v>2263</v>
      </c>
      <c r="J1695" s="700" t="s">
        <v>2263</v>
      </c>
      <c r="K1695" s="700" t="s">
        <v>2263</v>
      </c>
      <c r="L1695" s="700" t="s">
        <v>2263</v>
      </c>
      <c r="M1695" s="700" t="s">
        <v>2263</v>
      </c>
      <c r="N1695" s="700" t="s">
        <v>2263</v>
      </c>
      <c r="O1695" s="700" t="s">
        <v>2263</v>
      </c>
      <c r="P1695" s="700" t="s">
        <v>2263</v>
      </c>
      <c r="Q1695" s="700" t="s">
        <v>2263</v>
      </c>
      <c r="R1695" s="700" t="s">
        <v>2263</v>
      </c>
      <c r="S1695" s="700" t="s">
        <v>2263</v>
      </c>
      <c r="T1695" s="700" t="s">
        <v>2263</v>
      </c>
      <c r="U1695" s="700" t="s">
        <v>2263</v>
      </c>
      <c r="V1695" s="700" t="s">
        <v>2263</v>
      </c>
      <c r="W1695" s="700" t="s">
        <v>2263</v>
      </c>
      <c r="X1695" s="700" t="s">
        <v>2263</v>
      </c>
      <c r="Y1695" s="700" t="s">
        <v>2263</v>
      </c>
      <c r="Z1695" s="700" t="s">
        <v>2263</v>
      </c>
      <c r="AA1695" s="700" t="s">
        <v>2263</v>
      </c>
      <c r="AB1695" s="700" t="s">
        <v>2263</v>
      </c>
      <c r="AC1695" s="700" t="s">
        <v>2263</v>
      </c>
      <c r="AD1695" s="700" t="s">
        <v>2263</v>
      </c>
      <c r="AE1695" s="700" t="s">
        <v>2263</v>
      </c>
      <c r="AF1695" s="700" t="s">
        <v>2263</v>
      </c>
      <c r="AG1695" s="700" t="s">
        <v>2263</v>
      </c>
      <c r="AH1695" s="784"/>
      <c r="AI1695" s="784"/>
      <c r="AJ1695" s="784"/>
      <c r="AK1695" s="784"/>
      <c r="AL1695" s="785"/>
      <c r="AM1695" s="726"/>
      <c r="AN1695" s="726"/>
      <c r="AO1695" s="726"/>
      <c r="AP1695" s="726"/>
      <c r="AQ1695" s="726"/>
      <c r="AR1695" s="726"/>
      <c r="AS1695" s="726"/>
      <c r="AT1695" s="726"/>
      <c r="AU1695" s="726"/>
      <c r="AV1695" s="726"/>
      <c r="AW1695" s="726"/>
      <c r="AX1695" s="726"/>
      <c r="AY1695" s="726"/>
      <c r="AZ1695" s="726"/>
      <c r="BA1695" s="726"/>
      <c r="BB1695" s="726"/>
      <c r="BC1695" s="726"/>
      <c r="BD1695" s="726"/>
      <c r="BE1695" s="726"/>
      <c r="BF1695" s="726"/>
      <c r="BG1695" s="726"/>
      <c r="BH1695" s="726"/>
      <c r="BI1695" s="726"/>
      <c r="BJ1695" s="726"/>
      <c r="BK1695" s="726"/>
      <c r="BL1695" s="726"/>
    </row>
    <row r="1696" spans="1:64" ht="13.5" customHeight="1" outlineLevel="1" x14ac:dyDescent="0.2">
      <c r="A1696" s="804"/>
      <c r="B1696" s="805" t="s">
        <v>608</v>
      </c>
      <c r="C1696" s="799"/>
      <c r="D1696" s="708" t="s">
        <v>2578</v>
      </c>
      <c r="E1696" s="700" t="s">
        <v>2263</v>
      </c>
      <c r="F1696" s="700" t="s">
        <v>2263</v>
      </c>
      <c r="G1696" s="700" t="s">
        <v>2263</v>
      </c>
      <c r="H1696" s="700" t="s">
        <v>2263</v>
      </c>
      <c r="I1696" s="700" t="s">
        <v>2263</v>
      </c>
      <c r="J1696" s="700" t="s">
        <v>2263</v>
      </c>
      <c r="K1696" s="700" t="s">
        <v>2263</v>
      </c>
      <c r="L1696" s="700" t="s">
        <v>2263</v>
      </c>
      <c r="M1696" s="700" t="s">
        <v>2263</v>
      </c>
      <c r="N1696" s="700" t="s">
        <v>2263</v>
      </c>
      <c r="O1696" s="700" t="s">
        <v>2263</v>
      </c>
      <c r="P1696" s="700" t="s">
        <v>2263</v>
      </c>
      <c r="Q1696" s="700" t="s">
        <v>2263</v>
      </c>
      <c r="R1696" s="700" t="s">
        <v>2263</v>
      </c>
      <c r="S1696" s="700" t="s">
        <v>2263</v>
      </c>
      <c r="T1696" s="700" t="s">
        <v>2263</v>
      </c>
      <c r="U1696" s="700" t="s">
        <v>2263</v>
      </c>
      <c r="V1696" s="700" t="s">
        <v>2263</v>
      </c>
      <c r="W1696" s="700" t="s">
        <v>2263</v>
      </c>
      <c r="X1696" s="700" t="s">
        <v>2263</v>
      </c>
      <c r="Y1696" s="700" t="s">
        <v>2263</v>
      </c>
      <c r="Z1696" s="700" t="s">
        <v>2263</v>
      </c>
      <c r="AA1696" s="700" t="s">
        <v>2263</v>
      </c>
      <c r="AB1696" s="700" t="s">
        <v>2263</v>
      </c>
      <c r="AC1696" s="700" t="s">
        <v>2263</v>
      </c>
      <c r="AD1696" s="700" t="s">
        <v>2263</v>
      </c>
      <c r="AE1696" s="700" t="s">
        <v>2263</v>
      </c>
      <c r="AF1696" s="700" t="s">
        <v>2263</v>
      </c>
      <c r="AG1696" s="700" t="s">
        <v>2263</v>
      </c>
      <c r="AH1696" s="784"/>
      <c r="AI1696" s="784"/>
      <c r="AJ1696" s="784"/>
      <c r="AK1696" s="784"/>
      <c r="AL1696" s="785"/>
      <c r="AM1696" s="726"/>
      <c r="AN1696" s="726"/>
      <c r="AO1696" s="726"/>
      <c r="AP1696" s="726"/>
      <c r="AQ1696" s="726"/>
      <c r="AR1696" s="726"/>
      <c r="AS1696" s="726"/>
      <c r="AT1696" s="726"/>
      <c r="AU1696" s="726"/>
      <c r="AV1696" s="726"/>
      <c r="AW1696" s="726"/>
      <c r="AX1696" s="726"/>
      <c r="AY1696" s="726"/>
      <c r="AZ1696" s="726"/>
      <c r="BA1696" s="726"/>
      <c r="BB1696" s="726"/>
      <c r="BC1696" s="726"/>
      <c r="BD1696" s="726"/>
      <c r="BE1696" s="726"/>
      <c r="BF1696" s="726"/>
      <c r="BG1696" s="726"/>
      <c r="BH1696" s="726"/>
      <c r="BI1696" s="726"/>
      <c r="BJ1696" s="726"/>
      <c r="BK1696" s="726"/>
      <c r="BL1696" s="726"/>
    </row>
    <row r="1697" spans="1:64" ht="13.5" customHeight="1" outlineLevel="1" x14ac:dyDescent="0.2">
      <c r="A1697" s="806"/>
      <c r="B1697" s="807" t="s">
        <v>2544</v>
      </c>
      <c r="C1697" s="799"/>
      <c r="D1697" s="708" t="s">
        <v>2579</v>
      </c>
      <c r="E1697" s="700" t="s">
        <v>2263</v>
      </c>
      <c r="F1697" s="700" t="s">
        <v>2263</v>
      </c>
      <c r="G1697" s="700" t="s">
        <v>2263</v>
      </c>
      <c r="H1697" s="700" t="s">
        <v>2263</v>
      </c>
      <c r="I1697" s="700" t="s">
        <v>2263</v>
      </c>
      <c r="J1697" s="700" t="s">
        <v>2263</v>
      </c>
      <c r="K1697" s="700" t="s">
        <v>2263</v>
      </c>
      <c r="L1697" s="700" t="s">
        <v>2263</v>
      </c>
      <c r="M1697" s="700" t="s">
        <v>2263</v>
      </c>
      <c r="N1697" s="700" t="s">
        <v>2263</v>
      </c>
      <c r="O1697" s="700" t="s">
        <v>2263</v>
      </c>
      <c r="P1697" s="700" t="s">
        <v>2263</v>
      </c>
      <c r="Q1697" s="700" t="s">
        <v>2263</v>
      </c>
      <c r="R1697" s="700" t="s">
        <v>2263</v>
      </c>
      <c r="S1697" s="700" t="s">
        <v>2263</v>
      </c>
      <c r="T1697" s="700" t="s">
        <v>2263</v>
      </c>
      <c r="U1697" s="700" t="s">
        <v>2263</v>
      </c>
      <c r="V1697" s="700" t="s">
        <v>2263</v>
      </c>
      <c r="W1697" s="700" t="s">
        <v>2263</v>
      </c>
      <c r="X1697" s="700" t="s">
        <v>2263</v>
      </c>
      <c r="Y1697" s="700" t="s">
        <v>2263</v>
      </c>
      <c r="Z1697" s="700" t="s">
        <v>2263</v>
      </c>
      <c r="AA1697" s="700" t="s">
        <v>2263</v>
      </c>
      <c r="AB1697" s="700" t="s">
        <v>2263</v>
      </c>
      <c r="AC1697" s="700" t="s">
        <v>2263</v>
      </c>
      <c r="AD1697" s="700" t="s">
        <v>2263</v>
      </c>
      <c r="AE1697" s="700" t="s">
        <v>2263</v>
      </c>
      <c r="AF1697" s="700" t="s">
        <v>2263</v>
      </c>
      <c r="AG1697" s="700" t="s">
        <v>2263</v>
      </c>
      <c r="AH1697" s="784"/>
      <c r="AI1697" s="784"/>
      <c r="AJ1697" s="784"/>
      <c r="AK1697" s="784"/>
      <c r="AL1697" s="785"/>
      <c r="AM1697" s="726"/>
      <c r="AN1697" s="726"/>
      <c r="AO1697" s="726"/>
      <c r="AP1697" s="726"/>
      <c r="AQ1697" s="726"/>
      <c r="AR1697" s="726"/>
      <c r="AS1697" s="726"/>
      <c r="AT1697" s="726"/>
      <c r="AU1697" s="726"/>
      <c r="AV1697" s="726"/>
      <c r="AW1697" s="726"/>
      <c r="AX1697" s="726"/>
      <c r="AY1697" s="726"/>
      <c r="AZ1697" s="726"/>
      <c r="BA1697" s="726"/>
      <c r="BB1697" s="726"/>
      <c r="BC1697" s="726"/>
      <c r="BD1697" s="726"/>
      <c r="BE1697" s="726"/>
      <c r="BF1697" s="726"/>
      <c r="BG1697" s="726"/>
      <c r="BH1697" s="726"/>
      <c r="BI1697" s="726"/>
      <c r="BJ1697" s="726"/>
      <c r="BK1697" s="726"/>
      <c r="BL1697" s="726"/>
    </row>
    <row r="1698" spans="1:64" ht="13.5" customHeight="1" outlineLevel="1" x14ac:dyDescent="0.2">
      <c r="A1698" s="806"/>
      <c r="B1698" s="807" t="s">
        <v>2546</v>
      </c>
      <c r="C1698" s="799"/>
      <c r="D1698" s="708" t="s">
        <v>2580</v>
      </c>
      <c r="E1698" s="700" t="s">
        <v>2263</v>
      </c>
      <c r="F1698" s="700" t="s">
        <v>2263</v>
      </c>
      <c r="G1698" s="700" t="s">
        <v>2263</v>
      </c>
      <c r="H1698" s="700" t="s">
        <v>2263</v>
      </c>
      <c r="I1698" s="700" t="s">
        <v>2263</v>
      </c>
      <c r="J1698" s="700" t="s">
        <v>2263</v>
      </c>
      <c r="K1698" s="700" t="s">
        <v>2263</v>
      </c>
      <c r="L1698" s="700" t="s">
        <v>2263</v>
      </c>
      <c r="M1698" s="700" t="s">
        <v>2263</v>
      </c>
      <c r="N1698" s="700" t="s">
        <v>2263</v>
      </c>
      <c r="O1698" s="700" t="s">
        <v>2263</v>
      </c>
      <c r="P1698" s="700" t="s">
        <v>2263</v>
      </c>
      <c r="Q1698" s="700" t="s">
        <v>2263</v>
      </c>
      <c r="R1698" s="700" t="s">
        <v>2263</v>
      </c>
      <c r="S1698" s="700" t="s">
        <v>2263</v>
      </c>
      <c r="T1698" s="700" t="s">
        <v>2263</v>
      </c>
      <c r="U1698" s="700" t="s">
        <v>2263</v>
      </c>
      <c r="V1698" s="700" t="s">
        <v>2263</v>
      </c>
      <c r="W1698" s="700" t="s">
        <v>2263</v>
      </c>
      <c r="X1698" s="700" t="s">
        <v>2263</v>
      </c>
      <c r="Y1698" s="700" t="s">
        <v>2263</v>
      </c>
      <c r="Z1698" s="700" t="s">
        <v>2263</v>
      </c>
      <c r="AA1698" s="700" t="s">
        <v>2263</v>
      </c>
      <c r="AB1698" s="700" t="s">
        <v>2263</v>
      </c>
      <c r="AC1698" s="700" t="s">
        <v>2263</v>
      </c>
      <c r="AD1698" s="700" t="s">
        <v>2263</v>
      </c>
      <c r="AE1698" s="700" t="s">
        <v>2263</v>
      </c>
      <c r="AF1698" s="700" t="s">
        <v>2263</v>
      </c>
      <c r="AG1698" s="700" t="s">
        <v>2263</v>
      </c>
      <c r="AH1698" s="784"/>
      <c r="AI1698" s="784"/>
      <c r="AJ1698" s="784"/>
      <c r="AK1698" s="784"/>
      <c r="AL1698" s="785"/>
      <c r="AM1698" s="726"/>
      <c r="AN1698" s="726"/>
      <c r="AO1698" s="726"/>
      <c r="AP1698" s="726"/>
      <c r="AQ1698" s="726"/>
      <c r="AR1698" s="726"/>
      <c r="AS1698" s="726"/>
      <c r="AT1698" s="726"/>
      <c r="AU1698" s="726"/>
      <c r="AV1698" s="726"/>
      <c r="AW1698" s="726"/>
      <c r="AX1698" s="726"/>
      <c r="AY1698" s="726"/>
      <c r="AZ1698" s="726"/>
      <c r="BA1698" s="726"/>
      <c r="BB1698" s="726"/>
      <c r="BC1698" s="726"/>
      <c r="BD1698" s="726"/>
      <c r="BE1698" s="726"/>
      <c r="BF1698" s="726"/>
      <c r="BG1698" s="726"/>
      <c r="BH1698" s="726"/>
      <c r="BI1698" s="726"/>
      <c r="BJ1698" s="726"/>
      <c r="BK1698" s="726"/>
      <c r="BL1698" s="726"/>
    </row>
    <row r="1699" spans="1:64" ht="13.5" customHeight="1" outlineLevel="1" x14ac:dyDescent="0.2">
      <c r="A1699" s="806"/>
      <c r="B1699" s="807" t="s">
        <v>2548</v>
      </c>
      <c r="C1699" s="799"/>
      <c r="D1699" s="708" t="s">
        <v>2581</v>
      </c>
      <c r="E1699" s="700" t="s">
        <v>2263</v>
      </c>
      <c r="F1699" s="700" t="s">
        <v>2263</v>
      </c>
      <c r="G1699" s="700" t="s">
        <v>2263</v>
      </c>
      <c r="H1699" s="700" t="s">
        <v>2263</v>
      </c>
      <c r="I1699" s="700" t="s">
        <v>2263</v>
      </c>
      <c r="J1699" s="700" t="s">
        <v>2263</v>
      </c>
      <c r="K1699" s="700" t="s">
        <v>2263</v>
      </c>
      <c r="L1699" s="700" t="s">
        <v>2263</v>
      </c>
      <c r="M1699" s="700" t="s">
        <v>2263</v>
      </c>
      <c r="N1699" s="700" t="s">
        <v>2263</v>
      </c>
      <c r="O1699" s="700" t="s">
        <v>2263</v>
      </c>
      <c r="P1699" s="700" t="s">
        <v>2263</v>
      </c>
      <c r="Q1699" s="700" t="s">
        <v>2263</v>
      </c>
      <c r="R1699" s="700" t="s">
        <v>2263</v>
      </c>
      <c r="S1699" s="700" t="s">
        <v>2263</v>
      </c>
      <c r="T1699" s="700" t="s">
        <v>2263</v>
      </c>
      <c r="U1699" s="700" t="s">
        <v>2263</v>
      </c>
      <c r="V1699" s="700" t="s">
        <v>2263</v>
      </c>
      <c r="W1699" s="700" t="s">
        <v>2263</v>
      </c>
      <c r="X1699" s="700" t="s">
        <v>2263</v>
      </c>
      <c r="Y1699" s="700" t="s">
        <v>2263</v>
      </c>
      <c r="Z1699" s="700" t="s">
        <v>2263</v>
      </c>
      <c r="AA1699" s="700" t="s">
        <v>2263</v>
      </c>
      <c r="AB1699" s="700" t="s">
        <v>2263</v>
      </c>
      <c r="AC1699" s="700" t="s">
        <v>2263</v>
      </c>
      <c r="AD1699" s="700" t="s">
        <v>2263</v>
      </c>
      <c r="AE1699" s="700" t="s">
        <v>2263</v>
      </c>
      <c r="AF1699" s="700" t="s">
        <v>2263</v>
      </c>
      <c r="AG1699" s="700" t="s">
        <v>2263</v>
      </c>
      <c r="AH1699" s="784"/>
      <c r="AI1699" s="784"/>
      <c r="AJ1699" s="784"/>
      <c r="AK1699" s="784"/>
      <c r="AL1699" s="785"/>
      <c r="AM1699" s="726"/>
      <c r="AN1699" s="726"/>
      <c r="AO1699" s="726"/>
      <c r="AP1699" s="726"/>
      <c r="AQ1699" s="726"/>
      <c r="AR1699" s="726"/>
      <c r="AS1699" s="726"/>
      <c r="AT1699" s="726"/>
      <c r="AU1699" s="726"/>
      <c r="AV1699" s="726"/>
      <c r="AW1699" s="726"/>
      <c r="AX1699" s="726"/>
      <c r="AY1699" s="726"/>
      <c r="AZ1699" s="726"/>
      <c r="BA1699" s="726"/>
      <c r="BB1699" s="726"/>
      <c r="BC1699" s="726"/>
      <c r="BD1699" s="726"/>
      <c r="BE1699" s="726"/>
      <c r="BF1699" s="726"/>
      <c r="BG1699" s="726"/>
      <c r="BH1699" s="726"/>
      <c r="BI1699" s="726"/>
      <c r="BJ1699" s="726"/>
      <c r="BK1699" s="726"/>
      <c r="BL1699" s="726"/>
    </row>
    <row r="1700" spans="1:64" ht="13.5" customHeight="1" outlineLevel="1" x14ac:dyDescent="0.2">
      <c r="A1700" s="806"/>
      <c r="B1700" s="807" t="s">
        <v>2550</v>
      </c>
      <c r="C1700" s="799"/>
      <c r="D1700" s="708" t="s">
        <v>2582</v>
      </c>
      <c r="E1700" s="700" t="s">
        <v>2263</v>
      </c>
      <c r="F1700" s="700" t="s">
        <v>2263</v>
      </c>
      <c r="G1700" s="700" t="s">
        <v>2263</v>
      </c>
      <c r="H1700" s="700" t="s">
        <v>2263</v>
      </c>
      <c r="I1700" s="700" t="s">
        <v>2263</v>
      </c>
      <c r="J1700" s="700" t="s">
        <v>2263</v>
      </c>
      <c r="K1700" s="700" t="s">
        <v>2263</v>
      </c>
      <c r="L1700" s="700" t="s">
        <v>2263</v>
      </c>
      <c r="M1700" s="700" t="s">
        <v>2263</v>
      </c>
      <c r="N1700" s="700" t="s">
        <v>2263</v>
      </c>
      <c r="O1700" s="700" t="s">
        <v>2263</v>
      </c>
      <c r="P1700" s="700" t="s">
        <v>2263</v>
      </c>
      <c r="Q1700" s="700" t="s">
        <v>2263</v>
      </c>
      <c r="R1700" s="700" t="s">
        <v>2263</v>
      </c>
      <c r="S1700" s="700" t="s">
        <v>2263</v>
      </c>
      <c r="T1700" s="700" t="s">
        <v>2263</v>
      </c>
      <c r="U1700" s="700" t="s">
        <v>2263</v>
      </c>
      <c r="V1700" s="700" t="s">
        <v>2263</v>
      </c>
      <c r="W1700" s="700" t="s">
        <v>2263</v>
      </c>
      <c r="X1700" s="700" t="s">
        <v>2263</v>
      </c>
      <c r="Y1700" s="700" t="s">
        <v>2263</v>
      </c>
      <c r="Z1700" s="700" t="s">
        <v>2263</v>
      </c>
      <c r="AA1700" s="700" t="s">
        <v>2263</v>
      </c>
      <c r="AB1700" s="700" t="s">
        <v>2263</v>
      </c>
      <c r="AC1700" s="700" t="s">
        <v>2263</v>
      </c>
      <c r="AD1700" s="700" t="s">
        <v>2263</v>
      </c>
      <c r="AE1700" s="700" t="s">
        <v>2263</v>
      </c>
      <c r="AF1700" s="700" t="s">
        <v>2263</v>
      </c>
      <c r="AG1700" s="700" t="s">
        <v>2263</v>
      </c>
      <c r="AH1700" s="784"/>
      <c r="AI1700" s="784"/>
      <c r="AJ1700" s="784"/>
      <c r="AK1700" s="784"/>
      <c r="AL1700" s="785"/>
      <c r="AM1700" s="726"/>
      <c r="AN1700" s="726"/>
      <c r="AO1700" s="726"/>
      <c r="AP1700" s="726"/>
      <c r="AQ1700" s="726"/>
      <c r="AR1700" s="726"/>
      <c r="AS1700" s="726"/>
      <c r="AT1700" s="726"/>
      <c r="AU1700" s="726"/>
      <c r="AV1700" s="726"/>
      <c r="AW1700" s="726"/>
      <c r="AX1700" s="726"/>
      <c r="AY1700" s="726"/>
      <c r="AZ1700" s="726"/>
      <c r="BA1700" s="726"/>
      <c r="BB1700" s="726"/>
      <c r="BC1700" s="726"/>
      <c r="BD1700" s="726"/>
      <c r="BE1700" s="726"/>
      <c r="BF1700" s="726"/>
      <c r="BG1700" s="726"/>
      <c r="BH1700" s="726"/>
      <c r="BI1700" s="726"/>
      <c r="BJ1700" s="726"/>
      <c r="BK1700" s="726"/>
      <c r="BL1700" s="726"/>
    </row>
    <row r="1701" spans="1:64" ht="13.5" customHeight="1" outlineLevel="1" x14ac:dyDescent="0.2">
      <c r="A1701" s="810"/>
      <c r="B1701" s="798" t="s">
        <v>609</v>
      </c>
      <c r="C1701" s="799"/>
      <c r="D1701" s="708" t="s">
        <v>2583</v>
      </c>
      <c r="E1701" s="700" t="s">
        <v>2263</v>
      </c>
      <c r="F1701" s="700" t="s">
        <v>2263</v>
      </c>
      <c r="G1701" s="700" t="s">
        <v>2263</v>
      </c>
      <c r="H1701" s="700" t="s">
        <v>2263</v>
      </c>
      <c r="I1701" s="700" t="s">
        <v>2263</v>
      </c>
      <c r="J1701" s="700" t="s">
        <v>2263</v>
      </c>
      <c r="K1701" s="700" t="s">
        <v>2263</v>
      </c>
      <c r="L1701" s="700" t="s">
        <v>2263</v>
      </c>
      <c r="M1701" s="700" t="s">
        <v>2263</v>
      </c>
      <c r="N1701" s="700" t="s">
        <v>2263</v>
      </c>
      <c r="O1701" s="700" t="s">
        <v>2263</v>
      </c>
      <c r="P1701" s="700" t="s">
        <v>2263</v>
      </c>
      <c r="Q1701" s="700" t="s">
        <v>2263</v>
      </c>
      <c r="R1701" s="700" t="s">
        <v>2263</v>
      </c>
      <c r="S1701" s="700" t="s">
        <v>2263</v>
      </c>
      <c r="T1701" s="700" t="s">
        <v>2263</v>
      </c>
      <c r="U1701" s="700" t="s">
        <v>2263</v>
      </c>
      <c r="V1701" s="700" t="s">
        <v>2263</v>
      </c>
      <c r="W1701" s="700" t="s">
        <v>2263</v>
      </c>
      <c r="X1701" s="700" t="s">
        <v>2263</v>
      </c>
      <c r="Y1701" s="700" t="s">
        <v>2263</v>
      </c>
      <c r="Z1701" s="700" t="s">
        <v>2263</v>
      </c>
      <c r="AA1701" s="700" t="s">
        <v>2263</v>
      </c>
      <c r="AB1701" s="700" t="s">
        <v>2263</v>
      </c>
      <c r="AC1701" s="700" t="s">
        <v>2263</v>
      </c>
      <c r="AD1701" s="700" t="s">
        <v>2263</v>
      </c>
      <c r="AE1701" s="700" t="s">
        <v>2263</v>
      </c>
      <c r="AF1701" s="700" t="s">
        <v>2263</v>
      </c>
      <c r="AG1701" s="700" t="s">
        <v>2263</v>
      </c>
      <c r="AH1701" s="784"/>
      <c r="AI1701" s="784"/>
      <c r="AJ1701" s="784"/>
      <c r="AK1701" s="784"/>
      <c r="AL1701" s="785"/>
      <c r="AM1701" s="726"/>
      <c r="AN1701" s="726"/>
      <c r="AO1701" s="726"/>
      <c r="AP1701" s="726"/>
      <c r="AQ1701" s="726"/>
      <c r="AR1701" s="726"/>
      <c r="AS1701" s="726"/>
      <c r="AT1701" s="726"/>
      <c r="AU1701" s="726"/>
      <c r="AV1701" s="726"/>
      <c r="AW1701" s="726"/>
      <c r="AX1701" s="726"/>
      <c r="AY1701" s="726"/>
      <c r="AZ1701" s="726"/>
      <c r="BA1701" s="726"/>
      <c r="BB1701" s="726"/>
      <c r="BC1701" s="726"/>
      <c r="BD1701" s="726"/>
      <c r="BE1701" s="726"/>
      <c r="BF1701" s="726"/>
      <c r="BG1701" s="726"/>
      <c r="BH1701" s="726"/>
      <c r="BI1701" s="726"/>
      <c r="BJ1701" s="726"/>
      <c r="BK1701" s="726"/>
      <c r="BL1701" s="726"/>
    </row>
    <row r="1702" spans="1:64" ht="13.5" customHeight="1" outlineLevel="1" x14ac:dyDescent="0.2">
      <c r="A1702" s="804"/>
      <c r="B1702" s="805" t="s">
        <v>249</v>
      </c>
      <c r="C1702" s="799"/>
      <c r="D1702" s="708" t="s">
        <v>2584</v>
      </c>
      <c r="E1702" s="700" t="s">
        <v>2263</v>
      </c>
      <c r="F1702" s="700" t="s">
        <v>2263</v>
      </c>
      <c r="G1702" s="700" t="s">
        <v>2263</v>
      </c>
      <c r="H1702" s="700" t="s">
        <v>2263</v>
      </c>
      <c r="I1702" s="700" t="s">
        <v>2263</v>
      </c>
      <c r="J1702" s="700" t="s">
        <v>2263</v>
      </c>
      <c r="K1702" s="700" t="s">
        <v>2263</v>
      </c>
      <c r="L1702" s="700" t="s">
        <v>2263</v>
      </c>
      <c r="M1702" s="700" t="s">
        <v>2263</v>
      </c>
      <c r="N1702" s="700" t="s">
        <v>2263</v>
      </c>
      <c r="O1702" s="700" t="s">
        <v>2263</v>
      </c>
      <c r="P1702" s="700" t="s">
        <v>2263</v>
      </c>
      <c r="Q1702" s="700" t="s">
        <v>2263</v>
      </c>
      <c r="R1702" s="700" t="s">
        <v>2263</v>
      </c>
      <c r="S1702" s="700" t="s">
        <v>2263</v>
      </c>
      <c r="T1702" s="700" t="s">
        <v>2263</v>
      </c>
      <c r="U1702" s="700" t="s">
        <v>2263</v>
      </c>
      <c r="V1702" s="700" t="s">
        <v>2263</v>
      </c>
      <c r="W1702" s="700" t="s">
        <v>2263</v>
      </c>
      <c r="X1702" s="700" t="s">
        <v>2263</v>
      </c>
      <c r="Y1702" s="700" t="s">
        <v>2263</v>
      </c>
      <c r="Z1702" s="700" t="s">
        <v>2263</v>
      </c>
      <c r="AA1702" s="700" t="s">
        <v>2263</v>
      </c>
      <c r="AB1702" s="700" t="s">
        <v>2263</v>
      </c>
      <c r="AC1702" s="700" t="s">
        <v>2263</v>
      </c>
      <c r="AD1702" s="700" t="s">
        <v>2263</v>
      </c>
      <c r="AE1702" s="700" t="s">
        <v>2263</v>
      </c>
      <c r="AF1702" s="700" t="s">
        <v>2263</v>
      </c>
      <c r="AG1702" s="700" t="s">
        <v>2263</v>
      </c>
      <c r="AH1702" s="784"/>
      <c r="AI1702" s="784"/>
      <c r="AJ1702" s="784"/>
      <c r="AK1702" s="784"/>
      <c r="AL1702" s="785"/>
      <c r="AM1702" s="726"/>
      <c r="AN1702" s="726"/>
      <c r="AO1702" s="726"/>
      <c r="AP1702" s="726"/>
      <c r="AQ1702" s="726"/>
      <c r="AR1702" s="726"/>
      <c r="AS1702" s="726"/>
      <c r="AT1702" s="726"/>
      <c r="AU1702" s="726"/>
      <c r="AV1702" s="726"/>
      <c r="AW1702" s="726"/>
      <c r="AX1702" s="726"/>
      <c r="AY1702" s="726"/>
      <c r="AZ1702" s="726"/>
      <c r="BA1702" s="726"/>
      <c r="BB1702" s="726"/>
      <c r="BC1702" s="726"/>
      <c r="BD1702" s="726"/>
      <c r="BE1702" s="726"/>
      <c r="BF1702" s="726"/>
      <c r="BG1702" s="726"/>
      <c r="BH1702" s="726"/>
      <c r="BI1702" s="726"/>
      <c r="BJ1702" s="726"/>
      <c r="BK1702" s="726"/>
      <c r="BL1702" s="726"/>
    </row>
    <row r="1703" spans="1:64" ht="13.5" customHeight="1" outlineLevel="1" x14ac:dyDescent="0.2">
      <c r="A1703" s="810"/>
      <c r="B1703" s="798" t="s">
        <v>2554</v>
      </c>
      <c r="C1703" s="799"/>
      <c r="D1703" s="708" t="s">
        <v>2585</v>
      </c>
      <c r="E1703" s="700" t="s">
        <v>2263</v>
      </c>
      <c r="F1703" s="700" t="s">
        <v>2263</v>
      </c>
      <c r="G1703" s="700" t="s">
        <v>2263</v>
      </c>
      <c r="H1703" s="700" t="s">
        <v>2263</v>
      </c>
      <c r="I1703" s="700" t="s">
        <v>2263</v>
      </c>
      <c r="J1703" s="700" t="s">
        <v>2263</v>
      </c>
      <c r="K1703" s="700" t="s">
        <v>2263</v>
      </c>
      <c r="L1703" s="700" t="s">
        <v>2263</v>
      </c>
      <c r="M1703" s="700" t="s">
        <v>2263</v>
      </c>
      <c r="N1703" s="700" t="s">
        <v>2263</v>
      </c>
      <c r="O1703" s="700" t="s">
        <v>2263</v>
      </c>
      <c r="P1703" s="700" t="s">
        <v>2263</v>
      </c>
      <c r="Q1703" s="700" t="s">
        <v>2263</v>
      </c>
      <c r="R1703" s="700" t="s">
        <v>2263</v>
      </c>
      <c r="S1703" s="700" t="s">
        <v>2263</v>
      </c>
      <c r="T1703" s="700" t="s">
        <v>2263</v>
      </c>
      <c r="U1703" s="700" t="s">
        <v>2263</v>
      </c>
      <c r="V1703" s="700" t="s">
        <v>2263</v>
      </c>
      <c r="W1703" s="700" t="s">
        <v>2263</v>
      </c>
      <c r="X1703" s="700" t="s">
        <v>2263</v>
      </c>
      <c r="Y1703" s="700" t="s">
        <v>2263</v>
      </c>
      <c r="Z1703" s="700" t="s">
        <v>2263</v>
      </c>
      <c r="AA1703" s="700" t="s">
        <v>2263</v>
      </c>
      <c r="AB1703" s="700" t="s">
        <v>2263</v>
      </c>
      <c r="AC1703" s="700" t="s">
        <v>2263</v>
      </c>
      <c r="AD1703" s="700" t="s">
        <v>2263</v>
      </c>
      <c r="AE1703" s="700" t="s">
        <v>2263</v>
      </c>
      <c r="AF1703" s="700" t="s">
        <v>2263</v>
      </c>
      <c r="AG1703" s="700" t="s">
        <v>2263</v>
      </c>
      <c r="AH1703" s="784"/>
      <c r="AI1703" s="784"/>
      <c r="AJ1703" s="784"/>
      <c r="AK1703" s="784"/>
      <c r="AL1703" s="785"/>
      <c r="AM1703" s="726"/>
      <c r="AN1703" s="726"/>
      <c r="AO1703" s="726"/>
      <c r="AP1703" s="726"/>
      <c r="AQ1703" s="726"/>
      <c r="AR1703" s="726"/>
      <c r="AS1703" s="726"/>
      <c r="AT1703" s="726"/>
      <c r="AU1703" s="726"/>
      <c r="AV1703" s="726"/>
      <c r="AW1703" s="726"/>
      <c r="AX1703" s="726"/>
      <c r="AY1703" s="726"/>
      <c r="AZ1703" s="726"/>
      <c r="BA1703" s="726"/>
      <c r="BB1703" s="726"/>
      <c r="BC1703" s="726"/>
      <c r="BD1703" s="726"/>
      <c r="BE1703" s="726"/>
      <c r="BF1703" s="726"/>
      <c r="BG1703" s="726"/>
      <c r="BH1703" s="726"/>
      <c r="BI1703" s="726"/>
      <c r="BJ1703" s="726"/>
      <c r="BK1703" s="726"/>
      <c r="BL1703" s="726"/>
    </row>
    <row r="1704" spans="1:64" ht="13.5" customHeight="1" outlineLevel="1" x14ac:dyDescent="0.25">
      <c r="A1704" s="812"/>
      <c r="B1704" s="813"/>
      <c r="C1704" s="799"/>
      <c r="D1704" s="800"/>
      <c r="E1704" s="801"/>
      <c r="F1704" s="801"/>
      <c r="G1704" s="801"/>
      <c r="H1704" s="801"/>
      <c r="I1704" s="801"/>
      <c r="J1704" s="801"/>
      <c r="K1704" s="801"/>
      <c r="L1704" s="801"/>
      <c r="M1704" s="801"/>
      <c r="N1704" s="801"/>
      <c r="O1704" s="801"/>
      <c r="P1704" s="801"/>
      <c r="Q1704" s="801"/>
      <c r="R1704" s="801"/>
      <c r="S1704" s="801"/>
      <c r="T1704" s="801"/>
      <c r="U1704" s="801"/>
      <c r="V1704" s="801"/>
      <c r="W1704" s="801"/>
      <c r="X1704" s="801"/>
      <c r="Y1704" s="801"/>
      <c r="Z1704" s="801"/>
      <c r="AA1704" s="801"/>
      <c r="AB1704" s="801"/>
      <c r="AC1704" s="801"/>
      <c r="AD1704" s="801"/>
      <c r="AE1704" s="801"/>
      <c r="AF1704" s="801"/>
      <c r="AG1704" s="801"/>
      <c r="AH1704" s="784"/>
      <c r="AI1704" s="784"/>
      <c r="AJ1704" s="784"/>
      <c r="AK1704" s="784"/>
      <c r="AL1704" s="785"/>
      <c r="AM1704" s="726"/>
      <c r="AN1704" s="726"/>
      <c r="AO1704" s="726"/>
      <c r="AP1704" s="726"/>
      <c r="AQ1704" s="726"/>
      <c r="AR1704" s="726"/>
      <c r="AS1704" s="726"/>
      <c r="AT1704" s="726"/>
      <c r="AU1704" s="726"/>
      <c r="AV1704" s="726"/>
      <c r="AW1704" s="726"/>
      <c r="AX1704" s="726"/>
      <c r="AY1704" s="726"/>
      <c r="AZ1704" s="726"/>
      <c r="BA1704" s="726"/>
      <c r="BB1704" s="726"/>
      <c r="BC1704" s="726"/>
      <c r="BD1704" s="726"/>
      <c r="BE1704" s="726"/>
      <c r="BF1704" s="726"/>
      <c r="BG1704" s="726"/>
      <c r="BH1704" s="726"/>
      <c r="BI1704" s="726"/>
      <c r="BJ1704" s="726"/>
      <c r="BK1704" s="726"/>
      <c r="BL1704" s="726"/>
    </row>
    <row r="1705" spans="1:64" ht="13.5" customHeight="1" x14ac:dyDescent="0.25">
      <c r="A1705" s="781" t="s">
        <v>2592</v>
      </c>
      <c r="B1705" s="798" t="s">
        <v>2586</v>
      </c>
      <c r="C1705" s="799"/>
      <c r="D1705" s="800"/>
      <c r="E1705" s="801"/>
      <c r="F1705" s="801"/>
      <c r="G1705" s="801"/>
      <c r="H1705" s="801"/>
      <c r="I1705" s="801"/>
      <c r="J1705" s="801"/>
      <c r="K1705" s="801"/>
      <c r="L1705" s="801"/>
      <c r="M1705" s="801"/>
      <c r="N1705" s="801"/>
      <c r="O1705" s="801"/>
      <c r="P1705" s="801"/>
      <c r="Q1705" s="801"/>
      <c r="R1705" s="801"/>
      <c r="S1705" s="801"/>
      <c r="T1705" s="801"/>
      <c r="U1705" s="801"/>
      <c r="V1705" s="801"/>
      <c r="W1705" s="801"/>
      <c r="X1705" s="801"/>
      <c r="Y1705" s="801"/>
      <c r="Z1705" s="801"/>
      <c r="AA1705" s="801"/>
      <c r="AB1705" s="801"/>
      <c r="AC1705" s="801"/>
      <c r="AD1705" s="801"/>
      <c r="AE1705" s="801"/>
      <c r="AF1705" s="801"/>
      <c r="AG1705" s="801"/>
      <c r="AH1705" s="784"/>
      <c r="AI1705" s="784"/>
      <c r="AJ1705" s="784"/>
      <c r="AK1705" s="784"/>
      <c r="AL1705" s="785"/>
      <c r="AM1705" s="726"/>
      <c r="AN1705" s="726"/>
      <c r="AO1705" s="726"/>
      <c r="AP1705" s="726"/>
      <c r="AQ1705" s="726"/>
      <c r="AR1705" s="726"/>
      <c r="AS1705" s="726"/>
      <c r="AT1705" s="726"/>
      <c r="AU1705" s="726"/>
      <c r="AV1705" s="726"/>
      <c r="AW1705" s="726"/>
      <c r="AX1705" s="726"/>
      <c r="AY1705" s="726"/>
      <c r="AZ1705" s="726"/>
      <c r="BA1705" s="726"/>
      <c r="BB1705" s="726"/>
      <c r="BC1705" s="726"/>
      <c r="BD1705" s="726"/>
      <c r="BE1705" s="726"/>
      <c r="BF1705" s="726"/>
      <c r="BG1705" s="726"/>
      <c r="BH1705" s="726"/>
      <c r="BI1705" s="726"/>
      <c r="BJ1705" s="726"/>
      <c r="BK1705" s="726"/>
      <c r="BL1705" s="726"/>
    </row>
    <row r="1706" spans="1:64" ht="13.5" customHeight="1" x14ac:dyDescent="0.25">
      <c r="A1706" s="802"/>
      <c r="B1706" s="803"/>
      <c r="C1706" s="799"/>
      <c r="D1706" s="706"/>
      <c r="E1706" s="707" t="s">
        <v>590</v>
      </c>
      <c r="F1706" s="707" t="s">
        <v>591</v>
      </c>
      <c r="G1706" s="707" t="s">
        <v>592</v>
      </c>
      <c r="H1706" s="707" t="s">
        <v>593</v>
      </c>
      <c r="I1706" s="707" t="s">
        <v>594</v>
      </c>
      <c r="J1706" s="707" t="s">
        <v>595</v>
      </c>
      <c r="K1706" s="707" t="s">
        <v>596</v>
      </c>
      <c r="L1706" s="707" t="s">
        <v>597</v>
      </c>
      <c r="M1706" s="707" t="s">
        <v>598</v>
      </c>
      <c r="N1706" s="707" t="s">
        <v>619</v>
      </c>
      <c r="O1706" s="707" t="s">
        <v>783</v>
      </c>
      <c r="P1706" s="707" t="s">
        <v>752</v>
      </c>
      <c r="Q1706" s="707" t="s">
        <v>753</v>
      </c>
      <c r="R1706" s="707" t="s">
        <v>754</v>
      </c>
      <c r="S1706" s="707" t="s">
        <v>755</v>
      </c>
      <c r="T1706" s="707" t="s">
        <v>756</v>
      </c>
      <c r="U1706" s="707" t="s">
        <v>757</v>
      </c>
      <c r="V1706" s="707" t="s">
        <v>758</v>
      </c>
      <c r="W1706" s="707" t="s">
        <v>759</v>
      </c>
      <c r="X1706" s="707" t="s">
        <v>760</v>
      </c>
      <c r="Y1706" s="707" t="s">
        <v>761</v>
      </c>
      <c r="Z1706" s="707" t="s">
        <v>762</v>
      </c>
      <c r="AA1706" s="707" t="s">
        <v>763</v>
      </c>
      <c r="AB1706" s="707" t="s">
        <v>764</v>
      </c>
      <c r="AC1706" s="707" t="s">
        <v>765</v>
      </c>
      <c r="AD1706" s="707" t="s">
        <v>766</v>
      </c>
      <c r="AE1706" s="707" t="s">
        <v>767</v>
      </c>
      <c r="AF1706" s="707" t="s">
        <v>768</v>
      </c>
      <c r="AG1706" s="707" t="s">
        <v>769</v>
      </c>
      <c r="AH1706" s="784"/>
      <c r="AI1706" s="784"/>
      <c r="AJ1706" s="784"/>
      <c r="AK1706" s="784"/>
      <c r="AL1706" s="785"/>
      <c r="AM1706" s="726"/>
      <c r="AN1706" s="726"/>
      <c r="AO1706" s="726"/>
      <c r="AP1706" s="726"/>
      <c r="AQ1706" s="726"/>
      <c r="AR1706" s="726"/>
      <c r="AS1706" s="726"/>
      <c r="AT1706" s="726"/>
      <c r="AU1706" s="726"/>
      <c r="AV1706" s="726"/>
      <c r="AW1706" s="726"/>
      <c r="AX1706" s="726"/>
      <c r="AY1706" s="726"/>
      <c r="AZ1706" s="726"/>
      <c r="BA1706" s="726"/>
      <c r="BB1706" s="726"/>
      <c r="BC1706" s="726"/>
      <c r="BD1706" s="726"/>
      <c r="BE1706" s="726"/>
      <c r="BF1706" s="726"/>
      <c r="BG1706" s="726"/>
      <c r="BH1706" s="726"/>
      <c r="BI1706" s="726"/>
      <c r="BJ1706" s="726"/>
      <c r="BK1706" s="726"/>
      <c r="BL1706" s="726"/>
    </row>
    <row r="1707" spans="1:64" ht="13.5" customHeight="1" outlineLevel="1" x14ac:dyDescent="0.2">
      <c r="A1707" s="810"/>
      <c r="B1707" s="798" t="s">
        <v>2554</v>
      </c>
      <c r="C1707" s="799"/>
      <c r="D1707" s="708" t="s">
        <v>2587</v>
      </c>
      <c r="E1707" s="700" t="s">
        <v>2263</v>
      </c>
      <c r="F1707" s="700" t="s">
        <v>2263</v>
      </c>
      <c r="G1707" s="700" t="s">
        <v>2263</v>
      </c>
      <c r="H1707" s="700" t="s">
        <v>2263</v>
      </c>
      <c r="I1707" s="700" t="s">
        <v>2263</v>
      </c>
      <c r="J1707" s="700" t="s">
        <v>2263</v>
      </c>
      <c r="K1707" s="700" t="s">
        <v>2263</v>
      </c>
      <c r="L1707" s="700" t="s">
        <v>2263</v>
      </c>
      <c r="M1707" s="700" t="s">
        <v>2263</v>
      </c>
      <c r="N1707" s="700" t="s">
        <v>2263</v>
      </c>
      <c r="O1707" s="700" t="s">
        <v>2263</v>
      </c>
      <c r="P1707" s="700" t="s">
        <v>2263</v>
      </c>
      <c r="Q1707" s="700" t="s">
        <v>2263</v>
      </c>
      <c r="R1707" s="700" t="s">
        <v>2263</v>
      </c>
      <c r="S1707" s="700" t="s">
        <v>2263</v>
      </c>
      <c r="T1707" s="700" t="s">
        <v>2263</v>
      </c>
      <c r="U1707" s="700" t="s">
        <v>2263</v>
      </c>
      <c r="V1707" s="700" t="s">
        <v>2263</v>
      </c>
      <c r="W1707" s="700" t="s">
        <v>2263</v>
      </c>
      <c r="X1707" s="700" t="s">
        <v>2263</v>
      </c>
      <c r="Y1707" s="700" t="s">
        <v>2263</v>
      </c>
      <c r="Z1707" s="700" t="s">
        <v>2263</v>
      </c>
      <c r="AA1707" s="700" t="s">
        <v>2263</v>
      </c>
      <c r="AB1707" s="700" t="s">
        <v>2263</v>
      </c>
      <c r="AC1707" s="700" t="s">
        <v>2263</v>
      </c>
      <c r="AD1707" s="700" t="s">
        <v>2263</v>
      </c>
      <c r="AE1707" s="700" t="s">
        <v>2263</v>
      </c>
      <c r="AF1707" s="700" t="s">
        <v>2263</v>
      </c>
      <c r="AG1707" s="700" t="s">
        <v>2263</v>
      </c>
      <c r="AH1707" s="784"/>
      <c r="AI1707" s="784"/>
      <c r="AJ1707" s="784"/>
      <c r="AK1707" s="784"/>
      <c r="AL1707" s="785"/>
      <c r="AM1707" s="726"/>
      <c r="AN1707" s="726"/>
      <c r="AO1707" s="726"/>
      <c r="AP1707" s="726"/>
      <c r="AQ1707" s="726"/>
      <c r="AR1707" s="726"/>
      <c r="AS1707" s="726"/>
      <c r="AT1707" s="726"/>
      <c r="AU1707" s="726"/>
      <c r="AV1707" s="726"/>
      <c r="AW1707" s="726"/>
      <c r="AX1707" s="726"/>
      <c r="AY1707" s="726"/>
      <c r="AZ1707" s="726"/>
      <c r="BA1707" s="726"/>
      <c r="BB1707" s="726"/>
      <c r="BC1707" s="726"/>
      <c r="BD1707" s="726"/>
      <c r="BE1707" s="726"/>
      <c r="BF1707" s="726"/>
      <c r="BG1707" s="726"/>
      <c r="BH1707" s="726"/>
      <c r="BI1707" s="726"/>
      <c r="BJ1707" s="726"/>
      <c r="BK1707" s="726"/>
      <c r="BL1707" s="726"/>
    </row>
    <row r="1708" spans="1:64" ht="13.5" customHeight="1" outlineLevel="1" x14ac:dyDescent="0.2">
      <c r="A1708" s="726"/>
      <c r="B1708" s="795"/>
      <c r="C1708" s="796"/>
      <c r="D1708" s="759"/>
      <c r="E1708" s="784"/>
      <c r="F1708" s="784"/>
      <c r="G1708" s="784"/>
      <c r="H1708" s="784"/>
      <c r="I1708" s="784"/>
      <c r="J1708" s="784"/>
      <c r="K1708" s="784"/>
      <c r="L1708" s="784"/>
      <c r="M1708" s="784"/>
      <c r="N1708" s="784"/>
      <c r="O1708" s="784"/>
      <c r="P1708" s="784"/>
      <c r="Q1708" s="784"/>
      <c r="R1708" s="784"/>
      <c r="S1708" s="784"/>
      <c r="T1708" s="784"/>
      <c r="U1708" s="784"/>
      <c r="V1708" s="784"/>
      <c r="W1708" s="784"/>
      <c r="X1708" s="784"/>
      <c r="Y1708" s="784"/>
      <c r="Z1708" s="784"/>
      <c r="AA1708" s="784"/>
      <c r="AB1708" s="784"/>
      <c r="AC1708" s="784"/>
      <c r="AD1708" s="784"/>
      <c r="AE1708" s="784"/>
      <c r="AF1708" s="784"/>
      <c r="AG1708" s="784"/>
      <c r="AH1708" s="784"/>
      <c r="AI1708" s="784"/>
      <c r="AJ1708" s="784"/>
      <c r="AK1708" s="784"/>
      <c r="AL1708" s="784"/>
      <c r="AM1708" s="785"/>
      <c r="AN1708" s="726"/>
      <c r="AO1708" s="726"/>
      <c r="AP1708" s="726"/>
      <c r="AQ1708" s="726"/>
      <c r="AR1708" s="726"/>
      <c r="AS1708" s="726"/>
      <c r="AT1708" s="726"/>
      <c r="AU1708" s="726"/>
      <c r="AV1708" s="726"/>
      <c r="AW1708" s="726"/>
      <c r="AX1708" s="726"/>
      <c r="AY1708" s="726"/>
      <c r="AZ1708" s="726"/>
      <c r="BA1708" s="726"/>
      <c r="BB1708" s="726"/>
      <c r="BC1708" s="726"/>
      <c r="BD1708" s="726"/>
      <c r="BE1708" s="726"/>
      <c r="BF1708" s="726"/>
      <c r="BG1708" s="726"/>
      <c r="BH1708" s="726"/>
      <c r="BI1708" s="726"/>
      <c r="BJ1708" s="726"/>
      <c r="BK1708" s="726"/>
      <c r="BL1708" s="726"/>
    </row>
    <row r="1709" spans="1:64" ht="13.5" customHeight="1" x14ac:dyDescent="0.25">
      <c r="A1709" s="781" t="s">
        <v>2401</v>
      </c>
      <c r="B1709" s="786" t="s">
        <v>2404</v>
      </c>
      <c r="C1709" s="799"/>
      <c r="D1709" s="783"/>
      <c r="E1709" s="783"/>
      <c r="F1709" s="814"/>
      <c r="G1709" s="814"/>
      <c r="H1709" s="814"/>
      <c r="I1709" s="814"/>
      <c r="J1709" s="814"/>
      <c r="K1709" s="814"/>
      <c r="L1709" s="814"/>
      <c r="M1709" s="814"/>
      <c r="N1709" s="814"/>
      <c r="O1709" s="814"/>
      <c r="P1709" s="814"/>
      <c r="Q1709" s="814"/>
      <c r="R1709" s="814"/>
      <c r="S1709" s="814"/>
      <c r="T1709" s="814"/>
      <c r="U1709" s="814"/>
      <c r="V1709" s="814"/>
      <c r="W1709" s="814"/>
      <c r="X1709" s="814"/>
      <c r="Y1709" s="814"/>
      <c r="Z1709" s="814"/>
      <c r="AA1709" s="814"/>
      <c r="AB1709" s="814"/>
      <c r="AC1709" s="814"/>
      <c r="AD1709" s="814"/>
      <c r="AE1709" s="814"/>
      <c r="AF1709" s="814"/>
      <c r="AG1709" s="814"/>
      <c r="AH1709" s="814"/>
      <c r="AI1709" s="814"/>
      <c r="AJ1709" s="814"/>
      <c r="AK1709" s="814"/>
      <c r="AL1709" s="814"/>
      <c r="AM1709" s="814"/>
      <c r="AN1709" s="814"/>
      <c r="AO1709" s="814"/>
      <c r="AP1709" s="814"/>
      <c r="AQ1709" s="814"/>
      <c r="AR1709" s="814"/>
      <c r="AS1709" s="814"/>
      <c r="AT1709" s="814"/>
      <c r="AU1709" s="814"/>
      <c r="AV1709" s="814"/>
      <c r="AW1709" s="814"/>
      <c r="AX1709" s="814"/>
      <c r="AY1709" s="726"/>
      <c r="AZ1709" s="726"/>
      <c r="BA1709" s="726"/>
      <c r="BB1709" s="726"/>
      <c r="BC1709" s="726"/>
      <c r="BD1709" s="726"/>
      <c r="BE1709" s="726"/>
      <c r="BF1709" s="726"/>
      <c r="BG1709" s="726"/>
      <c r="BH1709" s="726"/>
      <c r="BI1709" s="726"/>
      <c r="BJ1709" s="726"/>
      <c r="BK1709" s="726"/>
      <c r="BL1709" s="726"/>
    </row>
    <row r="1710" spans="1:64" ht="13.5" customHeight="1" x14ac:dyDescent="0.25">
      <c r="A1710" s="802"/>
      <c r="B1710" s="803"/>
      <c r="C1710" s="799"/>
      <c r="D1710" s="783"/>
      <c r="E1710" s="706"/>
      <c r="F1710" s="707" t="s">
        <v>590</v>
      </c>
      <c r="G1710" s="707" t="s">
        <v>591</v>
      </c>
      <c r="H1710" s="707" t="s">
        <v>592</v>
      </c>
      <c r="I1710" s="707" t="s">
        <v>593</v>
      </c>
      <c r="J1710" s="707" t="s">
        <v>594</v>
      </c>
      <c r="K1710" s="707" t="s">
        <v>595</v>
      </c>
      <c r="L1710" s="707" t="s">
        <v>596</v>
      </c>
      <c r="M1710" s="707" t="s">
        <v>597</v>
      </c>
      <c r="N1710" s="707" t="s">
        <v>598</v>
      </c>
      <c r="O1710" s="707" t="s">
        <v>619</v>
      </c>
      <c r="P1710" s="707" t="s">
        <v>783</v>
      </c>
      <c r="Q1710" s="707" t="s">
        <v>752</v>
      </c>
      <c r="R1710" s="707" t="s">
        <v>753</v>
      </c>
      <c r="S1710" s="707" t="s">
        <v>754</v>
      </c>
      <c r="T1710" s="707" t="s">
        <v>755</v>
      </c>
      <c r="U1710" s="707" t="s">
        <v>756</v>
      </c>
      <c r="V1710" s="707" t="s">
        <v>757</v>
      </c>
      <c r="W1710" s="707" t="s">
        <v>758</v>
      </c>
      <c r="X1710" s="707" t="s">
        <v>759</v>
      </c>
      <c r="Y1710" s="707" t="s">
        <v>760</v>
      </c>
      <c r="Z1710" s="707" t="s">
        <v>761</v>
      </c>
      <c r="AA1710" s="707" t="s">
        <v>762</v>
      </c>
      <c r="AB1710" s="707" t="s">
        <v>763</v>
      </c>
      <c r="AC1710" s="707" t="s">
        <v>764</v>
      </c>
      <c r="AD1710" s="707" t="s">
        <v>765</v>
      </c>
      <c r="AE1710" s="707" t="s">
        <v>766</v>
      </c>
      <c r="AF1710" s="707" t="s">
        <v>767</v>
      </c>
      <c r="AG1710" s="707" t="s">
        <v>768</v>
      </c>
      <c r="AH1710" s="707" t="s">
        <v>769</v>
      </c>
      <c r="AI1710" s="814"/>
      <c r="AJ1710" s="814"/>
      <c r="AK1710" s="814"/>
      <c r="AL1710" s="814"/>
      <c r="AM1710" s="814"/>
      <c r="AN1710" s="814"/>
      <c r="AO1710" s="814"/>
      <c r="AP1710" s="814"/>
      <c r="AQ1710" s="814"/>
      <c r="AR1710" s="814"/>
      <c r="AS1710" s="814"/>
      <c r="AT1710" s="814"/>
      <c r="AU1710" s="814"/>
      <c r="AV1710" s="814"/>
      <c r="AW1710" s="814"/>
      <c r="AX1710" s="814"/>
      <c r="AY1710" s="726"/>
      <c r="AZ1710" s="726"/>
      <c r="BA1710" s="726"/>
      <c r="BB1710" s="726"/>
      <c r="BC1710" s="726"/>
      <c r="BD1710" s="726"/>
      <c r="BE1710" s="726"/>
      <c r="BF1710" s="726"/>
      <c r="BG1710" s="726"/>
      <c r="BH1710" s="726"/>
      <c r="BI1710" s="726"/>
      <c r="BJ1710" s="726"/>
      <c r="BK1710" s="726"/>
      <c r="BL1710" s="726"/>
    </row>
    <row r="1711" spans="1:64" ht="13.5" customHeight="1" outlineLevel="1" x14ac:dyDescent="0.25">
      <c r="A1711" s="802"/>
      <c r="B1711" s="805" t="s">
        <v>2405</v>
      </c>
      <c r="C1711" s="799"/>
      <c r="D1711" s="783"/>
      <c r="E1711" s="708" t="s">
        <v>2406</v>
      </c>
      <c r="F1711" s="705" t="s">
        <v>2263</v>
      </c>
      <c r="G1711" s="705" t="s">
        <v>2263</v>
      </c>
      <c r="H1711" s="705" t="s">
        <v>2263</v>
      </c>
      <c r="I1711" s="705" t="s">
        <v>2263</v>
      </c>
      <c r="J1711" s="705" t="s">
        <v>2263</v>
      </c>
      <c r="K1711" s="705" t="s">
        <v>2263</v>
      </c>
      <c r="L1711" s="705" t="s">
        <v>2263</v>
      </c>
      <c r="M1711" s="705" t="s">
        <v>2263</v>
      </c>
      <c r="N1711" s="705" t="s">
        <v>2263</v>
      </c>
      <c r="O1711" s="705" t="s">
        <v>2263</v>
      </c>
      <c r="P1711" s="705" t="s">
        <v>2263</v>
      </c>
      <c r="Q1711" s="705" t="s">
        <v>2263</v>
      </c>
      <c r="R1711" s="705" t="s">
        <v>2263</v>
      </c>
      <c r="S1711" s="705" t="s">
        <v>2263</v>
      </c>
      <c r="T1711" s="705" t="s">
        <v>2263</v>
      </c>
      <c r="U1711" s="705" t="s">
        <v>2263</v>
      </c>
      <c r="V1711" s="705" t="s">
        <v>2263</v>
      </c>
      <c r="W1711" s="705" t="s">
        <v>2263</v>
      </c>
      <c r="X1711" s="705" t="s">
        <v>2263</v>
      </c>
      <c r="Y1711" s="705" t="s">
        <v>2263</v>
      </c>
      <c r="Z1711" s="705" t="s">
        <v>2263</v>
      </c>
      <c r="AA1711" s="705" t="s">
        <v>2263</v>
      </c>
      <c r="AB1711" s="705" t="s">
        <v>2263</v>
      </c>
      <c r="AC1711" s="705" t="s">
        <v>2263</v>
      </c>
      <c r="AD1711" s="705" t="s">
        <v>2263</v>
      </c>
      <c r="AE1711" s="705" t="s">
        <v>2263</v>
      </c>
      <c r="AF1711" s="705" t="s">
        <v>2263</v>
      </c>
      <c r="AG1711" s="705" t="s">
        <v>2263</v>
      </c>
      <c r="AH1711" s="705" t="s">
        <v>2263</v>
      </c>
      <c r="AI1711" s="814"/>
      <c r="AJ1711" s="814"/>
      <c r="AK1711" s="814"/>
      <c r="AL1711" s="814"/>
      <c r="AM1711" s="814"/>
      <c r="AN1711" s="814"/>
      <c r="AO1711" s="814"/>
      <c r="AP1711" s="814"/>
      <c r="AQ1711" s="814"/>
      <c r="AR1711" s="814"/>
      <c r="AS1711" s="814"/>
      <c r="AT1711" s="814"/>
      <c r="AU1711" s="814"/>
      <c r="AV1711" s="814"/>
      <c r="AW1711" s="814"/>
      <c r="AX1711" s="814"/>
      <c r="AY1711" s="726"/>
      <c r="AZ1711" s="726"/>
      <c r="BA1711" s="726"/>
      <c r="BB1711" s="726"/>
      <c r="BC1711" s="726"/>
      <c r="BD1711" s="726"/>
      <c r="BE1711" s="726"/>
      <c r="BF1711" s="726"/>
      <c r="BG1711" s="726"/>
      <c r="BH1711" s="726"/>
      <c r="BI1711" s="726"/>
      <c r="BJ1711" s="726"/>
      <c r="BK1711" s="726"/>
      <c r="BL1711" s="726"/>
    </row>
    <row r="1712" spans="1:64" ht="13.5" customHeight="1" outlineLevel="1" x14ac:dyDescent="0.25">
      <c r="A1712" s="802"/>
      <c r="B1712" s="805" t="s">
        <v>2407</v>
      </c>
      <c r="C1712" s="814"/>
      <c r="D1712" s="814"/>
      <c r="E1712" s="708" t="s">
        <v>2408</v>
      </c>
      <c r="F1712" s="705" t="s">
        <v>2263</v>
      </c>
      <c r="G1712" s="705" t="s">
        <v>2263</v>
      </c>
      <c r="H1712" s="705" t="s">
        <v>2263</v>
      </c>
      <c r="I1712" s="705" t="s">
        <v>2263</v>
      </c>
      <c r="J1712" s="705" t="s">
        <v>2263</v>
      </c>
      <c r="K1712" s="705" t="s">
        <v>2263</v>
      </c>
      <c r="L1712" s="705" t="s">
        <v>2263</v>
      </c>
      <c r="M1712" s="705" t="s">
        <v>2263</v>
      </c>
      <c r="N1712" s="705" t="s">
        <v>2263</v>
      </c>
      <c r="O1712" s="705" t="s">
        <v>2263</v>
      </c>
      <c r="P1712" s="705" t="s">
        <v>2263</v>
      </c>
      <c r="Q1712" s="705" t="s">
        <v>2263</v>
      </c>
      <c r="R1712" s="705" t="s">
        <v>2263</v>
      </c>
      <c r="S1712" s="705" t="s">
        <v>2263</v>
      </c>
      <c r="T1712" s="705" t="s">
        <v>2263</v>
      </c>
      <c r="U1712" s="705" t="s">
        <v>2263</v>
      </c>
      <c r="V1712" s="705" t="s">
        <v>2263</v>
      </c>
      <c r="W1712" s="705" t="s">
        <v>2263</v>
      </c>
      <c r="X1712" s="705" t="s">
        <v>2263</v>
      </c>
      <c r="Y1712" s="705" t="s">
        <v>2263</v>
      </c>
      <c r="Z1712" s="705" t="s">
        <v>2263</v>
      </c>
      <c r="AA1712" s="705" t="s">
        <v>2263</v>
      </c>
      <c r="AB1712" s="705" t="s">
        <v>2263</v>
      </c>
      <c r="AC1712" s="705" t="s">
        <v>2263</v>
      </c>
      <c r="AD1712" s="705" t="s">
        <v>2263</v>
      </c>
      <c r="AE1712" s="705" t="s">
        <v>2263</v>
      </c>
      <c r="AF1712" s="705" t="s">
        <v>2263</v>
      </c>
      <c r="AG1712" s="705" t="s">
        <v>2263</v>
      </c>
      <c r="AH1712" s="705" t="s">
        <v>2263</v>
      </c>
      <c r="AI1712" s="814"/>
      <c r="AJ1712" s="814"/>
      <c r="AK1712" s="814"/>
      <c r="AL1712" s="814"/>
      <c r="AM1712" s="814"/>
      <c r="AN1712" s="814"/>
      <c r="AO1712" s="814"/>
      <c r="AP1712" s="814"/>
      <c r="AQ1712" s="814"/>
      <c r="AR1712" s="814"/>
      <c r="AS1712" s="814"/>
      <c r="AT1712" s="814"/>
      <c r="AU1712" s="814"/>
      <c r="AV1712" s="814"/>
      <c r="AW1712" s="814"/>
      <c r="AX1712" s="814"/>
      <c r="AY1712" s="726"/>
      <c r="AZ1712" s="726"/>
      <c r="BA1712" s="726"/>
      <c r="BB1712" s="726"/>
      <c r="BC1712" s="726"/>
      <c r="BD1712" s="726"/>
      <c r="BE1712" s="726"/>
      <c r="BF1712" s="726"/>
      <c r="BG1712" s="726"/>
      <c r="BH1712" s="726"/>
      <c r="BI1712" s="726"/>
      <c r="BJ1712" s="726"/>
      <c r="BK1712" s="726"/>
      <c r="BL1712" s="726"/>
    </row>
    <row r="1713" spans="1:64" ht="13.5" customHeight="1" outlineLevel="1" x14ac:dyDescent="0.25">
      <c r="A1713" s="802"/>
      <c r="B1713" s="805" t="s">
        <v>2409</v>
      </c>
      <c r="C1713" s="814"/>
      <c r="D1713" s="814"/>
      <c r="E1713" s="708" t="s">
        <v>2410</v>
      </c>
      <c r="F1713" s="705" t="s">
        <v>2263</v>
      </c>
      <c r="G1713" s="705" t="s">
        <v>2263</v>
      </c>
      <c r="H1713" s="705" t="s">
        <v>2263</v>
      </c>
      <c r="I1713" s="705" t="s">
        <v>2263</v>
      </c>
      <c r="J1713" s="705" t="s">
        <v>2263</v>
      </c>
      <c r="K1713" s="705" t="s">
        <v>2263</v>
      </c>
      <c r="L1713" s="705" t="s">
        <v>2263</v>
      </c>
      <c r="M1713" s="705" t="s">
        <v>2263</v>
      </c>
      <c r="N1713" s="705" t="s">
        <v>2263</v>
      </c>
      <c r="O1713" s="705" t="s">
        <v>2263</v>
      </c>
      <c r="P1713" s="705" t="s">
        <v>2263</v>
      </c>
      <c r="Q1713" s="705" t="s">
        <v>2263</v>
      </c>
      <c r="R1713" s="705" t="s">
        <v>2263</v>
      </c>
      <c r="S1713" s="705" t="s">
        <v>2263</v>
      </c>
      <c r="T1713" s="705" t="s">
        <v>2263</v>
      </c>
      <c r="U1713" s="705" t="s">
        <v>2263</v>
      </c>
      <c r="V1713" s="705" t="s">
        <v>2263</v>
      </c>
      <c r="W1713" s="705" t="s">
        <v>2263</v>
      </c>
      <c r="X1713" s="705" t="s">
        <v>2263</v>
      </c>
      <c r="Y1713" s="705" t="s">
        <v>2263</v>
      </c>
      <c r="Z1713" s="705" t="s">
        <v>2263</v>
      </c>
      <c r="AA1713" s="705" t="s">
        <v>2263</v>
      </c>
      <c r="AB1713" s="705" t="s">
        <v>2263</v>
      </c>
      <c r="AC1713" s="705" t="s">
        <v>2263</v>
      </c>
      <c r="AD1713" s="705" t="s">
        <v>2263</v>
      </c>
      <c r="AE1713" s="705" t="s">
        <v>2263</v>
      </c>
      <c r="AF1713" s="705" t="s">
        <v>2263</v>
      </c>
      <c r="AG1713" s="705" t="s">
        <v>2263</v>
      </c>
      <c r="AH1713" s="705" t="s">
        <v>2263</v>
      </c>
      <c r="AI1713" s="814"/>
      <c r="AJ1713" s="814"/>
      <c r="AK1713" s="814"/>
      <c r="AL1713" s="814"/>
      <c r="AM1713" s="814"/>
      <c r="AN1713" s="814"/>
      <c r="AO1713" s="814"/>
      <c r="AP1713" s="814"/>
      <c r="AQ1713" s="814"/>
      <c r="AR1713" s="814"/>
      <c r="AS1713" s="814"/>
      <c r="AT1713" s="814"/>
      <c r="AU1713" s="814"/>
      <c r="AV1713" s="814"/>
      <c r="AW1713" s="814"/>
      <c r="AX1713" s="814"/>
      <c r="AY1713" s="726"/>
      <c r="AZ1713" s="726"/>
      <c r="BA1713" s="726"/>
      <c r="BB1713" s="726"/>
      <c r="BC1713" s="726"/>
      <c r="BD1713" s="726"/>
      <c r="BE1713" s="726"/>
      <c r="BF1713" s="726"/>
      <c r="BG1713" s="726"/>
      <c r="BH1713" s="726"/>
      <c r="BI1713" s="726"/>
      <c r="BJ1713" s="726"/>
      <c r="BK1713" s="726"/>
      <c r="BL1713" s="726"/>
    </row>
    <row r="1714" spans="1:64" ht="13.5" customHeight="1" outlineLevel="1" x14ac:dyDescent="0.25">
      <c r="A1714" s="802"/>
      <c r="B1714" s="805" t="s">
        <v>2411</v>
      </c>
      <c r="C1714" s="814"/>
      <c r="D1714" s="814"/>
      <c r="E1714" s="708" t="s">
        <v>2412</v>
      </c>
      <c r="F1714" s="705" t="s">
        <v>2263</v>
      </c>
      <c r="G1714" s="705" t="s">
        <v>2263</v>
      </c>
      <c r="H1714" s="705" t="s">
        <v>2263</v>
      </c>
      <c r="I1714" s="705" t="s">
        <v>2263</v>
      </c>
      <c r="J1714" s="705" t="s">
        <v>2263</v>
      </c>
      <c r="K1714" s="705" t="s">
        <v>2263</v>
      </c>
      <c r="L1714" s="705" t="s">
        <v>2263</v>
      </c>
      <c r="M1714" s="705" t="s">
        <v>2263</v>
      </c>
      <c r="N1714" s="705" t="s">
        <v>2263</v>
      </c>
      <c r="O1714" s="705" t="s">
        <v>2263</v>
      </c>
      <c r="P1714" s="705" t="s">
        <v>2263</v>
      </c>
      <c r="Q1714" s="705" t="s">
        <v>2263</v>
      </c>
      <c r="R1714" s="705" t="s">
        <v>2263</v>
      </c>
      <c r="S1714" s="705" t="s">
        <v>2263</v>
      </c>
      <c r="T1714" s="705" t="s">
        <v>2263</v>
      </c>
      <c r="U1714" s="705" t="s">
        <v>2263</v>
      </c>
      <c r="V1714" s="705" t="s">
        <v>2263</v>
      </c>
      <c r="W1714" s="705" t="s">
        <v>2263</v>
      </c>
      <c r="X1714" s="705" t="s">
        <v>2263</v>
      </c>
      <c r="Y1714" s="705" t="s">
        <v>2263</v>
      </c>
      <c r="Z1714" s="705" t="s">
        <v>2263</v>
      </c>
      <c r="AA1714" s="705" t="s">
        <v>2263</v>
      </c>
      <c r="AB1714" s="705" t="s">
        <v>2263</v>
      </c>
      <c r="AC1714" s="705" t="s">
        <v>2263</v>
      </c>
      <c r="AD1714" s="705" t="s">
        <v>2263</v>
      </c>
      <c r="AE1714" s="705" t="s">
        <v>2263</v>
      </c>
      <c r="AF1714" s="705" t="s">
        <v>2263</v>
      </c>
      <c r="AG1714" s="705" t="s">
        <v>2263</v>
      </c>
      <c r="AH1714" s="705" t="s">
        <v>2263</v>
      </c>
      <c r="AI1714" s="814"/>
      <c r="AJ1714" s="814"/>
      <c r="AK1714" s="814"/>
      <c r="AL1714" s="814"/>
      <c r="AM1714" s="814"/>
      <c r="AN1714" s="814"/>
      <c r="AO1714" s="814"/>
      <c r="AP1714" s="814"/>
      <c r="AQ1714" s="814"/>
      <c r="AR1714" s="814"/>
      <c r="AS1714" s="814"/>
      <c r="AT1714" s="814"/>
      <c r="AU1714" s="814"/>
      <c r="AV1714" s="814"/>
      <c r="AW1714" s="814"/>
      <c r="AX1714" s="814"/>
      <c r="AY1714" s="726"/>
      <c r="AZ1714" s="726"/>
      <c r="BA1714" s="726"/>
      <c r="BB1714" s="726"/>
      <c r="BC1714" s="726"/>
      <c r="BD1714" s="726"/>
      <c r="BE1714" s="726"/>
      <c r="BF1714" s="726"/>
      <c r="BG1714" s="726"/>
      <c r="BH1714" s="726"/>
      <c r="BI1714" s="726"/>
      <c r="BJ1714" s="726"/>
      <c r="BK1714" s="726"/>
      <c r="BL1714" s="726"/>
    </row>
    <row r="1715" spans="1:64" ht="13.5" customHeight="1" outlineLevel="1" x14ac:dyDescent="0.25">
      <c r="A1715" s="802"/>
      <c r="B1715" s="805" t="s">
        <v>2413</v>
      </c>
      <c r="C1715" s="814"/>
      <c r="D1715" s="814"/>
      <c r="E1715" s="708" t="s">
        <v>2414</v>
      </c>
      <c r="F1715" s="705" t="s">
        <v>2263</v>
      </c>
      <c r="G1715" s="705" t="s">
        <v>2263</v>
      </c>
      <c r="H1715" s="705" t="s">
        <v>2263</v>
      </c>
      <c r="I1715" s="705" t="s">
        <v>2263</v>
      </c>
      <c r="J1715" s="705" t="s">
        <v>2263</v>
      </c>
      <c r="K1715" s="705" t="s">
        <v>2263</v>
      </c>
      <c r="L1715" s="705" t="s">
        <v>2263</v>
      </c>
      <c r="M1715" s="705" t="s">
        <v>2263</v>
      </c>
      <c r="N1715" s="705" t="s">
        <v>2263</v>
      </c>
      <c r="O1715" s="705" t="s">
        <v>2263</v>
      </c>
      <c r="P1715" s="705" t="s">
        <v>2263</v>
      </c>
      <c r="Q1715" s="705" t="s">
        <v>2263</v>
      </c>
      <c r="R1715" s="705" t="s">
        <v>2263</v>
      </c>
      <c r="S1715" s="705" t="s">
        <v>2263</v>
      </c>
      <c r="T1715" s="705" t="s">
        <v>2263</v>
      </c>
      <c r="U1715" s="705" t="s">
        <v>2263</v>
      </c>
      <c r="V1715" s="705" t="s">
        <v>2263</v>
      </c>
      <c r="W1715" s="705" t="s">
        <v>2263</v>
      </c>
      <c r="X1715" s="705" t="s">
        <v>2263</v>
      </c>
      <c r="Y1715" s="705" t="s">
        <v>2263</v>
      </c>
      <c r="Z1715" s="705" t="s">
        <v>2263</v>
      </c>
      <c r="AA1715" s="705" t="s">
        <v>2263</v>
      </c>
      <c r="AB1715" s="705" t="s">
        <v>2263</v>
      </c>
      <c r="AC1715" s="705" t="s">
        <v>2263</v>
      </c>
      <c r="AD1715" s="705" t="s">
        <v>2263</v>
      </c>
      <c r="AE1715" s="705" t="s">
        <v>2263</v>
      </c>
      <c r="AF1715" s="705" t="s">
        <v>2263</v>
      </c>
      <c r="AG1715" s="705" t="s">
        <v>2263</v>
      </c>
      <c r="AH1715" s="705" t="s">
        <v>2263</v>
      </c>
      <c r="AI1715" s="814"/>
      <c r="AJ1715" s="814"/>
      <c r="AK1715" s="814"/>
      <c r="AL1715" s="814"/>
      <c r="AM1715" s="814"/>
      <c r="AN1715" s="814"/>
      <c r="AO1715" s="814"/>
      <c r="AP1715" s="814"/>
      <c r="AQ1715" s="814"/>
      <c r="AR1715" s="814"/>
      <c r="AS1715" s="814"/>
      <c r="AT1715" s="814"/>
      <c r="AU1715" s="814"/>
      <c r="AV1715" s="814"/>
      <c r="AW1715" s="814"/>
      <c r="AX1715" s="814"/>
      <c r="AY1715" s="726"/>
      <c r="AZ1715" s="726"/>
      <c r="BA1715" s="726"/>
      <c r="BB1715" s="726"/>
      <c r="BC1715" s="726"/>
      <c r="BD1715" s="726"/>
      <c r="BE1715" s="726"/>
      <c r="BF1715" s="726"/>
      <c r="BG1715" s="726"/>
      <c r="BH1715" s="726"/>
      <c r="BI1715" s="726"/>
      <c r="BJ1715" s="726"/>
      <c r="BK1715" s="726"/>
      <c r="BL1715" s="726"/>
    </row>
    <row r="1716" spans="1:64" ht="13.5" customHeight="1" outlineLevel="1" x14ac:dyDescent="0.25">
      <c r="A1716" s="802"/>
      <c r="B1716" s="805" t="s">
        <v>2415</v>
      </c>
      <c r="C1716" s="814"/>
      <c r="D1716" s="814"/>
      <c r="E1716" s="708" t="s">
        <v>2416</v>
      </c>
      <c r="F1716" s="705" t="s">
        <v>2263</v>
      </c>
      <c r="G1716" s="705" t="s">
        <v>2263</v>
      </c>
      <c r="H1716" s="705" t="s">
        <v>2263</v>
      </c>
      <c r="I1716" s="705" t="s">
        <v>2263</v>
      </c>
      <c r="J1716" s="705" t="s">
        <v>2263</v>
      </c>
      <c r="K1716" s="705" t="s">
        <v>2263</v>
      </c>
      <c r="L1716" s="705" t="s">
        <v>2263</v>
      </c>
      <c r="M1716" s="705" t="s">
        <v>2263</v>
      </c>
      <c r="N1716" s="705" t="s">
        <v>2263</v>
      </c>
      <c r="O1716" s="705" t="s">
        <v>2263</v>
      </c>
      <c r="P1716" s="705" t="s">
        <v>2263</v>
      </c>
      <c r="Q1716" s="705" t="s">
        <v>2263</v>
      </c>
      <c r="R1716" s="705" t="s">
        <v>2263</v>
      </c>
      <c r="S1716" s="705" t="s">
        <v>2263</v>
      </c>
      <c r="T1716" s="705" t="s">
        <v>2263</v>
      </c>
      <c r="U1716" s="705" t="s">
        <v>2263</v>
      </c>
      <c r="V1716" s="705" t="s">
        <v>2263</v>
      </c>
      <c r="W1716" s="705" t="s">
        <v>2263</v>
      </c>
      <c r="X1716" s="705" t="s">
        <v>2263</v>
      </c>
      <c r="Y1716" s="705" t="s">
        <v>2263</v>
      </c>
      <c r="Z1716" s="705" t="s">
        <v>2263</v>
      </c>
      <c r="AA1716" s="705" t="s">
        <v>2263</v>
      </c>
      <c r="AB1716" s="705" t="s">
        <v>2263</v>
      </c>
      <c r="AC1716" s="705" t="s">
        <v>2263</v>
      </c>
      <c r="AD1716" s="705" t="s">
        <v>2263</v>
      </c>
      <c r="AE1716" s="705" t="s">
        <v>2263</v>
      </c>
      <c r="AF1716" s="705" t="s">
        <v>2263</v>
      </c>
      <c r="AG1716" s="705" t="s">
        <v>2263</v>
      </c>
      <c r="AH1716" s="705" t="s">
        <v>2263</v>
      </c>
      <c r="AI1716" s="814"/>
      <c r="AJ1716" s="814"/>
      <c r="AK1716" s="814"/>
      <c r="AL1716" s="814"/>
      <c r="AM1716" s="814"/>
      <c r="AN1716" s="814"/>
      <c r="AO1716" s="814"/>
      <c r="AP1716" s="814"/>
      <c r="AQ1716" s="814"/>
      <c r="AR1716" s="814"/>
      <c r="AS1716" s="814"/>
      <c r="AT1716" s="814"/>
      <c r="AU1716" s="814"/>
      <c r="AV1716" s="814"/>
      <c r="AW1716" s="814"/>
      <c r="AX1716" s="814"/>
      <c r="AY1716" s="726"/>
      <c r="AZ1716" s="726"/>
      <c r="BA1716" s="726"/>
      <c r="BB1716" s="726"/>
      <c r="BC1716" s="726"/>
      <c r="BD1716" s="726"/>
      <c r="BE1716" s="726"/>
      <c r="BF1716" s="726"/>
      <c r="BG1716" s="726"/>
      <c r="BH1716" s="726"/>
      <c r="BI1716" s="726"/>
      <c r="BJ1716" s="726"/>
      <c r="BK1716" s="726"/>
      <c r="BL1716" s="726"/>
    </row>
    <row r="1717" spans="1:64" ht="13.5" customHeight="1" outlineLevel="1" x14ac:dyDescent="0.25">
      <c r="A1717" s="802"/>
      <c r="B1717" s="805" t="s">
        <v>2417</v>
      </c>
      <c r="C1717" s="814"/>
      <c r="D1717" s="814"/>
      <c r="E1717" s="708" t="s">
        <v>2418</v>
      </c>
      <c r="F1717" s="705" t="s">
        <v>2263</v>
      </c>
      <c r="G1717" s="705" t="s">
        <v>2263</v>
      </c>
      <c r="H1717" s="705" t="s">
        <v>2263</v>
      </c>
      <c r="I1717" s="705" t="s">
        <v>2263</v>
      </c>
      <c r="J1717" s="705" t="s">
        <v>2263</v>
      </c>
      <c r="K1717" s="705" t="s">
        <v>2263</v>
      </c>
      <c r="L1717" s="705" t="s">
        <v>2263</v>
      </c>
      <c r="M1717" s="705" t="s">
        <v>2263</v>
      </c>
      <c r="N1717" s="705" t="s">
        <v>2263</v>
      </c>
      <c r="O1717" s="705" t="s">
        <v>2263</v>
      </c>
      <c r="P1717" s="705" t="s">
        <v>2263</v>
      </c>
      <c r="Q1717" s="705" t="s">
        <v>2263</v>
      </c>
      <c r="R1717" s="705" t="s">
        <v>2263</v>
      </c>
      <c r="S1717" s="705" t="s">
        <v>2263</v>
      </c>
      <c r="T1717" s="705" t="s">
        <v>2263</v>
      </c>
      <c r="U1717" s="705" t="s">
        <v>2263</v>
      </c>
      <c r="V1717" s="705" t="s">
        <v>2263</v>
      </c>
      <c r="W1717" s="705" t="s">
        <v>2263</v>
      </c>
      <c r="X1717" s="705" t="s">
        <v>2263</v>
      </c>
      <c r="Y1717" s="705" t="s">
        <v>2263</v>
      </c>
      <c r="Z1717" s="705" t="s">
        <v>2263</v>
      </c>
      <c r="AA1717" s="705" t="s">
        <v>2263</v>
      </c>
      <c r="AB1717" s="705" t="s">
        <v>2263</v>
      </c>
      <c r="AC1717" s="705" t="s">
        <v>2263</v>
      </c>
      <c r="AD1717" s="705" t="s">
        <v>2263</v>
      </c>
      <c r="AE1717" s="705" t="s">
        <v>2263</v>
      </c>
      <c r="AF1717" s="705" t="s">
        <v>2263</v>
      </c>
      <c r="AG1717" s="705" t="s">
        <v>2263</v>
      </c>
      <c r="AH1717" s="705" t="s">
        <v>2263</v>
      </c>
      <c r="AI1717" s="814"/>
      <c r="AJ1717" s="814"/>
      <c r="AK1717" s="814"/>
      <c r="AL1717" s="814"/>
      <c r="AM1717" s="814"/>
      <c r="AN1717" s="814"/>
      <c r="AO1717" s="814"/>
      <c r="AP1717" s="814"/>
      <c r="AQ1717" s="814"/>
      <c r="AR1717" s="814"/>
      <c r="AS1717" s="814"/>
      <c r="AT1717" s="814"/>
      <c r="AU1717" s="814"/>
      <c r="AV1717" s="814"/>
      <c r="AW1717" s="814"/>
      <c r="AX1717" s="814"/>
      <c r="AY1717" s="726"/>
      <c r="AZ1717" s="726"/>
      <c r="BA1717" s="726"/>
      <c r="BB1717" s="726"/>
      <c r="BC1717" s="726"/>
      <c r="BD1717" s="726"/>
      <c r="BE1717" s="726"/>
      <c r="BF1717" s="726"/>
      <c r="BG1717" s="726"/>
      <c r="BH1717" s="726"/>
      <c r="BI1717" s="726"/>
      <c r="BJ1717" s="726"/>
      <c r="BK1717" s="726"/>
      <c r="BL1717" s="726"/>
    </row>
    <row r="1718" spans="1:64" ht="13.5" customHeight="1" outlineLevel="1" x14ac:dyDescent="0.25">
      <c r="A1718" s="802"/>
      <c r="B1718" s="805" t="s">
        <v>2419</v>
      </c>
      <c r="C1718" s="814"/>
      <c r="D1718" s="814"/>
      <c r="E1718" s="708" t="s">
        <v>2420</v>
      </c>
      <c r="F1718" s="705" t="s">
        <v>2263</v>
      </c>
      <c r="G1718" s="705" t="s">
        <v>2263</v>
      </c>
      <c r="H1718" s="705" t="s">
        <v>2263</v>
      </c>
      <c r="I1718" s="705" t="s">
        <v>2263</v>
      </c>
      <c r="J1718" s="705" t="s">
        <v>2263</v>
      </c>
      <c r="K1718" s="705" t="s">
        <v>2263</v>
      </c>
      <c r="L1718" s="705" t="s">
        <v>2263</v>
      </c>
      <c r="M1718" s="705" t="s">
        <v>2263</v>
      </c>
      <c r="N1718" s="705" t="s">
        <v>2263</v>
      </c>
      <c r="O1718" s="705" t="s">
        <v>2263</v>
      </c>
      <c r="P1718" s="705" t="s">
        <v>2263</v>
      </c>
      <c r="Q1718" s="705" t="s">
        <v>2263</v>
      </c>
      <c r="R1718" s="705" t="s">
        <v>2263</v>
      </c>
      <c r="S1718" s="705" t="s">
        <v>2263</v>
      </c>
      <c r="T1718" s="705" t="s">
        <v>2263</v>
      </c>
      <c r="U1718" s="705" t="s">
        <v>2263</v>
      </c>
      <c r="V1718" s="705" t="s">
        <v>2263</v>
      </c>
      <c r="W1718" s="705" t="s">
        <v>2263</v>
      </c>
      <c r="X1718" s="705" t="s">
        <v>2263</v>
      </c>
      <c r="Y1718" s="705" t="s">
        <v>2263</v>
      </c>
      <c r="Z1718" s="705" t="s">
        <v>2263</v>
      </c>
      <c r="AA1718" s="705" t="s">
        <v>2263</v>
      </c>
      <c r="AB1718" s="705" t="s">
        <v>2263</v>
      </c>
      <c r="AC1718" s="705" t="s">
        <v>2263</v>
      </c>
      <c r="AD1718" s="705" t="s">
        <v>2263</v>
      </c>
      <c r="AE1718" s="705" t="s">
        <v>2263</v>
      </c>
      <c r="AF1718" s="705" t="s">
        <v>2263</v>
      </c>
      <c r="AG1718" s="705" t="s">
        <v>2263</v>
      </c>
      <c r="AH1718" s="705" t="s">
        <v>2263</v>
      </c>
      <c r="AI1718" s="814"/>
      <c r="AJ1718" s="814"/>
      <c r="AK1718" s="814"/>
      <c r="AL1718" s="814"/>
      <c r="AM1718" s="814"/>
      <c r="AN1718" s="814"/>
      <c r="AO1718" s="814"/>
      <c r="AP1718" s="814"/>
      <c r="AQ1718" s="814"/>
      <c r="AR1718" s="814"/>
      <c r="AS1718" s="814"/>
      <c r="AT1718" s="814"/>
      <c r="AU1718" s="814"/>
      <c r="AV1718" s="814"/>
      <c r="AW1718" s="814"/>
      <c r="AX1718" s="814"/>
      <c r="AY1718" s="726"/>
      <c r="AZ1718" s="726"/>
      <c r="BA1718" s="726"/>
      <c r="BB1718" s="726"/>
      <c r="BC1718" s="726"/>
      <c r="BD1718" s="726"/>
      <c r="BE1718" s="726"/>
      <c r="BF1718" s="726"/>
      <c r="BG1718" s="726"/>
      <c r="BH1718" s="726"/>
      <c r="BI1718" s="726"/>
      <c r="BJ1718" s="726"/>
      <c r="BK1718" s="726"/>
      <c r="BL1718" s="726"/>
    </row>
    <row r="1719" spans="1:64" ht="13.5" customHeight="1" outlineLevel="1" x14ac:dyDescent="0.25">
      <c r="A1719" s="802"/>
      <c r="B1719" s="805" t="s">
        <v>2421</v>
      </c>
      <c r="C1719" s="814"/>
      <c r="D1719" s="814"/>
      <c r="E1719" s="708" t="s">
        <v>2422</v>
      </c>
      <c r="F1719" s="705" t="s">
        <v>2263</v>
      </c>
      <c r="G1719" s="705" t="s">
        <v>2263</v>
      </c>
      <c r="H1719" s="705" t="s">
        <v>2263</v>
      </c>
      <c r="I1719" s="705" t="s">
        <v>2263</v>
      </c>
      <c r="J1719" s="705" t="s">
        <v>2263</v>
      </c>
      <c r="K1719" s="705" t="s">
        <v>2263</v>
      </c>
      <c r="L1719" s="705" t="s">
        <v>2263</v>
      </c>
      <c r="M1719" s="705" t="s">
        <v>2263</v>
      </c>
      <c r="N1719" s="705" t="s">
        <v>2263</v>
      </c>
      <c r="O1719" s="705" t="s">
        <v>2263</v>
      </c>
      <c r="P1719" s="705" t="s">
        <v>2263</v>
      </c>
      <c r="Q1719" s="705" t="s">
        <v>2263</v>
      </c>
      <c r="R1719" s="705" t="s">
        <v>2263</v>
      </c>
      <c r="S1719" s="705" t="s">
        <v>2263</v>
      </c>
      <c r="T1719" s="705" t="s">
        <v>2263</v>
      </c>
      <c r="U1719" s="705" t="s">
        <v>2263</v>
      </c>
      <c r="V1719" s="705" t="s">
        <v>2263</v>
      </c>
      <c r="W1719" s="705" t="s">
        <v>2263</v>
      </c>
      <c r="X1719" s="705" t="s">
        <v>2263</v>
      </c>
      <c r="Y1719" s="705" t="s">
        <v>2263</v>
      </c>
      <c r="Z1719" s="705" t="s">
        <v>2263</v>
      </c>
      <c r="AA1719" s="705" t="s">
        <v>2263</v>
      </c>
      <c r="AB1719" s="705" t="s">
        <v>2263</v>
      </c>
      <c r="AC1719" s="705" t="s">
        <v>2263</v>
      </c>
      <c r="AD1719" s="705" t="s">
        <v>2263</v>
      </c>
      <c r="AE1719" s="705" t="s">
        <v>2263</v>
      </c>
      <c r="AF1719" s="705" t="s">
        <v>2263</v>
      </c>
      <c r="AG1719" s="705" t="s">
        <v>2263</v>
      </c>
      <c r="AH1719" s="705" t="s">
        <v>2263</v>
      </c>
      <c r="AI1719" s="814"/>
      <c r="AJ1719" s="814"/>
      <c r="AK1719" s="814"/>
      <c r="AL1719" s="814"/>
      <c r="AM1719" s="814"/>
      <c r="AN1719" s="814"/>
      <c r="AO1719" s="814"/>
      <c r="AP1719" s="814"/>
      <c r="AQ1719" s="814"/>
      <c r="AR1719" s="814"/>
      <c r="AS1719" s="814"/>
      <c r="AT1719" s="814"/>
      <c r="AU1719" s="814"/>
      <c r="AV1719" s="814"/>
      <c r="AW1719" s="814"/>
      <c r="AX1719" s="814"/>
      <c r="AY1719" s="726"/>
      <c r="AZ1719" s="726"/>
      <c r="BA1719" s="726"/>
      <c r="BB1719" s="726"/>
      <c r="BC1719" s="726"/>
      <c r="BD1719" s="726"/>
      <c r="BE1719" s="726"/>
      <c r="BF1719" s="726"/>
      <c r="BG1719" s="726"/>
      <c r="BH1719" s="726"/>
      <c r="BI1719" s="726"/>
      <c r="BJ1719" s="726"/>
      <c r="BK1719" s="726"/>
      <c r="BL1719" s="726"/>
    </row>
    <row r="1720" spans="1:64" ht="13.5" customHeight="1" outlineLevel="1" x14ac:dyDescent="0.25">
      <c r="A1720" s="802"/>
      <c r="B1720" s="805" t="s">
        <v>2423</v>
      </c>
      <c r="C1720" s="814"/>
      <c r="D1720" s="814"/>
      <c r="E1720" s="708" t="s">
        <v>2424</v>
      </c>
      <c r="F1720" s="705" t="s">
        <v>2263</v>
      </c>
      <c r="G1720" s="705" t="s">
        <v>2263</v>
      </c>
      <c r="H1720" s="705" t="s">
        <v>2263</v>
      </c>
      <c r="I1720" s="705" t="s">
        <v>2263</v>
      </c>
      <c r="J1720" s="705" t="s">
        <v>2263</v>
      </c>
      <c r="K1720" s="705" t="s">
        <v>2263</v>
      </c>
      <c r="L1720" s="705" t="s">
        <v>2263</v>
      </c>
      <c r="M1720" s="705" t="s">
        <v>2263</v>
      </c>
      <c r="N1720" s="705" t="s">
        <v>2263</v>
      </c>
      <c r="O1720" s="705" t="s">
        <v>2263</v>
      </c>
      <c r="P1720" s="705" t="s">
        <v>2263</v>
      </c>
      <c r="Q1720" s="705" t="s">
        <v>2263</v>
      </c>
      <c r="R1720" s="705" t="s">
        <v>2263</v>
      </c>
      <c r="S1720" s="705" t="s">
        <v>2263</v>
      </c>
      <c r="T1720" s="705" t="s">
        <v>2263</v>
      </c>
      <c r="U1720" s="705" t="s">
        <v>2263</v>
      </c>
      <c r="V1720" s="705" t="s">
        <v>2263</v>
      </c>
      <c r="W1720" s="705" t="s">
        <v>2263</v>
      </c>
      <c r="X1720" s="705" t="s">
        <v>2263</v>
      </c>
      <c r="Y1720" s="705" t="s">
        <v>2263</v>
      </c>
      <c r="Z1720" s="705" t="s">
        <v>2263</v>
      </c>
      <c r="AA1720" s="705" t="s">
        <v>2263</v>
      </c>
      <c r="AB1720" s="705" t="s">
        <v>2263</v>
      </c>
      <c r="AC1720" s="705" t="s">
        <v>2263</v>
      </c>
      <c r="AD1720" s="705" t="s">
        <v>2263</v>
      </c>
      <c r="AE1720" s="705" t="s">
        <v>2263</v>
      </c>
      <c r="AF1720" s="705" t="s">
        <v>2263</v>
      </c>
      <c r="AG1720" s="705" t="s">
        <v>2263</v>
      </c>
      <c r="AH1720" s="705" t="s">
        <v>2263</v>
      </c>
      <c r="AI1720" s="814"/>
      <c r="AJ1720" s="814"/>
      <c r="AK1720" s="814"/>
      <c r="AL1720" s="814"/>
      <c r="AM1720" s="814"/>
      <c r="AN1720" s="814"/>
      <c r="AO1720" s="814"/>
      <c r="AP1720" s="814"/>
      <c r="AQ1720" s="814"/>
      <c r="AR1720" s="814"/>
      <c r="AS1720" s="814"/>
      <c r="AT1720" s="814"/>
      <c r="AU1720" s="814"/>
      <c r="AV1720" s="814"/>
      <c r="AW1720" s="814"/>
      <c r="AX1720" s="814"/>
      <c r="AY1720" s="726"/>
      <c r="AZ1720" s="726"/>
      <c r="BA1720" s="726"/>
      <c r="BB1720" s="726"/>
      <c r="BC1720" s="726"/>
      <c r="BD1720" s="726"/>
      <c r="BE1720" s="726"/>
      <c r="BF1720" s="726"/>
      <c r="BG1720" s="726"/>
      <c r="BH1720" s="726"/>
      <c r="BI1720" s="726"/>
      <c r="BJ1720" s="726"/>
      <c r="BK1720" s="726"/>
      <c r="BL1720" s="726"/>
    </row>
    <row r="1721" spans="1:64" ht="13.5" customHeight="1" outlineLevel="1" x14ac:dyDescent="0.25">
      <c r="A1721" s="802"/>
      <c r="B1721" s="805" t="s">
        <v>2425</v>
      </c>
      <c r="C1721" s="814"/>
      <c r="D1721" s="814"/>
      <c r="E1721" s="708" t="s">
        <v>2426</v>
      </c>
      <c r="F1721" s="705" t="s">
        <v>2263</v>
      </c>
      <c r="G1721" s="705" t="s">
        <v>2263</v>
      </c>
      <c r="H1721" s="705" t="s">
        <v>2263</v>
      </c>
      <c r="I1721" s="705" t="s">
        <v>2263</v>
      </c>
      <c r="J1721" s="705" t="s">
        <v>2263</v>
      </c>
      <c r="K1721" s="705" t="s">
        <v>2263</v>
      </c>
      <c r="L1721" s="705" t="s">
        <v>2263</v>
      </c>
      <c r="M1721" s="705" t="s">
        <v>2263</v>
      </c>
      <c r="N1721" s="705" t="s">
        <v>2263</v>
      </c>
      <c r="O1721" s="705" t="s">
        <v>2263</v>
      </c>
      <c r="P1721" s="705" t="s">
        <v>2263</v>
      </c>
      <c r="Q1721" s="705" t="s">
        <v>2263</v>
      </c>
      <c r="R1721" s="705" t="s">
        <v>2263</v>
      </c>
      <c r="S1721" s="705" t="s">
        <v>2263</v>
      </c>
      <c r="T1721" s="705" t="s">
        <v>2263</v>
      </c>
      <c r="U1721" s="705" t="s">
        <v>2263</v>
      </c>
      <c r="V1721" s="705" t="s">
        <v>2263</v>
      </c>
      <c r="W1721" s="705" t="s">
        <v>2263</v>
      </c>
      <c r="X1721" s="705" t="s">
        <v>2263</v>
      </c>
      <c r="Y1721" s="705" t="s">
        <v>2263</v>
      </c>
      <c r="Z1721" s="705" t="s">
        <v>2263</v>
      </c>
      <c r="AA1721" s="705" t="s">
        <v>2263</v>
      </c>
      <c r="AB1721" s="705" t="s">
        <v>2263</v>
      </c>
      <c r="AC1721" s="705" t="s">
        <v>2263</v>
      </c>
      <c r="AD1721" s="705" t="s">
        <v>2263</v>
      </c>
      <c r="AE1721" s="705" t="s">
        <v>2263</v>
      </c>
      <c r="AF1721" s="705" t="s">
        <v>2263</v>
      </c>
      <c r="AG1721" s="705" t="s">
        <v>2263</v>
      </c>
      <c r="AH1721" s="705" t="s">
        <v>2263</v>
      </c>
      <c r="AI1721" s="814"/>
      <c r="AJ1721" s="814"/>
      <c r="AK1721" s="814"/>
      <c r="AL1721" s="814"/>
      <c r="AM1721" s="814"/>
      <c r="AN1721" s="814"/>
      <c r="AO1721" s="814"/>
      <c r="AP1721" s="814"/>
      <c r="AQ1721" s="814"/>
      <c r="AR1721" s="814"/>
      <c r="AS1721" s="814"/>
      <c r="AT1721" s="814"/>
      <c r="AU1721" s="814"/>
      <c r="AV1721" s="814"/>
      <c r="AW1721" s="814"/>
      <c r="AX1721" s="814"/>
      <c r="AY1721" s="726"/>
      <c r="AZ1721" s="726"/>
      <c r="BA1721" s="726"/>
      <c r="BB1721" s="726"/>
      <c r="BC1721" s="726"/>
      <c r="BD1721" s="726"/>
      <c r="BE1721" s="726"/>
      <c r="BF1721" s="726"/>
      <c r="BG1721" s="726"/>
      <c r="BH1721" s="726"/>
      <c r="BI1721" s="726"/>
      <c r="BJ1721" s="726"/>
      <c r="BK1721" s="726"/>
      <c r="BL1721" s="726"/>
    </row>
    <row r="1722" spans="1:64" ht="13.5" customHeight="1" outlineLevel="1" x14ac:dyDescent="0.25">
      <c r="A1722" s="802"/>
      <c r="B1722" s="805" t="s">
        <v>2427</v>
      </c>
      <c r="C1722" s="814"/>
      <c r="D1722" s="814"/>
      <c r="E1722" s="708" t="s">
        <v>2428</v>
      </c>
      <c r="F1722" s="705" t="s">
        <v>2263</v>
      </c>
      <c r="G1722" s="705" t="s">
        <v>2263</v>
      </c>
      <c r="H1722" s="705" t="s">
        <v>2263</v>
      </c>
      <c r="I1722" s="705" t="s">
        <v>2263</v>
      </c>
      <c r="J1722" s="705" t="s">
        <v>2263</v>
      </c>
      <c r="K1722" s="705" t="s">
        <v>2263</v>
      </c>
      <c r="L1722" s="705" t="s">
        <v>2263</v>
      </c>
      <c r="M1722" s="705" t="s">
        <v>2263</v>
      </c>
      <c r="N1722" s="705" t="s">
        <v>2263</v>
      </c>
      <c r="O1722" s="705" t="s">
        <v>2263</v>
      </c>
      <c r="P1722" s="705" t="s">
        <v>2263</v>
      </c>
      <c r="Q1722" s="705" t="s">
        <v>2263</v>
      </c>
      <c r="R1722" s="705" t="s">
        <v>2263</v>
      </c>
      <c r="S1722" s="705" t="s">
        <v>2263</v>
      </c>
      <c r="T1722" s="705" t="s">
        <v>2263</v>
      </c>
      <c r="U1722" s="705" t="s">
        <v>2263</v>
      </c>
      <c r="V1722" s="705" t="s">
        <v>2263</v>
      </c>
      <c r="W1722" s="705" t="s">
        <v>2263</v>
      </c>
      <c r="X1722" s="705" t="s">
        <v>2263</v>
      </c>
      <c r="Y1722" s="705" t="s">
        <v>2263</v>
      </c>
      <c r="Z1722" s="705" t="s">
        <v>2263</v>
      </c>
      <c r="AA1722" s="705" t="s">
        <v>2263</v>
      </c>
      <c r="AB1722" s="705" t="s">
        <v>2263</v>
      </c>
      <c r="AC1722" s="705" t="s">
        <v>2263</v>
      </c>
      <c r="AD1722" s="705" t="s">
        <v>2263</v>
      </c>
      <c r="AE1722" s="705" t="s">
        <v>2263</v>
      </c>
      <c r="AF1722" s="705" t="s">
        <v>2263</v>
      </c>
      <c r="AG1722" s="705" t="s">
        <v>2263</v>
      </c>
      <c r="AH1722" s="705" t="s">
        <v>2263</v>
      </c>
      <c r="AI1722" s="814"/>
      <c r="AJ1722" s="814"/>
      <c r="AK1722" s="814"/>
      <c r="AL1722" s="814"/>
      <c r="AM1722" s="814"/>
      <c r="AN1722" s="814"/>
      <c r="AO1722" s="814"/>
      <c r="AP1722" s="814"/>
      <c r="AQ1722" s="814"/>
      <c r="AR1722" s="814"/>
      <c r="AS1722" s="814"/>
      <c r="AT1722" s="814"/>
      <c r="AU1722" s="814"/>
      <c r="AV1722" s="814"/>
      <c r="AW1722" s="814"/>
      <c r="AX1722" s="814"/>
      <c r="AY1722" s="726"/>
      <c r="AZ1722" s="726"/>
      <c r="BA1722" s="726"/>
      <c r="BB1722" s="726"/>
      <c r="BC1722" s="726"/>
      <c r="BD1722" s="726"/>
      <c r="BE1722" s="726"/>
      <c r="BF1722" s="726"/>
      <c r="BG1722" s="726"/>
      <c r="BH1722" s="726"/>
      <c r="BI1722" s="726"/>
      <c r="BJ1722" s="726"/>
      <c r="BK1722" s="726"/>
      <c r="BL1722" s="726"/>
    </row>
    <row r="1723" spans="1:64" ht="13.5" customHeight="1" outlineLevel="1" x14ac:dyDescent="0.25">
      <c r="A1723" s="802"/>
      <c r="B1723" s="805" t="s">
        <v>2429</v>
      </c>
      <c r="C1723" s="814"/>
      <c r="D1723" s="814"/>
      <c r="E1723" s="708" t="s">
        <v>2430</v>
      </c>
      <c r="F1723" s="705" t="s">
        <v>2263</v>
      </c>
      <c r="G1723" s="705" t="s">
        <v>2263</v>
      </c>
      <c r="H1723" s="705" t="s">
        <v>2263</v>
      </c>
      <c r="I1723" s="705" t="s">
        <v>2263</v>
      </c>
      <c r="J1723" s="705" t="s">
        <v>2263</v>
      </c>
      <c r="K1723" s="705" t="s">
        <v>2263</v>
      </c>
      <c r="L1723" s="705" t="s">
        <v>2263</v>
      </c>
      <c r="M1723" s="705" t="s">
        <v>2263</v>
      </c>
      <c r="N1723" s="705" t="s">
        <v>2263</v>
      </c>
      <c r="O1723" s="705" t="s">
        <v>2263</v>
      </c>
      <c r="P1723" s="705" t="s">
        <v>2263</v>
      </c>
      <c r="Q1723" s="705" t="s">
        <v>2263</v>
      </c>
      <c r="R1723" s="705" t="s">
        <v>2263</v>
      </c>
      <c r="S1723" s="705" t="s">
        <v>2263</v>
      </c>
      <c r="T1723" s="705" t="s">
        <v>2263</v>
      </c>
      <c r="U1723" s="705" t="s">
        <v>2263</v>
      </c>
      <c r="V1723" s="705" t="s">
        <v>2263</v>
      </c>
      <c r="W1723" s="705" t="s">
        <v>2263</v>
      </c>
      <c r="X1723" s="705" t="s">
        <v>2263</v>
      </c>
      <c r="Y1723" s="705" t="s">
        <v>2263</v>
      </c>
      <c r="Z1723" s="705" t="s">
        <v>2263</v>
      </c>
      <c r="AA1723" s="705" t="s">
        <v>2263</v>
      </c>
      <c r="AB1723" s="705" t="s">
        <v>2263</v>
      </c>
      <c r="AC1723" s="705" t="s">
        <v>2263</v>
      </c>
      <c r="AD1723" s="705" t="s">
        <v>2263</v>
      </c>
      <c r="AE1723" s="705" t="s">
        <v>2263</v>
      </c>
      <c r="AF1723" s="705" t="s">
        <v>2263</v>
      </c>
      <c r="AG1723" s="705" t="s">
        <v>2263</v>
      </c>
      <c r="AH1723" s="705" t="s">
        <v>2263</v>
      </c>
      <c r="AI1723" s="814"/>
      <c r="AJ1723" s="814"/>
      <c r="AK1723" s="814"/>
      <c r="AL1723" s="814"/>
      <c r="AM1723" s="814"/>
      <c r="AN1723" s="814"/>
      <c r="AO1723" s="814"/>
      <c r="AP1723" s="814"/>
      <c r="AQ1723" s="814"/>
      <c r="AR1723" s="814"/>
      <c r="AS1723" s="814"/>
      <c r="AT1723" s="814"/>
      <c r="AU1723" s="814"/>
      <c r="AV1723" s="814"/>
      <c r="AW1723" s="814"/>
      <c r="AX1723" s="814"/>
      <c r="AY1723" s="726"/>
      <c r="AZ1723" s="726"/>
      <c r="BA1723" s="726"/>
      <c r="BB1723" s="726"/>
      <c r="BC1723" s="726"/>
      <c r="BD1723" s="726"/>
      <c r="BE1723" s="726"/>
      <c r="BF1723" s="726"/>
      <c r="BG1723" s="726"/>
      <c r="BH1723" s="726"/>
      <c r="BI1723" s="726"/>
      <c r="BJ1723" s="726"/>
      <c r="BK1723" s="726"/>
      <c r="BL1723" s="726"/>
    </row>
    <row r="1724" spans="1:64" ht="13.5" customHeight="1" outlineLevel="1" x14ac:dyDescent="0.25">
      <c r="A1724" s="802"/>
      <c r="B1724" s="805" t="s">
        <v>2431</v>
      </c>
      <c r="C1724" s="814"/>
      <c r="D1724" s="814"/>
      <c r="E1724" s="708" t="s">
        <v>2432</v>
      </c>
      <c r="F1724" s="705" t="s">
        <v>2263</v>
      </c>
      <c r="G1724" s="705" t="s">
        <v>2263</v>
      </c>
      <c r="H1724" s="705" t="s">
        <v>2263</v>
      </c>
      <c r="I1724" s="705" t="s">
        <v>2263</v>
      </c>
      <c r="J1724" s="705" t="s">
        <v>2263</v>
      </c>
      <c r="K1724" s="705" t="s">
        <v>2263</v>
      </c>
      <c r="L1724" s="705" t="s">
        <v>2263</v>
      </c>
      <c r="M1724" s="705" t="s">
        <v>2263</v>
      </c>
      <c r="N1724" s="705" t="s">
        <v>2263</v>
      </c>
      <c r="O1724" s="705" t="s">
        <v>2263</v>
      </c>
      <c r="P1724" s="705" t="s">
        <v>2263</v>
      </c>
      <c r="Q1724" s="705" t="s">
        <v>2263</v>
      </c>
      <c r="R1724" s="705" t="s">
        <v>2263</v>
      </c>
      <c r="S1724" s="705" t="s">
        <v>2263</v>
      </c>
      <c r="T1724" s="705" t="s">
        <v>2263</v>
      </c>
      <c r="U1724" s="705" t="s">
        <v>2263</v>
      </c>
      <c r="V1724" s="705" t="s">
        <v>2263</v>
      </c>
      <c r="W1724" s="705" t="s">
        <v>2263</v>
      </c>
      <c r="X1724" s="705" t="s">
        <v>2263</v>
      </c>
      <c r="Y1724" s="705" t="s">
        <v>2263</v>
      </c>
      <c r="Z1724" s="705" t="s">
        <v>2263</v>
      </c>
      <c r="AA1724" s="705" t="s">
        <v>2263</v>
      </c>
      <c r="AB1724" s="705" t="s">
        <v>2263</v>
      </c>
      <c r="AC1724" s="705" t="s">
        <v>2263</v>
      </c>
      <c r="AD1724" s="705" t="s">
        <v>2263</v>
      </c>
      <c r="AE1724" s="705" t="s">
        <v>2263</v>
      </c>
      <c r="AF1724" s="705" t="s">
        <v>2263</v>
      </c>
      <c r="AG1724" s="705" t="s">
        <v>2263</v>
      </c>
      <c r="AH1724" s="705" t="s">
        <v>2263</v>
      </c>
      <c r="AI1724" s="814"/>
      <c r="AJ1724" s="814"/>
      <c r="AK1724" s="814"/>
      <c r="AL1724" s="814"/>
      <c r="AM1724" s="814"/>
      <c r="AN1724" s="814"/>
      <c r="AO1724" s="814"/>
      <c r="AP1724" s="814"/>
      <c r="AQ1724" s="814"/>
      <c r="AR1724" s="814"/>
      <c r="AS1724" s="814"/>
      <c r="AT1724" s="814"/>
      <c r="AU1724" s="814"/>
      <c r="AV1724" s="814"/>
      <c r="AW1724" s="814"/>
      <c r="AX1724" s="814"/>
      <c r="AY1724" s="726"/>
      <c r="AZ1724" s="726"/>
      <c r="BA1724" s="726"/>
      <c r="BB1724" s="726"/>
      <c r="BC1724" s="726"/>
      <c r="BD1724" s="726"/>
      <c r="BE1724" s="726"/>
      <c r="BF1724" s="726"/>
      <c r="BG1724" s="726"/>
      <c r="BH1724" s="726"/>
      <c r="BI1724" s="726"/>
      <c r="BJ1724" s="726"/>
      <c r="BK1724" s="726"/>
      <c r="BL1724" s="726"/>
    </row>
    <row r="1725" spans="1:64" ht="13.5" customHeight="1" outlineLevel="1" x14ac:dyDescent="0.25">
      <c r="A1725" s="802"/>
      <c r="B1725" s="805" t="s">
        <v>2433</v>
      </c>
      <c r="C1725" s="814"/>
      <c r="D1725" s="814"/>
      <c r="E1725" s="708" t="s">
        <v>2434</v>
      </c>
      <c r="F1725" s="705" t="s">
        <v>2263</v>
      </c>
      <c r="G1725" s="705" t="s">
        <v>2263</v>
      </c>
      <c r="H1725" s="705" t="s">
        <v>2263</v>
      </c>
      <c r="I1725" s="705" t="s">
        <v>2263</v>
      </c>
      <c r="J1725" s="705" t="s">
        <v>2263</v>
      </c>
      <c r="K1725" s="705" t="s">
        <v>2263</v>
      </c>
      <c r="L1725" s="705" t="s">
        <v>2263</v>
      </c>
      <c r="M1725" s="705" t="s">
        <v>2263</v>
      </c>
      <c r="N1725" s="705" t="s">
        <v>2263</v>
      </c>
      <c r="O1725" s="705" t="s">
        <v>2263</v>
      </c>
      <c r="P1725" s="705" t="s">
        <v>2263</v>
      </c>
      <c r="Q1725" s="705" t="s">
        <v>2263</v>
      </c>
      <c r="R1725" s="705" t="s">
        <v>2263</v>
      </c>
      <c r="S1725" s="705" t="s">
        <v>2263</v>
      </c>
      <c r="T1725" s="705" t="s">
        <v>2263</v>
      </c>
      <c r="U1725" s="705" t="s">
        <v>2263</v>
      </c>
      <c r="V1725" s="705" t="s">
        <v>2263</v>
      </c>
      <c r="W1725" s="705" t="s">
        <v>2263</v>
      </c>
      <c r="X1725" s="705" t="s">
        <v>2263</v>
      </c>
      <c r="Y1725" s="705" t="s">
        <v>2263</v>
      </c>
      <c r="Z1725" s="705" t="s">
        <v>2263</v>
      </c>
      <c r="AA1725" s="705" t="s">
        <v>2263</v>
      </c>
      <c r="AB1725" s="705" t="s">
        <v>2263</v>
      </c>
      <c r="AC1725" s="705" t="s">
        <v>2263</v>
      </c>
      <c r="AD1725" s="705" t="s">
        <v>2263</v>
      </c>
      <c r="AE1725" s="705" t="s">
        <v>2263</v>
      </c>
      <c r="AF1725" s="705" t="s">
        <v>2263</v>
      </c>
      <c r="AG1725" s="705" t="s">
        <v>2263</v>
      </c>
      <c r="AH1725" s="705" t="s">
        <v>2263</v>
      </c>
      <c r="AI1725" s="814"/>
      <c r="AJ1725" s="814"/>
      <c r="AK1725" s="814"/>
      <c r="AL1725" s="814"/>
      <c r="AM1725" s="814"/>
      <c r="AN1725" s="814"/>
      <c r="AO1725" s="814"/>
      <c r="AP1725" s="814"/>
      <c r="AQ1725" s="814"/>
      <c r="AR1725" s="814"/>
      <c r="AS1725" s="814"/>
      <c r="AT1725" s="814"/>
      <c r="AU1725" s="814"/>
      <c r="AV1725" s="814"/>
      <c r="AW1725" s="814"/>
      <c r="AX1725" s="814"/>
      <c r="AY1725" s="726"/>
      <c r="AZ1725" s="726"/>
      <c r="BA1725" s="726"/>
      <c r="BB1725" s="726"/>
      <c r="BC1725" s="726"/>
      <c r="BD1725" s="726"/>
      <c r="BE1725" s="726"/>
      <c r="BF1725" s="726"/>
      <c r="BG1725" s="726"/>
      <c r="BH1725" s="726"/>
      <c r="BI1725" s="726"/>
      <c r="BJ1725" s="726"/>
      <c r="BK1725" s="726"/>
      <c r="BL1725" s="726"/>
    </row>
    <row r="1726" spans="1:64" ht="13.5" customHeight="1" outlineLevel="1" x14ac:dyDescent="0.25">
      <c r="A1726" s="802"/>
      <c r="B1726" s="805" t="s">
        <v>2435</v>
      </c>
      <c r="C1726" s="814"/>
      <c r="D1726" s="814"/>
      <c r="E1726" s="708" t="s">
        <v>2436</v>
      </c>
      <c r="F1726" s="705" t="s">
        <v>2263</v>
      </c>
      <c r="G1726" s="705" t="s">
        <v>2263</v>
      </c>
      <c r="H1726" s="705" t="s">
        <v>2263</v>
      </c>
      <c r="I1726" s="705" t="s">
        <v>2263</v>
      </c>
      <c r="J1726" s="705" t="s">
        <v>2263</v>
      </c>
      <c r="K1726" s="705" t="s">
        <v>2263</v>
      </c>
      <c r="L1726" s="705" t="s">
        <v>2263</v>
      </c>
      <c r="M1726" s="705" t="s">
        <v>2263</v>
      </c>
      <c r="N1726" s="705" t="s">
        <v>2263</v>
      </c>
      <c r="O1726" s="705" t="s">
        <v>2263</v>
      </c>
      <c r="P1726" s="705" t="s">
        <v>2263</v>
      </c>
      <c r="Q1726" s="705" t="s">
        <v>2263</v>
      </c>
      <c r="R1726" s="705" t="s">
        <v>2263</v>
      </c>
      <c r="S1726" s="705" t="s">
        <v>2263</v>
      </c>
      <c r="T1726" s="705" t="s">
        <v>2263</v>
      </c>
      <c r="U1726" s="705" t="s">
        <v>2263</v>
      </c>
      <c r="V1726" s="705" t="s">
        <v>2263</v>
      </c>
      <c r="W1726" s="705" t="s">
        <v>2263</v>
      </c>
      <c r="X1726" s="705" t="s">
        <v>2263</v>
      </c>
      <c r="Y1726" s="705" t="s">
        <v>2263</v>
      </c>
      <c r="Z1726" s="705" t="s">
        <v>2263</v>
      </c>
      <c r="AA1726" s="705" t="s">
        <v>2263</v>
      </c>
      <c r="AB1726" s="705" t="s">
        <v>2263</v>
      </c>
      <c r="AC1726" s="705" t="s">
        <v>2263</v>
      </c>
      <c r="AD1726" s="705" t="s">
        <v>2263</v>
      </c>
      <c r="AE1726" s="705" t="s">
        <v>2263</v>
      </c>
      <c r="AF1726" s="705" t="s">
        <v>2263</v>
      </c>
      <c r="AG1726" s="705" t="s">
        <v>2263</v>
      </c>
      <c r="AH1726" s="705" t="s">
        <v>2263</v>
      </c>
      <c r="AI1726" s="814"/>
      <c r="AJ1726" s="814"/>
      <c r="AK1726" s="814"/>
      <c r="AL1726" s="814"/>
      <c r="AM1726" s="814"/>
      <c r="AN1726" s="814"/>
      <c r="AO1726" s="814"/>
      <c r="AP1726" s="814"/>
      <c r="AQ1726" s="814"/>
      <c r="AR1726" s="814"/>
      <c r="AS1726" s="814"/>
      <c r="AT1726" s="814"/>
      <c r="AU1726" s="814"/>
      <c r="AV1726" s="814"/>
      <c r="AW1726" s="814"/>
      <c r="AX1726" s="814"/>
      <c r="AY1726" s="726"/>
      <c r="AZ1726" s="726"/>
      <c r="BA1726" s="726"/>
      <c r="BB1726" s="726"/>
      <c r="BC1726" s="726"/>
      <c r="BD1726" s="726"/>
      <c r="BE1726" s="726"/>
      <c r="BF1726" s="726"/>
      <c r="BG1726" s="726"/>
      <c r="BH1726" s="726"/>
      <c r="BI1726" s="726"/>
      <c r="BJ1726" s="726"/>
      <c r="BK1726" s="726"/>
      <c r="BL1726" s="726"/>
    </row>
    <row r="1727" spans="1:64" ht="13.5" customHeight="1" outlineLevel="1" x14ac:dyDescent="0.25">
      <c r="A1727" s="802"/>
      <c r="B1727" s="805" t="s">
        <v>2437</v>
      </c>
      <c r="C1727" s="814"/>
      <c r="D1727" s="814"/>
      <c r="E1727" s="708" t="s">
        <v>2438</v>
      </c>
      <c r="F1727" s="705" t="s">
        <v>2263</v>
      </c>
      <c r="G1727" s="705" t="s">
        <v>2263</v>
      </c>
      <c r="H1727" s="705" t="s">
        <v>2263</v>
      </c>
      <c r="I1727" s="705" t="s">
        <v>2263</v>
      </c>
      <c r="J1727" s="705" t="s">
        <v>2263</v>
      </c>
      <c r="K1727" s="705" t="s">
        <v>2263</v>
      </c>
      <c r="L1727" s="705" t="s">
        <v>2263</v>
      </c>
      <c r="M1727" s="705" t="s">
        <v>2263</v>
      </c>
      <c r="N1727" s="705" t="s">
        <v>2263</v>
      </c>
      <c r="O1727" s="705" t="s">
        <v>2263</v>
      </c>
      <c r="P1727" s="705" t="s">
        <v>2263</v>
      </c>
      <c r="Q1727" s="705" t="s">
        <v>2263</v>
      </c>
      <c r="R1727" s="705" t="s">
        <v>2263</v>
      </c>
      <c r="S1727" s="705" t="s">
        <v>2263</v>
      </c>
      <c r="T1727" s="705" t="s">
        <v>2263</v>
      </c>
      <c r="U1727" s="705" t="s">
        <v>2263</v>
      </c>
      <c r="V1727" s="705" t="s">
        <v>2263</v>
      </c>
      <c r="W1727" s="705" t="s">
        <v>2263</v>
      </c>
      <c r="X1727" s="705" t="s">
        <v>2263</v>
      </c>
      <c r="Y1727" s="705" t="s">
        <v>2263</v>
      </c>
      <c r="Z1727" s="705" t="s">
        <v>2263</v>
      </c>
      <c r="AA1727" s="705" t="s">
        <v>2263</v>
      </c>
      <c r="AB1727" s="705" t="s">
        <v>2263</v>
      </c>
      <c r="AC1727" s="705" t="s">
        <v>2263</v>
      </c>
      <c r="AD1727" s="705" t="s">
        <v>2263</v>
      </c>
      <c r="AE1727" s="705" t="s">
        <v>2263</v>
      </c>
      <c r="AF1727" s="705" t="s">
        <v>2263</v>
      </c>
      <c r="AG1727" s="705" t="s">
        <v>2263</v>
      </c>
      <c r="AH1727" s="705" t="s">
        <v>2263</v>
      </c>
      <c r="AI1727" s="814"/>
      <c r="AJ1727" s="814"/>
      <c r="AK1727" s="814"/>
      <c r="AL1727" s="814"/>
      <c r="AM1727" s="814"/>
      <c r="AN1727" s="814"/>
      <c r="AO1727" s="814"/>
      <c r="AP1727" s="814"/>
      <c r="AQ1727" s="814"/>
      <c r="AR1727" s="814"/>
      <c r="AS1727" s="814"/>
      <c r="AT1727" s="814"/>
      <c r="AU1727" s="814"/>
      <c r="AV1727" s="814"/>
      <c r="AW1727" s="814"/>
      <c r="AX1727" s="814"/>
      <c r="AY1727" s="726"/>
      <c r="AZ1727" s="726"/>
      <c r="BA1727" s="726"/>
      <c r="BB1727" s="726"/>
      <c r="BC1727" s="726"/>
      <c r="BD1727" s="726"/>
      <c r="BE1727" s="726"/>
      <c r="BF1727" s="726"/>
      <c r="BG1727" s="726"/>
      <c r="BH1727" s="726"/>
      <c r="BI1727" s="726"/>
      <c r="BJ1727" s="726"/>
      <c r="BK1727" s="726"/>
      <c r="BL1727" s="726"/>
    </row>
    <row r="1728" spans="1:64" ht="13.5" customHeight="1" outlineLevel="1" x14ac:dyDescent="0.25">
      <c r="A1728" s="802"/>
      <c r="B1728" s="805" t="s">
        <v>2439</v>
      </c>
      <c r="C1728" s="814"/>
      <c r="D1728" s="814"/>
      <c r="E1728" s="708" t="s">
        <v>2440</v>
      </c>
      <c r="F1728" s="705" t="s">
        <v>2263</v>
      </c>
      <c r="G1728" s="705" t="s">
        <v>2263</v>
      </c>
      <c r="H1728" s="705" t="s">
        <v>2263</v>
      </c>
      <c r="I1728" s="705" t="s">
        <v>2263</v>
      </c>
      <c r="J1728" s="705" t="s">
        <v>2263</v>
      </c>
      <c r="K1728" s="705" t="s">
        <v>2263</v>
      </c>
      <c r="L1728" s="705" t="s">
        <v>2263</v>
      </c>
      <c r="M1728" s="705" t="s">
        <v>2263</v>
      </c>
      <c r="N1728" s="705" t="s">
        <v>2263</v>
      </c>
      <c r="O1728" s="705" t="s">
        <v>2263</v>
      </c>
      <c r="P1728" s="705" t="s">
        <v>2263</v>
      </c>
      <c r="Q1728" s="705" t="s">
        <v>2263</v>
      </c>
      <c r="R1728" s="705" t="s">
        <v>2263</v>
      </c>
      <c r="S1728" s="705" t="s">
        <v>2263</v>
      </c>
      <c r="T1728" s="705" t="s">
        <v>2263</v>
      </c>
      <c r="U1728" s="705" t="s">
        <v>2263</v>
      </c>
      <c r="V1728" s="705" t="s">
        <v>2263</v>
      </c>
      <c r="W1728" s="705" t="s">
        <v>2263</v>
      </c>
      <c r="X1728" s="705" t="s">
        <v>2263</v>
      </c>
      <c r="Y1728" s="705" t="s">
        <v>2263</v>
      </c>
      <c r="Z1728" s="705" t="s">
        <v>2263</v>
      </c>
      <c r="AA1728" s="705" t="s">
        <v>2263</v>
      </c>
      <c r="AB1728" s="705" t="s">
        <v>2263</v>
      </c>
      <c r="AC1728" s="705" t="s">
        <v>2263</v>
      </c>
      <c r="AD1728" s="705" t="s">
        <v>2263</v>
      </c>
      <c r="AE1728" s="705" t="s">
        <v>2263</v>
      </c>
      <c r="AF1728" s="705" t="s">
        <v>2263</v>
      </c>
      <c r="AG1728" s="705" t="s">
        <v>2263</v>
      </c>
      <c r="AH1728" s="705" t="s">
        <v>2263</v>
      </c>
      <c r="AI1728" s="814"/>
      <c r="AJ1728" s="814"/>
      <c r="AK1728" s="814"/>
      <c r="AL1728" s="814"/>
      <c r="AM1728" s="814"/>
      <c r="AN1728" s="814"/>
      <c r="AO1728" s="814"/>
      <c r="AP1728" s="814"/>
      <c r="AQ1728" s="814"/>
      <c r="AR1728" s="814"/>
      <c r="AS1728" s="814"/>
      <c r="AT1728" s="814"/>
      <c r="AU1728" s="814"/>
      <c r="AV1728" s="814"/>
      <c r="AW1728" s="814"/>
      <c r="AX1728" s="814"/>
      <c r="AY1728" s="726"/>
      <c r="AZ1728" s="726"/>
      <c r="BA1728" s="726"/>
      <c r="BB1728" s="726"/>
      <c r="BC1728" s="726"/>
      <c r="BD1728" s="726"/>
      <c r="BE1728" s="726"/>
      <c r="BF1728" s="726"/>
      <c r="BG1728" s="726"/>
      <c r="BH1728" s="726"/>
      <c r="BI1728" s="726"/>
      <c r="BJ1728" s="726"/>
      <c r="BK1728" s="726"/>
      <c r="BL1728" s="726"/>
    </row>
    <row r="1729" spans="1:64" ht="13.5" customHeight="1" outlineLevel="1" x14ac:dyDescent="0.25">
      <c r="A1729" s="802"/>
      <c r="B1729" s="805" t="s">
        <v>2441</v>
      </c>
      <c r="C1729" s="814"/>
      <c r="D1729" s="814"/>
      <c r="E1729" s="708" t="s">
        <v>2442</v>
      </c>
      <c r="F1729" s="705" t="s">
        <v>2263</v>
      </c>
      <c r="G1729" s="705" t="s">
        <v>2263</v>
      </c>
      <c r="H1729" s="705" t="s">
        <v>2263</v>
      </c>
      <c r="I1729" s="705" t="s">
        <v>2263</v>
      </c>
      <c r="J1729" s="705" t="s">
        <v>2263</v>
      </c>
      <c r="K1729" s="705" t="s">
        <v>2263</v>
      </c>
      <c r="L1729" s="705" t="s">
        <v>2263</v>
      </c>
      <c r="M1729" s="705" t="s">
        <v>2263</v>
      </c>
      <c r="N1729" s="705" t="s">
        <v>2263</v>
      </c>
      <c r="O1729" s="705" t="s">
        <v>2263</v>
      </c>
      <c r="P1729" s="705" t="s">
        <v>2263</v>
      </c>
      <c r="Q1729" s="705" t="s">
        <v>2263</v>
      </c>
      <c r="R1729" s="705" t="s">
        <v>2263</v>
      </c>
      <c r="S1729" s="705" t="s">
        <v>2263</v>
      </c>
      <c r="T1729" s="705" t="s">
        <v>2263</v>
      </c>
      <c r="U1729" s="705" t="s">
        <v>2263</v>
      </c>
      <c r="V1729" s="705" t="s">
        <v>2263</v>
      </c>
      <c r="W1729" s="705" t="s">
        <v>2263</v>
      </c>
      <c r="X1729" s="705" t="s">
        <v>2263</v>
      </c>
      <c r="Y1729" s="705" t="s">
        <v>2263</v>
      </c>
      <c r="Z1729" s="705" t="s">
        <v>2263</v>
      </c>
      <c r="AA1729" s="705" t="s">
        <v>2263</v>
      </c>
      <c r="AB1729" s="705" t="s">
        <v>2263</v>
      </c>
      <c r="AC1729" s="705" t="s">
        <v>2263</v>
      </c>
      <c r="AD1729" s="705" t="s">
        <v>2263</v>
      </c>
      <c r="AE1729" s="705" t="s">
        <v>2263</v>
      </c>
      <c r="AF1729" s="705" t="s">
        <v>2263</v>
      </c>
      <c r="AG1729" s="705" t="s">
        <v>2263</v>
      </c>
      <c r="AH1729" s="705" t="s">
        <v>2263</v>
      </c>
      <c r="AI1729" s="814"/>
      <c r="AJ1729" s="814"/>
      <c r="AK1729" s="814"/>
      <c r="AL1729" s="814"/>
      <c r="AM1729" s="814"/>
      <c r="AN1729" s="814"/>
      <c r="AO1729" s="814"/>
      <c r="AP1729" s="814"/>
      <c r="AQ1729" s="814"/>
      <c r="AR1729" s="814"/>
      <c r="AS1729" s="814"/>
      <c r="AT1729" s="814"/>
      <c r="AU1729" s="814"/>
      <c r="AV1729" s="814"/>
      <c r="AW1729" s="814"/>
      <c r="AX1729" s="814"/>
      <c r="AY1729" s="726"/>
      <c r="AZ1729" s="726"/>
      <c r="BA1729" s="726"/>
      <c r="BB1729" s="726"/>
      <c r="BC1729" s="726"/>
      <c r="BD1729" s="726"/>
      <c r="BE1729" s="726"/>
      <c r="BF1729" s="726"/>
      <c r="BG1729" s="726"/>
      <c r="BH1729" s="726"/>
      <c r="BI1729" s="726"/>
      <c r="BJ1729" s="726"/>
      <c r="BK1729" s="726"/>
      <c r="BL1729" s="726"/>
    </row>
    <row r="1730" spans="1:64" ht="13.5" customHeight="1" outlineLevel="1" x14ac:dyDescent="0.25">
      <c r="A1730" s="802"/>
      <c r="B1730" s="805" t="s">
        <v>2443</v>
      </c>
      <c r="C1730" s="814"/>
      <c r="D1730" s="814"/>
      <c r="E1730" s="708" t="s">
        <v>2444</v>
      </c>
      <c r="F1730" s="705" t="s">
        <v>2263</v>
      </c>
      <c r="G1730" s="705" t="s">
        <v>2263</v>
      </c>
      <c r="H1730" s="705" t="s">
        <v>2263</v>
      </c>
      <c r="I1730" s="705" t="s">
        <v>2263</v>
      </c>
      <c r="J1730" s="705" t="s">
        <v>2263</v>
      </c>
      <c r="K1730" s="705" t="s">
        <v>2263</v>
      </c>
      <c r="L1730" s="705" t="s">
        <v>2263</v>
      </c>
      <c r="M1730" s="705" t="s">
        <v>2263</v>
      </c>
      <c r="N1730" s="705" t="s">
        <v>2263</v>
      </c>
      <c r="O1730" s="705" t="s">
        <v>2263</v>
      </c>
      <c r="P1730" s="705" t="s">
        <v>2263</v>
      </c>
      <c r="Q1730" s="705" t="s">
        <v>2263</v>
      </c>
      <c r="R1730" s="705" t="s">
        <v>2263</v>
      </c>
      <c r="S1730" s="705" t="s">
        <v>2263</v>
      </c>
      <c r="T1730" s="705" t="s">
        <v>2263</v>
      </c>
      <c r="U1730" s="705" t="s">
        <v>2263</v>
      </c>
      <c r="V1730" s="705" t="s">
        <v>2263</v>
      </c>
      <c r="W1730" s="705" t="s">
        <v>2263</v>
      </c>
      <c r="X1730" s="705" t="s">
        <v>2263</v>
      </c>
      <c r="Y1730" s="705" t="s">
        <v>2263</v>
      </c>
      <c r="Z1730" s="705" t="s">
        <v>2263</v>
      </c>
      <c r="AA1730" s="705" t="s">
        <v>2263</v>
      </c>
      <c r="AB1730" s="705" t="s">
        <v>2263</v>
      </c>
      <c r="AC1730" s="705" t="s">
        <v>2263</v>
      </c>
      <c r="AD1730" s="705" t="s">
        <v>2263</v>
      </c>
      <c r="AE1730" s="705" t="s">
        <v>2263</v>
      </c>
      <c r="AF1730" s="705" t="s">
        <v>2263</v>
      </c>
      <c r="AG1730" s="705" t="s">
        <v>2263</v>
      </c>
      <c r="AH1730" s="705" t="s">
        <v>2263</v>
      </c>
      <c r="AI1730" s="814"/>
      <c r="AJ1730" s="814"/>
      <c r="AK1730" s="814"/>
      <c r="AL1730" s="814"/>
      <c r="AM1730" s="814"/>
      <c r="AN1730" s="814"/>
      <c r="AO1730" s="814"/>
      <c r="AP1730" s="814"/>
      <c r="AQ1730" s="814"/>
      <c r="AR1730" s="814"/>
      <c r="AS1730" s="814"/>
      <c r="AT1730" s="814"/>
      <c r="AU1730" s="814"/>
      <c r="AV1730" s="814"/>
      <c r="AW1730" s="814"/>
      <c r="AX1730" s="814"/>
      <c r="AY1730" s="726"/>
      <c r="AZ1730" s="726"/>
      <c r="BA1730" s="726"/>
      <c r="BB1730" s="726"/>
      <c r="BC1730" s="726"/>
      <c r="BD1730" s="726"/>
      <c r="BE1730" s="726"/>
      <c r="BF1730" s="726"/>
      <c r="BG1730" s="726"/>
      <c r="BH1730" s="726"/>
      <c r="BI1730" s="726"/>
      <c r="BJ1730" s="726"/>
      <c r="BK1730" s="726"/>
      <c r="BL1730" s="726"/>
    </row>
    <row r="1731" spans="1:64" ht="13.5" customHeight="1" outlineLevel="1" x14ac:dyDescent="0.25">
      <c r="A1731" s="802"/>
      <c r="B1731" s="805" t="s">
        <v>2445</v>
      </c>
      <c r="C1731" s="814"/>
      <c r="D1731" s="814"/>
      <c r="E1731" s="708" t="s">
        <v>2446</v>
      </c>
      <c r="F1731" s="705" t="s">
        <v>2263</v>
      </c>
      <c r="G1731" s="705" t="s">
        <v>2263</v>
      </c>
      <c r="H1731" s="705" t="s">
        <v>2263</v>
      </c>
      <c r="I1731" s="705" t="s">
        <v>2263</v>
      </c>
      <c r="J1731" s="705" t="s">
        <v>2263</v>
      </c>
      <c r="K1731" s="705" t="s">
        <v>2263</v>
      </c>
      <c r="L1731" s="705" t="s">
        <v>2263</v>
      </c>
      <c r="M1731" s="705" t="s">
        <v>2263</v>
      </c>
      <c r="N1731" s="705" t="s">
        <v>2263</v>
      </c>
      <c r="O1731" s="705" t="s">
        <v>2263</v>
      </c>
      <c r="P1731" s="705" t="s">
        <v>2263</v>
      </c>
      <c r="Q1731" s="705" t="s">
        <v>2263</v>
      </c>
      <c r="R1731" s="705" t="s">
        <v>2263</v>
      </c>
      <c r="S1731" s="705" t="s">
        <v>2263</v>
      </c>
      <c r="T1731" s="705" t="s">
        <v>2263</v>
      </c>
      <c r="U1731" s="705" t="s">
        <v>2263</v>
      </c>
      <c r="V1731" s="705" t="s">
        <v>2263</v>
      </c>
      <c r="W1731" s="705" t="s">
        <v>2263</v>
      </c>
      <c r="X1731" s="705" t="s">
        <v>2263</v>
      </c>
      <c r="Y1731" s="705" t="s">
        <v>2263</v>
      </c>
      <c r="Z1731" s="705" t="s">
        <v>2263</v>
      </c>
      <c r="AA1731" s="705" t="s">
        <v>2263</v>
      </c>
      <c r="AB1731" s="705" t="s">
        <v>2263</v>
      </c>
      <c r="AC1731" s="705" t="s">
        <v>2263</v>
      </c>
      <c r="AD1731" s="705" t="s">
        <v>2263</v>
      </c>
      <c r="AE1731" s="705" t="s">
        <v>2263</v>
      </c>
      <c r="AF1731" s="705" t="s">
        <v>2263</v>
      </c>
      <c r="AG1731" s="705" t="s">
        <v>2263</v>
      </c>
      <c r="AH1731" s="705" t="s">
        <v>2263</v>
      </c>
      <c r="AI1731" s="814"/>
      <c r="AJ1731" s="814"/>
      <c r="AK1731" s="814"/>
      <c r="AL1731" s="814"/>
      <c r="AM1731" s="814"/>
      <c r="AN1731" s="814"/>
      <c r="AO1731" s="814"/>
      <c r="AP1731" s="814"/>
      <c r="AQ1731" s="814"/>
      <c r="AR1731" s="814"/>
      <c r="AS1731" s="814"/>
      <c r="AT1731" s="814"/>
      <c r="AU1731" s="814"/>
      <c r="AV1731" s="814"/>
      <c r="AW1731" s="814"/>
      <c r="AX1731" s="814"/>
      <c r="AY1731" s="726"/>
      <c r="AZ1731" s="726"/>
      <c r="BA1731" s="726"/>
      <c r="BB1731" s="726"/>
      <c r="BC1731" s="726"/>
      <c r="BD1731" s="726"/>
      <c r="BE1731" s="726"/>
      <c r="BF1731" s="726"/>
      <c r="BG1731" s="726"/>
      <c r="BH1731" s="726"/>
      <c r="BI1731" s="726"/>
      <c r="BJ1731" s="726"/>
      <c r="BK1731" s="726"/>
      <c r="BL1731" s="726"/>
    </row>
    <row r="1732" spans="1:64" ht="13.5" customHeight="1" outlineLevel="1" x14ac:dyDescent="0.25">
      <c r="A1732" s="802"/>
      <c r="B1732" s="805"/>
      <c r="C1732" s="814"/>
      <c r="D1732" s="814"/>
      <c r="E1732" s="708"/>
      <c r="F1732" s="705"/>
      <c r="G1732" s="705"/>
      <c r="H1732" s="705"/>
      <c r="I1732" s="705"/>
      <c r="J1732" s="705"/>
      <c r="K1732" s="705"/>
      <c r="L1732" s="705"/>
      <c r="M1732" s="705"/>
      <c r="N1732" s="705"/>
      <c r="O1732" s="705"/>
      <c r="P1732" s="705"/>
      <c r="Q1732" s="705"/>
      <c r="R1732" s="705"/>
      <c r="S1732" s="705"/>
      <c r="T1732" s="705"/>
      <c r="U1732" s="705"/>
      <c r="V1732" s="705"/>
      <c r="W1732" s="705"/>
      <c r="X1732" s="705"/>
      <c r="Y1732" s="705"/>
      <c r="Z1732" s="705"/>
      <c r="AA1732" s="705"/>
      <c r="AB1732" s="705"/>
      <c r="AC1732" s="705"/>
      <c r="AD1732" s="705"/>
      <c r="AE1732" s="705"/>
      <c r="AF1732" s="705"/>
      <c r="AG1732" s="705"/>
      <c r="AH1732" s="705"/>
      <c r="AI1732" s="814"/>
      <c r="AJ1732" s="814"/>
      <c r="AK1732" s="814"/>
      <c r="AL1732" s="814"/>
      <c r="AM1732" s="814"/>
      <c r="AN1732" s="814"/>
      <c r="AO1732" s="814"/>
      <c r="AP1732" s="814"/>
      <c r="AQ1732" s="814"/>
      <c r="AR1732" s="814"/>
      <c r="AS1732" s="814"/>
      <c r="AT1732" s="814"/>
      <c r="AU1732" s="814"/>
      <c r="AV1732" s="814"/>
      <c r="AW1732" s="814"/>
      <c r="AX1732" s="814"/>
      <c r="AY1732" s="726"/>
      <c r="AZ1732" s="726"/>
      <c r="BA1732" s="726"/>
      <c r="BB1732" s="726"/>
      <c r="BC1732" s="726"/>
      <c r="BD1732" s="726"/>
      <c r="BE1732" s="726"/>
      <c r="BF1732" s="726"/>
      <c r="BG1732" s="726"/>
      <c r="BH1732" s="726"/>
      <c r="BI1732" s="726"/>
      <c r="BJ1732" s="726"/>
      <c r="BK1732" s="726"/>
      <c r="BL1732" s="726"/>
    </row>
    <row r="1733" spans="1:64" ht="13.5" customHeight="1" outlineLevel="1" x14ac:dyDescent="0.25">
      <c r="A1733" s="802"/>
      <c r="B1733" s="805" t="s">
        <v>2447</v>
      </c>
      <c r="C1733" s="814"/>
      <c r="D1733" s="814"/>
      <c r="E1733" s="708" t="s">
        <v>2448</v>
      </c>
      <c r="F1733" s="705" t="s">
        <v>2263</v>
      </c>
      <c r="G1733" s="705" t="s">
        <v>2263</v>
      </c>
      <c r="H1733" s="705" t="s">
        <v>2263</v>
      </c>
      <c r="I1733" s="705" t="s">
        <v>2263</v>
      </c>
      <c r="J1733" s="705" t="s">
        <v>2263</v>
      </c>
      <c r="K1733" s="705" t="s">
        <v>2263</v>
      </c>
      <c r="L1733" s="705" t="s">
        <v>2263</v>
      </c>
      <c r="M1733" s="705" t="s">
        <v>2263</v>
      </c>
      <c r="N1733" s="705" t="s">
        <v>2263</v>
      </c>
      <c r="O1733" s="705" t="s">
        <v>2263</v>
      </c>
      <c r="P1733" s="705" t="s">
        <v>2263</v>
      </c>
      <c r="Q1733" s="705" t="s">
        <v>2263</v>
      </c>
      <c r="R1733" s="705" t="s">
        <v>2263</v>
      </c>
      <c r="S1733" s="705" t="s">
        <v>2263</v>
      </c>
      <c r="T1733" s="705" t="s">
        <v>2263</v>
      </c>
      <c r="U1733" s="705" t="s">
        <v>2263</v>
      </c>
      <c r="V1733" s="705" t="s">
        <v>2263</v>
      </c>
      <c r="W1733" s="705" t="s">
        <v>2263</v>
      </c>
      <c r="X1733" s="705" t="s">
        <v>2263</v>
      </c>
      <c r="Y1733" s="705" t="s">
        <v>2263</v>
      </c>
      <c r="Z1733" s="705" t="s">
        <v>2263</v>
      </c>
      <c r="AA1733" s="705" t="s">
        <v>2263</v>
      </c>
      <c r="AB1733" s="705" t="s">
        <v>2263</v>
      </c>
      <c r="AC1733" s="705" t="s">
        <v>2263</v>
      </c>
      <c r="AD1733" s="705" t="s">
        <v>2263</v>
      </c>
      <c r="AE1733" s="705" t="s">
        <v>2263</v>
      </c>
      <c r="AF1733" s="705" t="s">
        <v>2263</v>
      </c>
      <c r="AG1733" s="705" t="s">
        <v>2263</v>
      </c>
      <c r="AH1733" s="705" t="s">
        <v>2263</v>
      </c>
      <c r="AI1733" s="814"/>
      <c r="AJ1733" s="814"/>
      <c r="AK1733" s="814"/>
      <c r="AL1733" s="814"/>
      <c r="AM1733" s="814"/>
      <c r="AN1733" s="814"/>
      <c r="AO1733" s="814"/>
      <c r="AP1733" s="814"/>
      <c r="AQ1733" s="814"/>
      <c r="AR1733" s="814"/>
      <c r="AS1733" s="814"/>
      <c r="AT1733" s="814"/>
      <c r="AU1733" s="814"/>
      <c r="AV1733" s="814"/>
      <c r="AW1733" s="814"/>
      <c r="AX1733" s="814"/>
      <c r="AY1733" s="726"/>
      <c r="AZ1733" s="726"/>
      <c r="BA1733" s="726"/>
      <c r="BB1733" s="726"/>
      <c r="BC1733" s="726"/>
      <c r="BD1733" s="726"/>
      <c r="BE1733" s="726"/>
      <c r="BF1733" s="726"/>
      <c r="BG1733" s="726"/>
      <c r="BH1733" s="726"/>
      <c r="BI1733" s="726"/>
      <c r="BJ1733" s="726"/>
      <c r="BK1733" s="726"/>
      <c r="BL1733" s="726"/>
    </row>
    <row r="1734" spans="1:64" ht="13.5" customHeight="1" outlineLevel="1" x14ac:dyDescent="0.25">
      <c r="A1734" s="802"/>
      <c r="B1734" s="805" t="s">
        <v>2449</v>
      </c>
      <c r="C1734" s="814"/>
      <c r="D1734" s="814"/>
      <c r="E1734" s="708" t="s">
        <v>2450</v>
      </c>
      <c r="F1734" s="705" t="s">
        <v>2263</v>
      </c>
      <c r="G1734" s="705" t="s">
        <v>2263</v>
      </c>
      <c r="H1734" s="705" t="s">
        <v>2263</v>
      </c>
      <c r="I1734" s="705" t="s">
        <v>2263</v>
      </c>
      <c r="J1734" s="705" t="s">
        <v>2263</v>
      </c>
      <c r="K1734" s="705" t="s">
        <v>2263</v>
      </c>
      <c r="L1734" s="705" t="s">
        <v>2263</v>
      </c>
      <c r="M1734" s="705" t="s">
        <v>2263</v>
      </c>
      <c r="N1734" s="705" t="s">
        <v>2263</v>
      </c>
      <c r="O1734" s="705" t="s">
        <v>2263</v>
      </c>
      <c r="P1734" s="705" t="s">
        <v>2263</v>
      </c>
      <c r="Q1734" s="705" t="s">
        <v>2263</v>
      </c>
      <c r="R1734" s="705" t="s">
        <v>2263</v>
      </c>
      <c r="S1734" s="705" t="s">
        <v>2263</v>
      </c>
      <c r="T1734" s="705" t="s">
        <v>2263</v>
      </c>
      <c r="U1734" s="705" t="s">
        <v>2263</v>
      </c>
      <c r="V1734" s="705" t="s">
        <v>2263</v>
      </c>
      <c r="W1734" s="705" t="s">
        <v>2263</v>
      </c>
      <c r="X1734" s="705" t="s">
        <v>2263</v>
      </c>
      <c r="Y1734" s="705" t="s">
        <v>2263</v>
      </c>
      <c r="Z1734" s="705" t="s">
        <v>2263</v>
      </c>
      <c r="AA1734" s="705" t="s">
        <v>2263</v>
      </c>
      <c r="AB1734" s="705" t="s">
        <v>2263</v>
      </c>
      <c r="AC1734" s="705" t="s">
        <v>2263</v>
      </c>
      <c r="AD1734" s="705" t="s">
        <v>2263</v>
      </c>
      <c r="AE1734" s="705" t="s">
        <v>2263</v>
      </c>
      <c r="AF1734" s="705" t="s">
        <v>2263</v>
      </c>
      <c r="AG1734" s="705" t="s">
        <v>2263</v>
      </c>
      <c r="AH1734" s="705" t="s">
        <v>2263</v>
      </c>
      <c r="AI1734" s="814"/>
      <c r="AJ1734" s="814"/>
      <c r="AK1734" s="814"/>
      <c r="AL1734" s="814"/>
      <c r="AM1734" s="814"/>
      <c r="AN1734" s="814"/>
      <c r="AO1734" s="814"/>
      <c r="AP1734" s="814"/>
      <c r="AQ1734" s="814"/>
      <c r="AR1734" s="814"/>
      <c r="AS1734" s="814"/>
      <c r="AT1734" s="814"/>
      <c r="AU1734" s="814"/>
      <c r="AV1734" s="814"/>
      <c r="AW1734" s="814"/>
      <c r="AX1734" s="814"/>
      <c r="AY1734" s="726"/>
      <c r="AZ1734" s="726"/>
      <c r="BA1734" s="726"/>
      <c r="BB1734" s="726"/>
      <c r="BC1734" s="726"/>
      <c r="BD1734" s="726"/>
      <c r="BE1734" s="726"/>
      <c r="BF1734" s="726"/>
      <c r="BG1734" s="726"/>
      <c r="BH1734" s="726"/>
      <c r="BI1734" s="726"/>
      <c r="BJ1734" s="726"/>
      <c r="BK1734" s="726"/>
      <c r="BL1734" s="726"/>
    </row>
    <row r="1735" spans="1:64" ht="13.5" customHeight="1" outlineLevel="1" x14ac:dyDescent="0.25">
      <c r="A1735" s="802"/>
      <c r="B1735" s="805" t="s">
        <v>2451</v>
      </c>
      <c r="C1735" s="814"/>
      <c r="D1735" s="814"/>
      <c r="E1735" s="708" t="s">
        <v>2452</v>
      </c>
      <c r="F1735" s="705" t="s">
        <v>2263</v>
      </c>
      <c r="G1735" s="705" t="s">
        <v>2263</v>
      </c>
      <c r="H1735" s="705" t="s">
        <v>2263</v>
      </c>
      <c r="I1735" s="705" t="s">
        <v>2263</v>
      </c>
      <c r="J1735" s="705" t="s">
        <v>2263</v>
      </c>
      <c r="K1735" s="705" t="s">
        <v>2263</v>
      </c>
      <c r="L1735" s="705" t="s">
        <v>2263</v>
      </c>
      <c r="M1735" s="705" t="s">
        <v>2263</v>
      </c>
      <c r="N1735" s="705" t="s">
        <v>2263</v>
      </c>
      <c r="O1735" s="705" t="s">
        <v>2263</v>
      </c>
      <c r="P1735" s="705" t="s">
        <v>2263</v>
      </c>
      <c r="Q1735" s="705" t="s">
        <v>2263</v>
      </c>
      <c r="R1735" s="705" t="s">
        <v>2263</v>
      </c>
      <c r="S1735" s="705" t="s">
        <v>2263</v>
      </c>
      <c r="T1735" s="705" t="s">
        <v>2263</v>
      </c>
      <c r="U1735" s="705" t="s">
        <v>2263</v>
      </c>
      <c r="V1735" s="705" t="s">
        <v>2263</v>
      </c>
      <c r="W1735" s="705" t="s">
        <v>2263</v>
      </c>
      <c r="X1735" s="705" t="s">
        <v>2263</v>
      </c>
      <c r="Y1735" s="705" t="s">
        <v>2263</v>
      </c>
      <c r="Z1735" s="705" t="s">
        <v>2263</v>
      </c>
      <c r="AA1735" s="705" t="s">
        <v>2263</v>
      </c>
      <c r="AB1735" s="705" t="s">
        <v>2263</v>
      </c>
      <c r="AC1735" s="705" t="s">
        <v>2263</v>
      </c>
      <c r="AD1735" s="705" t="s">
        <v>2263</v>
      </c>
      <c r="AE1735" s="705" t="s">
        <v>2263</v>
      </c>
      <c r="AF1735" s="705" t="s">
        <v>2263</v>
      </c>
      <c r="AG1735" s="705" t="s">
        <v>2263</v>
      </c>
      <c r="AH1735" s="705" t="s">
        <v>2263</v>
      </c>
      <c r="AI1735" s="814"/>
      <c r="AJ1735" s="814"/>
      <c r="AK1735" s="814"/>
      <c r="AL1735" s="814"/>
      <c r="AM1735" s="814"/>
      <c r="AN1735" s="814"/>
      <c r="AO1735" s="814"/>
      <c r="AP1735" s="814"/>
      <c r="AQ1735" s="814"/>
      <c r="AR1735" s="814"/>
      <c r="AS1735" s="814"/>
      <c r="AT1735" s="814"/>
      <c r="AU1735" s="814"/>
      <c r="AV1735" s="814"/>
      <c r="AW1735" s="814"/>
      <c r="AX1735" s="814"/>
      <c r="AY1735" s="726"/>
      <c r="AZ1735" s="726"/>
      <c r="BA1735" s="726"/>
      <c r="BB1735" s="726"/>
      <c r="BC1735" s="726"/>
      <c r="BD1735" s="726"/>
      <c r="BE1735" s="726"/>
      <c r="BF1735" s="726"/>
      <c r="BG1735" s="726"/>
      <c r="BH1735" s="726"/>
      <c r="BI1735" s="726"/>
      <c r="BJ1735" s="726"/>
      <c r="BK1735" s="726"/>
      <c r="BL1735" s="726"/>
    </row>
    <row r="1736" spans="1:64" ht="13.5" customHeight="1" outlineLevel="1" x14ac:dyDescent="0.25">
      <c r="A1736" s="802"/>
      <c r="B1736" s="805" t="s">
        <v>2453</v>
      </c>
      <c r="C1736" s="814"/>
      <c r="D1736" s="814"/>
      <c r="E1736" s="708" t="s">
        <v>2454</v>
      </c>
      <c r="F1736" s="705" t="s">
        <v>2263</v>
      </c>
      <c r="G1736" s="705" t="s">
        <v>2263</v>
      </c>
      <c r="H1736" s="705" t="s">
        <v>2263</v>
      </c>
      <c r="I1736" s="705" t="s">
        <v>2263</v>
      </c>
      <c r="J1736" s="705" t="s">
        <v>2263</v>
      </c>
      <c r="K1736" s="705" t="s">
        <v>2263</v>
      </c>
      <c r="L1736" s="705" t="s">
        <v>2263</v>
      </c>
      <c r="M1736" s="705" t="s">
        <v>2263</v>
      </c>
      <c r="N1736" s="705" t="s">
        <v>2263</v>
      </c>
      <c r="O1736" s="705" t="s">
        <v>2263</v>
      </c>
      <c r="P1736" s="705" t="s">
        <v>2263</v>
      </c>
      <c r="Q1736" s="705" t="s">
        <v>2263</v>
      </c>
      <c r="R1736" s="705" t="s">
        <v>2263</v>
      </c>
      <c r="S1736" s="705" t="s">
        <v>2263</v>
      </c>
      <c r="T1736" s="705" t="s">
        <v>2263</v>
      </c>
      <c r="U1736" s="705" t="s">
        <v>2263</v>
      </c>
      <c r="V1736" s="705" t="s">
        <v>2263</v>
      </c>
      <c r="W1736" s="705" t="s">
        <v>2263</v>
      </c>
      <c r="X1736" s="705" t="s">
        <v>2263</v>
      </c>
      <c r="Y1736" s="705" t="s">
        <v>2263</v>
      </c>
      <c r="Z1736" s="705" t="s">
        <v>2263</v>
      </c>
      <c r="AA1736" s="705" t="s">
        <v>2263</v>
      </c>
      <c r="AB1736" s="705" t="s">
        <v>2263</v>
      </c>
      <c r="AC1736" s="705" t="s">
        <v>2263</v>
      </c>
      <c r="AD1736" s="705" t="s">
        <v>2263</v>
      </c>
      <c r="AE1736" s="705" t="s">
        <v>2263</v>
      </c>
      <c r="AF1736" s="705" t="s">
        <v>2263</v>
      </c>
      <c r="AG1736" s="705" t="s">
        <v>2263</v>
      </c>
      <c r="AH1736" s="705" t="s">
        <v>2263</v>
      </c>
      <c r="AI1736" s="814"/>
      <c r="AJ1736" s="814"/>
      <c r="AK1736" s="814"/>
      <c r="AL1736" s="814"/>
      <c r="AM1736" s="814"/>
      <c r="AN1736" s="814"/>
      <c r="AO1736" s="814"/>
      <c r="AP1736" s="814"/>
      <c r="AQ1736" s="814"/>
      <c r="AR1736" s="814"/>
      <c r="AS1736" s="814"/>
      <c r="AT1736" s="814"/>
      <c r="AU1736" s="814"/>
      <c r="AV1736" s="814"/>
      <c r="AW1736" s="814"/>
      <c r="AX1736" s="814"/>
      <c r="AY1736" s="726"/>
      <c r="AZ1736" s="726"/>
      <c r="BA1736" s="726"/>
      <c r="BB1736" s="726"/>
      <c r="BC1736" s="726"/>
      <c r="BD1736" s="726"/>
      <c r="BE1736" s="726"/>
      <c r="BF1736" s="726"/>
      <c r="BG1736" s="726"/>
      <c r="BH1736" s="726"/>
      <c r="BI1736" s="726"/>
      <c r="BJ1736" s="726"/>
      <c r="BK1736" s="726"/>
      <c r="BL1736" s="726"/>
    </row>
    <row r="1737" spans="1:64" ht="13.5" customHeight="1" outlineLevel="1" x14ac:dyDescent="0.25">
      <c r="A1737" s="802"/>
      <c r="B1737" s="805"/>
      <c r="C1737" s="814"/>
      <c r="D1737" s="814"/>
      <c r="E1737" s="771"/>
      <c r="F1737" s="811"/>
      <c r="G1737" s="811"/>
      <c r="H1737" s="811"/>
      <c r="I1737" s="811"/>
      <c r="J1737" s="811"/>
      <c r="K1737" s="811"/>
      <c r="L1737" s="811"/>
      <c r="M1737" s="811"/>
      <c r="N1737" s="811"/>
      <c r="O1737" s="811"/>
      <c r="P1737" s="811"/>
      <c r="Q1737" s="811"/>
      <c r="R1737" s="811"/>
      <c r="S1737" s="811"/>
      <c r="T1737" s="811"/>
      <c r="U1737" s="811"/>
      <c r="V1737" s="811"/>
      <c r="W1737" s="811"/>
      <c r="X1737" s="811"/>
      <c r="Y1737" s="811"/>
      <c r="Z1737" s="811"/>
      <c r="AA1737" s="811"/>
      <c r="AB1737" s="811"/>
      <c r="AC1737" s="811"/>
      <c r="AD1737" s="811"/>
      <c r="AE1737" s="811"/>
      <c r="AF1737" s="811"/>
      <c r="AG1737" s="811"/>
      <c r="AH1737" s="811"/>
      <c r="AI1737" s="814"/>
      <c r="AJ1737" s="814"/>
      <c r="AK1737" s="814"/>
      <c r="AL1737" s="814"/>
      <c r="AM1737" s="814"/>
      <c r="AN1737" s="814"/>
      <c r="AO1737" s="814"/>
      <c r="AP1737" s="814"/>
      <c r="AQ1737" s="814"/>
      <c r="AR1737" s="814"/>
      <c r="AS1737" s="814"/>
      <c r="AT1737" s="814"/>
      <c r="AU1737" s="814"/>
      <c r="AV1737" s="814"/>
      <c r="AW1737" s="814"/>
      <c r="AX1737" s="814"/>
      <c r="AY1737" s="726"/>
      <c r="AZ1737" s="726"/>
      <c r="BA1737" s="726"/>
      <c r="BB1737" s="726"/>
      <c r="BC1737" s="726"/>
      <c r="BD1737" s="726"/>
      <c r="BE1737" s="726"/>
      <c r="BF1737" s="726"/>
      <c r="BG1737" s="726"/>
      <c r="BH1737" s="726"/>
      <c r="BI1737" s="726"/>
      <c r="BJ1737" s="726"/>
      <c r="BK1737" s="726"/>
      <c r="BL1737" s="726"/>
    </row>
    <row r="1738" spans="1:64" ht="13.5" customHeight="1" x14ac:dyDescent="0.25">
      <c r="A1738" s="781" t="s">
        <v>2514</v>
      </c>
      <c r="B1738" s="786" t="s">
        <v>2455</v>
      </c>
      <c r="C1738" s="799"/>
      <c r="D1738" s="783"/>
      <c r="E1738" s="783"/>
      <c r="F1738" s="814"/>
      <c r="G1738" s="814"/>
      <c r="H1738" s="814"/>
      <c r="I1738" s="814"/>
      <c r="J1738" s="814"/>
      <c r="K1738" s="814"/>
      <c r="L1738" s="814"/>
      <c r="M1738" s="814"/>
      <c r="N1738" s="814"/>
      <c r="O1738" s="814"/>
      <c r="P1738" s="814"/>
      <c r="Q1738" s="814"/>
      <c r="R1738" s="814"/>
      <c r="S1738" s="814"/>
      <c r="T1738" s="814"/>
      <c r="U1738" s="814"/>
      <c r="V1738" s="814"/>
      <c r="W1738" s="814"/>
      <c r="X1738" s="814"/>
      <c r="Y1738" s="814"/>
      <c r="Z1738" s="814"/>
      <c r="AA1738" s="814"/>
      <c r="AB1738" s="814"/>
      <c r="AC1738" s="814"/>
      <c r="AD1738" s="814"/>
      <c r="AE1738" s="814"/>
      <c r="AF1738" s="814"/>
      <c r="AG1738" s="814"/>
      <c r="AH1738" s="814"/>
      <c r="AI1738" s="814"/>
      <c r="AJ1738" s="814"/>
      <c r="AK1738" s="814"/>
      <c r="AL1738" s="814"/>
      <c r="AM1738" s="814"/>
      <c r="AN1738" s="814"/>
      <c r="AO1738" s="814"/>
      <c r="AP1738" s="814"/>
      <c r="AQ1738" s="814"/>
      <c r="AR1738" s="814"/>
      <c r="AS1738" s="814"/>
      <c r="AT1738" s="814"/>
      <c r="AU1738" s="814"/>
      <c r="AV1738" s="814"/>
      <c r="AW1738" s="814"/>
      <c r="AX1738" s="814"/>
      <c r="AY1738" s="726"/>
      <c r="AZ1738" s="726"/>
      <c r="BA1738" s="726"/>
      <c r="BB1738" s="726"/>
      <c r="BC1738" s="726"/>
      <c r="BD1738" s="726"/>
      <c r="BE1738" s="726"/>
      <c r="BF1738" s="726"/>
      <c r="BG1738" s="726"/>
      <c r="BH1738" s="726"/>
      <c r="BI1738" s="726"/>
      <c r="BJ1738" s="726"/>
      <c r="BK1738" s="726"/>
      <c r="BL1738" s="726"/>
    </row>
    <row r="1739" spans="1:64" ht="13.5" customHeight="1" x14ac:dyDescent="0.25">
      <c r="A1739" s="802"/>
      <c r="B1739" s="803"/>
      <c r="C1739" s="799"/>
      <c r="D1739" s="783"/>
      <c r="E1739" s="706"/>
      <c r="F1739" s="707" t="s">
        <v>590</v>
      </c>
      <c r="G1739" s="707" t="s">
        <v>591</v>
      </c>
      <c r="H1739" s="707" t="s">
        <v>592</v>
      </c>
      <c r="I1739" s="707" t="s">
        <v>593</v>
      </c>
      <c r="J1739" s="707" t="s">
        <v>594</v>
      </c>
      <c r="K1739" s="707" t="s">
        <v>595</v>
      </c>
      <c r="L1739" s="707" t="s">
        <v>596</v>
      </c>
      <c r="M1739" s="707" t="s">
        <v>597</v>
      </c>
      <c r="N1739" s="707" t="s">
        <v>598</v>
      </c>
      <c r="O1739" s="707" t="s">
        <v>619</v>
      </c>
      <c r="P1739" s="707" t="s">
        <v>783</v>
      </c>
      <c r="Q1739" s="707" t="s">
        <v>752</v>
      </c>
      <c r="R1739" s="707" t="s">
        <v>753</v>
      </c>
      <c r="S1739" s="707" t="s">
        <v>754</v>
      </c>
      <c r="T1739" s="707" t="s">
        <v>755</v>
      </c>
      <c r="U1739" s="707" t="s">
        <v>756</v>
      </c>
      <c r="V1739" s="707" t="s">
        <v>757</v>
      </c>
      <c r="W1739" s="707" t="s">
        <v>758</v>
      </c>
      <c r="X1739" s="707" t="s">
        <v>759</v>
      </c>
      <c r="Y1739" s="707" t="s">
        <v>760</v>
      </c>
      <c r="Z1739" s="707" t="s">
        <v>761</v>
      </c>
      <c r="AA1739" s="707" t="s">
        <v>762</v>
      </c>
      <c r="AB1739" s="707" t="s">
        <v>763</v>
      </c>
      <c r="AC1739" s="707" t="s">
        <v>764</v>
      </c>
      <c r="AD1739" s="707" t="s">
        <v>765</v>
      </c>
      <c r="AE1739" s="707" t="s">
        <v>766</v>
      </c>
      <c r="AF1739" s="707" t="s">
        <v>767</v>
      </c>
      <c r="AG1739" s="707" t="s">
        <v>768</v>
      </c>
      <c r="AH1739" s="707" t="s">
        <v>769</v>
      </c>
      <c r="AI1739" s="814"/>
      <c r="AJ1739" s="814"/>
      <c r="AK1739" s="814"/>
      <c r="AL1739" s="814"/>
      <c r="AM1739" s="814"/>
      <c r="AN1739" s="814"/>
      <c r="AO1739" s="814"/>
      <c r="AP1739" s="814"/>
      <c r="AQ1739" s="814"/>
      <c r="AR1739" s="814"/>
      <c r="AS1739" s="814"/>
      <c r="AT1739" s="814"/>
      <c r="AU1739" s="814"/>
      <c r="AV1739" s="814"/>
      <c r="AW1739" s="814"/>
      <c r="AX1739" s="814"/>
      <c r="AY1739" s="726"/>
      <c r="AZ1739" s="726"/>
      <c r="BA1739" s="726"/>
      <c r="BB1739" s="726"/>
      <c r="BC1739" s="726"/>
      <c r="BD1739" s="726"/>
      <c r="BE1739" s="726"/>
      <c r="BF1739" s="726"/>
      <c r="BG1739" s="726"/>
      <c r="BH1739" s="726"/>
      <c r="BI1739" s="726"/>
      <c r="BJ1739" s="726"/>
      <c r="BK1739" s="726"/>
      <c r="BL1739" s="726"/>
    </row>
    <row r="1740" spans="1:64" ht="13.5" customHeight="1" outlineLevel="1" x14ac:dyDescent="0.25">
      <c r="A1740" s="815"/>
      <c r="B1740" s="805" t="s">
        <v>2456</v>
      </c>
      <c r="C1740" s="799"/>
      <c r="D1740" s="783"/>
      <c r="E1740" s="708" t="s">
        <v>2457</v>
      </c>
      <c r="F1740" s="705" t="s">
        <v>2263</v>
      </c>
      <c r="G1740" s="705" t="s">
        <v>2263</v>
      </c>
      <c r="H1740" s="705" t="s">
        <v>2263</v>
      </c>
      <c r="I1740" s="705" t="s">
        <v>2263</v>
      </c>
      <c r="J1740" s="705" t="s">
        <v>2263</v>
      </c>
      <c r="K1740" s="705" t="s">
        <v>2263</v>
      </c>
      <c r="L1740" s="705" t="s">
        <v>2263</v>
      </c>
      <c r="M1740" s="705" t="s">
        <v>2263</v>
      </c>
      <c r="N1740" s="705" t="s">
        <v>2263</v>
      </c>
      <c r="O1740" s="705" t="s">
        <v>2263</v>
      </c>
      <c r="P1740" s="705" t="s">
        <v>2263</v>
      </c>
      <c r="Q1740" s="705" t="s">
        <v>2263</v>
      </c>
      <c r="R1740" s="705" t="s">
        <v>2263</v>
      </c>
      <c r="S1740" s="705" t="s">
        <v>2263</v>
      </c>
      <c r="T1740" s="705" t="s">
        <v>2263</v>
      </c>
      <c r="U1740" s="705" t="s">
        <v>2263</v>
      </c>
      <c r="V1740" s="705" t="s">
        <v>2263</v>
      </c>
      <c r="W1740" s="705" t="s">
        <v>2263</v>
      </c>
      <c r="X1740" s="705" t="s">
        <v>2263</v>
      </c>
      <c r="Y1740" s="705" t="s">
        <v>2263</v>
      </c>
      <c r="Z1740" s="705" t="s">
        <v>2263</v>
      </c>
      <c r="AA1740" s="705" t="s">
        <v>2263</v>
      </c>
      <c r="AB1740" s="705" t="s">
        <v>2263</v>
      </c>
      <c r="AC1740" s="705" t="s">
        <v>2263</v>
      </c>
      <c r="AD1740" s="705" t="s">
        <v>2263</v>
      </c>
      <c r="AE1740" s="705" t="s">
        <v>2263</v>
      </c>
      <c r="AF1740" s="705" t="s">
        <v>2263</v>
      </c>
      <c r="AG1740" s="705" t="s">
        <v>2263</v>
      </c>
      <c r="AH1740" s="705" t="s">
        <v>2263</v>
      </c>
      <c r="AI1740" s="814"/>
      <c r="AJ1740" s="814"/>
      <c r="AK1740" s="814"/>
      <c r="AL1740" s="814"/>
      <c r="AM1740" s="814"/>
      <c r="AN1740" s="814"/>
      <c r="AO1740" s="814"/>
      <c r="AP1740" s="814"/>
      <c r="AQ1740" s="814"/>
      <c r="AR1740" s="814"/>
      <c r="AS1740" s="814"/>
      <c r="AT1740" s="814"/>
      <c r="AU1740" s="814"/>
      <c r="AV1740" s="814"/>
      <c r="AW1740" s="814"/>
      <c r="AX1740" s="814"/>
      <c r="AY1740" s="726"/>
      <c r="AZ1740" s="726"/>
      <c r="BA1740" s="726"/>
      <c r="BB1740" s="726"/>
      <c r="BC1740" s="726"/>
      <c r="BD1740" s="726"/>
      <c r="BE1740" s="726"/>
      <c r="BF1740" s="726"/>
      <c r="BG1740" s="726"/>
      <c r="BH1740" s="726"/>
      <c r="BI1740" s="726"/>
      <c r="BJ1740" s="726"/>
      <c r="BK1740" s="726"/>
      <c r="BL1740" s="726"/>
    </row>
    <row r="1741" spans="1:64" ht="13.5" customHeight="1" outlineLevel="1" x14ac:dyDescent="0.25">
      <c r="A1741" s="815"/>
      <c r="B1741" s="805" t="s">
        <v>2458</v>
      </c>
      <c r="C1741" s="799"/>
      <c r="D1741" s="783"/>
      <c r="E1741" s="708" t="s">
        <v>2459</v>
      </c>
      <c r="F1741" s="705" t="s">
        <v>2263</v>
      </c>
      <c r="G1741" s="705" t="s">
        <v>2263</v>
      </c>
      <c r="H1741" s="705" t="s">
        <v>2263</v>
      </c>
      <c r="I1741" s="705" t="s">
        <v>2263</v>
      </c>
      <c r="J1741" s="705" t="s">
        <v>2263</v>
      </c>
      <c r="K1741" s="705" t="s">
        <v>2263</v>
      </c>
      <c r="L1741" s="705" t="s">
        <v>2263</v>
      </c>
      <c r="M1741" s="705" t="s">
        <v>2263</v>
      </c>
      <c r="N1741" s="705" t="s">
        <v>2263</v>
      </c>
      <c r="O1741" s="705" t="s">
        <v>2263</v>
      </c>
      <c r="P1741" s="705" t="s">
        <v>2263</v>
      </c>
      <c r="Q1741" s="705" t="s">
        <v>2263</v>
      </c>
      <c r="R1741" s="705" t="s">
        <v>2263</v>
      </c>
      <c r="S1741" s="705" t="s">
        <v>2263</v>
      </c>
      <c r="T1741" s="705" t="s">
        <v>2263</v>
      </c>
      <c r="U1741" s="705" t="s">
        <v>2263</v>
      </c>
      <c r="V1741" s="705" t="s">
        <v>2263</v>
      </c>
      <c r="W1741" s="705" t="s">
        <v>2263</v>
      </c>
      <c r="X1741" s="705" t="s">
        <v>2263</v>
      </c>
      <c r="Y1741" s="705" t="s">
        <v>2263</v>
      </c>
      <c r="Z1741" s="705" t="s">
        <v>2263</v>
      </c>
      <c r="AA1741" s="705" t="s">
        <v>2263</v>
      </c>
      <c r="AB1741" s="705" t="s">
        <v>2263</v>
      </c>
      <c r="AC1741" s="705" t="s">
        <v>2263</v>
      </c>
      <c r="AD1741" s="705" t="s">
        <v>2263</v>
      </c>
      <c r="AE1741" s="705" t="s">
        <v>2263</v>
      </c>
      <c r="AF1741" s="705" t="s">
        <v>2263</v>
      </c>
      <c r="AG1741" s="705" t="s">
        <v>2263</v>
      </c>
      <c r="AH1741" s="705" t="s">
        <v>2263</v>
      </c>
      <c r="AI1741" s="814"/>
      <c r="AJ1741" s="814"/>
      <c r="AK1741" s="814"/>
      <c r="AL1741" s="814"/>
      <c r="AM1741" s="814"/>
      <c r="AN1741" s="814"/>
      <c r="AO1741" s="814"/>
      <c r="AP1741" s="814"/>
      <c r="AQ1741" s="814"/>
      <c r="AR1741" s="814"/>
      <c r="AS1741" s="814"/>
      <c r="AT1741" s="814"/>
      <c r="AU1741" s="814"/>
      <c r="AV1741" s="814"/>
      <c r="AW1741" s="814"/>
      <c r="AX1741" s="814"/>
      <c r="AY1741" s="726"/>
      <c r="AZ1741" s="726"/>
      <c r="BA1741" s="726"/>
      <c r="BB1741" s="726"/>
      <c r="BC1741" s="726"/>
      <c r="BD1741" s="726"/>
      <c r="BE1741" s="726"/>
      <c r="BF1741" s="726"/>
      <c r="BG1741" s="726"/>
      <c r="BH1741" s="726"/>
      <c r="BI1741" s="726"/>
      <c r="BJ1741" s="726"/>
      <c r="BK1741" s="726"/>
      <c r="BL1741" s="726"/>
    </row>
    <row r="1742" spans="1:64" ht="13.5" customHeight="1" outlineLevel="1" x14ac:dyDescent="0.25">
      <c r="A1742" s="815"/>
      <c r="B1742" s="805" t="s">
        <v>2460</v>
      </c>
      <c r="C1742" s="799"/>
      <c r="D1742" s="783"/>
      <c r="E1742" s="708" t="s">
        <v>2461</v>
      </c>
      <c r="F1742" s="705" t="s">
        <v>2263</v>
      </c>
      <c r="G1742" s="705" t="s">
        <v>2263</v>
      </c>
      <c r="H1742" s="705" t="s">
        <v>2263</v>
      </c>
      <c r="I1742" s="705" t="s">
        <v>2263</v>
      </c>
      <c r="J1742" s="705" t="s">
        <v>2263</v>
      </c>
      <c r="K1742" s="705" t="s">
        <v>2263</v>
      </c>
      <c r="L1742" s="705" t="s">
        <v>2263</v>
      </c>
      <c r="M1742" s="705" t="s">
        <v>2263</v>
      </c>
      <c r="N1742" s="705" t="s">
        <v>2263</v>
      </c>
      <c r="O1742" s="705" t="s">
        <v>2263</v>
      </c>
      <c r="P1742" s="705" t="s">
        <v>2263</v>
      </c>
      <c r="Q1742" s="705" t="s">
        <v>2263</v>
      </c>
      <c r="R1742" s="705" t="s">
        <v>2263</v>
      </c>
      <c r="S1742" s="705" t="s">
        <v>2263</v>
      </c>
      <c r="T1742" s="705" t="s">
        <v>2263</v>
      </c>
      <c r="U1742" s="705" t="s">
        <v>2263</v>
      </c>
      <c r="V1742" s="705" t="s">
        <v>2263</v>
      </c>
      <c r="W1742" s="705" t="s">
        <v>2263</v>
      </c>
      <c r="X1742" s="705" t="s">
        <v>2263</v>
      </c>
      <c r="Y1742" s="705" t="s">
        <v>2263</v>
      </c>
      <c r="Z1742" s="705" t="s">
        <v>2263</v>
      </c>
      <c r="AA1742" s="705" t="s">
        <v>2263</v>
      </c>
      <c r="AB1742" s="705" t="s">
        <v>2263</v>
      </c>
      <c r="AC1742" s="705" t="s">
        <v>2263</v>
      </c>
      <c r="AD1742" s="705" t="s">
        <v>2263</v>
      </c>
      <c r="AE1742" s="705" t="s">
        <v>2263</v>
      </c>
      <c r="AF1742" s="705" t="s">
        <v>2263</v>
      </c>
      <c r="AG1742" s="705" t="s">
        <v>2263</v>
      </c>
      <c r="AH1742" s="705" t="s">
        <v>2263</v>
      </c>
      <c r="AI1742" s="814"/>
      <c r="AJ1742" s="814"/>
      <c r="AK1742" s="814"/>
      <c r="AL1742" s="814"/>
      <c r="AM1742" s="814"/>
      <c r="AN1742" s="814"/>
      <c r="AO1742" s="814"/>
      <c r="AP1742" s="814"/>
      <c r="AQ1742" s="814"/>
      <c r="AR1742" s="814"/>
      <c r="AS1742" s="814"/>
      <c r="AT1742" s="814"/>
      <c r="AU1742" s="814"/>
      <c r="AV1742" s="814"/>
      <c r="AW1742" s="814"/>
      <c r="AX1742" s="814"/>
      <c r="AY1742" s="726"/>
      <c r="AZ1742" s="726"/>
      <c r="BA1742" s="726"/>
      <c r="BB1742" s="726"/>
      <c r="BC1742" s="726"/>
      <c r="BD1742" s="726"/>
      <c r="BE1742" s="726"/>
      <c r="BF1742" s="726"/>
      <c r="BG1742" s="726"/>
      <c r="BH1742" s="726"/>
      <c r="BI1742" s="726"/>
      <c r="BJ1742" s="726"/>
      <c r="BK1742" s="726"/>
      <c r="BL1742" s="726"/>
    </row>
    <row r="1743" spans="1:64" ht="13.5" customHeight="1" outlineLevel="1" x14ac:dyDescent="0.25">
      <c r="A1743" s="815"/>
      <c r="B1743" s="805" t="s">
        <v>2462</v>
      </c>
      <c r="C1743" s="799"/>
      <c r="D1743" s="783"/>
      <c r="E1743" s="708" t="s">
        <v>2463</v>
      </c>
      <c r="F1743" s="705" t="s">
        <v>2263</v>
      </c>
      <c r="G1743" s="705" t="s">
        <v>2263</v>
      </c>
      <c r="H1743" s="705" t="s">
        <v>2263</v>
      </c>
      <c r="I1743" s="705" t="s">
        <v>2263</v>
      </c>
      <c r="J1743" s="705" t="s">
        <v>2263</v>
      </c>
      <c r="K1743" s="705" t="s">
        <v>2263</v>
      </c>
      <c r="L1743" s="705" t="s">
        <v>2263</v>
      </c>
      <c r="M1743" s="705" t="s">
        <v>2263</v>
      </c>
      <c r="N1743" s="705" t="s">
        <v>2263</v>
      </c>
      <c r="O1743" s="705" t="s">
        <v>2263</v>
      </c>
      <c r="P1743" s="705" t="s">
        <v>2263</v>
      </c>
      <c r="Q1743" s="705" t="s">
        <v>2263</v>
      </c>
      <c r="R1743" s="705" t="s">
        <v>2263</v>
      </c>
      <c r="S1743" s="705" t="s">
        <v>2263</v>
      </c>
      <c r="T1743" s="705" t="s">
        <v>2263</v>
      </c>
      <c r="U1743" s="705" t="s">
        <v>2263</v>
      </c>
      <c r="V1743" s="705" t="s">
        <v>2263</v>
      </c>
      <c r="W1743" s="705" t="s">
        <v>2263</v>
      </c>
      <c r="X1743" s="705" t="s">
        <v>2263</v>
      </c>
      <c r="Y1743" s="705" t="s">
        <v>2263</v>
      </c>
      <c r="Z1743" s="705" t="s">
        <v>2263</v>
      </c>
      <c r="AA1743" s="705" t="s">
        <v>2263</v>
      </c>
      <c r="AB1743" s="705" t="s">
        <v>2263</v>
      </c>
      <c r="AC1743" s="705" t="s">
        <v>2263</v>
      </c>
      <c r="AD1743" s="705" t="s">
        <v>2263</v>
      </c>
      <c r="AE1743" s="705" t="s">
        <v>2263</v>
      </c>
      <c r="AF1743" s="705" t="s">
        <v>2263</v>
      </c>
      <c r="AG1743" s="705" t="s">
        <v>2263</v>
      </c>
      <c r="AH1743" s="705" t="s">
        <v>2263</v>
      </c>
      <c r="AI1743" s="814"/>
      <c r="AJ1743" s="814"/>
      <c r="AK1743" s="814"/>
      <c r="AL1743" s="814"/>
      <c r="AM1743" s="814"/>
      <c r="AN1743" s="814"/>
      <c r="AO1743" s="814"/>
      <c r="AP1743" s="814"/>
      <c r="AQ1743" s="814"/>
      <c r="AR1743" s="814"/>
      <c r="AS1743" s="814"/>
      <c r="AT1743" s="814"/>
      <c r="AU1743" s="814"/>
      <c r="AV1743" s="814"/>
      <c r="AW1743" s="814"/>
      <c r="AX1743" s="814"/>
      <c r="AY1743" s="726"/>
      <c r="AZ1743" s="726"/>
      <c r="BA1743" s="726"/>
      <c r="BB1743" s="726"/>
      <c r="BC1743" s="726"/>
      <c r="BD1743" s="726"/>
      <c r="BE1743" s="726"/>
      <c r="BF1743" s="726"/>
      <c r="BG1743" s="726"/>
      <c r="BH1743" s="726"/>
      <c r="BI1743" s="726"/>
      <c r="BJ1743" s="726"/>
      <c r="BK1743" s="726"/>
      <c r="BL1743" s="726"/>
    </row>
    <row r="1744" spans="1:64" ht="13.5" customHeight="1" outlineLevel="1" x14ac:dyDescent="0.25">
      <c r="A1744" s="815"/>
      <c r="B1744" s="805" t="s">
        <v>2464</v>
      </c>
      <c r="C1744" s="799"/>
      <c r="D1744" s="783"/>
      <c r="E1744" s="708" t="s">
        <v>2465</v>
      </c>
      <c r="F1744" s="705" t="s">
        <v>2263</v>
      </c>
      <c r="G1744" s="705" t="s">
        <v>2263</v>
      </c>
      <c r="H1744" s="705" t="s">
        <v>2263</v>
      </c>
      <c r="I1744" s="705" t="s">
        <v>2263</v>
      </c>
      <c r="J1744" s="705" t="s">
        <v>2263</v>
      </c>
      <c r="K1744" s="705" t="s">
        <v>2263</v>
      </c>
      <c r="L1744" s="705" t="s">
        <v>2263</v>
      </c>
      <c r="M1744" s="705" t="s">
        <v>2263</v>
      </c>
      <c r="N1744" s="705" t="s">
        <v>2263</v>
      </c>
      <c r="O1744" s="705" t="s">
        <v>2263</v>
      </c>
      <c r="P1744" s="705" t="s">
        <v>2263</v>
      </c>
      <c r="Q1744" s="705" t="s">
        <v>2263</v>
      </c>
      <c r="R1744" s="705" t="s">
        <v>2263</v>
      </c>
      <c r="S1744" s="705" t="s">
        <v>2263</v>
      </c>
      <c r="T1744" s="705" t="s">
        <v>2263</v>
      </c>
      <c r="U1744" s="705" t="s">
        <v>2263</v>
      </c>
      <c r="V1744" s="705" t="s">
        <v>2263</v>
      </c>
      <c r="W1744" s="705" t="s">
        <v>2263</v>
      </c>
      <c r="X1744" s="705" t="s">
        <v>2263</v>
      </c>
      <c r="Y1744" s="705" t="s">
        <v>2263</v>
      </c>
      <c r="Z1744" s="705" t="s">
        <v>2263</v>
      </c>
      <c r="AA1744" s="705" t="s">
        <v>2263</v>
      </c>
      <c r="AB1744" s="705" t="s">
        <v>2263</v>
      </c>
      <c r="AC1744" s="705" t="s">
        <v>2263</v>
      </c>
      <c r="AD1744" s="705" t="s">
        <v>2263</v>
      </c>
      <c r="AE1744" s="705" t="s">
        <v>2263</v>
      </c>
      <c r="AF1744" s="705" t="s">
        <v>2263</v>
      </c>
      <c r="AG1744" s="705" t="s">
        <v>2263</v>
      </c>
      <c r="AH1744" s="705" t="s">
        <v>2263</v>
      </c>
      <c r="AI1744" s="814"/>
      <c r="AJ1744" s="814"/>
      <c r="AK1744" s="814"/>
      <c r="AL1744" s="814"/>
      <c r="AM1744" s="814"/>
      <c r="AN1744" s="814"/>
      <c r="AO1744" s="814"/>
      <c r="AP1744" s="814"/>
      <c r="AQ1744" s="814"/>
      <c r="AR1744" s="814"/>
      <c r="AS1744" s="814"/>
      <c r="AT1744" s="814"/>
      <c r="AU1744" s="814"/>
      <c r="AV1744" s="814"/>
      <c r="AW1744" s="814"/>
      <c r="AX1744" s="814"/>
      <c r="AY1744" s="726"/>
      <c r="AZ1744" s="726"/>
      <c r="BA1744" s="726"/>
      <c r="BB1744" s="726"/>
      <c r="BC1744" s="726"/>
      <c r="BD1744" s="726"/>
      <c r="BE1744" s="726"/>
      <c r="BF1744" s="726"/>
      <c r="BG1744" s="726"/>
      <c r="BH1744" s="726"/>
      <c r="BI1744" s="726"/>
      <c r="BJ1744" s="726"/>
      <c r="BK1744" s="726"/>
      <c r="BL1744" s="726"/>
    </row>
    <row r="1745" spans="1:64" ht="13.5" customHeight="1" outlineLevel="1" x14ac:dyDescent="0.25">
      <c r="A1745" s="815"/>
      <c r="B1745" s="805" t="s">
        <v>2466</v>
      </c>
      <c r="C1745" s="799"/>
      <c r="D1745" s="783"/>
      <c r="E1745" s="708" t="s">
        <v>2467</v>
      </c>
      <c r="F1745" s="705" t="s">
        <v>2263</v>
      </c>
      <c r="G1745" s="705" t="s">
        <v>2263</v>
      </c>
      <c r="H1745" s="705" t="s">
        <v>2263</v>
      </c>
      <c r="I1745" s="705" t="s">
        <v>2263</v>
      </c>
      <c r="J1745" s="705" t="s">
        <v>2263</v>
      </c>
      <c r="K1745" s="705" t="s">
        <v>2263</v>
      </c>
      <c r="L1745" s="705" t="s">
        <v>2263</v>
      </c>
      <c r="M1745" s="705" t="s">
        <v>2263</v>
      </c>
      <c r="N1745" s="705" t="s">
        <v>2263</v>
      </c>
      <c r="O1745" s="705" t="s">
        <v>2263</v>
      </c>
      <c r="P1745" s="705" t="s">
        <v>2263</v>
      </c>
      <c r="Q1745" s="705" t="s">
        <v>2263</v>
      </c>
      <c r="R1745" s="705" t="s">
        <v>2263</v>
      </c>
      <c r="S1745" s="705" t="s">
        <v>2263</v>
      </c>
      <c r="T1745" s="705" t="s">
        <v>2263</v>
      </c>
      <c r="U1745" s="705" t="s">
        <v>2263</v>
      </c>
      <c r="V1745" s="705" t="s">
        <v>2263</v>
      </c>
      <c r="W1745" s="705" t="s">
        <v>2263</v>
      </c>
      <c r="X1745" s="705" t="s">
        <v>2263</v>
      </c>
      <c r="Y1745" s="705" t="s">
        <v>2263</v>
      </c>
      <c r="Z1745" s="705" t="s">
        <v>2263</v>
      </c>
      <c r="AA1745" s="705" t="s">
        <v>2263</v>
      </c>
      <c r="AB1745" s="705" t="s">
        <v>2263</v>
      </c>
      <c r="AC1745" s="705" t="s">
        <v>2263</v>
      </c>
      <c r="AD1745" s="705" t="s">
        <v>2263</v>
      </c>
      <c r="AE1745" s="705" t="s">
        <v>2263</v>
      </c>
      <c r="AF1745" s="705" t="s">
        <v>2263</v>
      </c>
      <c r="AG1745" s="705" t="s">
        <v>2263</v>
      </c>
      <c r="AH1745" s="705" t="s">
        <v>2263</v>
      </c>
      <c r="AI1745" s="814"/>
      <c r="AJ1745" s="814"/>
      <c r="AK1745" s="814"/>
      <c r="AL1745" s="814"/>
      <c r="AM1745" s="814"/>
      <c r="AN1745" s="814"/>
      <c r="AO1745" s="814"/>
      <c r="AP1745" s="814"/>
      <c r="AQ1745" s="814"/>
      <c r="AR1745" s="814"/>
      <c r="AS1745" s="814"/>
      <c r="AT1745" s="814"/>
      <c r="AU1745" s="814"/>
      <c r="AV1745" s="814"/>
      <c r="AW1745" s="814"/>
      <c r="AX1745" s="814"/>
      <c r="AY1745" s="726"/>
      <c r="AZ1745" s="726"/>
      <c r="BA1745" s="726"/>
      <c r="BB1745" s="726"/>
      <c r="BC1745" s="726"/>
      <c r="BD1745" s="726"/>
      <c r="BE1745" s="726"/>
      <c r="BF1745" s="726"/>
      <c r="BG1745" s="726"/>
      <c r="BH1745" s="726"/>
      <c r="BI1745" s="726"/>
      <c r="BJ1745" s="726"/>
      <c r="BK1745" s="726"/>
      <c r="BL1745" s="726"/>
    </row>
    <row r="1746" spans="1:64" ht="13.5" customHeight="1" outlineLevel="1" x14ac:dyDescent="0.25">
      <c r="A1746" s="815"/>
      <c r="B1746" s="805" t="s">
        <v>2468</v>
      </c>
      <c r="C1746" s="799"/>
      <c r="D1746" s="783"/>
      <c r="E1746" s="708" t="s">
        <v>2469</v>
      </c>
      <c r="F1746" s="705" t="s">
        <v>2263</v>
      </c>
      <c r="G1746" s="705" t="s">
        <v>2263</v>
      </c>
      <c r="H1746" s="705" t="s">
        <v>2263</v>
      </c>
      <c r="I1746" s="705" t="s">
        <v>2263</v>
      </c>
      <c r="J1746" s="705" t="s">
        <v>2263</v>
      </c>
      <c r="K1746" s="705" t="s">
        <v>2263</v>
      </c>
      <c r="L1746" s="705" t="s">
        <v>2263</v>
      </c>
      <c r="M1746" s="705" t="s">
        <v>2263</v>
      </c>
      <c r="N1746" s="705" t="s">
        <v>2263</v>
      </c>
      <c r="O1746" s="705" t="s">
        <v>2263</v>
      </c>
      <c r="P1746" s="705" t="s">
        <v>2263</v>
      </c>
      <c r="Q1746" s="705" t="s">
        <v>2263</v>
      </c>
      <c r="R1746" s="705" t="s">
        <v>2263</v>
      </c>
      <c r="S1746" s="705" t="s">
        <v>2263</v>
      </c>
      <c r="T1746" s="705" t="s">
        <v>2263</v>
      </c>
      <c r="U1746" s="705" t="s">
        <v>2263</v>
      </c>
      <c r="V1746" s="705" t="s">
        <v>2263</v>
      </c>
      <c r="W1746" s="705" t="s">
        <v>2263</v>
      </c>
      <c r="X1746" s="705" t="s">
        <v>2263</v>
      </c>
      <c r="Y1746" s="705" t="s">
        <v>2263</v>
      </c>
      <c r="Z1746" s="705" t="s">
        <v>2263</v>
      </c>
      <c r="AA1746" s="705" t="s">
        <v>2263</v>
      </c>
      <c r="AB1746" s="705" t="s">
        <v>2263</v>
      </c>
      <c r="AC1746" s="705" t="s">
        <v>2263</v>
      </c>
      <c r="AD1746" s="705" t="s">
        <v>2263</v>
      </c>
      <c r="AE1746" s="705" t="s">
        <v>2263</v>
      </c>
      <c r="AF1746" s="705" t="s">
        <v>2263</v>
      </c>
      <c r="AG1746" s="705" t="s">
        <v>2263</v>
      </c>
      <c r="AH1746" s="705" t="s">
        <v>2263</v>
      </c>
      <c r="AI1746" s="814"/>
      <c r="AJ1746" s="814"/>
      <c r="AK1746" s="814"/>
      <c r="AL1746" s="814"/>
      <c r="AM1746" s="814"/>
      <c r="AN1746" s="814"/>
      <c r="AO1746" s="814"/>
      <c r="AP1746" s="814"/>
      <c r="AQ1746" s="814"/>
      <c r="AR1746" s="814"/>
      <c r="AS1746" s="814"/>
      <c r="AT1746" s="814"/>
      <c r="AU1746" s="814"/>
      <c r="AV1746" s="814"/>
      <c r="AW1746" s="814"/>
      <c r="AX1746" s="814"/>
      <c r="AY1746" s="726"/>
      <c r="AZ1746" s="726"/>
      <c r="BA1746" s="726"/>
      <c r="BB1746" s="726"/>
      <c r="BC1746" s="726"/>
      <c r="BD1746" s="726"/>
      <c r="BE1746" s="726"/>
      <c r="BF1746" s="726"/>
      <c r="BG1746" s="726"/>
      <c r="BH1746" s="726"/>
      <c r="BI1746" s="726"/>
      <c r="BJ1746" s="726"/>
      <c r="BK1746" s="726"/>
      <c r="BL1746" s="726"/>
    </row>
    <row r="1747" spans="1:64" ht="13.5" customHeight="1" outlineLevel="1" x14ac:dyDescent="0.25">
      <c r="A1747" s="815"/>
      <c r="B1747" s="805" t="s">
        <v>2470</v>
      </c>
      <c r="C1747" s="799"/>
      <c r="D1747" s="783"/>
      <c r="E1747" s="708" t="s">
        <v>2471</v>
      </c>
      <c r="F1747" s="705" t="s">
        <v>2263</v>
      </c>
      <c r="G1747" s="705" t="s">
        <v>2263</v>
      </c>
      <c r="H1747" s="705" t="s">
        <v>2263</v>
      </c>
      <c r="I1747" s="705" t="s">
        <v>2263</v>
      </c>
      <c r="J1747" s="705" t="s">
        <v>2263</v>
      </c>
      <c r="K1747" s="705" t="s">
        <v>2263</v>
      </c>
      <c r="L1747" s="705" t="s">
        <v>2263</v>
      </c>
      <c r="M1747" s="705" t="s">
        <v>2263</v>
      </c>
      <c r="N1747" s="705" t="s">
        <v>2263</v>
      </c>
      <c r="O1747" s="705" t="s">
        <v>2263</v>
      </c>
      <c r="P1747" s="705" t="s">
        <v>2263</v>
      </c>
      <c r="Q1747" s="705" t="s">
        <v>2263</v>
      </c>
      <c r="R1747" s="705" t="s">
        <v>2263</v>
      </c>
      <c r="S1747" s="705" t="s">
        <v>2263</v>
      </c>
      <c r="T1747" s="705" t="s">
        <v>2263</v>
      </c>
      <c r="U1747" s="705" t="s">
        <v>2263</v>
      </c>
      <c r="V1747" s="705" t="s">
        <v>2263</v>
      </c>
      <c r="W1747" s="705" t="s">
        <v>2263</v>
      </c>
      <c r="X1747" s="705" t="s">
        <v>2263</v>
      </c>
      <c r="Y1747" s="705" t="s">
        <v>2263</v>
      </c>
      <c r="Z1747" s="705" t="s">
        <v>2263</v>
      </c>
      <c r="AA1747" s="705" t="s">
        <v>2263</v>
      </c>
      <c r="AB1747" s="705" t="s">
        <v>2263</v>
      </c>
      <c r="AC1747" s="705" t="s">
        <v>2263</v>
      </c>
      <c r="AD1747" s="705" t="s">
        <v>2263</v>
      </c>
      <c r="AE1747" s="705" t="s">
        <v>2263</v>
      </c>
      <c r="AF1747" s="705" t="s">
        <v>2263</v>
      </c>
      <c r="AG1747" s="705" t="s">
        <v>2263</v>
      </c>
      <c r="AH1747" s="705" t="s">
        <v>2263</v>
      </c>
      <c r="AI1747" s="814"/>
      <c r="AJ1747" s="814"/>
      <c r="AK1747" s="814"/>
      <c r="AL1747" s="814"/>
      <c r="AM1747" s="814"/>
      <c r="AN1747" s="814"/>
      <c r="AO1747" s="814"/>
      <c r="AP1747" s="814"/>
      <c r="AQ1747" s="814"/>
      <c r="AR1747" s="814"/>
      <c r="AS1747" s="814"/>
      <c r="AT1747" s="814"/>
      <c r="AU1747" s="814"/>
      <c r="AV1747" s="814"/>
      <c r="AW1747" s="814"/>
      <c r="AX1747" s="814"/>
      <c r="AY1747" s="726"/>
      <c r="AZ1747" s="726"/>
      <c r="BA1747" s="726"/>
      <c r="BB1747" s="726"/>
      <c r="BC1747" s="726"/>
      <c r="BD1747" s="726"/>
      <c r="BE1747" s="726"/>
      <c r="BF1747" s="726"/>
      <c r="BG1747" s="726"/>
      <c r="BH1747" s="726"/>
      <c r="BI1747" s="726"/>
      <c r="BJ1747" s="726"/>
      <c r="BK1747" s="726"/>
      <c r="BL1747" s="726"/>
    </row>
    <row r="1748" spans="1:64" ht="13.5" customHeight="1" outlineLevel="1" x14ac:dyDescent="0.25">
      <c r="A1748" s="815"/>
      <c r="B1748" s="805" t="s">
        <v>2472</v>
      </c>
      <c r="C1748" s="799"/>
      <c r="D1748" s="783"/>
      <c r="E1748" s="708" t="s">
        <v>2473</v>
      </c>
      <c r="F1748" s="705" t="s">
        <v>2263</v>
      </c>
      <c r="G1748" s="705" t="s">
        <v>2263</v>
      </c>
      <c r="H1748" s="705" t="s">
        <v>2263</v>
      </c>
      <c r="I1748" s="705" t="s">
        <v>2263</v>
      </c>
      <c r="J1748" s="705" t="s">
        <v>2263</v>
      </c>
      <c r="K1748" s="705" t="s">
        <v>2263</v>
      </c>
      <c r="L1748" s="705" t="s">
        <v>2263</v>
      </c>
      <c r="M1748" s="705" t="s">
        <v>2263</v>
      </c>
      <c r="N1748" s="705" t="s">
        <v>2263</v>
      </c>
      <c r="O1748" s="705" t="s">
        <v>2263</v>
      </c>
      <c r="P1748" s="705" t="s">
        <v>2263</v>
      </c>
      <c r="Q1748" s="705" t="s">
        <v>2263</v>
      </c>
      <c r="R1748" s="705" t="s">
        <v>2263</v>
      </c>
      <c r="S1748" s="705" t="s">
        <v>2263</v>
      </c>
      <c r="T1748" s="705" t="s">
        <v>2263</v>
      </c>
      <c r="U1748" s="705" t="s">
        <v>2263</v>
      </c>
      <c r="V1748" s="705" t="s">
        <v>2263</v>
      </c>
      <c r="W1748" s="705" t="s">
        <v>2263</v>
      </c>
      <c r="X1748" s="705" t="s">
        <v>2263</v>
      </c>
      <c r="Y1748" s="705" t="s">
        <v>2263</v>
      </c>
      <c r="Z1748" s="705" t="s">
        <v>2263</v>
      </c>
      <c r="AA1748" s="705" t="s">
        <v>2263</v>
      </c>
      <c r="AB1748" s="705" t="s">
        <v>2263</v>
      </c>
      <c r="AC1748" s="705" t="s">
        <v>2263</v>
      </c>
      <c r="AD1748" s="705" t="s">
        <v>2263</v>
      </c>
      <c r="AE1748" s="705" t="s">
        <v>2263</v>
      </c>
      <c r="AF1748" s="705" t="s">
        <v>2263</v>
      </c>
      <c r="AG1748" s="705" t="s">
        <v>2263</v>
      </c>
      <c r="AH1748" s="705" t="s">
        <v>2263</v>
      </c>
      <c r="AI1748" s="814"/>
      <c r="AJ1748" s="814"/>
      <c r="AK1748" s="814"/>
      <c r="AL1748" s="814"/>
      <c r="AM1748" s="814"/>
      <c r="AN1748" s="814"/>
      <c r="AO1748" s="814"/>
      <c r="AP1748" s="814"/>
      <c r="AQ1748" s="814"/>
      <c r="AR1748" s="814"/>
      <c r="AS1748" s="814"/>
      <c r="AT1748" s="814"/>
      <c r="AU1748" s="814"/>
      <c r="AV1748" s="814"/>
      <c r="AW1748" s="814"/>
      <c r="AX1748" s="814"/>
      <c r="AY1748" s="726"/>
      <c r="AZ1748" s="726"/>
      <c r="BA1748" s="726"/>
      <c r="BB1748" s="726"/>
      <c r="BC1748" s="726"/>
      <c r="BD1748" s="726"/>
      <c r="BE1748" s="726"/>
      <c r="BF1748" s="726"/>
      <c r="BG1748" s="726"/>
      <c r="BH1748" s="726"/>
      <c r="BI1748" s="726"/>
      <c r="BJ1748" s="726"/>
      <c r="BK1748" s="726"/>
      <c r="BL1748" s="726"/>
    </row>
    <row r="1749" spans="1:64" ht="13.5" customHeight="1" outlineLevel="1" x14ac:dyDescent="0.25">
      <c r="A1749" s="815"/>
      <c r="B1749" s="805"/>
      <c r="C1749" s="799"/>
      <c r="D1749" s="783"/>
      <c r="E1749" s="708"/>
      <c r="F1749" s="705"/>
      <c r="G1749" s="705"/>
      <c r="H1749" s="705"/>
      <c r="I1749" s="705"/>
      <c r="J1749" s="705"/>
      <c r="K1749" s="705"/>
      <c r="L1749" s="705"/>
      <c r="M1749" s="705"/>
      <c r="N1749" s="705"/>
      <c r="O1749" s="705"/>
      <c r="P1749" s="705"/>
      <c r="Q1749" s="705"/>
      <c r="R1749" s="705"/>
      <c r="S1749" s="705"/>
      <c r="T1749" s="705"/>
      <c r="U1749" s="705"/>
      <c r="V1749" s="705"/>
      <c r="W1749" s="705"/>
      <c r="X1749" s="705"/>
      <c r="Y1749" s="705"/>
      <c r="Z1749" s="705"/>
      <c r="AA1749" s="705"/>
      <c r="AB1749" s="705"/>
      <c r="AC1749" s="705"/>
      <c r="AD1749" s="705"/>
      <c r="AE1749" s="705"/>
      <c r="AF1749" s="705"/>
      <c r="AG1749" s="705"/>
      <c r="AH1749" s="705"/>
      <c r="AI1749" s="814"/>
      <c r="AJ1749" s="814"/>
      <c r="AK1749" s="814"/>
      <c r="AL1749" s="814"/>
      <c r="AM1749" s="814"/>
      <c r="AN1749" s="814"/>
      <c r="AO1749" s="814"/>
      <c r="AP1749" s="814"/>
      <c r="AQ1749" s="814"/>
      <c r="AR1749" s="814"/>
      <c r="AS1749" s="814"/>
      <c r="AT1749" s="814"/>
      <c r="AU1749" s="814"/>
      <c r="AV1749" s="814"/>
      <c r="AW1749" s="814"/>
      <c r="AX1749" s="814"/>
      <c r="AY1749" s="726"/>
      <c r="AZ1749" s="726"/>
      <c r="BA1749" s="726"/>
      <c r="BB1749" s="726"/>
      <c r="BC1749" s="726"/>
      <c r="BD1749" s="726"/>
      <c r="BE1749" s="726"/>
      <c r="BF1749" s="726"/>
      <c r="BG1749" s="726"/>
      <c r="BH1749" s="726"/>
      <c r="BI1749" s="726"/>
      <c r="BJ1749" s="726"/>
      <c r="BK1749" s="726"/>
      <c r="BL1749" s="726"/>
    </row>
    <row r="1750" spans="1:64" ht="13.5" customHeight="1" outlineLevel="1" x14ac:dyDescent="0.25">
      <c r="A1750" s="815"/>
      <c r="B1750" s="805"/>
      <c r="C1750" s="799"/>
      <c r="D1750" s="783"/>
      <c r="E1750" s="708"/>
      <c r="F1750" s="705"/>
      <c r="G1750" s="705"/>
      <c r="H1750" s="705"/>
      <c r="I1750" s="705"/>
      <c r="J1750" s="705"/>
      <c r="K1750" s="705"/>
      <c r="L1750" s="705"/>
      <c r="M1750" s="705"/>
      <c r="N1750" s="705"/>
      <c r="O1750" s="705"/>
      <c r="P1750" s="705"/>
      <c r="Q1750" s="705"/>
      <c r="R1750" s="705"/>
      <c r="S1750" s="705"/>
      <c r="T1750" s="705"/>
      <c r="U1750" s="705"/>
      <c r="V1750" s="705"/>
      <c r="W1750" s="705"/>
      <c r="X1750" s="705"/>
      <c r="Y1750" s="705"/>
      <c r="Z1750" s="705"/>
      <c r="AA1750" s="705"/>
      <c r="AB1750" s="705"/>
      <c r="AC1750" s="705"/>
      <c r="AD1750" s="705"/>
      <c r="AE1750" s="705"/>
      <c r="AF1750" s="705"/>
      <c r="AG1750" s="705"/>
      <c r="AH1750" s="705"/>
      <c r="AI1750" s="814"/>
      <c r="AJ1750" s="814"/>
      <c r="AK1750" s="814"/>
      <c r="AL1750" s="814"/>
      <c r="AM1750" s="814"/>
      <c r="AN1750" s="814"/>
      <c r="AO1750" s="814"/>
      <c r="AP1750" s="814"/>
      <c r="AQ1750" s="814"/>
      <c r="AR1750" s="814"/>
      <c r="AS1750" s="814"/>
      <c r="AT1750" s="814"/>
      <c r="AU1750" s="814"/>
      <c r="AV1750" s="814"/>
      <c r="AW1750" s="814"/>
      <c r="AX1750" s="814"/>
      <c r="AY1750" s="726"/>
      <c r="AZ1750" s="726"/>
      <c r="BA1750" s="726"/>
      <c r="BB1750" s="726"/>
      <c r="BC1750" s="726"/>
      <c r="BD1750" s="726"/>
      <c r="BE1750" s="726"/>
      <c r="BF1750" s="726"/>
      <c r="BG1750" s="726"/>
      <c r="BH1750" s="726"/>
      <c r="BI1750" s="726"/>
      <c r="BJ1750" s="726"/>
      <c r="BK1750" s="726"/>
      <c r="BL1750" s="726"/>
    </row>
    <row r="1751" spans="1:64" ht="13.5" customHeight="1" outlineLevel="1" x14ac:dyDescent="0.25">
      <c r="A1751" s="815"/>
      <c r="B1751" s="805"/>
      <c r="C1751" s="799"/>
      <c r="D1751" s="783"/>
      <c r="E1751" s="708"/>
      <c r="F1751" s="705"/>
      <c r="G1751" s="705"/>
      <c r="H1751" s="705"/>
      <c r="I1751" s="705"/>
      <c r="J1751" s="705"/>
      <c r="K1751" s="705"/>
      <c r="L1751" s="705"/>
      <c r="M1751" s="705"/>
      <c r="N1751" s="705"/>
      <c r="O1751" s="705"/>
      <c r="P1751" s="705"/>
      <c r="Q1751" s="705"/>
      <c r="R1751" s="705"/>
      <c r="S1751" s="705"/>
      <c r="T1751" s="705"/>
      <c r="U1751" s="705"/>
      <c r="V1751" s="705"/>
      <c r="W1751" s="705"/>
      <c r="X1751" s="705"/>
      <c r="Y1751" s="705"/>
      <c r="Z1751" s="705"/>
      <c r="AA1751" s="705"/>
      <c r="AB1751" s="705"/>
      <c r="AC1751" s="705"/>
      <c r="AD1751" s="705"/>
      <c r="AE1751" s="705"/>
      <c r="AF1751" s="705"/>
      <c r="AG1751" s="705"/>
      <c r="AH1751" s="705"/>
      <c r="AI1751" s="814"/>
      <c r="AJ1751" s="814"/>
      <c r="AK1751" s="814"/>
      <c r="AL1751" s="814"/>
      <c r="AM1751" s="814"/>
      <c r="AN1751" s="814"/>
      <c r="AO1751" s="814"/>
      <c r="AP1751" s="814"/>
      <c r="AQ1751" s="814"/>
      <c r="AR1751" s="814"/>
      <c r="AS1751" s="814"/>
      <c r="AT1751" s="814"/>
      <c r="AU1751" s="814"/>
      <c r="AV1751" s="814"/>
      <c r="AW1751" s="814"/>
      <c r="AX1751" s="814"/>
      <c r="AY1751" s="726"/>
      <c r="AZ1751" s="726"/>
      <c r="BA1751" s="726"/>
      <c r="BB1751" s="726"/>
      <c r="BC1751" s="726"/>
      <c r="BD1751" s="726"/>
      <c r="BE1751" s="726"/>
      <c r="BF1751" s="726"/>
      <c r="BG1751" s="726"/>
      <c r="BH1751" s="726"/>
      <c r="BI1751" s="726"/>
      <c r="BJ1751" s="726"/>
      <c r="BK1751" s="726"/>
      <c r="BL1751" s="726"/>
    </row>
    <row r="1752" spans="1:64" ht="13.5" customHeight="1" outlineLevel="1" x14ac:dyDescent="0.25">
      <c r="A1752" s="815"/>
      <c r="B1752" s="805"/>
      <c r="C1752" s="799"/>
      <c r="D1752" s="783"/>
      <c r="E1752" s="708"/>
      <c r="F1752" s="705"/>
      <c r="G1752" s="705"/>
      <c r="H1752" s="705"/>
      <c r="I1752" s="705"/>
      <c r="J1752" s="705"/>
      <c r="K1752" s="705"/>
      <c r="L1752" s="705"/>
      <c r="M1752" s="705"/>
      <c r="N1752" s="705"/>
      <c r="O1752" s="705"/>
      <c r="P1752" s="705"/>
      <c r="Q1752" s="705"/>
      <c r="R1752" s="705"/>
      <c r="S1752" s="705"/>
      <c r="T1752" s="705"/>
      <c r="U1752" s="705"/>
      <c r="V1752" s="705"/>
      <c r="W1752" s="705"/>
      <c r="X1752" s="705"/>
      <c r="Y1752" s="705"/>
      <c r="Z1752" s="705"/>
      <c r="AA1752" s="705"/>
      <c r="AB1752" s="705"/>
      <c r="AC1752" s="705"/>
      <c r="AD1752" s="705"/>
      <c r="AE1752" s="705"/>
      <c r="AF1752" s="705"/>
      <c r="AG1752" s="705"/>
      <c r="AH1752" s="705"/>
      <c r="AI1752" s="814"/>
      <c r="AJ1752" s="814"/>
      <c r="AK1752" s="814"/>
      <c r="AL1752" s="814"/>
      <c r="AM1752" s="814"/>
      <c r="AN1752" s="814"/>
      <c r="AO1752" s="814"/>
      <c r="AP1752" s="814"/>
      <c r="AQ1752" s="814"/>
      <c r="AR1752" s="814"/>
      <c r="AS1752" s="814"/>
      <c r="AT1752" s="814"/>
      <c r="AU1752" s="814"/>
      <c r="AV1752" s="814"/>
      <c r="AW1752" s="814"/>
      <c r="AX1752" s="814"/>
      <c r="AY1752" s="726"/>
      <c r="AZ1752" s="726"/>
      <c r="BA1752" s="726"/>
      <c r="BB1752" s="726"/>
      <c r="BC1752" s="726"/>
      <c r="BD1752" s="726"/>
      <c r="BE1752" s="726"/>
      <c r="BF1752" s="726"/>
      <c r="BG1752" s="726"/>
      <c r="BH1752" s="726"/>
      <c r="BI1752" s="726"/>
      <c r="BJ1752" s="726"/>
      <c r="BK1752" s="726"/>
      <c r="BL1752" s="726"/>
    </row>
    <row r="1753" spans="1:64" ht="13.5" customHeight="1" outlineLevel="1" x14ac:dyDescent="0.25">
      <c r="A1753" s="815"/>
      <c r="B1753" s="805"/>
      <c r="C1753" s="799"/>
      <c r="D1753" s="783"/>
      <c r="E1753" s="708"/>
      <c r="F1753" s="705"/>
      <c r="G1753" s="705"/>
      <c r="H1753" s="705"/>
      <c r="I1753" s="705"/>
      <c r="J1753" s="705"/>
      <c r="K1753" s="705"/>
      <c r="L1753" s="705"/>
      <c r="M1753" s="705"/>
      <c r="N1753" s="705"/>
      <c r="O1753" s="705"/>
      <c r="P1753" s="705"/>
      <c r="Q1753" s="705"/>
      <c r="R1753" s="705"/>
      <c r="S1753" s="705"/>
      <c r="T1753" s="705"/>
      <c r="U1753" s="705"/>
      <c r="V1753" s="705"/>
      <c r="W1753" s="705"/>
      <c r="X1753" s="705"/>
      <c r="Y1753" s="705"/>
      <c r="Z1753" s="705"/>
      <c r="AA1753" s="705"/>
      <c r="AB1753" s="705"/>
      <c r="AC1753" s="705"/>
      <c r="AD1753" s="705"/>
      <c r="AE1753" s="705"/>
      <c r="AF1753" s="705"/>
      <c r="AG1753" s="705"/>
      <c r="AH1753" s="705"/>
      <c r="AI1753" s="814"/>
      <c r="AJ1753" s="814"/>
      <c r="AK1753" s="814"/>
      <c r="AL1753" s="814"/>
      <c r="AM1753" s="814"/>
      <c r="AN1753" s="814"/>
      <c r="AO1753" s="814"/>
      <c r="AP1753" s="814"/>
      <c r="AQ1753" s="814"/>
      <c r="AR1753" s="814"/>
      <c r="AS1753" s="814"/>
      <c r="AT1753" s="814"/>
      <c r="AU1753" s="814"/>
      <c r="AV1753" s="814"/>
      <c r="AW1753" s="814"/>
      <c r="AX1753" s="814"/>
      <c r="AY1753" s="726"/>
      <c r="AZ1753" s="726"/>
      <c r="BA1753" s="726"/>
      <c r="BB1753" s="726"/>
      <c r="BC1753" s="726"/>
      <c r="BD1753" s="726"/>
      <c r="BE1753" s="726"/>
      <c r="BF1753" s="726"/>
      <c r="BG1753" s="726"/>
      <c r="BH1753" s="726"/>
      <c r="BI1753" s="726"/>
      <c r="BJ1753" s="726"/>
      <c r="BK1753" s="726"/>
      <c r="BL1753" s="726"/>
    </row>
    <row r="1754" spans="1:64" ht="13.5" customHeight="1" outlineLevel="1" x14ac:dyDescent="0.25">
      <c r="A1754" s="815"/>
      <c r="B1754" s="805" t="s">
        <v>2474</v>
      </c>
      <c r="C1754" s="799"/>
      <c r="D1754" s="783"/>
      <c r="E1754" s="708" t="s">
        <v>2475</v>
      </c>
      <c r="F1754" s="705" t="s">
        <v>2263</v>
      </c>
      <c r="G1754" s="705" t="s">
        <v>2263</v>
      </c>
      <c r="H1754" s="705" t="s">
        <v>2263</v>
      </c>
      <c r="I1754" s="705" t="s">
        <v>2263</v>
      </c>
      <c r="J1754" s="705" t="s">
        <v>2263</v>
      </c>
      <c r="K1754" s="705" t="s">
        <v>2263</v>
      </c>
      <c r="L1754" s="705" t="s">
        <v>2263</v>
      </c>
      <c r="M1754" s="705" t="s">
        <v>2263</v>
      </c>
      <c r="N1754" s="705" t="s">
        <v>2263</v>
      </c>
      <c r="O1754" s="705" t="s">
        <v>2263</v>
      </c>
      <c r="P1754" s="705" t="s">
        <v>2263</v>
      </c>
      <c r="Q1754" s="705" t="s">
        <v>2263</v>
      </c>
      <c r="R1754" s="705" t="s">
        <v>2263</v>
      </c>
      <c r="S1754" s="705" t="s">
        <v>2263</v>
      </c>
      <c r="T1754" s="705" t="s">
        <v>2263</v>
      </c>
      <c r="U1754" s="705" t="s">
        <v>2263</v>
      </c>
      <c r="V1754" s="705" t="s">
        <v>2263</v>
      </c>
      <c r="W1754" s="705" t="s">
        <v>2263</v>
      </c>
      <c r="X1754" s="705" t="s">
        <v>2263</v>
      </c>
      <c r="Y1754" s="705" t="s">
        <v>2263</v>
      </c>
      <c r="Z1754" s="705" t="s">
        <v>2263</v>
      </c>
      <c r="AA1754" s="705" t="s">
        <v>2263</v>
      </c>
      <c r="AB1754" s="705" t="s">
        <v>2263</v>
      </c>
      <c r="AC1754" s="705" t="s">
        <v>2263</v>
      </c>
      <c r="AD1754" s="705" t="s">
        <v>2263</v>
      </c>
      <c r="AE1754" s="705" t="s">
        <v>2263</v>
      </c>
      <c r="AF1754" s="705" t="s">
        <v>2263</v>
      </c>
      <c r="AG1754" s="705" t="s">
        <v>2263</v>
      </c>
      <c r="AH1754" s="705" t="s">
        <v>2263</v>
      </c>
      <c r="AI1754" s="814"/>
      <c r="AJ1754" s="814"/>
      <c r="AK1754" s="814"/>
      <c r="AL1754" s="814"/>
      <c r="AM1754" s="814"/>
      <c r="AN1754" s="814"/>
      <c r="AO1754" s="814"/>
      <c r="AP1754" s="814"/>
      <c r="AQ1754" s="814"/>
      <c r="AR1754" s="814"/>
      <c r="AS1754" s="814"/>
      <c r="AT1754" s="814"/>
      <c r="AU1754" s="814"/>
      <c r="AV1754" s="814"/>
      <c r="AW1754" s="814"/>
      <c r="AX1754" s="814"/>
      <c r="AY1754" s="726"/>
      <c r="AZ1754" s="726"/>
      <c r="BA1754" s="726"/>
      <c r="BB1754" s="726"/>
      <c r="BC1754" s="726"/>
      <c r="BD1754" s="726"/>
      <c r="BE1754" s="726"/>
      <c r="BF1754" s="726"/>
      <c r="BG1754" s="726"/>
      <c r="BH1754" s="726"/>
      <c r="BI1754" s="726"/>
      <c r="BJ1754" s="726"/>
      <c r="BK1754" s="726"/>
      <c r="BL1754" s="726"/>
    </row>
    <row r="1755" spans="1:64" ht="13.5" customHeight="1" outlineLevel="1" x14ac:dyDescent="0.25">
      <c r="A1755" s="815"/>
      <c r="B1755" s="805" t="s">
        <v>2476</v>
      </c>
      <c r="C1755" s="799"/>
      <c r="D1755" s="783"/>
      <c r="E1755" s="708" t="s">
        <v>2477</v>
      </c>
      <c r="F1755" s="705" t="s">
        <v>2263</v>
      </c>
      <c r="G1755" s="705" t="s">
        <v>2263</v>
      </c>
      <c r="H1755" s="705" t="s">
        <v>2263</v>
      </c>
      <c r="I1755" s="705" t="s">
        <v>2263</v>
      </c>
      <c r="J1755" s="705" t="s">
        <v>2263</v>
      </c>
      <c r="K1755" s="705" t="s">
        <v>2263</v>
      </c>
      <c r="L1755" s="705" t="s">
        <v>2263</v>
      </c>
      <c r="M1755" s="705" t="s">
        <v>2263</v>
      </c>
      <c r="N1755" s="705" t="s">
        <v>2263</v>
      </c>
      <c r="O1755" s="705" t="s">
        <v>2263</v>
      </c>
      <c r="P1755" s="705" t="s">
        <v>2263</v>
      </c>
      <c r="Q1755" s="705" t="s">
        <v>2263</v>
      </c>
      <c r="R1755" s="705" t="s">
        <v>2263</v>
      </c>
      <c r="S1755" s="705" t="s">
        <v>2263</v>
      </c>
      <c r="T1755" s="705" t="s">
        <v>2263</v>
      </c>
      <c r="U1755" s="705" t="s">
        <v>2263</v>
      </c>
      <c r="V1755" s="705" t="s">
        <v>2263</v>
      </c>
      <c r="W1755" s="705" t="s">
        <v>2263</v>
      </c>
      <c r="X1755" s="705" t="s">
        <v>2263</v>
      </c>
      <c r="Y1755" s="705" t="s">
        <v>2263</v>
      </c>
      <c r="Z1755" s="705" t="s">
        <v>2263</v>
      </c>
      <c r="AA1755" s="705" t="s">
        <v>2263</v>
      </c>
      <c r="AB1755" s="705" t="s">
        <v>2263</v>
      </c>
      <c r="AC1755" s="705" t="s">
        <v>2263</v>
      </c>
      <c r="AD1755" s="705" t="s">
        <v>2263</v>
      </c>
      <c r="AE1755" s="705" t="s">
        <v>2263</v>
      </c>
      <c r="AF1755" s="705" t="s">
        <v>2263</v>
      </c>
      <c r="AG1755" s="705" t="s">
        <v>2263</v>
      </c>
      <c r="AH1755" s="705" t="s">
        <v>2263</v>
      </c>
      <c r="AI1755" s="814"/>
      <c r="AJ1755" s="814"/>
      <c r="AK1755" s="814"/>
      <c r="AL1755" s="814"/>
      <c r="AM1755" s="814"/>
      <c r="AN1755" s="814"/>
      <c r="AO1755" s="814"/>
      <c r="AP1755" s="814"/>
      <c r="AQ1755" s="814"/>
      <c r="AR1755" s="814"/>
      <c r="AS1755" s="814"/>
      <c r="AT1755" s="814"/>
      <c r="AU1755" s="814"/>
      <c r="AV1755" s="814"/>
      <c r="AW1755" s="814"/>
      <c r="AX1755" s="814"/>
      <c r="AY1755" s="726"/>
      <c r="AZ1755" s="726"/>
      <c r="BA1755" s="726"/>
      <c r="BB1755" s="726"/>
      <c r="BC1755" s="726"/>
      <c r="BD1755" s="726"/>
      <c r="BE1755" s="726"/>
      <c r="BF1755" s="726"/>
      <c r="BG1755" s="726"/>
      <c r="BH1755" s="726"/>
      <c r="BI1755" s="726"/>
      <c r="BJ1755" s="726"/>
      <c r="BK1755" s="726"/>
      <c r="BL1755" s="726"/>
    </row>
    <row r="1756" spans="1:64" ht="13.5" customHeight="1" outlineLevel="1" x14ac:dyDescent="0.25">
      <c r="A1756" s="815"/>
      <c r="B1756" s="805" t="s">
        <v>2478</v>
      </c>
      <c r="C1756" s="799"/>
      <c r="D1756" s="783"/>
      <c r="E1756" s="708" t="s">
        <v>2479</v>
      </c>
      <c r="F1756" s="705" t="s">
        <v>2263</v>
      </c>
      <c r="G1756" s="705" t="s">
        <v>2263</v>
      </c>
      <c r="H1756" s="705" t="s">
        <v>2263</v>
      </c>
      <c r="I1756" s="705" t="s">
        <v>2263</v>
      </c>
      <c r="J1756" s="705" t="s">
        <v>2263</v>
      </c>
      <c r="K1756" s="705" t="s">
        <v>2263</v>
      </c>
      <c r="L1756" s="705" t="s">
        <v>2263</v>
      </c>
      <c r="M1756" s="705" t="s">
        <v>2263</v>
      </c>
      <c r="N1756" s="705" t="s">
        <v>2263</v>
      </c>
      <c r="O1756" s="705" t="s">
        <v>2263</v>
      </c>
      <c r="P1756" s="705" t="s">
        <v>2263</v>
      </c>
      <c r="Q1756" s="705" t="s">
        <v>2263</v>
      </c>
      <c r="R1756" s="705" t="s">
        <v>2263</v>
      </c>
      <c r="S1756" s="705" t="s">
        <v>2263</v>
      </c>
      <c r="T1756" s="705" t="s">
        <v>2263</v>
      </c>
      <c r="U1756" s="705" t="s">
        <v>2263</v>
      </c>
      <c r="V1756" s="705" t="s">
        <v>2263</v>
      </c>
      <c r="W1756" s="705" t="s">
        <v>2263</v>
      </c>
      <c r="X1756" s="705" t="s">
        <v>2263</v>
      </c>
      <c r="Y1756" s="705" t="s">
        <v>2263</v>
      </c>
      <c r="Z1756" s="705" t="s">
        <v>2263</v>
      </c>
      <c r="AA1756" s="705" t="s">
        <v>2263</v>
      </c>
      <c r="AB1756" s="705" t="s">
        <v>2263</v>
      </c>
      <c r="AC1756" s="705" t="s">
        <v>2263</v>
      </c>
      <c r="AD1756" s="705" t="s">
        <v>2263</v>
      </c>
      <c r="AE1756" s="705" t="s">
        <v>2263</v>
      </c>
      <c r="AF1756" s="705" t="s">
        <v>2263</v>
      </c>
      <c r="AG1756" s="705" t="s">
        <v>2263</v>
      </c>
      <c r="AH1756" s="705" t="s">
        <v>2263</v>
      </c>
      <c r="AI1756" s="814"/>
      <c r="AJ1756" s="814"/>
      <c r="AK1756" s="814"/>
      <c r="AL1756" s="814"/>
      <c r="AM1756" s="814"/>
      <c r="AN1756" s="814"/>
      <c r="AO1756" s="814"/>
      <c r="AP1756" s="814"/>
      <c r="AQ1756" s="814"/>
      <c r="AR1756" s="814"/>
      <c r="AS1756" s="814"/>
      <c r="AT1756" s="814"/>
      <c r="AU1756" s="814"/>
      <c r="AV1756" s="814"/>
      <c r="AW1756" s="814"/>
      <c r="AX1756" s="814"/>
      <c r="AY1756" s="726"/>
      <c r="AZ1756" s="726"/>
      <c r="BA1756" s="726"/>
      <c r="BB1756" s="726"/>
      <c r="BC1756" s="726"/>
      <c r="BD1756" s="726"/>
      <c r="BE1756" s="726"/>
      <c r="BF1756" s="726"/>
      <c r="BG1756" s="726"/>
      <c r="BH1756" s="726"/>
      <c r="BI1756" s="726"/>
      <c r="BJ1756" s="726"/>
      <c r="BK1756" s="726"/>
      <c r="BL1756" s="726"/>
    </row>
    <row r="1757" spans="1:64" ht="13.5" customHeight="1" outlineLevel="1" x14ac:dyDescent="0.25">
      <c r="A1757" s="815"/>
      <c r="B1757" s="805" t="s">
        <v>2480</v>
      </c>
      <c r="C1757" s="799"/>
      <c r="D1757" s="783"/>
      <c r="E1757" s="708" t="s">
        <v>2481</v>
      </c>
      <c r="F1757" s="705" t="s">
        <v>2263</v>
      </c>
      <c r="G1757" s="705" t="s">
        <v>2263</v>
      </c>
      <c r="H1757" s="705" t="s">
        <v>2263</v>
      </c>
      <c r="I1757" s="705" t="s">
        <v>2263</v>
      </c>
      <c r="J1757" s="705" t="s">
        <v>2263</v>
      </c>
      <c r="K1757" s="705" t="s">
        <v>2263</v>
      </c>
      <c r="L1757" s="705" t="s">
        <v>2263</v>
      </c>
      <c r="M1757" s="705" t="s">
        <v>2263</v>
      </c>
      <c r="N1757" s="705" t="s">
        <v>2263</v>
      </c>
      <c r="O1757" s="705" t="s">
        <v>2263</v>
      </c>
      <c r="P1757" s="705" t="s">
        <v>2263</v>
      </c>
      <c r="Q1757" s="705" t="s">
        <v>2263</v>
      </c>
      <c r="R1757" s="705" t="s">
        <v>2263</v>
      </c>
      <c r="S1757" s="705" t="s">
        <v>2263</v>
      </c>
      <c r="T1757" s="705" t="s">
        <v>2263</v>
      </c>
      <c r="U1757" s="705" t="s">
        <v>2263</v>
      </c>
      <c r="V1757" s="705" t="s">
        <v>2263</v>
      </c>
      <c r="W1757" s="705" t="s">
        <v>2263</v>
      </c>
      <c r="X1757" s="705" t="s">
        <v>2263</v>
      </c>
      <c r="Y1757" s="705" t="s">
        <v>2263</v>
      </c>
      <c r="Z1757" s="705" t="s">
        <v>2263</v>
      </c>
      <c r="AA1757" s="705" t="s">
        <v>2263</v>
      </c>
      <c r="AB1757" s="705" t="s">
        <v>2263</v>
      </c>
      <c r="AC1757" s="705" t="s">
        <v>2263</v>
      </c>
      <c r="AD1757" s="705" t="s">
        <v>2263</v>
      </c>
      <c r="AE1757" s="705" t="s">
        <v>2263</v>
      </c>
      <c r="AF1757" s="705" t="s">
        <v>2263</v>
      </c>
      <c r="AG1757" s="705" t="s">
        <v>2263</v>
      </c>
      <c r="AH1757" s="705" t="s">
        <v>2263</v>
      </c>
      <c r="AI1757" s="814"/>
      <c r="AJ1757" s="814"/>
      <c r="AK1757" s="814"/>
      <c r="AL1757" s="814"/>
      <c r="AM1757" s="814"/>
      <c r="AN1757" s="814"/>
      <c r="AO1757" s="814"/>
      <c r="AP1757" s="814"/>
      <c r="AQ1757" s="814"/>
      <c r="AR1757" s="814"/>
      <c r="AS1757" s="814"/>
      <c r="AT1757" s="814"/>
      <c r="AU1757" s="814"/>
      <c r="AV1757" s="814"/>
      <c r="AW1757" s="814"/>
      <c r="AX1757" s="814"/>
      <c r="AY1757" s="726"/>
      <c r="AZ1757" s="726"/>
      <c r="BA1757" s="726"/>
      <c r="BB1757" s="726"/>
      <c r="BC1757" s="726"/>
      <c r="BD1757" s="726"/>
      <c r="BE1757" s="726"/>
      <c r="BF1757" s="726"/>
      <c r="BG1757" s="726"/>
      <c r="BH1757" s="726"/>
      <c r="BI1757" s="726"/>
      <c r="BJ1757" s="726"/>
      <c r="BK1757" s="726"/>
      <c r="BL1757" s="726"/>
    </row>
    <row r="1758" spans="1:64" ht="13.5" customHeight="1" outlineLevel="1" x14ac:dyDescent="0.25">
      <c r="A1758" s="815"/>
      <c r="B1758" s="805"/>
      <c r="C1758" s="799"/>
      <c r="D1758" s="783"/>
      <c r="E1758" s="708"/>
      <c r="F1758" s="705" t="s">
        <v>976</v>
      </c>
      <c r="G1758" s="705" t="s">
        <v>976</v>
      </c>
      <c r="H1758" s="705" t="s">
        <v>976</v>
      </c>
      <c r="I1758" s="705" t="s">
        <v>976</v>
      </c>
      <c r="J1758" s="705" t="s">
        <v>976</v>
      </c>
      <c r="K1758" s="705" t="s">
        <v>976</v>
      </c>
      <c r="L1758" s="705" t="s">
        <v>976</v>
      </c>
      <c r="M1758" s="705" t="s">
        <v>976</v>
      </c>
      <c r="N1758" s="705" t="s">
        <v>976</v>
      </c>
      <c r="O1758" s="705" t="s">
        <v>976</v>
      </c>
      <c r="P1758" s="705" t="s">
        <v>976</v>
      </c>
      <c r="Q1758" s="705" t="s">
        <v>976</v>
      </c>
      <c r="R1758" s="705" t="s">
        <v>976</v>
      </c>
      <c r="S1758" s="705" t="s">
        <v>976</v>
      </c>
      <c r="T1758" s="705" t="s">
        <v>976</v>
      </c>
      <c r="U1758" s="705" t="s">
        <v>976</v>
      </c>
      <c r="V1758" s="705" t="s">
        <v>976</v>
      </c>
      <c r="W1758" s="705" t="s">
        <v>976</v>
      </c>
      <c r="X1758" s="705" t="s">
        <v>976</v>
      </c>
      <c r="Y1758" s="705" t="s">
        <v>976</v>
      </c>
      <c r="Z1758" s="705" t="s">
        <v>976</v>
      </c>
      <c r="AA1758" s="705" t="s">
        <v>976</v>
      </c>
      <c r="AB1758" s="705" t="s">
        <v>976</v>
      </c>
      <c r="AC1758" s="705" t="s">
        <v>976</v>
      </c>
      <c r="AD1758" s="705" t="s">
        <v>976</v>
      </c>
      <c r="AE1758" s="705" t="s">
        <v>976</v>
      </c>
      <c r="AF1758" s="705" t="s">
        <v>976</v>
      </c>
      <c r="AG1758" s="705" t="s">
        <v>976</v>
      </c>
      <c r="AH1758" s="705" t="s">
        <v>976</v>
      </c>
      <c r="AI1758" s="814"/>
      <c r="AJ1758" s="814"/>
      <c r="AK1758" s="814"/>
      <c r="AL1758" s="814"/>
      <c r="AM1758" s="814"/>
      <c r="AN1758" s="814"/>
      <c r="AO1758" s="814"/>
      <c r="AP1758" s="814"/>
      <c r="AQ1758" s="814"/>
      <c r="AR1758" s="814"/>
      <c r="AS1758" s="814"/>
      <c r="AT1758" s="814"/>
      <c r="AU1758" s="814"/>
      <c r="AV1758" s="814"/>
      <c r="AW1758" s="814"/>
      <c r="AX1758" s="814"/>
      <c r="AY1758" s="726"/>
      <c r="AZ1758" s="726"/>
      <c r="BA1758" s="726"/>
      <c r="BB1758" s="726"/>
      <c r="BC1758" s="726"/>
      <c r="BD1758" s="726"/>
      <c r="BE1758" s="726"/>
      <c r="BF1758" s="726"/>
      <c r="BG1758" s="726"/>
      <c r="BH1758" s="726"/>
      <c r="BI1758" s="726"/>
      <c r="BJ1758" s="726"/>
      <c r="BK1758" s="726"/>
      <c r="BL1758" s="726"/>
    </row>
    <row r="1759" spans="1:64" ht="13.5" customHeight="1" outlineLevel="1" x14ac:dyDescent="0.25">
      <c r="A1759" s="815"/>
      <c r="B1759" s="805" t="s">
        <v>2482</v>
      </c>
      <c r="C1759" s="799"/>
      <c r="D1759" s="783"/>
      <c r="E1759" s="708" t="s">
        <v>2483</v>
      </c>
      <c r="F1759" s="705" t="s">
        <v>2263</v>
      </c>
      <c r="G1759" s="705" t="s">
        <v>2263</v>
      </c>
      <c r="H1759" s="705" t="s">
        <v>2263</v>
      </c>
      <c r="I1759" s="705" t="s">
        <v>2263</v>
      </c>
      <c r="J1759" s="705" t="s">
        <v>2263</v>
      </c>
      <c r="K1759" s="705" t="s">
        <v>2263</v>
      </c>
      <c r="L1759" s="705" t="s">
        <v>2263</v>
      </c>
      <c r="M1759" s="705" t="s">
        <v>2263</v>
      </c>
      <c r="N1759" s="705" t="s">
        <v>2263</v>
      </c>
      <c r="O1759" s="705" t="s">
        <v>2263</v>
      </c>
      <c r="P1759" s="705" t="s">
        <v>2263</v>
      </c>
      <c r="Q1759" s="705" t="s">
        <v>2263</v>
      </c>
      <c r="R1759" s="705" t="s">
        <v>2263</v>
      </c>
      <c r="S1759" s="705" t="s">
        <v>2263</v>
      </c>
      <c r="T1759" s="705" t="s">
        <v>2263</v>
      </c>
      <c r="U1759" s="705" t="s">
        <v>2263</v>
      </c>
      <c r="V1759" s="705" t="s">
        <v>2263</v>
      </c>
      <c r="W1759" s="705" t="s">
        <v>2263</v>
      </c>
      <c r="X1759" s="705" t="s">
        <v>2263</v>
      </c>
      <c r="Y1759" s="705" t="s">
        <v>2263</v>
      </c>
      <c r="Z1759" s="705" t="s">
        <v>2263</v>
      </c>
      <c r="AA1759" s="705" t="s">
        <v>2263</v>
      </c>
      <c r="AB1759" s="705" t="s">
        <v>2263</v>
      </c>
      <c r="AC1759" s="705" t="s">
        <v>2263</v>
      </c>
      <c r="AD1759" s="705" t="s">
        <v>2263</v>
      </c>
      <c r="AE1759" s="705" t="s">
        <v>2263</v>
      </c>
      <c r="AF1759" s="705" t="s">
        <v>2263</v>
      </c>
      <c r="AG1759" s="705" t="s">
        <v>2263</v>
      </c>
      <c r="AH1759" s="705" t="s">
        <v>2263</v>
      </c>
      <c r="AI1759" s="814"/>
      <c r="AJ1759" s="814"/>
      <c r="AK1759" s="814"/>
      <c r="AL1759" s="814"/>
      <c r="AM1759" s="814"/>
      <c r="AN1759" s="814"/>
      <c r="AO1759" s="814"/>
      <c r="AP1759" s="814"/>
      <c r="AQ1759" s="814"/>
      <c r="AR1759" s="814"/>
      <c r="AS1759" s="814"/>
      <c r="AT1759" s="814"/>
      <c r="AU1759" s="814"/>
      <c r="AV1759" s="814"/>
      <c r="AW1759" s="814"/>
      <c r="AX1759" s="814"/>
      <c r="AY1759" s="726"/>
      <c r="AZ1759" s="726"/>
      <c r="BA1759" s="726"/>
      <c r="BB1759" s="726"/>
      <c r="BC1759" s="726"/>
      <c r="BD1759" s="726"/>
      <c r="BE1759" s="726"/>
      <c r="BF1759" s="726"/>
      <c r="BG1759" s="726"/>
      <c r="BH1759" s="726"/>
      <c r="BI1759" s="726"/>
      <c r="BJ1759" s="726"/>
      <c r="BK1759" s="726"/>
      <c r="BL1759" s="726"/>
    </row>
    <row r="1760" spans="1:64" ht="13.5" customHeight="1" outlineLevel="1" x14ac:dyDescent="0.25">
      <c r="A1760" s="815"/>
      <c r="B1760" s="805" t="s">
        <v>2484</v>
      </c>
      <c r="C1760" s="799"/>
      <c r="D1760" s="783"/>
      <c r="E1760" s="708" t="s">
        <v>2485</v>
      </c>
      <c r="F1760" s="705" t="s">
        <v>2263</v>
      </c>
      <c r="G1760" s="705" t="s">
        <v>2263</v>
      </c>
      <c r="H1760" s="705" t="s">
        <v>2263</v>
      </c>
      <c r="I1760" s="705" t="s">
        <v>2263</v>
      </c>
      <c r="J1760" s="705" t="s">
        <v>2263</v>
      </c>
      <c r="K1760" s="705" t="s">
        <v>2263</v>
      </c>
      <c r="L1760" s="705" t="s">
        <v>2263</v>
      </c>
      <c r="M1760" s="705" t="s">
        <v>2263</v>
      </c>
      <c r="N1760" s="705" t="s">
        <v>2263</v>
      </c>
      <c r="O1760" s="705" t="s">
        <v>2263</v>
      </c>
      <c r="P1760" s="705" t="s">
        <v>2263</v>
      </c>
      <c r="Q1760" s="705" t="s">
        <v>2263</v>
      </c>
      <c r="R1760" s="705" t="s">
        <v>2263</v>
      </c>
      <c r="S1760" s="705" t="s">
        <v>2263</v>
      </c>
      <c r="T1760" s="705" t="s">
        <v>2263</v>
      </c>
      <c r="U1760" s="705" t="s">
        <v>2263</v>
      </c>
      <c r="V1760" s="705" t="s">
        <v>2263</v>
      </c>
      <c r="W1760" s="705" t="s">
        <v>2263</v>
      </c>
      <c r="X1760" s="705" t="s">
        <v>2263</v>
      </c>
      <c r="Y1760" s="705" t="s">
        <v>2263</v>
      </c>
      <c r="Z1760" s="705" t="s">
        <v>2263</v>
      </c>
      <c r="AA1760" s="705" t="s">
        <v>2263</v>
      </c>
      <c r="AB1760" s="705" t="s">
        <v>2263</v>
      </c>
      <c r="AC1760" s="705" t="s">
        <v>2263</v>
      </c>
      <c r="AD1760" s="705" t="s">
        <v>2263</v>
      </c>
      <c r="AE1760" s="705" t="s">
        <v>2263</v>
      </c>
      <c r="AF1760" s="705" t="s">
        <v>2263</v>
      </c>
      <c r="AG1760" s="705" t="s">
        <v>2263</v>
      </c>
      <c r="AH1760" s="705" t="s">
        <v>2263</v>
      </c>
      <c r="AI1760" s="814"/>
      <c r="AJ1760" s="814"/>
      <c r="AK1760" s="814"/>
      <c r="AL1760" s="814"/>
      <c r="AM1760" s="814"/>
      <c r="AN1760" s="814"/>
      <c r="AO1760" s="814"/>
      <c r="AP1760" s="814"/>
      <c r="AQ1760" s="814"/>
      <c r="AR1760" s="814"/>
      <c r="AS1760" s="814"/>
      <c r="AT1760" s="814"/>
      <c r="AU1760" s="814"/>
      <c r="AV1760" s="814"/>
      <c r="AW1760" s="814"/>
      <c r="AX1760" s="814"/>
      <c r="AY1760" s="726"/>
      <c r="AZ1760" s="726"/>
      <c r="BA1760" s="726"/>
      <c r="BB1760" s="726"/>
      <c r="BC1760" s="726"/>
      <c r="BD1760" s="726"/>
      <c r="BE1760" s="726"/>
      <c r="BF1760" s="726"/>
      <c r="BG1760" s="726"/>
      <c r="BH1760" s="726"/>
      <c r="BI1760" s="726"/>
      <c r="BJ1760" s="726"/>
      <c r="BK1760" s="726"/>
      <c r="BL1760" s="726"/>
    </row>
    <row r="1761" spans="1:64" ht="13.5" customHeight="1" outlineLevel="1" x14ac:dyDescent="0.25">
      <c r="A1761" s="815"/>
      <c r="B1761" s="805" t="s">
        <v>2486</v>
      </c>
      <c r="C1761" s="799"/>
      <c r="D1761" s="783"/>
      <c r="E1761" s="708" t="s">
        <v>2487</v>
      </c>
      <c r="F1761" s="705" t="s">
        <v>2263</v>
      </c>
      <c r="G1761" s="705" t="s">
        <v>2263</v>
      </c>
      <c r="H1761" s="705" t="s">
        <v>2263</v>
      </c>
      <c r="I1761" s="705" t="s">
        <v>2263</v>
      </c>
      <c r="J1761" s="705" t="s">
        <v>2263</v>
      </c>
      <c r="K1761" s="705" t="s">
        <v>2263</v>
      </c>
      <c r="L1761" s="705" t="s">
        <v>2263</v>
      </c>
      <c r="M1761" s="705" t="s">
        <v>2263</v>
      </c>
      <c r="N1761" s="705" t="s">
        <v>2263</v>
      </c>
      <c r="O1761" s="705" t="s">
        <v>2263</v>
      </c>
      <c r="P1761" s="705" t="s">
        <v>2263</v>
      </c>
      <c r="Q1761" s="705" t="s">
        <v>2263</v>
      </c>
      <c r="R1761" s="705" t="s">
        <v>2263</v>
      </c>
      <c r="S1761" s="705" t="s">
        <v>2263</v>
      </c>
      <c r="T1761" s="705" t="s">
        <v>2263</v>
      </c>
      <c r="U1761" s="705" t="s">
        <v>2263</v>
      </c>
      <c r="V1761" s="705" t="s">
        <v>2263</v>
      </c>
      <c r="W1761" s="705" t="s">
        <v>2263</v>
      </c>
      <c r="X1761" s="705" t="s">
        <v>2263</v>
      </c>
      <c r="Y1761" s="705" t="s">
        <v>2263</v>
      </c>
      <c r="Z1761" s="705" t="s">
        <v>2263</v>
      </c>
      <c r="AA1761" s="705" t="s">
        <v>2263</v>
      </c>
      <c r="AB1761" s="705" t="s">
        <v>2263</v>
      </c>
      <c r="AC1761" s="705" t="s">
        <v>2263</v>
      </c>
      <c r="AD1761" s="705" t="s">
        <v>2263</v>
      </c>
      <c r="AE1761" s="705" t="s">
        <v>2263</v>
      </c>
      <c r="AF1761" s="705" t="s">
        <v>2263</v>
      </c>
      <c r="AG1761" s="705" t="s">
        <v>2263</v>
      </c>
      <c r="AH1761" s="705" t="s">
        <v>2263</v>
      </c>
      <c r="AI1761" s="814"/>
      <c r="AJ1761" s="814"/>
      <c r="AK1761" s="814"/>
      <c r="AL1761" s="814"/>
      <c r="AM1761" s="814"/>
      <c r="AN1761" s="814"/>
      <c r="AO1761" s="814"/>
      <c r="AP1761" s="814"/>
      <c r="AQ1761" s="814"/>
      <c r="AR1761" s="814"/>
      <c r="AS1761" s="814"/>
      <c r="AT1761" s="814"/>
      <c r="AU1761" s="814"/>
      <c r="AV1761" s="814"/>
      <c r="AW1761" s="814"/>
      <c r="AX1761" s="814"/>
      <c r="AY1761" s="726"/>
      <c r="AZ1761" s="726"/>
      <c r="BA1761" s="726"/>
      <c r="BB1761" s="726"/>
      <c r="BC1761" s="726"/>
      <c r="BD1761" s="726"/>
      <c r="BE1761" s="726"/>
      <c r="BF1761" s="726"/>
      <c r="BG1761" s="726"/>
      <c r="BH1761" s="726"/>
      <c r="BI1761" s="726"/>
      <c r="BJ1761" s="726"/>
      <c r="BK1761" s="726"/>
      <c r="BL1761" s="726"/>
    </row>
    <row r="1762" spans="1:64" ht="13.5" customHeight="1" outlineLevel="1" x14ac:dyDescent="0.25">
      <c r="A1762" s="815"/>
      <c r="B1762" s="805" t="s">
        <v>2488</v>
      </c>
      <c r="C1762" s="799"/>
      <c r="D1762" s="783"/>
      <c r="E1762" s="708" t="s">
        <v>2489</v>
      </c>
      <c r="F1762" s="705" t="s">
        <v>2263</v>
      </c>
      <c r="G1762" s="705" t="s">
        <v>2263</v>
      </c>
      <c r="H1762" s="705" t="s">
        <v>2263</v>
      </c>
      <c r="I1762" s="705" t="s">
        <v>2263</v>
      </c>
      <c r="J1762" s="705" t="s">
        <v>2263</v>
      </c>
      <c r="K1762" s="705" t="s">
        <v>2263</v>
      </c>
      <c r="L1762" s="705" t="s">
        <v>2263</v>
      </c>
      <c r="M1762" s="705" t="s">
        <v>2263</v>
      </c>
      <c r="N1762" s="705" t="s">
        <v>2263</v>
      </c>
      <c r="O1762" s="705" t="s">
        <v>2263</v>
      </c>
      <c r="P1762" s="705" t="s">
        <v>2263</v>
      </c>
      <c r="Q1762" s="705" t="s">
        <v>2263</v>
      </c>
      <c r="R1762" s="705" t="s">
        <v>2263</v>
      </c>
      <c r="S1762" s="705" t="s">
        <v>2263</v>
      </c>
      <c r="T1762" s="705" t="s">
        <v>2263</v>
      </c>
      <c r="U1762" s="705" t="s">
        <v>2263</v>
      </c>
      <c r="V1762" s="705" t="s">
        <v>2263</v>
      </c>
      <c r="W1762" s="705" t="s">
        <v>2263</v>
      </c>
      <c r="X1762" s="705" t="s">
        <v>2263</v>
      </c>
      <c r="Y1762" s="705" t="s">
        <v>2263</v>
      </c>
      <c r="Z1762" s="705" t="s">
        <v>2263</v>
      </c>
      <c r="AA1762" s="705" t="s">
        <v>2263</v>
      </c>
      <c r="AB1762" s="705" t="s">
        <v>2263</v>
      </c>
      <c r="AC1762" s="705" t="s">
        <v>2263</v>
      </c>
      <c r="AD1762" s="705" t="s">
        <v>2263</v>
      </c>
      <c r="AE1762" s="705" t="s">
        <v>2263</v>
      </c>
      <c r="AF1762" s="705" t="s">
        <v>2263</v>
      </c>
      <c r="AG1762" s="705" t="s">
        <v>2263</v>
      </c>
      <c r="AH1762" s="705" t="s">
        <v>2263</v>
      </c>
      <c r="AI1762" s="814"/>
      <c r="AJ1762" s="814"/>
      <c r="AK1762" s="814"/>
      <c r="AL1762" s="814"/>
      <c r="AM1762" s="814"/>
      <c r="AN1762" s="814"/>
      <c r="AO1762" s="814"/>
      <c r="AP1762" s="814"/>
      <c r="AQ1762" s="814"/>
      <c r="AR1762" s="814"/>
      <c r="AS1762" s="814"/>
      <c r="AT1762" s="814"/>
      <c r="AU1762" s="814"/>
      <c r="AV1762" s="814"/>
      <c r="AW1762" s="814"/>
      <c r="AX1762" s="814"/>
      <c r="AY1762" s="726"/>
      <c r="AZ1762" s="726"/>
      <c r="BA1762" s="726"/>
      <c r="BB1762" s="726"/>
      <c r="BC1762" s="726"/>
      <c r="BD1762" s="726"/>
      <c r="BE1762" s="726"/>
      <c r="BF1762" s="726"/>
      <c r="BG1762" s="726"/>
      <c r="BH1762" s="726"/>
      <c r="BI1762" s="726"/>
      <c r="BJ1762" s="726"/>
      <c r="BK1762" s="726"/>
      <c r="BL1762" s="726"/>
    </row>
    <row r="1763" spans="1:64" ht="13.5" customHeight="1" outlineLevel="1" x14ac:dyDescent="0.25">
      <c r="A1763" s="815"/>
      <c r="B1763" s="805"/>
      <c r="C1763" s="799"/>
      <c r="D1763" s="783"/>
      <c r="E1763" s="708"/>
      <c r="F1763" s="705" t="s">
        <v>976</v>
      </c>
      <c r="G1763" s="705" t="s">
        <v>976</v>
      </c>
      <c r="H1763" s="705" t="s">
        <v>976</v>
      </c>
      <c r="I1763" s="705" t="s">
        <v>976</v>
      </c>
      <c r="J1763" s="705" t="s">
        <v>976</v>
      </c>
      <c r="K1763" s="705" t="s">
        <v>976</v>
      </c>
      <c r="L1763" s="705" t="s">
        <v>976</v>
      </c>
      <c r="M1763" s="705" t="s">
        <v>976</v>
      </c>
      <c r="N1763" s="705" t="s">
        <v>976</v>
      </c>
      <c r="O1763" s="705" t="s">
        <v>976</v>
      </c>
      <c r="P1763" s="705" t="s">
        <v>976</v>
      </c>
      <c r="Q1763" s="705" t="s">
        <v>976</v>
      </c>
      <c r="R1763" s="705" t="s">
        <v>976</v>
      </c>
      <c r="S1763" s="705" t="s">
        <v>976</v>
      </c>
      <c r="T1763" s="705" t="s">
        <v>976</v>
      </c>
      <c r="U1763" s="705" t="s">
        <v>976</v>
      </c>
      <c r="V1763" s="705" t="s">
        <v>976</v>
      </c>
      <c r="W1763" s="705" t="s">
        <v>976</v>
      </c>
      <c r="X1763" s="705" t="s">
        <v>976</v>
      </c>
      <c r="Y1763" s="705" t="s">
        <v>976</v>
      </c>
      <c r="Z1763" s="705" t="s">
        <v>976</v>
      </c>
      <c r="AA1763" s="705" t="s">
        <v>976</v>
      </c>
      <c r="AB1763" s="705" t="s">
        <v>976</v>
      </c>
      <c r="AC1763" s="705" t="s">
        <v>976</v>
      </c>
      <c r="AD1763" s="705" t="s">
        <v>976</v>
      </c>
      <c r="AE1763" s="705" t="s">
        <v>976</v>
      </c>
      <c r="AF1763" s="705" t="s">
        <v>976</v>
      </c>
      <c r="AG1763" s="705" t="s">
        <v>976</v>
      </c>
      <c r="AH1763" s="705" t="s">
        <v>976</v>
      </c>
      <c r="AI1763" s="814"/>
      <c r="AJ1763" s="814"/>
      <c r="AK1763" s="814"/>
      <c r="AL1763" s="814"/>
      <c r="AM1763" s="814"/>
      <c r="AN1763" s="814"/>
      <c r="AO1763" s="814"/>
      <c r="AP1763" s="814"/>
      <c r="AQ1763" s="814"/>
      <c r="AR1763" s="814"/>
      <c r="AS1763" s="814"/>
      <c r="AT1763" s="814"/>
      <c r="AU1763" s="814"/>
      <c r="AV1763" s="814"/>
      <c r="AW1763" s="814"/>
      <c r="AX1763" s="814"/>
      <c r="AY1763" s="726"/>
      <c r="AZ1763" s="726"/>
      <c r="BA1763" s="726"/>
      <c r="BB1763" s="726"/>
      <c r="BC1763" s="726"/>
      <c r="BD1763" s="726"/>
      <c r="BE1763" s="726"/>
      <c r="BF1763" s="726"/>
      <c r="BG1763" s="726"/>
      <c r="BH1763" s="726"/>
      <c r="BI1763" s="726"/>
      <c r="BJ1763" s="726"/>
      <c r="BK1763" s="726"/>
      <c r="BL1763" s="726"/>
    </row>
    <row r="1764" spans="1:64" ht="13.5" customHeight="1" outlineLevel="1" x14ac:dyDescent="0.25">
      <c r="A1764" s="815"/>
      <c r="B1764" s="805" t="s">
        <v>2490</v>
      </c>
      <c r="C1764" s="799"/>
      <c r="D1764" s="783"/>
      <c r="E1764" s="708" t="s">
        <v>2491</v>
      </c>
      <c r="F1764" s="705" t="s">
        <v>2263</v>
      </c>
      <c r="G1764" s="705" t="s">
        <v>2263</v>
      </c>
      <c r="H1764" s="705" t="s">
        <v>2263</v>
      </c>
      <c r="I1764" s="705" t="s">
        <v>2263</v>
      </c>
      <c r="J1764" s="705" t="s">
        <v>2263</v>
      </c>
      <c r="K1764" s="705" t="s">
        <v>2263</v>
      </c>
      <c r="L1764" s="705" t="s">
        <v>2263</v>
      </c>
      <c r="M1764" s="705" t="s">
        <v>2263</v>
      </c>
      <c r="N1764" s="705" t="s">
        <v>2263</v>
      </c>
      <c r="O1764" s="705" t="s">
        <v>2263</v>
      </c>
      <c r="P1764" s="705" t="s">
        <v>2263</v>
      </c>
      <c r="Q1764" s="705" t="s">
        <v>2263</v>
      </c>
      <c r="R1764" s="705" t="s">
        <v>2263</v>
      </c>
      <c r="S1764" s="705" t="s">
        <v>2263</v>
      </c>
      <c r="T1764" s="705" t="s">
        <v>2263</v>
      </c>
      <c r="U1764" s="705" t="s">
        <v>2263</v>
      </c>
      <c r="V1764" s="705" t="s">
        <v>2263</v>
      </c>
      <c r="W1764" s="705" t="s">
        <v>2263</v>
      </c>
      <c r="X1764" s="705" t="s">
        <v>2263</v>
      </c>
      <c r="Y1764" s="705" t="s">
        <v>2263</v>
      </c>
      <c r="Z1764" s="705" t="s">
        <v>2263</v>
      </c>
      <c r="AA1764" s="705" t="s">
        <v>2263</v>
      </c>
      <c r="AB1764" s="705" t="s">
        <v>2263</v>
      </c>
      <c r="AC1764" s="705" t="s">
        <v>2263</v>
      </c>
      <c r="AD1764" s="705" t="s">
        <v>2263</v>
      </c>
      <c r="AE1764" s="705" t="s">
        <v>2263</v>
      </c>
      <c r="AF1764" s="705" t="s">
        <v>2263</v>
      </c>
      <c r="AG1764" s="705" t="s">
        <v>2263</v>
      </c>
      <c r="AH1764" s="705" t="s">
        <v>2263</v>
      </c>
      <c r="AI1764" s="814"/>
      <c r="AJ1764" s="814"/>
      <c r="AK1764" s="814"/>
      <c r="AL1764" s="814"/>
      <c r="AM1764" s="814"/>
      <c r="AN1764" s="814"/>
      <c r="AO1764" s="814"/>
      <c r="AP1764" s="814"/>
      <c r="AQ1764" s="814"/>
      <c r="AR1764" s="814"/>
      <c r="AS1764" s="814"/>
      <c r="AT1764" s="814"/>
      <c r="AU1764" s="814"/>
      <c r="AV1764" s="814"/>
      <c r="AW1764" s="814"/>
      <c r="AX1764" s="814"/>
      <c r="AY1764" s="726"/>
      <c r="AZ1764" s="726"/>
      <c r="BA1764" s="726"/>
      <c r="BB1764" s="726"/>
      <c r="BC1764" s="726"/>
      <c r="BD1764" s="726"/>
      <c r="BE1764" s="726"/>
      <c r="BF1764" s="726"/>
      <c r="BG1764" s="726"/>
      <c r="BH1764" s="726"/>
      <c r="BI1764" s="726"/>
      <c r="BJ1764" s="726"/>
      <c r="BK1764" s="726"/>
      <c r="BL1764" s="726"/>
    </row>
    <row r="1765" spans="1:64" ht="13.5" customHeight="1" outlineLevel="1" x14ac:dyDescent="0.25">
      <c r="A1765" s="815"/>
      <c r="B1765" s="805" t="s">
        <v>2492</v>
      </c>
      <c r="C1765" s="799"/>
      <c r="D1765" s="783"/>
      <c r="E1765" s="708" t="s">
        <v>2493</v>
      </c>
      <c r="F1765" s="705" t="s">
        <v>2263</v>
      </c>
      <c r="G1765" s="705" t="s">
        <v>2263</v>
      </c>
      <c r="H1765" s="705" t="s">
        <v>2263</v>
      </c>
      <c r="I1765" s="705" t="s">
        <v>2263</v>
      </c>
      <c r="J1765" s="705" t="s">
        <v>2263</v>
      </c>
      <c r="K1765" s="705" t="s">
        <v>2263</v>
      </c>
      <c r="L1765" s="705" t="s">
        <v>2263</v>
      </c>
      <c r="M1765" s="705" t="s">
        <v>2263</v>
      </c>
      <c r="N1765" s="705" t="s">
        <v>2263</v>
      </c>
      <c r="O1765" s="705" t="s">
        <v>2263</v>
      </c>
      <c r="P1765" s="705" t="s">
        <v>2263</v>
      </c>
      <c r="Q1765" s="705" t="s">
        <v>2263</v>
      </c>
      <c r="R1765" s="705" t="s">
        <v>2263</v>
      </c>
      <c r="S1765" s="705" t="s">
        <v>2263</v>
      </c>
      <c r="T1765" s="705" t="s">
        <v>2263</v>
      </c>
      <c r="U1765" s="705" t="s">
        <v>2263</v>
      </c>
      <c r="V1765" s="705" t="s">
        <v>2263</v>
      </c>
      <c r="W1765" s="705" t="s">
        <v>2263</v>
      </c>
      <c r="X1765" s="705" t="s">
        <v>2263</v>
      </c>
      <c r="Y1765" s="705" t="s">
        <v>2263</v>
      </c>
      <c r="Z1765" s="705" t="s">
        <v>2263</v>
      </c>
      <c r="AA1765" s="705" t="s">
        <v>2263</v>
      </c>
      <c r="AB1765" s="705" t="s">
        <v>2263</v>
      </c>
      <c r="AC1765" s="705" t="s">
        <v>2263</v>
      </c>
      <c r="AD1765" s="705" t="s">
        <v>2263</v>
      </c>
      <c r="AE1765" s="705" t="s">
        <v>2263</v>
      </c>
      <c r="AF1765" s="705" t="s">
        <v>2263</v>
      </c>
      <c r="AG1765" s="705" t="s">
        <v>2263</v>
      </c>
      <c r="AH1765" s="705" t="s">
        <v>2263</v>
      </c>
      <c r="AI1765" s="814"/>
      <c r="AJ1765" s="814"/>
      <c r="AK1765" s="814"/>
      <c r="AL1765" s="814"/>
      <c r="AM1765" s="814"/>
      <c r="AN1765" s="814"/>
      <c r="AO1765" s="814"/>
      <c r="AP1765" s="814"/>
      <c r="AQ1765" s="814"/>
      <c r="AR1765" s="814"/>
      <c r="AS1765" s="814"/>
      <c r="AT1765" s="814"/>
      <c r="AU1765" s="814"/>
      <c r="AV1765" s="814"/>
      <c r="AW1765" s="814"/>
      <c r="AX1765" s="814"/>
      <c r="AY1765" s="726"/>
      <c r="AZ1765" s="726"/>
      <c r="BA1765" s="726"/>
      <c r="BB1765" s="726"/>
      <c r="BC1765" s="726"/>
      <c r="BD1765" s="726"/>
      <c r="BE1765" s="726"/>
      <c r="BF1765" s="726"/>
      <c r="BG1765" s="726"/>
      <c r="BH1765" s="726"/>
      <c r="BI1765" s="726"/>
      <c r="BJ1765" s="726"/>
      <c r="BK1765" s="726"/>
      <c r="BL1765" s="726"/>
    </row>
    <row r="1766" spans="1:64" ht="13.5" customHeight="1" outlineLevel="1" x14ac:dyDescent="0.25">
      <c r="A1766" s="815"/>
      <c r="B1766" s="805" t="s">
        <v>2494</v>
      </c>
      <c r="C1766" s="799"/>
      <c r="D1766" s="783"/>
      <c r="E1766" s="708" t="s">
        <v>2495</v>
      </c>
      <c r="F1766" s="705" t="s">
        <v>2263</v>
      </c>
      <c r="G1766" s="705" t="s">
        <v>2263</v>
      </c>
      <c r="H1766" s="705" t="s">
        <v>2263</v>
      </c>
      <c r="I1766" s="705" t="s">
        <v>2263</v>
      </c>
      <c r="J1766" s="705" t="s">
        <v>2263</v>
      </c>
      <c r="K1766" s="705" t="s">
        <v>2263</v>
      </c>
      <c r="L1766" s="705" t="s">
        <v>2263</v>
      </c>
      <c r="M1766" s="705" t="s">
        <v>2263</v>
      </c>
      <c r="N1766" s="705" t="s">
        <v>2263</v>
      </c>
      <c r="O1766" s="705" t="s">
        <v>2263</v>
      </c>
      <c r="P1766" s="705" t="s">
        <v>2263</v>
      </c>
      <c r="Q1766" s="705" t="s">
        <v>2263</v>
      </c>
      <c r="R1766" s="705" t="s">
        <v>2263</v>
      </c>
      <c r="S1766" s="705" t="s">
        <v>2263</v>
      </c>
      <c r="T1766" s="705" t="s">
        <v>2263</v>
      </c>
      <c r="U1766" s="705" t="s">
        <v>2263</v>
      </c>
      <c r="V1766" s="705" t="s">
        <v>2263</v>
      </c>
      <c r="W1766" s="705" t="s">
        <v>2263</v>
      </c>
      <c r="X1766" s="705" t="s">
        <v>2263</v>
      </c>
      <c r="Y1766" s="705" t="s">
        <v>2263</v>
      </c>
      <c r="Z1766" s="705" t="s">
        <v>2263</v>
      </c>
      <c r="AA1766" s="705" t="s">
        <v>2263</v>
      </c>
      <c r="AB1766" s="705" t="s">
        <v>2263</v>
      </c>
      <c r="AC1766" s="705" t="s">
        <v>2263</v>
      </c>
      <c r="AD1766" s="705" t="s">
        <v>2263</v>
      </c>
      <c r="AE1766" s="705" t="s">
        <v>2263</v>
      </c>
      <c r="AF1766" s="705" t="s">
        <v>2263</v>
      </c>
      <c r="AG1766" s="705" t="s">
        <v>2263</v>
      </c>
      <c r="AH1766" s="705" t="s">
        <v>2263</v>
      </c>
      <c r="AI1766" s="814"/>
      <c r="AJ1766" s="814"/>
      <c r="AK1766" s="814"/>
      <c r="AL1766" s="814"/>
      <c r="AM1766" s="814"/>
      <c r="AN1766" s="814"/>
      <c r="AO1766" s="814"/>
      <c r="AP1766" s="814"/>
      <c r="AQ1766" s="814"/>
      <c r="AR1766" s="814"/>
      <c r="AS1766" s="814"/>
      <c r="AT1766" s="814"/>
      <c r="AU1766" s="814"/>
      <c r="AV1766" s="814"/>
      <c r="AW1766" s="814"/>
      <c r="AX1766" s="814"/>
      <c r="AY1766" s="726"/>
      <c r="AZ1766" s="726"/>
      <c r="BA1766" s="726"/>
      <c r="BB1766" s="726"/>
      <c r="BC1766" s="726"/>
      <c r="BD1766" s="726"/>
      <c r="BE1766" s="726"/>
      <c r="BF1766" s="726"/>
      <c r="BG1766" s="726"/>
      <c r="BH1766" s="726"/>
      <c r="BI1766" s="726"/>
      <c r="BJ1766" s="726"/>
      <c r="BK1766" s="726"/>
      <c r="BL1766" s="726"/>
    </row>
    <row r="1767" spans="1:64" ht="13.5" customHeight="1" outlineLevel="1" x14ac:dyDescent="0.25">
      <c r="A1767" s="815"/>
      <c r="B1767" s="805" t="s">
        <v>2496</v>
      </c>
      <c r="C1767" s="799"/>
      <c r="D1767" s="783"/>
      <c r="E1767" s="708" t="s">
        <v>2497</v>
      </c>
      <c r="F1767" s="705" t="s">
        <v>2263</v>
      </c>
      <c r="G1767" s="705" t="s">
        <v>2263</v>
      </c>
      <c r="H1767" s="705" t="s">
        <v>2263</v>
      </c>
      <c r="I1767" s="705" t="s">
        <v>2263</v>
      </c>
      <c r="J1767" s="705" t="s">
        <v>2263</v>
      </c>
      <c r="K1767" s="705" t="s">
        <v>2263</v>
      </c>
      <c r="L1767" s="705" t="s">
        <v>2263</v>
      </c>
      <c r="M1767" s="705" t="s">
        <v>2263</v>
      </c>
      <c r="N1767" s="705" t="s">
        <v>2263</v>
      </c>
      <c r="O1767" s="705" t="s">
        <v>2263</v>
      </c>
      <c r="P1767" s="705" t="s">
        <v>2263</v>
      </c>
      <c r="Q1767" s="705" t="s">
        <v>2263</v>
      </c>
      <c r="R1767" s="705" t="s">
        <v>2263</v>
      </c>
      <c r="S1767" s="705" t="s">
        <v>2263</v>
      </c>
      <c r="T1767" s="705" t="s">
        <v>2263</v>
      </c>
      <c r="U1767" s="705" t="s">
        <v>2263</v>
      </c>
      <c r="V1767" s="705" t="s">
        <v>2263</v>
      </c>
      <c r="W1767" s="705" t="s">
        <v>2263</v>
      </c>
      <c r="X1767" s="705" t="s">
        <v>2263</v>
      </c>
      <c r="Y1767" s="705" t="s">
        <v>2263</v>
      </c>
      <c r="Z1767" s="705" t="s">
        <v>2263</v>
      </c>
      <c r="AA1767" s="705" t="s">
        <v>2263</v>
      </c>
      <c r="AB1767" s="705" t="s">
        <v>2263</v>
      </c>
      <c r="AC1767" s="705" t="s">
        <v>2263</v>
      </c>
      <c r="AD1767" s="705" t="s">
        <v>2263</v>
      </c>
      <c r="AE1767" s="705" t="s">
        <v>2263</v>
      </c>
      <c r="AF1767" s="705" t="s">
        <v>2263</v>
      </c>
      <c r="AG1767" s="705" t="s">
        <v>2263</v>
      </c>
      <c r="AH1767" s="705" t="s">
        <v>2263</v>
      </c>
      <c r="AI1767" s="814"/>
      <c r="AJ1767" s="814"/>
      <c r="AK1767" s="814"/>
      <c r="AL1767" s="814"/>
      <c r="AM1767" s="814"/>
      <c r="AN1767" s="814"/>
      <c r="AO1767" s="814"/>
      <c r="AP1767" s="814"/>
      <c r="AQ1767" s="814"/>
      <c r="AR1767" s="814"/>
      <c r="AS1767" s="814"/>
      <c r="AT1767" s="814"/>
      <c r="AU1767" s="814"/>
      <c r="AV1767" s="814"/>
      <c r="AW1767" s="814"/>
      <c r="AX1767" s="814"/>
      <c r="AY1767" s="726"/>
      <c r="AZ1767" s="726"/>
      <c r="BA1767" s="726"/>
      <c r="BB1767" s="726"/>
      <c r="BC1767" s="726"/>
      <c r="BD1767" s="726"/>
      <c r="BE1767" s="726"/>
      <c r="BF1767" s="726"/>
      <c r="BG1767" s="726"/>
      <c r="BH1767" s="726"/>
      <c r="BI1767" s="726"/>
      <c r="BJ1767" s="726"/>
      <c r="BK1767" s="726"/>
      <c r="BL1767" s="726"/>
    </row>
    <row r="1768" spans="1:64" ht="13.5" customHeight="1" outlineLevel="1" x14ac:dyDescent="0.25">
      <c r="A1768" s="815"/>
      <c r="B1768" s="805"/>
      <c r="C1768" s="799"/>
      <c r="D1768" s="783"/>
      <c r="E1768" s="708"/>
      <c r="F1768" s="705" t="s">
        <v>976</v>
      </c>
      <c r="G1768" s="705" t="s">
        <v>976</v>
      </c>
      <c r="H1768" s="705" t="s">
        <v>976</v>
      </c>
      <c r="I1768" s="705" t="s">
        <v>976</v>
      </c>
      <c r="J1768" s="705" t="s">
        <v>976</v>
      </c>
      <c r="K1768" s="705" t="s">
        <v>976</v>
      </c>
      <c r="L1768" s="705" t="s">
        <v>976</v>
      </c>
      <c r="M1768" s="705" t="s">
        <v>976</v>
      </c>
      <c r="N1768" s="705" t="s">
        <v>976</v>
      </c>
      <c r="O1768" s="705" t="s">
        <v>976</v>
      </c>
      <c r="P1768" s="705" t="s">
        <v>976</v>
      </c>
      <c r="Q1768" s="705" t="s">
        <v>976</v>
      </c>
      <c r="R1768" s="705" t="s">
        <v>976</v>
      </c>
      <c r="S1768" s="705" t="s">
        <v>976</v>
      </c>
      <c r="T1768" s="705" t="s">
        <v>976</v>
      </c>
      <c r="U1768" s="705" t="s">
        <v>976</v>
      </c>
      <c r="V1768" s="705" t="s">
        <v>976</v>
      </c>
      <c r="W1768" s="705" t="s">
        <v>976</v>
      </c>
      <c r="X1768" s="705" t="s">
        <v>976</v>
      </c>
      <c r="Y1768" s="705" t="s">
        <v>976</v>
      </c>
      <c r="Z1768" s="705" t="s">
        <v>976</v>
      </c>
      <c r="AA1768" s="705" t="s">
        <v>976</v>
      </c>
      <c r="AB1768" s="705" t="s">
        <v>976</v>
      </c>
      <c r="AC1768" s="705" t="s">
        <v>976</v>
      </c>
      <c r="AD1768" s="705" t="s">
        <v>976</v>
      </c>
      <c r="AE1768" s="705" t="s">
        <v>976</v>
      </c>
      <c r="AF1768" s="705" t="s">
        <v>976</v>
      </c>
      <c r="AG1768" s="705" t="s">
        <v>976</v>
      </c>
      <c r="AH1768" s="705" t="s">
        <v>976</v>
      </c>
      <c r="AI1768" s="814"/>
      <c r="AJ1768" s="814"/>
      <c r="AK1768" s="814"/>
      <c r="AL1768" s="814"/>
      <c r="AM1768" s="814"/>
      <c r="AN1768" s="814"/>
      <c r="AO1768" s="814"/>
      <c r="AP1768" s="814"/>
      <c r="AQ1768" s="814"/>
      <c r="AR1768" s="814"/>
      <c r="AS1768" s="814"/>
      <c r="AT1768" s="814"/>
      <c r="AU1768" s="814"/>
      <c r="AV1768" s="814"/>
      <c r="AW1768" s="814"/>
      <c r="AX1768" s="814"/>
      <c r="AY1768" s="726"/>
      <c r="AZ1768" s="726"/>
      <c r="BA1768" s="726"/>
      <c r="BB1768" s="726"/>
      <c r="BC1768" s="726"/>
      <c r="BD1768" s="726"/>
      <c r="BE1768" s="726"/>
      <c r="BF1768" s="726"/>
      <c r="BG1768" s="726"/>
      <c r="BH1768" s="726"/>
      <c r="BI1768" s="726"/>
      <c r="BJ1768" s="726"/>
      <c r="BK1768" s="726"/>
      <c r="BL1768" s="726"/>
    </row>
    <row r="1769" spans="1:64" ht="13.5" customHeight="1" outlineLevel="1" x14ac:dyDescent="0.25">
      <c r="A1769" s="815"/>
      <c r="B1769" s="805" t="s">
        <v>2498</v>
      </c>
      <c r="C1769" s="799"/>
      <c r="D1769" s="783"/>
      <c r="E1769" s="708" t="s">
        <v>2499</v>
      </c>
      <c r="F1769" s="705" t="s">
        <v>2263</v>
      </c>
      <c r="G1769" s="705" t="s">
        <v>2263</v>
      </c>
      <c r="H1769" s="705" t="s">
        <v>2263</v>
      </c>
      <c r="I1769" s="705" t="s">
        <v>2263</v>
      </c>
      <c r="J1769" s="705" t="s">
        <v>2263</v>
      </c>
      <c r="K1769" s="705" t="s">
        <v>2263</v>
      </c>
      <c r="L1769" s="705" t="s">
        <v>2263</v>
      </c>
      <c r="M1769" s="705" t="s">
        <v>2263</v>
      </c>
      <c r="N1769" s="705" t="s">
        <v>2263</v>
      </c>
      <c r="O1769" s="705" t="s">
        <v>2263</v>
      </c>
      <c r="P1769" s="705" t="s">
        <v>2263</v>
      </c>
      <c r="Q1769" s="705" t="s">
        <v>2263</v>
      </c>
      <c r="R1769" s="705" t="s">
        <v>2263</v>
      </c>
      <c r="S1769" s="705" t="s">
        <v>2263</v>
      </c>
      <c r="T1769" s="705" t="s">
        <v>2263</v>
      </c>
      <c r="U1769" s="705" t="s">
        <v>2263</v>
      </c>
      <c r="V1769" s="705" t="s">
        <v>2263</v>
      </c>
      <c r="W1769" s="705" t="s">
        <v>2263</v>
      </c>
      <c r="X1769" s="705" t="s">
        <v>2263</v>
      </c>
      <c r="Y1769" s="705" t="s">
        <v>2263</v>
      </c>
      <c r="Z1769" s="705" t="s">
        <v>2263</v>
      </c>
      <c r="AA1769" s="705" t="s">
        <v>2263</v>
      </c>
      <c r="AB1769" s="705" t="s">
        <v>2263</v>
      </c>
      <c r="AC1769" s="705" t="s">
        <v>2263</v>
      </c>
      <c r="AD1769" s="705" t="s">
        <v>2263</v>
      </c>
      <c r="AE1769" s="705" t="s">
        <v>2263</v>
      </c>
      <c r="AF1769" s="705" t="s">
        <v>2263</v>
      </c>
      <c r="AG1769" s="705" t="s">
        <v>2263</v>
      </c>
      <c r="AH1769" s="705" t="s">
        <v>2263</v>
      </c>
      <c r="AI1769" s="814"/>
      <c r="AJ1769" s="814"/>
      <c r="AK1769" s="814"/>
      <c r="AL1769" s="814"/>
      <c r="AM1769" s="814"/>
      <c r="AN1769" s="814"/>
      <c r="AO1769" s="814"/>
      <c r="AP1769" s="814"/>
      <c r="AQ1769" s="814"/>
      <c r="AR1769" s="814"/>
      <c r="AS1769" s="814"/>
      <c r="AT1769" s="814"/>
      <c r="AU1769" s="814"/>
      <c r="AV1769" s="814"/>
      <c r="AW1769" s="814"/>
      <c r="AX1769" s="814"/>
      <c r="AY1769" s="726"/>
      <c r="AZ1769" s="726"/>
      <c r="BA1769" s="726"/>
      <c r="BB1769" s="726"/>
      <c r="BC1769" s="726"/>
      <c r="BD1769" s="726"/>
      <c r="BE1769" s="726"/>
      <c r="BF1769" s="726"/>
      <c r="BG1769" s="726"/>
      <c r="BH1769" s="726"/>
      <c r="BI1769" s="726"/>
      <c r="BJ1769" s="726"/>
      <c r="BK1769" s="726"/>
      <c r="BL1769" s="726"/>
    </row>
    <row r="1770" spans="1:64" ht="13.5" customHeight="1" outlineLevel="1" x14ac:dyDescent="0.25">
      <c r="A1770" s="815"/>
      <c r="B1770" s="805" t="s">
        <v>2500</v>
      </c>
      <c r="C1770" s="799"/>
      <c r="D1770" s="783"/>
      <c r="E1770" s="708" t="s">
        <v>2501</v>
      </c>
      <c r="F1770" s="705" t="s">
        <v>2263</v>
      </c>
      <c r="G1770" s="705" t="s">
        <v>2263</v>
      </c>
      <c r="H1770" s="705" t="s">
        <v>2263</v>
      </c>
      <c r="I1770" s="705" t="s">
        <v>2263</v>
      </c>
      <c r="J1770" s="705" t="s">
        <v>2263</v>
      </c>
      <c r="K1770" s="705" t="s">
        <v>2263</v>
      </c>
      <c r="L1770" s="705" t="s">
        <v>2263</v>
      </c>
      <c r="M1770" s="705" t="s">
        <v>2263</v>
      </c>
      <c r="N1770" s="705" t="s">
        <v>2263</v>
      </c>
      <c r="O1770" s="705" t="s">
        <v>2263</v>
      </c>
      <c r="P1770" s="705" t="s">
        <v>2263</v>
      </c>
      <c r="Q1770" s="705" t="s">
        <v>2263</v>
      </c>
      <c r="R1770" s="705" t="s">
        <v>2263</v>
      </c>
      <c r="S1770" s="705" t="s">
        <v>2263</v>
      </c>
      <c r="T1770" s="705" t="s">
        <v>2263</v>
      </c>
      <c r="U1770" s="705" t="s">
        <v>2263</v>
      </c>
      <c r="V1770" s="705" t="s">
        <v>2263</v>
      </c>
      <c r="W1770" s="705" t="s">
        <v>2263</v>
      </c>
      <c r="X1770" s="705" t="s">
        <v>2263</v>
      </c>
      <c r="Y1770" s="705" t="s">
        <v>2263</v>
      </c>
      <c r="Z1770" s="705" t="s">
        <v>2263</v>
      </c>
      <c r="AA1770" s="705" t="s">
        <v>2263</v>
      </c>
      <c r="AB1770" s="705" t="s">
        <v>2263</v>
      </c>
      <c r="AC1770" s="705" t="s">
        <v>2263</v>
      </c>
      <c r="AD1770" s="705" t="s">
        <v>2263</v>
      </c>
      <c r="AE1770" s="705" t="s">
        <v>2263</v>
      </c>
      <c r="AF1770" s="705" t="s">
        <v>2263</v>
      </c>
      <c r="AG1770" s="705" t="s">
        <v>2263</v>
      </c>
      <c r="AH1770" s="705" t="s">
        <v>2263</v>
      </c>
      <c r="AI1770" s="814"/>
      <c r="AJ1770" s="814"/>
      <c r="AK1770" s="814"/>
      <c r="AL1770" s="814"/>
      <c r="AM1770" s="814"/>
      <c r="AN1770" s="814"/>
      <c r="AO1770" s="814"/>
      <c r="AP1770" s="814"/>
      <c r="AQ1770" s="814"/>
      <c r="AR1770" s="814"/>
      <c r="AS1770" s="814"/>
      <c r="AT1770" s="814"/>
      <c r="AU1770" s="814"/>
      <c r="AV1770" s="814"/>
      <c r="AW1770" s="814"/>
      <c r="AX1770" s="814"/>
      <c r="AY1770" s="726"/>
      <c r="AZ1770" s="726"/>
      <c r="BA1770" s="726"/>
      <c r="BB1770" s="726"/>
      <c r="BC1770" s="726"/>
      <c r="BD1770" s="726"/>
      <c r="BE1770" s="726"/>
      <c r="BF1770" s="726"/>
      <c r="BG1770" s="726"/>
      <c r="BH1770" s="726"/>
      <c r="BI1770" s="726"/>
      <c r="BJ1770" s="726"/>
      <c r="BK1770" s="726"/>
      <c r="BL1770" s="726"/>
    </row>
    <row r="1771" spans="1:64" ht="13.5" customHeight="1" outlineLevel="1" x14ac:dyDescent="0.25">
      <c r="A1771" s="815"/>
      <c r="B1771" s="805" t="s">
        <v>2502</v>
      </c>
      <c r="C1771" s="799"/>
      <c r="D1771" s="783"/>
      <c r="E1771" s="708" t="s">
        <v>2503</v>
      </c>
      <c r="F1771" s="705" t="s">
        <v>2263</v>
      </c>
      <c r="G1771" s="705" t="s">
        <v>2263</v>
      </c>
      <c r="H1771" s="705" t="s">
        <v>2263</v>
      </c>
      <c r="I1771" s="705" t="s">
        <v>2263</v>
      </c>
      <c r="J1771" s="705" t="s">
        <v>2263</v>
      </c>
      <c r="K1771" s="705" t="s">
        <v>2263</v>
      </c>
      <c r="L1771" s="705" t="s">
        <v>2263</v>
      </c>
      <c r="M1771" s="705" t="s">
        <v>2263</v>
      </c>
      <c r="N1771" s="705" t="s">
        <v>2263</v>
      </c>
      <c r="O1771" s="705" t="s">
        <v>2263</v>
      </c>
      <c r="P1771" s="705" t="s">
        <v>2263</v>
      </c>
      <c r="Q1771" s="705" t="s">
        <v>2263</v>
      </c>
      <c r="R1771" s="705" t="s">
        <v>2263</v>
      </c>
      <c r="S1771" s="705" t="s">
        <v>2263</v>
      </c>
      <c r="T1771" s="705" t="s">
        <v>2263</v>
      </c>
      <c r="U1771" s="705" t="s">
        <v>2263</v>
      </c>
      <c r="V1771" s="705" t="s">
        <v>2263</v>
      </c>
      <c r="W1771" s="705" t="s">
        <v>2263</v>
      </c>
      <c r="X1771" s="705" t="s">
        <v>2263</v>
      </c>
      <c r="Y1771" s="705" t="s">
        <v>2263</v>
      </c>
      <c r="Z1771" s="705" t="s">
        <v>2263</v>
      </c>
      <c r="AA1771" s="705" t="s">
        <v>2263</v>
      </c>
      <c r="AB1771" s="705" t="s">
        <v>2263</v>
      </c>
      <c r="AC1771" s="705" t="s">
        <v>2263</v>
      </c>
      <c r="AD1771" s="705" t="s">
        <v>2263</v>
      </c>
      <c r="AE1771" s="705" t="s">
        <v>2263</v>
      </c>
      <c r="AF1771" s="705" t="s">
        <v>2263</v>
      </c>
      <c r="AG1771" s="705" t="s">
        <v>2263</v>
      </c>
      <c r="AH1771" s="705" t="s">
        <v>2263</v>
      </c>
      <c r="AI1771" s="814"/>
      <c r="AJ1771" s="814"/>
      <c r="AK1771" s="814"/>
      <c r="AL1771" s="814"/>
      <c r="AM1771" s="814"/>
      <c r="AN1771" s="814"/>
      <c r="AO1771" s="814"/>
      <c r="AP1771" s="814"/>
      <c r="AQ1771" s="814"/>
      <c r="AR1771" s="814"/>
      <c r="AS1771" s="814"/>
      <c r="AT1771" s="814"/>
      <c r="AU1771" s="814"/>
      <c r="AV1771" s="814"/>
      <c r="AW1771" s="814"/>
      <c r="AX1771" s="814"/>
      <c r="AY1771" s="726"/>
      <c r="AZ1771" s="726"/>
      <c r="BA1771" s="726"/>
      <c r="BB1771" s="726"/>
      <c r="BC1771" s="726"/>
      <c r="BD1771" s="726"/>
      <c r="BE1771" s="726"/>
      <c r="BF1771" s="726"/>
      <c r="BG1771" s="726"/>
      <c r="BH1771" s="726"/>
      <c r="BI1771" s="726"/>
      <c r="BJ1771" s="726"/>
      <c r="BK1771" s="726"/>
      <c r="BL1771" s="726"/>
    </row>
    <row r="1772" spans="1:64" ht="13.5" customHeight="1" outlineLevel="1" x14ac:dyDescent="0.25">
      <c r="A1772" s="815"/>
      <c r="B1772" s="805" t="s">
        <v>2504</v>
      </c>
      <c r="C1772" s="799"/>
      <c r="D1772" s="783"/>
      <c r="E1772" s="708" t="s">
        <v>2505</v>
      </c>
      <c r="F1772" s="705" t="s">
        <v>2263</v>
      </c>
      <c r="G1772" s="705" t="s">
        <v>2263</v>
      </c>
      <c r="H1772" s="705" t="s">
        <v>2263</v>
      </c>
      <c r="I1772" s="705" t="s">
        <v>2263</v>
      </c>
      <c r="J1772" s="705" t="s">
        <v>2263</v>
      </c>
      <c r="K1772" s="705" t="s">
        <v>2263</v>
      </c>
      <c r="L1772" s="705" t="s">
        <v>2263</v>
      </c>
      <c r="M1772" s="705" t="s">
        <v>2263</v>
      </c>
      <c r="N1772" s="705" t="s">
        <v>2263</v>
      </c>
      <c r="O1772" s="705" t="s">
        <v>2263</v>
      </c>
      <c r="P1772" s="705" t="s">
        <v>2263</v>
      </c>
      <c r="Q1772" s="705" t="s">
        <v>2263</v>
      </c>
      <c r="R1772" s="705" t="s">
        <v>2263</v>
      </c>
      <c r="S1772" s="705" t="s">
        <v>2263</v>
      </c>
      <c r="T1772" s="705" t="s">
        <v>2263</v>
      </c>
      <c r="U1772" s="705" t="s">
        <v>2263</v>
      </c>
      <c r="V1772" s="705" t="s">
        <v>2263</v>
      </c>
      <c r="W1772" s="705" t="s">
        <v>2263</v>
      </c>
      <c r="X1772" s="705" t="s">
        <v>2263</v>
      </c>
      <c r="Y1772" s="705" t="s">
        <v>2263</v>
      </c>
      <c r="Z1772" s="705" t="s">
        <v>2263</v>
      </c>
      <c r="AA1772" s="705" t="s">
        <v>2263</v>
      </c>
      <c r="AB1772" s="705" t="s">
        <v>2263</v>
      </c>
      <c r="AC1772" s="705" t="s">
        <v>2263</v>
      </c>
      <c r="AD1772" s="705" t="s">
        <v>2263</v>
      </c>
      <c r="AE1772" s="705" t="s">
        <v>2263</v>
      </c>
      <c r="AF1772" s="705" t="s">
        <v>2263</v>
      </c>
      <c r="AG1772" s="705" t="s">
        <v>2263</v>
      </c>
      <c r="AH1772" s="705" t="s">
        <v>2263</v>
      </c>
      <c r="AI1772" s="814"/>
      <c r="AJ1772" s="814"/>
      <c r="AK1772" s="814"/>
      <c r="AL1772" s="814"/>
      <c r="AM1772" s="814"/>
      <c r="AN1772" s="814"/>
      <c r="AO1772" s="814"/>
      <c r="AP1772" s="814"/>
      <c r="AQ1772" s="814"/>
      <c r="AR1772" s="814"/>
      <c r="AS1772" s="814"/>
      <c r="AT1772" s="814"/>
      <c r="AU1772" s="814"/>
      <c r="AV1772" s="814"/>
      <c r="AW1772" s="814"/>
      <c r="AX1772" s="814"/>
      <c r="AY1772" s="726"/>
      <c r="AZ1772" s="726"/>
      <c r="BA1772" s="726"/>
      <c r="BB1772" s="726"/>
      <c r="BC1772" s="726"/>
      <c r="BD1772" s="726"/>
      <c r="BE1772" s="726"/>
      <c r="BF1772" s="726"/>
      <c r="BG1772" s="726"/>
      <c r="BH1772" s="726"/>
      <c r="BI1772" s="726"/>
      <c r="BJ1772" s="726"/>
      <c r="BK1772" s="726"/>
      <c r="BL1772" s="726"/>
    </row>
    <row r="1773" spans="1:64" ht="13.5" customHeight="1" outlineLevel="1" x14ac:dyDescent="0.25">
      <c r="A1773" s="815"/>
      <c r="B1773" s="805"/>
      <c r="C1773" s="799"/>
      <c r="D1773" s="783"/>
      <c r="E1773" s="708"/>
      <c r="F1773" s="705" t="s">
        <v>976</v>
      </c>
      <c r="G1773" s="705" t="s">
        <v>976</v>
      </c>
      <c r="H1773" s="705" t="s">
        <v>976</v>
      </c>
      <c r="I1773" s="705" t="s">
        <v>976</v>
      </c>
      <c r="J1773" s="705" t="s">
        <v>976</v>
      </c>
      <c r="K1773" s="705" t="s">
        <v>976</v>
      </c>
      <c r="L1773" s="705" t="s">
        <v>976</v>
      </c>
      <c r="M1773" s="705" t="s">
        <v>976</v>
      </c>
      <c r="N1773" s="705" t="s">
        <v>976</v>
      </c>
      <c r="O1773" s="705" t="s">
        <v>976</v>
      </c>
      <c r="P1773" s="705" t="s">
        <v>976</v>
      </c>
      <c r="Q1773" s="705" t="s">
        <v>976</v>
      </c>
      <c r="R1773" s="705" t="s">
        <v>976</v>
      </c>
      <c r="S1773" s="705" t="s">
        <v>976</v>
      </c>
      <c r="T1773" s="705" t="s">
        <v>976</v>
      </c>
      <c r="U1773" s="705" t="s">
        <v>976</v>
      </c>
      <c r="V1773" s="705" t="s">
        <v>976</v>
      </c>
      <c r="W1773" s="705" t="s">
        <v>976</v>
      </c>
      <c r="X1773" s="705" t="s">
        <v>976</v>
      </c>
      <c r="Y1773" s="705" t="s">
        <v>976</v>
      </c>
      <c r="Z1773" s="705" t="s">
        <v>976</v>
      </c>
      <c r="AA1773" s="705" t="s">
        <v>976</v>
      </c>
      <c r="AB1773" s="705" t="s">
        <v>976</v>
      </c>
      <c r="AC1773" s="705" t="s">
        <v>976</v>
      </c>
      <c r="AD1773" s="705" t="s">
        <v>976</v>
      </c>
      <c r="AE1773" s="705" t="s">
        <v>976</v>
      </c>
      <c r="AF1773" s="705" t="s">
        <v>976</v>
      </c>
      <c r="AG1773" s="705" t="s">
        <v>976</v>
      </c>
      <c r="AH1773" s="705" t="s">
        <v>976</v>
      </c>
      <c r="AI1773" s="814"/>
      <c r="AJ1773" s="814"/>
      <c r="AK1773" s="814"/>
      <c r="AL1773" s="814"/>
      <c r="AM1773" s="814"/>
      <c r="AN1773" s="814"/>
      <c r="AO1773" s="814"/>
      <c r="AP1773" s="814"/>
      <c r="AQ1773" s="814"/>
      <c r="AR1773" s="814"/>
      <c r="AS1773" s="814"/>
      <c r="AT1773" s="814"/>
      <c r="AU1773" s="814"/>
      <c r="AV1773" s="814"/>
      <c r="AW1773" s="814"/>
      <c r="AX1773" s="814"/>
      <c r="AY1773" s="726"/>
      <c r="AZ1773" s="726"/>
      <c r="BA1773" s="726"/>
      <c r="BB1773" s="726"/>
      <c r="BC1773" s="726"/>
      <c r="BD1773" s="726"/>
      <c r="BE1773" s="726"/>
      <c r="BF1773" s="726"/>
      <c r="BG1773" s="726"/>
      <c r="BH1773" s="726"/>
      <c r="BI1773" s="726"/>
      <c r="BJ1773" s="726"/>
      <c r="BK1773" s="726"/>
      <c r="BL1773" s="726"/>
    </row>
    <row r="1774" spans="1:64" ht="13.5" customHeight="1" outlineLevel="1" x14ac:dyDescent="0.25">
      <c r="A1774" s="815"/>
      <c r="B1774" s="805" t="s">
        <v>2506</v>
      </c>
      <c r="C1774" s="799"/>
      <c r="D1774" s="783"/>
      <c r="E1774" s="708" t="s">
        <v>2507</v>
      </c>
      <c r="F1774" s="705" t="s">
        <v>2263</v>
      </c>
      <c r="G1774" s="705" t="s">
        <v>2263</v>
      </c>
      <c r="H1774" s="705" t="s">
        <v>2263</v>
      </c>
      <c r="I1774" s="705" t="s">
        <v>2263</v>
      </c>
      <c r="J1774" s="705" t="s">
        <v>2263</v>
      </c>
      <c r="K1774" s="705" t="s">
        <v>2263</v>
      </c>
      <c r="L1774" s="705" t="s">
        <v>2263</v>
      </c>
      <c r="M1774" s="705" t="s">
        <v>2263</v>
      </c>
      <c r="N1774" s="705" t="s">
        <v>2263</v>
      </c>
      <c r="O1774" s="705" t="s">
        <v>2263</v>
      </c>
      <c r="P1774" s="705" t="s">
        <v>2263</v>
      </c>
      <c r="Q1774" s="705" t="s">
        <v>2263</v>
      </c>
      <c r="R1774" s="705" t="s">
        <v>2263</v>
      </c>
      <c r="S1774" s="705" t="s">
        <v>2263</v>
      </c>
      <c r="T1774" s="705" t="s">
        <v>2263</v>
      </c>
      <c r="U1774" s="705" t="s">
        <v>2263</v>
      </c>
      <c r="V1774" s="705" t="s">
        <v>2263</v>
      </c>
      <c r="W1774" s="705" t="s">
        <v>2263</v>
      </c>
      <c r="X1774" s="705" t="s">
        <v>2263</v>
      </c>
      <c r="Y1774" s="705" t="s">
        <v>2263</v>
      </c>
      <c r="Z1774" s="705" t="s">
        <v>2263</v>
      </c>
      <c r="AA1774" s="705" t="s">
        <v>2263</v>
      </c>
      <c r="AB1774" s="705" t="s">
        <v>2263</v>
      </c>
      <c r="AC1774" s="705" t="s">
        <v>2263</v>
      </c>
      <c r="AD1774" s="705" t="s">
        <v>2263</v>
      </c>
      <c r="AE1774" s="705" t="s">
        <v>2263</v>
      </c>
      <c r="AF1774" s="705" t="s">
        <v>2263</v>
      </c>
      <c r="AG1774" s="705" t="s">
        <v>2263</v>
      </c>
      <c r="AH1774" s="705" t="s">
        <v>2263</v>
      </c>
      <c r="AI1774" s="814"/>
      <c r="AJ1774" s="814"/>
      <c r="AK1774" s="814"/>
      <c r="AL1774" s="814"/>
      <c r="AM1774" s="814"/>
      <c r="AN1774" s="814"/>
      <c r="AO1774" s="814"/>
      <c r="AP1774" s="814"/>
      <c r="AQ1774" s="814"/>
      <c r="AR1774" s="814"/>
      <c r="AS1774" s="814"/>
      <c r="AT1774" s="814"/>
      <c r="AU1774" s="814"/>
      <c r="AV1774" s="814"/>
      <c r="AW1774" s="814"/>
      <c r="AX1774" s="814"/>
      <c r="AY1774" s="726"/>
      <c r="AZ1774" s="726"/>
      <c r="BA1774" s="726"/>
      <c r="BB1774" s="726"/>
      <c r="BC1774" s="726"/>
      <c r="BD1774" s="726"/>
      <c r="BE1774" s="726"/>
      <c r="BF1774" s="726"/>
      <c r="BG1774" s="726"/>
      <c r="BH1774" s="726"/>
      <c r="BI1774" s="726"/>
      <c r="BJ1774" s="726"/>
      <c r="BK1774" s="726"/>
      <c r="BL1774" s="726"/>
    </row>
    <row r="1775" spans="1:64" ht="13.5" customHeight="1" outlineLevel="1" x14ac:dyDescent="0.25">
      <c r="A1775" s="815"/>
      <c r="B1775" s="805" t="s">
        <v>2508</v>
      </c>
      <c r="C1775" s="799"/>
      <c r="D1775" s="783"/>
      <c r="E1775" s="708" t="s">
        <v>2509</v>
      </c>
      <c r="F1775" s="705" t="s">
        <v>2263</v>
      </c>
      <c r="G1775" s="705" t="s">
        <v>2263</v>
      </c>
      <c r="H1775" s="705" t="s">
        <v>2263</v>
      </c>
      <c r="I1775" s="705" t="s">
        <v>2263</v>
      </c>
      <c r="J1775" s="705" t="s">
        <v>2263</v>
      </c>
      <c r="K1775" s="705" t="s">
        <v>2263</v>
      </c>
      <c r="L1775" s="705" t="s">
        <v>2263</v>
      </c>
      <c r="M1775" s="705" t="s">
        <v>2263</v>
      </c>
      <c r="N1775" s="705" t="s">
        <v>2263</v>
      </c>
      <c r="O1775" s="705" t="s">
        <v>2263</v>
      </c>
      <c r="P1775" s="705" t="s">
        <v>2263</v>
      </c>
      <c r="Q1775" s="705" t="s">
        <v>2263</v>
      </c>
      <c r="R1775" s="705" t="s">
        <v>2263</v>
      </c>
      <c r="S1775" s="705" t="s">
        <v>2263</v>
      </c>
      <c r="T1775" s="705" t="s">
        <v>2263</v>
      </c>
      <c r="U1775" s="705" t="s">
        <v>2263</v>
      </c>
      <c r="V1775" s="705" t="s">
        <v>2263</v>
      </c>
      <c r="W1775" s="705" t="s">
        <v>2263</v>
      </c>
      <c r="X1775" s="705" t="s">
        <v>2263</v>
      </c>
      <c r="Y1775" s="705" t="s">
        <v>2263</v>
      </c>
      <c r="Z1775" s="705" t="s">
        <v>2263</v>
      </c>
      <c r="AA1775" s="705" t="s">
        <v>2263</v>
      </c>
      <c r="AB1775" s="705" t="s">
        <v>2263</v>
      </c>
      <c r="AC1775" s="705" t="s">
        <v>2263</v>
      </c>
      <c r="AD1775" s="705" t="s">
        <v>2263</v>
      </c>
      <c r="AE1775" s="705" t="s">
        <v>2263</v>
      </c>
      <c r="AF1775" s="705" t="s">
        <v>2263</v>
      </c>
      <c r="AG1775" s="705" t="s">
        <v>2263</v>
      </c>
      <c r="AH1775" s="705" t="s">
        <v>2263</v>
      </c>
      <c r="AI1775" s="814"/>
      <c r="AJ1775" s="814"/>
      <c r="AK1775" s="814"/>
      <c r="AL1775" s="814"/>
      <c r="AM1775" s="814"/>
      <c r="AN1775" s="814"/>
      <c r="AO1775" s="814"/>
      <c r="AP1775" s="814"/>
      <c r="AQ1775" s="814"/>
      <c r="AR1775" s="814"/>
      <c r="AS1775" s="814"/>
      <c r="AT1775" s="814"/>
      <c r="AU1775" s="814"/>
      <c r="AV1775" s="814"/>
      <c r="AW1775" s="814"/>
      <c r="AX1775" s="814"/>
      <c r="AY1775" s="726"/>
      <c r="AZ1775" s="726"/>
      <c r="BA1775" s="726"/>
      <c r="BB1775" s="726"/>
      <c r="BC1775" s="726"/>
      <c r="BD1775" s="726"/>
      <c r="BE1775" s="726"/>
      <c r="BF1775" s="726"/>
      <c r="BG1775" s="726"/>
      <c r="BH1775" s="726"/>
      <c r="BI1775" s="726"/>
      <c r="BJ1775" s="726"/>
      <c r="BK1775" s="726"/>
      <c r="BL1775" s="726"/>
    </row>
    <row r="1776" spans="1:64" ht="13.5" customHeight="1" outlineLevel="1" x14ac:dyDescent="0.25">
      <c r="A1776" s="815"/>
      <c r="B1776" s="805" t="s">
        <v>2510</v>
      </c>
      <c r="C1776" s="799"/>
      <c r="D1776" s="783"/>
      <c r="E1776" s="708" t="s">
        <v>2511</v>
      </c>
      <c r="F1776" s="705" t="s">
        <v>2263</v>
      </c>
      <c r="G1776" s="705" t="s">
        <v>2263</v>
      </c>
      <c r="H1776" s="705" t="s">
        <v>2263</v>
      </c>
      <c r="I1776" s="705" t="s">
        <v>2263</v>
      </c>
      <c r="J1776" s="705" t="s">
        <v>2263</v>
      </c>
      <c r="K1776" s="705" t="s">
        <v>2263</v>
      </c>
      <c r="L1776" s="705" t="s">
        <v>2263</v>
      </c>
      <c r="M1776" s="705" t="s">
        <v>2263</v>
      </c>
      <c r="N1776" s="705" t="s">
        <v>2263</v>
      </c>
      <c r="O1776" s="705" t="s">
        <v>2263</v>
      </c>
      <c r="P1776" s="705" t="s">
        <v>2263</v>
      </c>
      <c r="Q1776" s="705" t="s">
        <v>2263</v>
      </c>
      <c r="R1776" s="705" t="s">
        <v>2263</v>
      </c>
      <c r="S1776" s="705" t="s">
        <v>2263</v>
      </c>
      <c r="T1776" s="705" t="s">
        <v>2263</v>
      </c>
      <c r="U1776" s="705" t="s">
        <v>2263</v>
      </c>
      <c r="V1776" s="705" t="s">
        <v>2263</v>
      </c>
      <c r="W1776" s="705" t="s">
        <v>2263</v>
      </c>
      <c r="X1776" s="705" t="s">
        <v>2263</v>
      </c>
      <c r="Y1776" s="705" t="s">
        <v>2263</v>
      </c>
      <c r="Z1776" s="705" t="s">
        <v>2263</v>
      </c>
      <c r="AA1776" s="705" t="s">
        <v>2263</v>
      </c>
      <c r="AB1776" s="705" t="s">
        <v>2263</v>
      </c>
      <c r="AC1776" s="705" t="s">
        <v>2263</v>
      </c>
      <c r="AD1776" s="705" t="s">
        <v>2263</v>
      </c>
      <c r="AE1776" s="705" t="s">
        <v>2263</v>
      </c>
      <c r="AF1776" s="705" t="s">
        <v>2263</v>
      </c>
      <c r="AG1776" s="705" t="s">
        <v>2263</v>
      </c>
      <c r="AH1776" s="705" t="s">
        <v>2263</v>
      </c>
      <c r="AI1776" s="814"/>
      <c r="AJ1776" s="814"/>
      <c r="AK1776" s="814"/>
      <c r="AL1776" s="814"/>
      <c r="AM1776" s="814"/>
      <c r="AN1776" s="814"/>
      <c r="AO1776" s="814"/>
      <c r="AP1776" s="814"/>
      <c r="AQ1776" s="814"/>
      <c r="AR1776" s="814"/>
      <c r="AS1776" s="814"/>
      <c r="AT1776" s="814"/>
      <c r="AU1776" s="814"/>
      <c r="AV1776" s="814"/>
      <c r="AW1776" s="814"/>
      <c r="AX1776" s="814"/>
      <c r="AY1776" s="726"/>
      <c r="AZ1776" s="726"/>
      <c r="BA1776" s="726"/>
      <c r="BB1776" s="726"/>
      <c r="BC1776" s="726"/>
      <c r="BD1776" s="726"/>
      <c r="BE1776" s="726"/>
      <c r="BF1776" s="726"/>
      <c r="BG1776" s="726"/>
      <c r="BH1776" s="726"/>
      <c r="BI1776" s="726"/>
      <c r="BJ1776" s="726"/>
      <c r="BK1776" s="726"/>
      <c r="BL1776" s="726"/>
    </row>
    <row r="1777" spans="1:64" ht="13.5" customHeight="1" outlineLevel="1" x14ac:dyDescent="0.25">
      <c r="A1777" s="815"/>
      <c r="B1777" s="805" t="s">
        <v>2512</v>
      </c>
      <c r="C1777" s="799"/>
      <c r="D1777" s="783"/>
      <c r="E1777" s="708" t="s">
        <v>2513</v>
      </c>
      <c r="F1777" s="705" t="s">
        <v>2263</v>
      </c>
      <c r="G1777" s="705" t="s">
        <v>2263</v>
      </c>
      <c r="H1777" s="705" t="s">
        <v>2263</v>
      </c>
      <c r="I1777" s="705" t="s">
        <v>2263</v>
      </c>
      <c r="J1777" s="705" t="s">
        <v>2263</v>
      </c>
      <c r="K1777" s="705" t="s">
        <v>2263</v>
      </c>
      <c r="L1777" s="705" t="s">
        <v>2263</v>
      </c>
      <c r="M1777" s="705" t="s">
        <v>2263</v>
      </c>
      <c r="N1777" s="705" t="s">
        <v>2263</v>
      </c>
      <c r="O1777" s="705" t="s">
        <v>2263</v>
      </c>
      <c r="P1777" s="705" t="s">
        <v>2263</v>
      </c>
      <c r="Q1777" s="705" t="s">
        <v>2263</v>
      </c>
      <c r="R1777" s="705" t="s">
        <v>2263</v>
      </c>
      <c r="S1777" s="705" t="s">
        <v>2263</v>
      </c>
      <c r="T1777" s="705" t="s">
        <v>2263</v>
      </c>
      <c r="U1777" s="705" t="s">
        <v>2263</v>
      </c>
      <c r="V1777" s="705" t="s">
        <v>2263</v>
      </c>
      <c r="W1777" s="705" t="s">
        <v>2263</v>
      </c>
      <c r="X1777" s="705" t="s">
        <v>2263</v>
      </c>
      <c r="Y1777" s="705" t="s">
        <v>2263</v>
      </c>
      <c r="Z1777" s="705" t="s">
        <v>2263</v>
      </c>
      <c r="AA1777" s="705" t="s">
        <v>2263</v>
      </c>
      <c r="AB1777" s="705" t="s">
        <v>2263</v>
      </c>
      <c r="AC1777" s="705" t="s">
        <v>2263</v>
      </c>
      <c r="AD1777" s="705" t="s">
        <v>2263</v>
      </c>
      <c r="AE1777" s="705" t="s">
        <v>2263</v>
      </c>
      <c r="AF1777" s="705" t="s">
        <v>2263</v>
      </c>
      <c r="AG1777" s="705" t="s">
        <v>2263</v>
      </c>
      <c r="AH1777" s="705" t="s">
        <v>2263</v>
      </c>
      <c r="AI1777" s="814"/>
      <c r="AJ1777" s="814"/>
      <c r="AK1777" s="814"/>
      <c r="AL1777" s="814"/>
      <c r="AM1777" s="814"/>
      <c r="AN1777" s="814"/>
      <c r="AO1777" s="814"/>
      <c r="AP1777" s="814"/>
      <c r="AQ1777" s="814"/>
      <c r="AR1777" s="814"/>
      <c r="AS1777" s="814"/>
      <c r="AT1777" s="814"/>
      <c r="AU1777" s="814"/>
      <c r="AV1777" s="814"/>
      <c r="AW1777" s="814"/>
      <c r="AX1777" s="814"/>
      <c r="AY1777" s="726"/>
      <c r="AZ1777" s="726"/>
      <c r="BA1777" s="726"/>
      <c r="BB1777" s="726"/>
      <c r="BC1777" s="726"/>
      <c r="BD1777" s="726"/>
      <c r="BE1777" s="726"/>
      <c r="BF1777" s="726"/>
      <c r="BG1777" s="726"/>
      <c r="BH1777" s="726"/>
      <c r="BI1777" s="726"/>
      <c r="BJ1777" s="726"/>
      <c r="BK1777" s="726"/>
      <c r="BL1777" s="726"/>
    </row>
    <row r="1778" spans="1:64" ht="13.5" customHeight="1" outlineLevel="1" x14ac:dyDescent="0.2">
      <c r="A1778" s="815"/>
      <c r="B1778" s="816"/>
      <c r="C1778" s="726"/>
      <c r="D1778" s="726"/>
      <c r="E1778" s="726"/>
      <c r="F1778" s="726"/>
      <c r="G1778" s="726"/>
      <c r="H1778" s="726"/>
      <c r="I1778" s="726"/>
      <c r="J1778" s="726"/>
      <c r="K1778" s="726"/>
      <c r="L1778" s="726"/>
      <c r="M1778" s="726"/>
      <c r="N1778" s="726"/>
      <c r="O1778" s="726"/>
      <c r="P1778" s="726"/>
      <c r="Q1778" s="726"/>
      <c r="R1778" s="726"/>
      <c r="S1778" s="726"/>
      <c r="T1778" s="726"/>
      <c r="U1778" s="726"/>
      <c r="V1778" s="726"/>
      <c r="W1778" s="726"/>
      <c r="X1778" s="726"/>
      <c r="Y1778" s="726"/>
      <c r="Z1778" s="726"/>
      <c r="AA1778" s="726"/>
      <c r="AB1778" s="726"/>
      <c r="AC1778" s="726"/>
      <c r="AD1778" s="726"/>
      <c r="AE1778" s="726"/>
      <c r="AF1778" s="726"/>
      <c r="AG1778" s="726"/>
      <c r="AH1778" s="726"/>
      <c r="AI1778" s="726"/>
      <c r="AJ1778" s="726"/>
      <c r="AK1778" s="726"/>
      <c r="AL1778" s="726"/>
      <c r="AM1778" s="726"/>
      <c r="AN1778" s="726"/>
      <c r="AO1778" s="726"/>
      <c r="AP1778" s="726"/>
      <c r="AQ1778" s="726"/>
      <c r="AR1778" s="726"/>
      <c r="AS1778" s="726"/>
      <c r="AT1778" s="726"/>
      <c r="AU1778" s="726"/>
      <c r="AV1778" s="726"/>
      <c r="AW1778" s="726"/>
      <c r="AX1778" s="726"/>
      <c r="AY1778" s="726"/>
      <c r="AZ1778" s="726"/>
      <c r="BA1778" s="726"/>
      <c r="BB1778" s="726"/>
      <c r="BC1778" s="726"/>
      <c r="BD1778" s="726"/>
      <c r="BE1778" s="726"/>
      <c r="BF1778" s="726"/>
      <c r="BG1778" s="726"/>
      <c r="BH1778" s="726"/>
      <c r="BI1778" s="726"/>
      <c r="BJ1778" s="726"/>
      <c r="BK1778" s="726"/>
      <c r="BL1778" s="726"/>
    </row>
    <row r="1779" spans="1:64" ht="13.5" customHeight="1" x14ac:dyDescent="0.25">
      <c r="A1779" s="817" t="s">
        <v>2605</v>
      </c>
      <c r="B1779" s="783"/>
      <c r="C1779" s="818"/>
      <c r="D1779" s="818"/>
      <c r="E1779" s="819"/>
      <c r="F1779" s="819"/>
      <c r="G1779" s="819"/>
      <c r="H1779" s="819"/>
      <c r="I1779" s="819"/>
      <c r="J1779" s="819"/>
      <c r="K1779" s="819"/>
      <c r="L1779" s="819"/>
      <c r="M1779" s="819"/>
      <c r="N1779" s="819"/>
      <c r="O1779" s="819"/>
      <c r="P1779" s="819"/>
      <c r="Q1779" s="819"/>
      <c r="R1779" s="819"/>
      <c r="S1779" s="819"/>
      <c r="T1779" s="819"/>
      <c r="U1779" s="819"/>
      <c r="V1779" s="819"/>
      <c r="W1779" s="819"/>
      <c r="X1779" s="819"/>
      <c r="Y1779" s="819"/>
      <c r="Z1779" s="819"/>
      <c r="AA1779" s="819"/>
      <c r="AB1779" s="819"/>
      <c r="AC1779" s="819"/>
      <c r="AD1779" s="819"/>
      <c r="AE1779" s="819"/>
      <c r="AF1779" s="819"/>
      <c r="AG1779" s="819"/>
      <c r="AH1779" s="819"/>
      <c r="AI1779" s="819"/>
      <c r="AJ1779" s="819"/>
      <c r="AK1779" s="819"/>
      <c r="AL1779" s="819"/>
      <c r="AM1779" s="819"/>
      <c r="AN1779" s="819"/>
      <c r="AO1779" s="726"/>
      <c r="AP1779" s="726"/>
      <c r="AQ1779" s="726"/>
      <c r="AR1779" s="726"/>
      <c r="AS1779" s="726"/>
      <c r="AT1779" s="726"/>
      <c r="AU1779" s="726"/>
      <c r="AV1779" s="726"/>
      <c r="AW1779" s="726"/>
      <c r="AX1779" s="726"/>
      <c r="AY1779" s="726"/>
      <c r="AZ1779" s="726"/>
      <c r="BA1779" s="726"/>
      <c r="BB1779" s="726"/>
      <c r="BC1779" s="726"/>
      <c r="BD1779" s="726"/>
      <c r="BE1779" s="726"/>
      <c r="BF1779" s="726"/>
      <c r="BG1779" s="726"/>
      <c r="BH1779" s="726"/>
      <c r="BI1779" s="726"/>
      <c r="BJ1779" s="726"/>
      <c r="BK1779" s="726"/>
      <c r="BL1779" s="726"/>
    </row>
    <row r="1780" spans="1:64" ht="13.5" customHeight="1" x14ac:dyDescent="0.25">
      <c r="A1780" s="818"/>
      <c r="B1780" s="818"/>
      <c r="C1780" s="818"/>
      <c r="D1780" s="818"/>
      <c r="E1780" s="710"/>
      <c r="F1780" s="711" t="s">
        <v>585</v>
      </c>
      <c r="G1780" s="711" t="s">
        <v>586</v>
      </c>
      <c r="H1780" s="711" t="s">
        <v>587</v>
      </c>
      <c r="I1780" s="711" t="s">
        <v>588</v>
      </c>
      <c r="J1780" s="711" t="s">
        <v>589</v>
      </c>
      <c r="K1780" s="711" t="s">
        <v>590</v>
      </c>
      <c r="L1780" s="711" t="s">
        <v>591</v>
      </c>
      <c r="M1780" s="711" t="s">
        <v>592</v>
      </c>
      <c r="N1780" s="711" t="s">
        <v>593</v>
      </c>
      <c r="O1780" s="711" t="s">
        <v>594</v>
      </c>
      <c r="P1780" s="711" t="s">
        <v>595</v>
      </c>
      <c r="Q1780" s="711" t="s">
        <v>596</v>
      </c>
      <c r="R1780" s="711" t="s">
        <v>597</v>
      </c>
      <c r="S1780" s="711" t="s">
        <v>598</v>
      </c>
      <c r="T1780" s="711" t="s">
        <v>619</v>
      </c>
      <c r="U1780" s="711" t="s">
        <v>783</v>
      </c>
      <c r="V1780" s="711" t="s">
        <v>752</v>
      </c>
      <c r="W1780" s="711" t="s">
        <v>753</v>
      </c>
      <c r="X1780" s="711" t="s">
        <v>754</v>
      </c>
      <c r="Y1780" s="711" t="s">
        <v>755</v>
      </c>
      <c r="Z1780" s="711" t="s">
        <v>756</v>
      </c>
      <c r="AA1780" s="711" t="s">
        <v>757</v>
      </c>
      <c r="AB1780" s="711" t="s">
        <v>758</v>
      </c>
      <c r="AC1780" s="711" t="s">
        <v>759</v>
      </c>
      <c r="AD1780" s="711" t="s">
        <v>760</v>
      </c>
      <c r="AE1780" s="711" t="s">
        <v>761</v>
      </c>
      <c r="AF1780" s="711" t="s">
        <v>762</v>
      </c>
      <c r="AG1780" s="711" t="s">
        <v>763</v>
      </c>
      <c r="AH1780" s="711" t="s">
        <v>764</v>
      </c>
      <c r="AI1780" s="711" t="s">
        <v>765</v>
      </c>
      <c r="AJ1780" s="711" t="s">
        <v>766</v>
      </c>
      <c r="AK1780" s="711" t="s">
        <v>767</v>
      </c>
      <c r="AL1780" s="711" t="s">
        <v>768</v>
      </c>
      <c r="AM1780" s="711" t="s">
        <v>769</v>
      </c>
      <c r="AN1780" s="818"/>
      <c r="AO1780" s="726"/>
      <c r="AP1780" s="726"/>
      <c r="AQ1780" s="726"/>
      <c r="AR1780" s="726"/>
      <c r="AS1780" s="726"/>
      <c r="AT1780" s="726"/>
      <c r="AU1780" s="726"/>
      <c r="AV1780" s="726"/>
      <c r="AW1780" s="726"/>
      <c r="AX1780" s="726"/>
      <c r="AY1780" s="726"/>
      <c r="AZ1780" s="726"/>
      <c r="BA1780" s="726"/>
      <c r="BB1780" s="726"/>
      <c r="BC1780" s="726"/>
      <c r="BD1780" s="726"/>
      <c r="BE1780" s="726"/>
      <c r="BF1780" s="726"/>
      <c r="BG1780" s="726"/>
      <c r="BH1780" s="726"/>
      <c r="BI1780" s="726"/>
      <c r="BJ1780" s="726"/>
      <c r="BK1780" s="726"/>
      <c r="BL1780" s="726"/>
    </row>
    <row r="1781" spans="1:64" ht="13.5" customHeight="1" outlineLevel="1" x14ac:dyDescent="0.25">
      <c r="A1781" s="818"/>
      <c r="B1781" s="818"/>
      <c r="C1781" s="820" t="s">
        <v>149</v>
      </c>
      <c r="D1781" s="818"/>
      <c r="E1781" s="712" t="s">
        <v>2609</v>
      </c>
      <c r="F1781" s="709" t="s">
        <v>2263</v>
      </c>
      <c r="G1781" s="709" t="s">
        <v>2263</v>
      </c>
      <c r="H1781" s="709" t="s">
        <v>2263</v>
      </c>
      <c r="I1781" s="709" t="s">
        <v>2263</v>
      </c>
      <c r="J1781" s="709" t="s">
        <v>2263</v>
      </c>
      <c r="K1781" s="709" t="s">
        <v>2263</v>
      </c>
      <c r="L1781" s="709" t="s">
        <v>2263</v>
      </c>
      <c r="M1781" s="709" t="s">
        <v>2263</v>
      </c>
      <c r="N1781" s="709" t="s">
        <v>2263</v>
      </c>
      <c r="O1781" s="709" t="s">
        <v>2263</v>
      </c>
      <c r="P1781" s="709" t="s">
        <v>2263</v>
      </c>
      <c r="Q1781" s="709" t="s">
        <v>2263</v>
      </c>
      <c r="R1781" s="709" t="s">
        <v>2263</v>
      </c>
      <c r="S1781" s="709" t="s">
        <v>2263</v>
      </c>
      <c r="T1781" s="709" t="s">
        <v>2263</v>
      </c>
      <c r="U1781" s="709" t="s">
        <v>2263</v>
      </c>
      <c r="V1781" s="709" t="s">
        <v>2263</v>
      </c>
      <c r="W1781" s="709" t="s">
        <v>2263</v>
      </c>
      <c r="X1781" s="709" t="s">
        <v>2263</v>
      </c>
      <c r="Y1781" s="709" t="s">
        <v>2263</v>
      </c>
      <c r="Z1781" s="709" t="s">
        <v>2263</v>
      </c>
      <c r="AA1781" s="709" t="s">
        <v>2263</v>
      </c>
      <c r="AB1781" s="709" t="s">
        <v>2263</v>
      </c>
      <c r="AC1781" s="709" t="s">
        <v>2263</v>
      </c>
      <c r="AD1781" s="709" t="s">
        <v>2263</v>
      </c>
      <c r="AE1781" s="709" t="s">
        <v>2263</v>
      </c>
      <c r="AF1781" s="709" t="s">
        <v>2263</v>
      </c>
      <c r="AG1781" s="709" t="s">
        <v>2263</v>
      </c>
      <c r="AH1781" s="709" t="s">
        <v>2263</v>
      </c>
      <c r="AI1781" s="709" t="s">
        <v>2263</v>
      </c>
      <c r="AJ1781" s="709" t="s">
        <v>2263</v>
      </c>
      <c r="AK1781" s="709" t="s">
        <v>2263</v>
      </c>
      <c r="AL1781" s="709" t="s">
        <v>2263</v>
      </c>
      <c r="AM1781" s="709" t="s">
        <v>2263</v>
      </c>
      <c r="AN1781" s="818"/>
      <c r="AO1781" s="726"/>
      <c r="AP1781" s="726"/>
      <c r="AQ1781" s="726"/>
      <c r="AR1781" s="726"/>
      <c r="AS1781" s="726"/>
      <c r="AT1781" s="726"/>
      <c r="AU1781" s="726"/>
      <c r="AV1781" s="726"/>
      <c r="AW1781" s="726"/>
      <c r="AX1781" s="726"/>
      <c r="AY1781" s="726"/>
      <c r="AZ1781" s="726"/>
      <c r="BA1781" s="726"/>
      <c r="BB1781" s="726"/>
      <c r="BC1781" s="726"/>
      <c r="BD1781" s="726"/>
      <c r="BE1781" s="726"/>
      <c r="BF1781" s="726"/>
      <c r="BG1781" s="726"/>
      <c r="BH1781" s="726"/>
      <c r="BI1781" s="726"/>
      <c r="BJ1781" s="726"/>
      <c r="BK1781" s="726"/>
      <c r="BL1781" s="726"/>
    </row>
    <row r="1782" spans="1:64" ht="13.5" customHeight="1" outlineLevel="1" x14ac:dyDescent="0.25">
      <c r="A1782" s="818"/>
      <c r="B1782" s="818"/>
      <c r="C1782" s="822" t="s">
        <v>150</v>
      </c>
      <c r="D1782" s="818"/>
      <c r="E1782" s="712" t="s">
        <v>2610</v>
      </c>
      <c r="F1782" s="709" t="s">
        <v>2263</v>
      </c>
      <c r="G1782" s="709" t="s">
        <v>2263</v>
      </c>
      <c r="H1782" s="709" t="s">
        <v>2263</v>
      </c>
      <c r="I1782" s="709" t="s">
        <v>2263</v>
      </c>
      <c r="J1782" s="709" t="s">
        <v>2263</v>
      </c>
      <c r="K1782" s="709" t="s">
        <v>2263</v>
      </c>
      <c r="L1782" s="709" t="s">
        <v>2263</v>
      </c>
      <c r="M1782" s="709" t="s">
        <v>2263</v>
      </c>
      <c r="N1782" s="709" t="s">
        <v>2263</v>
      </c>
      <c r="O1782" s="709" t="s">
        <v>2263</v>
      </c>
      <c r="P1782" s="709" t="s">
        <v>2263</v>
      </c>
      <c r="Q1782" s="709" t="s">
        <v>2263</v>
      </c>
      <c r="R1782" s="709" t="s">
        <v>2263</v>
      </c>
      <c r="S1782" s="709" t="s">
        <v>2263</v>
      </c>
      <c r="T1782" s="709" t="s">
        <v>2263</v>
      </c>
      <c r="U1782" s="709" t="s">
        <v>2263</v>
      </c>
      <c r="V1782" s="709" t="s">
        <v>2263</v>
      </c>
      <c r="W1782" s="709" t="s">
        <v>2263</v>
      </c>
      <c r="X1782" s="709" t="s">
        <v>2263</v>
      </c>
      <c r="Y1782" s="709" t="s">
        <v>2263</v>
      </c>
      <c r="Z1782" s="709" t="s">
        <v>2263</v>
      </c>
      <c r="AA1782" s="709" t="s">
        <v>2263</v>
      </c>
      <c r="AB1782" s="709" t="s">
        <v>2263</v>
      </c>
      <c r="AC1782" s="709" t="s">
        <v>2263</v>
      </c>
      <c r="AD1782" s="709" t="s">
        <v>2263</v>
      </c>
      <c r="AE1782" s="709" t="s">
        <v>2263</v>
      </c>
      <c r="AF1782" s="709" t="s">
        <v>2263</v>
      </c>
      <c r="AG1782" s="709" t="s">
        <v>2263</v>
      </c>
      <c r="AH1782" s="709" t="s">
        <v>2263</v>
      </c>
      <c r="AI1782" s="709" t="s">
        <v>2263</v>
      </c>
      <c r="AJ1782" s="709" t="s">
        <v>2263</v>
      </c>
      <c r="AK1782" s="709" t="s">
        <v>2263</v>
      </c>
      <c r="AL1782" s="709" t="s">
        <v>2263</v>
      </c>
      <c r="AM1782" s="709" t="s">
        <v>2263</v>
      </c>
      <c r="AN1782" s="818"/>
      <c r="AO1782" s="726"/>
      <c r="AP1782" s="726"/>
      <c r="AQ1782" s="726"/>
      <c r="AR1782" s="726"/>
      <c r="AS1782" s="726"/>
      <c r="AT1782" s="726"/>
      <c r="AU1782" s="726"/>
      <c r="AV1782" s="726"/>
      <c r="AW1782" s="726"/>
      <c r="AX1782" s="726"/>
      <c r="AY1782" s="726"/>
      <c r="AZ1782" s="726"/>
      <c r="BA1782" s="726"/>
      <c r="BB1782" s="726"/>
      <c r="BC1782" s="726"/>
      <c r="BD1782" s="726"/>
      <c r="BE1782" s="726"/>
      <c r="BF1782" s="726"/>
      <c r="BG1782" s="726"/>
      <c r="BH1782" s="726"/>
      <c r="BI1782" s="726"/>
      <c r="BJ1782" s="726"/>
      <c r="BK1782" s="726"/>
      <c r="BL1782" s="726"/>
    </row>
    <row r="1783" spans="1:64" ht="13.5" customHeight="1" outlineLevel="1" x14ac:dyDescent="0.25">
      <c r="A1783" s="818"/>
      <c r="B1783" s="818"/>
      <c r="C1783" s="822" t="s">
        <v>151</v>
      </c>
      <c r="D1783" s="818"/>
      <c r="E1783" s="712" t="s">
        <v>2611</v>
      </c>
      <c r="F1783" s="709" t="s">
        <v>2263</v>
      </c>
      <c r="G1783" s="709" t="s">
        <v>2263</v>
      </c>
      <c r="H1783" s="709" t="s">
        <v>2263</v>
      </c>
      <c r="I1783" s="709" t="s">
        <v>2263</v>
      </c>
      <c r="J1783" s="709" t="s">
        <v>2263</v>
      </c>
      <c r="K1783" s="709" t="s">
        <v>2263</v>
      </c>
      <c r="L1783" s="709" t="s">
        <v>2263</v>
      </c>
      <c r="M1783" s="709" t="s">
        <v>2263</v>
      </c>
      <c r="N1783" s="709" t="s">
        <v>2263</v>
      </c>
      <c r="O1783" s="709" t="s">
        <v>2263</v>
      </c>
      <c r="P1783" s="709" t="s">
        <v>2263</v>
      </c>
      <c r="Q1783" s="709" t="s">
        <v>2263</v>
      </c>
      <c r="R1783" s="709" t="s">
        <v>2263</v>
      </c>
      <c r="S1783" s="709" t="s">
        <v>2263</v>
      </c>
      <c r="T1783" s="709" t="s">
        <v>2263</v>
      </c>
      <c r="U1783" s="709" t="s">
        <v>2263</v>
      </c>
      <c r="V1783" s="709" t="s">
        <v>2263</v>
      </c>
      <c r="W1783" s="709" t="s">
        <v>2263</v>
      </c>
      <c r="X1783" s="709" t="s">
        <v>2263</v>
      </c>
      <c r="Y1783" s="709" t="s">
        <v>2263</v>
      </c>
      <c r="Z1783" s="709" t="s">
        <v>2263</v>
      </c>
      <c r="AA1783" s="709" t="s">
        <v>2263</v>
      </c>
      <c r="AB1783" s="709" t="s">
        <v>2263</v>
      </c>
      <c r="AC1783" s="709" t="s">
        <v>2263</v>
      </c>
      <c r="AD1783" s="709" t="s">
        <v>2263</v>
      </c>
      <c r="AE1783" s="709" t="s">
        <v>2263</v>
      </c>
      <c r="AF1783" s="709" t="s">
        <v>2263</v>
      </c>
      <c r="AG1783" s="709" t="s">
        <v>2263</v>
      </c>
      <c r="AH1783" s="709" t="s">
        <v>2263</v>
      </c>
      <c r="AI1783" s="709" t="s">
        <v>2263</v>
      </c>
      <c r="AJ1783" s="709" t="s">
        <v>2263</v>
      </c>
      <c r="AK1783" s="709" t="s">
        <v>2263</v>
      </c>
      <c r="AL1783" s="709" t="s">
        <v>2263</v>
      </c>
      <c r="AM1783" s="709" t="s">
        <v>2263</v>
      </c>
      <c r="AN1783" s="818"/>
      <c r="AO1783" s="726"/>
      <c r="AP1783" s="726"/>
      <c r="AQ1783" s="726"/>
      <c r="AR1783" s="726"/>
      <c r="AS1783" s="726"/>
      <c r="AT1783" s="726"/>
      <c r="AU1783" s="726"/>
      <c r="AV1783" s="726"/>
      <c r="AW1783" s="726"/>
      <c r="AX1783" s="726"/>
      <c r="AY1783" s="726"/>
      <c r="AZ1783" s="726"/>
      <c r="BA1783" s="726"/>
      <c r="BB1783" s="726"/>
      <c r="BC1783" s="726"/>
      <c r="BD1783" s="726"/>
      <c r="BE1783" s="726"/>
      <c r="BF1783" s="726"/>
      <c r="BG1783" s="726"/>
      <c r="BH1783" s="726"/>
      <c r="BI1783" s="726"/>
      <c r="BJ1783" s="726"/>
      <c r="BK1783" s="726"/>
      <c r="BL1783" s="726"/>
    </row>
    <row r="1784" spans="1:64" ht="13.5" customHeight="1" outlineLevel="1" x14ac:dyDescent="0.25">
      <c r="A1784" s="818"/>
      <c r="B1784" s="818"/>
      <c r="C1784" s="822" t="s">
        <v>152</v>
      </c>
      <c r="D1784" s="818"/>
      <c r="E1784" s="712" t="s">
        <v>2612</v>
      </c>
      <c r="F1784" s="709" t="s">
        <v>2263</v>
      </c>
      <c r="G1784" s="709" t="s">
        <v>2263</v>
      </c>
      <c r="H1784" s="709" t="s">
        <v>2263</v>
      </c>
      <c r="I1784" s="709" t="s">
        <v>2263</v>
      </c>
      <c r="J1784" s="709" t="s">
        <v>2263</v>
      </c>
      <c r="K1784" s="709" t="s">
        <v>2263</v>
      </c>
      <c r="L1784" s="709" t="s">
        <v>2263</v>
      </c>
      <c r="M1784" s="709" t="s">
        <v>2263</v>
      </c>
      <c r="N1784" s="709" t="s">
        <v>2263</v>
      </c>
      <c r="O1784" s="709" t="s">
        <v>2263</v>
      </c>
      <c r="P1784" s="709" t="s">
        <v>2263</v>
      </c>
      <c r="Q1784" s="709" t="s">
        <v>2263</v>
      </c>
      <c r="R1784" s="709" t="s">
        <v>2263</v>
      </c>
      <c r="S1784" s="709" t="s">
        <v>2263</v>
      </c>
      <c r="T1784" s="709" t="s">
        <v>2263</v>
      </c>
      <c r="U1784" s="709" t="s">
        <v>2263</v>
      </c>
      <c r="V1784" s="709" t="s">
        <v>2263</v>
      </c>
      <c r="W1784" s="709" t="s">
        <v>2263</v>
      </c>
      <c r="X1784" s="709" t="s">
        <v>2263</v>
      </c>
      <c r="Y1784" s="709" t="s">
        <v>2263</v>
      </c>
      <c r="Z1784" s="709" t="s">
        <v>2263</v>
      </c>
      <c r="AA1784" s="709" t="s">
        <v>2263</v>
      </c>
      <c r="AB1784" s="709" t="s">
        <v>2263</v>
      </c>
      <c r="AC1784" s="709" t="s">
        <v>2263</v>
      </c>
      <c r="AD1784" s="709" t="s">
        <v>2263</v>
      </c>
      <c r="AE1784" s="709" t="s">
        <v>2263</v>
      </c>
      <c r="AF1784" s="709" t="s">
        <v>2263</v>
      </c>
      <c r="AG1784" s="709" t="s">
        <v>2263</v>
      </c>
      <c r="AH1784" s="709" t="s">
        <v>2263</v>
      </c>
      <c r="AI1784" s="709" t="s">
        <v>2263</v>
      </c>
      <c r="AJ1784" s="709" t="s">
        <v>2263</v>
      </c>
      <c r="AK1784" s="709" t="s">
        <v>2263</v>
      </c>
      <c r="AL1784" s="709" t="s">
        <v>2263</v>
      </c>
      <c r="AM1784" s="709" t="s">
        <v>2263</v>
      </c>
      <c r="AN1784" s="818"/>
      <c r="AO1784" s="726"/>
      <c r="AP1784" s="726"/>
      <c r="AQ1784" s="726"/>
      <c r="AR1784" s="726"/>
      <c r="AS1784" s="726"/>
      <c r="AT1784" s="726"/>
      <c r="AU1784" s="726"/>
      <c r="AV1784" s="726"/>
      <c r="AW1784" s="726"/>
      <c r="AX1784" s="726"/>
      <c r="AY1784" s="726"/>
      <c r="AZ1784" s="726"/>
      <c r="BA1784" s="726"/>
      <c r="BB1784" s="726"/>
      <c r="BC1784" s="726"/>
      <c r="BD1784" s="726"/>
      <c r="BE1784" s="726"/>
      <c r="BF1784" s="726"/>
      <c r="BG1784" s="726"/>
      <c r="BH1784" s="726"/>
      <c r="BI1784" s="726"/>
      <c r="BJ1784" s="726"/>
      <c r="BK1784" s="726"/>
      <c r="BL1784" s="726"/>
    </row>
    <row r="1785" spans="1:64" ht="13.5" customHeight="1" outlineLevel="1" x14ac:dyDescent="0.25">
      <c r="A1785" s="818"/>
      <c r="B1785" s="818"/>
      <c r="C1785" s="823" t="s">
        <v>196</v>
      </c>
      <c r="D1785" s="818"/>
      <c r="E1785" s="712" t="s">
        <v>2613</v>
      </c>
      <c r="F1785" s="709" t="s">
        <v>2263</v>
      </c>
      <c r="G1785" s="709" t="s">
        <v>2263</v>
      </c>
      <c r="H1785" s="709" t="s">
        <v>2263</v>
      </c>
      <c r="I1785" s="709" t="s">
        <v>2263</v>
      </c>
      <c r="J1785" s="709" t="s">
        <v>2263</v>
      </c>
      <c r="K1785" s="709" t="s">
        <v>2263</v>
      </c>
      <c r="L1785" s="709" t="s">
        <v>2263</v>
      </c>
      <c r="M1785" s="709" t="s">
        <v>2263</v>
      </c>
      <c r="N1785" s="709" t="s">
        <v>2263</v>
      </c>
      <c r="O1785" s="709" t="s">
        <v>2263</v>
      </c>
      <c r="P1785" s="709" t="s">
        <v>2263</v>
      </c>
      <c r="Q1785" s="709" t="s">
        <v>2263</v>
      </c>
      <c r="R1785" s="709" t="s">
        <v>2263</v>
      </c>
      <c r="S1785" s="709" t="s">
        <v>2263</v>
      </c>
      <c r="T1785" s="709" t="s">
        <v>2263</v>
      </c>
      <c r="U1785" s="709" t="s">
        <v>2263</v>
      </c>
      <c r="V1785" s="709" t="s">
        <v>2263</v>
      </c>
      <c r="W1785" s="709" t="s">
        <v>2263</v>
      </c>
      <c r="X1785" s="709" t="s">
        <v>2263</v>
      </c>
      <c r="Y1785" s="709" t="s">
        <v>2263</v>
      </c>
      <c r="Z1785" s="709" t="s">
        <v>2263</v>
      </c>
      <c r="AA1785" s="709" t="s">
        <v>2263</v>
      </c>
      <c r="AB1785" s="709" t="s">
        <v>2263</v>
      </c>
      <c r="AC1785" s="709" t="s">
        <v>2263</v>
      </c>
      <c r="AD1785" s="709" t="s">
        <v>2263</v>
      </c>
      <c r="AE1785" s="709" t="s">
        <v>2263</v>
      </c>
      <c r="AF1785" s="709" t="s">
        <v>2263</v>
      </c>
      <c r="AG1785" s="709" t="s">
        <v>2263</v>
      </c>
      <c r="AH1785" s="709" t="s">
        <v>2263</v>
      </c>
      <c r="AI1785" s="709" t="s">
        <v>2263</v>
      </c>
      <c r="AJ1785" s="709" t="s">
        <v>2263</v>
      </c>
      <c r="AK1785" s="709" t="s">
        <v>2263</v>
      </c>
      <c r="AL1785" s="709" t="s">
        <v>2263</v>
      </c>
      <c r="AM1785" s="709" t="s">
        <v>2263</v>
      </c>
      <c r="AN1785" s="818"/>
      <c r="AO1785" s="726"/>
      <c r="AP1785" s="726"/>
      <c r="AQ1785" s="726"/>
      <c r="AR1785" s="726"/>
      <c r="AS1785" s="726"/>
      <c r="AT1785" s="726"/>
      <c r="AU1785" s="726"/>
      <c r="AV1785" s="726"/>
      <c r="AW1785" s="726"/>
      <c r="AX1785" s="726"/>
      <c r="AY1785" s="726"/>
      <c r="AZ1785" s="726"/>
      <c r="BA1785" s="726"/>
      <c r="BB1785" s="726"/>
      <c r="BC1785" s="726"/>
      <c r="BD1785" s="726"/>
      <c r="BE1785" s="726"/>
      <c r="BF1785" s="726"/>
      <c r="BG1785" s="726"/>
      <c r="BH1785" s="726"/>
      <c r="BI1785" s="726"/>
      <c r="BJ1785" s="726"/>
      <c r="BK1785" s="726"/>
      <c r="BL1785" s="726"/>
    </row>
    <row r="1786" spans="1:64" ht="13.5" customHeight="1" outlineLevel="1" x14ac:dyDescent="0.25">
      <c r="A1786" s="818"/>
      <c r="B1786" s="818"/>
      <c r="C1786" s="823" t="s">
        <v>2</v>
      </c>
      <c r="D1786" s="818"/>
      <c r="E1786" s="712" t="s">
        <v>2614</v>
      </c>
      <c r="F1786" s="709" t="s">
        <v>2263</v>
      </c>
      <c r="G1786" s="709" t="s">
        <v>2263</v>
      </c>
      <c r="H1786" s="709" t="s">
        <v>2263</v>
      </c>
      <c r="I1786" s="709" t="s">
        <v>2263</v>
      </c>
      <c r="J1786" s="709" t="s">
        <v>2263</v>
      </c>
      <c r="K1786" s="709" t="s">
        <v>2263</v>
      </c>
      <c r="L1786" s="709" t="s">
        <v>2263</v>
      </c>
      <c r="M1786" s="709" t="s">
        <v>2263</v>
      </c>
      <c r="N1786" s="709" t="s">
        <v>2263</v>
      </c>
      <c r="O1786" s="709" t="s">
        <v>2263</v>
      </c>
      <c r="P1786" s="709" t="s">
        <v>2263</v>
      </c>
      <c r="Q1786" s="709" t="s">
        <v>2263</v>
      </c>
      <c r="R1786" s="709" t="s">
        <v>2263</v>
      </c>
      <c r="S1786" s="709" t="s">
        <v>2263</v>
      </c>
      <c r="T1786" s="709" t="s">
        <v>2263</v>
      </c>
      <c r="U1786" s="709" t="s">
        <v>2263</v>
      </c>
      <c r="V1786" s="709" t="s">
        <v>2263</v>
      </c>
      <c r="W1786" s="709" t="s">
        <v>2263</v>
      </c>
      <c r="X1786" s="709" t="s">
        <v>2263</v>
      </c>
      <c r="Y1786" s="709" t="s">
        <v>2263</v>
      </c>
      <c r="Z1786" s="709" t="s">
        <v>2263</v>
      </c>
      <c r="AA1786" s="709" t="s">
        <v>2263</v>
      </c>
      <c r="AB1786" s="709" t="s">
        <v>2263</v>
      </c>
      <c r="AC1786" s="709" t="s">
        <v>2263</v>
      </c>
      <c r="AD1786" s="709" t="s">
        <v>2263</v>
      </c>
      <c r="AE1786" s="709" t="s">
        <v>2263</v>
      </c>
      <c r="AF1786" s="709" t="s">
        <v>2263</v>
      </c>
      <c r="AG1786" s="709" t="s">
        <v>2263</v>
      </c>
      <c r="AH1786" s="709" t="s">
        <v>2263</v>
      </c>
      <c r="AI1786" s="709" t="s">
        <v>2263</v>
      </c>
      <c r="AJ1786" s="709" t="s">
        <v>2263</v>
      </c>
      <c r="AK1786" s="709" t="s">
        <v>2263</v>
      </c>
      <c r="AL1786" s="709" t="s">
        <v>2263</v>
      </c>
      <c r="AM1786" s="709" t="s">
        <v>2263</v>
      </c>
      <c r="AN1786" s="818"/>
      <c r="AO1786" s="726"/>
      <c r="AP1786" s="726"/>
      <c r="AQ1786" s="726"/>
      <c r="AR1786" s="726"/>
      <c r="AS1786" s="726"/>
      <c r="AT1786" s="726"/>
      <c r="AU1786" s="726"/>
      <c r="AV1786" s="726"/>
      <c r="AW1786" s="726"/>
      <c r="AX1786" s="726"/>
      <c r="AY1786" s="726"/>
      <c r="AZ1786" s="726"/>
      <c r="BA1786" s="726"/>
      <c r="BB1786" s="726"/>
      <c r="BC1786" s="726"/>
      <c r="BD1786" s="726"/>
      <c r="BE1786" s="726"/>
      <c r="BF1786" s="726"/>
      <c r="BG1786" s="726"/>
      <c r="BH1786" s="726"/>
      <c r="BI1786" s="726"/>
      <c r="BJ1786" s="726"/>
      <c r="BK1786" s="726"/>
      <c r="BL1786" s="726"/>
    </row>
    <row r="1787" spans="1:64" ht="13.5" customHeight="1" outlineLevel="1" x14ac:dyDescent="0.25">
      <c r="A1787" s="818"/>
      <c r="B1787" s="818"/>
      <c r="C1787" s="822" t="s">
        <v>192</v>
      </c>
      <c r="D1787" s="818"/>
      <c r="E1787" s="712" t="s">
        <v>2615</v>
      </c>
      <c r="F1787" s="709" t="s">
        <v>2263</v>
      </c>
      <c r="G1787" s="709" t="s">
        <v>2263</v>
      </c>
      <c r="H1787" s="709" t="s">
        <v>2263</v>
      </c>
      <c r="I1787" s="709" t="s">
        <v>2263</v>
      </c>
      <c r="J1787" s="709" t="s">
        <v>2263</v>
      </c>
      <c r="K1787" s="709" t="s">
        <v>2263</v>
      </c>
      <c r="L1787" s="709" t="s">
        <v>2263</v>
      </c>
      <c r="M1787" s="709" t="s">
        <v>2263</v>
      </c>
      <c r="N1787" s="709" t="s">
        <v>2263</v>
      </c>
      <c r="O1787" s="709" t="s">
        <v>2263</v>
      </c>
      <c r="P1787" s="709" t="s">
        <v>2263</v>
      </c>
      <c r="Q1787" s="709" t="s">
        <v>2263</v>
      </c>
      <c r="R1787" s="709" t="s">
        <v>2263</v>
      </c>
      <c r="S1787" s="709" t="s">
        <v>2263</v>
      </c>
      <c r="T1787" s="709" t="s">
        <v>2263</v>
      </c>
      <c r="U1787" s="709" t="s">
        <v>2263</v>
      </c>
      <c r="V1787" s="709" t="s">
        <v>2263</v>
      </c>
      <c r="W1787" s="709" t="s">
        <v>2263</v>
      </c>
      <c r="X1787" s="709" t="s">
        <v>2263</v>
      </c>
      <c r="Y1787" s="709" t="s">
        <v>2263</v>
      </c>
      <c r="Z1787" s="709" t="s">
        <v>2263</v>
      </c>
      <c r="AA1787" s="709" t="s">
        <v>2263</v>
      </c>
      <c r="AB1787" s="709" t="s">
        <v>2263</v>
      </c>
      <c r="AC1787" s="709" t="s">
        <v>2263</v>
      </c>
      <c r="AD1787" s="709" t="s">
        <v>2263</v>
      </c>
      <c r="AE1787" s="709" t="s">
        <v>2263</v>
      </c>
      <c r="AF1787" s="709" t="s">
        <v>2263</v>
      </c>
      <c r="AG1787" s="709" t="s">
        <v>2263</v>
      </c>
      <c r="AH1787" s="709" t="s">
        <v>2263</v>
      </c>
      <c r="AI1787" s="709" t="s">
        <v>2263</v>
      </c>
      <c r="AJ1787" s="709" t="s">
        <v>2263</v>
      </c>
      <c r="AK1787" s="709" t="s">
        <v>2263</v>
      </c>
      <c r="AL1787" s="709" t="s">
        <v>2263</v>
      </c>
      <c r="AM1787" s="709" t="s">
        <v>2263</v>
      </c>
      <c r="AN1787" s="818"/>
      <c r="AO1787" s="726"/>
      <c r="AP1787" s="726"/>
      <c r="AQ1787" s="726"/>
      <c r="AR1787" s="726"/>
      <c r="AS1787" s="726"/>
      <c r="AT1787" s="726"/>
      <c r="AU1787" s="726"/>
      <c r="AV1787" s="726"/>
      <c r="AW1787" s="726"/>
      <c r="AX1787" s="726"/>
      <c r="AY1787" s="726"/>
      <c r="AZ1787" s="726"/>
      <c r="BA1787" s="726"/>
      <c r="BB1787" s="726"/>
      <c r="BC1787" s="726"/>
      <c r="BD1787" s="726"/>
      <c r="BE1787" s="726"/>
      <c r="BF1787" s="726"/>
      <c r="BG1787" s="726"/>
      <c r="BH1787" s="726"/>
      <c r="BI1787" s="726"/>
      <c r="BJ1787" s="726"/>
      <c r="BK1787" s="726"/>
      <c r="BL1787" s="726"/>
    </row>
    <row r="1788" spans="1:64" ht="13.5" customHeight="1" outlineLevel="1" x14ac:dyDescent="0.25">
      <c r="A1788" s="818"/>
      <c r="B1788" s="818"/>
      <c r="C1788" s="823" t="s">
        <v>497</v>
      </c>
      <c r="D1788" s="818"/>
      <c r="E1788" s="712" t="s">
        <v>2616</v>
      </c>
      <c r="F1788" s="709" t="s">
        <v>2263</v>
      </c>
      <c r="G1788" s="709" t="s">
        <v>2263</v>
      </c>
      <c r="H1788" s="709" t="s">
        <v>2263</v>
      </c>
      <c r="I1788" s="709" t="s">
        <v>2263</v>
      </c>
      <c r="J1788" s="709" t="s">
        <v>2263</v>
      </c>
      <c r="K1788" s="709" t="s">
        <v>2263</v>
      </c>
      <c r="L1788" s="709" t="s">
        <v>2263</v>
      </c>
      <c r="M1788" s="709" t="s">
        <v>2263</v>
      </c>
      <c r="N1788" s="709" t="s">
        <v>2263</v>
      </c>
      <c r="O1788" s="709" t="s">
        <v>2263</v>
      </c>
      <c r="P1788" s="709" t="s">
        <v>2263</v>
      </c>
      <c r="Q1788" s="709" t="s">
        <v>2263</v>
      </c>
      <c r="R1788" s="709" t="s">
        <v>2263</v>
      </c>
      <c r="S1788" s="709" t="s">
        <v>2263</v>
      </c>
      <c r="T1788" s="709" t="s">
        <v>2263</v>
      </c>
      <c r="U1788" s="709" t="s">
        <v>2263</v>
      </c>
      <c r="V1788" s="709" t="s">
        <v>2263</v>
      </c>
      <c r="W1788" s="709" t="s">
        <v>2263</v>
      </c>
      <c r="X1788" s="709" t="s">
        <v>2263</v>
      </c>
      <c r="Y1788" s="709" t="s">
        <v>2263</v>
      </c>
      <c r="Z1788" s="709" t="s">
        <v>2263</v>
      </c>
      <c r="AA1788" s="709" t="s">
        <v>2263</v>
      </c>
      <c r="AB1788" s="709" t="s">
        <v>2263</v>
      </c>
      <c r="AC1788" s="709" t="s">
        <v>2263</v>
      </c>
      <c r="AD1788" s="709" t="s">
        <v>2263</v>
      </c>
      <c r="AE1788" s="709" t="s">
        <v>2263</v>
      </c>
      <c r="AF1788" s="709" t="s">
        <v>2263</v>
      </c>
      <c r="AG1788" s="709" t="s">
        <v>2263</v>
      </c>
      <c r="AH1788" s="709" t="s">
        <v>2263</v>
      </c>
      <c r="AI1788" s="709" t="s">
        <v>2263</v>
      </c>
      <c r="AJ1788" s="709" t="s">
        <v>2263</v>
      </c>
      <c r="AK1788" s="709" t="s">
        <v>2263</v>
      </c>
      <c r="AL1788" s="709" t="s">
        <v>2263</v>
      </c>
      <c r="AM1788" s="709" t="s">
        <v>2263</v>
      </c>
      <c r="AN1788" s="818"/>
      <c r="AO1788" s="726"/>
      <c r="AP1788" s="726"/>
      <c r="AQ1788" s="726"/>
      <c r="AR1788" s="726"/>
      <c r="AS1788" s="726"/>
      <c r="AT1788" s="726"/>
      <c r="AU1788" s="726"/>
      <c r="AV1788" s="726"/>
      <c r="AW1788" s="726"/>
      <c r="AX1788" s="726"/>
      <c r="AY1788" s="726"/>
      <c r="AZ1788" s="726"/>
      <c r="BA1788" s="726"/>
      <c r="BB1788" s="726"/>
      <c r="BC1788" s="726"/>
      <c r="BD1788" s="726"/>
      <c r="BE1788" s="726"/>
      <c r="BF1788" s="726"/>
      <c r="BG1788" s="726"/>
      <c r="BH1788" s="726"/>
      <c r="BI1788" s="726"/>
      <c r="BJ1788" s="726"/>
      <c r="BK1788" s="726"/>
      <c r="BL1788" s="726"/>
    </row>
    <row r="1789" spans="1:64" ht="13.5" customHeight="1" outlineLevel="1" x14ac:dyDescent="0.25">
      <c r="A1789" s="818"/>
      <c r="B1789" s="818"/>
      <c r="C1789" s="823" t="s">
        <v>496</v>
      </c>
      <c r="D1789" s="818"/>
      <c r="E1789" s="712" t="s">
        <v>2617</v>
      </c>
      <c r="F1789" s="709" t="s">
        <v>2263</v>
      </c>
      <c r="G1789" s="709" t="s">
        <v>2263</v>
      </c>
      <c r="H1789" s="709" t="s">
        <v>2263</v>
      </c>
      <c r="I1789" s="709" t="s">
        <v>2263</v>
      </c>
      <c r="J1789" s="709" t="s">
        <v>2263</v>
      </c>
      <c r="K1789" s="709" t="s">
        <v>2263</v>
      </c>
      <c r="L1789" s="709" t="s">
        <v>2263</v>
      </c>
      <c r="M1789" s="709" t="s">
        <v>2263</v>
      </c>
      <c r="N1789" s="709" t="s">
        <v>2263</v>
      </c>
      <c r="O1789" s="709" t="s">
        <v>2263</v>
      </c>
      <c r="P1789" s="709" t="s">
        <v>2263</v>
      </c>
      <c r="Q1789" s="709" t="s">
        <v>2263</v>
      </c>
      <c r="R1789" s="709" t="s">
        <v>2263</v>
      </c>
      <c r="S1789" s="709" t="s">
        <v>2263</v>
      </c>
      <c r="T1789" s="709" t="s">
        <v>2263</v>
      </c>
      <c r="U1789" s="709" t="s">
        <v>2263</v>
      </c>
      <c r="V1789" s="709" t="s">
        <v>2263</v>
      </c>
      <c r="W1789" s="709" t="s">
        <v>2263</v>
      </c>
      <c r="X1789" s="709" t="s">
        <v>2263</v>
      </c>
      <c r="Y1789" s="709" t="s">
        <v>2263</v>
      </c>
      <c r="Z1789" s="709" t="s">
        <v>2263</v>
      </c>
      <c r="AA1789" s="709" t="s">
        <v>2263</v>
      </c>
      <c r="AB1789" s="709" t="s">
        <v>2263</v>
      </c>
      <c r="AC1789" s="709" t="s">
        <v>2263</v>
      </c>
      <c r="AD1789" s="709" t="s">
        <v>2263</v>
      </c>
      <c r="AE1789" s="709" t="s">
        <v>2263</v>
      </c>
      <c r="AF1789" s="709" t="s">
        <v>2263</v>
      </c>
      <c r="AG1789" s="709" t="s">
        <v>2263</v>
      </c>
      <c r="AH1789" s="709" t="s">
        <v>2263</v>
      </c>
      <c r="AI1789" s="709" t="s">
        <v>2263</v>
      </c>
      <c r="AJ1789" s="709" t="s">
        <v>2263</v>
      </c>
      <c r="AK1789" s="709" t="s">
        <v>2263</v>
      </c>
      <c r="AL1789" s="709" t="s">
        <v>2263</v>
      </c>
      <c r="AM1789" s="709" t="s">
        <v>2263</v>
      </c>
      <c r="AN1789" s="818"/>
      <c r="AO1789" s="726"/>
      <c r="AP1789" s="726"/>
      <c r="AQ1789" s="726"/>
      <c r="AR1789" s="726"/>
      <c r="AS1789" s="726"/>
      <c r="AT1789" s="726"/>
      <c r="AU1789" s="726"/>
      <c r="AV1789" s="726"/>
      <c r="AW1789" s="726"/>
      <c r="AX1789" s="726"/>
      <c r="AY1789" s="726"/>
      <c r="AZ1789" s="726"/>
      <c r="BA1789" s="726"/>
      <c r="BB1789" s="726"/>
      <c r="BC1789" s="726"/>
      <c r="BD1789" s="726"/>
      <c r="BE1789" s="726"/>
      <c r="BF1789" s="726"/>
      <c r="BG1789" s="726"/>
      <c r="BH1789" s="726"/>
      <c r="BI1789" s="726"/>
      <c r="BJ1789" s="726"/>
      <c r="BK1789" s="726"/>
      <c r="BL1789" s="726"/>
    </row>
    <row r="1790" spans="1:64" ht="13.5" customHeight="1" outlineLevel="1" x14ac:dyDescent="0.25">
      <c r="A1790" s="818"/>
      <c r="B1790" s="818"/>
      <c r="C1790" s="823" t="s">
        <v>2</v>
      </c>
      <c r="D1790" s="818"/>
      <c r="E1790" s="712" t="s">
        <v>2618</v>
      </c>
      <c r="F1790" s="709" t="s">
        <v>2263</v>
      </c>
      <c r="G1790" s="709" t="s">
        <v>2263</v>
      </c>
      <c r="H1790" s="709" t="s">
        <v>2263</v>
      </c>
      <c r="I1790" s="709" t="s">
        <v>2263</v>
      </c>
      <c r="J1790" s="709" t="s">
        <v>2263</v>
      </c>
      <c r="K1790" s="709" t="s">
        <v>2263</v>
      </c>
      <c r="L1790" s="709" t="s">
        <v>2263</v>
      </c>
      <c r="M1790" s="709" t="s">
        <v>2263</v>
      </c>
      <c r="N1790" s="709" t="s">
        <v>2263</v>
      </c>
      <c r="O1790" s="709" t="s">
        <v>2263</v>
      </c>
      <c r="P1790" s="709" t="s">
        <v>2263</v>
      </c>
      <c r="Q1790" s="709" t="s">
        <v>2263</v>
      </c>
      <c r="R1790" s="709" t="s">
        <v>2263</v>
      </c>
      <c r="S1790" s="709" t="s">
        <v>2263</v>
      </c>
      <c r="T1790" s="709" t="s">
        <v>2263</v>
      </c>
      <c r="U1790" s="709" t="s">
        <v>2263</v>
      </c>
      <c r="V1790" s="709" t="s">
        <v>2263</v>
      </c>
      <c r="W1790" s="709" t="s">
        <v>2263</v>
      </c>
      <c r="X1790" s="709" t="s">
        <v>2263</v>
      </c>
      <c r="Y1790" s="709" t="s">
        <v>2263</v>
      </c>
      <c r="Z1790" s="709" t="s">
        <v>2263</v>
      </c>
      <c r="AA1790" s="709" t="s">
        <v>2263</v>
      </c>
      <c r="AB1790" s="709" t="s">
        <v>2263</v>
      </c>
      <c r="AC1790" s="709" t="s">
        <v>2263</v>
      </c>
      <c r="AD1790" s="709" t="s">
        <v>2263</v>
      </c>
      <c r="AE1790" s="709" t="s">
        <v>2263</v>
      </c>
      <c r="AF1790" s="709" t="s">
        <v>2263</v>
      </c>
      <c r="AG1790" s="709" t="s">
        <v>2263</v>
      </c>
      <c r="AH1790" s="709" t="s">
        <v>2263</v>
      </c>
      <c r="AI1790" s="709" t="s">
        <v>2263</v>
      </c>
      <c r="AJ1790" s="709" t="s">
        <v>2263</v>
      </c>
      <c r="AK1790" s="709" t="s">
        <v>2263</v>
      </c>
      <c r="AL1790" s="709" t="s">
        <v>2263</v>
      </c>
      <c r="AM1790" s="709" t="s">
        <v>2263</v>
      </c>
      <c r="AN1790" s="818"/>
      <c r="AO1790" s="726"/>
      <c r="AP1790" s="726"/>
      <c r="AQ1790" s="726"/>
      <c r="AR1790" s="726"/>
      <c r="AS1790" s="726"/>
      <c r="AT1790" s="726"/>
      <c r="AU1790" s="726"/>
      <c r="AV1790" s="726"/>
      <c r="AW1790" s="726"/>
      <c r="AX1790" s="726"/>
      <c r="AY1790" s="726"/>
      <c r="AZ1790" s="726"/>
      <c r="BA1790" s="726"/>
      <c r="BB1790" s="726"/>
      <c r="BC1790" s="726"/>
      <c r="BD1790" s="726"/>
      <c r="BE1790" s="726"/>
      <c r="BF1790" s="726"/>
      <c r="BG1790" s="726"/>
      <c r="BH1790" s="726"/>
      <c r="BI1790" s="726"/>
      <c r="BJ1790" s="726"/>
      <c r="BK1790" s="726"/>
      <c r="BL1790" s="726"/>
    </row>
    <row r="1791" spans="1:64" ht="13.5" customHeight="1" outlineLevel="1" x14ac:dyDescent="0.25">
      <c r="A1791" s="818"/>
      <c r="B1791" s="818"/>
      <c r="C1791" s="822" t="s">
        <v>153</v>
      </c>
      <c r="D1791" s="818"/>
      <c r="E1791" s="712" t="s">
        <v>2619</v>
      </c>
      <c r="F1791" s="709" t="s">
        <v>2263</v>
      </c>
      <c r="G1791" s="709" t="s">
        <v>2263</v>
      </c>
      <c r="H1791" s="709" t="s">
        <v>2263</v>
      </c>
      <c r="I1791" s="709" t="s">
        <v>2263</v>
      </c>
      <c r="J1791" s="709" t="s">
        <v>2263</v>
      </c>
      <c r="K1791" s="709" t="s">
        <v>2263</v>
      </c>
      <c r="L1791" s="709" t="s">
        <v>2263</v>
      </c>
      <c r="M1791" s="709" t="s">
        <v>2263</v>
      </c>
      <c r="N1791" s="709" t="s">
        <v>2263</v>
      </c>
      <c r="O1791" s="709" t="s">
        <v>2263</v>
      </c>
      <c r="P1791" s="709" t="s">
        <v>2263</v>
      </c>
      <c r="Q1791" s="709" t="s">
        <v>2263</v>
      </c>
      <c r="R1791" s="709" t="s">
        <v>2263</v>
      </c>
      <c r="S1791" s="709" t="s">
        <v>2263</v>
      </c>
      <c r="T1791" s="709" t="s">
        <v>2263</v>
      </c>
      <c r="U1791" s="709" t="s">
        <v>2263</v>
      </c>
      <c r="V1791" s="709" t="s">
        <v>2263</v>
      </c>
      <c r="W1791" s="709" t="s">
        <v>2263</v>
      </c>
      <c r="X1791" s="709" t="s">
        <v>2263</v>
      </c>
      <c r="Y1791" s="709" t="s">
        <v>2263</v>
      </c>
      <c r="Z1791" s="709" t="s">
        <v>2263</v>
      </c>
      <c r="AA1791" s="709" t="s">
        <v>2263</v>
      </c>
      <c r="AB1791" s="709" t="s">
        <v>2263</v>
      </c>
      <c r="AC1791" s="709" t="s">
        <v>2263</v>
      </c>
      <c r="AD1791" s="709" t="s">
        <v>2263</v>
      </c>
      <c r="AE1791" s="709" t="s">
        <v>2263</v>
      </c>
      <c r="AF1791" s="709" t="s">
        <v>2263</v>
      </c>
      <c r="AG1791" s="709" t="s">
        <v>2263</v>
      </c>
      <c r="AH1791" s="709" t="s">
        <v>2263</v>
      </c>
      <c r="AI1791" s="709" t="s">
        <v>2263</v>
      </c>
      <c r="AJ1791" s="709" t="s">
        <v>2263</v>
      </c>
      <c r="AK1791" s="709" t="s">
        <v>2263</v>
      </c>
      <c r="AL1791" s="709" t="s">
        <v>2263</v>
      </c>
      <c r="AM1791" s="709" t="s">
        <v>2263</v>
      </c>
      <c r="AN1791" s="818"/>
      <c r="AO1791" s="726"/>
      <c r="AP1791" s="726"/>
      <c r="AQ1791" s="726"/>
      <c r="AR1791" s="726"/>
      <c r="AS1791" s="726"/>
      <c r="AT1791" s="726"/>
      <c r="AU1791" s="726"/>
      <c r="AV1791" s="726"/>
      <c r="AW1791" s="726"/>
      <c r="AX1791" s="726"/>
      <c r="AY1791" s="726"/>
      <c r="AZ1791" s="726"/>
      <c r="BA1791" s="726"/>
      <c r="BB1791" s="726"/>
      <c r="BC1791" s="726"/>
      <c r="BD1791" s="726"/>
      <c r="BE1791" s="726"/>
      <c r="BF1791" s="726"/>
      <c r="BG1791" s="726"/>
      <c r="BH1791" s="726"/>
      <c r="BI1791" s="726"/>
      <c r="BJ1791" s="726"/>
      <c r="BK1791" s="726"/>
      <c r="BL1791" s="726"/>
    </row>
    <row r="1792" spans="1:64" ht="13.5" customHeight="1" outlineLevel="1" x14ac:dyDescent="0.25">
      <c r="A1792" s="818"/>
      <c r="B1792" s="818"/>
      <c r="C1792" s="822" t="s">
        <v>154</v>
      </c>
      <c r="D1792" s="818"/>
      <c r="E1792" s="712" t="s">
        <v>2620</v>
      </c>
      <c r="F1792" s="709" t="s">
        <v>2263</v>
      </c>
      <c r="G1792" s="709" t="s">
        <v>2263</v>
      </c>
      <c r="H1792" s="709" t="s">
        <v>2263</v>
      </c>
      <c r="I1792" s="709" t="s">
        <v>2263</v>
      </c>
      <c r="J1792" s="709" t="s">
        <v>2263</v>
      </c>
      <c r="K1792" s="709" t="s">
        <v>2263</v>
      </c>
      <c r="L1792" s="709" t="s">
        <v>2263</v>
      </c>
      <c r="M1792" s="709" t="s">
        <v>2263</v>
      </c>
      <c r="N1792" s="709" t="s">
        <v>2263</v>
      </c>
      <c r="O1792" s="709" t="s">
        <v>2263</v>
      </c>
      <c r="P1792" s="709" t="s">
        <v>2263</v>
      </c>
      <c r="Q1792" s="709" t="s">
        <v>2263</v>
      </c>
      <c r="R1792" s="709" t="s">
        <v>2263</v>
      </c>
      <c r="S1792" s="709" t="s">
        <v>2263</v>
      </c>
      <c r="T1792" s="709" t="s">
        <v>2263</v>
      </c>
      <c r="U1792" s="709" t="s">
        <v>2263</v>
      </c>
      <c r="V1792" s="709" t="s">
        <v>2263</v>
      </c>
      <c r="W1792" s="709" t="s">
        <v>2263</v>
      </c>
      <c r="X1792" s="709" t="s">
        <v>2263</v>
      </c>
      <c r="Y1792" s="709" t="s">
        <v>2263</v>
      </c>
      <c r="Z1792" s="709" t="s">
        <v>2263</v>
      </c>
      <c r="AA1792" s="709" t="s">
        <v>2263</v>
      </c>
      <c r="AB1792" s="709" t="s">
        <v>2263</v>
      </c>
      <c r="AC1792" s="709" t="s">
        <v>2263</v>
      </c>
      <c r="AD1792" s="709" t="s">
        <v>2263</v>
      </c>
      <c r="AE1792" s="709" t="s">
        <v>2263</v>
      </c>
      <c r="AF1792" s="709" t="s">
        <v>2263</v>
      </c>
      <c r="AG1792" s="709" t="s">
        <v>2263</v>
      </c>
      <c r="AH1792" s="709" t="s">
        <v>2263</v>
      </c>
      <c r="AI1792" s="709" t="s">
        <v>2263</v>
      </c>
      <c r="AJ1792" s="709" t="s">
        <v>2263</v>
      </c>
      <c r="AK1792" s="709" t="s">
        <v>2263</v>
      </c>
      <c r="AL1792" s="709" t="s">
        <v>2263</v>
      </c>
      <c r="AM1792" s="709" t="s">
        <v>2263</v>
      </c>
      <c r="AN1792" s="818"/>
      <c r="AO1792" s="726"/>
      <c r="AP1792" s="726"/>
      <c r="AQ1792" s="726"/>
      <c r="AR1792" s="726"/>
      <c r="AS1792" s="726"/>
      <c r="AT1792" s="726"/>
      <c r="AU1792" s="726"/>
      <c r="AV1792" s="726"/>
      <c r="AW1792" s="726"/>
      <c r="AX1792" s="726"/>
      <c r="AY1792" s="726"/>
      <c r="AZ1792" s="726"/>
      <c r="BA1792" s="726"/>
      <c r="BB1792" s="726"/>
      <c r="BC1792" s="726"/>
      <c r="BD1792" s="726"/>
      <c r="BE1792" s="726"/>
      <c r="BF1792" s="726"/>
      <c r="BG1792" s="726"/>
      <c r="BH1792" s="726"/>
      <c r="BI1792" s="726"/>
      <c r="BJ1792" s="726"/>
      <c r="BK1792" s="726"/>
      <c r="BL1792" s="726"/>
    </row>
    <row r="1793" spans="1:64" ht="13.5" customHeight="1" outlineLevel="1" x14ac:dyDescent="0.25">
      <c r="A1793" s="819"/>
      <c r="B1793" s="818"/>
      <c r="C1793" s="824" t="s">
        <v>643</v>
      </c>
      <c r="D1793" s="819"/>
      <c r="E1793" s="712" t="s">
        <v>2621</v>
      </c>
      <c r="F1793" s="709" t="s">
        <v>2263</v>
      </c>
      <c r="G1793" s="709" t="s">
        <v>2263</v>
      </c>
      <c r="H1793" s="709" t="s">
        <v>2263</v>
      </c>
      <c r="I1793" s="709" t="s">
        <v>2263</v>
      </c>
      <c r="J1793" s="709" t="s">
        <v>2263</v>
      </c>
      <c r="K1793" s="709" t="s">
        <v>2263</v>
      </c>
      <c r="L1793" s="709" t="s">
        <v>2263</v>
      </c>
      <c r="M1793" s="709" t="s">
        <v>2263</v>
      </c>
      <c r="N1793" s="709" t="s">
        <v>2263</v>
      </c>
      <c r="O1793" s="709" t="s">
        <v>2263</v>
      </c>
      <c r="P1793" s="709" t="s">
        <v>2263</v>
      </c>
      <c r="Q1793" s="709" t="s">
        <v>2263</v>
      </c>
      <c r="R1793" s="709" t="s">
        <v>2263</v>
      </c>
      <c r="S1793" s="709" t="s">
        <v>2263</v>
      </c>
      <c r="T1793" s="709" t="s">
        <v>2263</v>
      </c>
      <c r="U1793" s="709" t="s">
        <v>2263</v>
      </c>
      <c r="V1793" s="709" t="s">
        <v>2263</v>
      </c>
      <c r="W1793" s="709" t="s">
        <v>2263</v>
      </c>
      <c r="X1793" s="709" t="s">
        <v>2263</v>
      </c>
      <c r="Y1793" s="709" t="s">
        <v>2263</v>
      </c>
      <c r="Z1793" s="709" t="s">
        <v>2263</v>
      </c>
      <c r="AA1793" s="709" t="s">
        <v>2263</v>
      </c>
      <c r="AB1793" s="709" t="s">
        <v>2263</v>
      </c>
      <c r="AC1793" s="709" t="s">
        <v>2263</v>
      </c>
      <c r="AD1793" s="709" t="s">
        <v>2263</v>
      </c>
      <c r="AE1793" s="709" t="s">
        <v>2263</v>
      </c>
      <c r="AF1793" s="709" t="s">
        <v>2263</v>
      </c>
      <c r="AG1793" s="709" t="s">
        <v>2263</v>
      </c>
      <c r="AH1793" s="709" t="s">
        <v>2263</v>
      </c>
      <c r="AI1793" s="709" t="s">
        <v>2263</v>
      </c>
      <c r="AJ1793" s="709" t="s">
        <v>2263</v>
      </c>
      <c r="AK1793" s="709" t="s">
        <v>2263</v>
      </c>
      <c r="AL1793" s="709" t="s">
        <v>2263</v>
      </c>
      <c r="AM1793" s="709" t="s">
        <v>2263</v>
      </c>
      <c r="AN1793" s="818"/>
      <c r="AO1793" s="726"/>
      <c r="AP1793" s="726"/>
      <c r="AQ1793" s="726"/>
      <c r="AR1793" s="726"/>
      <c r="AS1793" s="726"/>
      <c r="AT1793" s="726"/>
      <c r="AU1793" s="726"/>
      <c r="AV1793" s="726"/>
      <c r="AW1793" s="726"/>
      <c r="AX1793" s="726"/>
      <c r="AY1793" s="726"/>
      <c r="AZ1793" s="726"/>
      <c r="BA1793" s="726"/>
      <c r="BB1793" s="726"/>
      <c r="BC1793" s="726"/>
      <c r="BD1793" s="726"/>
      <c r="BE1793" s="726"/>
      <c r="BF1793" s="726"/>
      <c r="BG1793" s="726"/>
      <c r="BH1793" s="726"/>
      <c r="BI1793" s="726"/>
      <c r="BJ1793" s="726"/>
      <c r="BK1793" s="726"/>
      <c r="BL1793" s="726"/>
    </row>
    <row r="1794" spans="1:64" ht="13.5" customHeight="1" outlineLevel="1" x14ac:dyDescent="0.25">
      <c r="A1794" s="819"/>
      <c r="B1794" s="818"/>
      <c r="C1794" s="823" t="s">
        <v>104</v>
      </c>
      <c r="D1794" s="819"/>
      <c r="E1794" s="712" t="s">
        <v>2622</v>
      </c>
      <c r="F1794" s="709" t="s">
        <v>2263</v>
      </c>
      <c r="G1794" s="709" t="s">
        <v>2263</v>
      </c>
      <c r="H1794" s="709" t="s">
        <v>2263</v>
      </c>
      <c r="I1794" s="709" t="s">
        <v>2263</v>
      </c>
      <c r="J1794" s="709" t="s">
        <v>2263</v>
      </c>
      <c r="K1794" s="709" t="s">
        <v>2263</v>
      </c>
      <c r="L1794" s="709" t="s">
        <v>2263</v>
      </c>
      <c r="M1794" s="709" t="s">
        <v>2263</v>
      </c>
      <c r="N1794" s="709" t="s">
        <v>2263</v>
      </c>
      <c r="O1794" s="709" t="s">
        <v>2263</v>
      </c>
      <c r="P1794" s="709" t="s">
        <v>2263</v>
      </c>
      <c r="Q1794" s="709" t="s">
        <v>2263</v>
      </c>
      <c r="R1794" s="709" t="s">
        <v>2263</v>
      </c>
      <c r="S1794" s="709" t="s">
        <v>2263</v>
      </c>
      <c r="T1794" s="709" t="s">
        <v>2263</v>
      </c>
      <c r="U1794" s="709" t="s">
        <v>2263</v>
      </c>
      <c r="V1794" s="709" t="s">
        <v>2263</v>
      </c>
      <c r="W1794" s="709" t="s">
        <v>2263</v>
      </c>
      <c r="X1794" s="709" t="s">
        <v>2263</v>
      </c>
      <c r="Y1794" s="709" t="s">
        <v>2263</v>
      </c>
      <c r="Z1794" s="709" t="s">
        <v>2263</v>
      </c>
      <c r="AA1794" s="709" t="s">
        <v>2263</v>
      </c>
      <c r="AB1794" s="709" t="s">
        <v>2263</v>
      </c>
      <c r="AC1794" s="709" t="s">
        <v>2263</v>
      </c>
      <c r="AD1794" s="709" t="s">
        <v>2263</v>
      </c>
      <c r="AE1794" s="709" t="s">
        <v>2263</v>
      </c>
      <c r="AF1794" s="709" t="s">
        <v>2263</v>
      </c>
      <c r="AG1794" s="709" t="s">
        <v>2263</v>
      </c>
      <c r="AH1794" s="709" t="s">
        <v>2263</v>
      </c>
      <c r="AI1794" s="709" t="s">
        <v>2263</v>
      </c>
      <c r="AJ1794" s="709" t="s">
        <v>2263</v>
      </c>
      <c r="AK1794" s="709" t="s">
        <v>2263</v>
      </c>
      <c r="AL1794" s="709" t="s">
        <v>2263</v>
      </c>
      <c r="AM1794" s="709" t="s">
        <v>2263</v>
      </c>
      <c r="AN1794" s="818"/>
      <c r="AO1794" s="726"/>
      <c r="AP1794" s="726"/>
      <c r="AQ1794" s="726"/>
      <c r="AR1794" s="726"/>
      <c r="AS1794" s="726"/>
      <c r="AT1794" s="726"/>
      <c r="AU1794" s="726"/>
      <c r="AV1794" s="726"/>
      <c r="AW1794" s="726"/>
      <c r="AX1794" s="726"/>
      <c r="AY1794" s="726"/>
      <c r="AZ1794" s="726"/>
      <c r="BA1794" s="726"/>
      <c r="BB1794" s="726"/>
      <c r="BC1794" s="726"/>
      <c r="BD1794" s="726"/>
      <c r="BE1794" s="726"/>
      <c r="BF1794" s="726"/>
      <c r="BG1794" s="726"/>
      <c r="BH1794" s="726"/>
      <c r="BI1794" s="726"/>
      <c r="BJ1794" s="726"/>
      <c r="BK1794" s="726"/>
      <c r="BL1794" s="726"/>
    </row>
    <row r="1795" spans="1:64" ht="13.5" customHeight="1" outlineLevel="1" x14ac:dyDescent="0.25">
      <c r="A1795" s="819"/>
      <c r="B1795" s="818"/>
      <c r="C1795" s="823" t="s">
        <v>2</v>
      </c>
      <c r="D1795" s="819"/>
      <c r="E1795" s="712" t="s">
        <v>2623</v>
      </c>
      <c r="F1795" s="709" t="s">
        <v>2263</v>
      </c>
      <c r="G1795" s="709" t="s">
        <v>2263</v>
      </c>
      <c r="H1795" s="709" t="s">
        <v>2263</v>
      </c>
      <c r="I1795" s="709" t="s">
        <v>2263</v>
      </c>
      <c r="J1795" s="709" t="s">
        <v>2263</v>
      </c>
      <c r="K1795" s="709" t="s">
        <v>2263</v>
      </c>
      <c r="L1795" s="709" t="s">
        <v>2263</v>
      </c>
      <c r="M1795" s="709" t="s">
        <v>2263</v>
      </c>
      <c r="N1795" s="709" t="s">
        <v>2263</v>
      </c>
      <c r="O1795" s="709" t="s">
        <v>2263</v>
      </c>
      <c r="P1795" s="709" t="s">
        <v>2263</v>
      </c>
      <c r="Q1795" s="709" t="s">
        <v>2263</v>
      </c>
      <c r="R1795" s="709" t="s">
        <v>2263</v>
      </c>
      <c r="S1795" s="709" t="s">
        <v>2263</v>
      </c>
      <c r="T1795" s="709" t="s">
        <v>2263</v>
      </c>
      <c r="U1795" s="709" t="s">
        <v>2263</v>
      </c>
      <c r="V1795" s="709" t="s">
        <v>2263</v>
      </c>
      <c r="W1795" s="709" t="s">
        <v>2263</v>
      </c>
      <c r="X1795" s="709" t="s">
        <v>2263</v>
      </c>
      <c r="Y1795" s="709" t="s">
        <v>2263</v>
      </c>
      <c r="Z1795" s="709" t="s">
        <v>2263</v>
      </c>
      <c r="AA1795" s="709" t="s">
        <v>2263</v>
      </c>
      <c r="AB1795" s="709" t="s">
        <v>2263</v>
      </c>
      <c r="AC1795" s="709" t="s">
        <v>2263</v>
      </c>
      <c r="AD1795" s="709" t="s">
        <v>2263</v>
      </c>
      <c r="AE1795" s="709" t="s">
        <v>2263</v>
      </c>
      <c r="AF1795" s="709" t="s">
        <v>2263</v>
      </c>
      <c r="AG1795" s="709" t="s">
        <v>2263</v>
      </c>
      <c r="AH1795" s="709" t="s">
        <v>2263</v>
      </c>
      <c r="AI1795" s="709" t="s">
        <v>2263</v>
      </c>
      <c r="AJ1795" s="709" t="s">
        <v>2263</v>
      </c>
      <c r="AK1795" s="709" t="s">
        <v>2263</v>
      </c>
      <c r="AL1795" s="709" t="s">
        <v>2263</v>
      </c>
      <c r="AM1795" s="709" t="s">
        <v>2263</v>
      </c>
      <c r="AN1795" s="819"/>
      <c r="AO1795" s="726"/>
      <c r="AP1795" s="726"/>
      <c r="AQ1795" s="726"/>
      <c r="AR1795" s="726"/>
      <c r="AS1795" s="726"/>
      <c r="AT1795" s="726"/>
      <c r="AU1795" s="726"/>
      <c r="AV1795" s="726"/>
      <c r="AW1795" s="726"/>
      <c r="AX1795" s="726"/>
      <c r="AY1795" s="726"/>
      <c r="AZ1795" s="726"/>
      <c r="BA1795" s="726"/>
      <c r="BB1795" s="726"/>
      <c r="BC1795" s="726"/>
      <c r="BD1795" s="726"/>
      <c r="BE1795" s="726"/>
      <c r="BF1795" s="726"/>
      <c r="BG1795" s="726"/>
      <c r="BH1795" s="726"/>
      <c r="BI1795" s="726"/>
      <c r="BJ1795" s="726"/>
      <c r="BK1795" s="726"/>
      <c r="BL1795" s="726"/>
    </row>
    <row r="1796" spans="1:64" ht="13.5" customHeight="1" outlineLevel="1" x14ac:dyDescent="0.25">
      <c r="A1796" s="819"/>
      <c r="B1796" s="818"/>
      <c r="C1796" s="822" t="s">
        <v>156</v>
      </c>
      <c r="D1796" s="819"/>
      <c r="E1796" s="712" t="s">
        <v>2624</v>
      </c>
      <c r="F1796" s="709" t="s">
        <v>2263</v>
      </c>
      <c r="G1796" s="709" t="s">
        <v>2263</v>
      </c>
      <c r="H1796" s="709" t="s">
        <v>2263</v>
      </c>
      <c r="I1796" s="709" t="s">
        <v>2263</v>
      </c>
      <c r="J1796" s="709" t="s">
        <v>2263</v>
      </c>
      <c r="K1796" s="709" t="s">
        <v>2263</v>
      </c>
      <c r="L1796" s="709" t="s">
        <v>2263</v>
      </c>
      <c r="M1796" s="709" t="s">
        <v>2263</v>
      </c>
      <c r="N1796" s="709" t="s">
        <v>2263</v>
      </c>
      <c r="O1796" s="709" t="s">
        <v>2263</v>
      </c>
      <c r="P1796" s="709" t="s">
        <v>2263</v>
      </c>
      <c r="Q1796" s="709" t="s">
        <v>2263</v>
      </c>
      <c r="R1796" s="709" t="s">
        <v>2263</v>
      </c>
      <c r="S1796" s="709" t="s">
        <v>2263</v>
      </c>
      <c r="T1796" s="709" t="s">
        <v>2263</v>
      </c>
      <c r="U1796" s="709" t="s">
        <v>2263</v>
      </c>
      <c r="V1796" s="709" t="s">
        <v>2263</v>
      </c>
      <c r="W1796" s="709" t="s">
        <v>2263</v>
      </c>
      <c r="X1796" s="709" t="s">
        <v>2263</v>
      </c>
      <c r="Y1796" s="709" t="s">
        <v>2263</v>
      </c>
      <c r="Z1796" s="709" t="s">
        <v>2263</v>
      </c>
      <c r="AA1796" s="709" t="s">
        <v>2263</v>
      </c>
      <c r="AB1796" s="709" t="s">
        <v>2263</v>
      </c>
      <c r="AC1796" s="709" t="s">
        <v>2263</v>
      </c>
      <c r="AD1796" s="709" t="s">
        <v>2263</v>
      </c>
      <c r="AE1796" s="709" t="s">
        <v>2263</v>
      </c>
      <c r="AF1796" s="709" t="s">
        <v>2263</v>
      </c>
      <c r="AG1796" s="709" t="s">
        <v>2263</v>
      </c>
      <c r="AH1796" s="709" t="s">
        <v>2263</v>
      </c>
      <c r="AI1796" s="709" t="s">
        <v>2263</v>
      </c>
      <c r="AJ1796" s="709" t="s">
        <v>2263</v>
      </c>
      <c r="AK1796" s="709" t="s">
        <v>2263</v>
      </c>
      <c r="AL1796" s="709" t="s">
        <v>2263</v>
      </c>
      <c r="AM1796" s="709" t="s">
        <v>2263</v>
      </c>
      <c r="AN1796" s="819"/>
      <c r="AO1796" s="726"/>
      <c r="AP1796" s="726"/>
      <c r="AQ1796" s="726"/>
      <c r="AR1796" s="726"/>
      <c r="AS1796" s="726"/>
      <c r="AT1796" s="726"/>
      <c r="AU1796" s="726"/>
      <c r="AV1796" s="726"/>
      <c r="AW1796" s="726"/>
      <c r="AX1796" s="726"/>
      <c r="AY1796" s="726"/>
      <c r="AZ1796" s="726"/>
      <c r="BA1796" s="726"/>
      <c r="BB1796" s="726"/>
      <c r="BC1796" s="726"/>
      <c r="BD1796" s="726"/>
      <c r="BE1796" s="726"/>
      <c r="BF1796" s="726"/>
      <c r="BG1796" s="726"/>
      <c r="BH1796" s="726"/>
      <c r="BI1796" s="726"/>
      <c r="BJ1796" s="726"/>
      <c r="BK1796" s="726"/>
      <c r="BL1796" s="726"/>
    </row>
    <row r="1797" spans="1:64" ht="13.5" customHeight="1" outlineLevel="1" x14ac:dyDescent="0.25">
      <c r="A1797" s="819"/>
      <c r="B1797" s="818"/>
      <c r="C1797" s="823" t="s">
        <v>94</v>
      </c>
      <c r="D1797" s="819"/>
      <c r="E1797" s="712" t="s">
        <v>2625</v>
      </c>
      <c r="F1797" s="709" t="s">
        <v>2263</v>
      </c>
      <c r="G1797" s="709" t="s">
        <v>2263</v>
      </c>
      <c r="H1797" s="709" t="s">
        <v>2263</v>
      </c>
      <c r="I1797" s="709" t="s">
        <v>2263</v>
      </c>
      <c r="J1797" s="709" t="s">
        <v>2263</v>
      </c>
      <c r="K1797" s="709" t="s">
        <v>2263</v>
      </c>
      <c r="L1797" s="709" t="s">
        <v>2263</v>
      </c>
      <c r="M1797" s="709" t="s">
        <v>2263</v>
      </c>
      <c r="N1797" s="709" t="s">
        <v>2263</v>
      </c>
      <c r="O1797" s="709" t="s">
        <v>2263</v>
      </c>
      <c r="P1797" s="709" t="s">
        <v>2263</v>
      </c>
      <c r="Q1797" s="709" t="s">
        <v>2263</v>
      </c>
      <c r="R1797" s="709" t="s">
        <v>2263</v>
      </c>
      <c r="S1797" s="709" t="s">
        <v>2263</v>
      </c>
      <c r="T1797" s="709" t="s">
        <v>2263</v>
      </c>
      <c r="U1797" s="709" t="s">
        <v>2263</v>
      </c>
      <c r="V1797" s="709" t="s">
        <v>2263</v>
      </c>
      <c r="W1797" s="709" t="s">
        <v>2263</v>
      </c>
      <c r="X1797" s="709" t="s">
        <v>2263</v>
      </c>
      <c r="Y1797" s="709" t="s">
        <v>2263</v>
      </c>
      <c r="Z1797" s="709" t="s">
        <v>2263</v>
      </c>
      <c r="AA1797" s="709" t="s">
        <v>2263</v>
      </c>
      <c r="AB1797" s="709" t="s">
        <v>2263</v>
      </c>
      <c r="AC1797" s="709" t="s">
        <v>2263</v>
      </c>
      <c r="AD1797" s="709" t="s">
        <v>2263</v>
      </c>
      <c r="AE1797" s="709" t="s">
        <v>2263</v>
      </c>
      <c r="AF1797" s="709" t="s">
        <v>2263</v>
      </c>
      <c r="AG1797" s="709" t="s">
        <v>2263</v>
      </c>
      <c r="AH1797" s="709" t="s">
        <v>2263</v>
      </c>
      <c r="AI1797" s="709" t="s">
        <v>2263</v>
      </c>
      <c r="AJ1797" s="709" t="s">
        <v>2263</v>
      </c>
      <c r="AK1797" s="709" t="s">
        <v>2263</v>
      </c>
      <c r="AL1797" s="709" t="s">
        <v>2263</v>
      </c>
      <c r="AM1797" s="709" t="s">
        <v>2263</v>
      </c>
      <c r="AN1797" s="819"/>
      <c r="AO1797" s="726"/>
      <c r="AP1797" s="726"/>
      <c r="AQ1797" s="726"/>
      <c r="AR1797" s="726"/>
      <c r="AS1797" s="726"/>
      <c r="AT1797" s="726"/>
      <c r="AU1797" s="726"/>
      <c r="AV1797" s="726"/>
      <c r="AW1797" s="726"/>
      <c r="AX1797" s="726"/>
      <c r="AY1797" s="726"/>
      <c r="AZ1797" s="726"/>
      <c r="BA1797" s="726"/>
      <c r="BB1797" s="726"/>
      <c r="BC1797" s="726"/>
      <c r="BD1797" s="726"/>
      <c r="BE1797" s="726"/>
      <c r="BF1797" s="726"/>
      <c r="BG1797" s="726"/>
      <c r="BH1797" s="726"/>
      <c r="BI1797" s="726"/>
      <c r="BJ1797" s="726"/>
      <c r="BK1797" s="726"/>
      <c r="BL1797" s="726"/>
    </row>
    <row r="1798" spans="1:64" ht="13.5" customHeight="1" outlineLevel="1" x14ac:dyDescent="0.25">
      <c r="A1798" s="819"/>
      <c r="B1798" s="818"/>
      <c r="C1798" s="823" t="s">
        <v>104</v>
      </c>
      <c r="D1798" s="819"/>
      <c r="E1798" s="712" t="s">
        <v>2626</v>
      </c>
      <c r="F1798" s="709" t="s">
        <v>2263</v>
      </c>
      <c r="G1798" s="709" t="s">
        <v>2263</v>
      </c>
      <c r="H1798" s="709" t="s">
        <v>2263</v>
      </c>
      <c r="I1798" s="709" t="s">
        <v>2263</v>
      </c>
      <c r="J1798" s="709" t="s">
        <v>2263</v>
      </c>
      <c r="K1798" s="709" t="s">
        <v>2263</v>
      </c>
      <c r="L1798" s="709" t="s">
        <v>2263</v>
      </c>
      <c r="M1798" s="709" t="s">
        <v>2263</v>
      </c>
      <c r="N1798" s="709" t="s">
        <v>2263</v>
      </c>
      <c r="O1798" s="709" t="s">
        <v>2263</v>
      </c>
      <c r="P1798" s="709" t="s">
        <v>2263</v>
      </c>
      <c r="Q1798" s="709" t="s">
        <v>2263</v>
      </c>
      <c r="R1798" s="709" t="s">
        <v>2263</v>
      </c>
      <c r="S1798" s="709" t="s">
        <v>2263</v>
      </c>
      <c r="T1798" s="709" t="s">
        <v>2263</v>
      </c>
      <c r="U1798" s="709" t="s">
        <v>2263</v>
      </c>
      <c r="V1798" s="709" t="s">
        <v>2263</v>
      </c>
      <c r="W1798" s="709" t="s">
        <v>2263</v>
      </c>
      <c r="X1798" s="709" t="s">
        <v>2263</v>
      </c>
      <c r="Y1798" s="709" t="s">
        <v>2263</v>
      </c>
      <c r="Z1798" s="709" t="s">
        <v>2263</v>
      </c>
      <c r="AA1798" s="709" t="s">
        <v>2263</v>
      </c>
      <c r="AB1798" s="709" t="s">
        <v>2263</v>
      </c>
      <c r="AC1798" s="709" t="s">
        <v>2263</v>
      </c>
      <c r="AD1798" s="709" t="s">
        <v>2263</v>
      </c>
      <c r="AE1798" s="709" t="s">
        <v>2263</v>
      </c>
      <c r="AF1798" s="709" t="s">
        <v>2263</v>
      </c>
      <c r="AG1798" s="709" t="s">
        <v>2263</v>
      </c>
      <c r="AH1798" s="709" t="s">
        <v>2263</v>
      </c>
      <c r="AI1798" s="709" t="s">
        <v>2263</v>
      </c>
      <c r="AJ1798" s="709" t="s">
        <v>2263</v>
      </c>
      <c r="AK1798" s="709" t="s">
        <v>2263</v>
      </c>
      <c r="AL1798" s="709" t="s">
        <v>2263</v>
      </c>
      <c r="AM1798" s="709" t="s">
        <v>2263</v>
      </c>
      <c r="AN1798" s="819"/>
      <c r="AO1798" s="726"/>
      <c r="AP1798" s="726"/>
      <c r="AQ1798" s="726"/>
      <c r="AR1798" s="726"/>
      <c r="AS1798" s="726"/>
      <c r="AT1798" s="726"/>
      <c r="AU1798" s="726"/>
      <c r="AV1798" s="726"/>
      <c r="AW1798" s="726"/>
      <c r="AX1798" s="726"/>
      <c r="AY1798" s="726"/>
      <c r="AZ1798" s="726"/>
      <c r="BA1798" s="726"/>
      <c r="BB1798" s="726"/>
      <c r="BC1798" s="726"/>
      <c r="BD1798" s="726"/>
      <c r="BE1798" s="726"/>
      <c r="BF1798" s="726"/>
      <c r="BG1798" s="726"/>
      <c r="BH1798" s="726"/>
      <c r="BI1798" s="726"/>
      <c r="BJ1798" s="726"/>
      <c r="BK1798" s="726"/>
      <c r="BL1798" s="726"/>
    </row>
    <row r="1799" spans="1:64" ht="13.5" customHeight="1" outlineLevel="1" x14ac:dyDescent="0.25">
      <c r="A1799" s="819"/>
      <c r="B1799" s="818"/>
      <c r="C1799" s="823" t="s">
        <v>2</v>
      </c>
      <c r="D1799" s="819"/>
      <c r="E1799" s="712" t="s">
        <v>2627</v>
      </c>
      <c r="F1799" s="709" t="s">
        <v>2263</v>
      </c>
      <c r="G1799" s="709" t="s">
        <v>2263</v>
      </c>
      <c r="H1799" s="709" t="s">
        <v>2263</v>
      </c>
      <c r="I1799" s="709" t="s">
        <v>2263</v>
      </c>
      <c r="J1799" s="709" t="s">
        <v>2263</v>
      </c>
      <c r="K1799" s="709" t="s">
        <v>2263</v>
      </c>
      <c r="L1799" s="709" t="s">
        <v>2263</v>
      </c>
      <c r="M1799" s="709" t="s">
        <v>2263</v>
      </c>
      <c r="N1799" s="709" t="s">
        <v>2263</v>
      </c>
      <c r="O1799" s="709" t="s">
        <v>2263</v>
      </c>
      <c r="P1799" s="709" t="s">
        <v>2263</v>
      </c>
      <c r="Q1799" s="709" t="s">
        <v>2263</v>
      </c>
      <c r="R1799" s="709" t="s">
        <v>2263</v>
      </c>
      <c r="S1799" s="709" t="s">
        <v>2263</v>
      </c>
      <c r="T1799" s="709" t="s">
        <v>2263</v>
      </c>
      <c r="U1799" s="709" t="s">
        <v>2263</v>
      </c>
      <c r="V1799" s="709" t="s">
        <v>2263</v>
      </c>
      <c r="W1799" s="709" t="s">
        <v>2263</v>
      </c>
      <c r="X1799" s="709" t="s">
        <v>2263</v>
      </c>
      <c r="Y1799" s="709" t="s">
        <v>2263</v>
      </c>
      <c r="Z1799" s="709" t="s">
        <v>2263</v>
      </c>
      <c r="AA1799" s="709" t="s">
        <v>2263</v>
      </c>
      <c r="AB1799" s="709" t="s">
        <v>2263</v>
      </c>
      <c r="AC1799" s="709" t="s">
        <v>2263</v>
      </c>
      <c r="AD1799" s="709" t="s">
        <v>2263</v>
      </c>
      <c r="AE1799" s="709" t="s">
        <v>2263</v>
      </c>
      <c r="AF1799" s="709" t="s">
        <v>2263</v>
      </c>
      <c r="AG1799" s="709" t="s">
        <v>2263</v>
      </c>
      <c r="AH1799" s="709" t="s">
        <v>2263</v>
      </c>
      <c r="AI1799" s="709" t="s">
        <v>2263</v>
      </c>
      <c r="AJ1799" s="709" t="s">
        <v>2263</v>
      </c>
      <c r="AK1799" s="709" t="s">
        <v>2263</v>
      </c>
      <c r="AL1799" s="709" t="s">
        <v>2263</v>
      </c>
      <c r="AM1799" s="709" t="s">
        <v>2263</v>
      </c>
      <c r="AN1799" s="819"/>
      <c r="AO1799" s="726"/>
      <c r="AP1799" s="726"/>
      <c r="AQ1799" s="726"/>
      <c r="AR1799" s="726"/>
      <c r="AS1799" s="726"/>
      <c r="AT1799" s="726"/>
      <c r="AU1799" s="726"/>
      <c r="AV1799" s="726"/>
      <c r="AW1799" s="726"/>
      <c r="AX1799" s="726"/>
      <c r="AY1799" s="726"/>
      <c r="AZ1799" s="726"/>
      <c r="BA1799" s="726"/>
      <c r="BB1799" s="726"/>
      <c r="BC1799" s="726"/>
      <c r="BD1799" s="726"/>
      <c r="BE1799" s="726"/>
      <c r="BF1799" s="726"/>
      <c r="BG1799" s="726"/>
      <c r="BH1799" s="726"/>
      <c r="BI1799" s="726"/>
      <c r="BJ1799" s="726"/>
      <c r="BK1799" s="726"/>
      <c r="BL1799" s="726"/>
    </row>
    <row r="1800" spans="1:64" ht="13.5" customHeight="1" outlineLevel="1" x14ac:dyDescent="0.25">
      <c r="A1800" s="819"/>
      <c r="B1800" s="818"/>
      <c r="C1800" s="822" t="s">
        <v>158</v>
      </c>
      <c r="D1800" s="819"/>
      <c r="E1800" s="712" t="s">
        <v>2628</v>
      </c>
      <c r="F1800" s="709" t="s">
        <v>2263</v>
      </c>
      <c r="G1800" s="709" t="s">
        <v>2263</v>
      </c>
      <c r="H1800" s="709" t="s">
        <v>2263</v>
      </c>
      <c r="I1800" s="709" t="s">
        <v>2263</v>
      </c>
      <c r="J1800" s="709" t="s">
        <v>2263</v>
      </c>
      <c r="K1800" s="709" t="s">
        <v>2263</v>
      </c>
      <c r="L1800" s="709" t="s">
        <v>2263</v>
      </c>
      <c r="M1800" s="709" t="s">
        <v>2263</v>
      </c>
      <c r="N1800" s="709" t="s">
        <v>2263</v>
      </c>
      <c r="O1800" s="709" t="s">
        <v>2263</v>
      </c>
      <c r="P1800" s="709" t="s">
        <v>2263</v>
      </c>
      <c r="Q1800" s="709" t="s">
        <v>2263</v>
      </c>
      <c r="R1800" s="709" t="s">
        <v>2263</v>
      </c>
      <c r="S1800" s="709" t="s">
        <v>2263</v>
      </c>
      <c r="T1800" s="709" t="s">
        <v>2263</v>
      </c>
      <c r="U1800" s="709" t="s">
        <v>2263</v>
      </c>
      <c r="V1800" s="709" t="s">
        <v>2263</v>
      </c>
      <c r="W1800" s="709" t="s">
        <v>2263</v>
      </c>
      <c r="X1800" s="709" t="s">
        <v>2263</v>
      </c>
      <c r="Y1800" s="709" t="s">
        <v>2263</v>
      </c>
      <c r="Z1800" s="709" t="s">
        <v>2263</v>
      </c>
      <c r="AA1800" s="709" t="s">
        <v>2263</v>
      </c>
      <c r="AB1800" s="709" t="s">
        <v>2263</v>
      </c>
      <c r="AC1800" s="709" t="s">
        <v>2263</v>
      </c>
      <c r="AD1800" s="709" t="s">
        <v>2263</v>
      </c>
      <c r="AE1800" s="709" t="s">
        <v>2263</v>
      </c>
      <c r="AF1800" s="709" t="s">
        <v>2263</v>
      </c>
      <c r="AG1800" s="709" t="s">
        <v>2263</v>
      </c>
      <c r="AH1800" s="709" t="s">
        <v>2263</v>
      </c>
      <c r="AI1800" s="709" t="s">
        <v>2263</v>
      </c>
      <c r="AJ1800" s="709" t="s">
        <v>2263</v>
      </c>
      <c r="AK1800" s="709" t="s">
        <v>2263</v>
      </c>
      <c r="AL1800" s="709" t="s">
        <v>2263</v>
      </c>
      <c r="AM1800" s="709" t="s">
        <v>2263</v>
      </c>
      <c r="AN1800" s="819"/>
      <c r="AO1800" s="726"/>
      <c r="AP1800" s="726"/>
      <c r="AQ1800" s="726"/>
      <c r="AR1800" s="726"/>
      <c r="AS1800" s="726"/>
      <c r="AT1800" s="726"/>
      <c r="AU1800" s="726"/>
      <c r="AV1800" s="726"/>
      <c r="AW1800" s="726"/>
      <c r="AX1800" s="726"/>
      <c r="AY1800" s="726"/>
      <c r="AZ1800" s="726"/>
      <c r="BA1800" s="726"/>
      <c r="BB1800" s="726"/>
      <c r="BC1800" s="726"/>
      <c r="BD1800" s="726"/>
      <c r="BE1800" s="726"/>
      <c r="BF1800" s="726"/>
      <c r="BG1800" s="726"/>
      <c r="BH1800" s="726"/>
      <c r="BI1800" s="726"/>
      <c r="BJ1800" s="726"/>
      <c r="BK1800" s="726"/>
      <c r="BL1800" s="726"/>
    </row>
    <row r="1801" spans="1:64" ht="13.5" customHeight="1" outlineLevel="1" x14ac:dyDescent="0.25">
      <c r="A1801" s="819"/>
      <c r="B1801" s="818"/>
      <c r="C1801" s="822" t="s">
        <v>159</v>
      </c>
      <c r="D1801" s="819"/>
      <c r="E1801" s="712" t="s">
        <v>2629</v>
      </c>
      <c r="F1801" s="709" t="s">
        <v>2263</v>
      </c>
      <c r="G1801" s="709" t="s">
        <v>2263</v>
      </c>
      <c r="H1801" s="709" t="s">
        <v>2263</v>
      </c>
      <c r="I1801" s="709" t="s">
        <v>2263</v>
      </c>
      <c r="J1801" s="709" t="s">
        <v>2263</v>
      </c>
      <c r="K1801" s="709" t="s">
        <v>2263</v>
      </c>
      <c r="L1801" s="709" t="s">
        <v>2263</v>
      </c>
      <c r="M1801" s="709" t="s">
        <v>2263</v>
      </c>
      <c r="N1801" s="709" t="s">
        <v>2263</v>
      </c>
      <c r="O1801" s="709" t="s">
        <v>2263</v>
      </c>
      <c r="P1801" s="709" t="s">
        <v>2263</v>
      </c>
      <c r="Q1801" s="709" t="s">
        <v>2263</v>
      </c>
      <c r="R1801" s="709" t="s">
        <v>2263</v>
      </c>
      <c r="S1801" s="709" t="s">
        <v>2263</v>
      </c>
      <c r="T1801" s="709" t="s">
        <v>2263</v>
      </c>
      <c r="U1801" s="709" t="s">
        <v>2263</v>
      </c>
      <c r="V1801" s="709" t="s">
        <v>2263</v>
      </c>
      <c r="W1801" s="709" t="s">
        <v>2263</v>
      </c>
      <c r="X1801" s="709" t="s">
        <v>2263</v>
      </c>
      <c r="Y1801" s="709" t="s">
        <v>2263</v>
      </c>
      <c r="Z1801" s="709" t="s">
        <v>2263</v>
      </c>
      <c r="AA1801" s="709" t="s">
        <v>2263</v>
      </c>
      <c r="AB1801" s="709" t="s">
        <v>2263</v>
      </c>
      <c r="AC1801" s="709" t="s">
        <v>2263</v>
      </c>
      <c r="AD1801" s="709" t="s">
        <v>2263</v>
      </c>
      <c r="AE1801" s="709" t="s">
        <v>2263</v>
      </c>
      <c r="AF1801" s="709" t="s">
        <v>2263</v>
      </c>
      <c r="AG1801" s="709" t="s">
        <v>2263</v>
      </c>
      <c r="AH1801" s="709" t="s">
        <v>2263</v>
      </c>
      <c r="AI1801" s="709" t="s">
        <v>2263</v>
      </c>
      <c r="AJ1801" s="709" t="s">
        <v>2263</v>
      </c>
      <c r="AK1801" s="709" t="s">
        <v>2263</v>
      </c>
      <c r="AL1801" s="709" t="s">
        <v>2263</v>
      </c>
      <c r="AM1801" s="709" t="s">
        <v>2263</v>
      </c>
      <c r="AN1801" s="819"/>
      <c r="AO1801" s="726"/>
      <c r="AP1801" s="726"/>
      <c r="AQ1801" s="726"/>
      <c r="AR1801" s="726"/>
      <c r="AS1801" s="726"/>
      <c r="AT1801" s="726"/>
      <c r="AU1801" s="726"/>
      <c r="AV1801" s="726"/>
      <c r="AW1801" s="726"/>
      <c r="AX1801" s="726"/>
      <c r="AY1801" s="726"/>
      <c r="AZ1801" s="726"/>
      <c r="BA1801" s="726"/>
      <c r="BB1801" s="726"/>
      <c r="BC1801" s="726"/>
      <c r="BD1801" s="726"/>
      <c r="BE1801" s="726"/>
      <c r="BF1801" s="726"/>
      <c r="BG1801" s="726"/>
      <c r="BH1801" s="726"/>
      <c r="BI1801" s="726"/>
      <c r="BJ1801" s="726"/>
      <c r="BK1801" s="726"/>
      <c r="BL1801" s="726"/>
    </row>
    <row r="1802" spans="1:64" ht="13.5" customHeight="1" outlineLevel="1" x14ac:dyDescent="0.25">
      <c r="A1802" s="819"/>
      <c r="B1802" s="818"/>
      <c r="C1802" s="823" t="s">
        <v>160</v>
      </c>
      <c r="D1802" s="819"/>
      <c r="E1802" s="712" t="s">
        <v>2630</v>
      </c>
      <c r="F1802" s="709" t="s">
        <v>2263</v>
      </c>
      <c r="G1802" s="709" t="s">
        <v>2263</v>
      </c>
      <c r="H1802" s="709" t="s">
        <v>2263</v>
      </c>
      <c r="I1802" s="709" t="s">
        <v>2263</v>
      </c>
      <c r="J1802" s="709" t="s">
        <v>2263</v>
      </c>
      <c r="K1802" s="709" t="s">
        <v>2263</v>
      </c>
      <c r="L1802" s="709" t="s">
        <v>2263</v>
      </c>
      <c r="M1802" s="709" t="s">
        <v>2263</v>
      </c>
      <c r="N1802" s="709" t="s">
        <v>2263</v>
      </c>
      <c r="O1802" s="709" t="s">
        <v>2263</v>
      </c>
      <c r="P1802" s="709" t="s">
        <v>2263</v>
      </c>
      <c r="Q1802" s="709" t="s">
        <v>2263</v>
      </c>
      <c r="R1802" s="709" t="s">
        <v>2263</v>
      </c>
      <c r="S1802" s="709" t="s">
        <v>2263</v>
      </c>
      <c r="T1802" s="709" t="s">
        <v>2263</v>
      </c>
      <c r="U1802" s="709" t="s">
        <v>2263</v>
      </c>
      <c r="V1802" s="709" t="s">
        <v>2263</v>
      </c>
      <c r="W1802" s="709" t="s">
        <v>2263</v>
      </c>
      <c r="X1802" s="709" t="s">
        <v>2263</v>
      </c>
      <c r="Y1802" s="709" t="s">
        <v>2263</v>
      </c>
      <c r="Z1802" s="709" t="s">
        <v>2263</v>
      </c>
      <c r="AA1802" s="709" t="s">
        <v>2263</v>
      </c>
      <c r="AB1802" s="709" t="s">
        <v>2263</v>
      </c>
      <c r="AC1802" s="709" t="s">
        <v>2263</v>
      </c>
      <c r="AD1802" s="709" t="s">
        <v>2263</v>
      </c>
      <c r="AE1802" s="709" t="s">
        <v>2263</v>
      </c>
      <c r="AF1802" s="709" t="s">
        <v>2263</v>
      </c>
      <c r="AG1802" s="709" t="s">
        <v>2263</v>
      </c>
      <c r="AH1802" s="709" t="s">
        <v>2263</v>
      </c>
      <c r="AI1802" s="709" t="s">
        <v>2263</v>
      </c>
      <c r="AJ1802" s="709" t="s">
        <v>2263</v>
      </c>
      <c r="AK1802" s="709" t="s">
        <v>2263</v>
      </c>
      <c r="AL1802" s="709" t="s">
        <v>2263</v>
      </c>
      <c r="AM1802" s="709" t="s">
        <v>2263</v>
      </c>
      <c r="AN1802" s="819"/>
      <c r="AO1802" s="726"/>
      <c r="AP1802" s="726"/>
      <c r="AQ1802" s="726"/>
      <c r="AR1802" s="726"/>
      <c r="AS1802" s="726"/>
      <c r="AT1802" s="726"/>
      <c r="AU1802" s="726"/>
      <c r="AV1802" s="726"/>
      <c r="AW1802" s="726"/>
      <c r="AX1802" s="726"/>
      <c r="AY1802" s="726"/>
      <c r="AZ1802" s="726"/>
      <c r="BA1802" s="726"/>
      <c r="BB1802" s="726"/>
      <c r="BC1802" s="726"/>
      <c r="BD1802" s="726"/>
      <c r="BE1802" s="726"/>
      <c r="BF1802" s="726"/>
      <c r="BG1802" s="726"/>
      <c r="BH1802" s="726"/>
      <c r="BI1802" s="726"/>
      <c r="BJ1802" s="726"/>
      <c r="BK1802" s="726"/>
      <c r="BL1802" s="726"/>
    </row>
    <row r="1803" spans="1:64" ht="13.5" customHeight="1" outlineLevel="1" x14ac:dyDescent="0.25">
      <c r="A1803" s="819"/>
      <c r="B1803" s="818"/>
      <c r="C1803" s="823" t="s">
        <v>161</v>
      </c>
      <c r="D1803" s="819"/>
      <c r="E1803" s="712" t="s">
        <v>2631</v>
      </c>
      <c r="F1803" s="709" t="s">
        <v>2263</v>
      </c>
      <c r="G1803" s="709" t="s">
        <v>2263</v>
      </c>
      <c r="H1803" s="709" t="s">
        <v>2263</v>
      </c>
      <c r="I1803" s="709" t="s">
        <v>2263</v>
      </c>
      <c r="J1803" s="709" t="s">
        <v>2263</v>
      </c>
      <c r="K1803" s="709" t="s">
        <v>2263</v>
      </c>
      <c r="L1803" s="709" t="s">
        <v>2263</v>
      </c>
      <c r="M1803" s="709" t="s">
        <v>2263</v>
      </c>
      <c r="N1803" s="709" t="s">
        <v>2263</v>
      </c>
      <c r="O1803" s="709" t="s">
        <v>2263</v>
      </c>
      <c r="P1803" s="709" t="s">
        <v>2263</v>
      </c>
      <c r="Q1803" s="709" t="s">
        <v>2263</v>
      </c>
      <c r="R1803" s="709" t="s">
        <v>2263</v>
      </c>
      <c r="S1803" s="709" t="s">
        <v>2263</v>
      </c>
      <c r="T1803" s="709" t="s">
        <v>2263</v>
      </c>
      <c r="U1803" s="709" t="s">
        <v>2263</v>
      </c>
      <c r="V1803" s="709" t="s">
        <v>2263</v>
      </c>
      <c r="W1803" s="709" t="s">
        <v>2263</v>
      </c>
      <c r="X1803" s="709" t="s">
        <v>2263</v>
      </c>
      <c r="Y1803" s="709" t="s">
        <v>2263</v>
      </c>
      <c r="Z1803" s="709" t="s">
        <v>2263</v>
      </c>
      <c r="AA1803" s="709" t="s">
        <v>2263</v>
      </c>
      <c r="AB1803" s="709" t="s">
        <v>2263</v>
      </c>
      <c r="AC1803" s="709" t="s">
        <v>2263</v>
      </c>
      <c r="AD1803" s="709" t="s">
        <v>2263</v>
      </c>
      <c r="AE1803" s="709" t="s">
        <v>2263</v>
      </c>
      <c r="AF1803" s="709" t="s">
        <v>2263</v>
      </c>
      <c r="AG1803" s="709" t="s">
        <v>2263</v>
      </c>
      <c r="AH1803" s="709" t="s">
        <v>2263</v>
      </c>
      <c r="AI1803" s="709" t="s">
        <v>2263</v>
      </c>
      <c r="AJ1803" s="709" t="s">
        <v>2263</v>
      </c>
      <c r="AK1803" s="709" t="s">
        <v>2263</v>
      </c>
      <c r="AL1803" s="709" t="s">
        <v>2263</v>
      </c>
      <c r="AM1803" s="709" t="s">
        <v>2263</v>
      </c>
      <c r="AN1803" s="819"/>
      <c r="AO1803" s="726"/>
      <c r="AP1803" s="726"/>
      <c r="AQ1803" s="726"/>
      <c r="AR1803" s="726"/>
      <c r="AS1803" s="726"/>
      <c r="AT1803" s="726"/>
      <c r="AU1803" s="726"/>
      <c r="AV1803" s="726"/>
      <c r="AW1803" s="726"/>
      <c r="AX1803" s="726"/>
      <c r="AY1803" s="726"/>
      <c r="AZ1803" s="726"/>
      <c r="BA1803" s="726"/>
      <c r="BB1803" s="726"/>
      <c r="BC1803" s="726"/>
      <c r="BD1803" s="726"/>
      <c r="BE1803" s="726"/>
      <c r="BF1803" s="726"/>
      <c r="BG1803" s="726"/>
      <c r="BH1803" s="726"/>
      <c r="BI1803" s="726"/>
      <c r="BJ1803" s="726"/>
      <c r="BK1803" s="726"/>
      <c r="BL1803" s="726"/>
    </row>
    <row r="1804" spans="1:64" ht="13.5" customHeight="1" outlineLevel="1" x14ac:dyDescent="0.25">
      <c r="A1804" s="819"/>
      <c r="B1804" s="818"/>
      <c r="C1804" s="825" t="s">
        <v>426</v>
      </c>
      <c r="D1804" s="819"/>
      <c r="E1804" s="712" t="s">
        <v>2632</v>
      </c>
      <c r="F1804" s="709" t="s">
        <v>2263</v>
      </c>
      <c r="G1804" s="709" t="s">
        <v>2263</v>
      </c>
      <c r="H1804" s="709" t="s">
        <v>2263</v>
      </c>
      <c r="I1804" s="709" t="s">
        <v>2263</v>
      </c>
      <c r="J1804" s="709" t="s">
        <v>2263</v>
      </c>
      <c r="K1804" s="709" t="s">
        <v>2263</v>
      </c>
      <c r="L1804" s="709" t="s">
        <v>2263</v>
      </c>
      <c r="M1804" s="709" t="s">
        <v>2263</v>
      </c>
      <c r="N1804" s="709" t="s">
        <v>2263</v>
      </c>
      <c r="O1804" s="709" t="s">
        <v>2263</v>
      </c>
      <c r="P1804" s="709" t="s">
        <v>2263</v>
      </c>
      <c r="Q1804" s="709" t="s">
        <v>2263</v>
      </c>
      <c r="R1804" s="709" t="s">
        <v>2263</v>
      </c>
      <c r="S1804" s="709" t="s">
        <v>2263</v>
      </c>
      <c r="T1804" s="709" t="s">
        <v>2263</v>
      </c>
      <c r="U1804" s="709" t="s">
        <v>2263</v>
      </c>
      <c r="V1804" s="709" t="s">
        <v>2263</v>
      </c>
      <c r="W1804" s="709" t="s">
        <v>2263</v>
      </c>
      <c r="X1804" s="709" t="s">
        <v>2263</v>
      </c>
      <c r="Y1804" s="709" t="s">
        <v>2263</v>
      </c>
      <c r="Z1804" s="709" t="s">
        <v>2263</v>
      </c>
      <c r="AA1804" s="709" t="s">
        <v>2263</v>
      </c>
      <c r="AB1804" s="709" t="s">
        <v>2263</v>
      </c>
      <c r="AC1804" s="709" t="s">
        <v>2263</v>
      </c>
      <c r="AD1804" s="709" t="s">
        <v>2263</v>
      </c>
      <c r="AE1804" s="709" t="s">
        <v>2263</v>
      </c>
      <c r="AF1804" s="709" t="s">
        <v>2263</v>
      </c>
      <c r="AG1804" s="709" t="s">
        <v>2263</v>
      </c>
      <c r="AH1804" s="709" t="s">
        <v>2263</v>
      </c>
      <c r="AI1804" s="709" t="s">
        <v>2263</v>
      </c>
      <c r="AJ1804" s="709" t="s">
        <v>2263</v>
      </c>
      <c r="AK1804" s="709" t="s">
        <v>2263</v>
      </c>
      <c r="AL1804" s="709" t="s">
        <v>2263</v>
      </c>
      <c r="AM1804" s="709" t="s">
        <v>2263</v>
      </c>
      <c r="AN1804" s="819"/>
      <c r="AO1804" s="726"/>
      <c r="AP1804" s="726"/>
      <c r="AQ1804" s="726"/>
      <c r="AR1804" s="726"/>
      <c r="AS1804" s="726"/>
      <c r="AT1804" s="726"/>
      <c r="AU1804" s="726"/>
      <c r="AV1804" s="726"/>
      <c r="AW1804" s="726"/>
      <c r="AX1804" s="726"/>
      <c r="AY1804" s="726"/>
      <c r="AZ1804" s="726"/>
      <c r="BA1804" s="726"/>
      <c r="BB1804" s="726"/>
      <c r="BC1804" s="726"/>
      <c r="BD1804" s="726"/>
      <c r="BE1804" s="726"/>
      <c r="BF1804" s="726"/>
      <c r="BG1804" s="726"/>
      <c r="BH1804" s="726"/>
      <c r="BI1804" s="726"/>
      <c r="BJ1804" s="726"/>
      <c r="BK1804" s="726"/>
      <c r="BL1804" s="726"/>
    </row>
    <row r="1805" spans="1:64" ht="13.5" customHeight="1" outlineLevel="1" x14ac:dyDescent="0.25">
      <c r="A1805" s="819"/>
      <c r="B1805" s="818"/>
      <c r="C1805" s="825" t="s">
        <v>2</v>
      </c>
      <c r="D1805" s="819"/>
      <c r="E1805" s="712" t="s">
        <v>2633</v>
      </c>
      <c r="F1805" s="709" t="s">
        <v>2263</v>
      </c>
      <c r="G1805" s="709" t="s">
        <v>2263</v>
      </c>
      <c r="H1805" s="709" t="s">
        <v>2263</v>
      </c>
      <c r="I1805" s="709" t="s">
        <v>2263</v>
      </c>
      <c r="J1805" s="709" t="s">
        <v>2263</v>
      </c>
      <c r="K1805" s="709" t="s">
        <v>2263</v>
      </c>
      <c r="L1805" s="709" t="s">
        <v>2263</v>
      </c>
      <c r="M1805" s="709" t="s">
        <v>2263</v>
      </c>
      <c r="N1805" s="709" t="s">
        <v>2263</v>
      </c>
      <c r="O1805" s="709" t="s">
        <v>2263</v>
      </c>
      <c r="P1805" s="709" t="s">
        <v>2263</v>
      </c>
      <c r="Q1805" s="709" t="s">
        <v>2263</v>
      </c>
      <c r="R1805" s="709" t="s">
        <v>2263</v>
      </c>
      <c r="S1805" s="709" t="s">
        <v>2263</v>
      </c>
      <c r="T1805" s="709" t="s">
        <v>2263</v>
      </c>
      <c r="U1805" s="709" t="s">
        <v>2263</v>
      </c>
      <c r="V1805" s="709" t="s">
        <v>2263</v>
      </c>
      <c r="W1805" s="709" t="s">
        <v>2263</v>
      </c>
      <c r="X1805" s="709" t="s">
        <v>2263</v>
      </c>
      <c r="Y1805" s="709" t="s">
        <v>2263</v>
      </c>
      <c r="Z1805" s="709" t="s">
        <v>2263</v>
      </c>
      <c r="AA1805" s="709" t="s">
        <v>2263</v>
      </c>
      <c r="AB1805" s="709" t="s">
        <v>2263</v>
      </c>
      <c r="AC1805" s="709" t="s">
        <v>2263</v>
      </c>
      <c r="AD1805" s="709" t="s">
        <v>2263</v>
      </c>
      <c r="AE1805" s="709" t="s">
        <v>2263</v>
      </c>
      <c r="AF1805" s="709" t="s">
        <v>2263</v>
      </c>
      <c r="AG1805" s="709" t="s">
        <v>2263</v>
      </c>
      <c r="AH1805" s="709" t="s">
        <v>2263</v>
      </c>
      <c r="AI1805" s="709" t="s">
        <v>2263</v>
      </c>
      <c r="AJ1805" s="709" t="s">
        <v>2263</v>
      </c>
      <c r="AK1805" s="709" t="s">
        <v>2263</v>
      </c>
      <c r="AL1805" s="709" t="s">
        <v>2263</v>
      </c>
      <c r="AM1805" s="709" t="s">
        <v>2263</v>
      </c>
      <c r="AN1805" s="819"/>
      <c r="AO1805" s="726"/>
      <c r="AP1805" s="726"/>
      <c r="AQ1805" s="726"/>
      <c r="AR1805" s="726"/>
      <c r="AS1805" s="726"/>
      <c r="AT1805" s="726"/>
      <c r="AU1805" s="726"/>
      <c r="AV1805" s="726"/>
      <c r="AW1805" s="726"/>
      <c r="AX1805" s="726"/>
      <c r="AY1805" s="726"/>
      <c r="AZ1805" s="726"/>
      <c r="BA1805" s="726"/>
      <c r="BB1805" s="726"/>
      <c r="BC1805" s="726"/>
      <c r="BD1805" s="726"/>
      <c r="BE1805" s="726"/>
      <c r="BF1805" s="726"/>
      <c r="BG1805" s="726"/>
      <c r="BH1805" s="726"/>
      <c r="BI1805" s="726"/>
      <c r="BJ1805" s="726"/>
      <c r="BK1805" s="726"/>
      <c r="BL1805" s="726"/>
    </row>
    <row r="1806" spans="1:64" ht="13.5" customHeight="1" outlineLevel="1" x14ac:dyDescent="0.25">
      <c r="A1806" s="819"/>
      <c r="B1806" s="818"/>
      <c r="C1806" s="823" t="s">
        <v>1861</v>
      </c>
      <c r="D1806" s="819"/>
      <c r="E1806" s="712" t="s">
        <v>2634</v>
      </c>
      <c r="F1806" s="709" t="s">
        <v>2263</v>
      </c>
      <c r="G1806" s="709" t="s">
        <v>2263</v>
      </c>
      <c r="H1806" s="709" t="s">
        <v>2263</v>
      </c>
      <c r="I1806" s="709" t="s">
        <v>2263</v>
      </c>
      <c r="J1806" s="709" t="s">
        <v>2263</v>
      </c>
      <c r="K1806" s="709" t="s">
        <v>2263</v>
      </c>
      <c r="L1806" s="709" t="s">
        <v>2263</v>
      </c>
      <c r="M1806" s="709" t="s">
        <v>2263</v>
      </c>
      <c r="N1806" s="709" t="s">
        <v>2263</v>
      </c>
      <c r="O1806" s="709" t="s">
        <v>2263</v>
      </c>
      <c r="P1806" s="709" t="s">
        <v>2263</v>
      </c>
      <c r="Q1806" s="709" t="s">
        <v>2263</v>
      </c>
      <c r="R1806" s="709" t="s">
        <v>2263</v>
      </c>
      <c r="S1806" s="709" t="s">
        <v>2263</v>
      </c>
      <c r="T1806" s="709" t="s">
        <v>2263</v>
      </c>
      <c r="U1806" s="709" t="s">
        <v>2263</v>
      </c>
      <c r="V1806" s="709" t="s">
        <v>2263</v>
      </c>
      <c r="W1806" s="709" t="s">
        <v>2263</v>
      </c>
      <c r="X1806" s="709" t="s">
        <v>2263</v>
      </c>
      <c r="Y1806" s="709" t="s">
        <v>2263</v>
      </c>
      <c r="Z1806" s="709" t="s">
        <v>2263</v>
      </c>
      <c r="AA1806" s="709" t="s">
        <v>2263</v>
      </c>
      <c r="AB1806" s="709" t="s">
        <v>2263</v>
      </c>
      <c r="AC1806" s="709" t="s">
        <v>2263</v>
      </c>
      <c r="AD1806" s="709" t="s">
        <v>2263</v>
      </c>
      <c r="AE1806" s="709" t="s">
        <v>2263</v>
      </c>
      <c r="AF1806" s="709" t="s">
        <v>2263</v>
      </c>
      <c r="AG1806" s="709" t="s">
        <v>2263</v>
      </c>
      <c r="AH1806" s="709" t="s">
        <v>2263</v>
      </c>
      <c r="AI1806" s="709" t="s">
        <v>2263</v>
      </c>
      <c r="AJ1806" s="709" t="s">
        <v>2263</v>
      </c>
      <c r="AK1806" s="709" t="s">
        <v>2263</v>
      </c>
      <c r="AL1806" s="709" t="s">
        <v>2263</v>
      </c>
      <c r="AM1806" s="709" t="s">
        <v>2263</v>
      </c>
      <c r="AN1806" s="819"/>
      <c r="AO1806" s="726"/>
      <c r="AP1806" s="726"/>
      <c r="AQ1806" s="726"/>
      <c r="AR1806" s="726"/>
      <c r="AS1806" s="726"/>
      <c r="AT1806" s="726"/>
      <c r="AU1806" s="726"/>
      <c r="AV1806" s="726"/>
      <c r="AW1806" s="726"/>
      <c r="AX1806" s="726"/>
      <c r="AY1806" s="726"/>
      <c r="AZ1806" s="726"/>
      <c r="BA1806" s="726"/>
      <c r="BB1806" s="726"/>
      <c r="BC1806" s="726"/>
      <c r="BD1806" s="726"/>
      <c r="BE1806" s="726"/>
      <c r="BF1806" s="726"/>
      <c r="BG1806" s="726"/>
      <c r="BH1806" s="726"/>
      <c r="BI1806" s="726"/>
      <c r="BJ1806" s="726"/>
      <c r="BK1806" s="726"/>
      <c r="BL1806" s="726"/>
    </row>
    <row r="1807" spans="1:64" ht="13.5" customHeight="1" outlineLevel="1" x14ac:dyDescent="0.25">
      <c r="A1807" s="819"/>
      <c r="B1807" s="818"/>
      <c r="C1807" s="822" t="s">
        <v>162</v>
      </c>
      <c r="D1807" s="819"/>
      <c r="E1807" s="712" t="s">
        <v>2635</v>
      </c>
      <c r="F1807" s="709" t="s">
        <v>2263</v>
      </c>
      <c r="G1807" s="709" t="s">
        <v>2263</v>
      </c>
      <c r="H1807" s="709" t="s">
        <v>2263</v>
      </c>
      <c r="I1807" s="709" t="s">
        <v>2263</v>
      </c>
      <c r="J1807" s="709" t="s">
        <v>2263</v>
      </c>
      <c r="K1807" s="709" t="s">
        <v>2263</v>
      </c>
      <c r="L1807" s="709" t="s">
        <v>2263</v>
      </c>
      <c r="M1807" s="709" t="s">
        <v>2263</v>
      </c>
      <c r="N1807" s="709" t="s">
        <v>2263</v>
      </c>
      <c r="O1807" s="709" t="s">
        <v>2263</v>
      </c>
      <c r="P1807" s="709" t="s">
        <v>2263</v>
      </c>
      <c r="Q1807" s="709" t="s">
        <v>2263</v>
      </c>
      <c r="R1807" s="709" t="s">
        <v>2263</v>
      </c>
      <c r="S1807" s="709" t="s">
        <v>2263</v>
      </c>
      <c r="T1807" s="709" t="s">
        <v>2263</v>
      </c>
      <c r="U1807" s="709" t="s">
        <v>2263</v>
      </c>
      <c r="V1807" s="709" t="s">
        <v>2263</v>
      </c>
      <c r="W1807" s="709" t="s">
        <v>2263</v>
      </c>
      <c r="X1807" s="709" t="s">
        <v>2263</v>
      </c>
      <c r="Y1807" s="709" t="s">
        <v>2263</v>
      </c>
      <c r="Z1807" s="709" t="s">
        <v>2263</v>
      </c>
      <c r="AA1807" s="709" t="s">
        <v>2263</v>
      </c>
      <c r="AB1807" s="709" t="s">
        <v>2263</v>
      </c>
      <c r="AC1807" s="709" t="s">
        <v>2263</v>
      </c>
      <c r="AD1807" s="709" t="s">
        <v>2263</v>
      </c>
      <c r="AE1807" s="709" t="s">
        <v>2263</v>
      </c>
      <c r="AF1807" s="709" t="s">
        <v>2263</v>
      </c>
      <c r="AG1807" s="709" t="s">
        <v>2263</v>
      </c>
      <c r="AH1807" s="709" t="s">
        <v>2263</v>
      </c>
      <c r="AI1807" s="709" t="s">
        <v>2263</v>
      </c>
      <c r="AJ1807" s="709" t="s">
        <v>2263</v>
      </c>
      <c r="AK1807" s="709" t="s">
        <v>2263</v>
      </c>
      <c r="AL1807" s="709" t="s">
        <v>2263</v>
      </c>
      <c r="AM1807" s="709" t="s">
        <v>2263</v>
      </c>
      <c r="AN1807" s="819"/>
      <c r="AO1807" s="726"/>
      <c r="AP1807" s="726"/>
      <c r="AQ1807" s="726"/>
      <c r="AR1807" s="726"/>
      <c r="AS1807" s="726"/>
      <c r="AT1807" s="726"/>
      <c r="AU1807" s="726"/>
      <c r="AV1807" s="726"/>
      <c r="AW1807" s="726"/>
      <c r="AX1807" s="726"/>
      <c r="AY1807" s="726"/>
      <c r="AZ1807" s="726"/>
      <c r="BA1807" s="726"/>
      <c r="BB1807" s="726"/>
      <c r="BC1807" s="726"/>
      <c r="BD1807" s="726"/>
      <c r="BE1807" s="726"/>
      <c r="BF1807" s="726"/>
      <c r="BG1807" s="726"/>
      <c r="BH1807" s="726"/>
      <c r="BI1807" s="726"/>
      <c r="BJ1807" s="726"/>
      <c r="BK1807" s="726"/>
      <c r="BL1807" s="726"/>
    </row>
    <row r="1808" spans="1:64" ht="13.5" customHeight="1" outlineLevel="1" x14ac:dyDescent="0.25">
      <c r="A1808" s="819"/>
      <c r="B1808" s="818"/>
      <c r="C1808" s="823" t="s">
        <v>163</v>
      </c>
      <c r="D1808" s="819"/>
      <c r="E1808" s="712" t="s">
        <v>2636</v>
      </c>
      <c r="F1808" s="709" t="s">
        <v>2263</v>
      </c>
      <c r="G1808" s="709" t="s">
        <v>2263</v>
      </c>
      <c r="H1808" s="709" t="s">
        <v>2263</v>
      </c>
      <c r="I1808" s="709" t="s">
        <v>2263</v>
      </c>
      <c r="J1808" s="709" t="s">
        <v>2263</v>
      </c>
      <c r="K1808" s="709" t="s">
        <v>2263</v>
      </c>
      <c r="L1808" s="709" t="s">
        <v>2263</v>
      </c>
      <c r="M1808" s="709" t="s">
        <v>2263</v>
      </c>
      <c r="N1808" s="709" t="s">
        <v>2263</v>
      </c>
      <c r="O1808" s="709" t="s">
        <v>2263</v>
      </c>
      <c r="P1808" s="709" t="s">
        <v>2263</v>
      </c>
      <c r="Q1808" s="709" t="s">
        <v>2263</v>
      </c>
      <c r="R1808" s="709" t="s">
        <v>2263</v>
      </c>
      <c r="S1808" s="709" t="s">
        <v>2263</v>
      </c>
      <c r="T1808" s="709" t="s">
        <v>2263</v>
      </c>
      <c r="U1808" s="709" t="s">
        <v>2263</v>
      </c>
      <c r="V1808" s="709" t="s">
        <v>2263</v>
      </c>
      <c r="W1808" s="709" t="s">
        <v>2263</v>
      </c>
      <c r="X1808" s="709" t="s">
        <v>2263</v>
      </c>
      <c r="Y1808" s="709" t="s">
        <v>2263</v>
      </c>
      <c r="Z1808" s="709" t="s">
        <v>2263</v>
      </c>
      <c r="AA1808" s="709" t="s">
        <v>2263</v>
      </c>
      <c r="AB1808" s="709" t="s">
        <v>2263</v>
      </c>
      <c r="AC1808" s="709" t="s">
        <v>2263</v>
      </c>
      <c r="AD1808" s="709" t="s">
        <v>2263</v>
      </c>
      <c r="AE1808" s="709" t="s">
        <v>2263</v>
      </c>
      <c r="AF1808" s="709" t="s">
        <v>2263</v>
      </c>
      <c r="AG1808" s="709" t="s">
        <v>2263</v>
      </c>
      <c r="AH1808" s="709" t="s">
        <v>2263</v>
      </c>
      <c r="AI1808" s="709" t="s">
        <v>2263</v>
      </c>
      <c r="AJ1808" s="709" t="s">
        <v>2263</v>
      </c>
      <c r="AK1808" s="709" t="s">
        <v>2263</v>
      </c>
      <c r="AL1808" s="709" t="s">
        <v>2263</v>
      </c>
      <c r="AM1808" s="709" t="s">
        <v>2263</v>
      </c>
      <c r="AN1808" s="819"/>
      <c r="AO1808" s="726"/>
      <c r="AP1808" s="726"/>
      <c r="AQ1808" s="726"/>
      <c r="AR1808" s="726"/>
      <c r="AS1808" s="726"/>
      <c r="AT1808" s="726"/>
      <c r="AU1808" s="726"/>
      <c r="AV1808" s="726"/>
      <c r="AW1808" s="726"/>
      <c r="AX1808" s="726"/>
      <c r="AY1808" s="726"/>
      <c r="AZ1808" s="726"/>
      <c r="BA1808" s="726"/>
      <c r="BB1808" s="726"/>
      <c r="BC1808" s="726"/>
      <c r="BD1808" s="726"/>
      <c r="BE1808" s="726"/>
      <c r="BF1808" s="726"/>
      <c r="BG1808" s="726"/>
      <c r="BH1808" s="726"/>
      <c r="BI1808" s="726"/>
      <c r="BJ1808" s="726"/>
      <c r="BK1808" s="726"/>
      <c r="BL1808" s="726"/>
    </row>
    <row r="1809" spans="1:64" ht="13.5" customHeight="1" outlineLevel="1" x14ac:dyDescent="0.25">
      <c r="A1809" s="819"/>
      <c r="B1809" s="818"/>
      <c r="C1809" s="823" t="s">
        <v>164</v>
      </c>
      <c r="D1809" s="819"/>
      <c r="E1809" s="712" t="s">
        <v>2637</v>
      </c>
      <c r="F1809" s="709" t="s">
        <v>2263</v>
      </c>
      <c r="G1809" s="709" t="s">
        <v>2263</v>
      </c>
      <c r="H1809" s="709" t="s">
        <v>2263</v>
      </c>
      <c r="I1809" s="709" t="s">
        <v>2263</v>
      </c>
      <c r="J1809" s="709" t="s">
        <v>2263</v>
      </c>
      <c r="K1809" s="709" t="s">
        <v>2263</v>
      </c>
      <c r="L1809" s="709" t="s">
        <v>2263</v>
      </c>
      <c r="M1809" s="709" t="s">
        <v>2263</v>
      </c>
      <c r="N1809" s="709" t="s">
        <v>2263</v>
      </c>
      <c r="O1809" s="709" t="s">
        <v>2263</v>
      </c>
      <c r="P1809" s="709" t="s">
        <v>2263</v>
      </c>
      <c r="Q1809" s="709" t="s">
        <v>2263</v>
      </c>
      <c r="R1809" s="709" t="s">
        <v>2263</v>
      </c>
      <c r="S1809" s="709" t="s">
        <v>2263</v>
      </c>
      <c r="T1809" s="709" t="s">
        <v>2263</v>
      </c>
      <c r="U1809" s="709" t="s">
        <v>2263</v>
      </c>
      <c r="V1809" s="709" t="s">
        <v>2263</v>
      </c>
      <c r="W1809" s="709" t="s">
        <v>2263</v>
      </c>
      <c r="X1809" s="709" t="s">
        <v>2263</v>
      </c>
      <c r="Y1809" s="709" t="s">
        <v>2263</v>
      </c>
      <c r="Z1809" s="709" t="s">
        <v>2263</v>
      </c>
      <c r="AA1809" s="709" t="s">
        <v>2263</v>
      </c>
      <c r="AB1809" s="709" t="s">
        <v>2263</v>
      </c>
      <c r="AC1809" s="709" t="s">
        <v>2263</v>
      </c>
      <c r="AD1809" s="709" t="s">
        <v>2263</v>
      </c>
      <c r="AE1809" s="709" t="s">
        <v>2263</v>
      </c>
      <c r="AF1809" s="709" t="s">
        <v>2263</v>
      </c>
      <c r="AG1809" s="709" t="s">
        <v>2263</v>
      </c>
      <c r="AH1809" s="709" t="s">
        <v>2263</v>
      </c>
      <c r="AI1809" s="709" t="s">
        <v>2263</v>
      </c>
      <c r="AJ1809" s="709" t="s">
        <v>2263</v>
      </c>
      <c r="AK1809" s="709" t="s">
        <v>2263</v>
      </c>
      <c r="AL1809" s="709" t="s">
        <v>2263</v>
      </c>
      <c r="AM1809" s="709" t="s">
        <v>2263</v>
      </c>
      <c r="AN1809" s="819"/>
      <c r="AO1809" s="726"/>
      <c r="AP1809" s="726"/>
      <c r="AQ1809" s="726"/>
      <c r="AR1809" s="726"/>
      <c r="AS1809" s="726"/>
      <c r="AT1809" s="726"/>
      <c r="AU1809" s="726"/>
      <c r="AV1809" s="726"/>
      <c r="AW1809" s="726"/>
      <c r="AX1809" s="726"/>
      <c r="AY1809" s="726"/>
      <c r="AZ1809" s="726"/>
      <c r="BA1809" s="726"/>
      <c r="BB1809" s="726"/>
      <c r="BC1809" s="726"/>
      <c r="BD1809" s="726"/>
      <c r="BE1809" s="726"/>
      <c r="BF1809" s="726"/>
      <c r="BG1809" s="726"/>
      <c r="BH1809" s="726"/>
      <c r="BI1809" s="726"/>
      <c r="BJ1809" s="726"/>
      <c r="BK1809" s="726"/>
      <c r="BL1809" s="726"/>
    </row>
    <row r="1810" spans="1:64" ht="13.5" customHeight="1" outlineLevel="1" x14ac:dyDescent="0.25">
      <c r="A1810" s="819"/>
      <c r="B1810" s="818"/>
      <c r="C1810" s="823"/>
      <c r="D1810" s="819"/>
      <c r="E1810" s="712"/>
      <c r="F1810" s="709"/>
      <c r="G1810" s="709"/>
      <c r="H1810" s="709"/>
      <c r="I1810" s="709"/>
      <c r="J1810" s="709"/>
      <c r="K1810" s="709"/>
      <c r="L1810" s="709"/>
      <c r="M1810" s="709"/>
      <c r="N1810" s="709"/>
      <c r="O1810" s="709"/>
      <c r="P1810" s="709"/>
      <c r="Q1810" s="709"/>
      <c r="R1810" s="709"/>
      <c r="S1810" s="709"/>
      <c r="T1810" s="709"/>
      <c r="U1810" s="709"/>
      <c r="V1810" s="709"/>
      <c r="W1810" s="709"/>
      <c r="X1810" s="709"/>
      <c r="Y1810" s="709"/>
      <c r="Z1810" s="709"/>
      <c r="AA1810" s="709"/>
      <c r="AB1810" s="709"/>
      <c r="AC1810" s="709"/>
      <c r="AD1810" s="709"/>
      <c r="AE1810" s="709"/>
      <c r="AF1810" s="709"/>
      <c r="AG1810" s="709"/>
      <c r="AH1810" s="709"/>
      <c r="AI1810" s="709"/>
      <c r="AJ1810" s="709"/>
      <c r="AK1810" s="709"/>
      <c r="AL1810" s="709"/>
      <c r="AM1810" s="709"/>
      <c r="AN1810" s="819"/>
      <c r="AO1810" s="726"/>
      <c r="AP1810" s="726"/>
      <c r="AQ1810" s="726"/>
      <c r="AR1810" s="726"/>
      <c r="AS1810" s="726"/>
      <c r="AT1810" s="726"/>
      <c r="AU1810" s="726"/>
      <c r="AV1810" s="726"/>
      <c r="AW1810" s="726"/>
      <c r="AX1810" s="726"/>
      <c r="AY1810" s="726"/>
      <c r="AZ1810" s="726"/>
      <c r="BA1810" s="726"/>
      <c r="BB1810" s="726"/>
      <c r="BC1810" s="726"/>
      <c r="BD1810" s="726"/>
      <c r="BE1810" s="726"/>
      <c r="BF1810" s="726"/>
      <c r="BG1810" s="726"/>
      <c r="BH1810" s="726"/>
      <c r="BI1810" s="726"/>
      <c r="BJ1810" s="726"/>
      <c r="BK1810" s="726"/>
      <c r="BL1810" s="726"/>
    </row>
    <row r="1811" spans="1:64" ht="13.5" customHeight="1" outlineLevel="1" x14ac:dyDescent="0.25">
      <c r="A1811" s="819"/>
      <c r="B1811" s="818"/>
      <c r="C1811" s="823"/>
      <c r="D1811" s="819"/>
      <c r="E1811" s="712"/>
      <c r="F1811" s="709"/>
      <c r="G1811" s="709"/>
      <c r="H1811" s="709"/>
      <c r="I1811" s="709"/>
      <c r="J1811" s="709"/>
      <c r="K1811" s="709"/>
      <c r="L1811" s="709"/>
      <c r="M1811" s="709"/>
      <c r="N1811" s="709"/>
      <c r="O1811" s="709"/>
      <c r="P1811" s="709"/>
      <c r="Q1811" s="709"/>
      <c r="R1811" s="709"/>
      <c r="S1811" s="709"/>
      <c r="T1811" s="709"/>
      <c r="U1811" s="709"/>
      <c r="V1811" s="709"/>
      <c r="W1811" s="709"/>
      <c r="X1811" s="709"/>
      <c r="Y1811" s="709"/>
      <c r="Z1811" s="709"/>
      <c r="AA1811" s="709"/>
      <c r="AB1811" s="709"/>
      <c r="AC1811" s="709"/>
      <c r="AD1811" s="709"/>
      <c r="AE1811" s="709"/>
      <c r="AF1811" s="709"/>
      <c r="AG1811" s="709"/>
      <c r="AH1811" s="709"/>
      <c r="AI1811" s="709"/>
      <c r="AJ1811" s="709"/>
      <c r="AK1811" s="709"/>
      <c r="AL1811" s="709"/>
      <c r="AM1811" s="709"/>
      <c r="AN1811" s="819"/>
      <c r="AO1811" s="726"/>
      <c r="AP1811" s="726"/>
      <c r="AQ1811" s="726"/>
      <c r="AR1811" s="726"/>
      <c r="AS1811" s="726"/>
      <c r="AT1811" s="726"/>
      <c r="AU1811" s="726"/>
      <c r="AV1811" s="726"/>
      <c r="AW1811" s="726"/>
      <c r="AX1811" s="726"/>
      <c r="AY1811" s="726"/>
      <c r="AZ1811" s="726"/>
      <c r="BA1811" s="726"/>
      <c r="BB1811" s="726"/>
      <c r="BC1811" s="726"/>
      <c r="BD1811" s="726"/>
      <c r="BE1811" s="726"/>
      <c r="BF1811" s="726"/>
      <c r="BG1811" s="726"/>
      <c r="BH1811" s="726"/>
      <c r="BI1811" s="726"/>
      <c r="BJ1811" s="726"/>
      <c r="BK1811" s="726"/>
      <c r="BL1811" s="726"/>
    </row>
    <row r="1812" spans="1:64" ht="13.5" customHeight="1" outlineLevel="1" x14ac:dyDescent="0.25">
      <c r="A1812" s="819"/>
      <c r="B1812" s="818"/>
      <c r="C1812" s="822" t="s">
        <v>165</v>
      </c>
      <c r="D1812" s="819"/>
      <c r="E1812" s="712" t="s">
        <v>2638</v>
      </c>
      <c r="F1812" s="709" t="s">
        <v>2263</v>
      </c>
      <c r="G1812" s="709" t="s">
        <v>2263</v>
      </c>
      <c r="H1812" s="709" t="s">
        <v>2263</v>
      </c>
      <c r="I1812" s="709" t="s">
        <v>2263</v>
      </c>
      <c r="J1812" s="709" t="s">
        <v>2263</v>
      </c>
      <c r="K1812" s="709" t="s">
        <v>2263</v>
      </c>
      <c r="L1812" s="709" t="s">
        <v>2263</v>
      </c>
      <c r="M1812" s="709" t="s">
        <v>2263</v>
      </c>
      <c r="N1812" s="709" t="s">
        <v>2263</v>
      </c>
      <c r="O1812" s="709" t="s">
        <v>2263</v>
      </c>
      <c r="P1812" s="709" t="s">
        <v>2263</v>
      </c>
      <c r="Q1812" s="709" t="s">
        <v>2263</v>
      </c>
      <c r="R1812" s="709" t="s">
        <v>2263</v>
      </c>
      <c r="S1812" s="709" t="s">
        <v>2263</v>
      </c>
      <c r="T1812" s="709" t="s">
        <v>2263</v>
      </c>
      <c r="U1812" s="709" t="s">
        <v>2263</v>
      </c>
      <c r="V1812" s="709" t="s">
        <v>2263</v>
      </c>
      <c r="W1812" s="709" t="s">
        <v>2263</v>
      </c>
      <c r="X1812" s="709" t="s">
        <v>2263</v>
      </c>
      <c r="Y1812" s="709" t="s">
        <v>2263</v>
      </c>
      <c r="Z1812" s="709" t="s">
        <v>2263</v>
      </c>
      <c r="AA1812" s="709" t="s">
        <v>2263</v>
      </c>
      <c r="AB1812" s="709" t="s">
        <v>2263</v>
      </c>
      <c r="AC1812" s="709" t="s">
        <v>2263</v>
      </c>
      <c r="AD1812" s="709" t="s">
        <v>2263</v>
      </c>
      <c r="AE1812" s="709" t="s">
        <v>2263</v>
      </c>
      <c r="AF1812" s="709" t="s">
        <v>2263</v>
      </c>
      <c r="AG1812" s="709" t="s">
        <v>2263</v>
      </c>
      <c r="AH1812" s="709" t="s">
        <v>2263</v>
      </c>
      <c r="AI1812" s="709" t="s">
        <v>2263</v>
      </c>
      <c r="AJ1812" s="709" t="s">
        <v>2263</v>
      </c>
      <c r="AK1812" s="709" t="s">
        <v>2263</v>
      </c>
      <c r="AL1812" s="709" t="s">
        <v>2263</v>
      </c>
      <c r="AM1812" s="709" t="s">
        <v>2263</v>
      </c>
      <c r="AN1812" s="819"/>
      <c r="AO1812" s="726"/>
      <c r="AP1812" s="726"/>
      <c r="AQ1812" s="726"/>
      <c r="AR1812" s="726"/>
      <c r="AS1812" s="726"/>
      <c r="AT1812" s="726"/>
      <c r="AU1812" s="726"/>
      <c r="AV1812" s="726"/>
      <c r="AW1812" s="726"/>
      <c r="AX1812" s="726"/>
      <c r="AY1812" s="726"/>
      <c r="AZ1812" s="726"/>
      <c r="BA1812" s="726"/>
      <c r="BB1812" s="726"/>
      <c r="BC1812" s="726"/>
      <c r="BD1812" s="726"/>
      <c r="BE1812" s="726"/>
      <c r="BF1812" s="726"/>
      <c r="BG1812" s="726"/>
      <c r="BH1812" s="726"/>
      <c r="BI1812" s="726"/>
      <c r="BJ1812" s="726"/>
      <c r="BK1812" s="726"/>
      <c r="BL1812" s="726"/>
    </row>
    <row r="1813" spans="1:64" ht="13.5" customHeight="1" outlineLevel="1" x14ac:dyDescent="0.25">
      <c r="A1813" s="819"/>
      <c r="B1813" s="818"/>
      <c r="C1813" s="822" t="s">
        <v>166</v>
      </c>
      <c r="D1813" s="819"/>
      <c r="E1813" s="712" t="s">
        <v>2639</v>
      </c>
      <c r="F1813" s="709" t="s">
        <v>2263</v>
      </c>
      <c r="G1813" s="709" t="s">
        <v>2263</v>
      </c>
      <c r="H1813" s="709" t="s">
        <v>2263</v>
      </c>
      <c r="I1813" s="709" t="s">
        <v>2263</v>
      </c>
      <c r="J1813" s="709" t="s">
        <v>2263</v>
      </c>
      <c r="K1813" s="709" t="s">
        <v>2263</v>
      </c>
      <c r="L1813" s="709" t="s">
        <v>2263</v>
      </c>
      <c r="M1813" s="709" t="s">
        <v>2263</v>
      </c>
      <c r="N1813" s="709" t="s">
        <v>2263</v>
      </c>
      <c r="O1813" s="709" t="s">
        <v>2263</v>
      </c>
      <c r="P1813" s="709" t="s">
        <v>2263</v>
      </c>
      <c r="Q1813" s="709" t="s">
        <v>2263</v>
      </c>
      <c r="R1813" s="709" t="s">
        <v>2263</v>
      </c>
      <c r="S1813" s="709" t="s">
        <v>2263</v>
      </c>
      <c r="T1813" s="709" t="s">
        <v>2263</v>
      </c>
      <c r="U1813" s="709" t="s">
        <v>2263</v>
      </c>
      <c r="V1813" s="709" t="s">
        <v>2263</v>
      </c>
      <c r="W1813" s="709" t="s">
        <v>2263</v>
      </c>
      <c r="X1813" s="709" t="s">
        <v>2263</v>
      </c>
      <c r="Y1813" s="709" t="s">
        <v>2263</v>
      </c>
      <c r="Z1813" s="709" t="s">
        <v>2263</v>
      </c>
      <c r="AA1813" s="709" t="s">
        <v>2263</v>
      </c>
      <c r="AB1813" s="709" t="s">
        <v>2263</v>
      </c>
      <c r="AC1813" s="709" t="s">
        <v>2263</v>
      </c>
      <c r="AD1813" s="709" t="s">
        <v>2263</v>
      </c>
      <c r="AE1813" s="709" t="s">
        <v>2263</v>
      </c>
      <c r="AF1813" s="709" t="s">
        <v>2263</v>
      </c>
      <c r="AG1813" s="709" t="s">
        <v>2263</v>
      </c>
      <c r="AH1813" s="709" t="s">
        <v>2263</v>
      </c>
      <c r="AI1813" s="709" t="s">
        <v>2263</v>
      </c>
      <c r="AJ1813" s="709" t="s">
        <v>2263</v>
      </c>
      <c r="AK1813" s="709" t="s">
        <v>2263</v>
      </c>
      <c r="AL1813" s="709" t="s">
        <v>2263</v>
      </c>
      <c r="AM1813" s="709" t="s">
        <v>2263</v>
      </c>
      <c r="AN1813" s="819"/>
      <c r="AO1813" s="726"/>
      <c r="AP1813" s="726"/>
      <c r="AQ1813" s="726"/>
      <c r="AR1813" s="726"/>
      <c r="AS1813" s="726"/>
      <c r="AT1813" s="726"/>
      <c r="AU1813" s="726"/>
      <c r="AV1813" s="726"/>
      <c r="AW1813" s="726"/>
      <c r="AX1813" s="726"/>
      <c r="AY1813" s="726"/>
      <c r="AZ1813" s="726"/>
      <c r="BA1813" s="726"/>
      <c r="BB1813" s="726"/>
      <c r="BC1813" s="726"/>
      <c r="BD1813" s="726"/>
      <c r="BE1813" s="726"/>
      <c r="BF1813" s="726"/>
      <c r="BG1813" s="726"/>
      <c r="BH1813" s="726"/>
      <c r="BI1813" s="726"/>
      <c r="BJ1813" s="726"/>
      <c r="BK1813" s="726"/>
      <c r="BL1813" s="726"/>
    </row>
    <row r="1814" spans="1:64" ht="13.5" customHeight="1" outlineLevel="1" x14ac:dyDescent="0.25">
      <c r="A1814" s="819"/>
      <c r="B1814" s="818"/>
      <c r="C1814" s="823" t="s">
        <v>194</v>
      </c>
      <c r="D1814" s="819"/>
      <c r="E1814" s="712" t="s">
        <v>2640</v>
      </c>
      <c r="F1814" s="709" t="s">
        <v>2263</v>
      </c>
      <c r="G1814" s="709" t="s">
        <v>2263</v>
      </c>
      <c r="H1814" s="709" t="s">
        <v>2263</v>
      </c>
      <c r="I1814" s="709" t="s">
        <v>2263</v>
      </c>
      <c r="J1814" s="709" t="s">
        <v>2263</v>
      </c>
      <c r="K1814" s="709" t="s">
        <v>2263</v>
      </c>
      <c r="L1814" s="709" t="s">
        <v>2263</v>
      </c>
      <c r="M1814" s="709" t="s">
        <v>2263</v>
      </c>
      <c r="N1814" s="709" t="s">
        <v>2263</v>
      </c>
      <c r="O1814" s="709" t="s">
        <v>2263</v>
      </c>
      <c r="P1814" s="709" t="s">
        <v>2263</v>
      </c>
      <c r="Q1814" s="709" t="s">
        <v>2263</v>
      </c>
      <c r="R1814" s="709" t="s">
        <v>2263</v>
      </c>
      <c r="S1814" s="709" t="s">
        <v>2263</v>
      </c>
      <c r="T1814" s="709" t="s">
        <v>2263</v>
      </c>
      <c r="U1814" s="709" t="s">
        <v>2263</v>
      </c>
      <c r="V1814" s="709" t="s">
        <v>2263</v>
      </c>
      <c r="W1814" s="709" t="s">
        <v>2263</v>
      </c>
      <c r="X1814" s="709" t="s">
        <v>2263</v>
      </c>
      <c r="Y1814" s="709" t="s">
        <v>2263</v>
      </c>
      <c r="Z1814" s="709" t="s">
        <v>2263</v>
      </c>
      <c r="AA1814" s="709" t="s">
        <v>2263</v>
      </c>
      <c r="AB1814" s="709" t="s">
        <v>2263</v>
      </c>
      <c r="AC1814" s="709" t="s">
        <v>2263</v>
      </c>
      <c r="AD1814" s="709" t="s">
        <v>2263</v>
      </c>
      <c r="AE1814" s="709" t="s">
        <v>2263</v>
      </c>
      <c r="AF1814" s="709" t="s">
        <v>2263</v>
      </c>
      <c r="AG1814" s="709" t="s">
        <v>2263</v>
      </c>
      <c r="AH1814" s="709" t="s">
        <v>2263</v>
      </c>
      <c r="AI1814" s="709" t="s">
        <v>2263</v>
      </c>
      <c r="AJ1814" s="709" t="s">
        <v>2263</v>
      </c>
      <c r="AK1814" s="709" t="s">
        <v>2263</v>
      </c>
      <c r="AL1814" s="709" t="s">
        <v>2263</v>
      </c>
      <c r="AM1814" s="709" t="s">
        <v>2263</v>
      </c>
      <c r="AN1814" s="819"/>
      <c r="AO1814" s="726"/>
      <c r="AP1814" s="726"/>
      <c r="AQ1814" s="726"/>
      <c r="AR1814" s="726"/>
      <c r="AS1814" s="726"/>
      <c r="AT1814" s="726"/>
      <c r="AU1814" s="726"/>
      <c r="AV1814" s="726"/>
      <c r="AW1814" s="726"/>
      <c r="AX1814" s="726"/>
      <c r="AY1814" s="726"/>
      <c r="AZ1814" s="726"/>
      <c r="BA1814" s="726"/>
      <c r="BB1814" s="726"/>
      <c r="BC1814" s="726"/>
      <c r="BD1814" s="726"/>
      <c r="BE1814" s="726"/>
      <c r="BF1814" s="726"/>
      <c r="BG1814" s="726"/>
      <c r="BH1814" s="726"/>
      <c r="BI1814" s="726"/>
      <c r="BJ1814" s="726"/>
      <c r="BK1814" s="726"/>
      <c r="BL1814" s="726"/>
    </row>
    <row r="1815" spans="1:64" ht="13.5" customHeight="1" outlineLevel="1" x14ac:dyDescent="0.25">
      <c r="A1815" s="819"/>
      <c r="B1815" s="818"/>
      <c r="C1815" s="825" t="s">
        <v>427</v>
      </c>
      <c r="D1815" s="819"/>
      <c r="E1815" s="712" t="s">
        <v>2641</v>
      </c>
      <c r="F1815" s="709" t="s">
        <v>2263</v>
      </c>
      <c r="G1815" s="709" t="s">
        <v>2263</v>
      </c>
      <c r="H1815" s="709" t="s">
        <v>2263</v>
      </c>
      <c r="I1815" s="709" t="s">
        <v>2263</v>
      </c>
      <c r="J1815" s="709" t="s">
        <v>2263</v>
      </c>
      <c r="K1815" s="709" t="s">
        <v>2263</v>
      </c>
      <c r="L1815" s="709" t="s">
        <v>2263</v>
      </c>
      <c r="M1815" s="709" t="s">
        <v>2263</v>
      </c>
      <c r="N1815" s="709" t="s">
        <v>2263</v>
      </c>
      <c r="O1815" s="709" t="s">
        <v>2263</v>
      </c>
      <c r="P1815" s="709" t="s">
        <v>2263</v>
      </c>
      <c r="Q1815" s="709" t="s">
        <v>2263</v>
      </c>
      <c r="R1815" s="709" t="s">
        <v>2263</v>
      </c>
      <c r="S1815" s="709" t="s">
        <v>2263</v>
      </c>
      <c r="T1815" s="709" t="s">
        <v>2263</v>
      </c>
      <c r="U1815" s="709" t="s">
        <v>2263</v>
      </c>
      <c r="V1815" s="709" t="s">
        <v>2263</v>
      </c>
      <c r="W1815" s="709" t="s">
        <v>2263</v>
      </c>
      <c r="X1815" s="709" t="s">
        <v>2263</v>
      </c>
      <c r="Y1815" s="709" t="s">
        <v>2263</v>
      </c>
      <c r="Z1815" s="709" t="s">
        <v>2263</v>
      </c>
      <c r="AA1815" s="709" t="s">
        <v>2263</v>
      </c>
      <c r="AB1815" s="709" t="s">
        <v>2263</v>
      </c>
      <c r="AC1815" s="709" t="s">
        <v>2263</v>
      </c>
      <c r="AD1815" s="709" t="s">
        <v>2263</v>
      </c>
      <c r="AE1815" s="709" t="s">
        <v>2263</v>
      </c>
      <c r="AF1815" s="709" t="s">
        <v>2263</v>
      </c>
      <c r="AG1815" s="709" t="s">
        <v>2263</v>
      </c>
      <c r="AH1815" s="709" t="s">
        <v>2263</v>
      </c>
      <c r="AI1815" s="709" t="s">
        <v>2263</v>
      </c>
      <c r="AJ1815" s="709" t="s">
        <v>2263</v>
      </c>
      <c r="AK1815" s="709" t="s">
        <v>2263</v>
      </c>
      <c r="AL1815" s="709" t="s">
        <v>2263</v>
      </c>
      <c r="AM1815" s="709" t="s">
        <v>2263</v>
      </c>
      <c r="AN1815" s="819"/>
      <c r="AO1815" s="726"/>
      <c r="AP1815" s="726"/>
      <c r="AQ1815" s="726"/>
      <c r="AR1815" s="726"/>
      <c r="AS1815" s="726"/>
      <c r="AT1815" s="726"/>
      <c r="AU1815" s="726"/>
      <c r="AV1815" s="726"/>
      <c r="AW1815" s="726"/>
      <c r="AX1815" s="726"/>
      <c r="AY1815" s="726"/>
      <c r="AZ1815" s="726"/>
      <c r="BA1815" s="726"/>
      <c r="BB1815" s="726"/>
      <c r="BC1815" s="726"/>
      <c r="BD1815" s="726"/>
      <c r="BE1815" s="726"/>
      <c r="BF1815" s="726"/>
      <c r="BG1815" s="726"/>
      <c r="BH1815" s="726"/>
      <c r="BI1815" s="726"/>
      <c r="BJ1815" s="726"/>
      <c r="BK1815" s="726"/>
      <c r="BL1815" s="726"/>
    </row>
    <row r="1816" spans="1:64" ht="13.5" customHeight="1" outlineLevel="1" x14ac:dyDescent="0.25">
      <c r="A1816" s="819"/>
      <c r="B1816" s="818"/>
      <c r="C1816" s="825" t="s">
        <v>428</v>
      </c>
      <c r="D1816" s="819"/>
      <c r="E1816" s="712" t="s">
        <v>2642</v>
      </c>
      <c r="F1816" s="709" t="s">
        <v>2263</v>
      </c>
      <c r="G1816" s="709" t="s">
        <v>2263</v>
      </c>
      <c r="H1816" s="709" t="s">
        <v>2263</v>
      </c>
      <c r="I1816" s="709" t="s">
        <v>2263</v>
      </c>
      <c r="J1816" s="709" t="s">
        <v>2263</v>
      </c>
      <c r="K1816" s="709" t="s">
        <v>2263</v>
      </c>
      <c r="L1816" s="709" t="s">
        <v>2263</v>
      </c>
      <c r="M1816" s="709" t="s">
        <v>2263</v>
      </c>
      <c r="N1816" s="709" t="s">
        <v>2263</v>
      </c>
      <c r="O1816" s="709" t="s">
        <v>2263</v>
      </c>
      <c r="P1816" s="709" t="s">
        <v>2263</v>
      </c>
      <c r="Q1816" s="709" t="s">
        <v>2263</v>
      </c>
      <c r="R1816" s="709" t="s">
        <v>2263</v>
      </c>
      <c r="S1816" s="709" t="s">
        <v>2263</v>
      </c>
      <c r="T1816" s="709" t="s">
        <v>2263</v>
      </c>
      <c r="U1816" s="709" t="s">
        <v>2263</v>
      </c>
      <c r="V1816" s="709" t="s">
        <v>2263</v>
      </c>
      <c r="W1816" s="709" t="s">
        <v>2263</v>
      </c>
      <c r="X1816" s="709" t="s">
        <v>2263</v>
      </c>
      <c r="Y1816" s="709" t="s">
        <v>2263</v>
      </c>
      <c r="Z1816" s="709" t="s">
        <v>2263</v>
      </c>
      <c r="AA1816" s="709" t="s">
        <v>2263</v>
      </c>
      <c r="AB1816" s="709" t="s">
        <v>2263</v>
      </c>
      <c r="AC1816" s="709" t="s">
        <v>2263</v>
      </c>
      <c r="AD1816" s="709" t="s">
        <v>2263</v>
      </c>
      <c r="AE1816" s="709" t="s">
        <v>2263</v>
      </c>
      <c r="AF1816" s="709" t="s">
        <v>2263</v>
      </c>
      <c r="AG1816" s="709" t="s">
        <v>2263</v>
      </c>
      <c r="AH1816" s="709" t="s">
        <v>2263</v>
      </c>
      <c r="AI1816" s="709" t="s">
        <v>2263</v>
      </c>
      <c r="AJ1816" s="709" t="s">
        <v>2263</v>
      </c>
      <c r="AK1816" s="709" t="s">
        <v>2263</v>
      </c>
      <c r="AL1816" s="709" t="s">
        <v>2263</v>
      </c>
      <c r="AM1816" s="709" t="s">
        <v>2263</v>
      </c>
      <c r="AN1816" s="819"/>
      <c r="AO1816" s="726"/>
      <c r="AP1816" s="726"/>
      <c r="AQ1816" s="726"/>
      <c r="AR1816" s="726"/>
      <c r="AS1816" s="726"/>
      <c r="AT1816" s="726"/>
      <c r="AU1816" s="726"/>
      <c r="AV1816" s="726"/>
      <c r="AW1816" s="726"/>
      <c r="AX1816" s="726"/>
      <c r="AY1816" s="726"/>
      <c r="AZ1816" s="726"/>
      <c r="BA1816" s="726"/>
      <c r="BB1816" s="726"/>
      <c r="BC1816" s="726"/>
      <c r="BD1816" s="726"/>
      <c r="BE1816" s="726"/>
      <c r="BF1816" s="726"/>
      <c r="BG1816" s="726"/>
      <c r="BH1816" s="726"/>
      <c r="BI1816" s="726"/>
      <c r="BJ1816" s="726"/>
      <c r="BK1816" s="726"/>
      <c r="BL1816" s="726"/>
    </row>
    <row r="1817" spans="1:64" ht="13.5" customHeight="1" outlineLevel="1" x14ac:dyDescent="0.25">
      <c r="A1817" s="819"/>
      <c r="B1817" s="818"/>
      <c r="C1817" s="825" t="s">
        <v>429</v>
      </c>
      <c r="D1817" s="819"/>
      <c r="E1817" s="712" t="s">
        <v>2643</v>
      </c>
      <c r="F1817" s="709" t="s">
        <v>2263</v>
      </c>
      <c r="G1817" s="709" t="s">
        <v>2263</v>
      </c>
      <c r="H1817" s="709" t="s">
        <v>2263</v>
      </c>
      <c r="I1817" s="709" t="s">
        <v>2263</v>
      </c>
      <c r="J1817" s="709" t="s">
        <v>2263</v>
      </c>
      <c r="K1817" s="709" t="s">
        <v>2263</v>
      </c>
      <c r="L1817" s="709" t="s">
        <v>2263</v>
      </c>
      <c r="M1817" s="709" t="s">
        <v>2263</v>
      </c>
      <c r="N1817" s="709" t="s">
        <v>2263</v>
      </c>
      <c r="O1817" s="709" t="s">
        <v>2263</v>
      </c>
      <c r="P1817" s="709" t="s">
        <v>2263</v>
      </c>
      <c r="Q1817" s="709" t="s">
        <v>2263</v>
      </c>
      <c r="R1817" s="709" t="s">
        <v>2263</v>
      </c>
      <c r="S1817" s="709" t="s">
        <v>2263</v>
      </c>
      <c r="T1817" s="709" t="s">
        <v>2263</v>
      </c>
      <c r="U1817" s="709" t="s">
        <v>2263</v>
      </c>
      <c r="V1817" s="709" t="s">
        <v>2263</v>
      </c>
      <c r="W1817" s="709" t="s">
        <v>2263</v>
      </c>
      <c r="X1817" s="709" t="s">
        <v>2263</v>
      </c>
      <c r="Y1817" s="709" t="s">
        <v>2263</v>
      </c>
      <c r="Z1817" s="709" t="s">
        <v>2263</v>
      </c>
      <c r="AA1817" s="709" t="s">
        <v>2263</v>
      </c>
      <c r="AB1817" s="709" t="s">
        <v>2263</v>
      </c>
      <c r="AC1817" s="709" t="s">
        <v>2263</v>
      </c>
      <c r="AD1817" s="709" t="s">
        <v>2263</v>
      </c>
      <c r="AE1817" s="709" t="s">
        <v>2263</v>
      </c>
      <c r="AF1817" s="709" t="s">
        <v>2263</v>
      </c>
      <c r="AG1817" s="709" t="s">
        <v>2263</v>
      </c>
      <c r="AH1817" s="709" t="s">
        <v>2263</v>
      </c>
      <c r="AI1817" s="709" t="s">
        <v>2263</v>
      </c>
      <c r="AJ1817" s="709" t="s">
        <v>2263</v>
      </c>
      <c r="AK1817" s="709" t="s">
        <v>2263</v>
      </c>
      <c r="AL1817" s="709" t="s">
        <v>2263</v>
      </c>
      <c r="AM1817" s="709" t="s">
        <v>2263</v>
      </c>
      <c r="AN1817" s="819"/>
      <c r="AO1817" s="726"/>
      <c r="AP1817" s="726"/>
      <c r="AQ1817" s="726"/>
      <c r="AR1817" s="726"/>
      <c r="AS1817" s="726"/>
      <c r="AT1817" s="726"/>
      <c r="AU1817" s="726"/>
      <c r="AV1817" s="726"/>
      <c r="AW1817" s="726"/>
      <c r="AX1817" s="726"/>
      <c r="AY1817" s="726"/>
      <c r="AZ1817" s="726"/>
      <c r="BA1817" s="726"/>
      <c r="BB1817" s="726"/>
      <c r="BC1817" s="726"/>
      <c r="BD1817" s="726"/>
      <c r="BE1817" s="726"/>
      <c r="BF1817" s="726"/>
      <c r="BG1817" s="726"/>
      <c r="BH1817" s="726"/>
      <c r="BI1817" s="726"/>
      <c r="BJ1817" s="726"/>
      <c r="BK1817" s="726"/>
      <c r="BL1817" s="726"/>
    </row>
    <row r="1818" spans="1:64" ht="13.5" customHeight="1" outlineLevel="1" x14ac:dyDescent="0.25">
      <c r="A1818" s="819"/>
      <c r="B1818" s="818"/>
      <c r="C1818" s="823" t="s">
        <v>1862</v>
      </c>
      <c r="D1818" s="819"/>
      <c r="E1818" s="712" t="s">
        <v>2644</v>
      </c>
      <c r="F1818" s="709" t="s">
        <v>2263</v>
      </c>
      <c r="G1818" s="709" t="s">
        <v>2263</v>
      </c>
      <c r="H1818" s="709" t="s">
        <v>2263</v>
      </c>
      <c r="I1818" s="709" t="s">
        <v>2263</v>
      </c>
      <c r="J1818" s="709" t="s">
        <v>2263</v>
      </c>
      <c r="K1818" s="709" t="s">
        <v>2263</v>
      </c>
      <c r="L1818" s="709" t="s">
        <v>2263</v>
      </c>
      <c r="M1818" s="709" t="s">
        <v>2263</v>
      </c>
      <c r="N1818" s="709" t="s">
        <v>2263</v>
      </c>
      <c r="O1818" s="709" t="s">
        <v>2263</v>
      </c>
      <c r="P1818" s="709" t="s">
        <v>2263</v>
      </c>
      <c r="Q1818" s="709" t="s">
        <v>2263</v>
      </c>
      <c r="R1818" s="709" t="s">
        <v>2263</v>
      </c>
      <c r="S1818" s="709" t="s">
        <v>2263</v>
      </c>
      <c r="T1818" s="709" t="s">
        <v>2263</v>
      </c>
      <c r="U1818" s="709" t="s">
        <v>2263</v>
      </c>
      <c r="V1818" s="709" t="s">
        <v>2263</v>
      </c>
      <c r="W1818" s="709" t="s">
        <v>2263</v>
      </c>
      <c r="X1818" s="709" t="s">
        <v>2263</v>
      </c>
      <c r="Y1818" s="709" t="s">
        <v>2263</v>
      </c>
      <c r="Z1818" s="709" t="s">
        <v>2263</v>
      </c>
      <c r="AA1818" s="709" t="s">
        <v>2263</v>
      </c>
      <c r="AB1818" s="709" t="s">
        <v>2263</v>
      </c>
      <c r="AC1818" s="709" t="s">
        <v>2263</v>
      </c>
      <c r="AD1818" s="709" t="s">
        <v>2263</v>
      </c>
      <c r="AE1818" s="709" t="s">
        <v>2263</v>
      </c>
      <c r="AF1818" s="709" t="s">
        <v>2263</v>
      </c>
      <c r="AG1818" s="709" t="s">
        <v>2263</v>
      </c>
      <c r="AH1818" s="709" t="s">
        <v>2263</v>
      </c>
      <c r="AI1818" s="709" t="s">
        <v>2263</v>
      </c>
      <c r="AJ1818" s="709" t="s">
        <v>2263</v>
      </c>
      <c r="AK1818" s="709" t="s">
        <v>2263</v>
      </c>
      <c r="AL1818" s="709" t="s">
        <v>2263</v>
      </c>
      <c r="AM1818" s="709" t="s">
        <v>2263</v>
      </c>
      <c r="AN1818" s="819"/>
      <c r="AO1818" s="726"/>
      <c r="AP1818" s="726"/>
      <c r="AQ1818" s="726"/>
      <c r="AR1818" s="726"/>
      <c r="AS1818" s="726"/>
      <c r="AT1818" s="726"/>
      <c r="AU1818" s="726"/>
      <c r="AV1818" s="726"/>
      <c r="AW1818" s="726"/>
      <c r="AX1818" s="726"/>
      <c r="AY1818" s="726"/>
      <c r="AZ1818" s="726"/>
      <c r="BA1818" s="726"/>
      <c r="BB1818" s="726"/>
      <c r="BC1818" s="726"/>
      <c r="BD1818" s="726"/>
      <c r="BE1818" s="726"/>
      <c r="BF1818" s="726"/>
      <c r="BG1818" s="726"/>
      <c r="BH1818" s="726"/>
      <c r="BI1818" s="726"/>
      <c r="BJ1818" s="726"/>
      <c r="BK1818" s="726"/>
      <c r="BL1818" s="726"/>
    </row>
    <row r="1819" spans="1:64" ht="13.5" customHeight="1" outlineLevel="1" x14ac:dyDescent="0.25">
      <c r="A1819" s="819"/>
      <c r="B1819" s="818"/>
      <c r="C1819" s="823" t="s">
        <v>2</v>
      </c>
      <c r="D1819" s="819"/>
      <c r="E1819" s="712" t="s">
        <v>2645</v>
      </c>
      <c r="F1819" s="709" t="s">
        <v>2263</v>
      </c>
      <c r="G1819" s="709" t="s">
        <v>2263</v>
      </c>
      <c r="H1819" s="709" t="s">
        <v>2263</v>
      </c>
      <c r="I1819" s="709" t="s">
        <v>2263</v>
      </c>
      <c r="J1819" s="709" t="s">
        <v>2263</v>
      </c>
      <c r="K1819" s="709" t="s">
        <v>2263</v>
      </c>
      <c r="L1819" s="709" t="s">
        <v>2263</v>
      </c>
      <c r="M1819" s="709" t="s">
        <v>2263</v>
      </c>
      <c r="N1819" s="709" t="s">
        <v>2263</v>
      </c>
      <c r="O1819" s="709" t="s">
        <v>2263</v>
      </c>
      <c r="P1819" s="709" t="s">
        <v>2263</v>
      </c>
      <c r="Q1819" s="709" t="s">
        <v>2263</v>
      </c>
      <c r="R1819" s="709" t="s">
        <v>2263</v>
      </c>
      <c r="S1819" s="709" t="s">
        <v>2263</v>
      </c>
      <c r="T1819" s="709" t="s">
        <v>2263</v>
      </c>
      <c r="U1819" s="709" t="s">
        <v>2263</v>
      </c>
      <c r="V1819" s="709" t="s">
        <v>2263</v>
      </c>
      <c r="W1819" s="709" t="s">
        <v>2263</v>
      </c>
      <c r="X1819" s="709" t="s">
        <v>2263</v>
      </c>
      <c r="Y1819" s="709" t="s">
        <v>2263</v>
      </c>
      <c r="Z1819" s="709" t="s">
        <v>2263</v>
      </c>
      <c r="AA1819" s="709" t="s">
        <v>2263</v>
      </c>
      <c r="AB1819" s="709" t="s">
        <v>2263</v>
      </c>
      <c r="AC1819" s="709" t="s">
        <v>2263</v>
      </c>
      <c r="AD1819" s="709" t="s">
        <v>2263</v>
      </c>
      <c r="AE1819" s="709" t="s">
        <v>2263</v>
      </c>
      <c r="AF1819" s="709" t="s">
        <v>2263</v>
      </c>
      <c r="AG1819" s="709" t="s">
        <v>2263</v>
      </c>
      <c r="AH1819" s="709" t="s">
        <v>2263</v>
      </c>
      <c r="AI1819" s="709" t="s">
        <v>2263</v>
      </c>
      <c r="AJ1819" s="709" t="s">
        <v>2263</v>
      </c>
      <c r="AK1819" s="709" t="s">
        <v>2263</v>
      </c>
      <c r="AL1819" s="709" t="s">
        <v>2263</v>
      </c>
      <c r="AM1819" s="709" t="s">
        <v>2263</v>
      </c>
      <c r="AN1819" s="819"/>
      <c r="AO1819" s="726"/>
      <c r="AP1819" s="726"/>
      <c r="AQ1819" s="726"/>
      <c r="AR1819" s="726"/>
      <c r="AS1819" s="726"/>
      <c r="AT1819" s="726"/>
      <c r="AU1819" s="726"/>
      <c r="AV1819" s="726"/>
      <c r="AW1819" s="726"/>
      <c r="AX1819" s="726"/>
      <c r="AY1819" s="726"/>
      <c r="AZ1819" s="726"/>
      <c r="BA1819" s="726"/>
      <c r="BB1819" s="726"/>
      <c r="BC1819" s="726"/>
      <c r="BD1819" s="726"/>
      <c r="BE1819" s="726"/>
      <c r="BF1819" s="726"/>
      <c r="BG1819" s="726"/>
      <c r="BH1819" s="726"/>
      <c r="BI1819" s="726"/>
      <c r="BJ1819" s="726"/>
      <c r="BK1819" s="726"/>
      <c r="BL1819" s="726"/>
    </row>
    <row r="1820" spans="1:64" ht="13.5" customHeight="1" outlineLevel="1" x14ac:dyDescent="0.25">
      <c r="A1820" s="819"/>
      <c r="B1820" s="818"/>
      <c r="C1820" s="822" t="s">
        <v>169</v>
      </c>
      <c r="D1820" s="819"/>
      <c r="E1820" s="712" t="s">
        <v>2646</v>
      </c>
      <c r="F1820" s="709" t="s">
        <v>2263</v>
      </c>
      <c r="G1820" s="709" t="s">
        <v>2263</v>
      </c>
      <c r="H1820" s="709" t="s">
        <v>2263</v>
      </c>
      <c r="I1820" s="709" t="s">
        <v>2263</v>
      </c>
      <c r="J1820" s="709" t="s">
        <v>2263</v>
      </c>
      <c r="K1820" s="709" t="s">
        <v>2263</v>
      </c>
      <c r="L1820" s="709" t="s">
        <v>2263</v>
      </c>
      <c r="M1820" s="709" t="s">
        <v>2263</v>
      </c>
      <c r="N1820" s="709" t="s">
        <v>2263</v>
      </c>
      <c r="O1820" s="709" t="s">
        <v>2263</v>
      </c>
      <c r="P1820" s="709" t="s">
        <v>2263</v>
      </c>
      <c r="Q1820" s="709" t="s">
        <v>2263</v>
      </c>
      <c r="R1820" s="709" t="s">
        <v>2263</v>
      </c>
      <c r="S1820" s="709" t="s">
        <v>2263</v>
      </c>
      <c r="T1820" s="709" t="s">
        <v>2263</v>
      </c>
      <c r="U1820" s="709" t="s">
        <v>2263</v>
      </c>
      <c r="V1820" s="709" t="s">
        <v>2263</v>
      </c>
      <c r="W1820" s="709" t="s">
        <v>2263</v>
      </c>
      <c r="X1820" s="709" t="s">
        <v>2263</v>
      </c>
      <c r="Y1820" s="709" t="s">
        <v>2263</v>
      </c>
      <c r="Z1820" s="709" t="s">
        <v>2263</v>
      </c>
      <c r="AA1820" s="709" t="s">
        <v>2263</v>
      </c>
      <c r="AB1820" s="709" t="s">
        <v>2263</v>
      </c>
      <c r="AC1820" s="709" t="s">
        <v>2263</v>
      </c>
      <c r="AD1820" s="709" t="s">
        <v>2263</v>
      </c>
      <c r="AE1820" s="709" t="s">
        <v>2263</v>
      </c>
      <c r="AF1820" s="709" t="s">
        <v>2263</v>
      </c>
      <c r="AG1820" s="709" t="s">
        <v>2263</v>
      </c>
      <c r="AH1820" s="709" t="s">
        <v>2263</v>
      </c>
      <c r="AI1820" s="709" t="s">
        <v>2263</v>
      </c>
      <c r="AJ1820" s="709" t="s">
        <v>2263</v>
      </c>
      <c r="AK1820" s="709" t="s">
        <v>2263</v>
      </c>
      <c r="AL1820" s="709" t="s">
        <v>2263</v>
      </c>
      <c r="AM1820" s="709" t="s">
        <v>2263</v>
      </c>
      <c r="AN1820" s="819"/>
      <c r="AO1820" s="726"/>
      <c r="AP1820" s="726"/>
      <c r="AQ1820" s="726"/>
      <c r="AR1820" s="726"/>
      <c r="AS1820" s="726"/>
      <c r="AT1820" s="726"/>
      <c r="AU1820" s="726"/>
      <c r="AV1820" s="726"/>
      <c r="AW1820" s="726"/>
      <c r="AX1820" s="726"/>
      <c r="AY1820" s="726"/>
      <c r="AZ1820" s="726"/>
      <c r="BA1820" s="726"/>
      <c r="BB1820" s="726"/>
      <c r="BC1820" s="726"/>
      <c r="BD1820" s="726"/>
      <c r="BE1820" s="726"/>
      <c r="BF1820" s="726"/>
      <c r="BG1820" s="726"/>
      <c r="BH1820" s="726"/>
      <c r="BI1820" s="726"/>
      <c r="BJ1820" s="726"/>
      <c r="BK1820" s="726"/>
      <c r="BL1820" s="726"/>
    </row>
    <row r="1821" spans="1:64" ht="13.5" customHeight="1" outlineLevel="1" x14ac:dyDescent="0.25">
      <c r="A1821" s="819"/>
      <c r="B1821" s="818"/>
      <c r="C1821" s="823" t="s">
        <v>167</v>
      </c>
      <c r="D1821" s="819"/>
      <c r="E1821" s="712" t="s">
        <v>2647</v>
      </c>
      <c r="F1821" s="709" t="s">
        <v>2263</v>
      </c>
      <c r="G1821" s="709" t="s">
        <v>2263</v>
      </c>
      <c r="H1821" s="709" t="s">
        <v>2263</v>
      </c>
      <c r="I1821" s="709" t="s">
        <v>2263</v>
      </c>
      <c r="J1821" s="709" t="s">
        <v>2263</v>
      </c>
      <c r="K1821" s="709" t="s">
        <v>2263</v>
      </c>
      <c r="L1821" s="709" t="s">
        <v>2263</v>
      </c>
      <c r="M1821" s="709" t="s">
        <v>2263</v>
      </c>
      <c r="N1821" s="709" t="s">
        <v>2263</v>
      </c>
      <c r="O1821" s="709" t="s">
        <v>2263</v>
      </c>
      <c r="P1821" s="709" t="s">
        <v>2263</v>
      </c>
      <c r="Q1821" s="709" t="s">
        <v>2263</v>
      </c>
      <c r="R1821" s="709" t="s">
        <v>2263</v>
      </c>
      <c r="S1821" s="709" t="s">
        <v>2263</v>
      </c>
      <c r="T1821" s="709" t="s">
        <v>2263</v>
      </c>
      <c r="U1821" s="709" t="s">
        <v>2263</v>
      </c>
      <c r="V1821" s="709" t="s">
        <v>2263</v>
      </c>
      <c r="W1821" s="709" t="s">
        <v>2263</v>
      </c>
      <c r="X1821" s="709" t="s">
        <v>2263</v>
      </c>
      <c r="Y1821" s="709" t="s">
        <v>2263</v>
      </c>
      <c r="Z1821" s="709" t="s">
        <v>2263</v>
      </c>
      <c r="AA1821" s="709" t="s">
        <v>2263</v>
      </c>
      <c r="AB1821" s="709" t="s">
        <v>2263</v>
      </c>
      <c r="AC1821" s="709" t="s">
        <v>2263</v>
      </c>
      <c r="AD1821" s="709" t="s">
        <v>2263</v>
      </c>
      <c r="AE1821" s="709" t="s">
        <v>2263</v>
      </c>
      <c r="AF1821" s="709" t="s">
        <v>2263</v>
      </c>
      <c r="AG1821" s="709" t="s">
        <v>2263</v>
      </c>
      <c r="AH1821" s="709" t="s">
        <v>2263</v>
      </c>
      <c r="AI1821" s="709" t="s">
        <v>2263</v>
      </c>
      <c r="AJ1821" s="709" t="s">
        <v>2263</v>
      </c>
      <c r="AK1821" s="709" t="s">
        <v>2263</v>
      </c>
      <c r="AL1821" s="709" t="s">
        <v>2263</v>
      </c>
      <c r="AM1821" s="709" t="s">
        <v>2263</v>
      </c>
      <c r="AN1821" s="819"/>
      <c r="AO1821" s="726"/>
      <c r="AP1821" s="726"/>
      <c r="AQ1821" s="726"/>
      <c r="AR1821" s="726"/>
      <c r="AS1821" s="726"/>
      <c r="AT1821" s="726"/>
      <c r="AU1821" s="726"/>
      <c r="AV1821" s="726"/>
      <c r="AW1821" s="726"/>
      <c r="AX1821" s="726"/>
      <c r="AY1821" s="726"/>
      <c r="AZ1821" s="726"/>
      <c r="BA1821" s="726"/>
      <c r="BB1821" s="726"/>
      <c r="BC1821" s="726"/>
      <c r="BD1821" s="726"/>
      <c r="BE1821" s="726"/>
      <c r="BF1821" s="726"/>
      <c r="BG1821" s="726"/>
      <c r="BH1821" s="726"/>
      <c r="BI1821" s="726"/>
      <c r="BJ1821" s="726"/>
      <c r="BK1821" s="726"/>
      <c r="BL1821" s="726"/>
    </row>
    <row r="1822" spans="1:64" ht="13.5" customHeight="1" outlineLevel="1" x14ac:dyDescent="0.25">
      <c r="A1822" s="819"/>
      <c r="B1822" s="818"/>
      <c r="C1822" s="823" t="s">
        <v>2</v>
      </c>
      <c r="D1822" s="819"/>
      <c r="E1822" s="712" t="s">
        <v>2648</v>
      </c>
      <c r="F1822" s="709" t="s">
        <v>2263</v>
      </c>
      <c r="G1822" s="709" t="s">
        <v>2263</v>
      </c>
      <c r="H1822" s="709" t="s">
        <v>2263</v>
      </c>
      <c r="I1822" s="709" t="s">
        <v>2263</v>
      </c>
      <c r="J1822" s="709" t="s">
        <v>2263</v>
      </c>
      <c r="K1822" s="709" t="s">
        <v>2263</v>
      </c>
      <c r="L1822" s="709" t="s">
        <v>2263</v>
      </c>
      <c r="M1822" s="709" t="s">
        <v>2263</v>
      </c>
      <c r="N1822" s="709" t="s">
        <v>2263</v>
      </c>
      <c r="O1822" s="709" t="s">
        <v>2263</v>
      </c>
      <c r="P1822" s="709" t="s">
        <v>2263</v>
      </c>
      <c r="Q1822" s="709" t="s">
        <v>2263</v>
      </c>
      <c r="R1822" s="709" t="s">
        <v>2263</v>
      </c>
      <c r="S1822" s="709" t="s">
        <v>2263</v>
      </c>
      <c r="T1822" s="709" t="s">
        <v>2263</v>
      </c>
      <c r="U1822" s="709" t="s">
        <v>2263</v>
      </c>
      <c r="V1822" s="709" t="s">
        <v>2263</v>
      </c>
      <c r="W1822" s="709" t="s">
        <v>2263</v>
      </c>
      <c r="X1822" s="709" t="s">
        <v>2263</v>
      </c>
      <c r="Y1822" s="709" t="s">
        <v>2263</v>
      </c>
      <c r="Z1822" s="709" t="s">
        <v>2263</v>
      </c>
      <c r="AA1822" s="709" t="s">
        <v>2263</v>
      </c>
      <c r="AB1822" s="709" t="s">
        <v>2263</v>
      </c>
      <c r="AC1822" s="709" t="s">
        <v>2263</v>
      </c>
      <c r="AD1822" s="709" t="s">
        <v>2263</v>
      </c>
      <c r="AE1822" s="709" t="s">
        <v>2263</v>
      </c>
      <c r="AF1822" s="709" t="s">
        <v>2263</v>
      </c>
      <c r="AG1822" s="709" t="s">
        <v>2263</v>
      </c>
      <c r="AH1822" s="709" t="s">
        <v>2263</v>
      </c>
      <c r="AI1822" s="709" t="s">
        <v>2263</v>
      </c>
      <c r="AJ1822" s="709" t="s">
        <v>2263</v>
      </c>
      <c r="AK1822" s="709" t="s">
        <v>2263</v>
      </c>
      <c r="AL1822" s="709" t="s">
        <v>2263</v>
      </c>
      <c r="AM1822" s="709" t="s">
        <v>2263</v>
      </c>
      <c r="AN1822" s="819"/>
      <c r="AO1822" s="726"/>
      <c r="AP1822" s="726"/>
      <c r="AQ1822" s="726"/>
      <c r="AR1822" s="726"/>
      <c r="AS1822" s="726"/>
      <c r="AT1822" s="726"/>
      <c r="AU1822" s="726"/>
      <c r="AV1822" s="726"/>
      <c r="AW1822" s="726"/>
      <c r="AX1822" s="726"/>
      <c r="AY1822" s="726"/>
      <c r="AZ1822" s="726"/>
      <c r="BA1822" s="726"/>
      <c r="BB1822" s="726"/>
      <c r="BC1822" s="726"/>
      <c r="BD1822" s="726"/>
      <c r="BE1822" s="726"/>
      <c r="BF1822" s="726"/>
      <c r="BG1822" s="726"/>
      <c r="BH1822" s="726"/>
      <c r="BI1822" s="726"/>
      <c r="BJ1822" s="726"/>
      <c r="BK1822" s="726"/>
      <c r="BL1822" s="726"/>
    </row>
    <row r="1823" spans="1:64" ht="13.5" customHeight="1" outlineLevel="1" x14ac:dyDescent="0.25">
      <c r="A1823" s="819"/>
      <c r="B1823" s="818"/>
      <c r="C1823" s="820" t="s">
        <v>170</v>
      </c>
      <c r="D1823" s="819"/>
      <c r="E1823" s="712" t="s">
        <v>2649</v>
      </c>
      <c r="F1823" s="709" t="s">
        <v>2263</v>
      </c>
      <c r="G1823" s="709" t="s">
        <v>2263</v>
      </c>
      <c r="H1823" s="709" t="s">
        <v>2263</v>
      </c>
      <c r="I1823" s="709" t="s">
        <v>2263</v>
      </c>
      <c r="J1823" s="709" t="s">
        <v>2263</v>
      </c>
      <c r="K1823" s="709" t="s">
        <v>2263</v>
      </c>
      <c r="L1823" s="709" t="s">
        <v>2263</v>
      </c>
      <c r="M1823" s="709" t="s">
        <v>2263</v>
      </c>
      <c r="N1823" s="709" t="s">
        <v>2263</v>
      </c>
      <c r="O1823" s="709" t="s">
        <v>2263</v>
      </c>
      <c r="P1823" s="709" t="s">
        <v>2263</v>
      </c>
      <c r="Q1823" s="709" t="s">
        <v>2263</v>
      </c>
      <c r="R1823" s="709" t="s">
        <v>2263</v>
      </c>
      <c r="S1823" s="709" t="s">
        <v>2263</v>
      </c>
      <c r="T1823" s="709" t="s">
        <v>2263</v>
      </c>
      <c r="U1823" s="709" t="s">
        <v>2263</v>
      </c>
      <c r="V1823" s="709" t="s">
        <v>2263</v>
      </c>
      <c r="W1823" s="709" t="s">
        <v>2263</v>
      </c>
      <c r="X1823" s="709" t="s">
        <v>2263</v>
      </c>
      <c r="Y1823" s="709" t="s">
        <v>2263</v>
      </c>
      <c r="Z1823" s="709" t="s">
        <v>2263</v>
      </c>
      <c r="AA1823" s="709" t="s">
        <v>2263</v>
      </c>
      <c r="AB1823" s="709" t="s">
        <v>2263</v>
      </c>
      <c r="AC1823" s="709" t="s">
        <v>2263</v>
      </c>
      <c r="AD1823" s="709" t="s">
        <v>2263</v>
      </c>
      <c r="AE1823" s="709" t="s">
        <v>2263</v>
      </c>
      <c r="AF1823" s="709" t="s">
        <v>2263</v>
      </c>
      <c r="AG1823" s="709" t="s">
        <v>2263</v>
      </c>
      <c r="AH1823" s="709" t="s">
        <v>2263</v>
      </c>
      <c r="AI1823" s="709" t="s">
        <v>2263</v>
      </c>
      <c r="AJ1823" s="709" t="s">
        <v>2263</v>
      </c>
      <c r="AK1823" s="709" t="s">
        <v>2263</v>
      </c>
      <c r="AL1823" s="709" t="s">
        <v>2263</v>
      </c>
      <c r="AM1823" s="709" t="s">
        <v>2263</v>
      </c>
      <c r="AN1823" s="819"/>
      <c r="AO1823" s="726"/>
      <c r="AP1823" s="726"/>
      <c r="AQ1823" s="726"/>
      <c r="AR1823" s="726"/>
      <c r="AS1823" s="726"/>
      <c r="AT1823" s="726"/>
      <c r="AU1823" s="726"/>
      <c r="AV1823" s="726"/>
      <c r="AW1823" s="726"/>
      <c r="AX1823" s="726"/>
      <c r="AY1823" s="726"/>
      <c r="AZ1823" s="726"/>
      <c r="BA1823" s="726"/>
      <c r="BB1823" s="726"/>
      <c r="BC1823" s="726"/>
      <c r="BD1823" s="726"/>
      <c r="BE1823" s="726"/>
      <c r="BF1823" s="726"/>
      <c r="BG1823" s="726"/>
      <c r="BH1823" s="726"/>
      <c r="BI1823" s="726"/>
      <c r="BJ1823" s="726"/>
      <c r="BK1823" s="726"/>
      <c r="BL1823" s="726"/>
    </row>
    <row r="1824" spans="1:64" ht="13.5" customHeight="1" outlineLevel="1" x14ac:dyDescent="0.25">
      <c r="A1824" s="819"/>
      <c r="B1824" s="818"/>
      <c r="C1824" s="822" t="s">
        <v>171</v>
      </c>
      <c r="D1824" s="819"/>
      <c r="E1824" s="712" t="s">
        <v>2650</v>
      </c>
      <c r="F1824" s="709" t="s">
        <v>2263</v>
      </c>
      <c r="G1824" s="709" t="s">
        <v>2263</v>
      </c>
      <c r="H1824" s="709" t="s">
        <v>2263</v>
      </c>
      <c r="I1824" s="709" t="s">
        <v>2263</v>
      </c>
      <c r="J1824" s="709" t="s">
        <v>2263</v>
      </c>
      <c r="K1824" s="709" t="s">
        <v>2263</v>
      </c>
      <c r="L1824" s="709" t="s">
        <v>2263</v>
      </c>
      <c r="M1824" s="709" t="s">
        <v>2263</v>
      </c>
      <c r="N1824" s="709" t="s">
        <v>2263</v>
      </c>
      <c r="O1824" s="709" t="s">
        <v>2263</v>
      </c>
      <c r="P1824" s="709" t="s">
        <v>2263</v>
      </c>
      <c r="Q1824" s="709" t="s">
        <v>2263</v>
      </c>
      <c r="R1824" s="709" t="s">
        <v>2263</v>
      </c>
      <c r="S1824" s="709" t="s">
        <v>2263</v>
      </c>
      <c r="T1824" s="709" t="s">
        <v>2263</v>
      </c>
      <c r="U1824" s="709" t="s">
        <v>2263</v>
      </c>
      <c r="V1824" s="709" t="s">
        <v>2263</v>
      </c>
      <c r="W1824" s="709" t="s">
        <v>2263</v>
      </c>
      <c r="X1824" s="709" t="s">
        <v>2263</v>
      </c>
      <c r="Y1824" s="709" t="s">
        <v>2263</v>
      </c>
      <c r="Z1824" s="709" t="s">
        <v>2263</v>
      </c>
      <c r="AA1824" s="709" t="s">
        <v>2263</v>
      </c>
      <c r="AB1824" s="709" t="s">
        <v>2263</v>
      </c>
      <c r="AC1824" s="709" t="s">
        <v>2263</v>
      </c>
      <c r="AD1824" s="709" t="s">
        <v>2263</v>
      </c>
      <c r="AE1824" s="709" t="s">
        <v>2263</v>
      </c>
      <c r="AF1824" s="709" t="s">
        <v>2263</v>
      </c>
      <c r="AG1824" s="709" t="s">
        <v>2263</v>
      </c>
      <c r="AH1824" s="709" t="s">
        <v>2263</v>
      </c>
      <c r="AI1824" s="709" t="s">
        <v>2263</v>
      </c>
      <c r="AJ1824" s="709" t="s">
        <v>2263</v>
      </c>
      <c r="AK1824" s="709" t="s">
        <v>2263</v>
      </c>
      <c r="AL1824" s="709" t="s">
        <v>2263</v>
      </c>
      <c r="AM1824" s="709" t="s">
        <v>2263</v>
      </c>
      <c r="AN1824" s="819"/>
      <c r="AO1824" s="726"/>
      <c r="AP1824" s="726"/>
      <c r="AQ1824" s="726"/>
      <c r="AR1824" s="726"/>
      <c r="AS1824" s="726"/>
      <c r="AT1824" s="726"/>
      <c r="AU1824" s="726"/>
      <c r="AV1824" s="726"/>
      <c r="AW1824" s="726"/>
      <c r="AX1824" s="726"/>
      <c r="AY1824" s="726"/>
      <c r="AZ1824" s="726"/>
      <c r="BA1824" s="726"/>
      <c r="BB1824" s="726"/>
      <c r="BC1824" s="726"/>
      <c r="BD1824" s="726"/>
      <c r="BE1824" s="726"/>
      <c r="BF1824" s="726"/>
      <c r="BG1824" s="726"/>
      <c r="BH1824" s="726"/>
      <c r="BI1824" s="726"/>
      <c r="BJ1824" s="726"/>
      <c r="BK1824" s="726"/>
      <c r="BL1824" s="726"/>
    </row>
    <row r="1825" spans="1:64" ht="13.5" customHeight="1" outlineLevel="1" x14ac:dyDescent="0.25">
      <c r="A1825" s="819"/>
      <c r="B1825" s="818"/>
      <c r="C1825" s="823" t="s">
        <v>1766</v>
      </c>
      <c r="D1825" s="819"/>
      <c r="E1825" s="712" t="s">
        <v>2651</v>
      </c>
      <c r="F1825" s="709" t="s">
        <v>2263</v>
      </c>
      <c r="G1825" s="709" t="s">
        <v>2263</v>
      </c>
      <c r="H1825" s="709" t="s">
        <v>2263</v>
      </c>
      <c r="I1825" s="709" t="s">
        <v>2263</v>
      </c>
      <c r="J1825" s="709" t="s">
        <v>2263</v>
      </c>
      <c r="K1825" s="709" t="s">
        <v>2263</v>
      </c>
      <c r="L1825" s="709" t="s">
        <v>2263</v>
      </c>
      <c r="M1825" s="709" t="s">
        <v>2263</v>
      </c>
      <c r="N1825" s="709" t="s">
        <v>2263</v>
      </c>
      <c r="O1825" s="709" t="s">
        <v>2263</v>
      </c>
      <c r="P1825" s="709" t="s">
        <v>2263</v>
      </c>
      <c r="Q1825" s="709" t="s">
        <v>2263</v>
      </c>
      <c r="R1825" s="709" t="s">
        <v>2263</v>
      </c>
      <c r="S1825" s="709" t="s">
        <v>2263</v>
      </c>
      <c r="T1825" s="709" t="s">
        <v>2263</v>
      </c>
      <c r="U1825" s="709" t="s">
        <v>2263</v>
      </c>
      <c r="V1825" s="709" t="s">
        <v>2263</v>
      </c>
      <c r="W1825" s="709" t="s">
        <v>2263</v>
      </c>
      <c r="X1825" s="709" t="s">
        <v>2263</v>
      </c>
      <c r="Y1825" s="709" t="s">
        <v>2263</v>
      </c>
      <c r="Z1825" s="709" t="s">
        <v>2263</v>
      </c>
      <c r="AA1825" s="709" t="s">
        <v>2263</v>
      </c>
      <c r="AB1825" s="709" t="s">
        <v>2263</v>
      </c>
      <c r="AC1825" s="709" t="s">
        <v>2263</v>
      </c>
      <c r="AD1825" s="709" t="s">
        <v>2263</v>
      </c>
      <c r="AE1825" s="709" t="s">
        <v>2263</v>
      </c>
      <c r="AF1825" s="709" t="s">
        <v>2263</v>
      </c>
      <c r="AG1825" s="709" t="s">
        <v>2263</v>
      </c>
      <c r="AH1825" s="709" t="s">
        <v>2263</v>
      </c>
      <c r="AI1825" s="709" t="s">
        <v>2263</v>
      </c>
      <c r="AJ1825" s="709" t="s">
        <v>2263</v>
      </c>
      <c r="AK1825" s="709" t="s">
        <v>2263</v>
      </c>
      <c r="AL1825" s="709" t="s">
        <v>2263</v>
      </c>
      <c r="AM1825" s="709" t="s">
        <v>2263</v>
      </c>
      <c r="AN1825" s="819"/>
      <c r="AO1825" s="726"/>
      <c r="AP1825" s="726"/>
      <c r="AQ1825" s="726"/>
      <c r="AR1825" s="726"/>
      <c r="AS1825" s="726"/>
      <c r="AT1825" s="726"/>
      <c r="AU1825" s="726"/>
      <c r="AV1825" s="726"/>
      <c r="AW1825" s="726"/>
      <c r="AX1825" s="726"/>
      <c r="AY1825" s="726"/>
      <c r="AZ1825" s="726"/>
      <c r="BA1825" s="726"/>
      <c r="BB1825" s="726"/>
      <c r="BC1825" s="726"/>
      <c r="BD1825" s="726"/>
      <c r="BE1825" s="726"/>
      <c r="BF1825" s="726"/>
      <c r="BG1825" s="726"/>
      <c r="BH1825" s="726"/>
      <c r="BI1825" s="726"/>
      <c r="BJ1825" s="726"/>
      <c r="BK1825" s="726"/>
      <c r="BL1825" s="726"/>
    </row>
    <row r="1826" spans="1:64" ht="13.5" customHeight="1" outlineLevel="1" x14ac:dyDescent="0.25">
      <c r="A1826" s="819"/>
      <c r="B1826" s="818"/>
      <c r="C1826" s="823" t="s">
        <v>430</v>
      </c>
      <c r="D1826" s="819"/>
      <c r="E1826" s="712" t="s">
        <v>2652</v>
      </c>
      <c r="F1826" s="709" t="s">
        <v>2263</v>
      </c>
      <c r="G1826" s="709" t="s">
        <v>2263</v>
      </c>
      <c r="H1826" s="709" t="s">
        <v>2263</v>
      </c>
      <c r="I1826" s="709" t="s">
        <v>2263</v>
      </c>
      <c r="J1826" s="709" t="s">
        <v>2263</v>
      </c>
      <c r="K1826" s="709" t="s">
        <v>2263</v>
      </c>
      <c r="L1826" s="709" t="s">
        <v>2263</v>
      </c>
      <c r="M1826" s="709" t="s">
        <v>2263</v>
      </c>
      <c r="N1826" s="709" t="s">
        <v>2263</v>
      </c>
      <c r="O1826" s="709" t="s">
        <v>2263</v>
      </c>
      <c r="P1826" s="709" t="s">
        <v>2263</v>
      </c>
      <c r="Q1826" s="709" t="s">
        <v>2263</v>
      </c>
      <c r="R1826" s="709" t="s">
        <v>2263</v>
      </c>
      <c r="S1826" s="709" t="s">
        <v>2263</v>
      </c>
      <c r="T1826" s="709" t="s">
        <v>2263</v>
      </c>
      <c r="U1826" s="709" t="s">
        <v>2263</v>
      </c>
      <c r="V1826" s="709" t="s">
        <v>2263</v>
      </c>
      <c r="W1826" s="709" t="s">
        <v>2263</v>
      </c>
      <c r="X1826" s="709" t="s">
        <v>2263</v>
      </c>
      <c r="Y1826" s="709" t="s">
        <v>2263</v>
      </c>
      <c r="Z1826" s="709" t="s">
        <v>2263</v>
      </c>
      <c r="AA1826" s="709" t="s">
        <v>2263</v>
      </c>
      <c r="AB1826" s="709" t="s">
        <v>2263</v>
      </c>
      <c r="AC1826" s="709" t="s">
        <v>2263</v>
      </c>
      <c r="AD1826" s="709" t="s">
        <v>2263</v>
      </c>
      <c r="AE1826" s="709" t="s">
        <v>2263</v>
      </c>
      <c r="AF1826" s="709" t="s">
        <v>2263</v>
      </c>
      <c r="AG1826" s="709" t="s">
        <v>2263</v>
      </c>
      <c r="AH1826" s="709" t="s">
        <v>2263</v>
      </c>
      <c r="AI1826" s="709" t="s">
        <v>2263</v>
      </c>
      <c r="AJ1826" s="709" t="s">
        <v>2263</v>
      </c>
      <c r="AK1826" s="709" t="s">
        <v>2263</v>
      </c>
      <c r="AL1826" s="709" t="s">
        <v>2263</v>
      </c>
      <c r="AM1826" s="709" t="s">
        <v>2263</v>
      </c>
      <c r="AN1826" s="819"/>
      <c r="AO1826" s="726"/>
      <c r="AP1826" s="726"/>
      <c r="AQ1826" s="726"/>
      <c r="AR1826" s="726"/>
      <c r="AS1826" s="726"/>
      <c r="AT1826" s="726"/>
      <c r="AU1826" s="726"/>
      <c r="AV1826" s="726"/>
      <c r="AW1826" s="726"/>
      <c r="AX1826" s="726"/>
      <c r="AY1826" s="726"/>
      <c r="AZ1826" s="726"/>
      <c r="BA1826" s="726"/>
      <c r="BB1826" s="726"/>
      <c r="BC1826" s="726"/>
      <c r="BD1826" s="726"/>
      <c r="BE1826" s="726"/>
      <c r="BF1826" s="726"/>
      <c r="BG1826" s="726"/>
      <c r="BH1826" s="726"/>
      <c r="BI1826" s="726"/>
      <c r="BJ1826" s="726"/>
      <c r="BK1826" s="726"/>
      <c r="BL1826" s="726"/>
    </row>
    <row r="1827" spans="1:64" ht="13.5" customHeight="1" outlineLevel="1" x14ac:dyDescent="0.25">
      <c r="A1827" s="819"/>
      <c r="B1827" s="818"/>
      <c r="C1827" s="823" t="s">
        <v>431</v>
      </c>
      <c r="D1827" s="819"/>
      <c r="E1827" s="712" t="s">
        <v>2653</v>
      </c>
      <c r="F1827" s="709" t="s">
        <v>2263</v>
      </c>
      <c r="G1827" s="709" t="s">
        <v>2263</v>
      </c>
      <c r="H1827" s="709" t="s">
        <v>2263</v>
      </c>
      <c r="I1827" s="709" t="s">
        <v>2263</v>
      </c>
      <c r="J1827" s="709" t="s">
        <v>2263</v>
      </c>
      <c r="K1827" s="709" t="s">
        <v>2263</v>
      </c>
      <c r="L1827" s="709" t="s">
        <v>2263</v>
      </c>
      <c r="M1827" s="709" t="s">
        <v>2263</v>
      </c>
      <c r="N1827" s="709" t="s">
        <v>2263</v>
      </c>
      <c r="O1827" s="709" t="s">
        <v>2263</v>
      </c>
      <c r="P1827" s="709" t="s">
        <v>2263</v>
      </c>
      <c r="Q1827" s="709" t="s">
        <v>2263</v>
      </c>
      <c r="R1827" s="709" t="s">
        <v>2263</v>
      </c>
      <c r="S1827" s="709" t="s">
        <v>2263</v>
      </c>
      <c r="T1827" s="709" t="s">
        <v>2263</v>
      </c>
      <c r="U1827" s="709" t="s">
        <v>2263</v>
      </c>
      <c r="V1827" s="709" t="s">
        <v>2263</v>
      </c>
      <c r="W1827" s="709" t="s">
        <v>2263</v>
      </c>
      <c r="X1827" s="709" t="s">
        <v>2263</v>
      </c>
      <c r="Y1827" s="709" t="s">
        <v>2263</v>
      </c>
      <c r="Z1827" s="709" t="s">
        <v>2263</v>
      </c>
      <c r="AA1827" s="709" t="s">
        <v>2263</v>
      </c>
      <c r="AB1827" s="709" t="s">
        <v>2263</v>
      </c>
      <c r="AC1827" s="709" t="s">
        <v>2263</v>
      </c>
      <c r="AD1827" s="709" t="s">
        <v>2263</v>
      </c>
      <c r="AE1827" s="709" t="s">
        <v>2263</v>
      </c>
      <c r="AF1827" s="709" t="s">
        <v>2263</v>
      </c>
      <c r="AG1827" s="709" t="s">
        <v>2263</v>
      </c>
      <c r="AH1827" s="709" t="s">
        <v>2263</v>
      </c>
      <c r="AI1827" s="709" t="s">
        <v>2263</v>
      </c>
      <c r="AJ1827" s="709" t="s">
        <v>2263</v>
      </c>
      <c r="AK1827" s="709" t="s">
        <v>2263</v>
      </c>
      <c r="AL1827" s="709" t="s">
        <v>2263</v>
      </c>
      <c r="AM1827" s="709" t="s">
        <v>2263</v>
      </c>
      <c r="AN1827" s="819"/>
      <c r="AO1827" s="726"/>
      <c r="AP1827" s="726"/>
      <c r="AQ1827" s="726"/>
      <c r="AR1827" s="726"/>
      <c r="AS1827" s="726"/>
      <c r="AT1827" s="726"/>
      <c r="AU1827" s="726"/>
      <c r="AV1827" s="726"/>
      <c r="AW1827" s="726"/>
      <c r="AX1827" s="726"/>
      <c r="AY1827" s="726"/>
      <c r="AZ1827" s="726"/>
      <c r="BA1827" s="726"/>
      <c r="BB1827" s="726"/>
      <c r="BC1827" s="726"/>
      <c r="BD1827" s="726"/>
      <c r="BE1827" s="726"/>
      <c r="BF1827" s="726"/>
      <c r="BG1827" s="726"/>
      <c r="BH1827" s="726"/>
      <c r="BI1827" s="726"/>
      <c r="BJ1827" s="726"/>
      <c r="BK1827" s="726"/>
      <c r="BL1827" s="726"/>
    </row>
    <row r="1828" spans="1:64" ht="13.5" customHeight="1" outlineLevel="1" x14ac:dyDescent="0.25">
      <c r="A1828" s="819"/>
      <c r="B1828" s="818"/>
      <c r="C1828" s="823" t="s">
        <v>79</v>
      </c>
      <c r="D1828" s="819"/>
      <c r="E1828" s="712" t="s">
        <v>2654</v>
      </c>
      <c r="F1828" s="709" t="s">
        <v>2263</v>
      </c>
      <c r="G1828" s="709" t="s">
        <v>2263</v>
      </c>
      <c r="H1828" s="709" t="s">
        <v>2263</v>
      </c>
      <c r="I1828" s="709" t="s">
        <v>2263</v>
      </c>
      <c r="J1828" s="709" t="s">
        <v>2263</v>
      </c>
      <c r="K1828" s="709" t="s">
        <v>2263</v>
      </c>
      <c r="L1828" s="709" t="s">
        <v>2263</v>
      </c>
      <c r="M1828" s="709" t="s">
        <v>2263</v>
      </c>
      <c r="N1828" s="709" t="s">
        <v>2263</v>
      </c>
      <c r="O1828" s="709" t="s">
        <v>2263</v>
      </c>
      <c r="P1828" s="709" t="s">
        <v>2263</v>
      </c>
      <c r="Q1828" s="709" t="s">
        <v>2263</v>
      </c>
      <c r="R1828" s="709" t="s">
        <v>2263</v>
      </c>
      <c r="S1828" s="709" t="s">
        <v>2263</v>
      </c>
      <c r="T1828" s="709" t="s">
        <v>2263</v>
      </c>
      <c r="U1828" s="709" t="s">
        <v>2263</v>
      </c>
      <c r="V1828" s="709" t="s">
        <v>2263</v>
      </c>
      <c r="W1828" s="709" t="s">
        <v>2263</v>
      </c>
      <c r="X1828" s="709" t="s">
        <v>2263</v>
      </c>
      <c r="Y1828" s="709" t="s">
        <v>2263</v>
      </c>
      <c r="Z1828" s="709" t="s">
        <v>2263</v>
      </c>
      <c r="AA1828" s="709" t="s">
        <v>2263</v>
      </c>
      <c r="AB1828" s="709" t="s">
        <v>2263</v>
      </c>
      <c r="AC1828" s="709" t="s">
        <v>2263</v>
      </c>
      <c r="AD1828" s="709" t="s">
        <v>2263</v>
      </c>
      <c r="AE1828" s="709" t="s">
        <v>2263</v>
      </c>
      <c r="AF1828" s="709" t="s">
        <v>2263</v>
      </c>
      <c r="AG1828" s="709" t="s">
        <v>2263</v>
      </c>
      <c r="AH1828" s="709" t="s">
        <v>2263</v>
      </c>
      <c r="AI1828" s="709" t="s">
        <v>2263</v>
      </c>
      <c r="AJ1828" s="709" t="s">
        <v>2263</v>
      </c>
      <c r="AK1828" s="709" t="s">
        <v>2263</v>
      </c>
      <c r="AL1828" s="709" t="s">
        <v>2263</v>
      </c>
      <c r="AM1828" s="709" t="s">
        <v>2263</v>
      </c>
      <c r="AN1828" s="819"/>
      <c r="AO1828" s="726"/>
      <c r="AP1828" s="726"/>
      <c r="AQ1828" s="726"/>
      <c r="AR1828" s="726"/>
      <c r="AS1828" s="726"/>
      <c r="AT1828" s="726"/>
      <c r="AU1828" s="726"/>
      <c r="AV1828" s="726"/>
      <c r="AW1828" s="726"/>
      <c r="AX1828" s="726"/>
      <c r="AY1828" s="726"/>
      <c r="AZ1828" s="726"/>
      <c r="BA1828" s="726"/>
      <c r="BB1828" s="726"/>
      <c r="BC1828" s="726"/>
      <c r="BD1828" s="726"/>
      <c r="BE1828" s="726"/>
      <c r="BF1828" s="726"/>
      <c r="BG1828" s="726"/>
      <c r="BH1828" s="726"/>
      <c r="BI1828" s="726"/>
      <c r="BJ1828" s="726"/>
      <c r="BK1828" s="726"/>
      <c r="BL1828" s="726"/>
    </row>
    <row r="1829" spans="1:64" ht="13.5" customHeight="1" outlineLevel="1" x14ac:dyDescent="0.25">
      <c r="A1829" s="819"/>
      <c r="B1829" s="818"/>
      <c r="C1829" s="823" t="s">
        <v>2</v>
      </c>
      <c r="D1829" s="819"/>
      <c r="E1829" s="712" t="s">
        <v>2655</v>
      </c>
      <c r="F1829" s="709" t="s">
        <v>2263</v>
      </c>
      <c r="G1829" s="709" t="s">
        <v>2263</v>
      </c>
      <c r="H1829" s="709" t="s">
        <v>2263</v>
      </c>
      <c r="I1829" s="709" t="s">
        <v>2263</v>
      </c>
      <c r="J1829" s="709" t="s">
        <v>2263</v>
      </c>
      <c r="K1829" s="709" t="s">
        <v>2263</v>
      </c>
      <c r="L1829" s="709" t="s">
        <v>2263</v>
      </c>
      <c r="M1829" s="709" t="s">
        <v>2263</v>
      </c>
      <c r="N1829" s="709" t="s">
        <v>2263</v>
      </c>
      <c r="O1829" s="709" t="s">
        <v>2263</v>
      </c>
      <c r="P1829" s="709" t="s">
        <v>2263</v>
      </c>
      <c r="Q1829" s="709" t="s">
        <v>2263</v>
      </c>
      <c r="R1829" s="709" t="s">
        <v>2263</v>
      </c>
      <c r="S1829" s="709" t="s">
        <v>2263</v>
      </c>
      <c r="T1829" s="709" t="s">
        <v>2263</v>
      </c>
      <c r="U1829" s="709" t="s">
        <v>2263</v>
      </c>
      <c r="V1829" s="709" t="s">
        <v>2263</v>
      </c>
      <c r="W1829" s="709" t="s">
        <v>2263</v>
      </c>
      <c r="X1829" s="709" t="s">
        <v>2263</v>
      </c>
      <c r="Y1829" s="709" t="s">
        <v>2263</v>
      </c>
      <c r="Z1829" s="709" t="s">
        <v>2263</v>
      </c>
      <c r="AA1829" s="709" t="s">
        <v>2263</v>
      </c>
      <c r="AB1829" s="709" t="s">
        <v>2263</v>
      </c>
      <c r="AC1829" s="709" t="s">
        <v>2263</v>
      </c>
      <c r="AD1829" s="709" t="s">
        <v>2263</v>
      </c>
      <c r="AE1829" s="709" t="s">
        <v>2263</v>
      </c>
      <c r="AF1829" s="709" t="s">
        <v>2263</v>
      </c>
      <c r="AG1829" s="709" t="s">
        <v>2263</v>
      </c>
      <c r="AH1829" s="709" t="s">
        <v>2263</v>
      </c>
      <c r="AI1829" s="709" t="s">
        <v>2263</v>
      </c>
      <c r="AJ1829" s="709" t="s">
        <v>2263</v>
      </c>
      <c r="AK1829" s="709" t="s">
        <v>2263</v>
      </c>
      <c r="AL1829" s="709" t="s">
        <v>2263</v>
      </c>
      <c r="AM1829" s="709" t="s">
        <v>2263</v>
      </c>
      <c r="AN1829" s="819"/>
      <c r="AO1829" s="726"/>
      <c r="AP1829" s="726"/>
      <c r="AQ1829" s="726"/>
      <c r="AR1829" s="726"/>
      <c r="AS1829" s="726"/>
      <c r="AT1829" s="726"/>
      <c r="AU1829" s="726"/>
      <c r="AV1829" s="726"/>
      <c r="AW1829" s="726"/>
      <c r="AX1829" s="726"/>
      <c r="AY1829" s="726"/>
      <c r="AZ1829" s="726"/>
      <c r="BA1829" s="726"/>
      <c r="BB1829" s="726"/>
      <c r="BC1829" s="726"/>
      <c r="BD1829" s="726"/>
      <c r="BE1829" s="726"/>
      <c r="BF1829" s="726"/>
      <c r="BG1829" s="726"/>
      <c r="BH1829" s="726"/>
      <c r="BI1829" s="726"/>
      <c r="BJ1829" s="726"/>
      <c r="BK1829" s="726"/>
      <c r="BL1829" s="726"/>
    </row>
    <row r="1830" spans="1:64" ht="13.5" customHeight="1" outlineLevel="1" x14ac:dyDescent="0.25">
      <c r="A1830" s="819"/>
      <c r="B1830" s="818"/>
      <c r="C1830" s="822" t="s">
        <v>172</v>
      </c>
      <c r="D1830" s="819"/>
      <c r="E1830" s="712" t="s">
        <v>2656</v>
      </c>
      <c r="F1830" s="709" t="s">
        <v>2263</v>
      </c>
      <c r="G1830" s="709" t="s">
        <v>2263</v>
      </c>
      <c r="H1830" s="709" t="s">
        <v>2263</v>
      </c>
      <c r="I1830" s="709" t="s">
        <v>2263</v>
      </c>
      <c r="J1830" s="709" t="s">
        <v>2263</v>
      </c>
      <c r="K1830" s="709" t="s">
        <v>2263</v>
      </c>
      <c r="L1830" s="709" t="s">
        <v>2263</v>
      </c>
      <c r="M1830" s="709" t="s">
        <v>2263</v>
      </c>
      <c r="N1830" s="709" t="s">
        <v>2263</v>
      </c>
      <c r="O1830" s="709" t="s">
        <v>2263</v>
      </c>
      <c r="P1830" s="709" t="s">
        <v>2263</v>
      </c>
      <c r="Q1830" s="709" t="s">
        <v>2263</v>
      </c>
      <c r="R1830" s="709" t="s">
        <v>2263</v>
      </c>
      <c r="S1830" s="709" t="s">
        <v>2263</v>
      </c>
      <c r="T1830" s="709" t="s">
        <v>2263</v>
      </c>
      <c r="U1830" s="709" t="s">
        <v>2263</v>
      </c>
      <c r="V1830" s="709" t="s">
        <v>2263</v>
      </c>
      <c r="W1830" s="709" t="s">
        <v>2263</v>
      </c>
      <c r="X1830" s="709" t="s">
        <v>2263</v>
      </c>
      <c r="Y1830" s="709" t="s">
        <v>2263</v>
      </c>
      <c r="Z1830" s="709" t="s">
        <v>2263</v>
      </c>
      <c r="AA1830" s="709" t="s">
        <v>2263</v>
      </c>
      <c r="AB1830" s="709" t="s">
        <v>2263</v>
      </c>
      <c r="AC1830" s="709" t="s">
        <v>2263</v>
      </c>
      <c r="AD1830" s="709" t="s">
        <v>2263</v>
      </c>
      <c r="AE1830" s="709" t="s">
        <v>2263</v>
      </c>
      <c r="AF1830" s="709" t="s">
        <v>2263</v>
      </c>
      <c r="AG1830" s="709" t="s">
        <v>2263</v>
      </c>
      <c r="AH1830" s="709" t="s">
        <v>2263</v>
      </c>
      <c r="AI1830" s="709" t="s">
        <v>2263</v>
      </c>
      <c r="AJ1830" s="709" t="s">
        <v>2263</v>
      </c>
      <c r="AK1830" s="709" t="s">
        <v>2263</v>
      </c>
      <c r="AL1830" s="709" t="s">
        <v>2263</v>
      </c>
      <c r="AM1830" s="709" t="s">
        <v>2263</v>
      </c>
      <c r="AN1830" s="819"/>
      <c r="AO1830" s="726"/>
      <c r="AP1830" s="726"/>
      <c r="AQ1830" s="726"/>
      <c r="AR1830" s="726"/>
      <c r="AS1830" s="726"/>
      <c r="AT1830" s="726"/>
      <c r="AU1830" s="726"/>
      <c r="AV1830" s="726"/>
      <c r="AW1830" s="726"/>
      <c r="AX1830" s="726"/>
      <c r="AY1830" s="726"/>
      <c r="AZ1830" s="726"/>
      <c r="BA1830" s="726"/>
      <c r="BB1830" s="726"/>
      <c r="BC1830" s="726"/>
      <c r="BD1830" s="726"/>
      <c r="BE1830" s="726"/>
      <c r="BF1830" s="726"/>
      <c r="BG1830" s="726"/>
      <c r="BH1830" s="726"/>
      <c r="BI1830" s="726"/>
      <c r="BJ1830" s="726"/>
      <c r="BK1830" s="726"/>
      <c r="BL1830" s="726"/>
    </row>
    <row r="1831" spans="1:64" ht="13.5" customHeight="1" outlineLevel="1" x14ac:dyDescent="0.25">
      <c r="A1831" s="819"/>
      <c r="B1831" s="818"/>
      <c r="C1831" s="820" t="s">
        <v>195</v>
      </c>
      <c r="D1831" s="819"/>
      <c r="E1831" s="712" t="s">
        <v>2657</v>
      </c>
      <c r="F1831" s="709" t="s">
        <v>2263</v>
      </c>
      <c r="G1831" s="709" t="s">
        <v>2263</v>
      </c>
      <c r="H1831" s="709" t="s">
        <v>2263</v>
      </c>
      <c r="I1831" s="709" t="s">
        <v>2263</v>
      </c>
      <c r="J1831" s="709" t="s">
        <v>2263</v>
      </c>
      <c r="K1831" s="709" t="s">
        <v>2263</v>
      </c>
      <c r="L1831" s="709" t="s">
        <v>2263</v>
      </c>
      <c r="M1831" s="709" t="s">
        <v>2263</v>
      </c>
      <c r="N1831" s="709" t="s">
        <v>2263</v>
      </c>
      <c r="O1831" s="709" t="s">
        <v>2263</v>
      </c>
      <c r="P1831" s="709" t="s">
        <v>2263</v>
      </c>
      <c r="Q1831" s="709" t="s">
        <v>2263</v>
      </c>
      <c r="R1831" s="709" t="s">
        <v>2263</v>
      </c>
      <c r="S1831" s="709" t="s">
        <v>2263</v>
      </c>
      <c r="T1831" s="709" t="s">
        <v>2263</v>
      </c>
      <c r="U1831" s="709" t="s">
        <v>2263</v>
      </c>
      <c r="V1831" s="709" t="s">
        <v>2263</v>
      </c>
      <c r="W1831" s="709" t="s">
        <v>2263</v>
      </c>
      <c r="X1831" s="709" t="s">
        <v>2263</v>
      </c>
      <c r="Y1831" s="709" t="s">
        <v>2263</v>
      </c>
      <c r="Z1831" s="709" t="s">
        <v>2263</v>
      </c>
      <c r="AA1831" s="709" t="s">
        <v>2263</v>
      </c>
      <c r="AB1831" s="709" t="s">
        <v>2263</v>
      </c>
      <c r="AC1831" s="709" t="s">
        <v>2263</v>
      </c>
      <c r="AD1831" s="709" t="s">
        <v>2263</v>
      </c>
      <c r="AE1831" s="709" t="s">
        <v>2263</v>
      </c>
      <c r="AF1831" s="709" t="s">
        <v>2263</v>
      </c>
      <c r="AG1831" s="709" t="s">
        <v>2263</v>
      </c>
      <c r="AH1831" s="709" t="s">
        <v>2263</v>
      </c>
      <c r="AI1831" s="709" t="s">
        <v>2263</v>
      </c>
      <c r="AJ1831" s="709" t="s">
        <v>2263</v>
      </c>
      <c r="AK1831" s="709" t="s">
        <v>2263</v>
      </c>
      <c r="AL1831" s="709" t="s">
        <v>2263</v>
      </c>
      <c r="AM1831" s="709" t="s">
        <v>2263</v>
      </c>
      <c r="AN1831" s="819"/>
      <c r="AO1831" s="726"/>
      <c r="AP1831" s="726"/>
      <c r="AQ1831" s="726"/>
      <c r="AR1831" s="726"/>
      <c r="AS1831" s="726"/>
      <c r="AT1831" s="726"/>
      <c r="AU1831" s="726"/>
      <c r="AV1831" s="726"/>
      <c r="AW1831" s="726"/>
      <c r="AX1831" s="726"/>
      <c r="AY1831" s="726"/>
      <c r="AZ1831" s="726"/>
      <c r="BA1831" s="726"/>
      <c r="BB1831" s="726"/>
      <c r="BC1831" s="726"/>
      <c r="BD1831" s="726"/>
      <c r="BE1831" s="726"/>
      <c r="BF1831" s="726"/>
      <c r="BG1831" s="726"/>
      <c r="BH1831" s="726"/>
      <c r="BI1831" s="726"/>
      <c r="BJ1831" s="726"/>
      <c r="BK1831" s="726"/>
      <c r="BL1831" s="726"/>
    </row>
    <row r="1832" spans="1:64" ht="13.5" customHeight="1" outlineLevel="1" x14ac:dyDescent="0.25">
      <c r="A1832" s="819"/>
      <c r="B1832" s="818"/>
      <c r="C1832" s="820" t="s">
        <v>173</v>
      </c>
      <c r="D1832" s="819"/>
      <c r="E1832" s="712" t="s">
        <v>2658</v>
      </c>
      <c r="F1832" s="709" t="s">
        <v>2263</v>
      </c>
      <c r="G1832" s="709" t="s">
        <v>2263</v>
      </c>
      <c r="H1832" s="709" t="s">
        <v>2263</v>
      </c>
      <c r="I1832" s="709" t="s">
        <v>2263</v>
      </c>
      <c r="J1832" s="709" t="s">
        <v>2263</v>
      </c>
      <c r="K1832" s="709" t="s">
        <v>2263</v>
      </c>
      <c r="L1832" s="709" t="s">
        <v>2263</v>
      </c>
      <c r="M1832" s="709" t="s">
        <v>2263</v>
      </c>
      <c r="N1832" s="709" t="s">
        <v>2263</v>
      </c>
      <c r="O1832" s="709" t="s">
        <v>2263</v>
      </c>
      <c r="P1832" s="709" t="s">
        <v>2263</v>
      </c>
      <c r="Q1832" s="709" t="s">
        <v>2263</v>
      </c>
      <c r="R1832" s="709" t="s">
        <v>2263</v>
      </c>
      <c r="S1832" s="709" t="s">
        <v>2263</v>
      </c>
      <c r="T1832" s="709" t="s">
        <v>2263</v>
      </c>
      <c r="U1832" s="709" t="s">
        <v>2263</v>
      </c>
      <c r="V1832" s="709" t="s">
        <v>2263</v>
      </c>
      <c r="W1832" s="709" t="s">
        <v>2263</v>
      </c>
      <c r="X1832" s="709" t="s">
        <v>2263</v>
      </c>
      <c r="Y1832" s="709" t="s">
        <v>2263</v>
      </c>
      <c r="Z1832" s="709" t="s">
        <v>2263</v>
      </c>
      <c r="AA1832" s="709" t="s">
        <v>2263</v>
      </c>
      <c r="AB1832" s="709" t="s">
        <v>2263</v>
      </c>
      <c r="AC1832" s="709" t="s">
        <v>2263</v>
      </c>
      <c r="AD1832" s="709" t="s">
        <v>2263</v>
      </c>
      <c r="AE1832" s="709" t="s">
        <v>2263</v>
      </c>
      <c r="AF1832" s="709" t="s">
        <v>2263</v>
      </c>
      <c r="AG1832" s="709" t="s">
        <v>2263</v>
      </c>
      <c r="AH1832" s="709" t="s">
        <v>2263</v>
      </c>
      <c r="AI1832" s="709" t="s">
        <v>2263</v>
      </c>
      <c r="AJ1832" s="709" t="s">
        <v>2263</v>
      </c>
      <c r="AK1832" s="709" t="s">
        <v>2263</v>
      </c>
      <c r="AL1832" s="709" t="s">
        <v>2263</v>
      </c>
      <c r="AM1832" s="709" t="s">
        <v>2263</v>
      </c>
      <c r="AN1832" s="819"/>
      <c r="AO1832" s="726"/>
      <c r="AP1832" s="726"/>
      <c r="AQ1832" s="726"/>
      <c r="AR1832" s="726"/>
      <c r="AS1832" s="726"/>
      <c r="AT1832" s="726"/>
      <c r="AU1832" s="726"/>
      <c r="AV1832" s="726"/>
      <c r="AW1832" s="726"/>
      <c r="AX1832" s="726"/>
      <c r="AY1832" s="726"/>
      <c r="AZ1832" s="726"/>
      <c r="BA1832" s="726"/>
      <c r="BB1832" s="726"/>
      <c r="BC1832" s="726"/>
      <c r="BD1832" s="726"/>
      <c r="BE1832" s="726"/>
      <c r="BF1832" s="726"/>
      <c r="BG1832" s="726"/>
      <c r="BH1832" s="726"/>
      <c r="BI1832" s="726"/>
      <c r="BJ1832" s="726"/>
      <c r="BK1832" s="726"/>
      <c r="BL1832" s="726"/>
    </row>
    <row r="1833" spans="1:64" ht="13.5" customHeight="1" outlineLevel="1" x14ac:dyDescent="0.25">
      <c r="A1833" s="819"/>
      <c r="B1833" s="818"/>
      <c r="C1833" s="822" t="s">
        <v>733</v>
      </c>
      <c r="D1833" s="819"/>
      <c r="E1833" s="712" t="s">
        <v>2659</v>
      </c>
      <c r="F1833" s="709" t="s">
        <v>2263</v>
      </c>
      <c r="G1833" s="709" t="s">
        <v>2263</v>
      </c>
      <c r="H1833" s="709" t="s">
        <v>2263</v>
      </c>
      <c r="I1833" s="709" t="s">
        <v>2263</v>
      </c>
      <c r="J1833" s="709" t="s">
        <v>2263</v>
      </c>
      <c r="K1833" s="709" t="s">
        <v>2263</v>
      </c>
      <c r="L1833" s="709" t="s">
        <v>2263</v>
      </c>
      <c r="M1833" s="709" t="s">
        <v>2263</v>
      </c>
      <c r="N1833" s="709" t="s">
        <v>2263</v>
      </c>
      <c r="O1833" s="709" t="s">
        <v>2263</v>
      </c>
      <c r="P1833" s="709" t="s">
        <v>2263</v>
      </c>
      <c r="Q1833" s="709" t="s">
        <v>2263</v>
      </c>
      <c r="R1833" s="709" t="s">
        <v>2263</v>
      </c>
      <c r="S1833" s="709" t="s">
        <v>2263</v>
      </c>
      <c r="T1833" s="709" t="s">
        <v>2263</v>
      </c>
      <c r="U1833" s="709" t="s">
        <v>2263</v>
      </c>
      <c r="V1833" s="709" t="s">
        <v>2263</v>
      </c>
      <c r="W1833" s="709" t="s">
        <v>2263</v>
      </c>
      <c r="X1833" s="709" t="s">
        <v>2263</v>
      </c>
      <c r="Y1833" s="709" t="s">
        <v>2263</v>
      </c>
      <c r="Z1833" s="709" t="s">
        <v>2263</v>
      </c>
      <c r="AA1833" s="709" t="s">
        <v>2263</v>
      </c>
      <c r="AB1833" s="709" t="s">
        <v>2263</v>
      </c>
      <c r="AC1833" s="709" t="s">
        <v>2263</v>
      </c>
      <c r="AD1833" s="709" t="s">
        <v>2263</v>
      </c>
      <c r="AE1833" s="709" t="s">
        <v>2263</v>
      </c>
      <c r="AF1833" s="709" t="s">
        <v>2263</v>
      </c>
      <c r="AG1833" s="709" t="s">
        <v>2263</v>
      </c>
      <c r="AH1833" s="709" t="s">
        <v>2263</v>
      </c>
      <c r="AI1833" s="709" t="s">
        <v>2263</v>
      </c>
      <c r="AJ1833" s="709" t="s">
        <v>2263</v>
      </c>
      <c r="AK1833" s="709" t="s">
        <v>2263</v>
      </c>
      <c r="AL1833" s="709" t="s">
        <v>2263</v>
      </c>
      <c r="AM1833" s="709" t="s">
        <v>2263</v>
      </c>
      <c r="AN1833" s="819"/>
      <c r="AO1833" s="726"/>
      <c r="AP1833" s="726"/>
      <c r="AQ1833" s="726"/>
      <c r="AR1833" s="726"/>
      <c r="AS1833" s="726"/>
      <c r="AT1833" s="726"/>
      <c r="AU1833" s="726"/>
      <c r="AV1833" s="726"/>
      <c r="AW1833" s="726"/>
      <c r="AX1833" s="726"/>
      <c r="AY1833" s="726"/>
      <c r="AZ1833" s="726"/>
      <c r="BA1833" s="726"/>
      <c r="BB1833" s="726"/>
      <c r="BC1833" s="726"/>
      <c r="BD1833" s="726"/>
      <c r="BE1833" s="726"/>
      <c r="BF1833" s="726"/>
      <c r="BG1833" s="726"/>
      <c r="BH1833" s="726"/>
      <c r="BI1833" s="726"/>
      <c r="BJ1833" s="726"/>
      <c r="BK1833" s="726"/>
      <c r="BL1833" s="726"/>
    </row>
    <row r="1834" spans="1:64" ht="13.5" customHeight="1" outlineLevel="1" x14ac:dyDescent="0.25">
      <c r="A1834" s="819"/>
      <c r="B1834" s="818"/>
      <c r="C1834" s="822" t="s">
        <v>734</v>
      </c>
      <c r="D1834" s="819"/>
      <c r="E1834" s="712" t="s">
        <v>2660</v>
      </c>
      <c r="F1834" s="709" t="s">
        <v>2263</v>
      </c>
      <c r="G1834" s="709" t="s">
        <v>2263</v>
      </c>
      <c r="H1834" s="709" t="s">
        <v>2263</v>
      </c>
      <c r="I1834" s="709" t="s">
        <v>2263</v>
      </c>
      <c r="J1834" s="709" t="s">
        <v>2263</v>
      </c>
      <c r="K1834" s="709" t="s">
        <v>2263</v>
      </c>
      <c r="L1834" s="709" t="s">
        <v>2263</v>
      </c>
      <c r="M1834" s="709" t="s">
        <v>2263</v>
      </c>
      <c r="N1834" s="709" t="s">
        <v>2263</v>
      </c>
      <c r="O1834" s="709" t="s">
        <v>2263</v>
      </c>
      <c r="P1834" s="709" t="s">
        <v>2263</v>
      </c>
      <c r="Q1834" s="709" t="s">
        <v>2263</v>
      </c>
      <c r="R1834" s="709" t="s">
        <v>2263</v>
      </c>
      <c r="S1834" s="709" t="s">
        <v>2263</v>
      </c>
      <c r="T1834" s="709" t="s">
        <v>2263</v>
      </c>
      <c r="U1834" s="709" t="s">
        <v>2263</v>
      </c>
      <c r="V1834" s="709" t="s">
        <v>2263</v>
      </c>
      <c r="W1834" s="709" t="s">
        <v>2263</v>
      </c>
      <c r="X1834" s="709" t="s">
        <v>2263</v>
      </c>
      <c r="Y1834" s="709" t="s">
        <v>2263</v>
      </c>
      <c r="Z1834" s="709" t="s">
        <v>2263</v>
      </c>
      <c r="AA1834" s="709" t="s">
        <v>2263</v>
      </c>
      <c r="AB1834" s="709" t="s">
        <v>2263</v>
      </c>
      <c r="AC1834" s="709" t="s">
        <v>2263</v>
      </c>
      <c r="AD1834" s="709" t="s">
        <v>2263</v>
      </c>
      <c r="AE1834" s="709" t="s">
        <v>2263</v>
      </c>
      <c r="AF1834" s="709" t="s">
        <v>2263</v>
      </c>
      <c r="AG1834" s="709" t="s">
        <v>2263</v>
      </c>
      <c r="AH1834" s="709" t="s">
        <v>2263</v>
      </c>
      <c r="AI1834" s="709" t="s">
        <v>2263</v>
      </c>
      <c r="AJ1834" s="709" t="s">
        <v>2263</v>
      </c>
      <c r="AK1834" s="709" t="s">
        <v>2263</v>
      </c>
      <c r="AL1834" s="709" t="s">
        <v>2263</v>
      </c>
      <c r="AM1834" s="709" t="s">
        <v>2263</v>
      </c>
      <c r="AN1834" s="819"/>
      <c r="AO1834" s="726"/>
      <c r="AP1834" s="726"/>
      <c r="AQ1834" s="726"/>
      <c r="AR1834" s="726"/>
      <c r="AS1834" s="726"/>
      <c r="AT1834" s="726"/>
      <c r="AU1834" s="726"/>
      <c r="AV1834" s="726"/>
      <c r="AW1834" s="726"/>
      <c r="AX1834" s="726"/>
      <c r="AY1834" s="726"/>
      <c r="AZ1834" s="726"/>
      <c r="BA1834" s="726"/>
      <c r="BB1834" s="726"/>
      <c r="BC1834" s="726"/>
      <c r="BD1834" s="726"/>
      <c r="BE1834" s="726"/>
      <c r="BF1834" s="726"/>
      <c r="BG1834" s="726"/>
      <c r="BH1834" s="726"/>
      <c r="BI1834" s="726"/>
      <c r="BJ1834" s="726"/>
      <c r="BK1834" s="726"/>
      <c r="BL1834" s="726"/>
    </row>
    <row r="1835" spans="1:64" ht="13.5" customHeight="1" outlineLevel="1" x14ac:dyDescent="0.25">
      <c r="A1835" s="819"/>
      <c r="B1835" s="818"/>
      <c r="C1835" s="825" t="s">
        <v>1766</v>
      </c>
      <c r="D1835" s="819"/>
      <c r="E1835" s="712" t="s">
        <v>2661</v>
      </c>
      <c r="F1835" s="709" t="s">
        <v>2263</v>
      </c>
      <c r="G1835" s="709" t="s">
        <v>2263</v>
      </c>
      <c r="H1835" s="709" t="s">
        <v>2263</v>
      </c>
      <c r="I1835" s="709" t="s">
        <v>2263</v>
      </c>
      <c r="J1835" s="709" t="s">
        <v>2263</v>
      </c>
      <c r="K1835" s="709" t="s">
        <v>2263</v>
      </c>
      <c r="L1835" s="709" t="s">
        <v>2263</v>
      </c>
      <c r="M1835" s="709" t="s">
        <v>2263</v>
      </c>
      <c r="N1835" s="709" t="s">
        <v>2263</v>
      </c>
      <c r="O1835" s="709" t="s">
        <v>2263</v>
      </c>
      <c r="P1835" s="709" t="s">
        <v>2263</v>
      </c>
      <c r="Q1835" s="709" t="s">
        <v>2263</v>
      </c>
      <c r="R1835" s="709" t="s">
        <v>2263</v>
      </c>
      <c r="S1835" s="709" t="s">
        <v>2263</v>
      </c>
      <c r="T1835" s="709" t="s">
        <v>2263</v>
      </c>
      <c r="U1835" s="709" t="s">
        <v>2263</v>
      </c>
      <c r="V1835" s="709" t="s">
        <v>2263</v>
      </c>
      <c r="W1835" s="709" t="s">
        <v>2263</v>
      </c>
      <c r="X1835" s="709" t="s">
        <v>2263</v>
      </c>
      <c r="Y1835" s="709" t="s">
        <v>2263</v>
      </c>
      <c r="Z1835" s="709" t="s">
        <v>2263</v>
      </c>
      <c r="AA1835" s="709" t="s">
        <v>2263</v>
      </c>
      <c r="AB1835" s="709" t="s">
        <v>2263</v>
      </c>
      <c r="AC1835" s="709" t="s">
        <v>2263</v>
      </c>
      <c r="AD1835" s="709" t="s">
        <v>2263</v>
      </c>
      <c r="AE1835" s="709" t="s">
        <v>2263</v>
      </c>
      <c r="AF1835" s="709" t="s">
        <v>2263</v>
      </c>
      <c r="AG1835" s="709" t="s">
        <v>2263</v>
      </c>
      <c r="AH1835" s="709" t="s">
        <v>2263</v>
      </c>
      <c r="AI1835" s="709" t="s">
        <v>2263</v>
      </c>
      <c r="AJ1835" s="709" t="s">
        <v>2263</v>
      </c>
      <c r="AK1835" s="709" t="s">
        <v>2263</v>
      </c>
      <c r="AL1835" s="709" t="s">
        <v>2263</v>
      </c>
      <c r="AM1835" s="709" t="s">
        <v>2263</v>
      </c>
      <c r="AN1835" s="819"/>
      <c r="AO1835" s="726"/>
      <c r="AP1835" s="726"/>
      <c r="AQ1835" s="726"/>
      <c r="AR1835" s="726"/>
      <c r="AS1835" s="726"/>
      <c r="AT1835" s="726"/>
      <c r="AU1835" s="726"/>
      <c r="AV1835" s="726"/>
      <c r="AW1835" s="726"/>
      <c r="AX1835" s="726"/>
      <c r="AY1835" s="726"/>
      <c r="AZ1835" s="726"/>
      <c r="BA1835" s="726"/>
      <c r="BB1835" s="726"/>
      <c r="BC1835" s="726"/>
      <c r="BD1835" s="726"/>
      <c r="BE1835" s="726"/>
      <c r="BF1835" s="726"/>
      <c r="BG1835" s="726"/>
      <c r="BH1835" s="726"/>
      <c r="BI1835" s="726"/>
      <c r="BJ1835" s="726"/>
      <c r="BK1835" s="726"/>
      <c r="BL1835" s="726"/>
    </row>
    <row r="1836" spans="1:64" ht="13.5" customHeight="1" outlineLevel="1" x14ac:dyDescent="0.25">
      <c r="A1836" s="819"/>
      <c r="B1836" s="818"/>
      <c r="C1836" s="825" t="s">
        <v>2</v>
      </c>
      <c r="D1836" s="819"/>
      <c r="E1836" s="712" t="s">
        <v>2662</v>
      </c>
      <c r="F1836" s="709" t="s">
        <v>2263</v>
      </c>
      <c r="G1836" s="709" t="s">
        <v>2263</v>
      </c>
      <c r="H1836" s="709" t="s">
        <v>2263</v>
      </c>
      <c r="I1836" s="709" t="s">
        <v>2263</v>
      </c>
      <c r="J1836" s="709" t="s">
        <v>2263</v>
      </c>
      <c r="K1836" s="709" t="s">
        <v>2263</v>
      </c>
      <c r="L1836" s="709" t="s">
        <v>2263</v>
      </c>
      <c r="M1836" s="709" t="s">
        <v>2263</v>
      </c>
      <c r="N1836" s="709" t="s">
        <v>2263</v>
      </c>
      <c r="O1836" s="709" t="s">
        <v>2263</v>
      </c>
      <c r="P1836" s="709" t="s">
        <v>2263</v>
      </c>
      <c r="Q1836" s="709" t="s">
        <v>2263</v>
      </c>
      <c r="R1836" s="709" t="s">
        <v>2263</v>
      </c>
      <c r="S1836" s="709" t="s">
        <v>2263</v>
      </c>
      <c r="T1836" s="709" t="s">
        <v>2263</v>
      </c>
      <c r="U1836" s="709" t="s">
        <v>2263</v>
      </c>
      <c r="V1836" s="709" t="s">
        <v>2263</v>
      </c>
      <c r="W1836" s="709" t="s">
        <v>2263</v>
      </c>
      <c r="X1836" s="709" t="s">
        <v>2263</v>
      </c>
      <c r="Y1836" s="709" t="s">
        <v>2263</v>
      </c>
      <c r="Z1836" s="709" t="s">
        <v>2263</v>
      </c>
      <c r="AA1836" s="709" t="s">
        <v>2263</v>
      </c>
      <c r="AB1836" s="709" t="s">
        <v>2263</v>
      </c>
      <c r="AC1836" s="709" t="s">
        <v>2263</v>
      </c>
      <c r="AD1836" s="709" t="s">
        <v>2263</v>
      </c>
      <c r="AE1836" s="709" t="s">
        <v>2263</v>
      </c>
      <c r="AF1836" s="709" t="s">
        <v>2263</v>
      </c>
      <c r="AG1836" s="709" t="s">
        <v>2263</v>
      </c>
      <c r="AH1836" s="709" t="s">
        <v>2263</v>
      </c>
      <c r="AI1836" s="709" t="s">
        <v>2263</v>
      </c>
      <c r="AJ1836" s="709" t="s">
        <v>2263</v>
      </c>
      <c r="AK1836" s="709" t="s">
        <v>2263</v>
      </c>
      <c r="AL1836" s="709" t="s">
        <v>2263</v>
      </c>
      <c r="AM1836" s="709" t="s">
        <v>2263</v>
      </c>
      <c r="AN1836" s="819"/>
      <c r="AO1836" s="726"/>
      <c r="AP1836" s="726"/>
      <c r="AQ1836" s="726"/>
      <c r="AR1836" s="726"/>
      <c r="AS1836" s="726"/>
      <c r="AT1836" s="726"/>
      <c r="AU1836" s="726"/>
      <c r="AV1836" s="726"/>
      <c r="AW1836" s="726"/>
      <c r="AX1836" s="726"/>
      <c r="AY1836" s="726"/>
      <c r="AZ1836" s="726"/>
      <c r="BA1836" s="726"/>
      <c r="BB1836" s="726"/>
      <c r="BC1836" s="726"/>
      <c r="BD1836" s="726"/>
      <c r="BE1836" s="726"/>
      <c r="BF1836" s="726"/>
      <c r="BG1836" s="726"/>
      <c r="BH1836" s="726"/>
      <c r="BI1836" s="726"/>
      <c r="BJ1836" s="726"/>
      <c r="BK1836" s="726"/>
      <c r="BL1836" s="726"/>
    </row>
    <row r="1837" spans="1:64" ht="13.5" customHeight="1" outlineLevel="1" x14ac:dyDescent="0.25">
      <c r="A1837" s="819"/>
      <c r="B1837" s="818"/>
      <c r="C1837" s="822" t="s">
        <v>735</v>
      </c>
      <c r="D1837" s="819"/>
      <c r="E1837" s="712" t="s">
        <v>2663</v>
      </c>
      <c r="F1837" s="709" t="s">
        <v>2263</v>
      </c>
      <c r="G1837" s="709" t="s">
        <v>2263</v>
      </c>
      <c r="H1837" s="709" t="s">
        <v>2263</v>
      </c>
      <c r="I1837" s="709" t="s">
        <v>2263</v>
      </c>
      <c r="J1837" s="709" t="s">
        <v>2263</v>
      </c>
      <c r="K1837" s="709" t="s">
        <v>2263</v>
      </c>
      <c r="L1837" s="709" t="s">
        <v>2263</v>
      </c>
      <c r="M1837" s="709" t="s">
        <v>2263</v>
      </c>
      <c r="N1837" s="709" t="s">
        <v>2263</v>
      </c>
      <c r="O1837" s="709" t="s">
        <v>2263</v>
      </c>
      <c r="P1837" s="709" t="s">
        <v>2263</v>
      </c>
      <c r="Q1837" s="709" t="s">
        <v>2263</v>
      </c>
      <c r="R1837" s="709" t="s">
        <v>2263</v>
      </c>
      <c r="S1837" s="709" t="s">
        <v>2263</v>
      </c>
      <c r="T1837" s="709" t="s">
        <v>2263</v>
      </c>
      <c r="U1837" s="709" t="s">
        <v>2263</v>
      </c>
      <c r="V1837" s="709" t="s">
        <v>2263</v>
      </c>
      <c r="W1837" s="709" t="s">
        <v>2263</v>
      </c>
      <c r="X1837" s="709" t="s">
        <v>2263</v>
      </c>
      <c r="Y1837" s="709" t="s">
        <v>2263</v>
      </c>
      <c r="Z1837" s="709" t="s">
        <v>2263</v>
      </c>
      <c r="AA1837" s="709" t="s">
        <v>2263</v>
      </c>
      <c r="AB1837" s="709" t="s">
        <v>2263</v>
      </c>
      <c r="AC1837" s="709" t="s">
        <v>2263</v>
      </c>
      <c r="AD1837" s="709" t="s">
        <v>2263</v>
      </c>
      <c r="AE1837" s="709" t="s">
        <v>2263</v>
      </c>
      <c r="AF1837" s="709" t="s">
        <v>2263</v>
      </c>
      <c r="AG1837" s="709" t="s">
        <v>2263</v>
      </c>
      <c r="AH1837" s="709" t="s">
        <v>2263</v>
      </c>
      <c r="AI1837" s="709" t="s">
        <v>2263</v>
      </c>
      <c r="AJ1837" s="709" t="s">
        <v>2263</v>
      </c>
      <c r="AK1837" s="709" t="s">
        <v>2263</v>
      </c>
      <c r="AL1837" s="709" t="s">
        <v>2263</v>
      </c>
      <c r="AM1837" s="709" t="s">
        <v>2263</v>
      </c>
      <c r="AN1837" s="819"/>
      <c r="AO1837" s="726"/>
      <c r="AP1837" s="726"/>
      <c r="AQ1837" s="726"/>
      <c r="AR1837" s="726"/>
      <c r="AS1837" s="726"/>
      <c r="AT1837" s="726"/>
      <c r="AU1837" s="726"/>
      <c r="AV1837" s="726"/>
      <c r="AW1837" s="726"/>
      <c r="AX1837" s="726"/>
      <c r="AY1837" s="726"/>
      <c r="AZ1837" s="726"/>
      <c r="BA1837" s="726"/>
      <c r="BB1837" s="726"/>
      <c r="BC1837" s="726"/>
      <c r="BD1837" s="726"/>
      <c r="BE1837" s="726"/>
      <c r="BF1837" s="726"/>
      <c r="BG1837" s="726"/>
      <c r="BH1837" s="726"/>
      <c r="BI1837" s="726"/>
      <c r="BJ1837" s="726"/>
      <c r="BK1837" s="726"/>
      <c r="BL1837" s="726"/>
    </row>
    <row r="1838" spans="1:64" ht="13.5" customHeight="1" outlineLevel="1" x14ac:dyDescent="0.25">
      <c r="A1838" s="819"/>
      <c r="B1838" s="818"/>
      <c r="C1838" s="823" t="s">
        <v>1863</v>
      </c>
      <c r="D1838" s="819"/>
      <c r="E1838" s="712" t="s">
        <v>2664</v>
      </c>
      <c r="F1838" s="709" t="s">
        <v>2263</v>
      </c>
      <c r="G1838" s="709" t="s">
        <v>2263</v>
      </c>
      <c r="H1838" s="709" t="s">
        <v>2263</v>
      </c>
      <c r="I1838" s="709" t="s">
        <v>2263</v>
      </c>
      <c r="J1838" s="709" t="s">
        <v>2263</v>
      </c>
      <c r="K1838" s="709" t="s">
        <v>2263</v>
      </c>
      <c r="L1838" s="709" t="s">
        <v>2263</v>
      </c>
      <c r="M1838" s="709" t="s">
        <v>2263</v>
      </c>
      <c r="N1838" s="709" t="s">
        <v>2263</v>
      </c>
      <c r="O1838" s="709" t="s">
        <v>2263</v>
      </c>
      <c r="P1838" s="709" t="s">
        <v>2263</v>
      </c>
      <c r="Q1838" s="709" t="s">
        <v>2263</v>
      </c>
      <c r="R1838" s="709" t="s">
        <v>2263</v>
      </c>
      <c r="S1838" s="709" t="s">
        <v>2263</v>
      </c>
      <c r="T1838" s="709" t="s">
        <v>2263</v>
      </c>
      <c r="U1838" s="709" t="s">
        <v>2263</v>
      </c>
      <c r="V1838" s="709" t="s">
        <v>2263</v>
      </c>
      <c r="W1838" s="709" t="s">
        <v>2263</v>
      </c>
      <c r="X1838" s="709" t="s">
        <v>2263</v>
      </c>
      <c r="Y1838" s="709" t="s">
        <v>2263</v>
      </c>
      <c r="Z1838" s="709" t="s">
        <v>2263</v>
      </c>
      <c r="AA1838" s="709" t="s">
        <v>2263</v>
      </c>
      <c r="AB1838" s="709" t="s">
        <v>2263</v>
      </c>
      <c r="AC1838" s="709" t="s">
        <v>2263</v>
      </c>
      <c r="AD1838" s="709" t="s">
        <v>2263</v>
      </c>
      <c r="AE1838" s="709" t="s">
        <v>2263</v>
      </c>
      <c r="AF1838" s="709" t="s">
        <v>2263</v>
      </c>
      <c r="AG1838" s="709" t="s">
        <v>2263</v>
      </c>
      <c r="AH1838" s="709" t="s">
        <v>2263</v>
      </c>
      <c r="AI1838" s="709" t="s">
        <v>2263</v>
      </c>
      <c r="AJ1838" s="709" t="s">
        <v>2263</v>
      </c>
      <c r="AK1838" s="709" t="s">
        <v>2263</v>
      </c>
      <c r="AL1838" s="709" t="s">
        <v>2263</v>
      </c>
      <c r="AM1838" s="709" t="s">
        <v>2263</v>
      </c>
      <c r="AN1838" s="819"/>
      <c r="AO1838" s="726"/>
      <c r="AP1838" s="726"/>
      <c r="AQ1838" s="726"/>
      <c r="AR1838" s="726"/>
      <c r="AS1838" s="726"/>
      <c r="AT1838" s="726"/>
      <c r="AU1838" s="726"/>
      <c r="AV1838" s="726"/>
      <c r="AW1838" s="726"/>
      <c r="AX1838" s="726"/>
      <c r="AY1838" s="726"/>
      <c r="AZ1838" s="726"/>
      <c r="BA1838" s="726"/>
      <c r="BB1838" s="726"/>
      <c r="BC1838" s="726"/>
      <c r="BD1838" s="726"/>
      <c r="BE1838" s="726"/>
      <c r="BF1838" s="726"/>
      <c r="BG1838" s="726"/>
      <c r="BH1838" s="726"/>
      <c r="BI1838" s="726"/>
      <c r="BJ1838" s="726"/>
      <c r="BK1838" s="726"/>
      <c r="BL1838" s="726"/>
    </row>
    <row r="1839" spans="1:64" ht="13.5" customHeight="1" outlineLevel="1" x14ac:dyDescent="0.25">
      <c r="A1839" s="819"/>
      <c r="B1839" s="818"/>
      <c r="C1839" s="823" t="s">
        <v>1864</v>
      </c>
      <c r="D1839" s="819"/>
      <c r="E1839" s="712" t="s">
        <v>2665</v>
      </c>
      <c r="F1839" s="709" t="s">
        <v>2263</v>
      </c>
      <c r="G1839" s="709" t="s">
        <v>2263</v>
      </c>
      <c r="H1839" s="709" t="s">
        <v>2263</v>
      </c>
      <c r="I1839" s="709" t="s">
        <v>2263</v>
      </c>
      <c r="J1839" s="709" t="s">
        <v>2263</v>
      </c>
      <c r="K1839" s="709" t="s">
        <v>2263</v>
      </c>
      <c r="L1839" s="709" t="s">
        <v>2263</v>
      </c>
      <c r="M1839" s="709" t="s">
        <v>2263</v>
      </c>
      <c r="N1839" s="709" t="s">
        <v>2263</v>
      </c>
      <c r="O1839" s="709" t="s">
        <v>2263</v>
      </c>
      <c r="P1839" s="709" t="s">
        <v>2263</v>
      </c>
      <c r="Q1839" s="709" t="s">
        <v>2263</v>
      </c>
      <c r="R1839" s="709" t="s">
        <v>2263</v>
      </c>
      <c r="S1839" s="709" t="s">
        <v>2263</v>
      </c>
      <c r="T1839" s="709" t="s">
        <v>2263</v>
      </c>
      <c r="U1839" s="709" t="s">
        <v>2263</v>
      </c>
      <c r="V1839" s="709" t="s">
        <v>2263</v>
      </c>
      <c r="W1839" s="709" t="s">
        <v>2263</v>
      </c>
      <c r="X1839" s="709" t="s">
        <v>2263</v>
      </c>
      <c r="Y1839" s="709" t="s">
        <v>2263</v>
      </c>
      <c r="Z1839" s="709" t="s">
        <v>2263</v>
      </c>
      <c r="AA1839" s="709" t="s">
        <v>2263</v>
      </c>
      <c r="AB1839" s="709" t="s">
        <v>2263</v>
      </c>
      <c r="AC1839" s="709" t="s">
        <v>2263</v>
      </c>
      <c r="AD1839" s="709" t="s">
        <v>2263</v>
      </c>
      <c r="AE1839" s="709" t="s">
        <v>2263</v>
      </c>
      <c r="AF1839" s="709" t="s">
        <v>2263</v>
      </c>
      <c r="AG1839" s="709" t="s">
        <v>2263</v>
      </c>
      <c r="AH1839" s="709" t="s">
        <v>2263</v>
      </c>
      <c r="AI1839" s="709" t="s">
        <v>2263</v>
      </c>
      <c r="AJ1839" s="709" t="s">
        <v>2263</v>
      </c>
      <c r="AK1839" s="709" t="s">
        <v>2263</v>
      </c>
      <c r="AL1839" s="709" t="s">
        <v>2263</v>
      </c>
      <c r="AM1839" s="709" t="s">
        <v>2263</v>
      </c>
      <c r="AN1839" s="819"/>
      <c r="AO1839" s="726"/>
      <c r="AP1839" s="726"/>
      <c r="AQ1839" s="726"/>
      <c r="AR1839" s="726"/>
      <c r="AS1839" s="726"/>
      <c r="AT1839" s="726"/>
      <c r="AU1839" s="726"/>
      <c r="AV1839" s="726"/>
      <c r="AW1839" s="726"/>
      <c r="AX1839" s="726"/>
      <c r="AY1839" s="726"/>
      <c r="AZ1839" s="726"/>
      <c r="BA1839" s="726"/>
      <c r="BB1839" s="726"/>
      <c r="BC1839" s="726"/>
      <c r="BD1839" s="726"/>
      <c r="BE1839" s="726"/>
      <c r="BF1839" s="726"/>
      <c r="BG1839" s="726"/>
      <c r="BH1839" s="726"/>
      <c r="BI1839" s="726"/>
      <c r="BJ1839" s="726"/>
      <c r="BK1839" s="726"/>
      <c r="BL1839" s="726"/>
    </row>
    <row r="1840" spans="1:64" ht="13.5" customHeight="1" outlineLevel="1" x14ac:dyDescent="0.25">
      <c r="A1840" s="819"/>
      <c r="B1840" s="818"/>
      <c r="C1840" s="825" t="s">
        <v>432</v>
      </c>
      <c r="D1840" s="819"/>
      <c r="E1840" s="712" t="s">
        <v>2666</v>
      </c>
      <c r="F1840" s="709" t="s">
        <v>2263</v>
      </c>
      <c r="G1840" s="709" t="s">
        <v>2263</v>
      </c>
      <c r="H1840" s="709" t="s">
        <v>2263</v>
      </c>
      <c r="I1840" s="709" t="s">
        <v>2263</v>
      </c>
      <c r="J1840" s="709" t="s">
        <v>2263</v>
      </c>
      <c r="K1840" s="709" t="s">
        <v>2263</v>
      </c>
      <c r="L1840" s="709" t="s">
        <v>2263</v>
      </c>
      <c r="M1840" s="709" t="s">
        <v>2263</v>
      </c>
      <c r="N1840" s="709" t="s">
        <v>2263</v>
      </c>
      <c r="O1840" s="709" t="s">
        <v>2263</v>
      </c>
      <c r="P1840" s="709" t="s">
        <v>2263</v>
      </c>
      <c r="Q1840" s="709" t="s">
        <v>2263</v>
      </c>
      <c r="R1840" s="709" t="s">
        <v>2263</v>
      </c>
      <c r="S1840" s="709" t="s">
        <v>2263</v>
      </c>
      <c r="T1840" s="709" t="s">
        <v>2263</v>
      </c>
      <c r="U1840" s="709" t="s">
        <v>2263</v>
      </c>
      <c r="V1840" s="709" t="s">
        <v>2263</v>
      </c>
      <c r="W1840" s="709" t="s">
        <v>2263</v>
      </c>
      <c r="X1840" s="709" t="s">
        <v>2263</v>
      </c>
      <c r="Y1840" s="709" t="s">
        <v>2263</v>
      </c>
      <c r="Z1840" s="709" t="s">
        <v>2263</v>
      </c>
      <c r="AA1840" s="709" t="s">
        <v>2263</v>
      </c>
      <c r="AB1840" s="709" t="s">
        <v>2263</v>
      </c>
      <c r="AC1840" s="709" t="s">
        <v>2263</v>
      </c>
      <c r="AD1840" s="709" t="s">
        <v>2263</v>
      </c>
      <c r="AE1840" s="709" t="s">
        <v>2263</v>
      </c>
      <c r="AF1840" s="709" t="s">
        <v>2263</v>
      </c>
      <c r="AG1840" s="709" t="s">
        <v>2263</v>
      </c>
      <c r="AH1840" s="709" t="s">
        <v>2263</v>
      </c>
      <c r="AI1840" s="709" t="s">
        <v>2263</v>
      </c>
      <c r="AJ1840" s="709" t="s">
        <v>2263</v>
      </c>
      <c r="AK1840" s="709" t="s">
        <v>2263</v>
      </c>
      <c r="AL1840" s="709" t="s">
        <v>2263</v>
      </c>
      <c r="AM1840" s="709" t="s">
        <v>2263</v>
      </c>
      <c r="AN1840" s="819"/>
      <c r="AO1840" s="726"/>
      <c r="AP1840" s="726"/>
      <c r="AQ1840" s="726"/>
      <c r="AR1840" s="726"/>
      <c r="AS1840" s="726"/>
      <c r="AT1840" s="726"/>
      <c r="AU1840" s="726"/>
      <c r="AV1840" s="726"/>
      <c r="AW1840" s="726"/>
      <c r="AX1840" s="726"/>
      <c r="AY1840" s="726"/>
      <c r="AZ1840" s="726"/>
      <c r="BA1840" s="726"/>
      <c r="BB1840" s="726"/>
      <c r="BC1840" s="726"/>
      <c r="BD1840" s="726"/>
      <c r="BE1840" s="726"/>
      <c r="BF1840" s="726"/>
      <c r="BG1840" s="726"/>
      <c r="BH1840" s="726"/>
      <c r="BI1840" s="726"/>
      <c r="BJ1840" s="726"/>
      <c r="BK1840" s="726"/>
      <c r="BL1840" s="726"/>
    </row>
    <row r="1841" spans="1:64" ht="13.5" customHeight="1" outlineLevel="1" x14ac:dyDescent="0.25">
      <c r="A1841" s="819"/>
      <c r="B1841" s="818"/>
      <c r="C1841" s="825" t="s">
        <v>1865</v>
      </c>
      <c r="D1841" s="819"/>
      <c r="E1841" s="712" t="s">
        <v>2667</v>
      </c>
      <c r="F1841" s="709" t="s">
        <v>2263</v>
      </c>
      <c r="G1841" s="709" t="s">
        <v>2263</v>
      </c>
      <c r="H1841" s="709" t="s">
        <v>2263</v>
      </c>
      <c r="I1841" s="709" t="s">
        <v>2263</v>
      </c>
      <c r="J1841" s="709" t="s">
        <v>2263</v>
      </c>
      <c r="K1841" s="709" t="s">
        <v>2263</v>
      </c>
      <c r="L1841" s="709" t="s">
        <v>2263</v>
      </c>
      <c r="M1841" s="709" t="s">
        <v>2263</v>
      </c>
      <c r="N1841" s="709" t="s">
        <v>2263</v>
      </c>
      <c r="O1841" s="709" t="s">
        <v>2263</v>
      </c>
      <c r="P1841" s="709" t="s">
        <v>2263</v>
      </c>
      <c r="Q1841" s="709" t="s">
        <v>2263</v>
      </c>
      <c r="R1841" s="709" t="s">
        <v>2263</v>
      </c>
      <c r="S1841" s="709" t="s">
        <v>2263</v>
      </c>
      <c r="T1841" s="709" t="s">
        <v>2263</v>
      </c>
      <c r="U1841" s="709" t="s">
        <v>2263</v>
      </c>
      <c r="V1841" s="709" t="s">
        <v>2263</v>
      </c>
      <c r="W1841" s="709" t="s">
        <v>2263</v>
      </c>
      <c r="X1841" s="709" t="s">
        <v>2263</v>
      </c>
      <c r="Y1841" s="709" t="s">
        <v>2263</v>
      </c>
      <c r="Z1841" s="709" t="s">
        <v>2263</v>
      </c>
      <c r="AA1841" s="709" t="s">
        <v>2263</v>
      </c>
      <c r="AB1841" s="709" t="s">
        <v>2263</v>
      </c>
      <c r="AC1841" s="709" t="s">
        <v>2263</v>
      </c>
      <c r="AD1841" s="709" t="s">
        <v>2263</v>
      </c>
      <c r="AE1841" s="709" t="s">
        <v>2263</v>
      </c>
      <c r="AF1841" s="709" t="s">
        <v>2263</v>
      </c>
      <c r="AG1841" s="709" t="s">
        <v>2263</v>
      </c>
      <c r="AH1841" s="709" t="s">
        <v>2263</v>
      </c>
      <c r="AI1841" s="709" t="s">
        <v>2263</v>
      </c>
      <c r="AJ1841" s="709" t="s">
        <v>2263</v>
      </c>
      <c r="AK1841" s="709" t="s">
        <v>2263</v>
      </c>
      <c r="AL1841" s="709" t="s">
        <v>2263</v>
      </c>
      <c r="AM1841" s="709" t="s">
        <v>2263</v>
      </c>
      <c r="AN1841" s="819"/>
      <c r="AO1841" s="726"/>
      <c r="AP1841" s="726"/>
      <c r="AQ1841" s="726"/>
      <c r="AR1841" s="726"/>
      <c r="AS1841" s="726"/>
      <c r="AT1841" s="726"/>
      <c r="AU1841" s="726"/>
      <c r="AV1841" s="726"/>
      <c r="AW1841" s="726"/>
      <c r="AX1841" s="726"/>
      <c r="AY1841" s="726"/>
      <c r="AZ1841" s="726"/>
      <c r="BA1841" s="726"/>
      <c r="BB1841" s="726"/>
      <c r="BC1841" s="726"/>
      <c r="BD1841" s="726"/>
      <c r="BE1841" s="726"/>
      <c r="BF1841" s="726"/>
      <c r="BG1841" s="726"/>
      <c r="BH1841" s="726"/>
      <c r="BI1841" s="726"/>
      <c r="BJ1841" s="726"/>
      <c r="BK1841" s="726"/>
      <c r="BL1841" s="726"/>
    </row>
    <row r="1842" spans="1:64" ht="13.5" customHeight="1" outlineLevel="1" x14ac:dyDescent="0.25">
      <c r="A1842" s="819"/>
      <c r="B1842" s="818"/>
      <c r="C1842" s="826" t="s">
        <v>90</v>
      </c>
      <c r="D1842" s="819"/>
      <c r="E1842" s="712" t="s">
        <v>2668</v>
      </c>
      <c r="F1842" s="709" t="s">
        <v>2263</v>
      </c>
      <c r="G1842" s="709" t="s">
        <v>2263</v>
      </c>
      <c r="H1842" s="709" t="s">
        <v>2263</v>
      </c>
      <c r="I1842" s="709" t="s">
        <v>2263</v>
      </c>
      <c r="J1842" s="709" t="s">
        <v>2263</v>
      </c>
      <c r="K1842" s="709" t="s">
        <v>2263</v>
      </c>
      <c r="L1842" s="709" t="s">
        <v>2263</v>
      </c>
      <c r="M1842" s="709" t="s">
        <v>2263</v>
      </c>
      <c r="N1842" s="709" t="s">
        <v>2263</v>
      </c>
      <c r="O1842" s="709" t="s">
        <v>2263</v>
      </c>
      <c r="P1842" s="709" t="s">
        <v>2263</v>
      </c>
      <c r="Q1842" s="709" t="s">
        <v>2263</v>
      </c>
      <c r="R1842" s="709" t="s">
        <v>2263</v>
      </c>
      <c r="S1842" s="709" t="s">
        <v>2263</v>
      </c>
      <c r="T1842" s="709" t="s">
        <v>2263</v>
      </c>
      <c r="U1842" s="709" t="s">
        <v>2263</v>
      </c>
      <c r="V1842" s="709" t="s">
        <v>2263</v>
      </c>
      <c r="W1842" s="709" t="s">
        <v>2263</v>
      </c>
      <c r="X1842" s="709" t="s">
        <v>2263</v>
      </c>
      <c r="Y1842" s="709" t="s">
        <v>2263</v>
      </c>
      <c r="Z1842" s="709" t="s">
        <v>2263</v>
      </c>
      <c r="AA1842" s="709" t="s">
        <v>2263</v>
      </c>
      <c r="AB1842" s="709" t="s">
        <v>2263</v>
      </c>
      <c r="AC1842" s="709" t="s">
        <v>2263</v>
      </c>
      <c r="AD1842" s="709" t="s">
        <v>2263</v>
      </c>
      <c r="AE1842" s="709" t="s">
        <v>2263</v>
      </c>
      <c r="AF1842" s="709" t="s">
        <v>2263</v>
      </c>
      <c r="AG1842" s="709" t="s">
        <v>2263</v>
      </c>
      <c r="AH1842" s="709" t="s">
        <v>2263</v>
      </c>
      <c r="AI1842" s="709" t="s">
        <v>2263</v>
      </c>
      <c r="AJ1842" s="709" t="s">
        <v>2263</v>
      </c>
      <c r="AK1842" s="709" t="s">
        <v>2263</v>
      </c>
      <c r="AL1842" s="709" t="s">
        <v>2263</v>
      </c>
      <c r="AM1842" s="709" t="s">
        <v>2263</v>
      </c>
      <c r="AN1842" s="819"/>
      <c r="AO1842" s="726"/>
      <c r="AP1842" s="726"/>
      <c r="AQ1842" s="726"/>
      <c r="AR1842" s="726"/>
      <c r="AS1842" s="726"/>
      <c r="AT1842" s="726"/>
      <c r="AU1842" s="726"/>
      <c r="AV1842" s="726"/>
      <c r="AW1842" s="726"/>
      <c r="AX1842" s="726"/>
      <c r="AY1842" s="726"/>
      <c r="AZ1842" s="726"/>
      <c r="BA1842" s="726"/>
      <c r="BB1842" s="726"/>
      <c r="BC1842" s="726"/>
      <c r="BD1842" s="726"/>
      <c r="BE1842" s="726"/>
      <c r="BF1842" s="726"/>
      <c r="BG1842" s="726"/>
      <c r="BH1842" s="726"/>
      <c r="BI1842" s="726"/>
      <c r="BJ1842" s="726"/>
      <c r="BK1842" s="726"/>
      <c r="BL1842" s="726"/>
    </row>
    <row r="1843" spans="1:64" ht="13.5" customHeight="1" outlineLevel="1" x14ac:dyDescent="0.25">
      <c r="A1843" s="819"/>
      <c r="B1843" s="818"/>
      <c r="C1843" s="827"/>
      <c r="D1843" s="819"/>
      <c r="E1843" s="793"/>
      <c r="F1843" s="821"/>
      <c r="G1843" s="821"/>
      <c r="H1843" s="821"/>
      <c r="I1843" s="821"/>
      <c r="J1843" s="821"/>
      <c r="K1843" s="821"/>
      <c r="L1843" s="821"/>
      <c r="M1843" s="821"/>
      <c r="N1843" s="821"/>
      <c r="O1843" s="821"/>
      <c r="P1843" s="821"/>
      <c r="Q1843" s="821"/>
      <c r="R1843" s="821"/>
      <c r="S1843" s="821"/>
      <c r="T1843" s="821"/>
      <c r="U1843" s="821"/>
      <c r="V1843" s="821"/>
      <c r="W1843" s="821"/>
      <c r="X1843" s="821"/>
      <c r="Y1843" s="821"/>
      <c r="Z1843" s="821"/>
      <c r="AA1843" s="821"/>
      <c r="AB1843" s="821"/>
      <c r="AC1843" s="821"/>
      <c r="AD1843" s="821"/>
      <c r="AE1843" s="821"/>
      <c r="AF1843" s="821"/>
      <c r="AG1843" s="821"/>
      <c r="AH1843" s="821"/>
      <c r="AI1843" s="821"/>
      <c r="AJ1843" s="821"/>
      <c r="AK1843" s="821"/>
      <c r="AL1843" s="821"/>
      <c r="AM1843" s="821"/>
      <c r="AN1843" s="819"/>
      <c r="AO1843" s="726"/>
      <c r="AP1843" s="726"/>
      <c r="AQ1843" s="726"/>
      <c r="AR1843" s="726"/>
      <c r="AS1843" s="726"/>
      <c r="AT1843" s="726"/>
      <c r="AU1843" s="726"/>
      <c r="AV1843" s="726"/>
      <c r="AW1843" s="726"/>
      <c r="AX1843" s="726"/>
      <c r="AY1843" s="726"/>
      <c r="AZ1843" s="726"/>
      <c r="BA1843" s="726"/>
      <c r="BB1843" s="726"/>
      <c r="BC1843" s="726"/>
      <c r="BD1843" s="726"/>
      <c r="BE1843" s="726"/>
      <c r="BF1843" s="726"/>
      <c r="BG1843" s="726"/>
      <c r="BH1843" s="726"/>
      <c r="BI1843" s="726"/>
      <c r="BJ1843" s="726"/>
      <c r="BK1843" s="726"/>
      <c r="BL1843" s="726"/>
    </row>
    <row r="1844" spans="1:64" ht="13.5" customHeight="1" x14ac:dyDescent="0.25">
      <c r="A1844" s="817" t="s">
        <v>2606</v>
      </c>
      <c r="B1844" s="818"/>
      <c r="C1844" s="818"/>
      <c r="D1844" s="818"/>
      <c r="E1844" s="819"/>
      <c r="F1844" s="819"/>
      <c r="G1844" s="819"/>
      <c r="H1844" s="819"/>
      <c r="I1844" s="819"/>
      <c r="J1844" s="819"/>
      <c r="K1844" s="819"/>
      <c r="L1844" s="819"/>
      <c r="M1844" s="819"/>
      <c r="N1844" s="819"/>
      <c r="O1844" s="819"/>
      <c r="P1844" s="819"/>
      <c r="Q1844" s="819"/>
      <c r="R1844" s="819"/>
      <c r="S1844" s="819"/>
      <c r="T1844" s="819"/>
      <c r="U1844" s="819"/>
      <c r="V1844" s="819"/>
      <c r="W1844" s="819"/>
      <c r="X1844" s="819"/>
      <c r="Y1844" s="819"/>
      <c r="Z1844" s="819"/>
      <c r="AA1844" s="819"/>
      <c r="AB1844" s="819"/>
      <c r="AC1844" s="819"/>
      <c r="AD1844" s="819"/>
      <c r="AE1844" s="819"/>
      <c r="AF1844" s="819"/>
      <c r="AG1844" s="819"/>
      <c r="AH1844" s="819"/>
      <c r="AI1844" s="819"/>
      <c r="AJ1844" s="819"/>
      <c r="AK1844" s="819"/>
      <c r="AL1844" s="819"/>
      <c r="AM1844" s="819"/>
      <c r="AN1844" s="819"/>
      <c r="AO1844" s="726"/>
      <c r="AP1844" s="726"/>
      <c r="AQ1844" s="726"/>
      <c r="AR1844" s="726"/>
      <c r="AS1844" s="726"/>
      <c r="AT1844" s="726"/>
      <c r="AU1844" s="726"/>
      <c r="AV1844" s="726"/>
      <c r="AW1844" s="726"/>
      <c r="AX1844" s="726"/>
      <c r="AY1844" s="726"/>
      <c r="AZ1844" s="726"/>
      <c r="BA1844" s="726"/>
      <c r="BB1844" s="726"/>
      <c r="BC1844" s="726"/>
      <c r="BD1844" s="726"/>
      <c r="BE1844" s="726"/>
      <c r="BF1844" s="726"/>
      <c r="BG1844" s="726"/>
      <c r="BH1844" s="726"/>
      <c r="BI1844" s="726"/>
      <c r="BJ1844" s="726"/>
      <c r="BK1844" s="726"/>
      <c r="BL1844" s="726"/>
    </row>
    <row r="1845" spans="1:64" ht="13.5" customHeight="1" x14ac:dyDescent="0.25">
      <c r="A1845" s="818"/>
      <c r="B1845" s="818"/>
      <c r="C1845" s="818"/>
      <c r="D1845" s="818"/>
      <c r="E1845" s="713"/>
      <c r="F1845" s="714" t="s">
        <v>585</v>
      </c>
      <c r="G1845" s="714" t="s">
        <v>586</v>
      </c>
      <c r="H1845" s="714" t="s">
        <v>587</v>
      </c>
      <c r="I1845" s="714" t="s">
        <v>588</v>
      </c>
      <c r="J1845" s="714" t="s">
        <v>589</v>
      </c>
      <c r="K1845" s="714" t="s">
        <v>590</v>
      </c>
      <c r="L1845" s="714" t="s">
        <v>591</v>
      </c>
      <c r="M1845" s="714" t="s">
        <v>592</v>
      </c>
      <c r="N1845" s="714" t="s">
        <v>593</v>
      </c>
      <c r="O1845" s="714" t="s">
        <v>594</v>
      </c>
      <c r="P1845" s="714" t="s">
        <v>595</v>
      </c>
      <c r="Q1845" s="714" t="s">
        <v>596</v>
      </c>
      <c r="R1845" s="714" t="s">
        <v>597</v>
      </c>
      <c r="S1845" s="714" t="s">
        <v>598</v>
      </c>
      <c r="T1845" s="714" t="s">
        <v>619</v>
      </c>
      <c r="U1845" s="714" t="s">
        <v>783</v>
      </c>
      <c r="V1845" s="714" t="s">
        <v>752</v>
      </c>
      <c r="W1845" s="714" t="s">
        <v>753</v>
      </c>
      <c r="X1845" s="714" t="s">
        <v>754</v>
      </c>
      <c r="Y1845" s="714" t="s">
        <v>755</v>
      </c>
      <c r="Z1845" s="714" t="s">
        <v>756</v>
      </c>
      <c r="AA1845" s="714" t="s">
        <v>757</v>
      </c>
      <c r="AB1845" s="714" t="s">
        <v>758</v>
      </c>
      <c r="AC1845" s="714" t="s">
        <v>759</v>
      </c>
      <c r="AD1845" s="714" t="s">
        <v>760</v>
      </c>
      <c r="AE1845" s="714" t="s">
        <v>761</v>
      </c>
      <c r="AF1845" s="714" t="s">
        <v>762</v>
      </c>
      <c r="AG1845" s="714" t="s">
        <v>763</v>
      </c>
      <c r="AH1845" s="714" t="s">
        <v>764</v>
      </c>
      <c r="AI1845" s="714" t="s">
        <v>765</v>
      </c>
      <c r="AJ1845" s="714" t="s">
        <v>766</v>
      </c>
      <c r="AK1845" s="714" t="s">
        <v>767</v>
      </c>
      <c r="AL1845" s="714" t="s">
        <v>768</v>
      </c>
      <c r="AM1845" s="714" t="s">
        <v>769</v>
      </c>
      <c r="AN1845" s="818"/>
      <c r="AO1845" s="726"/>
      <c r="AP1845" s="726"/>
      <c r="AQ1845" s="726"/>
      <c r="AR1845" s="726"/>
      <c r="AS1845" s="726"/>
      <c r="AT1845" s="726"/>
      <c r="AU1845" s="726"/>
      <c r="AV1845" s="726"/>
      <c r="AW1845" s="726"/>
      <c r="AX1845" s="726"/>
      <c r="AY1845" s="726"/>
      <c r="AZ1845" s="726"/>
      <c r="BA1845" s="726"/>
      <c r="BB1845" s="726"/>
      <c r="BC1845" s="726"/>
      <c r="BD1845" s="726"/>
      <c r="BE1845" s="726"/>
      <c r="BF1845" s="726"/>
      <c r="BG1845" s="726"/>
      <c r="BH1845" s="726"/>
      <c r="BI1845" s="726"/>
      <c r="BJ1845" s="726"/>
      <c r="BK1845" s="726"/>
      <c r="BL1845" s="726"/>
    </row>
    <row r="1846" spans="1:64" ht="13.5" customHeight="1" outlineLevel="1" x14ac:dyDescent="0.25">
      <c r="A1846" s="818"/>
      <c r="B1846" s="819"/>
      <c r="C1846" s="828" t="s">
        <v>149</v>
      </c>
      <c r="D1846" s="818"/>
      <c r="E1846" s="715" t="s">
        <v>2669</v>
      </c>
      <c r="F1846" s="709" t="s">
        <v>2263</v>
      </c>
      <c r="G1846" s="709" t="s">
        <v>2263</v>
      </c>
      <c r="H1846" s="709" t="s">
        <v>2263</v>
      </c>
      <c r="I1846" s="709" t="s">
        <v>2263</v>
      </c>
      <c r="J1846" s="709" t="s">
        <v>2263</v>
      </c>
      <c r="K1846" s="709" t="s">
        <v>2263</v>
      </c>
      <c r="L1846" s="709" t="s">
        <v>2263</v>
      </c>
      <c r="M1846" s="709" t="s">
        <v>2263</v>
      </c>
      <c r="N1846" s="709" t="s">
        <v>2263</v>
      </c>
      <c r="O1846" s="709" t="s">
        <v>2263</v>
      </c>
      <c r="P1846" s="709" t="s">
        <v>2263</v>
      </c>
      <c r="Q1846" s="709" t="s">
        <v>2263</v>
      </c>
      <c r="R1846" s="709" t="s">
        <v>2263</v>
      </c>
      <c r="S1846" s="709" t="s">
        <v>2263</v>
      </c>
      <c r="T1846" s="709" t="s">
        <v>2263</v>
      </c>
      <c r="U1846" s="709" t="s">
        <v>2263</v>
      </c>
      <c r="V1846" s="709" t="s">
        <v>2263</v>
      </c>
      <c r="W1846" s="709" t="s">
        <v>2263</v>
      </c>
      <c r="X1846" s="709" t="s">
        <v>2263</v>
      </c>
      <c r="Y1846" s="709" t="s">
        <v>2263</v>
      </c>
      <c r="Z1846" s="709" t="s">
        <v>2263</v>
      </c>
      <c r="AA1846" s="709" t="s">
        <v>2263</v>
      </c>
      <c r="AB1846" s="709" t="s">
        <v>2263</v>
      </c>
      <c r="AC1846" s="709" t="s">
        <v>2263</v>
      </c>
      <c r="AD1846" s="709" t="s">
        <v>2263</v>
      </c>
      <c r="AE1846" s="709" t="s">
        <v>2263</v>
      </c>
      <c r="AF1846" s="709" t="s">
        <v>2263</v>
      </c>
      <c r="AG1846" s="709" t="s">
        <v>2263</v>
      </c>
      <c r="AH1846" s="709" t="s">
        <v>2263</v>
      </c>
      <c r="AI1846" s="709" t="s">
        <v>2263</v>
      </c>
      <c r="AJ1846" s="709" t="s">
        <v>2263</v>
      </c>
      <c r="AK1846" s="709" t="s">
        <v>2263</v>
      </c>
      <c r="AL1846" s="709" t="s">
        <v>2263</v>
      </c>
      <c r="AM1846" s="709" t="s">
        <v>2263</v>
      </c>
      <c r="AN1846" s="818"/>
      <c r="AO1846" s="726"/>
      <c r="AP1846" s="726"/>
      <c r="AQ1846" s="726"/>
      <c r="AR1846" s="726"/>
      <c r="AS1846" s="726"/>
      <c r="AT1846" s="726"/>
      <c r="AU1846" s="726"/>
      <c r="AV1846" s="726"/>
      <c r="AW1846" s="726"/>
      <c r="AX1846" s="726"/>
      <c r="AY1846" s="726"/>
      <c r="AZ1846" s="726"/>
      <c r="BA1846" s="726"/>
      <c r="BB1846" s="726"/>
      <c r="BC1846" s="726"/>
      <c r="BD1846" s="726"/>
      <c r="BE1846" s="726"/>
      <c r="BF1846" s="726"/>
      <c r="BG1846" s="726"/>
      <c r="BH1846" s="726"/>
      <c r="BI1846" s="726"/>
      <c r="BJ1846" s="726"/>
      <c r="BK1846" s="726"/>
      <c r="BL1846" s="726"/>
    </row>
    <row r="1847" spans="1:64" ht="13.5" customHeight="1" outlineLevel="1" x14ac:dyDescent="0.25">
      <c r="A1847" s="818"/>
      <c r="B1847" s="819"/>
      <c r="C1847" s="829" t="s">
        <v>150</v>
      </c>
      <c r="D1847" s="818"/>
      <c r="E1847" s="715" t="s">
        <v>2670</v>
      </c>
      <c r="F1847" s="709" t="s">
        <v>2263</v>
      </c>
      <c r="G1847" s="709" t="s">
        <v>2263</v>
      </c>
      <c r="H1847" s="709" t="s">
        <v>2263</v>
      </c>
      <c r="I1847" s="709" t="s">
        <v>2263</v>
      </c>
      <c r="J1847" s="709" t="s">
        <v>2263</v>
      </c>
      <c r="K1847" s="709" t="s">
        <v>2263</v>
      </c>
      <c r="L1847" s="709" t="s">
        <v>2263</v>
      </c>
      <c r="M1847" s="709" t="s">
        <v>2263</v>
      </c>
      <c r="N1847" s="709" t="s">
        <v>2263</v>
      </c>
      <c r="O1847" s="709" t="s">
        <v>2263</v>
      </c>
      <c r="P1847" s="709" t="s">
        <v>2263</v>
      </c>
      <c r="Q1847" s="709" t="s">
        <v>2263</v>
      </c>
      <c r="R1847" s="709" t="s">
        <v>2263</v>
      </c>
      <c r="S1847" s="709" t="s">
        <v>2263</v>
      </c>
      <c r="T1847" s="709" t="s">
        <v>2263</v>
      </c>
      <c r="U1847" s="709" t="s">
        <v>2263</v>
      </c>
      <c r="V1847" s="709" t="s">
        <v>2263</v>
      </c>
      <c r="W1847" s="709" t="s">
        <v>2263</v>
      </c>
      <c r="X1847" s="709" t="s">
        <v>2263</v>
      </c>
      <c r="Y1847" s="709" t="s">
        <v>2263</v>
      </c>
      <c r="Z1847" s="709" t="s">
        <v>2263</v>
      </c>
      <c r="AA1847" s="709" t="s">
        <v>2263</v>
      </c>
      <c r="AB1847" s="709" t="s">
        <v>2263</v>
      </c>
      <c r="AC1847" s="709" t="s">
        <v>2263</v>
      </c>
      <c r="AD1847" s="709" t="s">
        <v>2263</v>
      </c>
      <c r="AE1847" s="709" t="s">
        <v>2263</v>
      </c>
      <c r="AF1847" s="709" t="s">
        <v>2263</v>
      </c>
      <c r="AG1847" s="709" t="s">
        <v>2263</v>
      </c>
      <c r="AH1847" s="709" t="s">
        <v>2263</v>
      </c>
      <c r="AI1847" s="709" t="s">
        <v>2263</v>
      </c>
      <c r="AJ1847" s="709" t="s">
        <v>2263</v>
      </c>
      <c r="AK1847" s="709" t="s">
        <v>2263</v>
      </c>
      <c r="AL1847" s="709" t="s">
        <v>2263</v>
      </c>
      <c r="AM1847" s="709" t="s">
        <v>2263</v>
      </c>
      <c r="AN1847" s="818"/>
      <c r="AO1847" s="726"/>
      <c r="AP1847" s="726"/>
      <c r="AQ1847" s="726"/>
      <c r="AR1847" s="726"/>
      <c r="AS1847" s="726"/>
      <c r="AT1847" s="726"/>
      <c r="AU1847" s="726"/>
      <c r="AV1847" s="726"/>
      <c r="AW1847" s="726"/>
      <c r="AX1847" s="726"/>
      <c r="AY1847" s="726"/>
      <c r="AZ1847" s="726"/>
      <c r="BA1847" s="726"/>
      <c r="BB1847" s="726"/>
      <c r="BC1847" s="726"/>
      <c r="BD1847" s="726"/>
      <c r="BE1847" s="726"/>
      <c r="BF1847" s="726"/>
      <c r="BG1847" s="726"/>
      <c r="BH1847" s="726"/>
      <c r="BI1847" s="726"/>
      <c r="BJ1847" s="726"/>
      <c r="BK1847" s="726"/>
      <c r="BL1847" s="726"/>
    </row>
    <row r="1848" spans="1:64" ht="13.5" customHeight="1" outlineLevel="1" x14ac:dyDescent="0.25">
      <c r="A1848" s="818"/>
      <c r="B1848" s="819"/>
      <c r="C1848" s="829" t="s">
        <v>151</v>
      </c>
      <c r="D1848" s="818"/>
      <c r="E1848" s="715" t="s">
        <v>2671</v>
      </c>
      <c r="F1848" s="709" t="s">
        <v>2263</v>
      </c>
      <c r="G1848" s="709" t="s">
        <v>2263</v>
      </c>
      <c r="H1848" s="709" t="s">
        <v>2263</v>
      </c>
      <c r="I1848" s="709" t="s">
        <v>2263</v>
      </c>
      <c r="J1848" s="709" t="s">
        <v>2263</v>
      </c>
      <c r="K1848" s="709" t="s">
        <v>2263</v>
      </c>
      <c r="L1848" s="709" t="s">
        <v>2263</v>
      </c>
      <c r="M1848" s="709" t="s">
        <v>2263</v>
      </c>
      <c r="N1848" s="709" t="s">
        <v>2263</v>
      </c>
      <c r="O1848" s="709" t="s">
        <v>2263</v>
      </c>
      <c r="P1848" s="709" t="s">
        <v>2263</v>
      </c>
      <c r="Q1848" s="709" t="s">
        <v>2263</v>
      </c>
      <c r="R1848" s="709" t="s">
        <v>2263</v>
      </c>
      <c r="S1848" s="709" t="s">
        <v>2263</v>
      </c>
      <c r="T1848" s="709" t="s">
        <v>2263</v>
      </c>
      <c r="U1848" s="709" t="s">
        <v>2263</v>
      </c>
      <c r="V1848" s="709" t="s">
        <v>2263</v>
      </c>
      <c r="W1848" s="709" t="s">
        <v>2263</v>
      </c>
      <c r="X1848" s="709" t="s">
        <v>2263</v>
      </c>
      <c r="Y1848" s="709" t="s">
        <v>2263</v>
      </c>
      <c r="Z1848" s="709" t="s">
        <v>2263</v>
      </c>
      <c r="AA1848" s="709" t="s">
        <v>2263</v>
      </c>
      <c r="AB1848" s="709" t="s">
        <v>2263</v>
      </c>
      <c r="AC1848" s="709" t="s">
        <v>2263</v>
      </c>
      <c r="AD1848" s="709" t="s">
        <v>2263</v>
      </c>
      <c r="AE1848" s="709" t="s">
        <v>2263</v>
      </c>
      <c r="AF1848" s="709" t="s">
        <v>2263</v>
      </c>
      <c r="AG1848" s="709" t="s">
        <v>2263</v>
      </c>
      <c r="AH1848" s="709" t="s">
        <v>2263</v>
      </c>
      <c r="AI1848" s="709" t="s">
        <v>2263</v>
      </c>
      <c r="AJ1848" s="709" t="s">
        <v>2263</v>
      </c>
      <c r="AK1848" s="709" t="s">
        <v>2263</v>
      </c>
      <c r="AL1848" s="709" t="s">
        <v>2263</v>
      </c>
      <c r="AM1848" s="709" t="s">
        <v>2263</v>
      </c>
      <c r="AN1848" s="818"/>
      <c r="AO1848" s="726"/>
      <c r="AP1848" s="726"/>
      <c r="AQ1848" s="726"/>
      <c r="AR1848" s="726"/>
      <c r="AS1848" s="726"/>
      <c r="AT1848" s="726"/>
      <c r="AU1848" s="726"/>
      <c r="AV1848" s="726"/>
      <c r="AW1848" s="726"/>
      <c r="AX1848" s="726"/>
      <c r="AY1848" s="726"/>
      <c r="AZ1848" s="726"/>
      <c r="BA1848" s="726"/>
      <c r="BB1848" s="726"/>
      <c r="BC1848" s="726"/>
      <c r="BD1848" s="726"/>
      <c r="BE1848" s="726"/>
      <c r="BF1848" s="726"/>
      <c r="BG1848" s="726"/>
      <c r="BH1848" s="726"/>
      <c r="BI1848" s="726"/>
      <c r="BJ1848" s="726"/>
      <c r="BK1848" s="726"/>
      <c r="BL1848" s="726"/>
    </row>
    <row r="1849" spans="1:64" ht="13.5" customHeight="1" outlineLevel="1" x14ac:dyDescent="0.25">
      <c r="A1849" s="818"/>
      <c r="B1849" s="819"/>
      <c r="C1849" s="822" t="s">
        <v>152</v>
      </c>
      <c r="D1849" s="818"/>
      <c r="E1849" s="715" t="s">
        <v>2672</v>
      </c>
      <c r="F1849" s="709" t="s">
        <v>2263</v>
      </c>
      <c r="G1849" s="709" t="s">
        <v>2263</v>
      </c>
      <c r="H1849" s="709" t="s">
        <v>2263</v>
      </c>
      <c r="I1849" s="709" t="s">
        <v>2263</v>
      </c>
      <c r="J1849" s="709" t="s">
        <v>2263</v>
      </c>
      <c r="K1849" s="709" t="s">
        <v>2263</v>
      </c>
      <c r="L1849" s="709" t="s">
        <v>2263</v>
      </c>
      <c r="M1849" s="709" t="s">
        <v>2263</v>
      </c>
      <c r="N1849" s="709" t="s">
        <v>2263</v>
      </c>
      <c r="O1849" s="709" t="s">
        <v>2263</v>
      </c>
      <c r="P1849" s="709" t="s">
        <v>2263</v>
      </c>
      <c r="Q1849" s="709" t="s">
        <v>2263</v>
      </c>
      <c r="R1849" s="709" t="s">
        <v>2263</v>
      </c>
      <c r="S1849" s="709" t="s">
        <v>2263</v>
      </c>
      <c r="T1849" s="709" t="s">
        <v>2263</v>
      </c>
      <c r="U1849" s="709" t="s">
        <v>2263</v>
      </c>
      <c r="V1849" s="709" t="s">
        <v>2263</v>
      </c>
      <c r="W1849" s="709" t="s">
        <v>2263</v>
      </c>
      <c r="X1849" s="709" t="s">
        <v>2263</v>
      </c>
      <c r="Y1849" s="709" t="s">
        <v>2263</v>
      </c>
      <c r="Z1849" s="709" t="s">
        <v>2263</v>
      </c>
      <c r="AA1849" s="709" t="s">
        <v>2263</v>
      </c>
      <c r="AB1849" s="709" t="s">
        <v>2263</v>
      </c>
      <c r="AC1849" s="709" t="s">
        <v>2263</v>
      </c>
      <c r="AD1849" s="709" t="s">
        <v>2263</v>
      </c>
      <c r="AE1849" s="709" t="s">
        <v>2263</v>
      </c>
      <c r="AF1849" s="709" t="s">
        <v>2263</v>
      </c>
      <c r="AG1849" s="709" t="s">
        <v>2263</v>
      </c>
      <c r="AH1849" s="709" t="s">
        <v>2263</v>
      </c>
      <c r="AI1849" s="709" t="s">
        <v>2263</v>
      </c>
      <c r="AJ1849" s="709" t="s">
        <v>2263</v>
      </c>
      <c r="AK1849" s="709" t="s">
        <v>2263</v>
      </c>
      <c r="AL1849" s="709" t="s">
        <v>2263</v>
      </c>
      <c r="AM1849" s="709" t="s">
        <v>2263</v>
      </c>
      <c r="AN1849" s="818"/>
      <c r="AO1849" s="726"/>
      <c r="AP1849" s="726"/>
      <c r="AQ1849" s="726"/>
      <c r="AR1849" s="726"/>
      <c r="AS1849" s="726"/>
      <c r="AT1849" s="726"/>
      <c r="AU1849" s="726"/>
      <c r="AV1849" s="726"/>
      <c r="AW1849" s="726"/>
      <c r="AX1849" s="726"/>
      <c r="AY1849" s="726"/>
      <c r="AZ1849" s="726"/>
      <c r="BA1849" s="726"/>
      <c r="BB1849" s="726"/>
      <c r="BC1849" s="726"/>
      <c r="BD1849" s="726"/>
      <c r="BE1849" s="726"/>
      <c r="BF1849" s="726"/>
      <c r="BG1849" s="726"/>
      <c r="BH1849" s="726"/>
      <c r="BI1849" s="726"/>
      <c r="BJ1849" s="726"/>
      <c r="BK1849" s="726"/>
      <c r="BL1849" s="726"/>
    </row>
    <row r="1850" spans="1:64" ht="13.5" customHeight="1" outlineLevel="1" x14ac:dyDescent="0.25">
      <c r="A1850" s="818"/>
      <c r="B1850" s="819"/>
      <c r="C1850" s="830" t="s">
        <v>196</v>
      </c>
      <c r="D1850" s="818"/>
      <c r="E1850" s="715" t="s">
        <v>2673</v>
      </c>
      <c r="F1850" s="709" t="s">
        <v>2263</v>
      </c>
      <c r="G1850" s="709" t="s">
        <v>2263</v>
      </c>
      <c r="H1850" s="709" t="s">
        <v>2263</v>
      </c>
      <c r="I1850" s="709" t="s">
        <v>2263</v>
      </c>
      <c r="J1850" s="709" t="s">
        <v>2263</v>
      </c>
      <c r="K1850" s="709" t="s">
        <v>2263</v>
      </c>
      <c r="L1850" s="709" t="s">
        <v>2263</v>
      </c>
      <c r="M1850" s="709" t="s">
        <v>2263</v>
      </c>
      <c r="N1850" s="709" t="s">
        <v>2263</v>
      </c>
      <c r="O1850" s="709" t="s">
        <v>2263</v>
      </c>
      <c r="P1850" s="709" t="s">
        <v>2263</v>
      </c>
      <c r="Q1850" s="709" t="s">
        <v>2263</v>
      </c>
      <c r="R1850" s="709" t="s">
        <v>2263</v>
      </c>
      <c r="S1850" s="709" t="s">
        <v>2263</v>
      </c>
      <c r="T1850" s="709" t="s">
        <v>2263</v>
      </c>
      <c r="U1850" s="709" t="s">
        <v>2263</v>
      </c>
      <c r="V1850" s="709" t="s">
        <v>2263</v>
      </c>
      <c r="W1850" s="709" t="s">
        <v>2263</v>
      </c>
      <c r="X1850" s="709" t="s">
        <v>2263</v>
      </c>
      <c r="Y1850" s="709" t="s">
        <v>2263</v>
      </c>
      <c r="Z1850" s="709" t="s">
        <v>2263</v>
      </c>
      <c r="AA1850" s="709" t="s">
        <v>2263</v>
      </c>
      <c r="AB1850" s="709" t="s">
        <v>2263</v>
      </c>
      <c r="AC1850" s="709" t="s">
        <v>2263</v>
      </c>
      <c r="AD1850" s="709" t="s">
        <v>2263</v>
      </c>
      <c r="AE1850" s="709" t="s">
        <v>2263</v>
      </c>
      <c r="AF1850" s="709" t="s">
        <v>2263</v>
      </c>
      <c r="AG1850" s="709" t="s">
        <v>2263</v>
      </c>
      <c r="AH1850" s="709" t="s">
        <v>2263</v>
      </c>
      <c r="AI1850" s="709" t="s">
        <v>2263</v>
      </c>
      <c r="AJ1850" s="709" t="s">
        <v>2263</v>
      </c>
      <c r="AK1850" s="709" t="s">
        <v>2263</v>
      </c>
      <c r="AL1850" s="709" t="s">
        <v>2263</v>
      </c>
      <c r="AM1850" s="709" t="s">
        <v>2263</v>
      </c>
      <c r="AN1850" s="818"/>
      <c r="AO1850" s="726"/>
      <c r="AP1850" s="726"/>
      <c r="AQ1850" s="726"/>
      <c r="AR1850" s="726"/>
      <c r="AS1850" s="726"/>
      <c r="AT1850" s="726"/>
      <c r="AU1850" s="726"/>
      <c r="AV1850" s="726"/>
      <c r="AW1850" s="726"/>
      <c r="AX1850" s="726"/>
      <c r="AY1850" s="726"/>
      <c r="AZ1850" s="726"/>
      <c r="BA1850" s="726"/>
      <c r="BB1850" s="726"/>
      <c r="BC1850" s="726"/>
      <c r="BD1850" s="726"/>
      <c r="BE1850" s="726"/>
      <c r="BF1850" s="726"/>
      <c r="BG1850" s="726"/>
      <c r="BH1850" s="726"/>
      <c r="BI1850" s="726"/>
      <c r="BJ1850" s="726"/>
      <c r="BK1850" s="726"/>
      <c r="BL1850" s="726"/>
    </row>
    <row r="1851" spans="1:64" ht="13.5" customHeight="1" outlineLevel="1" x14ac:dyDescent="0.25">
      <c r="A1851" s="818"/>
      <c r="B1851" s="819"/>
      <c r="C1851" s="831" t="s">
        <v>496</v>
      </c>
      <c r="D1851" s="818"/>
      <c r="E1851" s="715" t="s">
        <v>2674</v>
      </c>
      <c r="F1851" s="709" t="s">
        <v>2263</v>
      </c>
      <c r="G1851" s="709" t="s">
        <v>2263</v>
      </c>
      <c r="H1851" s="709" t="s">
        <v>2263</v>
      </c>
      <c r="I1851" s="709" t="s">
        <v>2263</v>
      </c>
      <c r="J1851" s="709" t="s">
        <v>2263</v>
      </c>
      <c r="K1851" s="709" t="s">
        <v>2263</v>
      </c>
      <c r="L1851" s="709" t="s">
        <v>2263</v>
      </c>
      <c r="M1851" s="709" t="s">
        <v>2263</v>
      </c>
      <c r="N1851" s="709" t="s">
        <v>2263</v>
      </c>
      <c r="O1851" s="709" t="s">
        <v>2263</v>
      </c>
      <c r="P1851" s="709" t="s">
        <v>2263</v>
      </c>
      <c r="Q1851" s="709" t="s">
        <v>2263</v>
      </c>
      <c r="R1851" s="709" t="s">
        <v>2263</v>
      </c>
      <c r="S1851" s="709" t="s">
        <v>2263</v>
      </c>
      <c r="T1851" s="709" t="s">
        <v>2263</v>
      </c>
      <c r="U1851" s="709" t="s">
        <v>2263</v>
      </c>
      <c r="V1851" s="709" t="s">
        <v>2263</v>
      </c>
      <c r="W1851" s="709" t="s">
        <v>2263</v>
      </c>
      <c r="X1851" s="709" t="s">
        <v>2263</v>
      </c>
      <c r="Y1851" s="709" t="s">
        <v>2263</v>
      </c>
      <c r="Z1851" s="709" t="s">
        <v>2263</v>
      </c>
      <c r="AA1851" s="709" t="s">
        <v>2263</v>
      </c>
      <c r="AB1851" s="709" t="s">
        <v>2263</v>
      </c>
      <c r="AC1851" s="709" t="s">
        <v>2263</v>
      </c>
      <c r="AD1851" s="709" t="s">
        <v>2263</v>
      </c>
      <c r="AE1851" s="709" t="s">
        <v>2263</v>
      </c>
      <c r="AF1851" s="709" t="s">
        <v>2263</v>
      </c>
      <c r="AG1851" s="709" t="s">
        <v>2263</v>
      </c>
      <c r="AH1851" s="709" t="s">
        <v>2263</v>
      </c>
      <c r="AI1851" s="709" t="s">
        <v>2263</v>
      </c>
      <c r="AJ1851" s="709" t="s">
        <v>2263</v>
      </c>
      <c r="AK1851" s="709" t="s">
        <v>2263</v>
      </c>
      <c r="AL1851" s="709" t="s">
        <v>2263</v>
      </c>
      <c r="AM1851" s="709" t="s">
        <v>2263</v>
      </c>
      <c r="AN1851" s="818"/>
      <c r="AO1851" s="726"/>
      <c r="AP1851" s="726"/>
      <c r="AQ1851" s="726"/>
      <c r="AR1851" s="726"/>
      <c r="AS1851" s="726"/>
      <c r="AT1851" s="726"/>
      <c r="AU1851" s="726"/>
      <c r="AV1851" s="726"/>
      <c r="AW1851" s="726"/>
      <c r="AX1851" s="726"/>
      <c r="AY1851" s="726"/>
      <c r="AZ1851" s="726"/>
      <c r="BA1851" s="726"/>
      <c r="BB1851" s="726"/>
      <c r="BC1851" s="726"/>
      <c r="BD1851" s="726"/>
      <c r="BE1851" s="726"/>
      <c r="BF1851" s="726"/>
      <c r="BG1851" s="726"/>
      <c r="BH1851" s="726"/>
      <c r="BI1851" s="726"/>
      <c r="BJ1851" s="726"/>
      <c r="BK1851" s="726"/>
      <c r="BL1851" s="726"/>
    </row>
    <row r="1852" spans="1:64" ht="13.5" customHeight="1" outlineLevel="1" x14ac:dyDescent="0.25">
      <c r="A1852" s="818"/>
      <c r="B1852" s="819"/>
      <c r="C1852" s="831" t="s">
        <v>661</v>
      </c>
      <c r="D1852" s="818"/>
      <c r="E1852" s="715" t="s">
        <v>2675</v>
      </c>
      <c r="F1852" s="709" t="s">
        <v>2263</v>
      </c>
      <c r="G1852" s="709" t="s">
        <v>2263</v>
      </c>
      <c r="H1852" s="709" t="s">
        <v>2263</v>
      </c>
      <c r="I1852" s="709" t="s">
        <v>2263</v>
      </c>
      <c r="J1852" s="709" t="s">
        <v>2263</v>
      </c>
      <c r="K1852" s="709" t="s">
        <v>2263</v>
      </c>
      <c r="L1852" s="709" t="s">
        <v>2263</v>
      </c>
      <c r="M1852" s="709" t="s">
        <v>2263</v>
      </c>
      <c r="N1852" s="709" t="s">
        <v>2263</v>
      </c>
      <c r="O1852" s="709" t="s">
        <v>2263</v>
      </c>
      <c r="P1852" s="709" t="s">
        <v>2263</v>
      </c>
      <c r="Q1852" s="709" t="s">
        <v>2263</v>
      </c>
      <c r="R1852" s="709" t="s">
        <v>2263</v>
      </c>
      <c r="S1852" s="709" t="s">
        <v>2263</v>
      </c>
      <c r="T1852" s="709" t="s">
        <v>2263</v>
      </c>
      <c r="U1852" s="709" t="s">
        <v>2263</v>
      </c>
      <c r="V1852" s="709" t="s">
        <v>2263</v>
      </c>
      <c r="W1852" s="709" t="s">
        <v>2263</v>
      </c>
      <c r="X1852" s="709" t="s">
        <v>2263</v>
      </c>
      <c r="Y1852" s="709" t="s">
        <v>2263</v>
      </c>
      <c r="Z1852" s="709" t="s">
        <v>2263</v>
      </c>
      <c r="AA1852" s="709" t="s">
        <v>2263</v>
      </c>
      <c r="AB1852" s="709" t="s">
        <v>2263</v>
      </c>
      <c r="AC1852" s="709" t="s">
        <v>2263</v>
      </c>
      <c r="AD1852" s="709" t="s">
        <v>2263</v>
      </c>
      <c r="AE1852" s="709" t="s">
        <v>2263</v>
      </c>
      <c r="AF1852" s="709" t="s">
        <v>2263</v>
      </c>
      <c r="AG1852" s="709" t="s">
        <v>2263</v>
      </c>
      <c r="AH1852" s="709" t="s">
        <v>2263</v>
      </c>
      <c r="AI1852" s="709" t="s">
        <v>2263</v>
      </c>
      <c r="AJ1852" s="709" t="s">
        <v>2263</v>
      </c>
      <c r="AK1852" s="709" t="s">
        <v>2263</v>
      </c>
      <c r="AL1852" s="709" t="s">
        <v>2263</v>
      </c>
      <c r="AM1852" s="709" t="s">
        <v>2263</v>
      </c>
      <c r="AN1852" s="818"/>
      <c r="AO1852" s="726"/>
      <c r="AP1852" s="726"/>
      <c r="AQ1852" s="726"/>
      <c r="AR1852" s="726"/>
      <c r="AS1852" s="726"/>
      <c r="AT1852" s="726"/>
      <c r="AU1852" s="726"/>
      <c r="AV1852" s="726"/>
      <c r="AW1852" s="726"/>
      <c r="AX1852" s="726"/>
      <c r="AY1852" s="726"/>
      <c r="AZ1852" s="726"/>
      <c r="BA1852" s="726"/>
      <c r="BB1852" s="726"/>
      <c r="BC1852" s="726"/>
      <c r="BD1852" s="726"/>
      <c r="BE1852" s="726"/>
      <c r="BF1852" s="726"/>
      <c r="BG1852" s="726"/>
      <c r="BH1852" s="726"/>
      <c r="BI1852" s="726"/>
      <c r="BJ1852" s="726"/>
      <c r="BK1852" s="726"/>
      <c r="BL1852" s="726"/>
    </row>
    <row r="1853" spans="1:64" ht="13.5" customHeight="1" outlineLevel="1" x14ac:dyDescent="0.25">
      <c r="A1853" s="818"/>
      <c r="B1853" s="819"/>
      <c r="C1853" s="831" t="s">
        <v>724</v>
      </c>
      <c r="D1853" s="818"/>
      <c r="E1853" s="715" t="s">
        <v>2676</v>
      </c>
      <c r="F1853" s="709" t="s">
        <v>2263</v>
      </c>
      <c r="G1853" s="709" t="s">
        <v>2263</v>
      </c>
      <c r="H1853" s="709" t="s">
        <v>2263</v>
      </c>
      <c r="I1853" s="709" t="s">
        <v>2263</v>
      </c>
      <c r="J1853" s="709" t="s">
        <v>2263</v>
      </c>
      <c r="K1853" s="709" t="s">
        <v>2263</v>
      </c>
      <c r="L1853" s="709" t="s">
        <v>2263</v>
      </c>
      <c r="M1853" s="709" t="s">
        <v>2263</v>
      </c>
      <c r="N1853" s="709" t="s">
        <v>2263</v>
      </c>
      <c r="O1853" s="709" t="s">
        <v>2263</v>
      </c>
      <c r="P1853" s="709" t="s">
        <v>2263</v>
      </c>
      <c r="Q1853" s="709" t="s">
        <v>2263</v>
      </c>
      <c r="R1853" s="709" t="s">
        <v>2263</v>
      </c>
      <c r="S1853" s="709" t="s">
        <v>2263</v>
      </c>
      <c r="T1853" s="709" t="s">
        <v>2263</v>
      </c>
      <c r="U1853" s="709" t="s">
        <v>2263</v>
      </c>
      <c r="V1853" s="709" t="s">
        <v>2263</v>
      </c>
      <c r="W1853" s="709" t="s">
        <v>2263</v>
      </c>
      <c r="X1853" s="709" t="s">
        <v>2263</v>
      </c>
      <c r="Y1853" s="709" t="s">
        <v>2263</v>
      </c>
      <c r="Z1853" s="709" t="s">
        <v>2263</v>
      </c>
      <c r="AA1853" s="709" t="s">
        <v>2263</v>
      </c>
      <c r="AB1853" s="709" t="s">
        <v>2263</v>
      </c>
      <c r="AC1853" s="709" t="s">
        <v>2263</v>
      </c>
      <c r="AD1853" s="709" t="s">
        <v>2263</v>
      </c>
      <c r="AE1853" s="709" t="s">
        <v>2263</v>
      </c>
      <c r="AF1853" s="709" t="s">
        <v>2263</v>
      </c>
      <c r="AG1853" s="709" t="s">
        <v>2263</v>
      </c>
      <c r="AH1853" s="709" t="s">
        <v>2263</v>
      </c>
      <c r="AI1853" s="709" t="s">
        <v>2263</v>
      </c>
      <c r="AJ1853" s="709" t="s">
        <v>2263</v>
      </c>
      <c r="AK1853" s="709" t="s">
        <v>2263</v>
      </c>
      <c r="AL1853" s="709" t="s">
        <v>2263</v>
      </c>
      <c r="AM1853" s="709" t="s">
        <v>2263</v>
      </c>
      <c r="AN1853" s="818"/>
      <c r="AO1853" s="726"/>
      <c r="AP1853" s="726"/>
      <c r="AQ1853" s="726"/>
      <c r="AR1853" s="726"/>
      <c r="AS1853" s="726"/>
      <c r="AT1853" s="726"/>
      <c r="AU1853" s="726"/>
      <c r="AV1853" s="726"/>
      <c r="AW1853" s="726"/>
      <c r="AX1853" s="726"/>
      <c r="AY1853" s="726"/>
      <c r="AZ1853" s="726"/>
      <c r="BA1853" s="726"/>
      <c r="BB1853" s="726"/>
      <c r="BC1853" s="726"/>
      <c r="BD1853" s="726"/>
      <c r="BE1853" s="726"/>
      <c r="BF1853" s="726"/>
      <c r="BG1853" s="726"/>
      <c r="BH1853" s="726"/>
      <c r="BI1853" s="726"/>
      <c r="BJ1853" s="726"/>
      <c r="BK1853" s="726"/>
      <c r="BL1853" s="726"/>
    </row>
    <row r="1854" spans="1:64" ht="13.5" customHeight="1" outlineLevel="1" x14ac:dyDescent="0.25">
      <c r="A1854" s="818"/>
      <c r="B1854" s="819"/>
      <c r="C1854" s="822" t="s">
        <v>192</v>
      </c>
      <c r="D1854" s="818"/>
      <c r="E1854" s="715" t="s">
        <v>2677</v>
      </c>
      <c r="F1854" s="709" t="s">
        <v>2263</v>
      </c>
      <c r="G1854" s="709" t="s">
        <v>2263</v>
      </c>
      <c r="H1854" s="709" t="s">
        <v>2263</v>
      </c>
      <c r="I1854" s="709" t="s">
        <v>2263</v>
      </c>
      <c r="J1854" s="709" t="s">
        <v>2263</v>
      </c>
      <c r="K1854" s="709" t="s">
        <v>2263</v>
      </c>
      <c r="L1854" s="709" t="s">
        <v>2263</v>
      </c>
      <c r="M1854" s="709" t="s">
        <v>2263</v>
      </c>
      <c r="N1854" s="709" t="s">
        <v>2263</v>
      </c>
      <c r="O1854" s="709" t="s">
        <v>2263</v>
      </c>
      <c r="P1854" s="709" t="s">
        <v>2263</v>
      </c>
      <c r="Q1854" s="709" t="s">
        <v>2263</v>
      </c>
      <c r="R1854" s="709" t="s">
        <v>2263</v>
      </c>
      <c r="S1854" s="709" t="s">
        <v>2263</v>
      </c>
      <c r="T1854" s="709" t="s">
        <v>2263</v>
      </c>
      <c r="U1854" s="709" t="s">
        <v>2263</v>
      </c>
      <c r="V1854" s="709" t="s">
        <v>2263</v>
      </c>
      <c r="W1854" s="709" t="s">
        <v>2263</v>
      </c>
      <c r="X1854" s="709" t="s">
        <v>2263</v>
      </c>
      <c r="Y1854" s="709" t="s">
        <v>2263</v>
      </c>
      <c r="Z1854" s="709" t="s">
        <v>2263</v>
      </c>
      <c r="AA1854" s="709" t="s">
        <v>2263</v>
      </c>
      <c r="AB1854" s="709" t="s">
        <v>2263</v>
      </c>
      <c r="AC1854" s="709" t="s">
        <v>2263</v>
      </c>
      <c r="AD1854" s="709" t="s">
        <v>2263</v>
      </c>
      <c r="AE1854" s="709" t="s">
        <v>2263</v>
      </c>
      <c r="AF1854" s="709" t="s">
        <v>2263</v>
      </c>
      <c r="AG1854" s="709" t="s">
        <v>2263</v>
      </c>
      <c r="AH1854" s="709" t="s">
        <v>2263</v>
      </c>
      <c r="AI1854" s="709" t="s">
        <v>2263</v>
      </c>
      <c r="AJ1854" s="709" t="s">
        <v>2263</v>
      </c>
      <c r="AK1854" s="709" t="s">
        <v>2263</v>
      </c>
      <c r="AL1854" s="709" t="s">
        <v>2263</v>
      </c>
      <c r="AM1854" s="709" t="s">
        <v>2263</v>
      </c>
      <c r="AN1854" s="818"/>
      <c r="AO1854" s="726"/>
      <c r="AP1854" s="726"/>
      <c r="AQ1854" s="726"/>
      <c r="AR1854" s="726"/>
      <c r="AS1854" s="726"/>
      <c r="AT1854" s="726"/>
      <c r="AU1854" s="726"/>
      <c r="AV1854" s="726"/>
      <c r="AW1854" s="726"/>
      <c r="AX1854" s="726"/>
      <c r="AY1854" s="726"/>
      <c r="AZ1854" s="726"/>
      <c r="BA1854" s="726"/>
      <c r="BB1854" s="726"/>
      <c r="BC1854" s="726"/>
      <c r="BD1854" s="726"/>
      <c r="BE1854" s="726"/>
      <c r="BF1854" s="726"/>
      <c r="BG1854" s="726"/>
      <c r="BH1854" s="726"/>
      <c r="BI1854" s="726"/>
      <c r="BJ1854" s="726"/>
      <c r="BK1854" s="726"/>
      <c r="BL1854" s="726"/>
    </row>
    <row r="1855" spans="1:64" ht="13.5" customHeight="1" outlineLevel="1" x14ac:dyDescent="0.25">
      <c r="A1855" s="818"/>
      <c r="B1855" s="819"/>
      <c r="C1855" s="830" t="s">
        <v>497</v>
      </c>
      <c r="D1855" s="818"/>
      <c r="E1855" s="715" t="s">
        <v>2678</v>
      </c>
      <c r="F1855" s="709" t="s">
        <v>2263</v>
      </c>
      <c r="G1855" s="709" t="s">
        <v>2263</v>
      </c>
      <c r="H1855" s="709" t="s">
        <v>2263</v>
      </c>
      <c r="I1855" s="709" t="s">
        <v>2263</v>
      </c>
      <c r="J1855" s="709" t="s">
        <v>2263</v>
      </c>
      <c r="K1855" s="709" t="s">
        <v>2263</v>
      </c>
      <c r="L1855" s="709" t="s">
        <v>2263</v>
      </c>
      <c r="M1855" s="709" t="s">
        <v>2263</v>
      </c>
      <c r="N1855" s="709" t="s">
        <v>2263</v>
      </c>
      <c r="O1855" s="709" t="s">
        <v>2263</v>
      </c>
      <c r="P1855" s="709" t="s">
        <v>2263</v>
      </c>
      <c r="Q1855" s="709" t="s">
        <v>2263</v>
      </c>
      <c r="R1855" s="709" t="s">
        <v>2263</v>
      </c>
      <c r="S1855" s="709" t="s">
        <v>2263</v>
      </c>
      <c r="T1855" s="709" t="s">
        <v>2263</v>
      </c>
      <c r="U1855" s="709" t="s">
        <v>2263</v>
      </c>
      <c r="V1855" s="709" t="s">
        <v>2263</v>
      </c>
      <c r="W1855" s="709" t="s">
        <v>2263</v>
      </c>
      <c r="X1855" s="709" t="s">
        <v>2263</v>
      </c>
      <c r="Y1855" s="709" t="s">
        <v>2263</v>
      </c>
      <c r="Z1855" s="709" t="s">
        <v>2263</v>
      </c>
      <c r="AA1855" s="709" t="s">
        <v>2263</v>
      </c>
      <c r="AB1855" s="709" t="s">
        <v>2263</v>
      </c>
      <c r="AC1855" s="709" t="s">
        <v>2263</v>
      </c>
      <c r="AD1855" s="709" t="s">
        <v>2263</v>
      </c>
      <c r="AE1855" s="709" t="s">
        <v>2263</v>
      </c>
      <c r="AF1855" s="709" t="s">
        <v>2263</v>
      </c>
      <c r="AG1855" s="709" t="s">
        <v>2263</v>
      </c>
      <c r="AH1855" s="709" t="s">
        <v>2263</v>
      </c>
      <c r="AI1855" s="709" t="s">
        <v>2263</v>
      </c>
      <c r="AJ1855" s="709" t="s">
        <v>2263</v>
      </c>
      <c r="AK1855" s="709" t="s">
        <v>2263</v>
      </c>
      <c r="AL1855" s="709" t="s">
        <v>2263</v>
      </c>
      <c r="AM1855" s="709" t="s">
        <v>2263</v>
      </c>
      <c r="AN1855" s="818"/>
      <c r="AO1855" s="726"/>
      <c r="AP1855" s="726"/>
      <c r="AQ1855" s="726"/>
      <c r="AR1855" s="726"/>
      <c r="AS1855" s="726"/>
      <c r="AT1855" s="726"/>
      <c r="AU1855" s="726"/>
      <c r="AV1855" s="726"/>
      <c r="AW1855" s="726"/>
      <c r="AX1855" s="726"/>
      <c r="AY1855" s="726"/>
      <c r="AZ1855" s="726"/>
      <c r="BA1855" s="726"/>
      <c r="BB1855" s="726"/>
      <c r="BC1855" s="726"/>
      <c r="BD1855" s="726"/>
      <c r="BE1855" s="726"/>
      <c r="BF1855" s="726"/>
      <c r="BG1855" s="726"/>
      <c r="BH1855" s="726"/>
      <c r="BI1855" s="726"/>
      <c r="BJ1855" s="726"/>
      <c r="BK1855" s="726"/>
      <c r="BL1855" s="726"/>
    </row>
    <row r="1856" spans="1:64" ht="13.5" customHeight="1" outlineLevel="1" x14ac:dyDescent="0.25">
      <c r="A1856" s="818"/>
      <c r="B1856" s="819"/>
      <c r="C1856" s="830" t="s">
        <v>496</v>
      </c>
      <c r="D1856" s="818"/>
      <c r="E1856" s="715" t="s">
        <v>2679</v>
      </c>
      <c r="F1856" s="709" t="s">
        <v>2263</v>
      </c>
      <c r="G1856" s="709" t="s">
        <v>2263</v>
      </c>
      <c r="H1856" s="709" t="s">
        <v>2263</v>
      </c>
      <c r="I1856" s="709" t="s">
        <v>2263</v>
      </c>
      <c r="J1856" s="709" t="s">
        <v>2263</v>
      </c>
      <c r="K1856" s="709" t="s">
        <v>2263</v>
      </c>
      <c r="L1856" s="709" t="s">
        <v>2263</v>
      </c>
      <c r="M1856" s="709" t="s">
        <v>2263</v>
      </c>
      <c r="N1856" s="709" t="s">
        <v>2263</v>
      </c>
      <c r="O1856" s="709" t="s">
        <v>2263</v>
      </c>
      <c r="P1856" s="709" t="s">
        <v>2263</v>
      </c>
      <c r="Q1856" s="709" t="s">
        <v>2263</v>
      </c>
      <c r="R1856" s="709" t="s">
        <v>2263</v>
      </c>
      <c r="S1856" s="709" t="s">
        <v>2263</v>
      </c>
      <c r="T1856" s="709" t="s">
        <v>2263</v>
      </c>
      <c r="U1856" s="709" t="s">
        <v>2263</v>
      </c>
      <c r="V1856" s="709" t="s">
        <v>2263</v>
      </c>
      <c r="W1856" s="709" t="s">
        <v>2263</v>
      </c>
      <c r="X1856" s="709" t="s">
        <v>2263</v>
      </c>
      <c r="Y1856" s="709" t="s">
        <v>2263</v>
      </c>
      <c r="Z1856" s="709" t="s">
        <v>2263</v>
      </c>
      <c r="AA1856" s="709" t="s">
        <v>2263</v>
      </c>
      <c r="AB1856" s="709" t="s">
        <v>2263</v>
      </c>
      <c r="AC1856" s="709" t="s">
        <v>2263</v>
      </c>
      <c r="AD1856" s="709" t="s">
        <v>2263</v>
      </c>
      <c r="AE1856" s="709" t="s">
        <v>2263</v>
      </c>
      <c r="AF1856" s="709" t="s">
        <v>2263</v>
      </c>
      <c r="AG1856" s="709" t="s">
        <v>2263</v>
      </c>
      <c r="AH1856" s="709" t="s">
        <v>2263</v>
      </c>
      <c r="AI1856" s="709" t="s">
        <v>2263</v>
      </c>
      <c r="AJ1856" s="709" t="s">
        <v>2263</v>
      </c>
      <c r="AK1856" s="709" t="s">
        <v>2263</v>
      </c>
      <c r="AL1856" s="709" t="s">
        <v>2263</v>
      </c>
      <c r="AM1856" s="709" t="s">
        <v>2263</v>
      </c>
      <c r="AN1856" s="818"/>
      <c r="AO1856" s="726"/>
      <c r="AP1856" s="726"/>
      <c r="AQ1856" s="726"/>
      <c r="AR1856" s="726"/>
      <c r="AS1856" s="726"/>
      <c r="AT1856" s="726"/>
      <c r="AU1856" s="726"/>
      <c r="AV1856" s="726"/>
      <c r="AW1856" s="726"/>
      <c r="AX1856" s="726"/>
      <c r="AY1856" s="726"/>
      <c r="AZ1856" s="726"/>
      <c r="BA1856" s="726"/>
      <c r="BB1856" s="726"/>
      <c r="BC1856" s="726"/>
      <c r="BD1856" s="726"/>
      <c r="BE1856" s="726"/>
      <c r="BF1856" s="726"/>
      <c r="BG1856" s="726"/>
      <c r="BH1856" s="726"/>
      <c r="BI1856" s="726"/>
      <c r="BJ1856" s="726"/>
      <c r="BK1856" s="726"/>
      <c r="BL1856" s="726"/>
    </row>
    <row r="1857" spans="1:64" ht="13.5" customHeight="1" outlineLevel="1" x14ac:dyDescent="0.25">
      <c r="A1857" s="818"/>
      <c r="B1857" s="819"/>
      <c r="C1857" s="830" t="s">
        <v>2</v>
      </c>
      <c r="D1857" s="818"/>
      <c r="E1857" s="715" t="s">
        <v>2680</v>
      </c>
      <c r="F1857" s="709" t="s">
        <v>2263</v>
      </c>
      <c r="G1857" s="709" t="s">
        <v>2263</v>
      </c>
      <c r="H1857" s="709" t="s">
        <v>2263</v>
      </c>
      <c r="I1857" s="709" t="s">
        <v>2263</v>
      </c>
      <c r="J1857" s="709" t="s">
        <v>2263</v>
      </c>
      <c r="K1857" s="709" t="s">
        <v>2263</v>
      </c>
      <c r="L1857" s="709" t="s">
        <v>2263</v>
      </c>
      <c r="M1857" s="709" t="s">
        <v>2263</v>
      </c>
      <c r="N1857" s="709" t="s">
        <v>2263</v>
      </c>
      <c r="O1857" s="709" t="s">
        <v>2263</v>
      </c>
      <c r="P1857" s="709" t="s">
        <v>2263</v>
      </c>
      <c r="Q1857" s="709" t="s">
        <v>2263</v>
      </c>
      <c r="R1857" s="709" t="s">
        <v>2263</v>
      </c>
      <c r="S1857" s="709" t="s">
        <v>2263</v>
      </c>
      <c r="T1857" s="709" t="s">
        <v>2263</v>
      </c>
      <c r="U1857" s="709" t="s">
        <v>2263</v>
      </c>
      <c r="V1857" s="709" t="s">
        <v>2263</v>
      </c>
      <c r="W1857" s="709" t="s">
        <v>2263</v>
      </c>
      <c r="X1857" s="709" t="s">
        <v>2263</v>
      </c>
      <c r="Y1857" s="709" t="s">
        <v>2263</v>
      </c>
      <c r="Z1857" s="709" t="s">
        <v>2263</v>
      </c>
      <c r="AA1857" s="709" t="s">
        <v>2263</v>
      </c>
      <c r="AB1857" s="709" t="s">
        <v>2263</v>
      </c>
      <c r="AC1857" s="709" t="s">
        <v>2263</v>
      </c>
      <c r="AD1857" s="709" t="s">
        <v>2263</v>
      </c>
      <c r="AE1857" s="709" t="s">
        <v>2263</v>
      </c>
      <c r="AF1857" s="709" t="s">
        <v>2263</v>
      </c>
      <c r="AG1857" s="709" t="s">
        <v>2263</v>
      </c>
      <c r="AH1857" s="709" t="s">
        <v>2263</v>
      </c>
      <c r="AI1857" s="709" t="s">
        <v>2263</v>
      </c>
      <c r="AJ1857" s="709" t="s">
        <v>2263</v>
      </c>
      <c r="AK1857" s="709" t="s">
        <v>2263</v>
      </c>
      <c r="AL1857" s="709" t="s">
        <v>2263</v>
      </c>
      <c r="AM1857" s="709" t="s">
        <v>2263</v>
      </c>
      <c r="AN1857" s="818"/>
      <c r="AO1857" s="726"/>
      <c r="AP1857" s="726"/>
      <c r="AQ1857" s="726"/>
      <c r="AR1857" s="726"/>
      <c r="AS1857" s="726"/>
      <c r="AT1857" s="726"/>
      <c r="AU1857" s="726"/>
      <c r="AV1857" s="726"/>
      <c r="AW1857" s="726"/>
      <c r="AX1857" s="726"/>
      <c r="AY1857" s="726"/>
      <c r="AZ1857" s="726"/>
      <c r="BA1857" s="726"/>
      <c r="BB1857" s="726"/>
      <c r="BC1857" s="726"/>
      <c r="BD1857" s="726"/>
      <c r="BE1857" s="726"/>
      <c r="BF1857" s="726"/>
      <c r="BG1857" s="726"/>
      <c r="BH1857" s="726"/>
      <c r="BI1857" s="726"/>
      <c r="BJ1857" s="726"/>
      <c r="BK1857" s="726"/>
      <c r="BL1857" s="726"/>
    </row>
    <row r="1858" spans="1:64" ht="13.5" customHeight="1" outlineLevel="1" x14ac:dyDescent="0.25">
      <c r="A1858" s="818"/>
      <c r="B1858" s="819"/>
      <c r="C1858" s="829" t="s">
        <v>153</v>
      </c>
      <c r="D1858" s="819"/>
      <c r="E1858" s="715" t="s">
        <v>2681</v>
      </c>
      <c r="F1858" s="709" t="s">
        <v>2263</v>
      </c>
      <c r="G1858" s="709" t="s">
        <v>2263</v>
      </c>
      <c r="H1858" s="709" t="s">
        <v>2263</v>
      </c>
      <c r="I1858" s="709" t="s">
        <v>2263</v>
      </c>
      <c r="J1858" s="709" t="s">
        <v>2263</v>
      </c>
      <c r="K1858" s="709" t="s">
        <v>2263</v>
      </c>
      <c r="L1858" s="709" t="s">
        <v>2263</v>
      </c>
      <c r="M1858" s="709" t="s">
        <v>2263</v>
      </c>
      <c r="N1858" s="709" t="s">
        <v>2263</v>
      </c>
      <c r="O1858" s="709" t="s">
        <v>2263</v>
      </c>
      <c r="P1858" s="709" t="s">
        <v>2263</v>
      </c>
      <c r="Q1858" s="709" t="s">
        <v>2263</v>
      </c>
      <c r="R1858" s="709" t="s">
        <v>2263</v>
      </c>
      <c r="S1858" s="709" t="s">
        <v>2263</v>
      </c>
      <c r="T1858" s="709" t="s">
        <v>2263</v>
      </c>
      <c r="U1858" s="709" t="s">
        <v>2263</v>
      </c>
      <c r="V1858" s="709" t="s">
        <v>2263</v>
      </c>
      <c r="W1858" s="709" t="s">
        <v>2263</v>
      </c>
      <c r="X1858" s="709" t="s">
        <v>2263</v>
      </c>
      <c r="Y1858" s="709" t="s">
        <v>2263</v>
      </c>
      <c r="Z1858" s="709" t="s">
        <v>2263</v>
      </c>
      <c r="AA1858" s="709" t="s">
        <v>2263</v>
      </c>
      <c r="AB1858" s="709" t="s">
        <v>2263</v>
      </c>
      <c r="AC1858" s="709" t="s">
        <v>2263</v>
      </c>
      <c r="AD1858" s="709" t="s">
        <v>2263</v>
      </c>
      <c r="AE1858" s="709" t="s">
        <v>2263</v>
      </c>
      <c r="AF1858" s="709" t="s">
        <v>2263</v>
      </c>
      <c r="AG1858" s="709" t="s">
        <v>2263</v>
      </c>
      <c r="AH1858" s="709" t="s">
        <v>2263</v>
      </c>
      <c r="AI1858" s="709" t="s">
        <v>2263</v>
      </c>
      <c r="AJ1858" s="709" t="s">
        <v>2263</v>
      </c>
      <c r="AK1858" s="709" t="s">
        <v>2263</v>
      </c>
      <c r="AL1858" s="709" t="s">
        <v>2263</v>
      </c>
      <c r="AM1858" s="709" t="s">
        <v>2263</v>
      </c>
      <c r="AN1858" s="818"/>
      <c r="AO1858" s="726"/>
      <c r="AP1858" s="726"/>
      <c r="AQ1858" s="726"/>
      <c r="AR1858" s="726"/>
      <c r="AS1858" s="726"/>
      <c r="AT1858" s="726"/>
      <c r="AU1858" s="726"/>
      <c r="AV1858" s="726"/>
      <c r="AW1858" s="726"/>
      <c r="AX1858" s="726"/>
      <c r="AY1858" s="726"/>
      <c r="AZ1858" s="726"/>
      <c r="BA1858" s="726"/>
      <c r="BB1858" s="726"/>
      <c r="BC1858" s="726"/>
      <c r="BD1858" s="726"/>
      <c r="BE1858" s="726"/>
      <c r="BF1858" s="726"/>
      <c r="BG1858" s="726"/>
      <c r="BH1858" s="726"/>
      <c r="BI1858" s="726"/>
      <c r="BJ1858" s="726"/>
      <c r="BK1858" s="726"/>
      <c r="BL1858" s="726"/>
    </row>
    <row r="1859" spans="1:64" ht="13.5" customHeight="1" outlineLevel="1" x14ac:dyDescent="0.25">
      <c r="A1859" s="818"/>
      <c r="B1859" s="819"/>
      <c r="C1859" s="822" t="s">
        <v>154</v>
      </c>
      <c r="D1859" s="819"/>
      <c r="E1859" s="715" t="s">
        <v>2682</v>
      </c>
      <c r="F1859" s="709" t="s">
        <v>2263</v>
      </c>
      <c r="G1859" s="709" t="s">
        <v>2263</v>
      </c>
      <c r="H1859" s="709" t="s">
        <v>2263</v>
      </c>
      <c r="I1859" s="709" t="s">
        <v>2263</v>
      </c>
      <c r="J1859" s="709" t="s">
        <v>2263</v>
      </c>
      <c r="K1859" s="709" t="s">
        <v>2263</v>
      </c>
      <c r="L1859" s="709" t="s">
        <v>2263</v>
      </c>
      <c r="M1859" s="709" t="s">
        <v>2263</v>
      </c>
      <c r="N1859" s="709" t="s">
        <v>2263</v>
      </c>
      <c r="O1859" s="709" t="s">
        <v>2263</v>
      </c>
      <c r="P1859" s="709" t="s">
        <v>2263</v>
      </c>
      <c r="Q1859" s="709" t="s">
        <v>2263</v>
      </c>
      <c r="R1859" s="709" t="s">
        <v>2263</v>
      </c>
      <c r="S1859" s="709" t="s">
        <v>2263</v>
      </c>
      <c r="T1859" s="709" t="s">
        <v>2263</v>
      </c>
      <c r="U1859" s="709" t="s">
        <v>2263</v>
      </c>
      <c r="V1859" s="709" t="s">
        <v>2263</v>
      </c>
      <c r="W1859" s="709" t="s">
        <v>2263</v>
      </c>
      <c r="X1859" s="709" t="s">
        <v>2263</v>
      </c>
      <c r="Y1859" s="709" t="s">
        <v>2263</v>
      </c>
      <c r="Z1859" s="709" t="s">
        <v>2263</v>
      </c>
      <c r="AA1859" s="709" t="s">
        <v>2263</v>
      </c>
      <c r="AB1859" s="709" t="s">
        <v>2263</v>
      </c>
      <c r="AC1859" s="709" t="s">
        <v>2263</v>
      </c>
      <c r="AD1859" s="709" t="s">
        <v>2263</v>
      </c>
      <c r="AE1859" s="709" t="s">
        <v>2263</v>
      </c>
      <c r="AF1859" s="709" t="s">
        <v>2263</v>
      </c>
      <c r="AG1859" s="709" t="s">
        <v>2263</v>
      </c>
      <c r="AH1859" s="709" t="s">
        <v>2263</v>
      </c>
      <c r="AI1859" s="709" t="s">
        <v>2263</v>
      </c>
      <c r="AJ1859" s="709" t="s">
        <v>2263</v>
      </c>
      <c r="AK1859" s="709" t="s">
        <v>2263</v>
      </c>
      <c r="AL1859" s="709" t="s">
        <v>2263</v>
      </c>
      <c r="AM1859" s="709" t="s">
        <v>2263</v>
      </c>
      <c r="AN1859" s="818"/>
      <c r="AO1859" s="726"/>
      <c r="AP1859" s="726"/>
      <c r="AQ1859" s="726"/>
      <c r="AR1859" s="726"/>
      <c r="AS1859" s="726"/>
      <c r="AT1859" s="726"/>
      <c r="AU1859" s="726"/>
      <c r="AV1859" s="726"/>
      <c r="AW1859" s="726"/>
      <c r="AX1859" s="726"/>
      <c r="AY1859" s="726"/>
      <c r="AZ1859" s="726"/>
      <c r="BA1859" s="726"/>
      <c r="BB1859" s="726"/>
      <c r="BC1859" s="726"/>
      <c r="BD1859" s="726"/>
      <c r="BE1859" s="726"/>
      <c r="BF1859" s="726"/>
      <c r="BG1859" s="726"/>
      <c r="BH1859" s="726"/>
      <c r="BI1859" s="726"/>
      <c r="BJ1859" s="726"/>
      <c r="BK1859" s="726"/>
      <c r="BL1859" s="726"/>
    </row>
    <row r="1860" spans="1:64" ht="13.5" customHeight="1" outlineLevel="1" x14ac:dyDescent="0.25">
      <c r="A1860" s="818"/>
      <c r="B1860" s="819"/>
      <c r="C1860" s="832" t="s">
        <v>643</v>
      </c>
      <c r="D1860" s="819"/>
      <c r="E1860" s="715" t="s">
        <v>2683</v>
      </c>
      <c r="F1860" s="709" t="s">
        <v>2263</v>
      </c>
      <c r="G1860" s="709" t="s">
        <v>2263</v>
      </c>
      <c r="H1860" s="709" t="s">
        <v>2263</v>
      </c>
      <c r="I1860" s="709" t="s">
        <v>2263</v>
      </c>
      <c r="J1860" s="709" t="s">
        <v>2263</v>
      </c>
      <c r="K1860" s="709" t="s">
        <v>2263</v>
      </c>
      <c r="L1860" s="709" t="s">
        <v>2263</v>
      </c>
      <c r="M1860" s="709" t="s">
        <v>2263</v>
      </c>
      <c r="N1860" s="709" t="s">
        <v>2263</v>
      </c>
      <c r="O1860" s="709" t="s">
        <v>2263</v>
      </c>
      <c r="P1860" s="709" t="s">
        <v>2263</v>
      </c>
      <c r="Q1860" s="709" t="s">
        <v>2263</v>
      </c>
      <c r="R1860" s="709" t="s">
        <v>2263</v>
      </c>
      <c r="S1860" s="709" t="s">
        <v>2263</v>
      </c>
      <c r="T1860" s="709" t="s">
        <v>2263</v>
      </c>
      <c r="U1860" s="709" t="s">
        <v>2263</v>
      </c>
      <c r="V1860" s="709" t="s">
        <v>2263</v>
      </c>
      <c r="W1860" s="709" t="s">
        <v>2263</v>
      </c>
      <c r="X1860" s="709" t="s">
        <v>2263</v>
      </c>
      <c r="Y1860" s="709" t="s">
        <v>2263</v>
      </c>
      <c r="Z1860" s="709" t="s">
        <v>2263</v>
      </c>
      <c r="AA1860" s="709" t="s">
        <v>2263</v>
      </c>
      <c r="AB1860" s="709" t="s">
        <v>2263</v>
      </c>
      <c r="AC1860" s="709" t="s">
        <v>2263</v>
      </c>
      <c r="AD1860" s="709" t="s">
        <v>2263</v>
      </c>
      <c r="AE1860" s="709" t="s">
        <v>2263</v>
      </c>
      <c r="AF1860" s="709" t="s">
        <v>2263</v>
      </c>
      <c r="AG1860" s="709" t="s">
        <v>2263</v>
      </c>
      <c r="AH1860" s="709" t="s">
        <v>2263</v>
      </c>
      <c r="AI1860" s="709" t="s">
        <v>2263</v>
      </c>
      <c r="AJ1860" s="709" t="s">
        <v>2263</v>
      </c>
      <c r="AK1860" s="709" t="s">
        <v>2263</v>
      </c>
      <c r="AL1860" s="709" t="s">
        <v>2263</v>
      </c>
      <c r="AM1860" s="709" t="s">
        <v>2263</v>
      </c>
      <c r="AN1860" s="819"/>
      <c r="AO1860" s="726"/>
      <c r="AP1860" s="726"/>
      <c r="AQ1860" s="726"/>
      <c r="AR1860" s="726"/>
      <c r="AS1860" s="726"/>
      <c r="AT1860" s="726"/>
      <c r="AU1860" s="726"/>
      <c r="AV1860" s="726"/>
      <c r="AW1860" s="726"/>
      <c r="AX1860" s="726"/>
      <c r="AY1860" s="726"/>
      <c r="AZ1860" s="726"/>
      <c r="BA1860" s="726"/>
      <c r="BB1860" s="726"/>
      <c r="BC1860" s="726"/>
      <c r="BD1860" s="726"/>
      <c r="BE1860" s="726"/>
      <c r="BF1860" s="726"/>
      <c r="BG1860" s="726"/>
      <c r="BH1860" s="726"/>
      <c r="BI1860" s="726"/>
      <c r="BJ1860" s="726"/>
      <c r="BK1860" s="726"/>
      <c r="BL1860" s="726"/>
    </row>
    <row r="1861" spans="1:64" ht="13.5" customHeight="1" outlineLevel="1" x14ac:dyDescent="0.25">
      <c r="A1861" s="818"/>
      <c r="B1861" s="819"/>
      <c r="C1861" s="830" t="s">
        <v>94</v>
      </c>
      <c r="D1861" s="819"/>
      <c r="E1861" s="715" t="s">
        <v>2684</v>
      </c>
      <c r="F1861" s="709" t="s">
        <v>2263</v>
      </c>
      <c r="G1861" s="709" t="s">
        <v>2263</v>
      </c>
      <c r="H1861" s="709" t="s">
        <v>2263</v>
      </c>
      <c r="I1861" s="709" t="s">
        <v>2263</v>
      </c>
      <c r="J1861" s="709" t="s">
        <v>2263</v>
      </c>
      <c r="K1861" s="709" t="s">
        <v>2263</v>
      </c>
      <c r="L1861" s="709" t="s">
        <v>2263</v>
      </c>
      <c r="M1861" s="709" t="s">
        <v>2263</v>
      </c>
      <c r="N1861" s="709" t="s">
        <v>2263</v>
      </c>
      <c r="O1861" s="709" t="s">
        <v>2263</v>
      </c>
      <c r="P1861" s="709" t="s">
        <v>2263</v>
      </c>
      <c r="Q1861" s="709" t="s">
        <v>2263</v>
      </c>
      <c r="R1861" s="709" t="s">
        <v>2263</v>
      </c>
      <c r="S1861" s="709" t="s">
        <v>2263</v>
      </c>
      <c r="T1861" s="709" t="s">
        <v>2263</v>
      </c>
      <c r="U1861" s="709" t="s">
        <v>2263</v>
      </c>
      <c r="V1861" s="709" t="s">
        <v>2263</v>
      </c>
      <c r="W1861" s="709" t="s">
        <v>2263</v>
      </c>
      <c r="X1861" s="709" t="s">
        <v>2263</v>
      </c>
      <c r="Y1861" s="709" t="s">
        <v>2263</v>
      </c>
      <c r="Z1861" s="709" t="s">
        <v>2263</v>
      </c>
      <c r="AA1861" s="709" t="s">
        <v>2263</v>
      </c>
      <c r="AB1861" s="709" t="s">
        <v>2263</v>
      </c>
      <c r="AC1861" s="709" t="s">
        <v>2263</v>
      </c>
      <c r="AD1861" s="709" t="s">
        <v>2263</v>
      </c>
      <c r="AE1861" s="709" t="s">
        <v>2263</v>
      </c>
      <c r="AF1861" s="709" t="s">
        <v>2263</v>
      </c>
      <c r="AG1861" s="709" t="s">
        <v>2263</v>
      </c>
      <c r="AH1861" s="709" t="s">
        <v>2263</v>
      </c>
      <c r="AI1861" s="709" t="s">
        <v>2263</v>
      </c>
      <c r="AJ1861" s="709" t="s">
        <v>2263</v>
      </c>
      <c r="AK1861" s="709" t="s">
        <v>2263</v>
      </c>
      <c r="AL1861" s="709" t="s">
        <v>2263</v>
      </c>
      <c r="AM1861" s="709" t="s">
        <v>2263</v>
      </c>
      <c r="AN1861" s="819"/>
      <c r="AO1861" s="726"/>
      <c r="AP1861" s="726"/>
      <c r="AQ1861" s="726"/>
      <c r="AR1861" s="726"/>
      <c r="AS1861" s="726"/>
      <c r="AT1861" s="726"/>
      <c r="AU1861" s="726"/>
      <c r="AV1861" s="726"/>
      <c r="AW1861" s="726"/>
      <c r="AX1861" s="726"/>
      <c r="AY1861" s="726"/>
      <c r="AZ1861" s="726"/>
      <c r="BA1861" s="726"/>
      <c r="BB1861" s="726"/>
      <c r="BC1861" s="726"/>
      <c r="BD1861" s="726"/>
      <c r="BE1861" s="726"/>
      <c r="BF1861" s="726"/>
      <c r="BG1861" s="726"/>
      <c r="BH1861" s="726"/>
      <c r="BI1861" s="726"/>
      <c r="BJ1861" s="726"/>
      <c r="BK1861" s="726"/>
      <c r="BL1861" s="726"/>
    </row>
    <row r="1862" spans="1:64" ht="13.5" customHeight="1" outlineLevel="1" x14ac:dyDescent="0.25">
      <c r="A1862" s="818"/>
      <c r="B1862" s="819"/>
      <c r="C1862" s="830" t="s">
        <v>197</v>
      </c>
      <c r="D1862" s="819"/>
      <c r="E1862" s="715" t="s">
        <v>2685</v>
      </c>
      <c r="F1862" s="709" t="s">
        <v>2263</v>
      </c>
      <c r="G1862" s="709" t="s">
        <v>2263</v>
      </c>
      <c r="H1862" s="709" t="s">
        <v>2263</v>
      </c>
      <c r="I1862" s="709" t="s">
        <v>2263</v>
      </c>
      <c r="J1862" s="709" t="s">
        <v>2263</v>
      </c>
      <c r="K1862" s="709" t="s">
        <v>2263</v>
      </c>
      <c r="L1862" s="709" t="s">
        <v>2263</v>
      </c>
      <c r="M1862" s="709" t="s">
        <v>2263</v>
      </c>
      <c r="N1862" s="709" t="s">
        <v>2263</v>
      </c>
      <c r="O1862" s="709" t="s">
        <v>2263</v>
      </c>
      <c r="P1862" s="709" t="s">
        <v>2263</v>
      </c>
      <c r="Q1862" s="709" t="s">
        <v>2263</v>
      </c>
      <c r="R1862" s="709" t="s">
        <v>2263</v>
      </c>
      <c r="S1862" s="709" t="s">
        <v>2263</v>
      </c>
      <c r="T1862" s="709" t="s">
        <v>2263</v>
      </c>
      <c r="U1862" s="709" t="s">
        <v>2263</v>
      </c>
      <c r="V1862" s="709" t="s">
        <v>2263</v>
      </c>
      <c r="W1862" s="709" t="s">
        <v>2263</v>
      </c>
      <c r="X1862" s="709" t="s">
        <v>2263</v>
      </c>
      <c r="Y1862" s="709" t="s">
        <v>2263</v>
      </c>
      <c r="Z1862" s="709" t="s">
        <v>2263</v>
      </c>
      <c r="AA1862" s="709" t="s">
        <v>2263</v>
      </c>
      <c r="AB1862" s="709" t="s">
        <v>2263</v>
      </c>
      <c r="AC1862" s="709" t="s">
        <v>2263</v>
      </c>
      <c r="AD1862" s="709" t="s">
        <v>2263</v>
      </c>
      <c r="AE1862" s="709" t="s">
        <v>2263</v>
      </c>
      <c r="AF1862" s="709" t="s">
        <v>2263</v>
      </c>
      <c r="AG1862" s="709" t="s">
        <v>2263</v>
      </c>
      <c r="AH1862" s="709" t="s">
        <v>2263</v>
      </c>
      <c r="AI1862" s="709" t="s">
        <v>2263</v>
      </c>
      <c r="AJ1862" s="709" t="s">
        <v>2263</v>
      </c>
      <c r="AK1862" s="709" t="s">
        <v>2263</v>
      </c>
      <c r="AL1862" s="709" t="s">
        <v>2263</v>
      </c>
      <c r="AM1862" s="709" t="s">
        <v>2263</v>
      </c>
      <c r="AN1862" s="819"/>
      <c r="AO1862" s="726"/>
      <c r="AP1862" s="726"/>
      <c r="AQ1862" s="726"/>
      <c r="AR1862" s="726"/>
      <c r="AS1862" s="726"/>
      <c r="AT1862" s="726"/>
      <c r="AU1862" s="726"/>
      <c r="AV1862" s="726"/>
      <c r="AW1862" s="726"/>
      <c r="AX1862" s="726"/>
      <c r="AY1862" s="726"/>
      <c r="AZ1862" s="726"/>
      <c r="BA1862" s="726"/>
      <c r="BB1862" s="726"/>
      <c r="BC1862" s="726"/>
      <c r="BD1862" s="726"/>
      <c r="BE1862" s="726"/>
      <c r="BF1862" s="726"/>
      <c r="BG1862" s="726"/>
      <c r="BH1862" s="726"/>
      <c r="BI1862" s="726"/>
      <c r="BJ1862" s="726"/>
      <c r="BK1862" s="726"/>
      <c r="BL1862" s="726"/>
    </row>
    <row r="1863" spans="1:64" ht="13.5" customHeight="1" outlineLevel="1" x14ac:dyDescent="0.25">
      <c r="A1863" s="818"/>
      <c r="B1863" s="819"/>
      <c r="C1863" s="830" t="s">
        <v>104</v>
      </c>
      <c r="D1863" s="819"/>
      <c r="E1863" s="715" t="s">
        <v>2686</v>
      </c>
      <c r="F1863" s="709" t="s">
        <v>2263</v>
      </c>
      <c r="G1863" s="709" t="s">
        <v>2263</v>
      </c>
      <c r="H1863" s="709" t="s">
        <v>2263</v>
      </c>
      <c r="I1863" s="709" t="s">
        <v>2263</v>
      </c>
      <c r="J1863" s="709" t="s">
        <v>2263</v>
      </c>
      <c r="K1863" s="709" t="s">
        <v>2263</v>
      </c>
      <c r="L1863" s="709" t="s">
        <v>2263</v>
      </c>
      <c r="M1863" s="709" t="s">
        <v>2263</v>
      </c>
      <c r="N1863" s="709" t="s">
        <v>2263</v>
      </c>
      <c r="O1863" s="709" t="s">
        <v>2263</v>
      </c>
      <c r="P1863" s="709" t="s">
        <v>2263</v>
      </c>
      <c r="Q1863" s="709" t="s">
        <v>2263</v>
      </c>
      <c r="R1863" s="709" t="s">
        <v>2263</v>
      </c>
      <c r="S1863" s="709" t="s">
        <v>2263</v>
      </c>
      <c r="T1863" s="709" t="s">
        <v>2263</v>
      </c>
      <c r="U1863" s="709" t="s">
        <v>2263</v>
      </c>
      <c r="V1863" s="709" t="s">
        <v>2263</v>
      </c>
      <c r="W1863" s="709" t="s">
        <v>2263</v>
      </c>
      <c r="X1863" s="709" t="s">
        <v>2263</v>
      </c>
      <c r="Y1863" s="709" t="s">
        <v>2263</v>
      </c>
      <c r="Z1863" s="709" t="s">
        <v>2263</v>
      </c>
      <c r="AA1863" s="709" t="s">
        <v>2263</v>
      </c>
      <c r="AB1863" s="709" t="s">
        <v>2263</v>
      </c>
      <c r="AC1863" s="709" t="s">
        <v>2263</v>
      </c>
      <c r="AD1863" s="709" t="s">
        <v>2263</v>
      </c>
      <c r="AE1863" s="709" t="s">
        <v>2263</v>
      </c>
      <c r="AF1863" s="709" t="s">
        <v>2263</v>
      </c>
      <c r="AG1863" s="709" t="s">
        <v>2263</v>
      </c>
      <c r="AH1863" s="709" t="s">
        <v>2263</v>
      </c>
      <c r="AI1863" s="709" t="s">
        <v>2263</v>
      </c>
      <c r="AJ1863" s="709" t="s">
        <v>2263</v>
      </c>
      <c r="AK1863" s="709" t="s">
        <v>2263</v>
      </c>
      <c r="AL1863" s="709" t="s">
        <v>2263</v>
      </c>
      <c r="AM1863" s="709" t="s">
        <v>2263</v>
      </c>
      <c r="AN1863" s="819"/>
      <c r="AO1863" s="726"/>
      <c r="AP1863" s="726"/>
      <c r="AQ1863" s="726"/>
      <c r="AR1863" s="726"/>
      <c r="AS1863" s="726"/>
      <c r="AT1863" s="726"/>
      <c r="AU1863" s="726"/>
      <c r="AV1863" s="726"/>
      <c r="AW1863" s="726"/>
      <c r="AX1863" s="726"/>
      <c r="AY1863" s="726"/>
      <c r="AZ1863" s="726"/>
      <c r="BA1863" s="726"/>
      <c r="BB1863" s="726"/>
      <c r="BC1863" s="726"/>
      <c r="BD1863" s="726"/>
      <c r="BE1863" s="726"/>
      <c r="BF1863" s="726"/>
      <c r="BG1863" s="726"/>
      <c r="BH1863" s="726"/>
      <c r="BI1863" s="726"/>
      <c r="BJ1863" s="726"/>
      <c r="BK1863" s="726"/>
      <c r="BL1863" s="726"/>
    </row>
    <row r="1864" spans="1:64" ht="13.5" customHeight="1" outlineLevel="1" x14ac:dyDescent="0.25">
      <c r="A1864" s="818"/>
      <c r="B1864" s="819"/>
      <c r="C1864" s="830" t="s">
        <v>155</v>
      </c>
      <c r="D1864" s="819"/>
      <c r="E1864" s="715" t="s">
        <v>2687</v>
      </c>
      <c r="F1864" s="709" t="s">
        <v>2263</v>
      </c>
      <c r="G1864" s="709" t="s">
        <v>2263</v>
      </c>
      <c r="H1864" s="709" t="s">
        <v>2263</v>
      </c>
      <c r="I1864" s="709" t="s">
        <v>2263</v>
      </c>
      <c r="J1864" s="709" t="s">
        <v>2263</v>
      </c>
      <c r="K1864" s="709" t="s">
        <v>2263</v>
      </c>
      <c r="L1864" s="709" t="s">
        <v>2263</v>
      </c>
      <c r="M1864" s="709" t="s">
        <v>2263</v>
      </c>
      <c r="N1864" s="709" t="s">
        <v>2263</v>
      </c>
      <c r="O1864" s="709" t="s">
        <v>2263</v>
      </c>
      <c r="P1864" s="709" t="s">
        <v>2263</v>
      </c>
      <c r="Q1864" s="709" t="s">
        <v>2263</v>
      </c>
      <c r="R1864" s="709" t="s">
        <v>2263</v>
      </c>
      <c r="S1864" s="709" t="s">
        <v>2263</v>
      </c>
      <c r="T1864" s="709" t="s">
        <v>2263</v>
      </c>
      <c r="U1864" s="709" t="s">
        <v>2263</v>
      </c>
      <c r="V1864" s="709" t="s">
        <v>2263</v>
      </c>
      <c r="W1864" s="709" t="s">
        <v>2263</v>
      </c>
      <c r="X1864" s="709" t="s">
        <v>2263</v>
      </c>
      <c r="Y1864" s="709" t="s">
        <v>2263</v>
      </c>
      <c r="Z1864" s="709" t="s">
        <v>2263</v>
      </c>
      <c r="AA1864" s="709" t="s">
        <v>2263</v>
      </c>
      <c r="AB1864" s="709" t="s">
        <v>2263</v>
      </c>
      <c r="AC1864" s="709" t="s">
        <v>2263</v>
      </c>
      <c r="AD1864" s="709" t="s">
        <v>2263</v>
      </c>
      <c r="AE1864" s="709" t="s">
        <v>2263</v>
      </c>
      <c r="AF1864" s="709" t="s">
        <v>2263</v>
      </c>
      <c r="AG1864" s="709" t="s">
        <v>2263</v>
      </c>
      <c r="AH1864" s="709" t="s">
        <v>2263</v>
      </c>
      <c r="AI1864" s="709" t="s">
        <v>2263</v>
      </c>
      <c r="AJ1864" s="709" t="s">
        <v>2263</v>
      </c>
      <c r="AK1864" s="709" t="s">
        <v>2263</v>
      </c>
      <c r="AL1864" s="709" t="s">
        <v>2263</v>
      </c>
      <c r="AM1864" s="709" t="s">
        <v>2263</v>
      </c>
      <c r="AN1864" s="819"/>
      <c r="AO1864" s="726"/>
      <c r="AP1864" s="726"/>
      <c r="AQ1864" s="726"/>
      <c r="AR1864" s="726"/>
      <c r="AS1864" s="726"/>
      <c r="AT1864" s="726"/>
      <c r="AU1864" s="726"/>
      <c r="AV1864" s="726"/>
      <c r="AW1864" s="726"/>
      <c r="AX1864" s="726"/>
      <c r="AY1864" s="726"/>
      <c r="AZ1864" s="726"/>
      <c r="BA1864" s="726"/>
      <c r="BB1864" s="726"/>
      <c r="BC1864" s="726"/>
      <c r="BD1864" s="726"/>
      <c r="BE1864" s="726"/>
      <c r="BF1864" s="726"/>
      <c r="BG1864" s="726"/>
      <c r="BH1864" s="726"/>
      <c r="BI1864" s="726"/>
      <c r="BJ1864" s="726"/>
      <c r="BK1864" s="726"/>
      <c r="BL1864" s="726"/>
    </row>
    <row r="1865" spans="1:64" ht="13.5" customHeight="1" outlineLevel="1" x14ac:dyDescent="0.25">
      <c r="A1865" s="818"/>
      <c r="B1865" s="819"/>
      <c r="C1865" s="830" t="s">
        <v>2</v>
      </c>
      <c r="D1865" s="819"/>
      <c r="E1865" s="715" t="s">
        <v>2688</v>
      </c>
      <c r="F1865" s="709" t="s">
        <v>2263</v>
      </c>
      <c r="G1865" s="709" t="s">
        <v>2263</v>
      </c>
      <c r="H1865" s="709" t="s">
        <v>2263</v>
      </c>
      <c r="I1865" s="709" t="s">
        <v>2263</v>
      </c>
      <c r="J1865" s="709" t="s">
        <v>2263</v>
      </c>
      <c r="K1865" s="709" t="s">
        <v>2263</v>
      </c>
      <c r="L1865" s="709" t="s">
        <v>2263</v>
      </c>
      <c r="M1865" s="709" t="s">
        <v>2263</v>
      </c>
      <c r="N1865" s="709" t="s">
        <v>2263</v>
      </c>
      <c r="O1865" s="709" t="s">
        <v>2263</v>
      </c>
      <c r="P1865" s="709" t="s">
        <v>2263</v>
      </c>
      <c r="Q1865" s="709" t="s">
        <v>2263</v>
      </c>
      <c r="R1865" s="709" t="s">
        <v>2263</v>
      </c>
      <c r="S1865" s="709" t="s">
        <v>2263</v>
      </c>
      <c r="T1865" s="709" t="s">
        <v>2263</v>
      </c>
      <c r="U1865" s="709" t="s">
        <v>2263</v>
      </c>
      <c r="V1865" s="709" t="s">
        <v>2263</v>
      </c>
      <c r="W1865" s="709" t="s">
        <v>2263</v>
      </c>
      <c r="X1865" s="709" t="s">
        <v>2263</v>
      </c>
      <c r="Y1865" s="709" t="s">
        <v>2263</v>
      </c>
      <c r="Z1865" s="709" t="s">
        <v>2263</v>
      </c>
      <c r="AA1865" s="709" t="s">
        <v>2263</v>
      </c>
      <c r="AB1865" s="709" t="s">
        <v>2263</v>
      </c>
      <c r="AC1865" s="709" t="s">
        <v>2263</v>
      </c>
      <c r="AD1865" s="709" t="s">
        <v>2263</v>
      </c>
      <c r="AE1865" s="709" t="s">
        <v>2263</v>
      </c>
      <c r="AF1865" s="709" t="s">
        <v>2263</v>
      </c>
      <c r="AG1865" s="709" t="s">
        <v>2263</v>
      </c>
      <c r="AH1865" s="709" t="s">
        <v>2263</v>
      </c>
      <c r="AI1865" s="709" t="s">
        <v>2263</v>
      </c>
      <c r="AJ1865" s="709" t="s">
        <v>2263</v>
      </c>
      <c r="AK1865" s="709" t="s">
        <v>2263</v>
      </c>
      <c r="AL1865" s="709" t="s">
        <v>2263</v>
      </c>
      <c r="AM1865" s="709" t="s">
        <v>2263</v>
      </c>
      <c r="AN1865" s="819"/>
      <c r="AO1865" s="726"/>
      <c r="AP1865" s="726"/>
      <c r="AQ1865" s="726"/>
      <c r="AR1865" s="726"/>
      <c r="AS1865" s="726"/>
      <c r="AT1865" s="726"/>
      <c r="AU1865" s="726"/>
      <c r="AV1865" s="726"/>
      <c r="AW1865" s="726"/>
      <c r="AX1865" s="726"/>
      <c r="AY1865" s="726"/>
      <c r="AZ1865" s="726"/>
      <c r="BA1865" s="726"/>
      <c r="BB1865" s="726"/>
      <c r="BC1865" s="726"/>
      <c r="BD1865" s="726"/>
      <c r="BE1865" s="726"/>
      <c r="BF1865" s="726"/>
      <c r="BG1865" s="726"/>
      <c r="BH1865" s="726"/>
      <c r="BI1865" s="726"/>
      <c r="BJ1865" s="726"/>
      <c r="BK1865" s="726"/>
      <c r="BL1865" s="726"/>
    </row>
    <row r="1866" spans="1:64" ht="13.5" customHeight="1" outlineLevel="1" x14ac:dyDescent="0.25">
      <c r="A1866" s="818"/>
      <c r="B1866" s="819"/>
      <c r="C1866" s="822" t="s">
        <v>156</v>
      </c>
      <c r="D1866" s="819"/>
      <c r="E1866" s="715" t="s">
        <v>2689</v>
      </c>
      <c r="F1866" s="709" t="s">
        <v>2263</v>
      </c>
      <c r="G1866" s="709" t="s">
        <v>2263</v>
      </c>
      <c r="H1866" s="709" t="s">
        <v>2263</v>
      </c>
      <c r="I1866" s="709" t="s">
        <v>2263</v>
      </c>
      <c r="J1866" s="709" t="s">
        <v>2263</v>
      </c>
      <c r="K1866" s="709" t="s">
        <v>2263</v>
      </c>
      <c r="L1866" s="709" t="s">
        <v>2263</v>
      </c>
      <c r="M1866" s="709" t="s">
        <v>2263</v>
      </c>
      <c r="N1866" s="709" t="s">
        <v>2263</v>
      </c>
      <c r="O1866" s="709" t="s">
        <v>2263</v>
      </c>
      <c r="P1866" s="709" t="s">
        <v>2263</v>
      </c>
      <c r="Q1866" s="709" t="s">
        <v>2263</v>
      </c>
      <c r="R1866" s="709" t="s">
        <v>2263</v>
      </c>
      <c r="S1866" s="709" t="s">
        <v>2263</v>
      </c>
      <c r="T1866" s="709" t="s">
        <v>2263</v>
      </c>
      <c r="U1866" s="709" t="s">
        <v>2263</v>
      </c>
      <c r="V1866" s="709" t="s">
        <v>2263</v>
      </c>
      <c r="W1866" s="709" t="s">
        <v>2263</v>
      </c>
      <c r="X1866" s="709" t="s">
        <v>2263</v>
      </c>
      <c r="Y1866" s="709" t="s">
        <v>2263</v>
      </c>
      <c r="Z1866" s="709" t="s">
        <v>2263</v>
      </c>
      <c r="AA1866" s="709" t="s">
        <v>2263</v>
      </c>
      <c r="AB1866" s="709" t="s">
        <v>2263</v>
      </c>
      <c r="AC1866" s="709" t="s">
        <v>2263</v>
      </c>
      <c r="AD1866" s="709" t="s">
        <v>2263</v>
      </c>
      <c r="AE1866" s="709" t="s">
        <v>2263</v>
      </c>
      <c r="AF1866" s="709" t="s">
        <v>2263</v>
      </c>
      <c r="AG1866" s="709" t="s">
        <v>2263</v>
      </c>
      <c r="AH1866" s="709" t="s">
        <v>2263</v>
      </c>
      <c r="AI1866" s="709" t="s">
        <v>2263</v>
      </c>
      <c r="AJ1866" s="709" t="s">
        <v>2263</v>
      </c>
      <c r="AK1866" s="709" t="s">
        <v>2263</v>
      </c>
      <c r="AL1866" s="709" t="s">
        <v>2263</v>
      </c>
      <c r="AM1866" s="709" t="s">
        <v>2263</v>
      </c>
      <c r="AN1866" s="819"/>
      <c r="AO1866" s="726"/>
      <c r="AP1866" s="726"/>
      <c r="AQ1866" s="726"/>
      <c r="AR1866" s="726"/>
      <c r="AS1866" s="726"/>
      <c r="AT1866" s="726"/>
      <c r="AU1866" s="726"/>
      <c r="AV1866" s="726"/>
      <c r="AW1866" s="726"/>
      <c r="AX1866" s="726"/>
      <c r="AY1866" s="726"/>
      <c r="AZ1866" s="726"/>
      <c r="BA1866" s="726"/>
      <c r="BB1866" s="726"/>
      <c r="BC1866" s="726"/>
      <c r="BD1866" s="726"/>
      <c r="BE1866" s="726"/>
      <c r="BF1866" s="726"/>
      <c r="BG1866" s="726"/>
      <c r="BH1866" s="726"/>
      <c r="BI1866" s="726"/>
      <c r="BJ1866" s="726"/>
      <c r="BK1866" s="726"/>
      <c r="BL1866" s="726"/>
    </row>
    <row r="1867" spans="1:64" ht="13.5" customHeight="1" outlineLevel="1" x14ac:dyDescent="0.25">
      <c r="A1867" s="818"/>
      <c r="B1867" s="819"/>
      <c r="C1867" s="830" t="s">
        <v>94</v>
      </c>
      <c r="D1867" s="819"/>
      <c r="E1867" s="715" t="s">
        <v>2690</v>
      </c>
      <c r="F1867" s="709" t="s">
        <v>2263</v>
      </c>
      <c r="G1867" s="709" t="s">
        <v>2263</v>
      </c>
      <c r="H1867" s="709" t="s">
        <v>2263</v>
      </c>
      <c r="I1867" s="709" t="s">
        <v>2263</v>
      </c>
      <c r="J1867" s="709" t="s">
        <v>2263</v>
      </c>
      <c r="K1867" s="709" t="s">
        <v>2263</v>
      </c>
      <c r="L1867" s="709" t="s">
        <v>2263</v>
      </c>
      <c r="M1867" s="709" t="s">
        <v>2263</v>
      </c>
      <c r="N1867" s="709" t="s">
        <v>2263</v>
      </c>
      <c r="O1867" s="709" t="s">
        <v>2263</v>
      </c>
      <c r="P1867" s="709" t="s">
        <v>2263</v>
      </c>
      <c r="Q1867" s="709" t="s">
        <v>2263</v>
      </c>
      <c r="R1867" s="709" t="s">
        <v>2263</v>
      </c>
      <c r="S1867" s="709" t="s">
        <v>2263</v>
      </c>
      <c r="T1867" s="709" t="s">
        <v>2263</v>
      </c>
      <c r="U1867" s="709" t="s">
        <v>2263</v>
      </c>
      <c r="V1867" s="709" t="s">
        <v>2263</v>
      </c>
      <c r="W1867" s="709" t="s">
        <v>2263</v>
      </c>
      <c r="X1867" s="709" t="s">
        <v>2263</v>
      </c>
      <c r="Y1867" s="709" t="s">
        <v>2263</v>
      </c>
      <c r="Z1867" s="709" t="s">
        <v>2263</v>
      </c>
      <c r="AA1867" s="709" t="s">
        <v>2263</v>
      </c>
      <c r="AB1867" s="709" t="s">
        <v>2263</v>
      </c>
      <c r="AC1867" s="709" t="s">
        <v>2263</v>
      </c>
      <c r="AD1867" s="709" t="s">
        <v>2263</v>
      </c>
      <c r="AE1867" s="709" t="s">
        <v>2263</v>
      </c>
      <c r="AF1867" s="709" t="s">
        <v>2263</v>
      </c>
      <c r="AG1867" s="709" t="s">
        <v>2263</v>
      </c>
      <c r="AH1867" s="709" t="s">
        <v>2263</v>
      </c>
      <c r="AI1867" s="709" t="s">
        <v>2263</v>
      </c>
      <c r="AJ1867" s="709" t="s">
        <v>2263</v>
      </c>
      <c r="AK1867" s="709" t="s">
        <v>2263</v>
      </c>
      <c r="AL1867" s="709" t="s">
        <v>2263</v>
      </c>
      <c r="AM1867" s="709" t="s">
        <v>2263</v>
      </c>
      <c r="AN1867" s="819"/>
      <c r="AO1867" s="726"/>
      <c r="AP1867" s="726"/>
      <c r="AQ1867" s="726"/>
      <c r="AR1867" s="726"/>
      <c r="AS1867" s="726"/>
      <c r="AT1867" s="726"/>
      <c r="AU1867" s="726"/>
      <c r="AV1867" s="726"/>
      <c r="AW1867" s="726"/>
      <c r="AX1867" s="726"/>
      <c r="AY1867" s="726"/>
      <c r="AZ1867" s="726"/>
      <c r="BA1867" s="726"/>
      <c r="BB1867" s="726"/>
      <c r="BC1867" s="726"/>
      <c r="BD1867" s="726"/>
      <c r="BE1867" s="726"/>
      <c r="BF1867" s="726"/>
      <c r="BG1867" s="726"/>
      <c r="BH1867" s="726"/>
      <c r="BI1867" s="726"/>
      <c r="BJ1867" s="726"/>
      <c r="BK1867" s="726"/>
      <c r="BL1867" s="726"/>
    </row>
    <row r="1868" spans="1:64" ht="13.5" customHeight="1" outlineLevel="1" x14ac:dyDescent="0.25">
      <c r="A1868" s="818"/>
      <c r="B1868" s="819"/>
      <c r="C1868" s="830" t="s">
        <v>176</v>
      </c>
      <c r="D1868" s="819"/>
      <c r="E1868" s="715" t="s">
        <v>2691</v>
      </c>
      <c r="F1868" s="709" t="s">
        <v>2263</v>
      </c>
      <c r="G1868" s="709" t="s">
        <v>2263</v>
      </c>
      <c r="H1868" s="709" t="s">
        <v>2263</v>
      </c>
      <c r="I1868" s="709" t="s">
        <v>2263</v>
      </c>
      <c r="J1868" s="709" t="s">
        <v>2263</v>
      </c>
      <c r="K1868" s="709" t="s">
        <v>2263</v>
      </c>
      <c r="L1868" s="709" t="s">
        <v>2263</v>
      </c>
      <c r="M1868" s="709" t="s">
        <v>2263</v>
      </c>
      <c r="N1868" s="709" t="s">
        <v>2263</v>
      </c>
      <c r="O1868" s="709" t="s">
        <v>2263</v>
      </c>
      <c r="P1868" s="709" t="s">
        <v>2263</v>
      </c>
      <c r="Q1868" s="709" t="s">
        <v>2263</v>
      </c>
      <c r="R1868" s="709" t="s">
        <v>2263</v>
      </c>
      <c r="S1868" s="709" t="s">
        <v>2263</v>
      </c>
      <c r="T1868" s="709" t="s">
        <v>2263</v>
      </c>
      <c r="U1868" s="709" t="s">
        <v>2263</v>
      </c>
      <c r="V1868" s="709" t="s">
        <v>2263</v>
      </c>
      <c r="W1868" s="709" t="s">
        <v>2263</v>
      </c>
      <c r="X1868" s="709" t="s">
        <v>2263</v>
      </c>
      <c r="Y1868" s="709" t="s">
        <v>2263</v>
      </c>
      <c r="Z1868" s="709" t="s">
        <v>2263</v>
      </c>
      <c r="AA1868" s="709" t="s">
        <v>2263</v>
      </c>
      <c r="AB1868" s="709" t="s">
        <v>2263</v>
      </c>
      <c r="AC1868" s="709" t="s">
        <v>2263</v>
      </c>
      <c r="AD1868" s="709" t="s">
        <v>2263</v>
      </c>
      <c r="AE1868" s="709" t="s">
        <v>2263</v>
      </c>
      <c r="AF1868" s="709" t="s">
        <v>2263</v>
      </c>
      <c r="AG1868" s="709" t="s">
        <v>2263</v>
      </c>
      <c r="AH1868" s="709" t="s">
        <v>2263</v>
      </c>
      <c r="AI1868" s="709" t="s">
        <v>2263</v>
      </c>
      <c r="AJ1868" s="709" t="s">
        <v>2263</v>
      </c>
      <c r="AK1868" s="709" t="s">
        <v>2263</v>
      </c>
      <c r="AL1868" s="709" t="s">
        <v>2263</v>
      </c>
      <c r="AM1868" s="709" t="s">
        <v>2263</v>
      </c>
      <c r="AN1868" s="819"/>
      <c r="AO1868" s="726"/>
      <c r="AP1868" s="726"/>
      <c r="AQ1868" s="726"/>
      <c r="AR1868" s="726"/>
      <c r="AS1868" s="726"/>
      <c r="AT1868" s="726"/>
      <c r="AU1868" s="726"/>
      <c r="AV1868" s="726"/>
      <c r="AW1868" s="726"/>
      <c r="AX1868" s="726"/>
      <c r="AY1868" s="726"/>
      <c r="AZ1868" s="726"/>
      <c r="BA1868" s="726"/>
      <c r="BB1868" s="726"/>
      <c r="BC1868" s="726"/>
      <c r="BD1868" s="726"/>
      <c r="BE1868" s="726"/>
      <c r="BF1868" s="726"/>
      <c r="BG1868" s="726"/>
      <c r="BH1868" s="726"/>
      <c r="BI1868" s="726"/>
      <c r="BJ1868" s="726"/>
      <c r="BK1868" s="726"/>
      <c r="BL1868" s="726"/>
    </row>
    <row r="1869" spans="1:64" ht="13.5" customHeight="1" outlineLevel="1" x14ac:dyDescent="0.25">
      <c r="A1869" s="818"/>
      <c r="B1869" s="819"/>
      <c r="C1869" s="830" t="s">
        <v>193</v>
      </c>
      <c r="D1869" s="819"/>
      <c r="E1869" s="715" t="s">
        <v>2692</v>
      </c>
      <c r="F1869" s="709" t="s">
        <v>2263</v>
      </c>
      <c r="G1869" s="709" t="s">
        <v>2263</v>
      </c>
      <c r="H1869" s="709" t="s">
        <v>2263</v>
      </c>
      <c r="I1869" s="709" t="s">
        <v>2263</v>
      </c>
      <c r="J1869" s="709" t="s">
        <v>2263</v>
      </c>
      <c r="K1869" s="709" t="s">
        <v>2263</v>
      </c>
      <c r="L1869" s="709" t="s">
        <v>2263</v>
      </c>
      <c r="M1869" s="709" t="s">
        <v>2263</v>
      </c>
      <c r="N1869" s="709" t="s">
        <v>2263</v>
      </c>
      <c r="O1869" s="709" t="s">
        <v>2263</v>
      </c>
      <c r="P1869" s="709" t="s">
        <v>2263</v>
      </c>
      <c r="Q1869" s="709" t="s">
        <v>2263</v>
      </c>
      <c r="R1869" s="709" t="s">
        <v>2263</v>
      </c>
      <c r="S1869" s="709" t="s">
        <v>2263</v>
      </c>
      <c r="T1869" s="709" t="s">
        <v>2263</v>
      </c>
      <c r="U1869" s="709" t="s">
        <v>2263</v>
      </c>
      <c r="V1869" s="709" t="s">
        <v>2263</v>
      </c>
      <c r="W1869" s="709" t="s">
        <v>2263</v>
      </c>
      <c r="X1869" s="709" t="s">
        <v>2263</v>
      </c>
      <c r="Y1869" s="709" t="s">
        <v>2263</v>
      </c>
      <c r="Z1869" s="709" t="s">
        <v>2263</v>
      </c>
      <c r="AA1869" s="709" t="s">
        <v>2263</v>
      </c>
      <c r="AB1869" s="709" t="s">
        <v>2263</v>
      </c>
      <c r="AC1869" s="709" t="s">
        <v>2263</v>
      </c>
      <c r="AD1869" s="709" t="s">
        <v>2263</v>
      </c>
      <c r="AE1869" s="709" t="s">
        <v>2263</v>
      </c>
      <c r="AF1869" s="709" t="s">
        <v>2263</v>
      </c>
      <c r="AG1869" s="709" t="s">
        <v>2263</v>
      </c>
      <c r="AH1869" s="709" t="s">
        <v>2263</v>
      </c>
      <c r="AI1869" s="709" t="s">
        <v>2263</v>
      </c>
      <c r="AJ1869" s="709" t="s">
        <v>2263</v>
      </c>
      <c r="AK1869" s="709" t="s">
        <v>2263</v>
      </c>
      <c r="AL1869" s="709" t="s">
        <v>2263</v>
      </c>
      <c r="AM1869" s="709" t="s">
        <v>2263</v>
      </c>
      <c r="AN1869" s="819"/>
      <c r="AO1869" s="726"/>
      <c r="AP1869" s="726"/>
      <c r="AQ1869" s="726"/>
      <c r="AR1869" s="726"/>
      <c r="AS1869" s="726"/>
      <c r="AT1869" s="726"/>
      <c r="AU1869" s="726"/>
      <c r="AV1869" s="726"/>
      <c r="AW1869" s="726"/>
      <c r="AX1869" s="726"/>
      <c r="AY1869" s="726"/>
      <c r="AZ1869" s="726"/>
      <c r="BA1869" s="726"/>
      <c r="BB1869" s="726"/>
      <c r="BC1869" s="726"/>
      <c r="BD1869" s="726"/>
      <c r="BE1869" s="726"/>
      <c r="BF1869" s="726"/>
      <c r="BG1869" s="726"/>
      <c r="BH1869" s="726"/>
      <c r="BI1869" s="726"/>
      <c r="BJ1869" s="726"/>
      <c r="BK1869" s="726"/>
      <c r="BL1869" s="726"/>
    </row>
    <row r="1870" spans="1:64" ht="13.5" customHeight="1" outlineLevel="1" x14ac:dyDescent="0.25">
      <c r="A1870" s="818"/>
      <c r="B1870" s="819"/>
      <c r="C1870" s="830" t="s">
        <v>104</v>
      </c>
      <c r="D1870" s="819"/>
      <c r="E1870" s="715" t="s">
        <v>2693</v>
      </c>
      <c r="F1870" s="709" t="s">
        <v>2263</v>
      </c>
      <c r="G1870" s="709" t="s">
        <v>2263</v>
      </c>
      <c r="H1870" s="709" t="s">
        <v>2263</v>
      </c>
      <c r="I1870" s="709" t="s">
        <v>2263</v>
      </c>
      <c r="J1870" s="709" t="s">
        <v>2263</v>
      </c>
      <c r="K1870" s="709" t="s">
        <v>2263</v>
      </c>
      <c r="L1870" s="709" t="s">
        <v>2263</v>
      </c>
      <c r="M1870" s="709" t="s">
        <v>2263</v>
      </c>
      <c r="N1870" s="709" t="s">
        <v>2263</v>
      </c>
      <c r="O1870" s="709" t="s">
        <v>2263</v>
      </c>
      <c r="P1870" s="709" t="s">
        <v>2263</v>
      </c>
      <c r="Q1870" s="709" t="s">
        <v>2263</v>
      </c>
      <c r="R1870" s="709" t="s">
        <v>2263</v>
      </c>
      <c r="S1870" s="709" t="s">
        <v>2263</v>
      </c>
      <c r="T1870" s="709" t="s">
        <v>2263</v>
      </c>
      <c r="U1870" s="709" t="s">
        <v>2263</v>
      </c>
      <c r="V1870" s="709" t="s">
        <v>2263</v>
      </c>
      <c r="W1870" s="709" t="s">
        <v>2263</v>
      </c>
      <c r="X1870" s="709" t="s">
        <v>2263</v>
      </c>
      <c r="Y1870" s="709" t="s">
        <v>2263</v>
      </c>
      <c r="Z1870" s="709" t="s">
        <v>2263</v>
      </c>
      <c r="AA1870" s="709" t="s">
        <v>2263</v>
      </c>
      <c r="AB1870" s="709" t="s">
        <v>2263</v>
      </c>
      <c r="AC1870" s="709" t="s">
        <v>2263</v>
      </c>
      <c r="AD1870" s="709" t="s">
        <v>2263</v>
      </c>
      <c r="AE1870" s="709" t="s">
        <v>2263</v>
      </c>
      <c r="AF1870" s="709" t="s">
        <v>2263</v>
      </c>
      <c r="AG1870" s="709" t="s">
        <v>2263</v>
      </c>
      <c r="AH1870" s="709" t="s">
        <v>2263</v>
      </c>
      <c r="AI1870" s="709" t="s">
        <v>2263</v>
      </c>
      <c r="AJ1870" s="709" t="s">
        <v>2263</v>
      </c>
      <c r="AK1870" s="709" t="s">
        <v>2263</v>
      </c>
      <c r="AL1870" s="709" t="s">
        <v>2263</v>
      </c>
      <c r="AM1870" s="709" t="s">
        <v>2263</v>
      </c>
      <c r="AN1870" s="819"/>
      <c r="AO1870" s="726"/>
      <c r="AP1870" s="726"/>
      <c r="AQ1870" s="726"/>
      <c r="AR1870" s="726"/>
      <c r="AS1870" s="726"/>
      <c r="AT1870" s="726"/>
      <c r="AU1870" s="726"/>
      <c r="AV1870" s="726"/>
      <c r="AW1870" s="726"/>
      <c r="AX1870" s="726"/>
      <c r="AY1870" s="726"/>
      <c r="AZ1870" s="726"/>
      <c r="BA1870" s="726"/>
      <c r="BB1870" s="726"/>
      <c r="BC1870" s="726"/>
      <c r="BD1870" s="726"/>
      <c r="BE1870" s="726"/>
      <c r="BF1870" s="726"/>
      <c r="BG1870" s="726"/>
      <c r="BH1870" s="726"/>
      <c r="BI1870" s="726"/>
      <c r="BJ1870" s="726"/>
      <c r="BK1870" s="726"/>
      <c r="BL1870" s="726"/>
    </row>
    <row r="1871" spans="1:64" ht="13.5" customHeight="1" outlineLevel="1" x14ac:dyDescent="0.25">
      <c r="A1871" s="818"/>
      <c r="B1871" s="819"/>
      <c r="C1871" s="830" t="s">
        <v>433</v>
      </c>
      <c r="D1871" s="819"/>
      <c r="E1871" s="715" t="s">
        <v>2694</v>
      </c>
      <c r="F1871" s="709" t="s">
        <v>2263</v>
      </c>
      <c r="G1871" s="709" t="s">
        <v>2263</v>
      </c>
      <c r="H1871" s="709" t="s">
        <v>2263</v>
      </c>
      <c r="I1871" s="709" t="s">
        <v>2263</v>
      </c>
      <c r="J1871" s="709" t="s">
        <v>2263</v>
      </c>
      <c r="K1871" s="709" t="s">
        <v>2263</v>
      </c>
      <c r="L1871" s="709" t="s">
        <v>2263</v>
      </c>
      <c r="M1871" s="709" t="s">
        <v>2263</v>
      </c>
      <c r="N1871" s="709" t="s">
        <v>2263</v>
      </c>
      <c r="O1871" s="709" t="s">
        <v>2263</v>
      </c>
      <c r="P1871" s="709" t="s">
        <v>2263</v>
      </c>
      <c r="Q1871" s="709" t="s">
        <v>2263</v>
      </c>
      <c r="R1871" s="709" t="s">
        <v>2263</v>
      </c>
      <c r="S1871" s="709" t="s">
        <v>2263</v>
      </c>
      <c r="T1871" s="709" t="s">
        <v>2263</v>
      </c>
      <c r="U1871" s="709" t="s">
        <v>2263</v>
      </c>
      <c r="V1871" s="709" t="s">
        <v>2263</v>
      </c>
      <c r="W1871" s="709" t="s">
        <v>2263</v>
      </c>
      <c r="X1871" s="709" t="s">
        <v>2263</v>
      </c>
      <c r="Y1871" s="709" t="s">
        <v>2263</v>
      </c>
      <c r="Z1871" s="709" t="s">
        <v>2263</v>
      </c>
      <c r="AA1871" s="709" t="s">
        <v>2263</v>
      </c>
      <c r="AB1871" s="709" t="s">
        <v>2263</v>
      </c>
      <c r="AC1871" s="709" t="s">
        <v>2263</v>
      </c>
      <c r="AD1871" s="709" t="s">
        <v>2263</v>
      </c>
      <c r="AE1871" s="709" t="s">
        <v>2263</v>
      </c>
      <c r="AF1871" s="709" t="s">
        <v>2263</v>
      </c>
      <c r="AG1871" s="709" t="s">
        <v>2263</v>
      </c>
      <c r="AH1871" s="709" t="s">
        <v>2263</v>
      </c>
      <c r="AI1871" s="709" t="s">
        <v>2263</v>
      </c>
      <c r="AJ1871" s="709" t="s">
        <v>2263</v>
      </c>
      <c r="AK1871" s="709" t="s">
        <v>2263</v>
      </c>
      <c r="AL1871" s="709" t="s">
        <v>2263</v>
      </c>
      <c r="AM1871" s="709" t="s">
        <v>2263</v>
      </c>
      <c r="AN1871" s="819"/>
      <c r="AO1871" s="726"/>
      <c r="AP1871" s="726"/>
      <c r="AQ1871" s="726"/>
      <c r="AR1871" s="726"/>
      <c r="AS1871" s="726"/>
      <c r="AT1871" s="726"/>
      <c r="AU1871" s="726"/>
      <c r="AV1871" s="726"/>
      <c r="AW1871" s="726"/>
      <c r="AX1871" s="726"/>
      <c r="AY1871" s="726"/>
      <c r="AZ1871" s="726"/>
      <c r="BA1871" s="726"/>
      <c r="BB1871" s="726"/>
      <c r="BC1871" s="726"/>
      <c r="BD1871" s="726"/>
      <c r="BE1871" s="726"/>
      <c r="BF1871" s="726"/>
      <c r="BG1871" s="726"/>
      <c r="BH1871" s="726"/>
      <c r="BI1871" s="726"/>
      <c r="BJ1871" s="726"/>
      <c r="BK1871" s="726"/>
      <c r="BL1871" s="726"/>
    </row>
    <row r="1872" spans="1:64" ht="13.5" customHeight="1" outlineLevel="1" x14ac:dyDescent="0.25">
      <c r="A1872" s="818"/>
      <c r="B1872" s="819"/>
      <c r="C1872" s="830" t="s">
        <v>198</v>
      </c>
      <c r="D1872" s="819"/>
      <c r="E1872" s="715" t="s">
        <v>2695</v>
      </c>
      <c r="F1872" s="709" t="s">
        <v>2263</v>
      </c>
      <c r="G1872" s="709" t="s">
        <v>2263</v>
      </c>
      <c r="H1872" s="709" t="s">
        <v>2263</v>
      </c>
      <c r="I1872" s="709" t="s">
        <v>2263</v>
      </c>
      <c r="J1872" s="709" t="s">
        <v>2263</v>
      </c>
      <c r="K1872" s="709" t="s">
        <v>2263</v>
      </c>
      <c r="L1872" s="709" t="s">
        <v>2263</v>
      </c>
      <c r="M1872" s="709" t="s">
        <v>2263</v>
      </c>
      <c r="N1872" s="709" t="s">
        <v>2263</v>
      </c>
      <c r="O1872" s="709" t="s">
        <v>2263</v>
      </c>
      <c r="P1872" s="709" t="s">
        <v>2263</v>
      </c>
      <c r="Q1872" s="709" t="s">
        <v>2263</v>
      </c>
      <c r="R1872" s="709" t="s">
        <v>2263</v>
      </c>
      <c r="S1872" s="709" t="s">
        <v>2263</v>
      </c>
      <c r="T1872" s="709" t="s">
        <v>2263</v>
      </c>
      <c r="U1872" s="709" t="s">
        <v>2263</v>
      </c>
      <c r="V1872" s="709" t="s">
        <v>2263</v>
      </c>
      <c r="W1872" s="709" t="s">
        <v>2263</v>
      </c>
      <c r="X1872" s="709" t="s">
        <v>2263</v>
      </c>
      <c r="Y1872" s="709" t="s">
        <v>2263</v>
      </c>
      <c r="Z1872" s="709" t="s">
        <v>2263</v>
      </c>
      <c r="AA1872" s="709" t="s">
        <v>2263</v>
      </c>
      <c r="AB1872" s="709" t="s">
        <v>2263</v>
      </c>
      <c r="AC1872" s="709" t="s">
        <v>2263</v>
      </c>
      <c r="AD1872" s="709" t="s">
        <v>2263</v>
      </c>
      <c r="AE1872" s="709" t="s">
        <v>2263</v>
      </c>
      <c r="AF1872" s="709" t="s">
        <v>2263</v>
      </c>
      <c r="AG1872" s="709" t="s">
        <v>2263</v>
      </c>
      <c r="AH1872" s="709" t="s">
        <v>2263</v>
      </c>
      <c r="AI1872" s="709" t="s">
        <v>2263</v>
      </c>
      <c r="AJ1872" s="709" t="s">
        <v>2263</v>
      </c>
      <c r="AK1872" s="709" t="s">
        <v>2263</v>
      </c>
      <c r="AL1872" s="709" t="s">
        <v>2263</v>
      </c>
      <c r="AM1872" s="709" t="s">
        <v>2263</v>
      </c>
      <c r="AN1872" s="819"/>
      <c r="AO1872" s="726"/>
      <c r="AP1872" s="726"/>
      <c r="AQ1872" s="726"/>
      <c r="AR1872" s="726"/>
      <c r="AS1872" s="726"/>
      <c r="AT1872" s="726"/>
      <c r="AU1872" s="726"/>
      <c r="AV1872" s="726"/>
      <c r="AW1872" s="726"/>
      <c r="AX1872" s="726"/>
      <c r="AY1872" s="726"/>
      <c r="AZ1872" s="726"/>
      <c r="BA1872" s="726"/>
      <c r="BB1872" s="726"/>
      <c r="BC1872" s="726"/>
      <c r="BD1872" s="726"/>
      <c r="BE1872" s="726"/>
      <c r="BF1872" s="726"/>
      <c r="BG1872" s="726"/>
      <c r="BH1872" s="726"/>
      <c r="BI1872" s="726"/>
      <c r="BJ1872" s="726"/>
      <c r="BK1872" s="726"/>
      <c r="BL1872" s="726"/>
    </row>
    <row r="1873" spans="1:64" ht="13.5" customHeight="1" outlineLevel="1" x14ac:dyDescent="0.25">
      <c r="A1873" s="818"/>
      <c r="B1873" s="819"/>
      <c r="C1873" s="830" t="s">
        <v>1755</v>
      </c>
      <c r="D1873" s="819"/>
      <c r="E1873" s="715" t="s">
        <v>2696</v>
      </c>
      <c r="F1873" s="709" t="s">
        <v>2263</v>
      </c>
      <c r="G1873" s="709" t="s">
        <v>2263</v>
      </c>
      <c r="H1873" s="709" t="s">
        <v>2263</v>
      </c>
      <c r="I1873" s="709" t="s">
        <v>2263</v>
      </c>
      <c r="J1873" s="709" t="s">
        <v>2263</v>
      </c>
      <c r="K1873" s="709" t="s">
        <v>2263</v>
      </c>
      <c r="L1873" s="709" t="s">
        <v>2263</v>
      </c>
      <c r="M1873" s="709" t="s">
        <v>2263</v>
      </c>
      <c r="N1873" s="709" t="s">
        <v>2263</v>
      </c>
      <c r="O1873" s="709" t="s">
        <v>2263</v>
      </c>
      <c r="P1873" s="709" t="s">
        <v>2263</v>
      </c>
      <c r="Q1873" s="709" t="s">
        <v>2263</v>
      </c>
      <c r="R1873" s="709" t="s">
        <v>2263</v>
      </c>
      <c r="S1873" s="709" t="s">
        <v>2263</v>
      </c>
      <c r="T1873" s="709" t="s">
        <v>2263</v>
      </c>
      <c r="U1873" s="709" t="s">
        <v>2263</v>
      </c>
      <c r="V1873" s="709" t="s">
        <v>2263</v>
      </c>
      <c r="W1873" s="709" t="s">
        <v>2263</v>
      </c>
      <c r="X1873" s="709" t="s">
        <v>2263</v>
      </c>
      <c r="Y1873" s="709" t="s">
        <v>2263</v>
      </c>
      <c r="Z1873" s="709" t="s">
        <v>2263</v>
      </c>
      <c r="AA1873" s="709" t="s">
        <v>2263</v>
      </c>
      <c r="AB1873" s="709" t="s">
        <v>2263</v>
      </c>
      <c r="AC1873" s="709" t="s">
        <v>2263</v>
      </c>
      <c r="AD1873" s="709" t="s">
        <v>2263</v>
      </c>
      <c r="AE1873" s="709" t="s">
        <v>2263</v>
      </c>
      <c r="AF1873" s="709" t="s">
        <v>2263</v>
      </c>
      <c r="AG1873" s="709" t="s">
        <v>2263</v>
      </c>
      <c r="AH1873" s="709" t="s">
        <v>2263</v>
      </c>
      <c r="AI1873" s="709" t="s">
        <v>2263</v>
      </c>
      <c r="AJ1873" s="709" t="s">
        <v>2263</v>
      </c>
      <c r="AK1873" s="709" t="s">
        <v>2263</v>
      </c>
      <c r="AL1873" s="709" t="s">
        <v>2263</v>
      </c>
      <c r="AM1873" s="709" t="s">
        <v>2263</v>
      </c>
      <c r="AN1873" s="819"/>
      <c r="AO1873" s="726"/>
      <c r="AP1873" s="726"/>
      <c r="AQ1873" s="726"/>
      <c r="AR1873" s="726"/>
      <c r="AS1873" s="726"/>
      <c r="AT1873" s="726"/>
      <c r="AU1873" s="726"/>
      <c r="AV1873" s="726"/>
      <c r="AW1873" s="726"/>
      <c r="AX1873" s="726"/>
      <c r="AY1873" s="726"/>
      <c r="AZ1873" s="726"/>
      <c r="BA1873" s="726"/>
      <c r="BB1873" s="726"/>
      <c r="BC1873" s="726"/>
      <c r="BD1873" s="726"/>
      <c r="BE1873" s="726"/>
      <c r="BF1873" s="726"/>
      <c r="BG1873" s="726"/>
      <c r="BH1873" s="726"/>
      <c r="BI1873" s="726"/>
      <c r="BJ1873" s="726"/>
      <c r="BK1873" s="726"/>
      <c r="BL1873" s="726"/>
    </row>
    <row r="1874" spans="1:64" ht="13.5" customHeight="1" outlineLevel="1" x14ac:dyDescent="0.25">
      <c r="A1874" s="818"/>
      <c r="B1874" s="819"/>
      <c r="C1874" s="830" t="s">
        <v>155</v>
      </c>
      <c r="D1874" s="819"/>
      <c r="E1874" s="715" t="s">
        <v>2697</v>
      </c>
      <c r="F1874" s="709" t="s">
        <v>2263</v>
      </c>
      <c r="G1874" s="709" t="s">
        <v>2263</v>
      </c>
      <c r="H1874" s="709" t="s">
        <v>2263</v>
      </c>
      <c r="I1874" s="709" t="s">
        <v>2263</v>
      </c>
      <c r="J1874" s="709" t="s">
        <v>2263</v>
      </c>
      <c r="K1874" s="709" t="s">
        <v>2263</v>
      </c>
      <c r="L1874" s="709" t="s">
        <v>2263</v>
      </c>
      <c r="M1874" s="709" t="s">
        <v>2263</v>
      </c>
      <c r="N1874" s="709" t="s">
        <v>2263</v>
      </c>
      <c r="O1874" s="709" t="s">
        <v>2263</v>
      </c>
      <c r="P1874" s="709" t="s">
        <v>2263</v>
      </c>
      <c r="Q1874" s="709" t="s">
        <v>2263</v>
      </c>
      <c r="R1874" s="709" t="s">
        <v>2263</v>
      </c>
      <c r="S1874" s="709" t="s">
        <v>2263</v>
      </c>
      <c r="T1874" s="709" t="s">
        <v>2263</v>
      </c>
      <c r="U1874" s="709" t="s">
        <v>2263</v>
      </c>
      <c r="V1874" s="709" t="s">
        <v>2263</v>
      </c>
      <c r="W1874" s="709" t="s">
        <v>2263</v>
      </c>
      <c r="X1874" s="709" t="s">
        <v>2263</v>
      </c>
      <c r="Y1874" s="709" t="s">
        <v>2263</v>
      </c>
      <c r="Z1874" s="709" t="s">
        <v>2263</v>
      </c>
      <c r="AA1874" s="709" t="s">
        <v>2263</v>
      </c>
      <c r="AB1874" s="709" t="s">
        <v>2263</v>
      </c>
      <c r="AC1874" s="709" t="s">
        <v>2263</v>
      </c>
      <c r="AD1874" s="709" t="s">
        <v>2263</v>
      </c>
      <c r="AE1874" s="709" t="s">
        <v>2263</v>
      </c>
      <c r="AF1874" s="709" t="s">
        <v>2263</v>
      </c>
      <c r="AG1874" s="709" t="s">
        <v>2263</v>
      </c>
      <c r="AH1874" s="709" t="s">
        <v>2263</v>
      </c>
      <c r="AI1874" s="709" t="s">
        <v>2263</v>
      </c>
      <c r="AJ1874" s="709" t="s">
        <v>2263</v>
      </c>
      <c r="AK1874" s="709" t="s">
        <v>2263</v>
      </c>
      <c r="AL1874" s="709" t="s">
        <v>2263</v>
      </c>
      <c r="AM1874" s="709" t="s">
        <v>2263</v>
      </c>
      <c r="AN1874" s="819"/>
      <c r="AO1874" s="726"/>
      <c r="AP1874" s="726"/>
      <c r="AQ1874" s="726"/>
      <c r="AR1874" s="726"/>
      <c r="AS1874" s="726"/>
      <c r="AT1874" s="726"/>
      <c r="AU1874" s="726"/>
      <c r="AV1874" s="726"/>
      <c r="AW1874" s="726"/>
      <c r="AX1874" s="726"/>
      <c r="AY1874" s="726"/>
      <c r="AZ1874" s="726"/>
      <c r="BA1874" s="726"/>
      <c r="BB1874" s="726"/>
      <c r="BC1874" s="726"/>
      <c r="BD1874" s="726"/>
      <c r="BE1874" s="726"/>
      <c r="BF1874" s="726"/>
      <c r="BG1874" s="726"/>
      <c r="BH1874" s="726"/>
      <c r="BI1874" s="726"/>
      <c r="BJ1874" s="726"/>
      <c r="BK1874" s="726"/>
      <c r="BL1874" s="726"/>
    </row>
    <row r="1875" spans="1:64" ht="13.5" customHeight="1" outlineLevel="1" x14ac:dyDescent="0.25">
      <c r="A1875" s="818"/>
      <c r="B1875" s="819"/>
      <c r="C1875" s="830" t="s">
        <v>157</v>
      </c>
      <c r="D1875" s="819"/>
      <c r="E1875" s="715" t="s">
        <v>2698</v>
      </c>
      <c r="F1875" s="709" t="s">
        <v>2263</v>
      </c>
      <c r="G1875" s="709" t="s">
        <v>2263</v>
      </c>
      <c r="H1875" s="709" t="s">
        <v>2263</v>
      </c>
      <c r="I1875" s="709" t="s">
        <v>2263</v>
      </c>
      <c r="J1875" s="709" t="s">
        <v>2263</v>
      </c>
      <c r="K1875" s="709" t="s">
        <v>2263</v>
      </c>
      <c r="L1875" s="709" t="s">
        <v>2263</v>
      </c>
      <c r="M1875" s="709" t="s">
        <v>2263</v>
      </c>
      <c r="N1875" s="709" t="s">
        <v>2263</v>
      </c>
      <c r="O1875" s="709" t="s">
        <v>2263</v>
      </c>
      <c r="P1875" s="709" t="s">
        <v>2263</v>
      </c>
      <c r="Q1875" s="709" t="s">
        <v>2263</v>
      </c>
      <c r="R1875" s="709" t="s">
        <v>2263</v>
      </c>
      <c r="S1875" s="709" t="s">
        <v>2263</v>
      </c>
      <c r="T1875" s="709" t="s">
        <v>2263</v>
      </c>
      <c r="U1875" s="709" t="s">
        <v>2263</v>
      </c>
      <c r="V1875" s="709" t="s">
        <v>2263</v>
      </c>
      <c r="W1875" s="709" t="s">
        <v>2263</v>
      </c>
      <c r="X1875" s="709" t="s">
        <v>2263</v>
      </c>
      <c r="Y1875" s="709" t="s">
        <v>2263</v>
      </c>
      <c r="Z1875" s="709" t="s">
        <v>2263</v>
      </c>
      <c r="AA1875" s="709" t="s">
        <v>2263</v>
      </c>
      <c r="AB1875" s="709" t="s">
        <v>2263</v>
      </c>
      <c r="AC1875" s="709" t="s">
        <v>2263</v>
      </c>
      <c r="AD1875" s="709" t="s">
        <v>2263</v>
      </c>
      <c r="AE1875" s="709" t="s">
        <v>2263</v>
      </c>
      <c r="AF1875" s="709" t="s">
        <v>2263</v>
      </c>
      <c r="AG1875" s="709" t="s">
        <v>2263</v>
      </c>
      <c r="AH1875" s="709" t="s">
        <v>2263</v>
      </c>
      <c r="AI1875" s="709" t="s">
        <v>2263</v>
      </c>
      <c r="AJ1875" s="709" t="s">
        <v>2263</v>
      </c>
      <c r="AK1875" s="709" t="s">
        <v>2263</v>
      </c>
      <c r="AL1875" s="709" t="s">
        <v>2263</v>
      </c>
      <c r="AM1875" s="709" t="s">
        <v>2263</v>
      </c>
      <c r="AN1875" s="819"/>
      <c r="AO1875" s="726"/>
      <c r="AP1875" s="726"/>
      <c r="AQ1875" s="726"/>
      <c r="AR1875" s="726"/>
      <c r="AS1875" s="726"/>
      <c r="AT1875" s="726"/>
      <c r="AU1875" s="726"/>
      <c r="AV1875" s="726"/>
      <c r="AW1875" s="726"/>
      <c r="AX1875" s="726"/>
      <c r="AY1875" s="726"/>
      <c r="AZ1875" s="726"/>
      <c r="BA1875" s="726"/>
      <c r="BB1875" s="726"/>
      <c r="BC1875" s="726"/>
      <c r="BD1875" s="726"/>
      <c r="BE1875" s="726"/>
      <c r="BF1875" s="726"/>
      <c r="BG1875" s="726"/>
      <c r="BH1875" s="726"/>
      <c r="BI1875" s="726"/>
      <c r="BJ1875" s="726"/>
      <c r="BK1875" s="726"/>
      <c r="BL1875" s="726"/>
    </row>
    <row r="1876" spans="1:64" ht="13.5" customHeight="1" outlineLevel="1" x14ac:dyDescent="0.25">
      <c r="A1876" s="818"/>
      <c r="B1876" s="819"/>
      <c r="C1876" s="830" t="s">
        <v>2</v>
      </c>
      <c r="D1876" s="819"/>
      <c r="E1876" s="715" t="s">
        <v>2699</v>
      </c>
      <c r="F1876" s="709" t="s">
        <v>2263</v>
      </c>
      <c r="G1876" s="709" t="s">
        <v>2263</v>
      </c>
      <c r="H1876" s="709" t="s">
        <v>2263</v>
      </c>
      <c r="I1876" s="709" t="s">
        <v>2263</v>
      </c>
      <c r="J1876" s="709" t="s">
        <v>2263</v>
      </c>
      <c r="K1876" s="709" t="s">
        <v>2263</v>
      </c>
      <c r="L1876" s="709" t="s">
        <v>2263</v>
      </c>
      <c r="M1876" s="709" t="s">
        <v>2263</v>
      </c>
      <c r="N1876" s="709" t="s">
        <v>2263</v>
      </c>
      <c r="O1876" s="709" t="s">
        <v>2263</v>
      </c>
      <c r="P1876" s="709" t="s">
        <v>2263</v>
      </c>
      <c r="Q1876" s="709" t="s">
        <v>2263</v>
      </c>
      <c r="R1876" s="709" t="s">
        <v>2263</v>
      </c>
      <c r="S1876" s="709" t="s">
        <v>2263</v>
      </c>
      <c r="T1876" s="709" t="s">
        <v>2263</v>
      </c>
      <c r="U1876" s="709" t="s">
        <v>2263</v>
      </c>
      <c r="V1876" s="709" t="s">
        <v>2263</v>
      </c>
      <c r="W1876" s="709" t="s">
        <v>2263</v>
      </c>
      <c r="X1876" s="709" t="s">
        <v>2263</v>
      </c>
      <c r="Y1876" s="709" t="s">
        <v>2263</v>
      </c>
      <c r="Z1876" s="709" t="s">
        <v>2263</v>
      </c>
      <c r="AA1876" s="709" t="s">
        <v>2263</v>
      </c>
      <c r="AB1876" s="709" t="s">
        <v>2263</v>
      </c>
      <c r="AC1876" s="709" t="s">
        <v>2263</v>
      </c>
      <c r="AD1876" s="709" t="s">
        <v>2263</v>
      </c>
      <c r="AE1876" s="709" t="s">
        <v>2263</v>
      </c>
      <c r="AF1876" s="709" t="s">
        <v>2263</v>
      </c>
      <c r="AG1876" s="709" t="s">
        <v>2263</v>
      </c>
      <c r="AH1876" s="709" t="s">
        <v>2263</v>
      </c>
      <c r="AI1876" s="709" t="s">
        <v>2263</v>
      </c>
      <c r="AJ1876" s="709" t="s">
        <v>2263</v>
      </c>
      <c r="AK1876" s="709" t="s">
        <v>2263</v>
      </c>
      <c r="AL1876" s="709" t="s">
        <v>2263</v>
      </c>
      <c r="AM1876" s="709" t="s">
        <v>2263</v>
      </c>
      <c r="AN1876" s="819"/>
      <c r="AO1876" s="726"/>
      <c r="AP1876" s="726"/>
      <c r="AQ1876" s="726"/>
      <c r="AR1876" s="726"/>
      <c r="AS1876" s="726"/>
      <c r="AT1876" s="726"/>
      <c r="AU1876" s="726"/>
      <c r="AV1876" s="726"/>
      <c r="AW1876" s="726"/>
      <c r="AX1876" s="726"/>
      <c r="AY1876" s="726"/>
      <c r="AZ1876" s="726"/>
      <c r="BA1876" s="726"/>
      <c r="BB1876" s="726"/>
      <c r="BC1876" s="726"/>
      <c r="BD1876" s="726"/>
      <c r="BE1876" s="726"/>
      <c r="BF1876" s="726"/>
      <c r="BG1876" s="726"/>
      <c r="BH1876" s="726"/>
      <c r="BI1876" s="726"/>
      <c r="BJ1876" s="726"/>
      <c r="BK1876" s="726"/>
      <c r="BL1876" s="726"/>
    </row>
    <row r="1877" spans="1:64" ht="13.5" customHeight="1" outlineLevel="1" x14ac:dyDescent="0.25">
      <c r="A1877" s="818"/>
      <c r="B1877" s="819"/>
      <c r="C1877" s="829" t="s">
        <v>158</v>
      </c>
      <c r="D1877" s="819"/>
      <c r="E1877" s="715" t="s">
        <v>2700</v>
      </c>
      <c r="F1877" s="709" t="s">
        <v>2263</v>
      </c>
      <c r="G1877" s="709" t="s">
        <v>2263</v>
      </c>
      <c r="H1877" s="709" t="s">
        <v>2263</v>
      </c>
      <c r="I1877" s="709" t="s">
        <v>2263</v>
      </c>
      <c r="J1877" s="709" t="s">
        <v>2263</v>
      </c>
      <c r="K1877" s="709" t="s">
        <v>2263</v>
      </c>
      <c r="L1877" s="709" t="s">
        <v>2263</v>
      </c>
      <c r="M1877" s="709" t="s">
        <v>2263</v>
      </c>
      <c r="N1877" s="709" t="s">
        <v>2263</v>
      </c>
      <c r="O1877" s="709" t="s">
        <v>2263</v>
      </c>
      <c r="P1877" s="709" t="s">
        <v>2263</v>
      </c>
      <c r="Q1877" s="709" t="s">
        <v>2263</v>
      </c>
      <c r="R1877" s="709" t="s">
        <v>2263</v>
      </c>
      <c r="S1877" s="709" t="s">
        <v>2263</v>
      </c>
      <c r="T1877" s="709" t="s">
        <v>2263</v>
      </c>
      <c r="U1877" s="709" t="s">
        <v>2263</v>
      </c>
      <c r="V1877" s="709" t="s">
        <v>2263</v>
      </c>
      <c r="W1877" s="709" t="s">
        <v>2263</v>
      </c>
      <c r="X1877" s="709" t="s">
        <v>2263</v>
      </c>
      <c r="Y1877" s="709" t="s">
        <v>2263</v>
      </c>
      <c r="Z1877" s="709" t="s">
        <v>2263</v>
      </c>
      <c r="AA1877" s="709" t="s">
        <v>2263</v>
      </c>
      <c r="AB1877" s="709" t="s">
        <v>2263</v>
      </c>
      <c r="AC1877" s="709" t="s">
        <v>2263</v>
      </c>
      <c r="AD1877" s="709" t="s">
        <v>2263</v>
      </c>
      <c r="AE1877" s="709" t="s">
        <v>2263</v>
      </c>
      <c r="AF1877" s="709" t="s">
        <v>2263</v>
      </c>
      <c r="AG1877" s="709" t="s">
        <v>2263</v>
      </c>
      <c r="AH1877" s="709" t="s">
        <v>2263</v>
      </c>
      <c r="AI1877" s="709" t="s">
        <v>2263</v>
      </c>
      <c r="AJ1877" s="709" t="s">
        <v>2263</v>
      </c>
      <c r="AK1877" s="709" t="s">
        <v>2263</v>
      </c>
      <c r="AL1877" s="709" t="s">
        <v>2263</v>
      </c>
      <c r="AM1877" s="709" t="s">
        <v>2263</v>
      </c>
      <c r="AN1877" s="819"/>
      <c r="AO1877" s="726"/>
      <c r="AP1877" s="726"/>
      <c r="AQ1877" s="726"/>
      <c r="AR1877" s="726"/>
      <c r="AS1877" s="726"/>
      <c r="AT1877" s="726"/>
      <c r="AU1877" s="726"/>
      <c r="AV1877" s="726"/>
      <c r="AW1877" s="726"/>
      <c r="AX1877" s="726"/>
      <c r="AY1877" s="726"/>
      <c r="AZ1877" s="726"/>
      <c r="BA1877" s="726"/>
      <c r="BB1877" s="726"/>
      <c r="BC1877" s="726"/>
      <c r="BD1877" s="726"/>
      <c r="BE1877" s="726"/>
      <c r="BF1877" s="726"/>
      <c r="BG1877" s="726"/>
      <c r="BH1877" s="726"/>
      <c r="BI1877" s="726"/>
      <c r="BJ1877" s="726"/>
      <c r="BK1877" s="726"/>
      <c r="BL1877" s="726"/>
    </row>
    <row r="1878" spans="1:64" ht="13.5" customHeight="1" outlineLevel="1" x14ac:dyDescent="0.25">
      <c r="A1878" s="818"/>
      <c r="B1878" s="819"/>
      <c r="C1878" s="822" t="s">
        <v>159</v>
      </c>
      <c r="D1878" s="819"/>
      <c r="E1878" s="715" t="s">
        <v>2701</v>
      </c>
      <c r="F1878" s="709" t="s">
        <v>2263</v>
      </c>
      <c r="G1878" s="709" t="s">
        <v>2263</v>
      </c>
      <c r="H1878" s="709" t="s">
        <v>2263</v>
      </c>
      <c r="I1878" s="709" t="s">
        <v>2263</v>
      </c>
      <c r="J1878" s="709" t="s">
        <v>2263</v>
      </c>
      <c r="K1878" s="709" t="s">
        <v>2263</v>
      </c>
      <c r="L1878" s="709" t="s">
        <v>2263</v>
      </c>
      <c r="M1878" s="709" t="s">
        <v>2263</v>
      </c>
      <c r="N1878" s="709" t="s">
        <v>2263</v>
      </c>
      <c r="O1878" s="709" t="s">
        <v>2263</v>
      </c>
      <c r="P1878" s="709" t="s">
        <v>2263</v>
      </c>
      <c r="Q1878" s="709" t="s">
        <v>2263</v>
      </c>
      <c r="R1878" s="709" t="s">
        <v>2263</v>
      </c>
      <c r="S1878" s="709" t="s">
        <v>2263</v>
      </c>
      <c r="T1878" s="709" t="s">
        <v>2263</v>
      </c>
      <c r="U1878" s="709" t="s">
        <v>2263</v>
      </c>
      <c r="V1878" s="709" t="s">
        <v>2263</v>
      </c>
      <c r="W1878" s="709" t="s">
        <v>2263</v>
      </c>
      <c r="X1878" s="709" t="s">
        <v>2263</v>
      </c>
      <c r="Y1878" s="709" t="s">
        <v>2263</v>
      </c>
      <c r="Z1878" s="709" t="s">
        <v>2263</v>
      </c>
      <c r="AA1878" s="709" t="s">
        <v>2263</v>
      </c>
      <c r="AB1878" s="709" t="s">
        <v>2263</v>
      </c>
      <c r="AC1878" s="709" t="s">
        <v>2263</v>
      </c>
      <c r="AD1878" s="709" t="s">
        <v>2263</v>
      </c>
      <c r="AE1878" s="709" t="s">
        <v>2263</v>
      </c>
      <c r="AF1878" s="709" t="s">
        <v>2263</v>
      </c>
      <c r="AG1878" s="709" t="s">
        <v>2263</v>
      </c>
      <c r="AH1878" s="709" t="s">
        <v>2263</v>
      </c>
      <c r="AI1878" s="709" t="s">
        <v>2263</v>
      </c>
      <c r="AJ1878" s="709" t="s">
        <v>2263</v>
      </c>
      <c r="AK1878" s="709" t="s">
        <v>2263</v>
      </c>
      <c r="AL1878" s="709" t="s">
        <v>2263</v>
      </c>
      <c r="AM1878" s="709" t="s">
        <v>2263</v>
      </c>
      <c r="AN1878" s="819"/>
      <c r="AO1878" s="726"/>
      <c r="AP1878" s="726"/>
      <c r="AQ1878" s="726"/>
      <c r="AR1878" s="726"/>
      <c r="AS1878" s="726"/>
      <c r="AT1878" s="726"/>
      <c r="AU1878" s="726"/>
      <c r="AV1878" s="726"/>
      <c r="AW1878" s="726"/>
      <c r="AX1878" s="726"/>
      <c r="AY1878" s="726"/>
      <c r="AZ1878" s="726"/>
      <c r="BA1878" s="726"/>
      <c r="BB1878" s="726"/>
      <c r="BC1878" s="726"/>
      <c r="BD1878" s="726"/>
      <c r="BE1878" s="726"/>
      <c r="BF1878" s="726"/>
      <c r="BG1878" s="726"/>
      <c r="BH1878" s="726"/>
      <c r="BI1878" s="726"/>
      <c r="BJ1878" s="726"/>
      <c r="BK1878" s="726"/>
      <c r="BL1878" s="726"/>
    </row>
    <row r="1879" spans="1:64" ht="13.5" customHeight="1" outlineLevel="1" x14ac:dyDescent="0.25">
      <c r="A1879" s="818"/>
      <c r="B1879" s="819"/>
      <c r="C1879" s="830" t="s">
        <v>62</v>
      </c>
      <c r="D1879" s="819"/>
      <c r="E1879" s="715" t="s">
        <v>2702</v>
      </c>
      <c r="F1879" s="709" t="s">
        <v>2263</v>
      </c>
      <c r="G1879" s="709" t="s">
        <v>2263</v>
      </c>
      <c r="H1879" s="709" t="s">
        <v>2263</v>
      </c>
      <c r="I1879" s="709" t="s">
        <v>2263</v>
      </c>
      <c r="J1879" s="709" t="s">
        <v>2263</v>
      </c>
      <c r="K1879" s="709" t="s">
        <v>2263</v>
      </c>
      <c r="L1879" s="709" t="s">
        <v>2263</v>
      </c>
      <c r="M1879" s="709" t="s">
        <v>2263</v>
      </c>
      <c r="N1879" s="709" t="s">
        <v>2263</v>
      </c>
      <c r="O1879" s="709" t="s">
        <v>2263</v>
      </c>
      <c r="P1879" s="709" t="s">
        <v>2263</v>
      </c>
      <c r="Q1879" s="709" t="s">
        <v>2263</v>
      </c>
      <c r="R1879" s="709" t="s">
        <v>2263</v>
      </c>
      <c r="S1879" s="709" t="s">
        <v>2263</v>
      </c>
      <c r="T1879" s="709" t="s">
        <v>2263</v>
      </c>
      <c r="U1879" s="709" t="s">
        <v>2263</v>
      </c>
      <c r="V1879" s="709" t="s">
        <v>2263</v>
      </c>
      <c r="W1879" s="709" t="s">
        <v>2263</v>
      </c>
      <c r="X1879" s="709" t="s">
        <v>2263</v>
      </c>
      <c r="Y1879" s="709" t="s">
        <v>2263</v>
      </c>
      <c r="Z1879" s="709" t="s">
        <v>2263</v>
      </c>
      <c r="AA1879" s="709" t="s">
        <v>2263</v>
      </c>
      <c r="AB1879" s="709" t="s">
        <v>2263</v>
      </c>
      <c r="AC1879" s="709" t="s">
        <v>2263</v>
      </c>
      <c r="AD1879" s="709" t="s">
        <v>2263</v>
      </c>
      <c r="AE1879" s="709" t="s">
        <v>2263</v>
      </c>
      <c r="AF1879" s="709" t="s">
        <v>2263</v>
      </c>
      <c r="AG1879" s="709" t="s">
        <v>2263</v>
      </c>
      <c r="AH1879" s="709" t="s">
        <v>2263</v>
      </c>
      <c r="AI1879" s="709" t="s">
        <v>2263</v>
      </c>
      <c r="AJ1879" s="709" t="s">
        <v>2263</v>
      </c>
      <c r="AK1879" s="709" t="s">
        <v>2263</v>
      </c>
      <c r="AL1879" s="709" t="s">
        <v>2263</v>
      </c>
      <c r="AM1879" s="709" t="s">
        <v>2263</v>
      </c>
      <c r="AN1879" s="819"/>
      <c r="AO1879" s="726"/>
      <c r="AP1879" s="726"/>
      <c r="AQ1879" s="726"/>
      <c r="AR1879" s="726"/>
      <c r="AS1879" s="726"/>
      <c r="AT1879" s="726"/>
      <c r="AU1879" s="726"/>
      <c r="AV1879" s="726"/>
      <c r="AW1879" s="726"/>
      <c r="AX1879" s="726"/>
      <c r="AY1879" s="726"/>
      <c r="AZ1879" s="726"/>
      <c r="BA1879" s="726"/>
      <c r="BB1879" s="726"/>
      <c r="BC1879" s="726"/>
      <c r="BD1879" s="726"/>
      <c r="BE1879" s="726"/>
      <c r="BF1879" s="726"/>
      <c r="BG1879" s="726"/>
      <c r="BH1879" s="726"/>
      <c r="BI1879" s="726"/>
      <c r="BJ1879" s="726"/>
      <c r="BK1879" s="726"/>
      <c r="BL1879" s="726"/>
    </row>
    <row r="1880" spans="1:64" ht="13.5" customHeight="1" outlineLevel="1" x14ac:dyDescent="0.25">
      <c r="A1880" s="818"/>
      <c r="B1880" s="819"/>
      <c r="C1880" s="830" t="s">
        <v>161</v>
      </c>
      <c r="D1880" s="819"/>
      <c r="E1880" s="715" t="s">
        <v>2703</v>
      </c>
      <c r="F1880" s="709" t="s">
        <v>2263</v>
      </c>
      <c r="G1880" s="709" t="s">
        <v>2263</v>
      </c>
      <c r="H1880" s="709" t="s">
        <v>2263</v>
      </c>
      <c r="I1880" s="709" t="s">
        <v>2263</v>
      </c>
      <c r="J1880" s="709" t="s">
        <v>2263</v>
      </c>
      <c r="K1880" s="709" t="s">
        <v>2263</v>
      </c>
      <c r="L1880" s="709" t="s">
        <v>2263</v>
      </c>
      <c r="M1880" s="709" t="s">
        <v>2263</v>
      </c>
      <c r="N1880" s="709" t="s">
        <v>2263</v>
      </c>
      <c r="O1880" s="709" t="s">
        <v>2263</v>
      </c>
      <c r="P1880" s="709" t="s">
        <v>2263</v>
      </c>
      <c r="Q1880" s="709" t="s">
        <v>2263</v>
      </c>
      <c r="R1880" s="709" t="s">
        <v>2263</v>
      </c>
      <c r="S1880" s="709" t="s">
        <v>2263</v>
      </c>
      <c r="T1880" s="709" t="s">
        <v>2263</v>
      </c>
      <c r="U1880" s="709" t="s">
        <v>2263</v>
      </c>
      <c r="V1880" s="709" t="s">
        <v>2263</v>
      </c>
      <c r="W1880" s="709" t="s">
        <v>2263</v>
      </c>
      <c r="X1880" s="709" t="s">
        <v>2263</v>
      </c>
      <c r="Y1880" s="709" t="s">
        <v>2263</v>
      </c>
      <c r="Z1880" s="709" t="s">
        <v>2263</v>
      </c>
      <c r="AA1880" s="709" t="s">
        <v>2263</v>
      </c>
      <c r="AB1880" s="709" t="s">
        <v>2263</v>
      </c>
      <c r="AC1880" s="709" t="s">
        <v>2263</v>
      </c>
      <c r="AD1880" s="709" t="s">
        <v>2263</v>
      </c>
      <c r="AE1880" s="709" t="s">
        <v>2263</v>
      </c>
      <c r="AF1880" s="709" t="s">
        <v>2263</v>
      </c>
      <c r="AG1880" s="709" t="s">
        <v>2263</v>
      </c>
      <c r="AH1880" s="709" t="s">
        <v>2263</v>
      </c>
      <c r="AI1880" s="709" t="s">
        <v>2263</v>
      </c>
      <c r="AJ1880" s="709" t="s">
        <v>2263</v>
      </c>
      <c r="AK1880" s="709" t="s">
        <v>2263</v>
      </c>
      <c r="AL1880" s="709" t="s">
        <v>2263</v>
      </c>
      <c r="AM1880" s="709" t="s">
        <v>2263</v>
      </c>
      <c r="AN1880" s="819"/>
      <c r="AO1880" s="726"/>
      <c r="AP1880" s="726"/>
      <c r="AQ1880" s="726"/>
      <c r="AR1880" s="726"/>
      <c r="AS1880" s="726"/>
      <c r="AT1880" s="726"/>
      <c r="AU1880" s="726"/>
      <c r="AV1880" s="726"/>
      <c r="AW1880" s="726"/>
      <c r="AX1880" s="726"/>
      <c r="AY1880" s="726"/>
      <c r="AZ1880" s="726"/>
      <c r="BA1880" s="726"/>
      <c r="BB1880" s="726"/>
      <c r="BC1880" s="726"/>
      <c r="BD1880" s="726"/>
      <c r="BE1880" s="726"/>
      <c r="BF1880" s="726"/>
      <c r="BG1880" s="726"/>
      <c r="BH1880" s="726"/>
      <c r="BI1880" s="726"/>
      <c r="BJ1880" s="726"/>
      <c r="BK1880" s="726"/>
      <c r="BL1880" s="726"/>
    </row>
    <row r="1881" spans="1:64" ht="13.5" customHeight="1" outlineLevel="1" x14ac:dyDescent="0.25">
      <c r="A1881" s="818"/>
      <c r="B1881" s="819"/>
      <c r="C1881" s="830" t="s">
        <v>435</v>
      </c>
      <c r="D1881" s="819"/>
      <c r="E1881" s="715" t="s">
        <v>2704</v>
      </c>
      <c r="F1881" s="709" t="s">
        <v>2263</v>
      </c>
      <c r="G1881" s="709" t="s">
        <v>2263</v>
      </c>
      <c r="H1881" s="709" t="s">
        <v>2263</v>
      </c>
      <c r="I1881" s="709" t="s">
        <v>2263</v>
      </c>
      <c r="J1881" s="709" t="s">
        <v>2263</v>
      </c>
      <c r="K1881" s="709" t="s">
        <v>2263</v>
      </c>
      <c r="L1881" s="709" t="s">
        <v>2263</v>
      </c>
      <c r="M1881" s="709" t="s">
        <v>2263</v>
      </c>
      <c r="N1881" s="709" t="s">
        <v>2263</v>
      </c>
      <c r="O1881" s="709" t="s">
        <v>2263</v>
      </c>
      <c r="P1881" s="709" t="s">
        <v>2263</v>
      </c>
      <c r="Q1881" s="709" t="s">
        <v>2263</v>
      </c>
      <c r="R1881" s="709" t="s">
        <v>2263</v>
      </c>
      <c r="S1881" s="709" t="s">
        <v>2263</v>
      </c>
      <c r="T1881" s="709" t="s">
        <v>2263</v>
      </c>
      <c r="U1881" s="709" t="s">
        <v>2263</v>
      </c>
      <c r="V1881" s="709" t="s">
        <v>2263</v>
      </c>
      <c r="W1881" s="709" t="s">
        <v>2263</v>
      </c>
      <c r="X1881" s="709" t="s">
        <v>2263</v>
      </c>
      <c r="Y1881" s="709" t="s">
        <v>2263</v>
      </c>
      <c r="Z1881" s="709" t="s">
        <v>2263</v>
      </c>
      <c r="AA1881" s="709" t="s">
        <v>2263</v>
      </c>
      <c r="AB1881" s="709" t="s">
        <v>2263</v>
      </c>
      <c r="AC1881" s="709" t="s">
        <v>2263</v>
      </c>
      <c r="AD1881" s="709" t="s">
        <v>2263</v>
      </c>
      <c r="AE1881" s="709" t="s">
        <v>2263</v>
      </c>
      <c r="AF1881" s="709" t="s">
        <v>2263</v>
      </c>
      <c r="AG1881" s="709" t="s">
        <v>2263</v>
      </c>
      <c r="AH1881" s="709" t="s">
        <v>2263</v>
      </c>
      <c r="AI1881" s="709" t="s">
        <v>2263</v>
      </c>
      <c r="AJ1881" s="709" t="s">
        <v>2263</v>
      </c>
      <c r="AK1881" s="709" t="s">
        <v>2263</v>
      </c>
      <c r="AL1881" s="709" t="s">
        <v>2263</v>
      </c>
      <c r="AM1881" s="709" t="s">
        <v>2263</v>
      </c>
      <c r="AN1881" s="819"/>
      <c r="AO1881" s="726"/>
      <c r="AP1881" s="726"/>
      <c r="AQ1881" s="726"/>
      <c r="AR1881" s="726"/>
      <c r="AS1881" s="726"/>
      <c r="AT1881" s="726"/>
      <c r="AU1881" s="726"/>
      <c r="AV1881" s="726"/>
      <c r="AW1881" s="726"/>
      <c r="AX1881" s="726"/>
      <c r="AY1881" s="726"/>
      <c r="AZ1881" s="726"/>
      <c r="BA1881" s="726"/>
      <c r="BB1881" s="726"/>
      <c r="BC1881" s="726"/>
      <c r="BD1881" s="726"/>
      <c r="BE1881" s="726"/>
      <c r="BF1881" s="726"/>
      <c r="BG1881" s="726"/>
      <c r="BH1881" s="726"/>
      <c r="BI1881" s="726"/>
      <c r="BJ1881" s="726"/>
      <c r="BK1881" s="726"/>
      <c r="BL1881" s="726"/>
    </row>
    <row r="1882" spans="1:64" ht="13.5" customHeight="1" outlineLevel="1" x14ac:dyDescent="0.25">
      <c r="A1882" s="818"/>
      <c r="B1882" s="819"/>
      <c r="C1882" s="830" t="s">
        <v>736</v>
      </c>
      <c r="D1882" s="819"/>
      <c r="E1882" s="715" t="s">
        <v>2705</v>
      </c>
      <c r="F1882" s="709" t="s">
        <v>2263</v>
      </c>
      <c r="G1882" s="709" t="s">
        <v>2263</v>
      </c>
      <c r="H1882" s="709" t="s">
        <v>2263</v>
      </c>
      <c r="I1882" s="709" t="s">
        <v>2263</v>
      </c>
      <c r="J1882" s="709" t="s">
        <v>2263</v>
      </c>
      <c r="K1882" s="709" t="s">
        <v>2263</v>
      </c>
      <c r="L1882" s="709" t="s">
        <v>2263</v>
      </c>
      <c r="M1882" s="709" t="s">
        <v>2263</v>
      </c>
      <c r="N1882" s="709" t="s">
        <v>2263</v>
      </c>
      <c r="O1882" s="709" t="s">
        <v>2263</v>
      </c>
      <c r="P1882" s="709" t="s">
        <v>2263</v>
      </c>
      <c r="Q1882" s="709" t="s">
        <v>2263</v>
      </c>
      <c r="R1882" s="709" t="s">
        <v>2263</v>
      </c>
      <c r="S1882" s="709" t="s">
        <v>2263</v>
      </c>
      <c r="T1882" s="709" t="s">
        <v>2263</v>
      </c>
      <c r="U1882" s="709" t="s">
        <v>2263</v>
      </c>
      <c r="V1882" s="709" t="s">
        <v>2263</v>
      </c>
      <c r="W1882" s="709" t="s">
        <v>2263</v>
      </c>
      <c r="X1882" s="709" t="s">
        <v>2263</v>
      </c>
      <c r="Y1882" s="709" t="s">
        <v>2263</v>
      </c>
      <c r="Z1882" s="709" t="s">
        <v>2263</v>
      </c>
      <c r="AA1882" s="709" t="s">
        <v>2263</v>
      </c>
      <c r="AB1882" s="709" t="s">
        <v>2263</v>
      </c>
      <c r="AC1882" s="709" t="s">
        <v>2263</v>
      </c>
      <c r="AD1882" s="709" t="s">
        <v>2263</v>
      </c>
      <c r="AE1882" s="709" t="s">
        <v>2263</v>
      </c>
      <c r="AF1882" s="709" t="s">
        <v>2263</v>
      </c>
      <c r="AG1882" s="709" t="s">
        <v>2263</v>
      </c>
      <c r="AH1882" s="709" t="s">
        <v>2263</v>
      </c>
      <c r="AI1882" s="709" t="s">
        <v>2263</v>
      </c>
      <c r="AJ1882" s="709" t="s">
        <v>2263</v>
      </c>
      <c r="AK1882" s="709" t="s">
        <v>2263</v>
      </c>
      <c r="AL1882" s="709" t="s">
        <v>2263</v>
      </c>
      <c r="AM1882" s="709" t="s">
        <v>2263</v>
      </c>
      <c r="AN1882" s="819"/>
      <c r="AO1882" s="726"/>
      <c r="AP1882" s="726"/>
      <c r="AQ1882" s="726"/>
      <c r="AR1882" s="726"/>
      <c r="AS1882" s="726"/>
      <c r="AT1882" s="726"/>
      <c r="AU1882" s="726"/>
      <c r="AV1882" s="726"/>
      <c r="AW1882" s="726"/>
      <c r="AX1882" s="726"/>
      <c r="AY1882" s="726"/>
      <c r="AZ1882" s="726"/>
      <c r="BA1882" s="726"/>
      <c r="BB1882" s="726"/>
      <c r="BC1882" s="726"/>
      <c r="BD1882" s="726"/>
      <c r="BE1882" s="726"/>
      <c r="BF1882" s="726"/>
      <c r="BG1882" s="726"/>
      <c r="BH1882" s="726"/>
      <c r="BI1882" s="726"/>
      <c r="BJ1882" s="726"/>
      <c r="BK1882" s="726"/>
      <c r="BL1882" s="726"/>
    </row>
    <row r="1883" spans="1:64" ht="13.5" customHeight="1" outlineLevel="1" x14ac:dyDescent="0.25">
      <c r="A1883" s="818"/>
      <c r="B1883" s="819"/>
      <c r="C1883" s="830" t="s">
        <v>426</v>
      </c>
      <c r="D1883" s="819"/>
      <c r="E1883" s="715" t="s">
        <v>2706</v>
      </c>
      <c r="F1883" s="709" t="s">
        <v>2263</v>
      </c>
      <c r="G1883" s="709" t="s">
        <v>2263</v>
      </c>
      <c r="H1883" s="709" t="s">
        <v>2263</v>
      </c>
      <c r="I1883" s="709" t="s">
        <v>2263</v>
      </c>
      <c r="J1883" s="709" t="s">
        <v>2263</v>
      </c>
      <c r="K1883" s="709" t="s">
        <v>2263</v>
      </c>
      <c r="L1883" s="709" t="s">
        <v>2263</v>
      </c>
      <c r="M1883" s="709" t="s">
        <v>2263</v>
      </c>
      <c r="N1883" s="709" t="s">
        <v>2263</v>
      </c>
      <c r="O1883" s="709" t="s">
        <v>2263</v>
      </c>
      <c r="P1883" s="709" t="s">
        <v>2263</v>
      </c>
      <c r="Q1883" s="709" t="s">
        <v>2263</v>
      </c>
      <c r="R1883" s="709" t="s">
        <v>2263</v>
      </c>
      <c r="S1883" s="709" t="s">
        <v>2263</v>
      </c>
      <c r="T1883" s="709" t="s">
        <v>2263</v>
      </c>
      <c r="U1883" s="709" t="s">
        <v>2263</v>
      </c>
      <c r="V1883" s="709" t="s">
        <v>2263</v>
      </c>
      <c r="W1883" s="709" t="s">
        <v>2263</v>
      </c>
      <c r="X1883" s="709" t="s">
        <v>2263</v>
      </c>
      <c r="Y1883" s="709" t="s">
        <v>2263</v>
      </c>
      <c r="Z1883" s="709" t="s">
        <v>2263</v>
      </c>
      <c r="AA1883" s="709" t="s">
        <v>2263</v>
      </c>
      <c r="AB1883" s="709" t="s">
        <v>2263</v>
      </c>
      <c r="AC1883" s="709" t="s">
        <v>2263</v>
      </c>
      <c r="AD1883" s="709" t="s">
        <v>2263</v>
      </c>
      <c r="AE1883" s="709" t="s">
        <v>2263</v>
      </c>
      <c r="AF1883" s="709" t="s">
        <v>2263</v>
      </c>
      <c r="AG1883" s="709" t="s">
        <v>2263</v>
      </c>
      <c r="AH1883" s="709" t="s">
        <v>2263</v>
      </c>
      <c r="AI1883" s="709" t="s">
        <v>2263</v>
      </c>
      <c r="AJ1883" s="709" t="s">
        <v>2263</v>
      </c>
      <c r="AK1883" s="709" t="s">
        <v>2263</v>
      </c>
      <c r="AL1883" s="709" t="s">
        <v>2263</v>
      </c>
      <c r="AM1883" s="709" t="s">
        <v>2263</v>
      </c>
      <c r="AN1883" s="819"/>
      <c r="AO1883" s="726"/>
      <c r="AP1883" s="726"/>
      <c r="AQ1883" s="726"/>
      <c r="AR1883" s="726"/>
      <c r="AS1883" s="726"/>
      <c r="AT1883" s="726"/>
      <c r="AU1883" s="726"/>
      <c r="AV1883" s="726"/>
      <c r="AW1883" s="726"/>
      <c r="AX1883" s="726"/>
      <c r="AY1883" s="726"/>
      <c r="AZ1883" s="726"/>
      <c r="BA1883" s="726"/>
      <c r="BB1883" s="726"/>
      <c r="BC1883" s="726"/>
      <c r="BD1883" s="726"/>
      <c r="BE1883" s="726"/>
      <c r="BF1883" s="726"/>
      <c r="BG1883" s="726"/>
      <c r="BH1883" s="726"/>
      <c r="BI1883" s="726"/>
      <c r="BJ1883" s="726"/>
      <c r="BK1883" s="726"/>
      <c r="BL1883" s="726"/>
    </row>
    <row r="1884" spans="1:64" ht="13.5" customHeight="1" outlineLevel="1" x14ac:dyDescent="0.25">
      <c r="A1884" s="818"/>
      <c r="B1884" s="819"/>
      <c r="C1884" s="830" t="s">
        <v>644</v>
      </c>
      <c r="D1884" s="819"/>
      <c r="E1884" s="715" t="s">
        <v>2707</v>
      </c>
      <c r="F1884" s="709" t="s">
        <v>2263</v>
      </c>
      <c r="G1884" s="709" t="s">
        <v>2263</v>
      </c>
      <c r="H1884" s="709" t="s">
        <v>2263</v>
      </c>
      <c r="I1884" s="709" t="s">
        <v>2263</v>
      </c>
      <c r="J1884" s="709" t="s">
        <v>2263</v>
      </c>
      <c r="K1884" s="709" t="s">
        <v>2263</v>
      </c>
      <c r="L1884" s="709" t="s">
        <v>2263</v>
      </c>
      <c r="M1884" s="709" t="s">
        <v>2263</v>
      </c>
      <c r="N1884" s="709" t="s">
        <v>2263</v>
      </c>
      <c r="O1884" s="709" t="s">
        <v>2263</v>
      </c>
      <c r="P1884" s="709" t="s">
        <v>2263</v>
      </c>
      <c r="Q1884" s="709" t="s">
        <v>2263</v>
      </c>
      <c r="R1884" s="709" t="s">
        <v>2263</v>
      </c>
      <c r="S1884" s="709" t="s">
        <v>2263</v>
      </c>
      <c r="T1884" s="709" t="s">
        <v>2263</v>
      </c>
      <c r="U1884" s="709" t="s">
        <v>2263</v>
      </c>
      <c r="V1884" s="709" t="s">
        <v>2263</v>
      </c>
      <c r="W1884" s="709" t="s">
        <v>2263</v>
      </c>
      <c r="X1884" s="709" t="s">
        <v>2263</v>
      </c>
      <c r="Y1884" s="709" t="s">
        <v>2263</v>
      </c>
      <c r="Z1884" s="709" t="s">
        <v>2263</v>
      </c>
      <c r="AA1884" s="709" t="s">
        <v>2263</v>
      </c>
      <c r="AB1884" s="709" t="s">
        <v>2263</v>
      </c>
      <c r="AC1884" s="709" t="s">
        <v>2263</v>
      </c>
      <c r="AD1884" s="709" t="s">
        <v>2263</v>
      </c>
      <c r="AE1884" s="709" t="s">
        <v>2263</v>
      </c>
      <c r="AF1884" s="709" t="s">
        <v>2263</v>
      </c>
      <c r="AG1884" s="709" t="s">
        <v>2263</v>
      </c>
      <c r="AH1884" s="709" t="s">
        <v>2263</v>
      </c>
      <c r="AI1884" s="709" t="s">
        <v>2263</v>
      </c>
      <c r="AJ1884" s="709" t="s">
        <v>2263</v>
      </c>
      <c r="AK1884" s="709" t="s">
        <v>2263</v>
      </c>
      <c r="AL1884" s="709" t="s">
        <v>2263</v>
      </c>
      <c r="AM1884" s="709" t="s">
        <v>2263</v>
      </c>
      <c r="AN1884" s="819"/>
      <c r="AO1884" s="726"/>
      <c r="AP1884" s="726"/>
      <c r="AQ1884" s="726"/>
      <c r="AR1884" s="726"/>
      <c r="AS1884" s="726"/>
      <c r="AT1884" s="726"/>
      <c r="AU1884" s="726"/>
      <c r="AV1884" s="726"/>
      <c r="AW1884" s="726"/>
      <c r="AX1884" s="726"/>
      <c r="AY1884" s="726"/>
      <c r="AZ1884" s="726"/>
      <c r="BA1884" s="726"/>
      <c r="BB1884" s="726"/>
      <c r="BC1884" s="726"/>
      <c r="BD1884" s="726"/>
      <c r="BE1884" s="726"/>
      <c r="BF1884" s="726"/>
      <c r="BG1884" s="726"/>
      <c r="BH1884" s="726"/>
      <c r="BI1884" s="726"/>
      <c r="BJ1884" s="726"/>
      <c r="BK1884" s="726"/>
      <c r="BL1884" s="726"/>
    </row>
    <row r="1885" spans="1:64" ht="13.5" customHeight="1" outlineLevel="1" x14ac:dyDescent="0.25">
      <c r="A1885" s="818"/>
      <c r="B1885" s="819"/>
      <c r="C1885" s="830" t="s">
        <v>160</v>
      </c>
      <c r="D1885" s="819"/>
      <c r="E1885" s="715" t="s">
        <v>2708</v>
      </c>
      <c r="F1885" s="709" t="s">
        <v>2263</v>
      </c>
      <c r="G1885" s="709" t="s">
        <v>2263</v>
      </c>
      <c r="H1885" s="709" t="s">
        <v>2263</v>
      </c>
      <c r="I1885" s="709" t="s">
        <v>2263</v>
      </c>
      <c r="J1885" s="709" t="s">
        <v>2263</v>
      </c>
      <c r="K1885" s="709" t="s">
        <v>2263</v>
      </c>
      <c r="L1885" s="709" t="s">
        <v>2263</v>
      </c>
      <c r="M1885" s="709" t="s">
        <v>2263</v>
      </c>
      <c r="N1885" s="709" t="s">
        <v>2263</v>
      </c>
      <c r="O1885" s="709" t="s">
        <v>2263</v>
      </c>
      <c r="P1885" s="709" t="s">
        <v>2263</v>
      </c>
      <c r="Q1885" s="709" t="s">
        <v>2263</v>
      </c>
      <c r="R1885" s="709" t="s">
        <v>2263</v>
      </c>
      <c r="S1885" s="709" t="s">
        <v>2263</v>
      </c>
      <c r="T1885" s="709" t="s">
        <v>2263</v>
      </c>
      <c r="U1885" s="709" t="s">
        <v>2263</v>
      </c>
      <c r="V1885" s="709" t="s">
        <v>2263</v>
      </c>
      <c r="W1885" s="709" t="s">
        <v>2263</v>
      </c>
      <c r="X1885" s="709" t="s">
        <v>2263</v>
      </c>
      <c r="Y1885" s="709" t="s">
        <v>2263</v>
      </c>
      <c r="Z1885" s="709" t="s">
        <v>2263</v>
      </c>
      <c r="AA1885" s="709" t="s">
        <v>2263</v>
      </c>
      <c r="AB1885" s="709" t="s">
        <v>2263</v>
      </c>
      <c r="AC1885" s="709" t="s">
        <v>2263</v>
      </c>
      <c r="AD1885" s="709" t="s">
        <v>2263</v>
      </c>
      <c r="AE1885" s="709" t="s">
        <v>2263</v>
      </c>
      <c r="AF1885" s="709" t="s">
        <v>2263</v>
      </c>
      <c r="AG1885" s="709" t="s">
        <v>2263</v>
      </c>
      <c r="AH1885" s="709" t="s">
        <v>2263</v>
      </c>
      <c r="AI1885" s="709" t="s">
        <v>2263</v>
      </c>
      <c r="AJ1885" s="709" t="s">
        <v>2263</v>
      </c>
      <c r="AK1885" s="709" t="s">
        <v>2263</v>
      </c>
      <c r="AL1885" s="709" t="s">
        <v>2263</v>
      </c>
      <c r="AM1885" s="709" t="s">
        <v>2263</v>
      </c>
      <c r="AN1885" s="819"/>
      <c r="AO1885" s="726"/>
      <c r="AP1885" s="726"/>
      <c r="AQ1885" s="726"/>
      <c r="AR1885" s="726"/>
      <c r="AS1885" s="726"/>
      <c r="AT1885" s="726"/>
      <c r="AU1885" s="726"/>
      <c r="AV1885" s="726"/>
      <c r="AW1885" s="726"/>
      <c r="AX1885" s="726"/>
      <c r="AY1885" s="726"/>
      <c r="AZ1885" s="726"/>
      <c r="BA1885" s="726"/>
      <c r="BB1885" s="726"/>
      <c r="BC1885" s="726"/>
      <c r="BD1885" s="726"/>
      <c r="BE1885" s="726"/>
      <c r="BF1885" s="726"/>
      <c r="BG1885" s="726"/>
      <c r="BH1885" s="726"/>
      <c r="BI1885" s="726"/>
      <c r="BJ1885" s="726"/>
      <c r="BK1885" s="726"/>
      <c r="BL1885" s="726"/>
    </row>
    <row r="1886" spans="1:64" ht="13.5" customHeight="1" outlineLevel="1" x14ac:dyDescent="0.25">
      <c r="A1886" s="818"/>
      <c r="B1886" s="819"/>
      <c r="C1886" s="830" t="s">
        <v>434</v>
      </c>
      <c r="D1886" s="819"/>
      <c r="E1886" s="715" t="s">
        <v>2709</v>
      </c>
      <c r="F1886" s="709" t="s">
        <v>2263</v>
      </c>
      <c r="G1886" s="709" t="s">
        <v>2263</v>
      </c>
      <c r="H1886" s="709" t="s">
        <v>2263</v>
      </c>
      <c r="I1886" s="709" t="s">
        <v>2263</v>
      </c>
      <c r="J1886" s="709" t="s">
        <v>2263</v>
      </c>
      <c r="K1886" s="709" t="s">
        <v>2263</v>
      </c>
      <c r="L1886" s="709" t="s">
        <v>2263</v>
      </c>
      <c r="M1886" s="709" t="s">
        <v>2263</v>
      </c>
      <c r="N1886" s="709" t="s">
        <v>2263</v>
      </c>
      <c r="O1886" s="709" t="s">
        <v>2263</v>
      </c>
      <c r="P1886" s="709" t="s">
        <v>2263</v>
      </c>
      <c r="Q1886" s="709" t="s">
        <v>2263</v>
      </c>
      <c r="R1886" s="709" t="s">
        <v>2263</v>
      </c>
      <c r="S1886" s="709" t="s">
        <v>2263</v>
      </c>
      <c r="T1886" s="709" t="s">
        <v>2263</v>
      </c>
      <c r="U1886" s="709" t="s">
        <v>2263</v>
      </c>
      <c r="V1886" s="709" t="s">
        <v>2263</v>
      </c>
      <c r="W1886" s="709" t="s">
        <v>2263</v>
      </c>
      <c r="X1886" s="709" t="s">
        <v>2263</v>
      </c>
      <c r="Y1886" s="709" t="s">
        <v>2263</v>
      </c>
      <c r="Z1886" s="709" t="s">
        <v>2263</v>
      </c>
      <c r="AA1886" s="709" t="s">
        <v>2263</v>
      </c>
      <c r="AB1886" s="709" t="s">
        <v>2263</v>
      </c>
      <c r="AC1886" s="709" t="s">
        <v>2263</v>
      </c>
      <c r="AD1886" s="709" t="s">
        <v>2263</v>
      </c>
      <c r="AE1886" s="709" t="s">
        <v>2263</v>
      </c>
      <c r="AF1886" s="709" t="s">
        <v>2263</v>
      </c>
      <c r="AG1886" s="709" t="s">
        <v>2263</v>
      </c>
      <c r="AH1886" s="709" t="s">
        <v>2263</v>
      </c>
      <c r="AI1886" s="709" t="s">
        <v>2263</v>
      </c>
      <c r="AJ1886" s="709" t="s">
        <v>2263</v>
      </c>
      <c r="AK1886" s="709" t="s">
        <v>2263</v>
      </c>
      <c r="AL1886" s="709" t="s">
        <v>2263</v>
      </c>
      <c r="AM1886" s="709" t="s">
        <v>2263</v>
      </c>
      <c r="AN1886" s="819"/>
      <c r="AO1886" s="726"/>
      <c r="AP1886" s="726"/>
      <c r="AQ1886" s="726"/>
      <c r="AR1886" s="726"/>
      <c r="AS1886" s="726"/>
      <c r="AT1886" s="726"/>
      <c r="AU1886" s="726"/>
      <c r="AV1886" s="726"/>
      <c r="AW1886" s="726"/>
      <c r="AX1886" s="726"/>
      <c r="AY1886" s="726"/>
      <c r="AZ1886" s="726"/>
      <c r="BA1886" s="726"/>
      <c r="BB1886" s="726"/>
      <c r="BC1886" s="726"/>
      <c r="BD1886" s="726"/>
      <c r="BE1886" s="726"/>
      <c r="BF1886" s="726"/>
      <c r="BG1886" s="726"/>
      <c r="BH1886" s="726"/>
      <c r="BI1886" s="726"/>
      <c r="BJ1886" s="726"/>
      <c r="BK1886" s="726"/>
      <c r="BL1886" s="726"/>
    </row>
    <row r="1887" spans="1:64" ht="13.5" customHeight="1" outlineLevel="1" x14ac:dyDescent="0.25">
      <c r="A1887" s="818"/>
      <c r="B1887" s="819"/>
      <c r="C1887" s="822" t="s">
        <v>162</v>
      </c>
      <c r="D1887" s="819"/>
      <c r="E1887" s="715" t="s">
        <v>2710</v>
      </c>
      <c r="F1887" s="709" t="s">
        <v>2263</v>
      </c>
      <c r="G1887" s="709" t="s">
        <v>2263</v>
      </c>
      <c r="H1887" s="709" t="s">
        <v>2263</v>
      </c>
      <c r="I1887" s="709" t="s">
        <v>2263</v>
      </c>
      <c r="J1887" s="709" t="s">
        <v>2263</v>
      </c>
      <c r="K1887" s="709" t="s">
        <v>2263</v>
      </c>
      <c r="L1887" s="709" t="s">
        <v>2263</v>
      </c>
      <c r="M1887" s="709" t="s">
        <v>2263</v>
      </c>
      <c r="N1887" s="709" t="s">
        <v>2263</v>
      </c>
      <c r="O1887" s="709" t="s">
        <v>2263</v>
      </c>
      <c r="P1887" s="709" t="s">
        <v>2263</v>
      </c>
      <c r="Q1887" s="709" t="s">
        <v>2263</v>
      </c>
      <c r="R1887" s="709" t="s">
        <v>2263</v>
      </c>
      <c r="S1887" s="709" t="s">
        <v>2263</v>
      </c>
      <c r="T1887" s="709" t="s">
        <v>2263</v>
      </c>
      <c r="U1887" s="709" t="s">
        <v>2263</v>
      </c>
      <c r="V1887" s="709" t="s">
        <v>2263</v>
      </c>
      <c r="W1887" s="709" t="s">
        <v>2263</v>
      </c>
      <c r="X1887" s="709" t="s">
        <v>2263</v>
      </c>
      <c r="Y1887" s="709" t="s">
        <v>2263</v>
      </c>
      <c r="Z1887" s="709" t="s">
        <v>2263</v>
      </c>
      <c r="AA1887" s="709" t="s">
        <v>2263</v>
      </c>
      <c r="AB1887" s="709" t="s">
        <v>2263</v>
      </c>
      <c r="AC1887" s="709" t="s">
        <v>2263</v>
      </c>
      <c r="AD1887" s="709" t="s">
        <v>2263</v>
      </c>
      <c r="AE1887" s="709" t="s">
        <v>2263</v>
      </c>
      <c r="AF1887" s="709" t="s">
        <v>2263</v>
      </c>
      <c r="AG1887" s="709" t="s">
        <v>2263</v>
      </c>
      <c r="AH1887" s="709" t="s">
        <v>2263</v>
      </c>
      <c r="AI1887" s="709" t="s">
        <v>2263</v>
      </c>
      <c r="AJ1887" s="709" t="s">
        <v>2263</v>
      </c>
      <c r="AK1887" s="709" t="s">
        <v>2263</v>
      </c>
      <c r="AL1887" s="709" t="s">
        <v>2263</v>
      </c>
      <c r="AM1887" s="709" t="s">
        <v>2263</v>
      </c>
      <c r="AN1887" s="819"/>
      <c r="AO1887" s="726"/>
      <c r="AP1887" s="726"/>
      <c r="AQ1887" s="726"/>
      <c r="AR1887" s="726"/>
      <c r="AS1887" s="726"/>
      <c r="AT1887" s="726"/>
      <c r="AU1887" s="726"/>
      <c r="AV1887" s="726"/>
      <c r="AW1887" s="726"/>
      <c r="AX1887" s="726"/>
      <c r="AY1887" s="726"/>
      <c r="AZ1887" s="726"/>
      <c r="BA1887" s="726"/>
      <c r="BB1887" s="726"/>
      <c r="BC1887" s="726"/>
      <c r="BD1887" s="726"/>
      <c r="BE1887" s="726"/>
      <c r="BF1887" s="726"/>
      <c r="BG1887" s="726"/>
      <c r="BH1887" s="726"/>
      <c r="BI1887" s="726"/>
      <c r="BJ1887" s="726"/>
      <c r="BK1887" s="726"/>
      <c r="BL1887" s="726"/>
    </row>
    <row r="1888" spans="1:64" ht="13.5" customHeight="1" outlineLevel="1" x14ac:dyDescent="0.25">
      <c r="A1888" s="818"/>
      <c r="B1888" s="819"/>
      <c r="C1888" s="830" t="s">
        <v>163</v>
      </c>
      <c r="D1888" s="819"/>
      <c r="E1888" s="715" t="s">
        <v>2711</v>
      </c>
      <c r="F1888" s="709" t="s">
        <v>2263</v>
      </c>
      <c r="G1888" s="709" t="s">
        <v>2263</v>
      </c>
      <c r="H1888" s="709" t="s">
        <v>2263</v>
      </c>
      <c r="I1888" s="709" t="s">
        <v>2263</v>
      </c>
      <c r="J1888" s="709" t="s">
        <v>2263</v>
      </c>
      <c r="K1888" s="709" t="s">
        <v>2263</v>
      </c>
      <c r="L1888" s="709" t="s">
        <v>2263</v>
      </c>
      <c r="M1888" s="709" t="s">
        <v>2263</v>
      </c>
      <c r="N1888" s="709" t="s">
        <v>2263</v>
      </c>
      <c r="O1888" s="709" t="s">
        <v>2263</v>
      </c>
      <c r="P1888" s="709" t="s">
        <v>2263</v>
      </c>
      <c r="Q1888" s="709" t="s">
        <v>2263</v>
      </c>
      <c r="R1888" s="709" t="s">
        <v>2263</v>
      </c>
      <c r="S1888" s="709" t="s">
        <v>2263</v>
      </c>
      <c r="T1888" s="709" t="s">
        <v>2263</v>
      </c>
      <c r="U1888" s="709" t="s">
        <v>2263</v>
      </c>
      <c r="V1888" s="709" t="s">
        <v>2263</v>
      </c>
      <c r="W1888" s="709" t="s">
        <v>2263</v>
      </c>
      <c r="X1888" s="709" t="s">
        <v>2263</v>
      </c>
      <c r="Y1888" s="709" t="s">
        <v>2263</v>
      </c>
      <c r="Z1888" s="709" t="s">
        <v>2263</v>
      </c>
      <c r="AA1888" s="709" t="s">
        <v>2263</v>
      </c>
      <c r="AB1888" s="709" t="s">
        <v>2263</v>
      </c>
      <c r="AC1888" s="709" t="s">
        <v>2263</v>
      </c>
      <c r="AD1888" s="709" t="s">
        <v>2263</v>
      </c>
      <c r="AE1888" s="709" t="s">
        <v>2263</v>
      </c>
      <c r="AF1888" s="709" t="s">
        <v>2263</v>
      </c>
      <c r="AG1888" s="709" t="s">
        <v>2263</v>
      </c>
      <c r="AH1888" s="709" t="s">
        <v>2263</v>
      </c>
      <c r="AI1888" s="709" t="s">
        <v>2263</v>
      </c>
      <c r="AJ1888" s="709" t="s">
        <v>2263</v>
      </c>
      <c r="AK1888" s="709" t="s">
        <v>2263</v>
      </c>
      <c r="AL1888" s="709" t="s">
        <v>2263</v>
      </c>
      <c r="AM1888" s="709" t="s">
        <v>2263</v>
      </c>
      <c r="AN1888" s="819"/>
      <c r="AO1888" s="726"/>
      <c r="AP1888" s="726"/>
      <c r="AQ1888" s="726"/>
      <c r="AR1888" s="726"/>
      <c r="AS1888" s="726"/>
      <c r="AT1888" s="726"/>
      <c r="AU1888" s="726"/>
      <c r="AV1888" s="726"/>
      <c r="AW1888" s="726"/>
      <c r="AX1888" s="726"/>
      <c r="AY1888" s="726"/>
      <c r="AZ1888" s="726"/>
      <c r="BA1888" s="726"/>
      <c r="BB1888" s="726"/>
      <c r="BC1888" s="726"/>
      <c r="BD1888" s="726"/>
      <c r="BE1888" s="726"/>
      <c r="BF1888" s="726"/>
      <c r="BG1888" s="726"/>
      <c r="BH1888" s="726"/>
      <c r="BI1888" s="726"/>
      <c r="BJ1888" s="726"/>
      <c r="BK1888" s="726"/>
      <c r="BL1888" s="726"/>
    </row>
    <row r="1889" spans="1:64" ht="13.5" customHeight="1" outlineLevel="1" x14ac:dyDescent="0.25">
      <c r="A1889" s="818"/>
      <c r="B1889" s="819"/>
      <c r="C1889" s="830" t="s">
        <v>164</v>
      </c>
      <c r="D1889" s="819"/>
      <c r="E1889" s="715" t="s">
        <v>2712</v>
      </c>
      <c r="F1889" s="709" t="s">
        <v>2263</v>
      </c>
      <c r="G1889" s="709" t="s">
        <v>2263</v>
      </c>
      <c r="H1889" s="709" t="s">
        <v>2263</v>
      </c>
      <c r="I1889" s="709" t="s">
        <v>2263</v>
      </c>
      <c r="J1889" s="709" t="s">
        <v>2263</v>
      </c>
      <c r="K1889" s="709" t="s">
        <v>2263</v>
      </c>
      <c r="L1889" s="709" t="s">
        <v>2263</v>
      </c>
      <c r="M1889" s="709" t="s">
        <v>2263</v>
      </c>
      <c r="N1889" s="709" t="s">
        <v>2263</v>
      </c>
      <c r="O1889" s="709" t="s">
        <v>2263</v>
      </c>
      <c r="P1889" s="709" t="s">
        <v>2263</v>
      </c>
      <c r="Q1889" s="709" t="s">
        <v>2263</v>
      </c>
      <c r="R1889" s="709" t="s">
        <v>2263</v>
      </c>
      <c r="S1889" s="709" t="s">
        <v>2263</v>
      </c>
      <c r="T1889" s="709" t="s">
        <v>2263</v>
      </c>
      <c r="U1889" s="709" t="s">
        <v>2263</v>
      </c>
      <c r="V1889" s="709" t="s">
        <v>2263</v>
      </c>
      <c r="W1889" s="709" t="s">
        <v>2263</v>
      </c>
      <c r="X1889" s="709" t="s">
        <v>2263</v>
      </c>
      <c r="Y1889" s="709" t="s">
        <v>2263</v>
      </c>
      <c r="Z1889" s="709" t="s">
        <v>2263</v>
      </c>
      <c r="AA1889" s="709" t="s">
        <v>2263</v>
      </c>
      <c r="AB1889" s="709" t="s">
        <v>2263</v>
      </c>
      <c r="AC1889" s="709" t="s">
        <v>2263</v>
      </c>
      <c r="AD1889" s="709" t="s">
        <v>2263</v>
      </c>
      <c r="AE1889" s="709" t="s">
        <v>2263</v>
      </c>
      <c r="AF1889" s="709" t="s">
        <v>2263</v>
      </c>
      <c r="AG1889" s="709" t="s">
        <v>2263</v>
      </c>
      <c r="AH1889" s="709" t="s">
        <v>2263</v>
      </c>
      <c r="AI1889" s="709" t="s">
        <v>2263</v>
      </c>
      <c r="AJ1889" s="709" t="s">
        <v>2263</v>
      </c>
      <c r="AK1889" s="709" t="s">
        <v>2263</v>
      </c>
      <c r="AL1889" s="709" t="s">
        <v>2263</v>
      </c>
      <c r="AM1889" s="709" t="s">
        <v>2263</v>
      </c>
      <c r="AN1889" s="819"/>
      <c r="AO1889" s="726"/>
      <c r="AP1889" s="726"/>
      <c r="AQ1889" s="726"/>
      <c r="AR1889" s="726"/>
      <c r="AS1889" s="726"/>
      <c r="AT1889" s="726"/>
      <c r="AU1889" s="726"/>
      <c r="AV1889" s="726"/>
      <c r="AW1889" s="726"/>
      <c r="AX1889" s="726"/>
      <c r="AY1889" s="726"/>
      <c r="AZ1889" s="726"/>
      <c r="BA1889" s="726"/>
      <c r="BB1889" s="726"/>
      <c r="BC1889" s="726"/>
      <c r="BD1889" s="726"/>
      <c r="BE1889" s="726"/>
      <c r="BF1889" s="726"/>
      <c r="BG1889" s="726"/>
      <c r="BH1889" s="726"/>
      <c r="BI1889" s="726"/>
      <c r="BJ1889" s="726"/>
      <c r="BK1889" s="726"/>
      <c r="BL1889" s="726"/>
    </row>
    <row r="1890" spans="1:64" ht="13.5" customHeight="1" outlineLevel="1" x14ac:dyDescent="0.25">
      <c r="A1890" s="818"/>
      <c r="B1890" s="819"/>
      <c r="C1890" s="830"/>
      <c r="D1890" s="819"/>
      <c r="E1890" s="715"/>
      <c r="F1890" s="709"/>
      <c r="G1890" s="709"/>
      <c r="H1890" s="709"/>
      <c r="I1890" s="709"/>
      <c r="J1890" s="709"/>
      <c r="K1890" s="709"/>
      <c r="L1890" s="709"/>
      <c r="M1890" s="709"/>
      <c r="N1890" s="709"/>
      <c r="O1890" s="709"/>
      <c r="P1890" s="709"/>
      <c r="Q1890" s="709"/>
      <c r="R1890" s="709"/>
      <c r="S1890" s="709"/>
      <c r="T1890" s="709"/>
      <c r="U1890" s="709"/>
      <c r="V1890" s="709"/>
      <c r="W1890" s="709"/>
      <c r="X1890" s="709"/>
      <c r="Y1890" s="709"/>
      <c r="Z1890" s="709"/>
      <c r="AA1890" s="709"/>
      <c r="AB1890" s="709"/>
      <c r="AC1890" s="709"/>
      <c r="AD1890" s="709"/>
      <c r="AE1890" s="709"/>
      <c r="AF1890" s="709"/>
      <c r="AG1890" s="709"/>
      <c r="AH1890" s="709"/>
      <c r="AI1890" s="709"/>
      <c r="AJ1890" s="709"/>
      <c r="AK1890" s="709"/>
      <c r="AL1890" s="709"/>
      <c r="AM1890" s="709"/>
      <c r="AN1890" s="819"/>
      <c r="AO1890" s="726"/>
      <c r="AP1890" s="726"/>
      <c r="AQ1890" s="726"/>
      <c r="AR1890" s="726"/>
      <c r="AS1890" s="726"/>
      <c r="AT1890" s="726"/>
      <c r="AU1890" s="726"/>
      <c r="AV1890" s="726"/>
      <c r="AW1890" s="726"/>
      <c r="AX1890" s="726"/>
      <c r="AY1890" s="726"/>
      <c r="AZ1890" s="726"/>
      <c r="BA1890" s="726"/>
      <c r="BB1890" s="726"/>
      <c r="BC1890" s="726"/>
      <c r="BD1890" s="726"/>
      <c r="BE1890" s="726"/>
      <c r="BF1890" s="726"/>
      <c r="BG1890" s="726"/>
      <c r="BH1890" s="726"/>
      <c r="BI1890" s="726"/>
      <c r="BJ1890" s="726"/>
      <c r="BK1890" s="726"/>
      <c r="BL1890" s="726"/>
    </row>
    <row r="1891" spans="1:64" ht="13.5" customHeight="1" outlineLevel="1" x14ac:dyDescent="0.25">
      <c r="A1891" s="818"/>
      <c r="B1891" s="819"/>
      <c r="C1891" s="830"/>
      <c r="D1891" s="819"/>
      <c r="E1891" s="715"/>
      <c r="F1891" s="709"/>
      <c r="G1891" s="709"/>
      <c r="H1891" s="709"/>
      <c r="I1891" s="709"/>
      <c r="J1891" s="709"/>
      <c r="K1891" s="709"/>
      <c r="L1891" s="709"/>
      <c r="M1891" s="709"/>
      <c r="N1891" s="709"/>
      <c r="O1891" s="709"/>
      <c r="P1891" s="709"/>
      <c r="Q1891" s="709"/>
      <c r="R1891" s="709"/>
      <c r="S1891" s="709"/>
      <c r="T1891" s="709"/>
      <c r="U1891" s="709"/>
      <c r="V1891" s="709"/>
      <c r="W1891" s="709"/>
      <c r="X1891" s="709"/>
      <c r="Y1891" s="709"/>
      <c r="Z1891" s="709"/>
      <c r="AA1891" s="709"/>
      <c r="AB1891" s="709"/>
      <c r="AC1891" s="709"/>
      <c r="AD1891" s="709"/>
      <c r="AE1891" s="709"/>
      <c r="AF1891" s="709"/>
      <c r="AG1891" s="709"/>
      <c r="AH1891" s="709"/>
      <c r="AI1891" s="709"/>
      <c r="AJ1891" s="709"/>
      <c r="AK1891" s="709"/>
      <c r="AL1891" s="709"/>
      <c r="AM1891" s="709"/>
      <c r="AN1891" s="819"/>
      <c r="AO1891" s="726"/>
      <c r="AP1891" s="726"/>
      <c r="AQ1891" s="726"/>
      <c r="AR1891" s="726"/>
      <c r="AS1891" s="726"/>
      <c r="AT1891" s="726"/>
      <c r="AU1891" s="726"/>
      <c r="AV1891" s="726"/>
      <c r="AW1891" s="726"/>
      <c r="AX1891" s="726"/>
      <c r="AY1891" s="726"/>
      <c r="AZ1891" s="726"/>
      <c r="BA1891" s="726"/>
      <c r="BB1891" s="726"/>
      <c r="BC1891" s="726"/>
      <c r="BD1891" s="726"/>
      <c r="BE1891" s="726"/>
      <c r="BF1891" s="726"/>
      <c r="BG1891" s="726"/>
      <c r="BH1891" s="726"/>
      <c r="BI1891" s="726"/>
      <c r="BJ1891" s="726"/>
      <c r="BK1891" s="726"/>
      <c r="BL1891" s="726"/>
    </row>
    <row r="1892" spans="1:64" ht="13.5" customHeight="1" outlineLevel="1" x14ac:dyDescent="0.25">
      <c r="A1892" s="818"/>
      <c r="B1892" s="819"/>
      <c r="C1892" s="829" t="s">
        <v>165</v>
      </c>
      <c r="D1892" s="819"/>
      <c r="E1892" s="715" t="s">
        <v>2713</v>
      </c>
      <c r="F1892" s="709" t="s">
        <v>2263</v>
      </c>
      <c r="G1892" s="709" t="s">
        <v>2263</v>
      </c>
      <c r="H1892" s="709" t="s">
        <v>2263</v>
      </c>
      <c r="I1892" s="709" t="s">
        <v>2263</v>
      </c>
      <c r="J1892" s="709" t="s">
        <v>2263</v>
      </c>
      <c r="K1892" s="709" t="s">
        <v>2263</v>
      </c>
      <c r="L1892" s="709" t="s">
        <v>2263</v>
      </c>
      <c r="M1892" s="709" t="s">
        <v>2263</v>
      </c>
      <c r="N1892" s="709" t="s">
        <v>2263</v>
      </c>
      <c r="O1892" s="709" t="s">
        <v>2263</v>
      </c>
      <c r="P1892" s="709" t="s">
        <v>2263</v>
      </c>
      <c r="Q1892" s="709" t="s">
        <v>2263</v>
      </c>
      <c r="R1892" s="709" t="s">
        <v>2263</v>
      </c>
      <c r="S1892" s="709" t="s">
        <v>2263</v>
      </c>
      <c r="T1892" s="709" t="s">
        <v>2263</v>
      </c>
      <c r="U1892" s="709" t="s">
        <v>2263</v>
      </c>
      <c r="V1892" s="709" t="s">
        <v>2263</v>
      </c>
      <c r="W1892" s="709" t="s">
        <v>2263</v>
      </c>
      <c r="X1892" s="709" t="s">
        <v>2263</v>
      </c>
      <c r="Y1892" s="709" t="s">
        <v>2263</v>
      </c>
      <c r="Z1892" s="709" t="s">
        <v>2263</v>
      </c>
      <c r="AA1892" s="709" t="s">
        <v>2263</v>
      </c>
      <c r="AB1892" s="709" t="s">
        <v>2263</v>
      </c>
      <c r="AC1892" s="709" t="s">
        <v>2263</v>
      </c>
      <c r="AD1892" s="709" t="s">
        <v>2263</v>
      </c>
      <c r="AE1892" s="709" t="s">
        <v>2263</v>
      </c>
      <c r="AF1892" s="709" t="s">
        <v>2263</v>
      </c>
      <c r="AG1892" s="709" t="s">
        <v>2263</v>
      </c>
      <c r="AH1892" s="709" t="s">
        <v>2263</v>
      </c>
      <c r="AI1892" s="709" t="s">
        <v>2263</v>
      </c>
      <c r="AJ1892" s="709" t="s">
        <v>2263</v>
      </c>
      <c r="AK1892" s="709" t="s">
        <v>2263</v>
      </c>
      <c r="AL1892" s="709" t="s">
        <v>2263</v>
      </c>
      <c r="AM1892" s="709" t="s">
        <v>2263</v>
      </c>
      <c r="AN1892" s="819"/>
      <c r="AO1892" s="726"/>
      <c r="AP1892" s="726"/>
      <c r="AQ1892" s="726"/>
      <c r="AR1892" s="726"/>
      <c r="AS1892" s="726"/>
      <c r="AT1892" s="726"/>
      <c r="AU1892" s="726"/>
      <c r="AV1892" s="726"/>
      <c r="AW1892" s="726"/>
      <c r="AX1892" s="726"/>
      <c r="AY1892" s="726"/>
      <c r="AZ1892" s="726"/>
      <c r="BA1892" s="726"/>
      <c r="BB1892" s="726"/>
      <c r="BC1892" s="726"/>
      <c r="BD1892" s="726"/>
      <c r="BE1892" s="726"/>
      <c r="BF1892" s="726"/>
      <c r="BG1892" s="726"/>
      <c r="BH1892" s="726"/>
      <c r="BI1892" s="726"/>
      <c r="BJ1892" s="726"/>
      <c r="BK1892" s="726"/>
      <c r="BL1892" s="726"/>
    </row>
    <row r="1893" spans="1:64" ht="13.5" customHeight="1" outlineLevel="1" x14ac:dyDescent="0.25">
      <c r="A1893" s="818"/>
      <c r="B1893" s="819"/>
      <c r="C1893" s="822" t="s">
        <v>166</v>
      </c>
      <c r="D1893" s="819"/>
      <c r="E1893" s="715" t="s">
        <v>2714</v>
      </c>
      <c r="F1893" s="709" t="s">
        <v>2263</v>
      </c>
      <c r="G1893" s="709" t="s">
        <v>2263</v>
      </c>
      <c r="H1893" s="709" t="s">
        <v>2263</v>
      </c>
      <c r="I1893" s="709" t="s">
        <v>2263</v>
      </c>
      <c r="J1893" s="709" t="s">
        <v>2263</v>
      </c>
      <c r="K1893" s="709" t="s">
        <v>2263</v>
      </c>
      <c r="L1893" s="709" t="s">
        <v>2263</v>
      </c>
      <c r="M1893" s="709" t="s">
        <v>2263</v>
      </c>
      <c r="N1893" s="709" t="s">
        <v>2263</v>
      </c>
      <c r="O1893" s="709" t="s">
        <v>2263</v>
      </c>
      <c r="P1893" s="709" t="s">
        <v>2263</v>
      </c>
      <c r="Q1893" s="709" t="s">
        <v>2263</v>
      </c>
      <c r="R1893" s="709" t="s">
        <v>2263</v>
      </c>
      <c r="S1893" s="709" t="s">
        <v>2263</v>
      </c>
      <c r="T1893" s="709" t="s">
        <v>2263</v>
      </c>
      <c r="U1893" s="709" t="s">
        <v>2263</v>
      </c>
      <c r="V1893" s="709" t="s">
        <v>2263</v>
      </c>
      <c r="W1893" s="709" t="s">
        <v>2263</v>
      </c>
      <c r="X1893" s="709" t="s">
        <v>2263</v>
      </c>
      <c r="Y1893" s="709" t="s">
        <v>2263</v>
      </c>
      <c r="Z1893" s="709" t="s">
        <v>2263</v>
      </c>
      <c r="AA1893" s="709" t="s">
        <v>2263</v>
      </c>
      <c r="AB1893" s="709" t="s">
        <v>2263</v>
      </c>
      <c r="AC1893" s="709" t="s">
        <v>2263</v>
      </c>
      <c r="AD1893" s="709" t="s">
        <v>2263</v>
      </c>
      <c r="AE1893" s="709" t="s">
        <v>2263</v>
      </c>
      <c r="AF1893" s="709" t="s">
        <v>2263</v>
      </c>
      <c r="AG1893" s="709" t="s">
        <v>2263</v>
      </c>
      <c r="AH1893" s="709" t="s">
        <v>2263</v>
      </c>
      <c r="AI1893" s="709" t="s">
        <v>2263</v>
      </c>
      <c r="AJ1893" s="709" t="s">
        <v>2263</v>
      </c>
      <c r="AK1893" s="709" t="s">
        <v>2263</v>
      </c>
      <c r="AL1893" s="709" t="s">
        <v>2263</v>
      </c>
      <c r="AM1893" s="709" t="s">
        <v>2263</v>
      </c>
      <c r="AN1893" s="819"/>
      <c r="AO1893" s="726"/>
      <c r="AP1893" s="726"/>
      <c r="AQ1893" s="726"/>
      <c r="AR1893" s="726"/>
      <c r="AS1893" s="726"/>
      <c r="AT1893" s="726"/>
      <c r="AU1893" s="726"/>
      <c r="AV1893" s="726"/>
      <c r="AW1893" s="726"/>
      <c r="AX1893" s="726"/>
      <c r="AY1893" s="726"/>
      <c r="AZ1893" s="726"/>
      <c r="BA1893" s="726"/>
      <c r="BB1893" s="726"/>
      <c r="BC1893" s="726"/>
      <c r="BD1893" s="726"/>
      <c r="BE1893" s="726"/>
      <c r="BF1893" s="726"/>
      <c r="BG1893" s="726"/>
      <c r="BH1893" s="726"/>
      <c r="BI1893" s="726"/>
      <c r="BJ1893" s="726"/>
      <c r="BK1893" s="726"/>
      <c r="BL1893" s="726"/>
    </row>
    <row r="1894" spans="1:64" ht="13.5" customHeight="1" outlineLevel="1" x14ac:dyDescent="0.25">
      <c r="A1894" s="818"/>
      <c r="B1894" s="819"/>
      <c r="C1894" s="830" t="s">
        <v>194</v>
      </c>
      <c r="D1894" s="819"/>
      <c r="E1894" s="715" t="s">
        <v>2715</v>
      </c>
      <c r="F1894" s="709" t="s">
        <v>2263</v>
      </c>
      <c r="G1894" s="709" t="s">
        <v>2263</v>
      </c>
      <c r="H1894" s="709" t="s">
        <v>2263</v>
      </c>
      <c r="I1894" s="709" t="s">
        <v>2263</v>
      </c>
      <c r="J1894" s="709" t="s">
        <v>2263</v>
      </c>
      <c r="K1894" s="709" t="s">
        <v>2263</v>
      </c>
      <c r="L1894" s="709" t="s">
        <v>2263</v>
      </c>
      <c r="M1894" s="709" t="s">
        <v>2263</v>
      </c>
      <c r="N1894" s="709" t="s">
        <v>2263</v>
      </c>
      <c r="O1894" s="709" t="s">
        <v>2263</v>
      </c>
      <c r="P1894" s="709" t="s">
        <v>2263</v>
      </c>
      <c r="Q1894" s="709" t="s">
        <v>2263</v>
      </c>
      <c r="R1894" s="709" t="s">
        <v>2263</v>
      </c>
      <c r="S1894" s="709" t="s">
        <v>2263</v>
      </c>
      <c r="T1894" s="709" t="s">
        <v>2263</v>
      </c>
      <c r="U1894" s="709" t="s">
        <v>2263</v>
      </c>
      <c r="V1894" s="709" t="s">
        <v>2263</v>
      </c>
      <c r="W1894" s="709" t="s">
        <v>2263</v>
      </c>
      <c r="X1894" s="709" t="s">
        <v>2263</v>
      </c>
      <c r="Y1894" s="709" t="s">
        <v>2263</v>
      </c>
      <c r="Z1894" s="709" t="s">
        <v>2263</v>
      </c>
      <c r="AA1894" s="709" t="s">
        <v>2263</v>
      </c>
      <c r="AB1894" s="709" t="s">
        <v>2263</v>
      </c>
      <c r="AC1894" s="709" t="s">
        <v>2263</v>
      </c>
      <c r="AD1894" s="709" t="s">
        <v>2263</v>
      </c>
      <c r="AE1894" s="709" t="s">
        <v>2263</v>
      </c>
      <c r="AF1894" s="709" t="s">
        <v>2263</v>
      </c>
      <c r="AG1894" s="709" t="s">
        <v>2263</v>
      </c>
      <c r="AH1894" s="709" t="s">
        <v>2263</v>
      </c>
      <c r="AI1894" s="709" t="s">
        <v>2263</v>
      </c>
      <c r="AJ1894" s="709" t="s">
        <v>2263</v>
      </c>
      <c r="AK1894" s="709" t="s">
        <v>2263</v>
      </c>
      <c r="AL1894" s="709" t="s">
        <v>2263</v>
      </c>
      <c r="AM1894" s="709" t="s">
        <v>2263</v>
      </c>
      <c r="AN1894" s="819"/>
      <c r="AO1894" s="726"/>
      <c r="AP1894" s="726"/>
      <c r="AQ1894" s="726"/>
      <c r="AR1894" s="726"/>
      <c r="AS1894" s="726"/>
      <c r="AT1894" s="726"/>
      <c r="AU1894" s="726"/>
      <c r="AV1894" s="726"/>
      <c r="AW1894" s="726"/>
      <c r="AX1894" s="726"/>
      <c r="AY1894" s="726"/>
      <c r="AZ1894" s="726"/>
      <c r="BA1894" s="726"/>
      <c r="BB1894" s="726"/>
      <c r="BC1894" s="726"/>
      <c r="BD1894" s="726"/>
      <c r="BE1894" s="726"/>
      <c r="BF1894" s="726"/>
      <c r="BG1894" s="726"/>
      <c r="BH1894" s="726"/>
      <c r="BI1894" s="726"/>
      <c r="BJ1894" s="726"/>
      <c r="BK1894" s="726"/>
      <c r="BL1894" s="726"/>
    </row>
    <row r="1895" spans="1:64" ht="13.5" customHeight="1" outlineLevel="1" x14ac:dyDescent="0.25">
      <c r="A1895" s="818"/>
      <c r="B1895" s="819"/>
      <c r="C1895" s="830" t="s">
        <v>427</v>
      </c>
      <c r="D1895" s="819"/>
      <c r="E1895" s="715" t="s">
        <v>2716</v>
      </c>
      <c r="F1895" s="709" t="s">
        <v>2263</v>
      </c>
      <c r="G1895" s="709" t="s">
        <v>2263</v>
      </c>
      <c r="H1895" s="709" t="s">
        <v>2263</v>
      </c>
      <c r="I1895" s="709" t="s">
        <v>2263</v>
      </c>
      <c r="J1895" s="709" t="s">
        <v>2263</v>
      </c>
      <c r="K1895" s="709" t="s">
        <v>2263</v>
      </c>
      <c r="L1895" s="709" t="s">
        <v>2263</v>
      </c>
      <c r="M1895" s="709" t="s">
        <v>2263</v>
      </c>
      <c r="N1895" s="709" t="s">
        <v>2263</v>
      </c>
      <c r="O1895" s="709" t="s">
        <v>2263</v>
      </c>
      <c r="P1895" s="709" t="s">
        <v>2263</v>
      </c>
      <c r="Q1895" s="709" t="s">
        <v>2263</v>
      </c>
      <c r="R1895" s="709" t="s">
        <v>2263</v>
      </c>
      <c r="S1895" s="709" t="s">
        <v>2263</v>
      </c>
      <c r="T1895" s="709" t="s">
        <v>2263</v>
      </c>
      <c r="U1895" s="709" t="s">
        <v>2263</v>
      </c>
      <c r="V1895" s="709" t="s">
        <v>2263</v>
      </c>
      <c r="W1895" s="709" t="s">
        <v>2263</v>
      </c>
      <c r="X1895" s="709" t="s">
        <v>2263</v>
      </c>
      <c r="Y1895" s="709" t="s">
        <v>2263</v>
      </c>
      <c r="Z1895" s="709" t="s">
        <v>2263</v>
      </c>
      <c r="AA1895" s="709" t="s">
        <v>2263</v>
      </c>
      <c r="AB1895" s="709" t="s">
        <v>2263</v>
      </c>
      <c r="AC1895" s="709" t="s">
        <v>2263</v>
      </c>
      <c r="AD1895" s="709" t="s">
        <v>2263</v>
      </c>
      <c r="AE1895" s="709" t="s">
        <v>2263</v>
      </c>
      <c r="AF1895" s="709" t="s">
        <v>2263</v>
      </c>
      <c r="AG1895" s="709" t="s">
        <v>2263</v>
      </c>
      <c r="AH1895" s="709" t="s">
        <v>2263</v>
      </c>
      <c r="AI1895" s="709" t="s">
        <v>2263</v>
      </c>
      <c r="AJ1895" s="709" t="s">
        <v>2263</v>
      </c>
      <c r="AK1895" s="709" t="s">
        <v>2263</v>
      </c>
      <c r="AL1895" s="709" t="s">
        <v>2263</v>
      </c>
      <c r="AM1895" s="709" t="s">
        <v>2263</v>
      </c>
      <c r="AN1895" s="819"/>
      <c r="AO1895" s="726"/>
      <c r="AP1895" s="726"/>
      <c r="AQ1895" s="726"/>
      <c r="AR1895" s="726"/>
      <c r="AS1895" s="726"/>
      <c r="AT1895" s="726"/>
      <c r="AU1895" s="726"/>
      <c r="AV1895" s="726"/>
      <c r="AW1895" s="726"/>
      <c r="AX1895" s="726"/>
      <c r="AY1895" s="726"/>
      <c r="AZ1895" s="726"/>
      <c r="BA1895" s="726"/>
      <c r="BB1895" s="726"/>
      <c r="BC1895" s="726"/>
      <c r="BD1895" s="726"/>
      <c r="BE1895" s="726"/>
      <c r="BF1895" s="726"/>
      <c r="BG1895" s="726"/>
      <c r="BH1895" s="726"/>
      <c r="BI1895" s="726"/>
      <c r="BJ1895" s="726"/>
      <c r="BK1895" s="726"/>
      <c r="BL1895" s="726"/>
    </row>
    <row r="1896" spans="1:64" ht="13.5" customHeight="1" outlineLevel="1" x14ac:dyDescent="0.25">
      <c r="A1896" s="818"/>
      <c r="B1896" s="819"/>
      <c r="C1896" s="830" t="s">
        <v>428</v>
      </c>
      <c r="D1896" s="819"/>
      <c r="E1896" s="715" t="s">
        <v>2717</v>
      </c>
      <c r="F1896" s="709" t="s">
        <v>2263</v>
      </c>
      <c r="G1896" s="709" t="s">
        <v>2263</v>
      </c>
      <c r="H1896" s="709" t="s">
        <v>2263</v>
      </c>
      <c r="I1896" s="709" t="s">
        <v>2263</v>
      </c>
      <c r="J1896" s="709" t="s">
        <v>2263</v>
      </c>
      <c r="K1896" s="709" t="s">
        <v>2263</v>
      </c>
      <c r="L1896" s="709" t="s">
        <v>2263</v>
      </c>
      <c r="M1896" s="709" t="s">
        <v>2263</v>
      </c>
      <c r="N1896" s="709" t="s">
        <v>2263</v>
      </c>
      <c r="O1896" s="709" t="s">
        <v>2263</v>
      </c>
      <c r="P1896" s="709" t="s">
        <v>2263</v>
      </c>
      <c r="Q1896" s="709" t="s">
        <v>2263</v>
      </c>
      <c r="R1896" s="709" t="s">
        <v>2263</v>
      </c>
      <c r="S1896" s="709" t="s">
        <v>2263</v>
      </c>
      <c r="T1896" s="709" t="s">
        <v>2263</v>
      </c>
      <c r="U1896" s="709" t="s">
        <v>2263</v>
      </c>
      <c r="V1896" s="709" t="s">
        <v>2263</v>
      </c>
      <c r="W1896" s="709" t="s">
        <v>2263</v>
      </c>
      <c r="X1896" s="709" t="s">
        <v>2263</v>
      </c>
      <c r="Y1896" s="709" t="s">
        <v>2263</v>
      </c>
      <c r="Z1896" s="709" t="s">
        <v>2263</v>
      </c>
      <c r="AA1896" s="709" t="s">
        <v>2263</v>
      </c>
      <c r="AB1896" s="709" t="s">
        <v>2263</v>
      </c>
      <c r="AC1896" s="709" t="s">
        <v>2263</v>
      </c>
      <c r="AD1896" s="709" t="s">
        <v>2263</v>
      </c>
      <c r="AE1896" s="709" t="s">
        <v>2263</v>
      </c>
      <c r="AF1896" s="709" t="s">
        <v>2263</v>
      </c>
      <c r="AG1896" s="709" t="s">
        <v>2263</v>
      </c>
      <c r="AH1896" s="709" t="s">
        <v>2263</v>
      </c>
      <c r="AI1896" s="709" t="s">
        <v>2263</v>
      </c>
      <c r="AJ1896" s="709" t="s">
        <v>2263</v>
      </c>
      <c r="AK1896" s="709" t="s">
        <v>2263</v>
      </c>
      <c r="AL1896" s="709" t="s">
        <v>2263</v>
      </c>
      <c r="AM1896" s="709" t="s">
        <v>2263</v>
      </c>
      <c r="AN1896" s="819"/>
      <c r="AO1896" s="726"/>
      <c r="AP1896" s="726"/>
      <c r="AQ1896" s="726"/>
      <c r="AR1896" s="726"/>
      <c r="AS1896" s="726"/>
      <c r="AT1896" s="726"/>
      <c r="AU1896" s="726"/>
      <c r="AV1896" s="726"/>
      <c r="AW1896" s="726"/>
      <c r="AX1896" s="726"/>
      <c r="AY1896" s="726"/>
      <c r="AZ1896" s="726"/>
      <c r="BA1896" s="726"/>
      <c r="BB1896" s="726"/>
      <c r="BC1896" s="726"/>
      <c r="BD1896" s="726"/>
      <c r="BE1896" s="726"/>
      <c r="BF1896" s="726"/>
      <c r="BG1896" s="726"/>
      <c r="BH1896" s="726"/>
      <c r="BI1896" s="726"/>
      <c r="BJ1896" s="726"/>
      <c r="BK1896" s="726"/>
      <c r="BL1896" s="726"/>
    </row>
    <row r="1897" spans="1:64" ht="13.5" customHeight="1" outlineLevel="1" x14ac:dyDescent="0.25">
      <c r="A1897" s="818"/>
      <c r="B1897" s="819"/>
      <c r="C1897" s="830" t="s">
        <v>436</v>
      </c>
      <c r="D1897" s="819"/>
      <c r="E1897" s="715" t="s">
        <v>2718</v>
      </c>
      <c r="F1897" s="709" t="s">
        <v>2263</v>
      </c>
      <c r="G1897" s="709" t="s">
        <v>2263</v>
      </c>
      <c r="H1897" s="709" t="s">
        <v>2263</v>
      </c>
      <c r="I1897" s="709" t="s">
        <v>2263</v>
      </c>
      <c r="J1897" s="709" t="s">
        <v>2263</v>
      </c>
      <c r="K1897" s="709" t="s">
        <v>2263</v>
      </c>
      <c r="L1897" s="709" t="s">
        <v>2263</v>
      </c>
      <c r="M1897" s="709" t="s">
        <v>2263</v>
      </c>
      <c r="N1897" s="709" t="s">
        <v>2263</v>
      </c>
      <c r="O1897" s="709" t="s">
        <v>2263</v>
      </c>
      <c r="P1897" s="709" t="s">
        <v>2263</v>
      </c>
      <c r="Q1897" s="709" t="s">
        <v>2263</v>
      </c>
      <c r="R1897" s="709" t="s">
        <v>2263</v>
      </c>
      <c r="S1897" s="709" t="s">
        <v>2263</v>
      </c>
      <c r="T1897" s="709" t="s">
        <v>2263</v>
      </c>
      <c r="U1897" s="709" t="s">
        <v>2263</v>
      </c>
      <c r="V1897" s="709" t="s">
        <v>2263</v>
      </c>
      <c r="W1897" s="709" t="s">
        <v>2263</v>
      </c>
      <c r="X1897" s="709" t="s">
        <v>2263</v>
      </c>
      <c r="Y1897" s="709" t="s">
        <v>2263</v>
      </c>
      <c r="Z1897" s="709" t="s">
        <v>2263</v>
      </c>
      <c r="AA1897" s="709" t="s">
        <v>2263</v>
      </c>
      <c r="AB1897" s="709" t="s">
        <v>2263</v>
      </c>
      <c r="AC1897" s="709" t="s">
        <v>2263</v>
      </c>
      <c r="AD1897" s="709" t="s">
        <v>2263</v>
      </c>
      <c r="AE1897" s="709" t="s">
        <v>2263</v>
      </c>
      <c r="AF1897" s="709" t="s">
        <v>2263</v>
      </c>
      <c r="AG1897" s="709" t="s">
        <v>2263</v>
      </c>
      <c r="AH1897" s="709" t="s">
        <v>2263</v>
      </c>
      <c r="AI1897" s="709" t="s">
        <v>2263</v>
      </c>
      <c r="AJ1897" s="709" t="s">
        <v>2263</v>
      </c>
      <c r="AK1897" s="709" t="s">
        <v>2263</v>
      </c>
      <c r="AL1897" s="709" t="s">
        <v>2263</v>
      </c>
      <c r="AM1897" s="709" t="s">
        <v>2263</v>
      </c>
      <c r="AN1897" s="819"/>
      <c r="AO1897" s="726"/>
      <c r="AP1897" s="726"/>
      <c r="AQ1897" s="726"/>
      <c r="AR1897" s="726"/>
      <c r="AS1897" s="726"/>
      <c r="AT1897" s="726"/>
      <c r="AU1897" s="726"/>
      <c r="AV1897" s="726"/>
      <c r="AW1897" s="726"/>
      <c r="AX1897" s="726"/>
      <c r="AY1897" s="726"/>
      <c r="AZ1897" s="726"/>
      <c r="BA1897" s="726"/>
      <c r="BB1897" s="726"/>
      <c r="BC1897" s="726"/>
      <c r="BD1897" s="726"/>
      <c r="BE1897" s="726"/>
      <c r="BF1897" s="726"/>
      <c r="BG1897" s="726"/>
      <c r="BH1897" s="726"/>
      <c r="BI1897" s="726"/>
      <c r="BJ1897" s="726"/>
      <c r="BK1897" s="726"/>
      <c r="BL1897" s="726"/>
    </row>
    <row r="1898" spans="1:64" ht="13.5" customHeight="1" outlineLevel="1" x14ac:dyDescent="0.25">
      <c r="A1898" s="818"/>
      <c r="B1898" s="819"/>
      <c r="C1898" s="830" t="s">
        <v>437</v>
      </c>
      <c r="D1898" s="819"/>
      <c r="E1898" s="715" t="s">
        <v>2719</v>
      </c>
      <c r="F1898" s="709" t="s">
        <v>2263</v>
      </c>
      <c r="G1898" s="709" t="s">
        <v>2263</v>
      </c>
      <c r="H1898" s="709" t="s">
        <v>2263</v>
      </c>
      <c r="I1898" s="709" t="s">
        <v>2263</v>
      </c>
      <c r="J1898" s="709" t="s">
        <v>2263</v>
      </c>
      <c r="K1898" s="709" t="s">
        <v>2263</v>
      </c>
      <c r="L1898" s="709" t="s">
        <v>2263</v>
      </c>
      <c r="M1898" s="709" t="s">
        <v>2263</v>
      </c>
      <c r="N1898" s="709" t="s">
        <v>2263</v>
      </c>
      <c r="O1898" s="709" t="s">
        <v>2263</v>
      </c>
      <c r="P1898" s="709" t="s">
        <v>2263</v>
      </c>
      <c r="Q1898" s="709" t="s">
        <v>2263</v>
      </c>
      <c r="R1898" s="709" t="s">
        <v>2263</v>
      </c>
      <c r="S1898" s="709" t="s">
        <v>2263</v>
      </c>
      <c r="T1898" s="709" t="s">
        <v>2263</v>
      </c>
      <c r="U1898" s="709" t="s">
        <v>2263</v>
      </c>
      <c r="V1898" s="709" t="s">
        <v>2263</v>
      </c>
      <c r="W1898" s="709" t="s">
        <v>2263</v>
      </c>
      <c r="X1898" s="709" t="s">
        <v>2263</v>
      </c>
      <c r="Y1898" s="709" t="s">
        <v>2263</v>
      </c>
      <c r="Z1898" s="709" t="s">
        <v>2263</v>
      </c>
      <c r="AA1898" s="709" t="s">
        <v>2263</v>
      </c>
      <c r="AB1898" s="709" t="s">
        <v>2263</v>
      </c>
      <c r="AC1898" s="709" t="s">
        <v>2263</v>
      </c>
      <c r="AD1898" s="709" t="s">
        <v>2263</v>
      </c>
      <c r="AE1898" s="709" t="s">
        <v>2263</v>
      </c>
      <c r="AF1898" s="709" t="s">
        <v>2263</v>
      </c>
      <c r="AG1898" s="709" t="s">
        <v>2263</v>
      </c>
      <c r="AH1898" s="709" t="s">
        <v>2263</v>
      </c>
      <c r="AI1898" s="709" t="s">
        <v>2263</v>
      </c>
      <c r="AJ1898" s="709" t="s">
        <v>2263</v>
      </c>
      <c r="AK1898" s="709" t="s">
        <v>2263</v>
      </c>
      <c r="AL1898" s="709" t="s">
        <v>2263</v>
      </c>
      <c r="AM1898" s="709" t="s">
        <v>2263</v>
      </c>
      <c r="AN1898" s="819"/>
      <c r="AO1898" s="726"/>
      <c r="AP1898" s="726"/>
      <c r="AQ1898" s="726"/>
      <c r="AR1898" s="726"/>
      <c r="AS1898" s="726"/>
      <c r="AT1898" s="726"/>
      <c r="AU1898" s="726"/>
      <c r="AV1898" s="726"/>
      <c r="AW1898" s="726"/>
      <c r="AX1898" s="726"/>
      <c r="AY1898" s="726"/>
      <c r="AZ1898" s="726"/>
      <c r="BA1898" s="726"/>
      <c r="BB1898" s="726"/>
      <c r="BC1898" s="726"/>
      <c r="BD1898" s="726"/>
      <c r="BE1898" s="726"/>
      <c r="BF1898" s="726"/>
      <c r="BG1898" s="726"/>
      <c r="BH1898" s="726"/>
      <c r="BI1898" s="726"/>
      <c r="BJ1898" s="726"/>
      <c r="BK1898" s="726"/>
      <c r="BL1898" s="726"/>
    </row>
    <row r="1899" spans="1:64" ht="13.5" customHeight="1" outlineLevel="1" x14ac:dyDescent="0.25">
      <c r="A1899" s="818"/>
      <c r="B1899" s="819"/>
      <c r="C1899" s="830" t="s">
        <v>429</v>
      </c>
      <c r="D1899" s="819"/>
      <c r="E1899" s="715" t="s">
        <v>2720</v>
      </c>
      <c r="F1899" s="709" t="s">
        <v>2263</v>
      </c>
      <c r="G1899" s="709" t="s">
        <v>2263</v>
      </c>
      <c r="H1899" s="709" t="s">
        <v>2263</v>
      </c>
      <c r="I1899" s="709" t="s">
        <v>2263</v>
      </c>
      <c r="J1899" s="709" t="s">
        <v>2263</v>
      </c>
      <c r="K1899" s="709" t="s">
        <v>2263</v>
      </c>
      <c r="L1899" s="709" t="s">
        <v>2263</v>
      </c>
      <c r="M1899" s="709" t="s">
        <v>2263</v>
      </c>
      <c r="N1899" s="709" t="s">
        <v>2263</v>
      </c>
      <c r="O1899" s="709" t="s">
        <v>2263</v>
      </c>
      <c r="P1899" s="709" t="s">
        <v>2263</v>
      </c>
      <c r="Q1899" s="709" t="s">
        <v>2263</v>
      </c>
      <c r="R1899" s="709" t="s">
        <v>2263</v>
      </c>
      <c r="S1899" s="709" t="s">
        <v>2263</v>
      </c>
      <c r="T1899" s="709" t="s">
        <v>2263</v>
      </c>
      <c r="U1899" s="709" t="s">
        <v>2263</v>
      </c>
      <c r="V1899" s="709" t="s">
        <v>2263</v>
      </c>
      <c r="W1899" s="709" t="s">
        <v>2263</v>
      </c>
      <c r="X1899" s="709" t="s">
        <v>2263</v>
      </c>
      <c r="Y1899" s="709" t="s">
        <v>2263</v>
      </c>
      <c r="Z1899" s="709" t="s">
        <v>2263</v>
      </c>
      <c r="AA1899" s="709" t="s">
        <v>2263</v>
      </c>
      <c r="AB1899" s="709" t="s">
        <v>2263</v>
      </c>
      <c r="AC1899" s="709" t="s">
        <v>2263</v>
      </c>
      <c r="AD1899" s="709" t="s">
        <v>2263</v>
      </c>
      <c r="AE1899" s="709" t="s">
        <v>2263</v>
      </c>
      <c r="AF1899" s="709" t="s">
        <v>2263</v>
      </c>
      <c r="AG1899" s="709" t="s">
        <v>2263</v>
      </c>
      <c r="AH1899" s="709" t="s">
        <v>2263</v>
      </c>
      <c r="AI1899" s="709" t="s">
        <v>2263</v>
      </c>
      <c r="AJ1899" s="709" t="s">
        <v>2263</v>
      </c>
      <c r="AK1899" s="709" t="s">
        <v>2263</v>
      </c>
      <c r="AL1899" s="709" t="s">
        <v>2263</v>
      </c>
      <c r="AM1899" s="709" t="s">
        <v>2263</v>
      </c>
      <c r="AN1899" s="819"/>
      <c r="AO1899" s="726"/>
      <c r="AP1899" s="726"/>
      <c r="AQ1899" s="726"/>
      <c r="AR1899" s="726"/>
      <c r="AS1899" s="726"/>
      <c r="AT1899" s="726"/>
      <c r="AU1899" s="726"/>
      <c r="AV1899" s="726"/>
      <c r="AW1899" s="726"/>
      <c r="AX1899" s="726"/>
      <c r="AY1899" s="726"/>
      <c r="AZ1899" s="726"/>
      <c r="BA1899" s="726"/>
      <c r="BB1899" s="726"/>
      <c r="BC1899" s="726"/>
      <c r="BD1899" s="726"/>
      <c r="BE1899" s="726"/>
      <c r="BF1899" s="726"/>
      <c r="BG1899" s="726"/>
      <c r="BH1899" s="726"/>
      <c r="BI1899" s="726"/>
      <c r="BJ1899" s="726"/>
      <c r="BK1899" s="726"/>
      <c r="BL1899" s="726"/>
    </row>
    <row r="1900" spans="1:64" ht="13.5" customHeight="1" outlineLevel="1" x14ac:dyDescent="0.25">
      <c r="A1900" s="818"/>
      <c r="B1900" s="819"/>
      <c r="C1900" s="830" t="s">
        <v>725</v>
      </c>
      <c r="D1900" s="819"/>
      <c r="E1900" s="715" t="s">
        <v>2721</v>
      </c>
      <c r="F1900" s="709" t="s">
        <v>2263</v>
      </c>
      <c r="G1900" s="709" t="s">
        <v>2263</v>
      </c>
      <c r="H1900" s="709" t="s">
        <v>2263</v>
      </c>
      <c r="I1900" s="709" t="s">
        <v>2263</v>
      </c>
      <c r="J1900" s="709" t="s">
        <v>2263</v>
      </c>
      <c r="K1900" s="709" t="s">
        <v>2263</v>
      </c>
      <c r="L1900" s="709" t="s">
        <v>2263</v>
      </c>
      <c r="M1900" s="709" t="s">
        <v>2263</v>
      </c>
      <c r="N1900" s="709" t="s">
        <v>2263</v>
      </c>
      <c r="O1900" s="709" t="s">
        <v>2263</v>
      </c>
      <c r="P1900" s="709" t="s">
        <v>2263</v>
      </c>
      <c r="Q1900" s="709" t="s">
        <v>2263</v>
      </c>
      <c r="R1900" s="709" t="s">
        <v>2263</v>
      </c>
      <c r="S1900" s="709" t="s">
        <v>2263</v>
      </c>
      <c r="T1900" s="709" t="s">
        <v>2263</v>
      </c>
      <c r="U1900" s="709" t="s">
        <v>2263</v>
      </c>
      <c r="V1900" s="709" t="s">
        <v>2263</v>
      </c>
      <c r="W1900" s="709" t="s">
        <v>2263</v>
      </c>
      <c r="X1900" s="709" t="s">
        <v>2263</v>
      </c>
      <c r="Y1900" s="709" t="s">
        <v>2263</v>
      </c>
      <c r="Z1900" s="709" t="s">
        <v>2263</v>
      </c>
      <c r="AA1900" s="709" t="s">
        <v>2263</v>
      </c>
      <c r="AB1900" s="709" t="s">
        <v>2263</v>
      </c>
      <c r="AC1900" s="709" t="s">
        <v>2263</v>
      </c>
      <c r="AD1900" s="709" t="s">
        <v>2263</v>
      </c>
      <c r="AE1900" s="709" t="s">
        <v>2263</v>
      </c>
      <c r="AF1900" s="709" t="s">
        <v>2263</v>
      </c>
      <c r="AG1900" s="709" t="s">
        <v>2263</v>
      </c>
      <c r="AH1900" s="709" t="s">
        <v>2263</v>
      </c>
      <c r="AI1900" s="709" t="s">
        <v>2263</v>
      </c>
      <c r="AJ1900" s="709" t="s">
        <v>2263</v>
      </c>
      <c r="AK1900" s="709" t="s">
        <v>2263</v>
      </c>
      <c r="AL1900" s="709" t="s">
        <v>2263</v>
      </c>
      <c r="AM1900" s="709" t="s">
        <v>2263</v>
      </c>
      <c r="AN1900" s="819"/>
      <c r="AO1900" s="726"/>
      <c r="AP1900" s="726"/>
      <c r="AQ1900" s="726"/>
      <c r="AR1900" s="726"/>
      <c r="AS1900" s="726"/>
      <c r="AT1900" s="726"/>
      <c r="AU1900" s="726"/>
      <c r="AV1900" s="726"/>
      <c r="AW1900" s="726"/>
      <c r="AX1900" s="726"/>
      <c r="AY1900" s="726"/>
      <c r="AZ1900" s="726"/>
      <c r="BA1900" s="726"/>
      <c r="BB1900" s="726"/>
      <c r="BC1900" s="726"/>
      <c r="BD1900" s="726"/>
      <c r="BE1900" s="726"/>
      <c r="BF1900" s="726"/>
      <c r="BG1900" s="726"/>
      <c r="BH1900" s="726"/>
      <c r="BI1900" s="726"/>
      <c r="BJ1900" s="726"/>
      <c r="BK1900" s="726"/>
      <c r="BL1900" s="726"/>
    </row>
    <row r="1901" spans="1:64" ht="13.5" customHeight="1" outlineLevel="1" x14ac:dyDescent="0.25">
      <c r="A1901" s="818"/>
      <c r="B1901" s="819"/>
      <c r="C1901" s="830" t="s">
        <v>581</v>
      </c>
      <c r="D1901" s="819"/>
      <c r="E1901" s="715" t="s">
        <v>2722</v>
      </c>
      <c r="F1901" s="709" t="s">
        <v>2263</v>
      </c>
      <c r="G1901" s="709" t="s">
        <v>2263</v>
      </c>
      <c r="H1901" s="709" t="s">
        <v>2263</v>
      </c>
      <c r="I1901" s="709" t="s">
        <v>2263</v>
      </c>
      <c r="J1901" s="709" t="s">
        <v>2263</v>
      </c>
      <c r="K1901" s="709" t="s">
        <v>2263</v>
      </c>
      <c r="L1901" s="709" t="s">
        <v>2263</v>
      </c>
      <c r="M1901" s="709" t="s">
        <v>2263</v>
      </c>
      <c r="N1901" s="709" t="s">
        <v>2263</v>
      </c>
      <c r="O1901" s="709" t="s">
        <v>2263</v>
      </c>
      <c r="P1901" s="709" t="s">
        <v>2263</v>
      </c>
      <c r="Q1901" s="709" t="s">
        <v>2263</v>
      </c>
      <c r="R1901" s="709" t="s">
        <v>2263</v>
      </c>
      <c r="S1901" s="709" t="s">
        <v>2263</v>
      </c>
      <c r="T1901" s="709" t="s">
        <v>2263</v>
      </c>
      <c r="U1901" s="709" t="s">
        <v>2263</v>
      </c>
      <c r="V1901" s="709" t="s">
        <v>2263</v>
      </c>
      <c r="W1901" s="709" t="s">
        <v>2263</v>
      </c>
      <c r="X1901" s="709" t="s">
        <v>2263</v>
      </c>
      <c r="Y1901" s="709" t="s">
        <v>2263</v>
      </c>
      <c r="Z1901" s="709" t="s">
        <v>2263</v>
      </c>
      <c r="AA1901" s="709" t="s">
        <v>2263</v>
      </c>
      <c r="AB1901" s="709" t="s">
        <v>2263</v>
      </c>
      <c r="AC1901" s="709" t="s">
        <v>2263</v>
      </c>
      <c r="AD1901" s="709" t="s">
        <v>2263</v>
      </c>
      <c r="AE1901" s="709" t="s">
        <v>2263</v>
      </c>
      <c r="AF1901" s="709" t="s">
        <v>2263</v>
      </c>
      <c r="AG1901" s="709" t="s">
        <v>2263</v>
      </c>
      <c r="AH1901" s="709" t="s">
        <v>2263</v>
      </c>
      <c r="AI1901" s="709" t="s">
        <v>2263</v>
      </c>
      <c r="AJ1901" s="709" t="s">
        <v>2263</v>
      </c>
      <c r="AK1901" s="709" t="s">
        <v>2263</v>
      </c>
      <c r="AL1901" s="709" t="s">
        <v>2263</v>
      </c>
      <c r="AM1901" s="709" t="s">
        <v>2263</v>
      </c>
      <c r="AN1901" s="819"/>
      <c r="AO1901" s="726"/>
      <c r="AP1901" s="726"/>
      <c r="AQ1901" s="726"/>
      <c r="AR1901" s="726"/>
      <c r="AS1901" s="726"/>
      <c r="AT1901" s="726"/>
      <c r="AU1901" s="726"/>
      <c r="AV1901" s="726"/>
      <c r="AW1901" s="726"/>
      <c r="AX1901" s="726"/>
      <c r="AY1901" s="726"/>
      <c r="AZ1901" s="726"/>
      <c r="BA1901" s="726"/>
      <c r="BB1901" s="726"/>
      <c r="BC1901" s="726"/>
      <c r="BD1901" s="726"/>
      <c r="BE1901" s="726"/>
      <c r="BF1901" s="726"/>
      <c r="BG1901" s="726"/>
      <c r="BH1901" s="726"/>
      <c r="BI1901" s="726"/>
      <c r="BJ1901" s="726"/>
      <c r="BK1901" s="726"/>
      <c r="BL1901" s="726"/>
    </row>
    <row r="1902" spans="1:64" ht="13.5" customHeight="1" outlineLevel="1" x14ac:dyDescent="0.25">
      <c r="A1902" s="818"/>
      <c r="B1902" s="819"/>
      <c r="C1902" s="830" t="s">
        <v>1756</v>
      </c>
      <c r="D1902" s="819"/>
      <c r="E1902" s="715" t="s">
        <v>2723</v>
      </c>
      <c r="F1902" s="709" t="s">
        <v>2263</v>
      </c>
      <c r="G1902" s="709" t="s">
        <v>2263</v>
      </c>
      <c r="H1902" s="709" t="s">
        <v>2263</v>
      </c>
      <c r="I1902" s="709" t="s">
        <v>2263</v>
      </c>
      <c r="J1902" s="709" t="s">
        <v>2263</v>
      </c>
      <c r="K1902" s="709" t="s">
        <v>2263</v>
      </c>
      <c r="L1902" s="709" t="s">
        <v>2263</v>
      </c>
      <c r="M1902" s="709" t="s">
        <v>2263</v>
      </c>
      <c r="N1902" s="709" t="s">
        <v>2263</v>
      </c>
      <c r="O1902" s="709" t="s">
        <v>2263</v>
      </c>
      <c r="P1902" s="709" t="s">
        <v>2263</v>
      </c>
      <c r="Q1902" s="709" t="s">
        <v>2263</v>
      </c>
      <c r="R1902" s="709" t="s">
        <v>2263</v>
      </c>
      <c r="S1902" s="709" t="s">
        <v>2263</v>
      </c>
      <c r="T1902" s="709" t="s">
        <v>2263</v>
      </c>
      <c r="U1902" s="709" t="s">
        <v>2263</v>
      </c>
      <c r="V1902" s="709" t="s">
        <v>2263</v>
      </c>
      <c r="W1902" s="709" t="s">
        <v>2263</v>
      </c>
      <c r="X1902" s="709" t="s">
        <v>2263</v>
      </c>
      <c r="Y1902" s="709" t="s">
        <v>2263</v>
      </c>
      <c r="Z1902" s="709" t="s">
        <v>2263</v>
      </c>
      <c r="AA1902" s="709" t="s">
        <v>2263</v>
      </c>
      <c r="AB1902" s="709" t="s">
        <v>2263</v>
      </c>
      <c r="AC1902" s="709" t="s">
        <v>2263</v>
      </c>
      <c r="AD1902" s="709" t="s">
        <v>2263</v>
      </c>
      <c r="AE1902" s="709" t="s">
        <v>2263</v>
      </c>
      <c r="AF1902" s="709" t="s">
        <v>2263</v>
      </c>
      <c r="AG1902" s="709" t="s">
        <v>2263</v>
      </c>
      <c r="AH1902" s="709" t="s">
        <v>2263</v>
      </c>
      <c r="AI1902" s="709" t="s">
        <v>2263</v>
      </c>
      <c r="AJ1902" s="709" t="s">
        <v>2263</v>
      </c>
      <c r="AK1902" s="709" t="s">
        <v>2263</v>
      </c>
      <c r="AL1902" s="709" t="s">
        <v>2263</v>
      </c>
      <c r="AM1902" s="709" t="s">
        <v>2263</v>
      </c>
      <c r="AN1902" s="819"/>
      <c r="AO1902" s="726"/>
      <c r="AP1902" s="726"/>
      <c r="AQ1902" s="726"/>
      <c r="AR1902" s="726"/>
      <c r="AS1902" s="726"/>
      <c r="AT1902" s="726"/>
      <c r="AU1902" s="726"/>
      <c r="AV1902" s="726"/>
      <c r="AW1902" s="726"/>
      <c r="AX1902" s="726"/>
      <c r="AY1902" s="726"/>
      <c r="AZ1902" s="726"/>
      <c r="BA1902" s="726"/>
      <c r="BB1902" s="726"/>
      <c r="BC1902" s="726"/>
      <c r="BD1902" s="726"/>
      <c r="BE1902" s="726"/>
      <c r="BF1902" s="726"/>
      <c r="BG1902" s="726"/>
      <c r="BH1902" s="726"/>
      <c r="BI1902" s="726"/>
      <c r="BJ1902" s="726"/>
      <c r="BK1902" s="726"/>
      <c r="BL1902" s="726"/>
    </row>
    <row r="1903" spans="1:64" ht="13.5" customHeight="1" outlineLevel="1" x14ac:dyDescent="0.25">
      <c r="A1903" s="818"/>
      <c r="B1903" s="819"/>
      <c r="C1903" s="830" t="s">
        <v>167</v>
      </c>
      <c r="D1903" s="819"/>
      <c r="E1903" s="715" t="s">
        <v>2724</v>
      </c>
      <c r="F1903" s="709" t="s">
        <v>2263</v>
      </c>
      <c r="G1903" s="709" t="s">
        <v>2263</v>
      </c>
      <c r="H1903" s="709" t="s">
        <v>2263</v>
      </c>
      <c r="I1903" s="709" t="s">
        <v>2263</v>
      </c>
      <c r="J1903" s="709" t="s">
        <v>2263</v>
      </c>
      <c r="K1903" s="709" t="s">
        <v>2263</v>
      </c>
      <c r="L1903" s="709" t="s">
        <v>2263</v>
      </c>
      <c r="M1903" s="709" t="s">
        <v>2263</v>
      </c>
      <c r="N1903" s="709" t="s">
        <v>2263</v>
      </c>
      <c r="O1903" s="709" t="s">
        <v>2263</v>
      </c>
      <c r="P1903" s="709" t="s">
        <v>2263</v>
      </c>
      <c r="Q1903" s="709" t="s">
        <v>2263</v>
      </c>
      <c r="R1903" s="709" t="s">
        <v>2263</v>
      </c>
      <c r="S1903" s="709" t="s">
        <v>2263</v>
      </c>
      <c r="T1903" s="709" t="s">
        <v>2263</v>
      </c>
      <c r="U1903" s="709" t="s">
        <v>2263</v>
      </c>
      <c r="V1903" s="709" t="s">
        <v>2263</v>
      </c>
      <c r="W1903" s="709" t="s">
        <v>2263</v>
      </c>
      <c r="X1903" s="709" t="s">
        <v>2263</v>
      </c>
      <c r="Y1903" s="709" t="s">
        <v>2263</v>
      </c>
      <c r="Z1903" s="709" t="s">
        <v>2263</v>
      </c>
      <c r="AA1903" s="709" t="s">
        <v>2263</v>
      </c>
      <c r="AB1903" s="709" t="s">
        <v>2263</v>
      </c>
      <c r="AC1903" s="709" t="s">
        <v>2263</v>
      </c>
      <c r="AD1903" s="709" t="s">
        <v>2263</v>
      </c>
      <c r="AE1903" s="709" t="s">
        <v>2263</v>
      </c>
      <c r="AF1903" s="709" t="s">
        <v>2263</v>
      </c>
      <c r="AG1903" s="709" t="s">
        <v>2263</v>
      </c>
      <c r="AH1903" s="709" t="s">
        <v>2263</v>
      </c>
      <c r="AI1903" s="709" t="s">
        <v>2263</v>
      </c>
      <c r="AJ1903" s="709" t="s">
        <v>2263</v>
      </c>
      <c r="AK1903" s="709" t="s">
        <v>2263</v>
      </c>
      <c r="AL1903" s="709" t="s">
        <v>2263</v>
      </c>
      <c r="AM1903" s="709" t="s">
        <v>2263</v>
      </c>
      <c r="AN1903" s="819"/>
      <c r="AO1903" s="726"/>
      <c r="AP1903" s="726"/>
      <c r="AQ1903" s="726"/>
      <c r="AR1903" s="726"/>
      <c r="AS1903" s="726"/>
      <c r="AT1903" s="726"/>
      <c r="AU1903" s="726"/>
      <c r="AV1903" s="726"/>
      <c r="AW1903" s="726"/>
      <c r="AX1903" s="726"/>
      <c r="AY1903" s="726"/>
      <c r="AZ1903" s="726"/>
      <c r="BA1903" s="726"/>
      <c r="BB1903" s="726"/>
      <c r="BC1903" s="726"/>
      <c r="BD1903" s="726"/>
      <c r="BE1903" s="726"/>
      <c r="BF1903" s="726"/>
      <c r="BG1903" s="726"/>
      <c r="BH1903" s="726"/>
      <c r="BI1903" s="726"/>
      <c r="BJ1903" s="726"/>
      <c r="BK1903" s="726"/>
      <c r="BL1903" s="726"/>
    </row>
    <row r="1904" spans="1:64" ht="13.5" customHeight="1" outlineLevel="1" x14ac:dyDescent="0.25">
      <c r="A1904" s="818"/>
      <c r="B1904" s="819"/>
      <c r="C1904" s="830" t="s">
        <v>168</v>
      </c>
      <c r="D1904" s="819"/>
      <c r="E1904" s="715" t="s">
        <v>2725</v>
      </c>
      <c r="F1904" s="709" t="s">
        <v>2263</v>
      </c>
      <c r="G1904" s="709" t="s">
        <v>2263</v>
      </c>
      <c r="H1904" s="709" t="s">
        <v>2263</v>
      </c>
      <c r="I1904" s="709" t="s">
        <v>2263</v>
      </c>
      <c r="J1904" s="709" t="s">
        <v>2263</v>
      </c>
      <c r="K1904" s="709" t="s">
        <v>2263</v>
      </c>
      <c r="L1904" s="709" t="s">
        <v>2263</v>
      </c>
      <c r="M1904" s="709" t="s">
        <v>2263</v>
      </c>
      <c r="N1904" s="709" t="s">
        <v>2263</v>
      </c>
      <c r="O1904" s="709" t="s">
        <v>2263</v>
      </c>
      <c r="P1904" s="709" t="s">
        <v>2263</v>
      </c>
      <c r="Q1904" s="709" t="s">
        <v>2263</v>
      </c>
      <c r="R1904" s="709" t="s">
        <v>2263</v>
      </c>
      <c r="S1904" s="709" t="s">
        <v>2263</v>
      </c>
      <c r="T1904" s="709" t="s">
        <v>2263</v>
      </c>
      <c r="U1904" s="709" t="s">
        <v>2263</v>
      </c>
      <c r="V1904" s="709" t="s">
        <v>2263</v>
      </c>
      <c r="W1904" s="709" t="s">
        <v>2263</v>
      </c>
      <c r="X1904" s="709" t="s">
        <v>2263</v>
      </c>
      <c r="Y1904" s="709" t="s">
        <v>2263</v>
      </c>
      <c r="Z1904" s="709" t="s">
        <v>2263</v>
      </c>
      <c r="AA1904" s="709" t="s">
        <v>2263</v>
      </c>
      <c r="AB1904" s="709" t="s">
        <v>2263</v>
      </c>
      <c r="AC1904" s="709" t="s">
        <v>2263</v>
      </c>
      <c r="AD1904" s="709" t="s">
        <v>2263</v>
      </c>
      <c r="AE1904" s="709" t="s">
        <v>2263</v>
      </c>
      <c r="AF1904" s="709" t="s">
        <v>2263</v>
      </c>
      <c r="AG1904" s="709" t="s">
        <v>2263</v>
      </c>
      <c r="AH1904" s="709" t="s">
        <v>2263</v>
      </c>
      <c r="AI1904" s="709" t="s">
        <v>2263</v>
      </c>
      <c r="AJ1904" s="709" t="s">
        <v>2263</v>
      </c>
      <c r="AK1904" s="709" t="s">
        <v>2263</v>
      </c>
      <c r="AL1904" s="709" t="s">
        <v>2263</v>
      </c>
      <c r="AM1904" s="709" t="s">
        <v>2263</v>
      </c>
      <c r="AN1904" s="819"/>
      <c r="AO1904" s="726"/>
      <c r="AP1904" s="726"/>
      <c r="AQ1904" s="726"/>
      <c r="AR1904" s="726"/>
      <c r="AS1904" s="726"/>
      <c r="AT1904" s="726"/>
      <c r="AU1904" s="726"/>
      <c r="AV1904" s="726"/>
      <c r="AW1904" s="726"/>
      <c r="AX1904" s="726"/>
      <c r="AY1904" s="726"/>
      <c r="AZ1904" s="726"/>
      <c r="BA1904" s="726"/>
      <c r="BB1904" s="726"/>
      <c r="BC1904" s="726"/>
      <c r="BD1904" s="726"/>
      <c r="BE1904" s="726"/>
      <c r="BF1904" s="726"/>
      <c r="BG1904" s="726"/>
      <c r="BH1904" s="726"/>
      <c r="BI1904" s="726"/>
      <c r="BJ1904" s="726"/>
      <c r="BK1904" s="726"/>
      <c r="BL1904" s="726"/>
    </row>
    <row r="1905" spans="1:64" ht="13.5" customHeight="1" outlineLevel="1" x14ac:dyDescent="0.25">
      <c r="A1905" s="818"/>
      <c r="B1905" s="819"/>
      <c r="C1905" s="830" t="s">
        <v>1757</v>
      </c>
      <c r="D1905" s="819"/>
      <c r="E1905" s="715" t="s">
        <v>2726</v>
      </c>
      <c r="F1905" s="709" t="s">
        <v>2263</v>
      </c>
      <c r="G1905" s="709" t="s">
        <v>2263</v>
      </c>
      <c r="H1905" s="709" t="s">
        <v>2263</v>
      </c>
      <c r="I1905" s="709" t="s">
        <v>2263</v>
      </c>
      <c r="J1905" s="709" t="s">
        <v>2263</v>
      </c>
      <c r="K1905" s="709" t="s">
        <v>2263</v>
      </c>
      <c r="L1905" s="709" t="s">
        <v>2263</v>
      </c>
      <c r="M1905" s="709" t="s">
        <v>2263</v>
      </c>
      <c r="N1905" s="709" t="s">
        <v>2263</v>
      </c>
      <c r="O1905" s="709" t="s">
        <v>2263</v>
      </c>
      <c r="P1905" s="709" t="s">
        <v>2263</v>
      </c>
      <c r="Q1905" s="709" t="s">
        <v>2263</v>
      </c>
      <c r="R1905" s="709" t="s">
        <v>2263</v>
      </c>
      <c r="S1905" s="709" t="s">
        <v>2263</v>
      </c>
      <c r="T1905" s="709" t="s">
        <v>2263</v>
      </c>
      <c r="U1905" s="709" t="s">
        <v>2263</v>
      </c>
      <c r="V1905" s="709" t="s">
        <v>2263</v>
      </c>
      <c r="W1905" s="709" t="s">
        <v>2263</v>
      </c>
      <c r="X1905" s="709" t="s">
        <v>2263</v>
      </c>
      <c r="Y1905" s="709" t="s">
        <v>2263</v>
      </c>
      <c r="Z1905" s="709" t="s">
        <v>2263</v>
      </c>
      <c r="AA1905" s="709" t="s">
        <v>2263</v>
      </c>
      <c r="AB1905" s="709" t="s">
        <v>2263</v>
      </c>
      <c r="AC1905" s="709" t="s">
        <v>2263</v>
      </c>
      <c r="AD1905" s="709" t="s">
        <v>2263</v>
      </c>
      <c r="AE1905" s="709" t="s">
        <v>2263</v>
      </c>
      <c r="AF1905" s="709" t="s">
        <v>2263</v>
      </c>
      <c r="AG1905" s="709" t="s">
        <v>2263</v>
      </c>
      <c r="AH1905" s="709" t="s">
        <v>2263</v>
      </c>
      <c r="AI1905" s="709" t="s">
        <v>2263</v>
      </c>
      <c r="AJ1905" s="709" t="s">
        <v>2263</v>
      </c>
      <c r="AK1905" s="709" t="s">
        <v>2263</v>
      </c>
      <c r="AL1905" s="709" t="s">
        <v>2263</v>
      </c>
      <c r="AM1905" s="709" t="s">
        <v>2263</v>
      </c>
      <c r="AN1905" s="819"/>
      <c r="AO1905" s="726"/>
      <c r="AP1905" s="726"/>
      <c r="AQ1905" s="726"/>
      <c r="AR1905" s="726"/>
      <c r="AS1905" s="726"/>
      <c r="AT1905" s="726"/>
      <c r="AU1905" s="726"/>
      <c r="AV1905" s="726"/>
      <c r="AW1905" s="726"/>
      <c r="AX1905" s="726"/>
      <c r="AY1905" s="726"/>
      <c r="AZ1905" s="726"/>
      <c r="BA1905" s="726"/>
      <c r="BB1905" s="726"/>
      <c r="BC1905" s="726"/>
      <c r="BD1905" s="726"/>
      <c r="BE1905" s="726"/>
      <c r="BF1905" s="726"/>
      <c r="BG1905" s="726"/>
      <c r="BH1905" s="726"/>
      <c r="BI1905" s="726"/>
      <c r="BJ1905" s="726"/>
      <c r="BK1905" s="726"/>
      <c r="BL1905" s="726"/>
    </row>
    <row r="1906" spans="1:64" ht="13.5" customHeight="1" outlineLevel="1" x14ac:dyDescent="0.25">
      <c r="A1906" s="818"/>
      <c r="B1906" s="819"/>
      <c r="C1906" s="822" t="s">
        <v>169</v>
      </c>
      <c r="D1906" s="819"/>
      <c r="E1906" s="715" t="s">
        <v>2727</v>
      </c>
      <c r="F1906" s="709" t="s">
        <v>2263</v>
      </c>
      <c r="G1906" s="709" t="s">
        <v>2263</v>
      </c>
      <c r="H1906" s="709" t="s">
        <v>2263</v>
      </c>
      <c r="I1906" s="709" t="s">
        <v>2263</v>
      </c>
      <c r="J1906" s="709" t="s">
        <v>2263</v>
      </c>
      <c r="K1906" s="709" t="s">
        <v>2263</v>
      </c>
      <c r="L1906" s="709" t="s">
        <v>2263</v>
      </c>
      <c r="M1906" s="709" t="s">
        <v>2263</v>
      </c>
      <c r="N1906" s="709" t="s">
        <v>2263</v>
      </c>
      <c r="O1906" s="709" t="s">
        <v>2263</v>
      </c>
      <c r="P1906" s="709" t="s">
        <v>2263</v>
      </c>
      <c r="Q1906" s="709" t="s">
        <v>2263</v>
      </c>
      <c r="R1906" s="709" t="s">
        <v>2263</v>
      </c>
      <c r="S1906" s="709" t="s">
        <v>2263</v>
      </c>
      <c r="T1906" s="709" t="s">
        <v>2263</v>
      </c>
      <c r="U1906" s="709" t="s">
        <v>2263</v>
      </c>
      <c r="V1906" s="709" t="s">
        <v>2263</v>
      </c>
      <c r="W1906" s="709" t="s">
        <v>2263</v>
      </c>
      <c r="X1906" s="709" t="s">
        <v>2263</v>
      </c>
      <c r="Y1906" s="709" t="s">
        <v>2263</v>
      </c>
      <c r="Z1906" s="709" t="s">
        <v>2263</v>
      </c>
      <c r="AA1906" s="709" t="s">
        <v>2263</v>
      </c>
      <c r="AB1906" s="709" t="s">
        <v>2263</v>
      </c>
      <c r="AC1906" s="709" t="s">
        <v>2263</v>
      </c>
      <c r="AD1906" s="709" t="s">
        <v>2263</v>
      </c>
      <c r="AE1906" s="709" t="s">
        <v>2263</v>
      </c>
      <c r="AF1906" s="709" t="s">
        <v>2263</v>
      </c>
      <c r="AG1906" s="709" t="s">
        <v>2263</v>
      </c>
      <c r="AH1906" s="709" t="s">
        <v>2263</v>
      </c>
      <c r="AI1906" s="709" t="s">
        <v>2263</v>
      </c>
      <c r="AJ1906" s="709" t="s">
        <v>2263</v>
      </c>
      <c r="AK1906" s="709" t="s">
        <v>2263</v>
      </c>
      <c r="AL1906" s="709" t="s">
        <v>2263</v>
      </c>
      <c r="AM1906" s="709" t="s">
        <v>2263</v>
      </c>
      <c r="AN1906" s="819"/>
      <c r="AO1906" s="726"/>
      <c r="AP1906" s="726"/>
      <c r="AQ1906" s="726"/>
      <c r="AR1906" s="726"/>
      <c r="AS1906" s="726"/>
      <c r="AT1906" s="726"/>
      <c r="AU1906" s="726"/>
      <c r="AV1906" s="726"/>
      <c r="AW1906" s="726"/>
      <c r="AX1906" s="726"/>
      <c r="AY1906" s="726"/>
      <c r="AZ1906" s="726"/>
      <c r="BA1906" s="726"/>
      <c r="BB1906" s="726"/>
      <c r="BC1906" s="726"/>
      <c r="BD1906" s="726"/>
      <c r="BE1906" s="726"/>
      <c r="BF1906" s="726"/>
      <c r="BG1906" s="726"/>
      <c r="BH1906" s="726"/>
      <c r="BI1906" s="726"/>
      <c r="BJ1906" s="726"/>
      <c r="BK1906" s="726"/>
      <c r="BL1906" s="726"/>
    </row>
    <row r="1907" spans="1:64" ht="13.5" customHeight="1" outlineLevel="1" x14ac:dyDescent="0.25">
      <c r="A1907" s="818"/>
      <c r="B1907" s="819"/>
      <c r="C1907" s="822" t="s">
        <v>59</v>
      </c>
      <c r="D1907" s="819"/>
      <c r="E1907" s="715" t="s">
        <v>2728</v>
      </c>
      <c r="F1907" s="709" t="s">
        <v>2263</v>
      </c>
      <c r="G1907" s="709" t="s">
        <v>2263</v>
      </c>
      <c r="H1907" s="709" t="s">
        <v>2263</v>
      </c>
      <c r="I1907" s="709" t="s">
        <v>2263</v>
      </c>
      <c r="J1907" s="709" t="s">
        <v>2263</v>
      </c>
      <c r="K1907" s="709" t="s">
        <v>2263</v>
      </c>
      <c r="L1907" s="709" t="s">
        <v>2263</v>
      </c>
      <c r="M1907" s="709" t="s">
        <v>2263</v>
      </c>
      <c r="N1907" s="709" t="s">
        <v>2263</v>
      </c>
      <c r="O1907" s="709" t="s">
        <v>2263</v>
      </c>
      <c r="P1907" s="709" t="s">
        <v>2263</v>
      </c>
      <c r="Q1907" s="709" t="s">
        <v>2263</v>
      </c>
      <c r="R1907" s="709" t="s">
        <v>2263</v>
      </c>
      <c r="S1907" s="709" t="s">
        <v>2263</v>
      </c>
      <c r="T1907" s="709" t="s">
        <v>2263</v>
      </c>
      <c r="U1907" s="709" t="s">
        <v>2263</v>
      </c>
      <c r="V1907" s="709" t="s">
        <v>2263</v>
      </c>
      <c r="W1907" s="709" t="s">
        <v>2263</v>
      </c>
      <c r="X1907" s="709" t="s">
        <v>2263</v>
      </c>
      <c r="Y1907" s="709" t="s">
        <v>2263</v>
      </c>
      <c r="Z1907" s="709" t="s">
        <v>2263</v>
      </c>
      <c r="AA1907" s="709" t="s">
        <v>2263</v>
      </c>
      <c r="AB1907" s="709" t="s">
        <v>2263</v>
      </c>
      <c r="AC1907" s="709" t="s">
        <v>2263</v>
      </c>
      <c r="AD1907" s="709" t="s">
        <v>2263</v>
      </c>
      <c r="AE1907" s="709" t="s">
        <v>2263</v>
      </c>
      <c r="AF1907" s="709" t="s">
        <v>2263</v>
      </c>
      <c r="AG1907" s="709" t="s">
        <v>2263</v>
      </c>
      <c r="AH1907" s="709" t="s">
        <v>2263</v>
      </c>
      <c r="AI1907" s="709" t="s">
        <v>2263</v>
      </c>
      <c r="AJ1907" s="709" t="s">
        <v>2263</v>
      </c>
      <c r="AK1907" s="709" t="s">
        <v>2263</v>
      </c>
      <c r="AL1907" s="709" t="s">
        <v>2263</v>
      </c>
      <c r="AM1907" s="709" t="s">
        <v>2263</v>
      </c>
      <c r="AN1907" s="819"/>
      <c r="AO1907" s="726"/>
      <c r="AP1907" s="726"/>
      <c r="AQ1907" s="726"/>
      <c r="AR1907" s="726"/>
      <c r="AS1907" s="726"/>
      <c r="AT1907" s="726"/>
      <c r="AU1907" s="726"/>
      <c r="AV1907" s="726"/>
      <c r="AW1907" s="726"/>
      <c r="AX1907" s="726"/>
      <c r="AY1907" s="726"/>
      <c r="AZ1907" s="726"/>
      <c r="BA1907" s="726"/>
      <c r="BB1907" s="726"/>
      <c r="BC1907" s="726"/>
      <c r="BD1907" s="726"/>
      <c r="BE1907" s="726"/>
      <c r="BF1907" s="726"/>
      <c r="BG1907" s="726"/>
      <c r="BH1907" s="726"/>
      <c r="BI1907" s="726"/>
      <c r="BJ1907" s="726"/>
      <c r="BK1907" s="726"/>
      <c r="BL1907" s="726"/>
    </row>
    <row r="1908" spans="1:64" ht="13.5" customHeight="1" outlineLevel="1" x14ac:dyDescent="0.25">
      <c r="A1908" s="818"/>
      <c r="B1908" s="819"/>
      <c r="C1908" s="830" t="s">
        <v>167</v>
      </c>
      <c r="D1908" s="819"/>
      <c r="E1908" s="715" t="s">
        <v>2729</v>
      </c>
      <c r="F1908" s="709" t="s">
        <v>2263</v>
      </c>
      <c r="G1908" s="709" t="s">
        <v>2263</v>
      </c>
      <c r="H1908" s="709" t="s">
        <v>2263</v>
      </c>
      <c r="I1908" s="709" t="s">
        <v>2263</v>
      </c>
      <c r="J1908" s="709" t="s">
        <v>2263</v>
      </c>
      <c r="K1908" s="709" t="s">
        <v>2263</v>
      </c>
      <c r="L1908" s="709" t="s">
        <v>2263</v>
      </c>
      <c r="M1908" s="709" t="s">
        <v>2263</v>
      </c>
      <c r="N1908" s="709" t="s">
        <v>2263</v>
      </c>
      <c r="O1908" s="709" t="s">
        <v>2263</v>
      </c>
      <c r="P1908" s="709" t="s">
        <v>2263</v>
      </c>
      <c r="Q1908" s="709" t="s">
        <v>2263</v>
      </c>
      <c r="R1908" s="709" t="s">
        <v>2263</v>
      </c>
      <c r="S1908" s="709" t="s">
        <v>2263</v>
      </c>
      <c r="T1908" s="709" t="s">
        <v>2263</v>
      </c>
      <c r="U1908" s="709" t="s">
        <v>2263</v>
      </c>
      <c r="V1908" s="709" t="s">
        <v>2263</v>
      </c>
      <c r="W1908" s="709" t="s">
        <v>2263</v>
      </c>
      <c r="X1908" s="709" t="s">
        <v>2263</v>
      </c>
      <c r="Y1908" s="709" t="s">
        <v>2263</v>
      </c>
      <c r="Z1908" s="709" t="s">
        <v>2263</v>
      </c>
      <c r="AA1908" s="709" t="s">
        <v>2263</v>
      </c>
      <c r="AB1908" s="709" t="s">
        <v>2263</v>
      </c>
      <c r="AC1908" s="709" t="s">
        <v>2263</v>
      </c>
      <c r="AD1908" s="709" t="s">
        <v>2263</v>
      </c>
      <c r="AE1908" s="709" t="s">
        <v>2263</v>
      </c>
      <c r="AF1908" s="709" t="s">
        <v>2263</v>
      </c>
      <c r="AG1908" s="709" t="s">
        <v>2263</v>
      </c>
      <c r="AH1908" s="709" t="s">
        <v>2263</v>
      </c>
      <c r="AI1908" s="709" t="s">
        <v>2263</v>
      </c>
      <c r="AJ1908" s="709" t="s">
        <v>2263</v>
      </c>
      <c r="AK1908" s="709" t="s">
        <v>2263</v>
      </c>
      <c r="AL1908" s="709" t="s">
        <v>2263</v>
      </c>
      <c r="AM1908" s="709" t="s">
        <v>2263</v>
      </c>
      <c r="AN1908" s="819"/>
      <c r="AO1908" s="726"/>
      <c r="AP1908" s="726"/>
      <c r="AQ1908" s="726"/>
      <c r="AR1908" s="726"/>
      <c r="AS1908" s="726"/>
      <c r="AT1908" s="726"/>
      <c r="AU1908" s="726"/>
      <c r="AV1908" s="726"/>
      <c r="AW1908" s="726"/>
      <c r="AX1908" s="726"/>
      <c r="AY1908" s="726"/>
      <c r="AZ1908" s="726"/>
      <c r="BA1908" s="726"/>
      <c r="BB1908" s="726"/>
      <c r="BC1908" s="726"/>
      <c r="BD1908" s="726"/>
      <c r="BE1908" s="726"/>
      <c r="BF1908" s="726"/>
      <c r="BG1908" s="726"/>
      <c r="BH1908" s="726"/>
      <c r="BI1908" s="726"/>
      <c r="BJ1908" s="726"/>
      <c r="BK1908" s="726"/>
      <c r="BL1908" s="726"/>
    </row>
    <row r="1909" spans="1:64" ht="13.5" customHeight="1" outlineLevel="1" x14ac:dyDescent="0.25">
      <c r="A1909" s="818"/>
      <c r="B1909" s="819"/>
      <c r="C1909" s="830" t="s">
        <v>2</v>
      </c>
      <c r="D1909" s="819"/>
      <c r="E1909" s="715" t="s">
        <v>2730</v>
      </c>
      <c r="F1909" s="709" t="s">
        <v>2263</v>
      </c>
      <c r="G1909" s="709" t="s">
        <v>2263</v>
      </c>
      <c r="H1909" s="709" t="s">
        <v>2263</v>
      </c>
      <c r="I1909" s="709" t="s">
        <v>2263</v>
      </c>
      <c r="J1909" s="709" t="s">
        <v>2263</v>
      </c>
      <c r="K1909" s="709" t="s">
        <v>2263</v>
      </c>
      <c r="L1909" s="709" t="s">
        <v>2263</v>
      </c>
      <c r="M1909" s="709" t="s">
        <v>2263</v>
      </c>
      <c r="N1909" s="709" t="s">
        <v>2263</v>
      </c>
      <c r="O1909" s="709" t="s">
        <v>2263</v>
      </c>
      <c r="P1909" s="709" t="s">
        <v>2263</v>
      </c>
      <c r="Q1909" s="709" t="s">
        <v>2263</v>
      </c>
      <c r="R1909" s="709" t="s">
        <v>2263</v>
      </c>
      <c r="S1909" s="709" t="s">
        <v>2263</v>
      </c>
      <c r="T1909" s="709" t="s">
        <v>2263</v>
      </c>
      <c r="U1909" s="709" t="s">
        <v>2263</v>
      </c>
      <c r="V1909" s="709" t="s">
        <v>2263</v>
      </c>
      <c r="W1909" s="709" t="s">
        <v>2263</v>
      </c>
      <c r="X1909" s="709" t="s">
        <v>2263</v>
      </c>
      <c r="Y1909" s="709" t="s">
        <v>2263</v>
      </c>
      <c r="Z1909" s="709" t="s">
        <v>2263</v>
      </c>
      <c r="AA1909" s="709" t="s">
        <v>2263</v>
      </c>
      <c r="AB1909" s="709" t="s">
        <v>2263</v>
      </c>
      <c r="AC1909" s="709" t="s">
        <v>2263</v>
      </c>
      <c r="AD1909" s="709" t="s">
        <v>2263</v>
      </c>
      <c r="AE1909" s="709" t="s">
        <v>2263</v>
      </c>
      <c r="AF1909" s="709" t="s">
        <v>2263</v>
      </c>
      <c r="AG1909" s="709" t="s">
        <v>2263</v>
      </c>
      <c r="AH1909" s="709" t="s">
        <v>2263</v>
      </c>
      <c r="AI1909" s="709" t="s">
        <v>2263</v>
      </c>
      <c r="AJ1909" s="709" t="s">
        <v>2263</v>
      </c>
      <c r="AK1909" s="709" t="s">
        <v>2263</v>
      </c>
      <c r="AL1909" s="709" t="s">
        <v>2263</v>
      </c>
      <c r="AM1909" s="709" t="s">
        <v>2263</v>
      </c>
      <c r="AN1909" s="819"/>
      <c r="AO1909" s="726"/>
      <c r="AP1909" s="726"/>
      <c r="AQ1909" s="726"/>
      <c r="AR1909" s="726"/>
      <c r="AS1909" s="726"/>
      <c r="AT1909" s="726"/>
      <c r="AU1909" s="726"/>
      <c r="AV1909" s="726"/>
      <c r="AW1909" s="726"/>
      <c r="AX1909" s="726"/>
      <c r="AY1909" s="726"/>
      <c r="AZ1909" s="726"/>
      <c r="BA1909" s="726"/>
      <c r="BB1909" s="726"/>
      <c r="BC1909" s="726"/>
      <c r="BD1909" s="726"/>
      <c r="BE1909" s="726"/>
      <c r="BF1909" s="726"/>
      <c r="BG1909" s="726"/>
      <c r="BH1909" s="726"/>
      <c r="BI1909" s="726"/>
      <c r="BJ1909" s="726"/>
      <c r="BK1909" s="726"/>
      <c r="BL1909" s="726"/>
    </row>
    <row r="1910" spans="1:64" ht="13.5" customHeight="1" outlineLevel="1" x14ac:dyDescent="0.25">
      <c r="A1910" s="818"/>
      <c r="B1910" s="819"/>
      <c r="C1910" s="828" t="s">
        <v>170</v>
      </c>
      <c r="D1910" s="819"/>
      <c r="E1910" s="715" t="s">
        <v>2731</v>
      </c>
      <c r="F1910" s="709" t="s">
        <v>2263</v>
      </c>
      <c r="G1910" s="709" t="s">
        <v>2263</v>
      </c>
      <c r="H1910" s="709" t="s">
        <v>2263</v>
      </c>
      <c r="I1910" s="709" t="s">
        <v>2263</v>
      </c>
      <c r="J1910" s="709" t="s">
        <v>2263</v>
      </c>
      <c r="K1910" s="709" t="s">
        <v>2263</v>
      </c>
      <c r="L1910" s="709" t="s">
        <v>2263</v>
      </c>
      <c r="M1910" s="709" t="s">
        <v>2263</v>
      </c>
      <c r="N1910" s="709" t="s">
        <v>2263</v>
      </c>
      <c r="O1910" s="709" t="s">
        <v>2263</v>
      </c>
      <c r="P1910" s="709" t="s">
        <v>2263</v>
      </c>
      <c r="Q1910" s="709" t="s">
        <v>2263</v>
      </c>
      <c r="R1910" s="709" t="s">
        <v>2263</v>
      </c>
      <c r="S1910" s="709" t="s">
        <v>2263</v>
      </c>
      <c r="T1910" s="709" t="s">
        <v>2263</v>
      </c>
      <c r="U1910" s="709" t="s">
        <v>2263</v>
      </c>
      <c r="V1910" s="709" t="s">
        <v>2263</v>
      </c>
      <c r="W1910" s="709" t="s">
        <v>2263</v>
      </c>
      <c r="X1910" s="709" t="s">
        <v>2263</v>
      </c>
      <c r="Y1910" s="709" t="s">
        <v>2263</v>
      </c>
      <c r="Z1910" s="709" t="s">
        <v>2263</v>
      </c>
      <c r="AA1910" s="709" t="s">
        <v>2263</v>
      </c>
      <c r="AB1910" s="709" t="s">
        <v>2263</v>
      </c>
      <c r="AC1910" s="709" t="s">
        <v>2263</v>
      </c>
      <c r="AD1910" s="709" t="s">
        <v>2263</v>
      </c>
      <c r="AE1910" s="709" t="s">
        <v>2263</v>
      </c>
      <c r="AF1910" s="709" t="s">
        <v>2263</v>
      </c>
      <c r="AG1910" s="709" t="s">
        <v>2263</v>
      </c>
      <c r="AH1910" s="709" t="s">
        <v>2263</v>
      </c>
      <c r="AI1910" s="709" t="s">
        <v>2263</v>
      </c>
      <c r="AJ1910" s="709" t="s">
        <v>2263</v>
      </c>
      <c r="AK1910" s="709" t="s">
        <v>2263</v>
      </c>
      <c r="AL1910" s="709" t="s">
        <v>2263</v>
      </c>
      <c r="AM1910" s="709" t="s">
        <v>2263</v>
      </c>
      <c r="AN1910" s="819"/>
      <c r="AO1910" s="726"/>
      <c r="AP1910" s="726"/>
      <c r="AQ1910" s="726"/>
      <c r="AR1910" s="726"/>
      <c r="AS1910" s="726"/>
      <c r="AT1910" s="726"/>
      <c r="AU1910" s="726"/>
      <c r="AV1910" s="726"/>
      <c r="AW1910" s="726"/>
      <c r="AX1910" s="726"/>
      <c r="AY1910" s="726"/>
      <c r="AZ1910" s="726"/>
      <c r="BA1910" s="726"/>
      <c r="BB1910" s="726"/>
      <c r="BC1910" s="726"/>
      <c r="BD1910" s="726"/>
      <c r="BE1910" s="726"/>
      <c r="BF1910" s="726"/>
      <c r="BG1910" s="726"/>
      <c r="BH1910" s="726"/>
      <c r="BI1910" s="726"/>
      <c r="BJ1910" s="726"/>
      <c r="BK1910" s="726"/>
      <c r="BL1910" s="726"/>
    </row>
    <row r="1911" spans="1:64" ht="13.5" customHeight="1" outlineLevel="1" x14ac:dyDescent="0.25">
      <c r="A1911" s="818"/>
      <c r="B1911" s="819"/>
      <c r="C1911" s="822" t="s">
        <v>171</v>
      </c>
      <c r="D1911" s="819"/>
      <c r="E1911" s="715" t="s">
        <v>2732</v>
      </c>
      <c r="F1911" s="709" t="s">
        <v>2263</v>
      </c>
      <c r="G1911" s="709" t="s">
        <v>2263</v>
      </c>
      <c r="H1911" s="709" t="s">
        <v>2263</v>
      </c>
      <c r="I1911" s="709" t="s">
        <v>2263</v>
      </c>
      <c r="J1911" s="709" t="s">
        <v>2263</v>
      </c>
      <c r="K1911" s="709" t="s">
        <v>2263</v>
      </c>
      <c r="L1911" s="709" t="s">
        <v>2263</v>
      </c>
      <c r="M1911" s="709" t="s">
        <v>2263</v>
      </c>
      <c r="N1911" s="709" t="s">
        <v>2263</v>
      </c>
      <c r="O1911" s="709" t="s">
        <v>2263</v>
      </c>
      <c r="P1911" s="709" t="s">
        <v>2263</v>
      </c>
      <c r="Q1911" s="709" t="s">
        <v>2263</v>
      </c>
      <c r="R1911" s="709" t="s">
        <v>2263</v>
      </c>
      <c r="S1911" s="709" t="s">
        <v>2263</v>
      </c>
      <c r="T1911" s="709" t="s">
        <v>2263</v>
      </c>
      <c r="U1911" s="709" t="s">
        <v>2263</v>
      </c>
      <c r="V1911" s="709" t="s">
        <v>2263</v>
      </c>
      <c r="W1911" s="709" t="s">
        <v>2263</v>
      </c>
      <c r="X1911" s="709" t="s">
        <v>2263</v>
      </c>
      <c r="Y1911" s="709" t="s">
        <v>2263</v>
      </c>
      <c r="Z1911" s="709" t="s">
        <v>2263</v>
      </c>
      <c r="AA1911" s="709" t="s">
        <v>2263</v>
      </c>
      <c r="AB1911" s="709" t="s">
        <v>2263</v>
      </c>
      <c r="AC1911" s="709" t="s">
        <v>2263</v>
      </c>
      <c r="AD1911" s="709" t="s">
        <v>2263</v>
      </c>
      <c r="AE1911" s="709" t="s">
        <v>2263</v>
      </c>
      <c r="AF1911" s="709" t="s">
        <v>2263</v>
      </c>
      <c r="AG1911" s="709" t="s">
        <v>2263</v>
      </c>
      <c r="AH1911" s="709" t="s">
        <v>2263</v>
      </c>
      <c r="AI1911" s="709" t="s">
        <v>2263</v>
      </c>
      <c r="AJ1911" s="709" t="s">
        <v>2263</v>
      </c>
      <c r="AK1911" s="709" t="s">
        <v>2263</v>
      </c>
      <c r="AL1911" s="709" t="s">
        <v>2263</v>
      </c>
      <c r="AM1911" s="709" t="s">
        <v>2263</v>
      </c>
      <c r="AN1911" s="819"/>
      <c r="AO1911" s="726"/>
      <c r="AP1911" s="726"/>
      <c r="AQ1911" s="726"/>
      <c r="AR1911" s="726"/>
      <c r="AS1911" s="726"/>
      <c r="AT1911" s="726"/>
      <c r="AU1911" s="726"/>
      <c r="AV1911" s="726"/>
      <c r="AW1911" s="726"/>
      <c r="AX1911" s="726"/>
      <c r="AY1911" s="726"/>
      <c r="AZ1911" s="726"/>
      <c r="BA1911" s="726"/>
      <c r="BB1911" s="726"/>
      <c r="BC1911" s="726"/>
      <c r="BD1911" s="726"/>
      <c r="BE1911" s="726"/>
      <c r="BF1911" s="726"/>
      <c r="BG1911" s="726"/>
      <c r="BH1911" s="726"/>
      <c r="BI1911" s="726"/>
      <c r="BJ1911" s="726"/>
      <c r="BK1911" s="726"/>
      <c r="BL1911" s="726"/>
    </row>
    <row r="1912" spans="1:64" ht="13.5" customHeight="1" outlineLevel="1" x14ac:dyDescent="0.25">
      <c r="A1912" s="818"/>
      <c r="B1912" s="819"/>
      <c r="C1912" s="830" t="s">
        <v>1766</v>
      </c>
      <c r="D1912" s="819"/>
      <c r="E1912" s="715" t="s">
        <v>2733</v>
      </c>
      <c r="F1912" s="709" t="s">
        <v>2263</v>
      </c>
      <c r="G1912" s="709" t="s">
        <v>2263</v>
      </c>
      <c r="H1912" s="709" t="s">
        <v>2263</v>
      </c>
      <c r="I1912" s="709" t="s">
        <v>2263</v>
      </c>
      <c r="J1912" s="709" t="s">
        <v>2263</v>
      </c>
      <c r="K1912" s="709" t="s">
        <v>2263</v>
      </c>
      <c r="L1912" s="709" t="s">
        <v>2263</v>
      </c>
      <c r="M1912" s="709" t="s">
        <v>2263</v>
      </c>
      <c r="N1912" s="709" t="s">
        <v>2263</v>
      </c>
      <c r="O1912" s="709" t="s">
        <v>2263</v>
      </c>
      <c r="P1912" s="709" t="s">
        <v>2263</v>
      </c>
      <c r="Q1912" s="709" t="s">
        <v>2263</v>
      </c>
      <c r="R1912" s="709" t="s">
        <v>2263</v>
      </c>
      <c r="S1912" s="709" t="s">
        <v>2263</v>
      </c>
      <c r="T1912" s="709" t="s">
        <v>2263</v>
      </c>
      <c r="U1912" s="709" t="s">
        <v>2263</v>
      </c>
      <c r="V1912" s="709" t="s">
        <v>2263</v>
      </c>
      <c r="W1912" s="709" t="s">
        <v>2263</v>
      </c>
      <c r="X1912" s="709" t="s">
        <v>2263</v>
      </c>
      <c r="Y1912" s="709" t="s">
        <v>2263</v>
      </c>
      <c r="Z1912" s="709" t="s">
        <v>2263</v>
      </c>
      <c r="AA1912" s="709" t="s">
        <v>2263</v>
      </c>
      <c r="AB1912" s="709" t="s">
        <v>2263</v>
      </c>
      <c r="AC1912" s="709" t="s">
        <v>2263</v>
      </c>
      <c r="AD1912" s="709" t="s">
        <v>2263</v>
      </c>
      <c r="AE1912" s="709" t="s">
        <v>2263</v>
      </c>
      <c r="AF1912" s="709" t="s">
        <v>2263</v>
      </c>
      <c r="AG1912" s="709" t="s">
        <v>2263</v>
      </c>
      <c r="AH1912" s="709" t="s">
        <v>2263</v>
      </c>
      <c r="AI1912" s="709" t="s">
        <v>2263</v>
      </c>
      <c r="AJ1912" s="709" t="s">
        <v>2263</v>
      </c>
      <c r="AK1912" s="709" t="s">
        <v>2263</v>
      </c>
      <c r="AL1912" s="709" t="s">
        <v>2263</v>
      </c>
      <c r="AM1912" s="709" t="s">
        <v>2263</v>
      </c>
      <c r="AN1912" s="819"/>
      <c r="AO1912" s="726"/>
      <c r="AP1912" s="726"/>
      <c r="AQ1912" s="726"/>
      <c r="AR1912" s="726"/>
      <c r="AS1912" s="726"/>
      <c r="AT1912" s="726"/>
      <c r="AU1912" s="726"/>
      <c r="AV1912" s="726"/>
      <c r="AW1912" s="726"/>
      <c r="AX1912" s="726"/>
      <c r="AY1912" s="726"/>
      <c r="AZ1912" s="726"/>
      <c r="BA1912" s="726"/>
      <c r="BB1912" s="726"/>
      <c r="BC1912" s="726"/>
      <c r="BD1912" s="726"/>
      <c r="BE1912" s="726"/>
      <c r="BF1912" s="726"/>
      <c r="BG1912" s="726"/>
      <c r="BH1912" s="726"/>
      <c r="BI1912" s="726"/>
      <c r="BJ1912" s="726"/>
      <c r="BK1912" s="726"/>
      <c r="BL1912" s="726"/>
    </row>
    <row r="1913" spans="1:64" ht="13.5" customHeight="1" outlineLevel="1" x14ac:dyDescent="0.25">
      <c r="A1913" s="818"/>
      <c r="B1913" s="819"/>
      <c r="C1913" s="830" t="s">
        <v>430</v>
      </c>
      <c r="D1913" s="819"/>
      <c r="E1913" s="715" t="s">
        <v>2734</v>
      </c>
      <c r="F1913" s="709" t="s">
        <v>2263</v>
      </c>
      <c r="G1913" s="709" t="s">
        <v>2263</v>
      </c>
      <c r="H1913" s="709" t="s">
        <v>2263</v>
      </c>
      <c r="I1913" s="709" t="s">
        <v>2263</v>
      </c>
      <c r="J1913" s="709" t="s">
        <v>2263</v>
      </c>
      <c r="K1913" s="709" t="s">
        <v>2263</v>
      </c>
      <c r="L1913" s="709" t="s">
        <v>2263</v>
      </c>
      <c r="M1913" s="709" t="s">
        <v>2263</v>
      </c>
      <c r="N1913" s="709" t="s">
        <v>2263</v>
      </c>
      <c r="O1913" s="709" t="s">
        <v>2263</v>
      </c>
      <c r="P1913" s="709" t="s">
        <v>2263</v>
      </c>
      <c r="Q1913" s="709" t="s">
        <v>2263</v>
      </c>
      <c r="R1913" s="709" t="s">
        <v>2263</v>
      </c>
      <c r="S1913" s="709" t="s">
        <v>2263</v>
      </c>
      <c r="T1913" s="709" t="s">
        <v>2263</v>
      </c>
      <c r="U1913" s="709" t="s">
        <v>2263</v>
      </c>
      <c r="V1913" s="709" t="s">
        <v>2263</v>
      </c>
      <c r="W1913" s="709" t="s">
        <v>2263</v>
      </c>
      <c r="X1913" s="709" t="s">
        <v>2263</v>
      </c>
      <c r="Y1913" s="709" t="s">
        <v>2263</v>
      </c>
      <c r="Z1913" s="709" t="s">
        <v>2263</v>
      </c>
      <c r="AA1913" s="709" t="s">
        <v>2263</v>
      </c>
      <c r="AB1913" s="709" t="s">
        <v>2263</v>
      </c>
      <c r="AC1913" s="709" t="s">
        <v>2263</v>
      </c>
      <c r="AD1913" s="709" t="s">
        <v>2263</v>
      </c>
      <c r="AE1913" s="709" t="s">
        <v>2263</v>
      </c>
      <c r="AF1913" s="709" t="s">
        <v>2263</v>
      </c>
      <c r="AG1913" s="709" t="s">
        <v>2263</v>
      </c>
      <c r="AH1913" s="709" t="s">
        <v>2263</v>
      </c>
      <c r="AI1913" s="709" t="s">
        <v>2263</v>
      </c>
      <c r="AJ1913" s="709" t="s">
        <v>2263</v>
      </c>
      <c r="AK1913" s="709" t="s">
        <v>2263</v>
      </c>
      <c r="AL1913" s="709" t="s">
        <v>2263</v>
      </c>
      <c r="AM1913" s="709" t="s">
        <v>2263</v>
      </c>
      <c r="AN1913" s="819"/>
      <c r="AO1913" s="726"/>
      <c r="AP1913" s="726"/>
      <c r="AQ1913" s="726"/>
      <c r="AR1913" s="726"/>
      <c r="AS1913" s="726"/>
      <c r="AT1913" s="726"/>
      <c r="AU1913" s="726"/>
      <c r="AV1913" s="726"/>
      <c r="AW1913" s="726"/>
      <c r="AX1913" s="726"/>
      <c r="AY1913" s="726"/>
      <c r="AZ1913" s="726"/>
      <c r="BA1913" s="726"/>
      <c r="BB1913" s="726"/>
      <c r="BC1913" s="726"/>
      <c r="BD1913" s="726"/>
      <c r="BE1913" s="726"/>
      <c r="BF1913" s="726"/>
      <c r="BG1913" s="726"/>
      <c r="BH1913" s="726"/>
      <c r="BI1913" s="726"/>
      <c r="BJ1913" s="726"/>
      <c r="BK1913" s="726"/>
      <c r="BL1913" s="726"/>
    </row>
    <row r="1914" spans="1:64" ht="13.5" customHeight="1" outlineLevel="1" x14ac:dyDescent="0.25">
      <c r="A1914" s="818"/>
      <c r="B1914" s="819"/>
      <c r="C1914" s="830" t="s">
        <v>431</v>
      </c>
      <c r="D1914" s="819"/>
      <c r="E1914" s="715" t="s">
        <v>2735</v>
      </c>
      <c r="F1914" s="709" t="s">
        <v>2263</v>
      </c>
      <c r="G1914" s="709" t="s">
        <v>2263</v>
      </c>
      <c r="H1914" s="709" t="s">
        <v>2263</v>
      </c>
      <c r="I1914" s="709" t="s">
        <v>2263</v>
      </c>
      <c r="J1914" s="709" t="s">
        <v>2263</v>
      </c>
      <c r="K1914" s="709" t="s">
        <v>2263</v>
      </c>
      <c r="L1914" s="709" t="s">
        <v>2263</v>
      </c>
      <c r="M1914" s="709" t="s">
        <v>2263</v>
      </c>
      <c r="N1914" s="709" t="s">
        <v>2263</v>
      </c>
      <c r="O1914" s="709" t="s">
        <v>2263</v>
      </c>
      <c r="P1914" s="709" t="s">
        <v>2263</v>
      </c>
      <c r="Q1914" s="709" t="s">
        <v>2263</v>
      </c>
      <c r="R1914" s="709" t="s">
        <v>2263</v>
      </c>
      <c r="S1914" s="709" t="s">
        <v>2263</v>
      </c>
      <c r="T1914" s="709" t="s">
        <v>2263</v>
      </c>
      <c r="U1914" s="709" t="s">
        <v>2263</v>
      </c>
      <c r="V1914" s="709" t="s">
        <v>2263</v>
      </c>
      <c r="W1914" s="709" t="s">
        <v>2263</v>
      </c>
      <c r="X1914" s="709" t="s">
        <v>2263</v>
      </c>
      <c r="Y1914" s="709" t="s">
        <v>2263</v>
      </c>
      <c r="Z1914" s="709" t="s">
        <v>2263</v>
      </c>
      <c r="AA1914" s="709" t="s">
        <v>2263</v>
      </c>
      <c r="AB1914" s="709" t="s">
        <v>2263</v>
      </c>
      <c r="AC1914" s="709" t="s">
        <v>2263</v>
      </c>
      <c r="AD1914" s="709" t="s">
        <v>2263</v>
      </c>
      <c r="AE1914" s="709" t="s">
        <v>2263</v>
      </c>
      <c r="AF1914" s="709" t="s">
        <v>2263</v>
      </c>
      <c r="AG1914" s="709" t="s">
        <v>2263</v>
      </c>
      <c r="AH1914" s="709" t="s">
        <v>2263</v>
      </c>
      <c r="AI1914" s="709" t="s">
        <v>2263</v>
      </c>
      <c r="AJ1914" s="709" t="s">
        <v>2263</v>
      </c>
      <c r="AK1914" s="709" t="s">
        <v>2263</v>
      </c>
      <c r="AL1914" s="709" t="s">
        <v>2263</v>
      </c>
      <c r="AM1914" s="709" t="s">
        <v>2263</v>
      </c>
      <c r="AN1914" s="819"/>
      <c r="AO1914" s="726"/>
      <c r="AP1914" s="726"/>
      <c r="AQ1914" s="726"/>
      <c r="AR1914" s="726"/>
      <c r="AS1914" s="726"/>
      <c r="AT1914" s="726"/>
      <c r="AU1914" s="726"/>
      <c r="AV1914" s="726"/>
      <c r="AW1914" s="726"/>
      <c r="AX1914" s="726"/>
      <c r="AY1914" s="726"/>
      <c r="AZ1914" s="726"/>
      <c r="BA1914" s="726"/>
      <c r="BB1914" s="726"/>
      <c r="BC1914" s="726"/>
      <c r="BD1914" s="726"/>
      <c r="BE1914" s="726"/>
      <c r="BF1914" s="726"/>
      <c r="BG1914" s="726"/>
      <c r="BH1914" s="726"/>
      <c r="BI1914" s="726"/>
      <c r="BJ1914" s="726"/>
      <c r="BK1914" s="726"/>
      <c r="BL1914" s="726"/>
    </row>
    <row r="1915" spans="1:64" ht="13.5" customHeight="1" outlineLevel="1" x14ac:dyDescent="0.25">
      <c r="A1915" s="818"/>
      <c r="B1915" s="819"/>
      <c r="C1915" s="830" t="s">
        <v>79</v>
      </c>
      <c r="D1915" s="819"/>
      <c r="E1915" s="715" t="s">
        <v>2736</v>
      </c>
      <c r="F1915" s="709" t="s">
        <v>2263</v>
      </c>
      <c r="G1915" s="709" t="s">
        <v>2263</v>
      </c>
      <c r="H1915" s="709" t="s">
        <v>2263</v>
      </c>
      <c r="I1915" s="709" t="s">
        <v>2263</v>
      </c>
      <c r="J1915" s="709" t="s">
        <v>2263</v>
      </c>
      <c r="K1915" s="709" t="s">
        <v>2263</v>
      </c>
      <c r="L1915" s="709" t="s">
        <v>2263</v>
      </c>
      <c r="M1915" s="709" t="s">
        <v>2263</v>
      </c>
      <c r="N1915" s="709" t="s">
        <v>2263</v>
      </c>
      <c r="O1915" s="709" t="s">
        <v>2263</v>
      </c>
      <c r="P1915" s="709" t="s">
        <v>2263</v>
      </c>
      <c r="Q1915" s="709" t="s">
        <v>2263</v>
      </c>
      <c r="R1915" s="709" t="s">
        <v>2263</v>
      </c>
      <c r="S1915" s="709" t="s">
        <v>2263</v>
      </c>
      <c r="T1915" s="709" t="s">
        <v>2263</v>
      </c>
      <c r="U1915" s="709" t="s">
        <v>2263</v>
      </c>
      <c r="V1915" s="709" t="s">
        <v>2263</v>
      </c>
      <c r="W1915" s="709" t="s">
        <v>2263</v>
      </c>
      <c r="X1915" s="709" t="s">
        <v>2263</v>
      </c>
      <c r="Y1915" s="709" t="s">
        <v>2263</v>
      </c>
      <c r="Z1915" s="709" t="s">
        <v>2263</v>
      </c>
      <c r="AA1915" s="709" t="s">
        <v>2263</v>
      </c>
      <c r="AB1915" s="709" t="s">
        <v>2263</v>
      </c>
      <c r="AC1915" s="709" t="s">
        <v>2263</v>
      </c>
      <c r="AD1915" s="709" t="s">
        <v>2263</v>
      </c>
      <c r="AE1915" s="709" t="s">
        <v>2263</v>
      </c>
      <c r="AF1915" s="709" t="s">
        <v>2263</v>
      </c>
      <c r="AG1915" s="709" t="s">
        <v>2263</v>
      </c>
      <c r="AH1915" s="709" t="s">
        <v>2263</v>
      </c>
      <c r="AI1915" s="709" t="s">
        <v>2263</v>
      </c>
      <c r="AJ1915" s="709" t="s">
        <v>2263</v>
      </c>
      <c r="AK1915" s="709" t="s">
        <v>2263</v>
      </c>
      <c r="AL1915" s="709" t="s">
        <v>2263</v>
      </c>
      <c r="AM1915" s="709" t="s">
        <v>2263</v>
      </c>
      <c r="AN1915" s="819"/>
      <c r="AO1915" s="726"/>
      <c r="AP1915" s="726"/>
      <c r="AQ1915" s="726"/>
      <c r="AR1915" s="726"/>
      <c r="AS1915" s="726"/>
      <c r="AT1915" s="726"/>
      <c r="AU1915" s="726"/>
      <c r="AV1915" s="726"/>
      <c r="AW1915" s="726"/>
      <c r="AX1915" s="726"/>
      <c r="AY1915" s="726"/>
      <c r="AZ1915" s="726"/>
      <c r="BA1915" s="726"/>
      <c r="BB1915" s="726"/>
      <c r="BC1915" s="726"/>
      <c r="BD1915" s="726"/>
      <c r="BE1915" s="726"/>
      <c r="BF1915" s="726"/>
      <c r="BG1915" s="726"/>
      <c r="BH1915" s="726"/>
      <c r="BI1915" s="726"/>
      <c r="BJ1915" s="726"/>
      <c r="BK1915" s="726"/>
      <c r="BL1915" s="726"/>
    </row>
    <row r="1916" spans="1:64" ht="13.5" customHeight="1" outlineLevel="1" x14ac:dyDescent="0.25">
      <c r="A1916" s="818"/>
      <c r="B1916" s="819"/>
      <c r="C1916" s="830" t="s">
        <v>2</v>
      </c>
      <c r="D1916" s="819"/>
      <c r="E1916" s="715" t="s">
        <v>2737</v>
      </c>
      <c r="F1916" s="709" t="s">
        <v>2263</v>
      </c>
      <c r="G1916" s="709" t="s">
        <v>2263</v>
      </c>
      <c r="H1916" s="709" t="s">
        <v>2263</v>
      </c>
      <c r="I1916" s="709" t="s">
        <v>2263</v>
      </c>
      <c r="J1916" s="709" t="s">
        <v>2263</v>
      </c>
      <c r="K1916" s="709" t="s">
        <v>2263</v>
      </c>
      <c r="L1916" s="709" t="s">
        <v>2263</v>
      </c>
      <c r="M1916" s="709" t="s">
        <v>2263</v>
      </c>
      <c r="N1916" s="709" t="s">
        <v>2263</v>
      </c>
      <c r="O1916" s="709" t="s">
        <v>2263</v>
      </c>
      <c r="P1916" s="709" t="s">
        <v>2263</v>
      </c>
      <c r="Q1916" s="709" t="s">
        <v>2263</v>
      </c>
      <c r="R1916" s="709" t="s">
        <v>2263</v>
      </c>
      <c r="S1916" s="709" t="s">
        <v>2263</v>
      </c>
      <c r="T1916" s="709" t="s">
        <v>2263</v>
      </c>
      <c r="U1916" s="709" t="s">
        <v>2263</v>
      </c>
      <c r="V1916" s="709" t="s">
        <v>2263</v>
      </c>
      <c r="W1916" s="709" t="s">
        <v>2263</v>
      </c>
      <c r="X1916" s="709" t="s">
        <v>2263</v>
      </c>
      <c r="Y1916" s="709" t="s">
        <v>2263</v>
      </c>
      <c r="Z1916" s="709" t="s">
        <v>2263</v>
      </c>
      <c r="AA1916" s="709" t="s">
        <v>2263</v>
      </c>
      <c r="AB1916" s="709" t="s">
        <v>2263</v>
      </c>
      <c r="AC1916" s="709" t="s">
        <v>2263</v>
      </c>
      <c r="AD1916" s="709" t="s">
        <v>2263</v>
      </c>
      <c r="AE1916" s="709" t="s">
        <v>2263</v>
      </c>
      <c r="AF1916" s="709" t="s">
        <v>2263</v>
      </c>
      <c r="AG1916" s="709" t="s">
        <v>2263</v>
      </c>
      <c r="AH1916" s="709" t="s">
        <v>2263</v>
      </c>
      <c r="AI1916" s="709" t="s">
        <v>2263</v>
      </c>
      <c r="AJ1916" s="709" t="s">
        <v>2263</v>
      </c>
      <c r="AK1916" s="709" t="s">
        <v>2263</v>
      </c>
      <c r="AL1916" s="709" t="s">
        <v>2263</v>
      </c>
      <c r="AM1916" s="709" t="s">
        <v>2263</v>
      </c>
      <c r="AN1916" s="819"/>
      <c r="AO1916" s="726"/>
      <c r="AP1916" s="726"/>
      <c r="AQ1916" s="726"/>
      <c r="AR1916" s="726"/>
      <c r="AS1916" s="726"/>
      <c r="AT1916" s="726"/>
      <c r="AU1916" s="726"/>
      <c r="AV1916" s="726"/>
      <c r="AW1916" s="726"/>
      <c r="AX1916" s="726"/>
      <c r="AY1916" s="726"/>
      <c r="AZ1916" s="726"/>
      <c r="BA1916" s="726"/>
      <c r="BB1916" s="726"/>
      <c r="BC1916" s="726"/>
      <c r="BD1916" s="726"/>
      <c r="BE1916" s="726"/>
      <c r="BF1916" s="726"/>
      <c r="BG1916" s="726"/>
      <c r="BH1916" s="726"/>
      <c r="BI1916" s="726"/>
      <c r="BJ1916" s="726"/>
      <c r="BK1916" s="726"/>
      <c r="BL1916" s="726"/>
    </row>
    <row r="1917" spans="1:64" ht="13.5" customHeight="1" outlineLevel="1" x14ac:dyDescent="0.25">
      <c r="A1917" s="818"/>
      <c r="B1917" s="819"/>
      <c r="C1917" s="822" t="s">
        <v>172</v>
      </c>
      <c r="D1917" s="819"/>
      <c r="E1917" s="715" t="s">
        <v>2738</v>
      </c>
      <c r="F1917" s="709" t="s">
        <v>2263</v>
      </c>
      <c r="G1917" s="709" t="s">
        <v>2263</v>
      </c>
      <c r="H1917" s="709" t="s">
        <v>2263</v>
      </c>
      <c r="I1917" s="709" t="s">
        <v>2263</v>
      </c>
      <c r="J1917" s="709" t="s">
        <v>2263</v>
      </c>
      <c r="K1917" s="709" t="s">
        <v>2263</v>
      </c>
      <c r="L1917" s="709" t="s">
        <v>2263</v>
      </c>
      <c r="M1917" s="709" t="s">
        <v>2263</v>
      </c>
      <c r="N1917" s="709" t="s">
        <v>2263</v>
      </c>
      <c r="O1917" s="709" t="s">
        <v>2263</v>
      </c>
      <c r="P1917" s="709" t="s">
        <v>2263</v>
      </c>
      <c r="Q1917" s="709" t="s">
        <v>2263</v>
      </c>
      <c r="R1917" s="709" t="s">
        <v>2263</v>
      </c>
      <c r="S1917" s="709" t="s">
        <v>2263</v>
      </c>
      <c r="T1917" s="709" t="s">
        <v>2263</v>
      </c>
      <c r="U1917" s="709" t="s">
        <v>2263</v>
      </c>
      <c r="V1917" s="709" t="s">
        <v>2263</v>
      </c>
      <c r="W1917" s="709" t="s">
        <v>2263</v>
      </c>
      <c r="X1917" s="709" t="s">
        <v>2263</v>
      </c>
      <c r="Y1917" s="709" t="s">
        <v>2263</v>
      </c>
      <c r="Z1917" s="709" t="s">
        <v>2263</v>
      </c>
      <c r="AA1917" s="709" t="s">
        <v>2263</v>
      </c>
      <c r="AB1917" s="709" t="s">
        <v>2263</v>
      </c>
      <c r="AC1917" s="709" t="s">
        <v>2263</v>
      </c>
      <c r="AD1917" s="709" t="s">
        <v>2263</v>
      </c>
      <c r="AE1917" s="709" t="s">
        <v>2263</v>
      </c>
      <c r="AF1917" s="709" t="s">
        <v>2263</v>
      </c>
      <c r="AG1917" s="709" t="s">
        <v>2263</v>
      </c>
      <c r="AH1917" s="709" t="s">
        <v>2263</v>
      </c>
      <c r="AI1917" s="709" t="s">
        <v>2263</v>
      </c>
      <c r="AJ1917" s="709" t="s">
        <v>2263</v>
      </c>
      <c r="AK1917" s="709" t="s">
        <v>2263</v>
      </c>
      <c r="AL1917" s="709" t="s">
        <v>2263</v>
      </c>
      <c r="AM1917" s="709" t="s">
        <v>2263</v>
      </c>
      <c r="AN1917" s="819"/>
      <c r="AO1917" s="726"/>
      <c r="AP1917" s="726"/>
      <c r="AQ1917" s="726"/>
      <c r="AR1917" s="726"/>
      <c r="AS1917" s="726"/>
      <c r="AT1917" s="726"/>
      <c r="AU1917" s="726"/>
      <c r="AV1917" s="726"/>
      <c r="AW1917" s="726"/>
      <c r="AX1917" s="726"/>
      <c r="AY1917" s="726"/>
      <c r="AZ1917" s="726"/>
      <c r="BA1917" s="726"/>
      <c r="BB1917" s="726"/>
      <c r="BC1917" s="726"/>
      <c r="BD1917" s="726"/>
      <c r="BE1917" s="726"/>
      <c r="BF1917" s="726"/>
      <c r="BG1917" s="726"/>
      <c r="BH1917" s="726"/>
      <c r="BI1917" s="726"/>
      <c r="BJ1917" s="726"/>
      <c r="BK1917" s="726"/>
      <c r="BL1917" s="726"/>
    </row>
    <row r="1918" spans="1:64" ht="13.5" customHeight="1" outlineLevel="1" x14ac:dyDescent="0.25">
      <c r="A1918" s="818"/>
      <c r="B1918" s="819"/>
      <c r="C1918" s="828" t="s">
        <v>195</v>
      </c>
      <c r="D1918" s="819"/>
      <c r="E1918" s="715" t="s">
        <v>2739</v>
      </c>
      <c r="F1918" s="709" t="s">
        <v>2263</v>
      </c>
      <c r="G1918" s="709" t="s">
        <v>2263</v>
      </c>
      <c r="H1918" s="709" t="s">
        <v>2263</v>
      </c>
      <c r="I1918" s="709" t="s">
        <v>2263</v>
      </c>
      <c r="J1918" s="709" t="s">
        <v>2263</v>
      </c>
      <c r="K1918" s="709" t="s">
        <v>2263</v>
      </c>
      <c r="L1918" s="709" t="s">
        <v>2263</v>
      </c>
      <c r="M1918" s="709" t="s">
        <v>2263</v>
      </c>
      <c r="N1918" s="709" t="s">
        <v>2263</v>
      </c>
      <c r="O1918" s="709" t="s">
        <v>2263</v>
      </c>
      <c r="P1918" s="709" t="s">
        <v>2263</v>
      </c>
      <c r="Q1918" s="709" t="s">
        <v>2263</v>
      </c>
      <c r="R1918" s="709" t="s">
        <v>2263</v>
      </c>
      <c r="S1918" s="709" t="s">
        <v>2263</v>
      </c>
      <c r="T1918" s="709" t="s">
        <v>2263</v>
      </c>
      <c r="U1918" s="709" t="s">
        <v>2263</v>
      </c>
      <c r="V1918" s="709" t="s">
        <v>2263</v>
      </c>
      <c r="W1918" s="709" t="s">
        <v>2263</v>
      </c>
      <c r="X1918" s="709" t="s">
        <v>2263</v>
      </c>
      <c r="Y1918" s="709" t="s">
        <v>2263</v>
      </c>
      <c r="Z1918" s="709" t="s">
        <v>2263</v>
      </c>
      <c r="AA1918" s="709" t="s">
        <v>2263</v>
      </c>
      <c r="AB1918" s="709" t="s">
        <v>2263</v>
      </c>
      <c r="AC1918" s="709" t="s">
        <v>2263</v>
      </c>
      <c r="AD1918" s="709" t="s">
        <v>2263</v>
      </c>
      <c r="AE1918" s="709" t="s">
        <v>2263</v>
      </c>
      <c r="AF1918" s="709" t="s">
        <v>2263</v>
      </c>
      <c r="AG1918" s="709" t="s">
        <v>2263</v>
      </c>
      <c r="AH1918" s="709" t="s">
        <v>2263</v>
      </c>
      <c r="AI1918" s="709" t="s">
        <v>2263</v>
      </c>
      <c r="AJ1918" s="709" t="s">
        <v>2263</v>
      </c>
      <c r="AK1918" s="709" t="s">
        <v>2263</v>
      </c>
      <c r="AL1918" s="709" t="s">
        <v>2263</v>
      </c>
      <c r="AM1918" s="709" t="s">
        <v>2263</v>
      </c>
      <c r="AN1918" s="819"/>
      <c r="AO1918" s="726"/>
      <c r="AP1918" s="726"/>
      <c r="AQ1918" s="726"/>
      <c r="AR1918" s="726"/>
      <c r="AS1918" s="726"/>
      <c r="AT1918" s="726"/>
      <c r="AU1918" s="726"/>
      <c r="AV1918" s="726"/>
      <c r="AW1918" s="726"/>
      <c r="AX1918" s="726"/>
      <c r="AY1918" s="726"/>
      <c r="AZ1918" s="726"/>
      <c r="BA1918" s="726"/>
      <c r="BB1918" s="726"/>
      <c r="BC1918" s="726"/>
      <c r="BD1918" s="726"/>
      <c r="BE1918" s="726"/>
      <c r="BF1918" s="726"/>
      <c r="BG1918" s="726"/>
      <c r="BH1918" s="726"/>
      <c r="BI1918" s="726"/>
      <c r="BJ1918" s="726"/>
      <c r="BK1918" s="726"/>
      <c r="BL1918" s="726"/>
    </row>
    <row r="1919" spans="1:64" ht="13.5" customHeight="1" outlineLevel="1" x14ac:dyDescent="0.25">
      <c r="A1919" s="818"/>
      <c r="B1919" s="819"/>
      <c r="C1919" s="828" t="s">
        <v>173</v>
      </c>
      <c r="D1919" s="819"/>
      <c r="E1919" s="715" t="s">
        <v>2740</v>
      </c>
      <c r="F1919" s="709" t="s">
        <v>2263</v>
      </c>
      <c r="G1919" s="709" t="s">
        <v>2263</v>
      </c>
      <c r="H1919" s="709" t="s">
        <v>2263</v>
      </c>
      <c r="I1919" s="709" t="s">
        <v>2263</v>
      </c>
      <c r="J1919" s="709" t="s">
        <v>2263</v>
      </c>
      <c r="K1919" s="709" t="s">
        <v>2263</v>
      </c>
      <c r="L1919" s="709" t="s">
        <v>2263</v>
      </c>
      <c r="M1919" s="709" t="s">
        <v>2263</v>
      </c>
      <c r="N1919" s="709" t="s">
        <v>2263</v>
      </c>
      <c r="O1919" s="709" t="s">
        <v>2263</v>
      </c>
      <c r="P1919" s="709" t="s">
        <v>2263</v>
      </c>
      <c r="Q1919" s="709" t="s">
        <v>2263</v>
      </c>
      <c r="R1919" s="709" t="s">
        <v>2263</v>
      </c>
      <c r="S1919" s="709" t="s">
        <v>2263</v>
      </c>
      <c r="T1919" s="709" t="s">
        <v>2263</v>
      </c>
      <c r="U1919" s="709" t="s">
        <v>2263</v>
      </c>
      <c r="V1919" s="709" t="s">
        <v>2263</v>
      </c>
      <c r="W1919" s="709" t="s">
        <v>2263</v>
      </c>
      <c r="X1919" s="709" t="s">
        <v>2263</v>
      </c>
      <c r="Y1919" s="709" t="s">
        <v>2263</v>
      </c>
      <c r="Z1919" s="709" t="s">
        <v>2263</v>
      </c>
      <c r="AA1919" s="709" t="s">
        <v>2263</v>
      </c>
      <c r="AB1919" s="709" t="s">
        <v>2263</v>
      </c>
      <c r="AC1919" s="709" t="s">
        <v>2263</v>
      </c>
      <c r="AD1919" s="709" t="s">
        <v>2263</v>
      </c>
      <c r="AE1919" s="709" t="s">
        <v>2263</v>
      </c>
      <c r="AF1919" s="709" t="s">
        <v>2263</v>
      </c>
      <c r="AG1919" s="709" t="s">
        <v>2263</v>
      </c>
      <c r="AH1919" s="709" t="s">
        <v>2263</v>
      </c>
      <c r="AI1919" s="709" t="s">
        <v>2263</v>
      </c>
      <c r="AJ1919" s="709" t="s">
        <v>2263</v>
      </c>
      <c r="AK1919" s="709" t="s">
        <v>2263</v>
      </c>
      <c r="AL1919" s="709" t="s">
        <v>2263</v>
      </c>
      <c r="AM1919" s="709" t="s">
        <v>2263</v>
      </c>
      <c r="AN1919" s="819"/>
      <c r="AO1919" s="726"/>
      <c r="AP1919" s="726"/>
      <c r="AQ1919" s="726"/>
      <c r="AR1919" s="726"/>
      <c r="AS1919" s="726"/>
      <c r="AT1919" s="726"/>
      <c r="AU1919" s="726"/>
      <c r="AV1919" s="726"/>
      <c r="AW1919" s="726"/>
      <c r="AX1919" s="726"/>
      <c r="AY1919" s="726"/>
      <c r="AZ1919" s="726"/>
      <c r="BA1919" s="726"/>
      <c r="BB1919" s="726"/>
      <c r="BC1919" s="726"/>
      <c r="BD1919" s="726"/>
      <c r="BE1919" s="726"/>
      <c r="BF1919" s="726"/>
      <c r="BG1919" s="726"/>
      <c r="BH1919" s="726"/>
      <c r="BI1919" s="726"/>
      <c r="BJ1919" s="726"/>
      <c r="BK1919" s="726"/>
      <c r="BL1919" s="726"/>
    </row>
    <row r="1920" spans="1:64" ht="13.5" customHeight="1" outlineLevel="1" x14ac:dyDescent="0.25">
      <c r="A1920" s="818"/>
      <c r="B1920" s="819"/>
      <c r="C1920" s="829" t="s">
        <v>733</v>
      </c>
      <c r="D1920" s="819"/>
      <c r="E1920" s="715" t="s">
        <v>2741</v>
      </c>
      <c r="F1920" s="709" t="s">
        <v>2263</v>
      </c>
      <c r="G1920" s="709" t="s">
        <v>2263</v>
      </c>
      <c r="H1920" s="709" t="s">
        <v>2263</v>
      </c>
      <c r="I1920" s="709" t="s">
        <v>2263</v>
      </c>
      <c r="J1920" s="709" t="s">
        <v>2263</v>
      </c>
      <c r="K1920" s="709" t="s">
        <v>2263</v>
      </c>
      <c r="L1920" s="709" t="s">
        <v>2263</v>
      </c>
      <c r="M1920" s="709" t="s">
        <v>2263</v>
      </c>
      <c r="N1920" s="709" t="s">
        <v>2263</v>
      </c>
      <c r="O1920" s="709" t="s">
        <v>2263</v>
      </c>
      <c r="P1920" s="709" t="s">
        <v>2263</v>
      </c>
      <c r="Q1920" s="709" t="s">
        <v>2263</v>
      </c>
      <c r="R1920" s="709" t="s">
        <v>2263</v>
      </c>
      <c r="S1920" s="709" t="s">
        <v>2263</v>
      </c>
      <c r="T1920" s="709" t="s">
        <v>2263</v>
      </c>
      <c r="U1920" s="709" t="s">
        <v>2263</v>
      </c>
      <c r="V1920" s="709" t="s">
        <v>2263</v>
      </c>
      <c r="W1920" s="709" t="s">
        <v>2263</v>
      </c>
      <c r="X1920" s="709" t="s">
        <v>2263</v>
      </c>
      <c r="Y1920" s="709" t="s">
        <v>2263</v>
      </c>
      <c r="Z1920" s="709" t="s">
        <v>2263</v>
      </c>
      <c r="AA1920" s="709" t="s">
        <v>2263</v>
      </c>
      <c r="AB1920" s="709" t="s">
        <v>2263</v>
      </c>
      <c r="AC1920" s="709" t="s">
        <v>2263</v>
      </c>
      <c r="AD1920" s="709" t="s">
        <v>2263</v>
      </c>
      <c r="AE1920" s="709" t="s">
        <v>2263</v>
      </c>
      <c r="AF1920" s="709" t="s">
        <v>2263</v>
      </c>
      <c r="AG1920" s="709" t="s">
        <v>2263</v>
      </c>
      <c r="AH1920" s="709" t="s">
        <v>2263</v>
      </c>
      <c r="AI1920" s="709" t="s">
        <v>2263</v>
      </c>
      <c r="AJ1920" s="709" t="s">
        <v>2263</v>
      </c>
      <c r="AK1920" s="709" t="s">
        <v>2263</v>
      </c>
      <c r="AL1920" s="709" t="s">
        <v>2263</v>
      </c>
      <c r="AM1920" s="709" t="s">
        <v>2263</v>
      </c>
      <c r="AN1920" s="819"/>
      <c r="AO1920" s="726"/>
      <c r="AP1920" s="726"/>
      <c r="AQ1920" s="726"/>
      <c r="AR1920" s="726"/>
      <c r="AS1920" s="726"/>
      <c r="AT1920" s="726"/>
      <c r="AU1920" s="726"/>
      <c r="AV1920" s="726"/>
      <c r="AW1920" s="726"/>
      <c r="AX1920" s="726"/>
      <c r="AY1920" s="726"/>
      <c r="AZ1920" s="726"/>
      <c r="BA1920" s="726"/>
      <c r="BB1920" s="726"/>
      <c r="BC1920" s="726"/>
      <c r="BD1920" s="726"/>
      <c r="BE1920" s="726"/>
      <c r="BF1920" s="726"/>
      <c r="BG1920" s="726"/>
      <c r="BH1920" s="726"/>
      <c r="BI1920" s="726"/>
      <c r="BJ1920" s="726"/>
      <c r="BK1920" s="726"/>
      <c r="BL1920" s="726"/>
    </row>
    <row r="1921" spans="1:64" ht="13.5" customHeight="1" outlineLevel="1" x14ac:dyDescent="0.25">
      <c r="A1921" s="818"/>
      <c r="B1921" s="819"/>
      <c r="C1921" s="830" t="s">
        <v>737</v>
      </c>
      <c r="D1921" s="819"/>
      <c r="E1921" s="715" t="s">
        <v>2742</v>
      </c>
      <c r="F1921" s="709" t="s">
        <v>2263</v>
      </c>
      <c r="G1921" s="709" t="s">
        <v>2263</v>
      </c>
      <c r="H1921" s="709" t="s">
        <v>2263</v>
      </c>
      <c r="I1921" s="709" t="s">
        <v>2263</v>
      </c>
      <c r="J1921" s="709" t="s">
        <v>2263</v>
      </c>
      <c r="K1921" s="709" t="s">
        <v>2263</v>
      </c>
      <c r="L1921" s="709" t="s">
        <v>2263</v>
      </c>
      <c r="M1921" s="709" t="s">
        <v>2263</v>
      </c>
      <c r="N1921" s="709" t="s">
        <v>2263</v>
      </c>
      <c r="O1921" s="709" t="s">
        <v>2263</v>
      </c>
      <c r="P1921" s="709" t="s">
        <v>2263</v>
      </c>
      <c r="Q1921" s="709" t="s">
        <v>2263</v>
      </c>
      <c r="R1921" s="709" t="s">
        <v>2263</v>
      </c>
      <c r="S1921" s="709" t="s">
        <v>2263</v>
      </c>
      <c r="T1921" s="709" t="s">
        <v>2263</v>
      </c>
      <c r="U1921" s="709" t="s">
        <v>2263</v>
      </c>
      <c r="V1921" s="709" t="s">
        <v>2263</v>
      </c>
      <c r="W1921" s="709" t="s">
        <v>2263</v>
      </c>
      <c r="X1921" s="709" t="s">
        <v>2263</v>
      </c>
      <c r="Y1921" s="709" t="s">
        <v>2263</v>
      </c>
      <c r="Z1921" s="709" t="s">
        <v>2263</v>
      </c>
      <c r="AA1921" s="709" t="s">
        <v>2263</v>
      </c>
      <c r="AB1921" s="709" t="s">
        <v>2263</v>
      </c>
      <c r="AC1921" s="709" t="s">
        <v>2263</v>
      </c>
      <c r="AD1921" s="709" t="s">
        <v>2263</v>
      </c>
      <c r="AE1921" s="709" t="s">
        <v>2263</v>
      </c>
      <c r="AF1921" s="709" t="s">
        <v>2263</v>
      </c>
      <c r="AG1921" s="709" t="s">
        <v>2263</v>
      </c>
      <c r="AH1921" s="709" t="s">
        <v>2263</v>
      </c>
      <c r="AI1921" s="709" t="s">
        <v>2263</v>
      </c>
      <c r="AJ1921" s="709" t="s">
        <v>2263</v>
      </c>
      <c r="AK1921" s="709" t="s">
        <v>2263</v>
      </c>
      <c r="AL1921" s="709" t="s">
        <v>2263</v>
      </c>
      <c r="AM1921" s="709" t="s">
        <v>2263</v>
      </c>
      <c r="AN1921" s="819"/>
      <c r="AO1921" s="726"/>
      <c r="AP1921" s="726"/>
      <c r="AQ1921" s="726"/>
      <c r="AR1921" s="726"/>
      <c r="AS1921" s="726"/>
      <c r="AT1921" s="726"/>
      <c r="AU1921" s="726"/>
      <c r="AV1921" s="726"/>
      <c r="AW1921" s="726"/>
      <c r="AX1921" s="726"/>
      <c r="AY1921" s="726"/>
      <c r="AZ1921" s="726"/>
      <c r="BA1921" s="726"/>
      <c r="BB1921" s="726"/>
      <c r="BC1921" s="726"/>
      <c r="BD1921" s="726"/>
      <c r="BE1921" s="726"/>
      <c r="BF1921" s="726"/>
      <c r="BG1921" s="726"/>
      <c r="BH1921" s="726"/>
      <c r="BI1921" s="726"/>
      <c r="BJ1921" s="726"/>
      <c r="BK1921" s="726"/>
      <c r="BL1921" s="726"/>
    </row>
    <row r="1922" spans="1:64" ht="13.5" customHeight="1" outlineLevel="1" x14ac:dyDescent="0.25">
      <c r="A1922" s="818"/>
      <c r="B1922" s="819"/>
      <c r="C1922" s="830" t="s">
        <v>738</v>
      </c>
      <c r="D1922" s="819"/>
      <c r="E1922" s="715" t="s">
        <v>2743</v>
      </c>
      <c r="F1922" s="709" t="s">
        <v>2263</v>
      </c>
      <c r="G1922" s="709" t="s">
        <v>2263</v>
      </c>
      <c r="H1922" s="709" t="s">
        <v>2263</v>
      </c>
      <c r="I1922" s="709" t="s">
        <v>2263</v>
      </c>
      <c r="J1922" s="709" t="s">
        <v>2263</v>
      </c>
      <c r="K1922" s="709" t="s">
        <v>2263</v>
      </c>
      <c r="L1922" s="709" t="s">
        <v>2263</v>
      </c>
      <c r="M1922" s="709" t="s">
        <v>2263</v>
      </c>
      <c r="N1922" s="709" t="s">
        <v>2263</v>
      </c>
      <c r="O1922" s="709" t="s">
        <v>2263</v>
      </c>
      <c r="P1922" s="709" t="s">
        <v>2263</v>
      </c>
      <c r="Q1922" s="709" t="s">
        <v>2263</v>
      </c>
      <c r="R1922" s="709" t="s">
        <v>2263</v>
      </c>
      <c r="S1922" s="709" t="s">
        <v>2263</v>
      </c>
      <c r="T1922" s="709" t="s">
        <v>2263</v>
      </c>
      <c r="U1922" s="709" t="s">
        <v>2263</v>
      </c>
      <c r="V1922" s="709" t="s">
        <v>2263</v>
      </c>
      <c r="W1922" s="709" t="s">
        <v>2263</v>
      </c>
      <c r="X1922" s="709" t="s">
        <v>2263</v>
      </c>
      <c r="Y1922" s="709" t="s">
        <v>2263</v>
      </c>
      <c r="Z1922" s="709" t="s">
        <v>2263</v>
      </c>
      <c r="AA1922" s="709" t="s">
        <v>2263</v>
      </c>
      <c r="AB1922" s="709" t="s">
        <v>2263</v>
      </c>
      <c r="AC1922" s="709" t="s">
        <v>2263</v>
      </c>
      <c r="AD1922" s="709" t="s">
        <v>2263</v>
      </c>
      <c r="AE1922" s="709" t="s">
        <v>2263</v>
      </c>
      <c r="AF1922" s="709" t="s">
        <v>2263</v>
      </c>
      <c r="AG1922" s="709" t="s">
        <v>2263</v>
      </c>
      <c r="AH1922" s="709" t="s">
        <v>2263</v>
      </c>
      <c r="AI1922" s="709" t="s">
        <v>2263</v>
      </c>
      <c r="AJ1922" s="709" t="s">
        <v>2263</v>
      </c>
      <c r="AK1922" s="709" t="s">
        <v>2263</v>
      </c>
      <c r="AL1922" s="709" t="s">
        <v>2263</v>
      </c>
      <c r="AM1922" s="709" t="s">
        <v>2263</v>
      </c>
      <c r="AN1922" s="819"/>
      <c r="AO1922" s="726"/>
      <c r="AP1922" s="726"/>
      <c r="AQ1922" s="726"/>
      <c r="AR1922" s="726"/>
      <c r="AS1922" s="726"/>
      <c r="AT1922" s="726"/>
      <c r="AU1922" s="726"/>
      <c r="AV1922" s="726"/>
      <c r="AW1922" s="726"/>
      <c r="AX1922" s="726"/>
      <c r="AY1922" s="726"/>
      <c r="AZ1922" s="726"/>
      <c r="BA1922" s="726"/>
      <c r="BB1922" s="726"/>
      <c r="BC1922" s="726"/>
      <c r="BD1922" s="726"/>
      <c r="BE1922" s="726"/>
      <c r="BF1922" s="726"/>
      <c r="BG1922" s="726"/>
      <c r="BH1922" s="726"/>
      <c r="BI1922" s="726"/>
      <c r="BJ1922" s="726"/>
      <c r="BK1922" s="726"/>
      <c r="BL1922" s="726"/>
    </row>
    <row r="1923" spans="1:64" ht="13.5" customHeight="1" outlineLevel="1" x14ac:dyDescent="0.25">
      <c r="A1923" s="818"/>
      <c r="B1923" s="819"/>
      <c r="C1923" s="829" t="s">
        <v>734</v>
      </c>
      <c r="D1923" s="819"/>
      <c r="E1923" s="715" t="s">
        <v>2744</v>
      </c>
      <c r="F1923" s="709" t="s">
        <v>2263</v>
      </c>
      <c r="G1923" s="709" t="s">
        <v>2263</v>
      </c>
      <c r="H1923" s="709" t="s">
        <v>2263</v>
      </c>
      <c r="I1923" s="709" t="s">
        <v>2263</v>
      </c>
      <c r="J1923" s="709" t="s">
        <v>2263</v>
      </c>
      <c r="K1923" s="709" t="s">
        <v>2263</v>
      </c>
      <c r="L1923" s="709" t="s">
        <v>2263</v>
      </c>
      <c r="M1923" s="709" t="s">
        <v>2263</v>
      </c>
      <c r="N1923" s="709" t="s">
        <v>2263</v>
      </c>
      <c r="O1923" s="709" t="s">
        <v>2263</v>
      </c>
      <c r="P1923" s="709" t="s">
        <v>2263</v>
      </c>
      <c r="Q1923" s="709" t="s">
        <v>2263</v>
      </c>
      <c r="R1923" s="709" t="s">
        <v>2263</v>
      </c>
      <c r="S1923" s="709" t="s">
        <v>2263</v>
      </c>
      <c r="T1923" s="709" t="s">
        <v>2263</v>
      </c>
      <c r="U1923" s="709" t="s">
        <v>2263</v>
      </c>
      <c r="V1923" s="709" t="s">
        <v>2263</v>
      </c>
      <c r="W1923" s="709" t="s">
        <v>2263</v>
      </c>
      <c r="X1923" s="709" t="s">
        <v>2263</v>
      </c>
      <c r="Y1923" s="709" t="s">
        <v>2263</v>
      </c>
      <c r="Z1923" s="709" t="s">
        <v>2263</v>
      </c>
      <c r="AA1923" s="709" t="s">
        <v>2263</v>
      </c>
      <c r="AB1923" s="709" t="s">
        <v>2263</v>
      </c>
      <c r="AC1923" s="709" t="s">
        <v>2263</v>
      </c>
      <c r="AD1923" s="709" t="s">
        <v>2263</v>
      </c>
      <c r="AE1923" s="709" t="s">
        <v>2263</v>
      </c>
      <c r="AF1923" s="709" t="s">
        <v>2263</v>
      </c>
      <c r="AG1923" s="709" t="s">
        <v>2263</v>
      </c>
      <c r="AH1923" s="709" t="s">
        <v>2263</v>
      </c>
      <c r="AI1923" s="709" t="s">
        <v>2263</v>
      </c>
      <c r="AJ1923" s="709" t="s">
        <v>2263</v>
      </c>
      <c r="AK1923" s="709" t="s">
        <v>2263</v>
      </c>
      <c r="AL1923" s="709" t="s">
        <v>2263</v>
      </c>
      <c r="AM1923" s="709" t="s">
        <v>2263</v>
      </c>
      <c r="AN1923" s="819"/>
      <c r="AO1923" s="726"/>
      <c r="AP1923" s="726"/>
      <c r="AQ1923" s="726"/>
      <c r="AR1923" s="726"/>
      <c r="AS1923" s="726"/>
      <c r="AT1923" s="726"/>
      <c r="AU1923" s="726"/>
      <c r="AV1923" s="726"/>
      <c r="AW1923" s="726"/>
      <c r="AX1923" s="726"/>
      <c r="AY1923" s="726"/>
      <c r="AZ1923" s="726"/>
      <c r="BA1923" s="726"/>
      <c r="BB1923" s="726"/>
      <c r="BC1923" s="726"/>
      <c r="BD1923" s="726"/>
      <c r="BE1923" s="726"/>
      <c r="BF1923" s="726"/>
      <c r="BG1923" s="726"/>
      <c r="BH1923" s="726"/>
      <c r="BI1923" s="726"/>
      <c r="BJ1923" s="726"/>
      <c r="BK1923" s="726"/>
      <c r="BL1923" s="726"/>
    </row>
    <row r="1924" spans="1:64" ht="13.5" customHeight="1" outlineLevel="1" x14ac:dyDescent="0.25">
      <c r="A1924" s="818"/>
      <c r="B1924" s="819"/>
      <c r="C1924" s="830" t="s">
        <v>739</v>
      </c>
      <c r="D1924" s="819"/>
      <c r="E1924" s="715" t="s">
        <v>2745</v>
      </c>
      <c r="F1924" s="709" t="s">
        <v>2263</v>
      </c>
      <c r="G1924" s="709" t="s">
        <v>2263</v>
      </c>
      <c r="H1924" s="709" t="s">
        <v>2263</v>
      </c>
      <c r="I1924" s="709" t="s">
        <v>2263</v>
      </c>
      <c r="J1924" s="709" t="s">
        <v>2263</v>
      </c>
      <c r="K1924" s="709" t="s">
        <v>2263</v>
      </c>
      <c r="L1924" s="709" t="s">
        <v>2263</v>
      </c>
      <c r="M1924" s="709" t="s">
        <v>2263</v>
      </c>
      <c r="N1924" s="709" t="s">
        <v>2263</v>
      </c>
      <c r="O1924" s="709" t="s">
        <v>2263</v>
      </c>
      <c r="P1924" s="709" t="s">
        <v>2263</v>
      </c>
      <c r="Q1924" s="709" t="s">
        <v>2263</v>
      </c>
      <c r="R1924" s="709" t="s">
        <v>2263</v>
      </c>
      <c r="S1924" s="709" t="s">
        <v>2263</v>
      </c>
      <c r="T1924" s="709" t="s">
        <v>2263</v>
      </c>
      <c r="U1924" s="709" t="s">
        <v>2263</v>
      </c>
      <c r="V1924" s="709" t="s">
        <v>2263</v>
      </c>
      <c r="W1924" s="709" t="s">
        <v>2263</v>
      </c>
      <c r="X1924" s="709" t="s">
        <v>2263</v>
      </c>
      <c r="Y1924" s="709" t="s">
        <v>2263</v>
      </c>
      <c r="Z1924" s="709" t="s">
        <v>2263</v>
      </c>
      <c r="AA1924" s="709" t="s">
        <v>2263</v>
      </c>
      <c r="AB1924" s="709" t="s">
        <v>2263</v>
      </c>
      <c r="AC1924" s="709" t="s">
        <v>2263</v>
      </c>
      <c r="AD1924" s="709" t="s">
        <v>2263</v>
      </c>
      <c r="AE1924" s="709" t="s">
        <v>2263</v>
      </c>
      <c r="AF1924" s="709" t="s">
        <v>2263</v>
      </c>
      <c r="AG1924" s="709" t="s">
        <v>2263</v>
      </c>
      <c r="AH1924" s="709" t="s">
        <v>2263</v>
      </c>
      <c r="AI1924" s="709" t="s">
        <v>2263</v>
      </c>
      <c r="AJ1924" s="709" t="s">
        <v>2263</v>
      </c>
      <c r="AK1924" s="709" t="s">
        <v>2263</v>
      </c>
      <c r="AL1924" s="709" t="s">
        <v>2263</v>
      </c>
      <c r="AM1924" s="709" t="s">
        <v>2263</v>
      </c>
      <c r="AN1924" s="819"/>
      <c r="AO1924" s="726"/>
      <c r="AP1924" s="726"/>
      <c r="AQ1924" s="726"/>
      <c r="AR1924" s="726"/>
      <c r="AS1924" s="726"/>
      <c r="AT1924" s="726"/>
      <c r="AU1924" s="726"/>
      <c r="AV1924" s="726"/>
      <c r="AW1924" s="726"/>
      <c r="AX1924" s="726"/>
      <c r="AY1924" s="726"/>
      <c r="AZ1924" s="726"/>
      <c r="BA1924" s="726"/>
      <c r="BB1924" s="726"/>
      <c r="BC1924" s="726"/>
      <c r="BD1924" s="726"/>
      <c r="BE1924" s="726"/>
      <c r="BF1924" s="726"/>
      <c r="BG1924" s="726"/>
      <c r="BH1924" s="726"/>
      <c r="BI1924" s="726"/>
      <c r="BJ1924" s="726"/>
      <c r="BK1924" s="726"/>
      <c r="BL1924" s="726"/>
    </row>
    <row r="1925" spans="1:64" ht="13.5" customHeight="1" outlineLevel="1" x14ac:dyDescent="0.25">
      <c r="A1925" s="818"/>
      <c r="B1925" s="819"/>
      <c r="C1925" s="830" t="s">
        <v>1766</v>
      </c>
      <c r="D1925" s="819"/>
      <c r="E1925" s="715" t="s">
        <v>2746</v>
      </c>
      <c r="F1925" s="709" t="s">
        <v>2263</v>
      </c>
      <c r="G1925" s="709" t="s">
        <v>2263</v>
      </c>
      <c r="H1925" s="709" t="s">
        <v>2263</v>
      </c>
      <c r="I1925" s="709" t="s">
        <v>2263</v>
      </c>
      <c r="J1925" s="709" t="s">
        <v>2263</v>
      </c>
      <c r="K1925" s="709" t="s">
        <v>2263</v>
      </c>
      <c r="L1925" s="709" t="s">
        <v>2263</v>
      </c>
      <c r="M1925" s="709" t="s">
        <v>2263</v>
      </c>
      <c r="N1925" s="709" t="s">
        <v>2263</v>
      </c>
      <c r="O1925" s="709" t="s">
        <v>2263</v>
      </c>
      <c r="P1925" s="709" t="s">
        <v>2263</v>
      </c>
      <c r="Q1925" s="709" t="s">
        <v>2263</v>
      </c>
      <c r="R1925" s="709" t="s">
        <v>2263</v>
      </c>
      <c r="S1925" s="709" t="s">
        <v>2263</v>
      </c>
      <c r="T1925" s="709" t="s">
        <v>2263</v>
      </c>
      <c r="U1925" s="709" t="s">
        <v>2263</v>
      </c>
      <c r="V1925" s="709" t="s">
        <v>2263</v>
      </c>
      <c r="W1925" s="709" t="s">
        <v>2263</v>
      </c>
      <c r="X1925" s="709" t="s">
        <v>2263</v>
      </c>
      <c r="Y1925" s="709" t="s">
        <v>2263</v>
      </c>
      <c r="Z1925" s="709" t="s">
        <v>2263</v>
      </c>
      <c r="AA1925" s="709" t="s">
        <v>2263</v>
      </c>
      <c r="AB1925" s="709" t="s">
        <v>2263</v>
      </c>
      <c r="AC1925" s="709" t="s">
        <v>2263</v>
      </c>
      <c r="AD1925" s="709" t="s">
        <v>2263</v>
      </c>
      <c r="AE1925" s="709" t="s">
        <v>2263</v>
      </c>
      <c r="AF1925" s="709" t="s">
        <v>2263</v>
      </c>
      <c r="AG1925" s="709" t="s">
        <v>2263</v>
      </c>
      <c r="AH1925" s="709" t="s">
        <v>2263</v>
      </c>
      <c r="AI1925" s="709" t="s">
        <v>2263</v>
      </c>
      <c r="AJ1925" s="709" t="s">
        <v>2263</v>
      </c>
      <c r="AK1925" s="709" t="s">
        <v>2263</v>
      </c>
      <c r="AL1925" s="709" t="s">
        <v>2263</v>
      </c>
      <c r="AM1925" s="709" t="s">
        <v>2263</v>
      </c>
      <c r="AN1925" s="819"/>
      <c r="AO1925" s="726"/>
      <c r="AP1925" s="726"/>
      <c r="AQ1925" s="726"/>
      <c r="AR1925" s="726"/>
      <c r="AS1925" s="726"/>
      <c r="AT1925" s="726"/>
      <c r="AU1925" s="726"/>
      <c r="AV1925" s="726"/>
      <c r="AW1925" s="726"/>
      <c r="AX1925" s="726"/>
      <c r="AY1925" s="726"/>
      <c r="AZ1925" s="726"/>
      <c r="BA1925" s="726"/>
      <c r="BB1925" s="726"/>
      <c r="BC1925" s="726"/>
      <c r="BD1925" s="726"/>
      <c r="BE1925" s="726"/>
      <c r="BF1925" s="726"/>
      <c r="BG1925" s="726"/>
      <c r="BH1925" s="726"/>
      <c r="BI1925" s="726"/>
      <c r="BJ1925" s="726"/>
      <c r="BK1925" s="726"/>
      <c r="BL1925" s="726"/>
    </row>
    <row r="1926" spans="1:64" ht="13.5" customHeight="1" outlineLevel="1" x14ac:dyDescent="0.25">
      <c r="A1926" s="818"/>
      <c r="B1926" s="819"/>
      <c r="C1926" s="830" t="s">
        <v>740</v>
      </c>
      <c r="D1926" s="819"/>
      <c r="E1926" s="715" t="s">
        <v>2747</v>
      </c>
      <c r="F1926" s="709" t="s">
        <v>2263</v>
      </c>
      <c r="G1926" s="709" t="s">
        <v>2263</v>
      </c>
      <c r="H1926" s="709" t="s">
        <v>2263</v>
      </c>
      <c r="I1926" s="709" t="s">
        <v>2263</v>
      </c>
      <c r="J1926" s="709" t="s">
        <v>2263</v>
      </c>
      <c r="K1926" s="709" t="s">
        <v>2263</v>
      </c>
      <c r="L1926" s="709" t="s">
        <v>2263</v>
      </c>
      <c r="M1926" s="709" t="s">
        <v>2263</v>
      </c>
      <c r="N1926" s="709" t="s">
        <v>2263</v>
      </c>
      <c r="O1926" s="709" t="s">
        <v>2263</v>
      </c>
      <c r="P1926" s="709" t="s">
        <v>2263</v>
      </c>
      <c r="Q1926" s="709" t="s">
        <v>2263</v>
      </c>
      <c r="R1926" s="709" t="s">
        <v>2263</v>
      </c>
      <c r="S1926" s="709" t="s">
        <v>2263</v>
      </c>
      <c r="T1926" s="709" t="s">
        <v>2263</v>
      </c>
      <c r="U1926" s="709" t="s">
        <v>2263</v>
      </c>
      <c r="V1926" s="709" t="s">
        <v>2263</v>
      </c>
      <c r="W1926" s="709" t="s">
        <v>2263</v>
      </c>
      <c r="X1926" s="709" t="s">
        <v>2263</v>
      </c>
      <c r="Y1926" s="709" t="s">
        <v>2263</v>
      </c>
      <c r="Z1926" s="709" t="s">
        <v>2263</v>
      </c>
      <c r="AA1926" s="709" t="s">
        <v>2263</v>
      </c>
      <c r="AB1926" s="709" t="s">
        <v>2263</v>
      </c>
      <c r="AC1926" s="709" t="s">
        <v>2263</v>
      </c>
      <c r="AD1926" s="709" t="s">
        <v>2263</v>
      </c>
      <c r="AE1926" s="709" t="s">
        <v>2263</v>
      </c>
      <c r="AF1926" s="709" t="s">
        <v>2263</v>
      </c>
      <c r="AG1926" s="709" t="s">
        <v>2263</v>
      </c>
      <c r="AH1926" s="709" t="s">
        <v>2263</v>
      </c>
      <c r="AI1926" s="709" t="s">
        <v>2263</v>
      </c>
      <c r="AJ1926" s="709" t="s">
        <v>2263</v>
      </c>
      <c r="AK1926" s="709" t="s">
        <v>2263</v>
      </c>
      <c r="AL1926" s="709" t="s">
        <v>2263</v>
      </c>
      <c r="AM1926" s="709" t="s">
        <v>2263</v>
      </c>
      <c r="AN1926" s="819"/>
      <c r="AO1926" s="726"/>
      <c r="AP1926" s="726"/>
      <c r="AQ1926" s="726"/>
      <c r="AR1926" s="726"/>
      <c r="AS1926" s="726"/>
      <c r="AT1926" s="726"/>
      <c r="AU1926" s="726"/>
      <c r="AV1926" s="726"/>
      <c r="AW1926" s="726"/>
      <c r="AX1926" s="726"/>
      <c r="AY1926" s="726"/>
      <c r="AZ1926" s="726"/>
      <c r="BA1926" s="726"/>
      <c r="BB1926" s="726"/>
      <c r="BC1926" s="726"/>
      <c r="BD1926" s="726"/>
      <c r="BE1926" s="726"/>
      <c r="BF1926" s="726"/>
      <c r="BG1926" s="726"/>
      <c r="BH1926" s="726"/>
      <c r="BI1926" s="726"/>
      <c r="BJ1926" s="726"/>
      <c r="BK1926" s="726"/>
      <c r="BL1926" s="726"/>
    </row>
    <row r="1927" spans="1:64" ht="13.5" customHeight="1" outlineLevel="1" x14ac:dyDescent="0.25">
      <c r="A1927" s="818"/>
      <c r="B1927" s="819"/>
      <c r="C1927" s="833" t="s">
        <v>199</v>
      </c>
      <c r="D1927" s="819"/>
      <c r="E1927" s="715" t="s">
        <v>2748</v>
      </c>
      <c r="F1927" s="709" t="s">
        <v>2263</v>
      </c>
      <c r="G1927" s="709" t="s">
        <v>2263</v>
      </c>
      <c r="H1927" s="709" t="s">
        <v>2263</v>
      </c>
      <c r="I1927" s="709" t="s">
        <v>2263</v>
      </c>
      <c r="J1927" s="709" t="s">
        <v>2263</v>
      </c>
      <c r="K1927" s="709" t="s">
        <v>2263</v>
      </c>
      <c r="L1927" s="709" t="s">
        <v>2263</v>
      </c>
      <c r="M1927" s="709" t="s">
        <v>2263</v>
      </c>
      <c r="N1927" s="709" t="s">
        <v>2263</v>
      </c>
      <c r="O1927" s="709" t="s">
        <v>2263</v>
      </c>
      <c r="P1927" s="709" t="s">
        <v>2263</v>
      </c>
      <c r="Q1927" s="709" t="s">
        <v>2263</v>
      </c>
      <c r="R1927" s="709" t="s">
        <v>2263</v>
      </c>
      <c r="S1927" s="709" t="s">
        <v>2263</v>
      </c>
      <c r="T1927" s="709" t="s">
        <v>2263</v>
      </c>
      <c r="U1927" s="709" t="s">
        <v>2263</v>
      </c>
      <c r="V1927" s="709" t="s">
        <v>2263</v>
      </c>
      <c r="W1927" s="709" t="s">
        <v>2263</v>
      </c>
      <c r="X1927" s="709" t="s">
        <v>2263</v>
      </c>
      <c r="Y1927" s="709" t="s">
        <v>2263</v>
      </c>
      <c r="Z1927" s="709" t="s">
        <v>2263</v>
      </c>
      <c r="AA1927" s="709" t="s">
        <v>2263</v>
      </c>
      <c r="AB1927" s="709" t="s">
        <v>2263</v>
      </c>
      <c r="AC1927" s="709" t="s">
        <v>2263</v>
      </c>
      <c r="AD1927" s="709" t="s">
        <v>2263</v>
      </c>
      <c r="AE1927" s="709" t="s">
        <v>2263</v>
      </c>
      <c r="AF1927" s="709" t="s">
        <v>2263</v>
      </c>
      <c r="AG1927" s="709" t="s">
        <v>2263</v>
      </c>
      <c r="AH1927" s="709" t="s">
        <v>2263</v>
      </c>
      <c r="AI1927" s="709" t="s">
        <v>2263</v>
      </c>
      <c r="AJ1927" s="709" t="s">
        <v>2263</v>
      </c>
      <c r="AK1927" s="709" t="s">
        <v>2263</v>
      </c>
      <c r="AL1927" s="709" t="s">
        <v>2263</v>
      </c>
      <c r="AM1927" s="709" t="s">
        <v>2263</v>
      </c>
      <c r="AN1927" s="819"/>
      <c r="AO1927" s="726"/>
      <c r="AP1927" s="726"/>
      <c r="AQ1927" s="726"/>
      <c r="AR1927" s="726"/>
      <c r="AS1927" s="726"/>
      <c r="AT1927" s="726"/>
      <c r="AU1927" s="726"/>
      <c r="AV1927" s="726"/>
      <c r="AW1927" s="726"/>
      <c r="AX1927" s="726"/>
      <c r="AY1927" s="726"/>
      <c r="AZ1927" s="726"/>
      <c r="BA1927" s="726"/>
      <c r="BB1927" s="726"/>
      <c r="BC1927" s="726"/>
      <c r="BD1927" s="726"/>
      <c r="BE1927" s="726"/>
      <c r="BF1927" s="726"/>
      <c r="BG1927" s="726"/>
      <c r="BH1927" s="726"/>
      <c r="BI1927" s="726"/>
      <c r="BJ1927" s="726"/>
      <c r="BK1927" s="726"/>
      <c r="BL1927" s="726"/>
    </row>
    <row r="1928" spans="1:64" ht="13.5" customHeight="1" outlineLevel="1" x14ac:dyDescent="0.25">
      <c r="A1928" s="818"/>
      <c r="B1928" s="819"/>
      <c r="C1928" s="833" t="s">
        <v>438</v>
      </c>
      <c r="D1928" s="819"/>
      <c r="E1928" s="715" t="s">
        <v>2749</v>
      </c>
      <c r="F1928" s="709" t="s">
        <v>2263</v>
      </c>
      <c r="G1928" s="709" t="s">
        <v>2263</v>
      </c>
      <c r="H1928" s="709" t="s">
        <v>2263</v>
      </c>
      <c r="I1928" s="709" t="s">
        <v>2263</v>
      </c>
      <c r="J1928" s="709" t="s">
        <v>2263</v>
      </c>
      <c r="K1928" s="709" t="s">
        <v>2263</v>
      </c>
      <c r="L1928" s="709" t="s">
        <v>2263</v>
      </c>
      <c r="M1928" s="709" t="s">
        <v>2263</v>
      </c>
      <c r="N1928" s="709" t="s">
        <v>2263</v>
      </c>
      <c r="O1928" s="709" t="s">
        <v>2263</v>
      </c>
      <c r="P1928" s="709" t="s">
        <v>2263</v>
      </c>
      <c r="Q1928" s="709" t="s">
        <v>2263</v>
      </c>
      <c r="R1928" s="709" t="s">
        <v>2263</v>
      </c>
      <c r="S1928" s="709" t="s">
        <v>2263</v>
      </c>
      <c r="T1928" s="709" t="s">
        <v>2263</v>
      </c>
      <c r="U1928" s="709" t="s">
        <v>2263</v>
      </c>
      <c r="V1928" s="709" t="s">
        <v>2263</v>
      </c>
      <c r="W1928" s="709" t="s">
        <v>2263</v>
      </c>
      <c r="X1928" s="709" t="s">
        <v>2263</v>
      </c>
      <c r="Y1928" s="709" t="s">
        <v>2263</v>
      </c>
      <c r="Z1928" s="709" t="s">
        <v>2263</v>
      </c>
      <c r="AA1928" s="709" t="s">
        <v>2263</v>
      </c>
      <c r="AB1928" s="709" t="s">
        <v>2263</v>
      </c>
      <c r="AC1928" s="709" t="s">
        <v>2263</v>
      </c>
      <c r="AD1928" s="709" t="s">
        <v>2263</v>
      </c>
      <c r="AE1928" s="709" t="s">
        <v>2263</v>
      </c>
      <c r="AF1928" s="709" t="s">
        <v>2263</v>
      </c>
      <c r="AG1928" s="709" t="s">
        <v>2263</v>
      </c>
      <c r="AH1928" s="709" t="s">
        <v>2263</v>
      </c>
      <c r="AI1928" s="709" t="s">
        <v>2263</v>
      </c>
      <c r="AJ1928" s="709" t="s">
        <v>2263</v>
      </c>
      <c r="AK1928" s="709" t="s">
        <v>2263</v>
      </c>
      <c r="AL1928" s="709" t="s">
        <v>2263</v>
      </c>
      <c r="AM1928" s="709" t="s">
        <v>2263</v>
      </c>
      <c r="AN1928" s="819"/>
      <c r="AO1928" s="726"/>
      <c r="AP1928" s="726"/>
      <c r="AQ1928" s="726"/>
      <c r="AR1928" s="726"/>
      <c r="AS1928" s="726"/>
      <c r="AT1928" s="726"/>
      <c r="AU1928" s="726"/>
      <c r="AV1928" s="726"/>
      <c r="AW1928" s="726"/>
      <c r="AX1928" s="726"/>
      <c r="AY1928" s="726"/>
      <c r="AZ1928" s="726"/>
      <c r="BA1928" s="726"/>
      <c r="BB1928" s="726"/>
      <c r="BC1928" s="726"/>
      <c r="BD1928" s="726"/>
      <c r="BE1928" s="726"/>
      <c r="BF1928" s="726"/>
      <c r="BG1928" s="726"/>
      <c r="BH1928" s="726"/>
      <c r="BI1928" s="726"/>
      <c r="BJ1928" s="726"/>
      <c r="BK1928" s="726"/>
      <c r="BL1928" s="726"/>
    </row>
    <row r="1929" spans="1:64" ht="13.5" customHeight="1" outlineLevel="1" x14ac:dyDescent="0.25">
      <c r="A1929" s="818"/>
      <c r="B1929" s="819"/>
      <c r="C1929" s="833" t="s">
        <v>2</v>
      </c>
      <c r="D1929" s="819"/>
      <c r="E1929" s="715" t="s">
        <v>2750</v>
      </c>
      <c r="F1929" s="709" t="s">
        <v>2263</v>
      </c>
      <c r="G1929" s="709" t="s">
        <v>2263</v>
      </c>
      <c r="H1929" s="709" t="s">
        <v>2263</v>
      </c>
      <c r="I1929" s="709" t="s">
        <v>2263</v>
      </c>
      <c r="J1929" s="709" t="s">
        <v>2263</v>
      </c>
      <c r="K1929" s="709" t="s">
        <v>2263</v>
      </c>
      <c r="L1929" s="709" t="s">
        <v>2263</v>
      </c>
      <c r="M1929" s="709" t="s">
        <v>2263</v>
      </c>
      <c r="N1929" s="709" t="s">
        <v>2263</v>
      </c>
      <c r="O1929" s="709" t="s">
        <v>2263</v>
      </c>
      <c r="P1929" s="709" t="s">
        <v>2263</v>
      </c>
      <c r="Q1929" s="709" t="s">
        <v>2263</v>
      </c>
      <c r="R1929" s="709" t="s">
        <v>2263</v>
      </c>
      <c r="S1929" s="709" t="s">
        <v>2263</v>
      </c>
      <c r="T1929" s="709" t="s">
        <v>2263</v>
      </c>
      <c r="U1929" s="709" t="s">
        <v>2263</v>
      </c>
      <c r="V1929" s="709" t="s">
        <v>2263</v>
      </c>
      <c r="W1929" s="709" t="s">
        <v>2263</v>
      </c>
      <c r="X1929" s="709" t="s">
        <v>2263</v>
      </c>
      <c r="Y1929" s="709" t="s">
        <v>2263</v>
      </c>
      <c r="Z1929" s="709" t="s">
        <v>2263</v>
      </c>
      <c r="AA1929" s="709" t="s">
        <v>2263</v>
      </c>
      <c r="AB1929" s="709" t="s">
        <v>2263</v>
      </c>
      <c r="AC1929" s="709" t="s">
        <v>2263</v>
      </c>
      <c r="AD1929" s="709" t="s">
        <v>2263</v>
      </c>
      <c r="AE1929" s="709" t="s">
        <v>2263</v>
      </c>
      <c r="AF1929" s="709" t="s">
        <v>2263</v>
      </c>
      <c r="AG1929" s="709" t="s">
        <v>2263</v>
      </c>
      <c r="AH1929" s="709" t="s">
        <v>2263</v>
      </c>
      <c r="AI1929" s="709" t="s">
        <v>2263</v>
      </c>
      <c r="AJ1929" s="709" t="s">
        <v>2263</v>
      </c>
      <c r="AK1929" s="709" t="s">
        <v>2263</v>
      </c>
      <c r="AL1929" s="709" t="s">
        <v>2263</v>
      </c>
      <c r="AM1929" s="709" t="s">
        <v>2263</v>
      </c>
      <c r="AN1929" s="819"/>
      <c r="AO1929" s="726"/>
      <c r="AP1929" s="726"/>
      <c r="AQ1929" s="726"/>
      <c r="AR1929" s="726"/>
      <c r="AS1929" s="726"/>
      <c r="AT1929" s="726"/>
      <c r="AU1929" s="726"/>
      <c r="AV1929" s="726"/>
      <c r="AW1929" s="726"/>
      <c r="AX1929" s="726"/>
      <c r="AY1929" s="726"/>
      <c r="AZ1929" s="726"/>
      <c r="BA1929" s="726"/>
      <c r="BB1929" s="726"/>
      <c r="BC1929" s="726"/>
      <c r="BD1929" s="726"/>
      <c r="BE1929" s="726"/>
      <c r="BF1929" s="726"/>
      <c r="BG1929" s="726"/>
      <c r="BH1929" s="726"/>
      <c r="BI1929" s="726"/>
      <c r="BJ1929" s="726"/>
      <c r="BK1929" s="726"/>
      <c r="BL1929" s="726"/>
    </row>
    <row r="1930" spans="1:64" ht="13.5" customHeight="1" outlineLevel="1" x14ac:dyDescent="0.25">
      <c r="A1930" s="818"/>
      <c r="B1930" s="819"/>
      <c r="C1930" s="830" t="s">
        <v>741</v>
      </c>
      <c r="D1930" s="819"/>
      <c r="E1930" s="715" t="s">
        <v>2751</v>
      </c>
      <c r="F1930" s="709" t="s">
        <v>2263</v>
      </c>
      <c r="G1930" s="709" t="s">
        <v>2263</v>
      </c>
      <c r="H1930" s="709" t="s">
        <v>2263</v>
      </c>
      <c r="I1930" s="709" t="s">
        <v>2263</v>
      </c>
      <c r="J1930" s="709" t="s">
        <v>2263</v>
      </c>
      <c r="K1930" s="709" t="s">
        <v>2263</v>
      </c>
      <c r="L1930" s="709" t="s">
        <v>2263</v>
      </c>
      <c r="M1930" s="709" t="s">
        <v>2263</v>
      </c>
      <c r="N1930" s="709" t="s">
        <v>2263</v>
      </c>
      <c r="O1930" s="709" t="s">
        <v>2263</v>
      </c>
      <c r="P1930" s="709" t="s">
        <v>2263</v>
      </c>
      <c r="Q1930" s="709" t="s">
        <v>2263</v>
      </c>
      <c r="R1930" s="709" t="s">
        <v>2263</v>
      </c>
      <c r="S1930" s="709" t="s">
        <v>2263</v>
      </c>
      <c r="T1930" s="709" t="s">
        <v>2263</v>
      </c>
      <c r="U1930" s="709" t="s">
        <v>2263</v>
      </c>
      <c r="V1930" s="709" t="s">
        <v>2263</v>
      </c>
      <c r="W1930" s="709" t="s">
        <v>2263</v>
      </c>
      <c r="X1930" s="709" t="s">
        <v>2263</v>
      </c>
      <c r="Y1930" s="709" t="s">
        <v>2263</v>
      </c>
      <c r="Z1930" s="709" t="s">
        <v>2263</v>
      </c>
      <c r="AA1930" s="709" t="s">
        <v>2263</v>
      </c>
      <c r="AB1930" s="709" t="s">
        <v>2263</v>
      </c>
      <c r="AC1930" s="709" t="s">
        <v>2263</v>
      </c>
      <c r="AD1930" s="709" t="s">
        <v>2263</v>
      </c>
      <c r="AE1930" s="709" t="s">
        <v>2263</v>
      </c>
      <c r="AF1930" s="709" t="s">
        <v>2263</v>
      </c>
      <c r="AG1930" s="709" t="s">
        <v>2263</v>
      </c>
      <c r="AH1930" s="709" t="s">
        <v>2263</v>
      </c>
      <c r="AI1930" s="709" t="s">
        <v>2263</v>
      </c>
      <c r="AJ1930" s="709" t="s">
        <v>2263</v>
      </c>
      <c r="AK1930" s="709" t="s">
        <v>2263</v>
      </c>
      <c r="AL1930" s="709" t="s">
        <v>2263</v>
      </c>
      <c r="AM1930" s="709" t="s">
        <v>2263</v>
      </c>
      <c r="AN1930" s="819"/>
      <c r="AO1930" s="726"/>
      <c r="AP1930" s="726"/>
      <c r="AQ1930" s="726"/>
      <c r="AR1930" s="726"/>
      <c r="AS1930" s="726"/>
      <c r="AT1930" s="726"/>
      <c r="AU1930" s="726"/>
      <c r="AV1930" s="726"/>
      <c r="AW1930" s="726"/>
      <c r="AX1930" s="726"/>
      <c r="AY1930" s="726"/>
      <c r="AZ1930" s="726"/>
      <c r="BA1930" s="726"/>
      <c r="BB1930" s="726"/>
      <c r="BC1930" s="726"/>
      <c r="BD1930" s="726"/>
      <c r="BE1930" s="726"/>
      <c r="BF1930" s="726"/>
      <c r="BG1930" s="726"/>
      <c r="BH1930" s="726"/>
      <c r="BI1930" s="726"/>
      <c r="BJ1930" s="726"/>
      <c r="BK1930" s="726"/>
      <c r="BL1930" s="726"/>
    </row>
    <row r="1931" spans="1:64" ht="13.5" customHeight="1" outlineLevel="1" x14ac:dyDescent="0.25">
      <c r="A1931" s="818"/>
      <c r="B1931" s="819"/>
      <c r="C1931" s="829" t="s">
        <v>735</v>
      </c>
      <c r="D1931" s="819"/>
      <c r="E1931" s="715" t="s">
        <v>2752</v>
      </c>
      <c r="F1931" s="709" t="s">
        <v>2263</v>
      </c>
      <c r="G1931" s="709" t="s">
        <v>2263</v>
      </c>
      <c r="H1931" s="709" t="s">
        <v>2263</v>
      </c>
      <c r="I1931" s="709" t="s">
        <v>2263</v>
      </c>
      <c r="J1931" s="709" t="s">
        <v>2263</v>
      </c>
      <c r="K1931" s="709" t="s">
        <v>2263</v>
      </c>
      <c r="L1931" s="709" t="s">
        <v>2263</v>
      </c>
      <c r="M1931" s="709" t="s">
        <v>2263</v>
      </c>
      <c r="N1931" s="709" t="s">
        <v>2263</v>
      </c>
      <c r="O1931" s="709" t="s">
        <v>2263</v>
      </c>
      <c r="P1931" s="709" t="s">
        <v>2263</v>
      </c>
      <c r="Q1931" s="709" t="s">
        <v>2263</v>
      </c>
      <c r="R1931" s="709" t="s">
        <v>2263</v>
      </c>
      <c r="S1931" s="709" t="s">
        <v>2263</v>
      </c>
      <c r="T1931" s="709" t="s">
        <v>2263</v>
      </c>
      <c r="U1931" s="709" t="s">
        <v>2263</v>
      </c>
      <c r="V1931" s="709" t="s">
        <v>2263</v>
      </c>
      <c r="W1931" s="709" t="s">
        <v>2263</v>
      </c>
      <c r="X1931" s="709" t="s">
        <v>2263</v>
      </c>
      <c r="Y1931" s="709" t="s">
        <v>2263</v>
      </c>
      <c r="Z1931" s="709" t="s">
        <v>2263</v>
      </c>
      <c r="AA1931" s="709" t="s">
        <v>2263</v>
      </c>
      <c r="AB1931" s="709" t="s">
        <v>2263</v>
      </c>
      <c r="AC1931" s="709" t="s">
        <v>2263</v>
      </c>
      <c r="AD1931" s="709" t="s">
        <v>2263</v>
      </c>
      <c r="AE1931" s="709" t="s">
        <v>2263</v>
      </c>
      <c r="AF1931" s="709" t="s">
        <v>2263</v>
      </c>
      <c r="AG1931" s="709" t="s">
        <v>2263</v>
      </c>
      <c r="AH1931" s="709" t="s">
        <v>2263</v>
      </c>
      <c r="AI1931" s="709" t="s">
        <v>2263</v>
      </c>
      <c r="AJ1931" s="709" t="s">
        <v>2263</v>
      </c>
      <c r="AK1931" s="709" t="s">
        <v>2263</v>
      </c>
      <c r="AL1931" s="709" t="s">
        <v>2263</v>
      </c>
      <c r="AM1931" s="709" t="s">
        <v>2263</v>
      </c>
      <c r="AN1931" s="819"/>
      <c r="AO1931" s="726"/>
      <c r="AP1931" s="726"/>
      <c r="AQ1931" s="726"/>
      <c r="AR1931" s="726"/>
      <c r="AS1931" s="726"/>
      <c r="AT1931" s="726"/>
      <c r="AU1931" s="726"/>
      <c r="AV1931" s="726"/>
      <c r="AW1931" s="726"/>
      <c r="AX1931" s="726"/>
      <c r="AY1931" s="726"/>
      <c r="AZ1931" s="726"/>
      <c r="BA1931" s="726"/>
      <c r="BB1931" s="726"/>
      <c r="BC1931" s="726"/>
      <c r="BD1931" s="726"/>
      <c r="BE1931" s="726"/>
      <c r="BF1931" s="726"/>
      <c r="BG1931" s="726"/>
      <c r="BH1931" s="726"/>
      <c r="BI1931" s="726"/>
      <c r="BJ1931" s="726"/>
      <c r="BK1931" s="726"/>
      <c r="BL1931" s="726"/>
    </row>
    <row r="1932" spans="1:64" ht="13.5" customHeight="1" outlineLevel="1" x14ac:dyDescent="0.25">
      <c r="A1932" s="818"/>
      <c r="B1932" s="819"/>
      <c r="C1932" s="830" t="s">
        <v>739</v>
      </c>
      <c r="D1932" s="819"/>
      <c r="E1932" s="715" t="s">
        <v>2753</v>
      </c>
      <c r="F1932" s="709" t="s">
        <v>2263</v>
      </c>
      <c r="G1932" s="709" t="s">
        <v>2263</v>
      </c>
      <c r="H1932" s="709" t="s">
        <v>2263</v>
      </c>
      <c r="I1932" s="709" t="s">
        <v>2263</v>
      </c>
      <c r="J1932" s="709" t="s">
        <v>2263</v>
      </c>
      <c r="K1932" s="709" t="s">
        <v>2263</v>
      </c>
      <c r="L1932" s="709" t="s">
        <v>2263</v>
      </c>
      <c r="M1932" s="709" t="s">
        <v>2263</v>
      </c>
      <c r="N1932" s="709" t="s">
        <v>2263</v>
      </c>
      <c r="O1932" s="709" t="s">
        <v>2263</v>
      </c>
      <c r="P1932" s="709" t="s">
        <v>2263</v>
      </c>
      <c r="Q1932" s="709" t="s">
        <v>2263</v>
      </c>
      <c r="R1932" s="709" t="s">
        <v>2263</v>
      </c>
      <c r="S1932" s="709" t="s">
        <v>2263</v>
      </c>
      <c r="T1932" s="709" t="s">
        <v>2263</v>
      </c>
      <c r="U1932" s="709" t="s">
        <v>2263</v>
      </c>
      <c r="V1932" s="709" t="s">
        <v>2263</v>
      </c>
      <c r="W1932" s="709" t="s">
        <v>2263</v>
      </c>
      <c r="X1932" s="709" t="s">
        <v>2263</v>
      </c>
      <c r="Y1932" s="709" t="s">
        <v>2263</v>
      </c>
      <c r="Z1932" s="709" t="s">
        <v>2263</v>
      </c>
      <c r="AA1932" s="709" t="s">
        <v>2263</v>
      </c>
      <c r="AB1932" s="709" t="s">
        <v>2263</v>
      </c>
      <c r="AC1932" s="709" t="s">
        <v>2263</v>
      </c>
      <c r="AD1932" s="709" t="s">
        <v>2263</v>
      </c>
      <c r="AE1932" s="709" t="s">
        <v>2263</v>
      </c>
      <c r="AF1932" s="709" t="s">
        <v>2263</v>
      </c>
      <c r="AG1932" s="709" t="s">
        <v>2263</v>
      </c>
      <c r="AH1932" s="709" t="s">
        <v>2263</v>
      </c>
      <c r="AI1932" s="709" t="s">
        <v>2263</v>
      </c>
      <c r="AJ1932" s="709" t="s">
        <v>2263</v>
      </c>
      <c r="AK1932" s="709" t="s">
        <v>2263</v>
      </c>
      <c r="AL1932" s="709" t="s">
        <v>2263</v>
      </c>
      <c r="AM1932" s="709" t="s">
        <v>2263</v>
      </c>
      <c r="AN1932" s="819"/>
      <c r="AO1932" s="726"/>
      <c r="AP1932" s="726"/>
      <c r="AQ1932" s="726"/>
      <c r="AR1932" s="726"/>
      <c r="AS1932" s="726"/>
      <c r="AT1932" s="726"/>
      <c r="AU1932" s="726"/>
      <c r="AV1932" s="726"/>
      <c r="AW1932" s="726"/>
      <c r="AX1932" s="726"/>
      <c r="AY1932" s="726"/>
      <c r="AZ1932" s="726"/>
      <c r="BA1932" s="726"/>
      <c r="BB1932" s="726"/>
      <c r="BC1932" s="726"/>
      <c r="BD1932" s="726"/>
      <c r="BE1932" s="726"/>
      <c r="BF1932" s="726"/>
      <c r="BG1932" s="726"/>
      <c r="BH1932" s="726"/>
      <c r="BI1932" s="726"/>
      <c r="BJ1932" s="726"/>
      <c r="BK1932" s="726"/>
      <c r="BL1932" s="726"/>
    </row>
    <row r="1933" spans="1:64" ht="13.5" customHeight="1" outlineLevel="1" x14ac:dyDescent="0.25">
      <c r="A1933" s="818"/>
      <c r="B1933" s="819"/>
      <c r="C1933" s="830" t="s">
        <v>439</v>
      </c>
      <c r="D1933" s="819"/>
      <c r="E1933" s="715" t="s">
        <v>2754</v>
      </c>
      <c r="F1933" s="709" t="s">
        <v>2263</v>
      </c>
      <c r="G1933" s="709" t="s">
        <v>2263</v>
      </c>
      <c r="H1933" s="709" t="s">
        <v>2263</v>
      </c>
      <c r="I1933" s="709" t="s">
        <v>2263</v>
      </c>
      <c r="J1933" s="709" t="s">
        <v>2263</v>
      </c>
      <c r="K1933" s="709" t="s">
        <v>2263</v>
      </c>
      <c r="L1933" s="709" t="s">
        <v>2263</v>
      </c>
      <c r="M1933" s="709" t="s">
        <v>2263</v>
      </c>
      <c r="N1933" s="709" t="s">
        <v>2263</v>
      </c>
      <c r="O1933" s="709" t="s">
        <v>2263</v>
      </c>
      <c r="P1933" s="709" t="s">
        <v>2263</v>
      </c>
      <c r="Q1933" s="709" t="s">
        <v>2263</v>
      </c>
      <c r="R1933" s="709" t="s">
        <v>2263</v>
      </c>
      <c r="S1933" s="709" t="s">
        <v>2263</v>
      </c>
      <c r="T1933" s="709" t="s">
        <v>2263</v>
      </c>
      <c r="U1933" s="709" t="s">
        <v>2263</v>
      </c>
      <c r="V1933" s="709" t="s">
        <v>2263</v>
      </c>
      <c r="W1933" s="709" t="s">
        <v>2263</v>
      </c>
      <c r="X1933" s="709" t="s">
        <v>2263</v>
      </c>
      <c r="Y1933" s="709" t="s">
        <v>2263</v>
      </c>
      <c r="Z1933" s="709" t="s">
        <v>2263</v>
      </c>
      <c r="AA1933" s="709" t="s">
        <v>2263</v>
      </c>
      <c r="AB1933" s="709" t="s">
        <v>2263</v>
      </c>
      <c r="AC1933" s="709" t="s">
        <v>2263</v>
      </c>
      <c r="AD1933" s="709" t="s">
        <v>2263</v>
      </c>
      <c r="AE1933" s="709" t="s">
        <v>2263</v>
      </c>
      <c r="AF1933" s="709" t="s">
        <v>2263</v>
      </c>
      <c r="AG1933" s="709" t="s">
        <v>2263</v>
      </c>
      <c r="AH1933" s="709" t="s">
        <v>2263</v>
      </c>
      <c r="AI1933" s="709" t="s">
        <v>2263</v>
      </c>
      <c r="AJ1933" s="709" t="s">
        <v>2263</v>
      </c>
      <c r="AK1933" s="709" t="s">
        <v>2263</v>
      </c>
      <c r="AL1933" s="709" t="s">
        <v>2263</v>
      </c>
      <c r="AM1933" s="709" t="s">
        <v>2263</v>
      </c>
      <c r="AN1933" s="819"/>
      <c r="AO1933" s="726"/>
      <c r="AP1933" s="726"/>
      <c r="AQ1933" s="726"/>
      <c r="AR1933" s="726"/>
      <c r="AS1933" s="726"/>
      <c r="AT1933" s="726"/>
      <c r="AU1933" s="726"/>
      <c r="AV1933" s="726"/>
      <c r="AW1933" s="726"/>
      <c r="AX1933" s="726"/>
      <c r="AY1933" s="726"/>
      <c r="AZ1933" s="726"/>
      <c r="BA1933" s="726"/>
      <c r="BB1933" s="726"/>
      <c r="BC1933" s="726"/>
      <c r="BD1933" s="726"/>
      <c r="BE1933" s="726"/>
      <c r="BF1933" s="726"/>
      <c r="BG1933" s="726"/>
      <c r="BH1933" s="726"/>
      <c r="BI1933" s="726"/>
      <c r="BJ1933" s="726"/>
      <c r="BK1933" s="726"/>
      <c r="BL1933" s="726"/>
    </row>
    <row r="1934" spans="1:64" ht="13.5" customHeight="1" outlineLevel="1" x14ac:dyDescent="0.25">
      <c r="A1934" s="818"/>
      <c r="B1934" s="819"/>
      <c r="C1934" s="830" t="s">
        <v>741</v>
      </c>
      <c r="D1934" s="819"/>
      <c r="E1934" s="715" t="s">
        <v>2755</v>
      </c>
      <c r="F1934" s="709" t="s">
        <v>2263</v>
      </c>
      <c r="G1934" s="709" t="s">
        <v>2263</v>
      </c>
      <c r="H1934" s="709" t="s">
        <v>2263</v>
      </c>
      <c r="I1934" s="709" t="s">
        <v>2263</v>
      </c>
      <c r="J1934" s="709" t="s">
        <v>2263</v>
      </c>
      <c r="K1934" s="709" t="s">
        <v>2263</v>
      </c>
      <c r="L1934" s="709" t="s">
        <v>2263</v>
      </c>
      <c r="M1934" s="709" t="s">
        <v>2263</v>
      </c>
      <c r="N1934" s="709" t="s">
        <v>2263</v>
      </c>
      <c r="O1934" s="709" t="s">
        <v>2263</v>
      </c>
      <c r="P1934" s="709" t="s">
        <v>2263</v>
      </c>
      <c r="Q1934" s="709" t="s">
        <v>2263</v>
      </c>
      <c r="R1934" s="709" t="s">
        <v>2263</v>
      </c>
      <c r="S1934" s="709" t="s">
        <v>2263</v>
      </c>
      <c r="T1934" s="709" t="s">
        <v>2263</v>
      </c>
      <c r="U1934" s="709" t="s">
        <v>2263</v>
      </c>
      <c r="V1934" s="709" t="s">
        <v>2263</v>
      </c>
      <c r="W1934" s="709" t="s">
        <v>2263</v>
      </c>
      <c r="X1934" s="709" t="s">
        <v>2263</v>
      </c>
      <c r="Y1934" s="709" t="s">
        <v>2263</v>
      </c>
      <c r="Z1934" s="709" t="s">
        <v>2263</v>
      </c>
      <c r="AA1934" s="709" t="s">
        <v>2263</v>
      </c>
      <c r="AB1934" s="709" t="s">
        <v>2263</v>
      </c>
      <c r="AC1934" s="709" t="s">
        <v>2263</v>
      </c>
      <c r="AD1934" s="709" t="s">
        <v>2263</v>
      </c>
      <c r="AE1934" s="709" t="s">
        <v>2263</v>
      </c>
      <c r="AF1934" s="709" t="s">
        <v>2263</v>
      </c>
      <c r="AG1934" s="709" t="s">
        <v>2263</v>
      </c>
      <c r="AH1934" s="709" t="s">
        <v>2263</v>
      </c>
      <c r="AI1934" s="709" t="s">
        <v>2263</v>
      </c>
      <c r="AJ1934" s="709" t="s">
        <v>2263</v>
      </c>
      <c r="AK1934" s="709" t="s">
        <v>2263</v>
      </c>
      <c r="AL1934" s="709" t="s">
        <v>2263</v>
      </c>
      <c r="AM1934" s="709" t="s">
        <v>2263</v>
      </c>
      <c r="AN1934" s="819"/>
      <c r="AO1934" s="726"/>
      <c r="AP1934" s="726"/>
      <c r="AQ1934" s="726"/>
      <c r="AR1934" s="726"/>
      <c r="AS1934" s="726"/>
      <c r="AT1934" s="726"/>
      <c r="AU1934" s="726"/>
      <c r="AV1934" s="726"/>
      <c r="AW1934" s="726"/>
      <c r="AX1934" s="726"/>
      <c r="AY1934" s="726"/>
      <c r="AZ1934" s="726"/>
      <c r="BA1934" s="726"/>
      <c r="BB1934" s="726"/>
      <c r="BC1934" s="726"/>
      <c r="BD1934" s="726"/>
      <c r="BE1934" s="726"/>
      <c r="BF1934" s="726"/>
      <c r="BG1934" s="726"/>
      <c r="BH1934" s="726"/>
      <c r="BI1934" s="726"/>
      <c r="BJ1934" s="726"/>
      <c r="BK1934" s="726"/>
      <c r="BL1934" s="726"/>
    </row>
    <row r="1935" spans="1:64" ht="13.5" customHeight="1" outlineLevel="1" x14ac:dyDescent="0.25">
      <c r="A1935" s="818"/>
      <c r="B1935" s="819"/>
      <c r="C1935" s="830" t="s">
        <v>432</v>
      </c>
      <c r="D1935" s="819"/>
      <c r="E1935" s="715" t="s">
        <v>2756</v>
      </c>
      <c r="F1935" s="709" t="s">
        <v>2263</v>
      </c>
      <c r="G1935" s="709" t="s">
        <v>2263</v>
      </c>
      <c r="H1935" s="709" t="s">
        <v>2263</v>
      </c>
      <c r="I1935" s="709" t="s">
        <v>2263</v>
      </c>
      <c r="J1935" s="709" t="s">
        <v>2263</v>
      </c>
      <c r="K1935" s="709" t="s">
        <v>2263</v>
      </c>
      <c r="L1935" s="709" t="s">
        <v>2263</v>
      </c>
      <c r="M1935" s="709" t="s">
        <v>2263</v>
      </c>
      <c r="N1935" s="709" t="s">
        <v>2263</v>
      </c>
      <c r="O1935" s="709" t="s">
        <v>2263</v>
      </c>
      <c r="P1935" s="709" t="s">
        <v>2263</v>
      </c>
      <c r="Q1935" s="709" t="s">
        <v>2263</v>
      </c>
      <c r="R1935" s="709" t="s">
        <v>2263</v>
      </c>
      <c r="S1935" s="709" t="s">
        <v>2263</v>
      </c>
      <c r="T1935" s="709" t="s">
        <v>2263</v>
      </c>
      <c r="U1935" s="709" t="s">
        <v>2263</v>
      </c>
      <c r="V1935" s="709" t="s">
        <v>2263</v>
      </c>
      <c r="W1935" s="709" t="s">
        <v>2263</v>
      </c>
      <c r="X1935" s="709" t="s">
        <v>2263</v>
      </c>
      <c r="Y1935" s="709" t="s">
        <v>2263</v>
      </c>
      <c r="Z1935" s="709" t="s">
        <v>2263</v>
      </c>
      <c r="AA1935" s="709" t="s">
        <v>2263</v>
      </c>
      <c r="AB1935" s="709" t="s">
        <v>2263</v>
      </c>
      <c r="AC1935" s="709" t="s">
        <v>2263</v>
      </c>
      <c r="AD1935" s="709" t="s">
        <v>2263</v>
      </c>
      <c r="AE1935" s="709" t="s">
        <v>2263</v>
      </c>
      <c r="AF1935" s="709" t="s">
        <v>2263</v>
      </c>
      <c r="AG1935" s="709" t="s">
        <v>2263</v>
      </c>
      <c r="AH1935" s="709" t="s">
        <v>2263</v>
      </c>
      <c r="AI1935" s="709" t="s">
        <v>2263</v>
      </c>
      <c r="AJ1935" s="709" t="s">
        <v>2263</v>
      </c>
      <c r="AK1935" s="709" t="s">
        <v>2263</v>
      </c>
      <c r="AL1935" s="709" t="s">
        <v>2263</v>
      </c>
      <c r="AM1935" s="709" t="s">
        <v>2263</v>
      </c>
      <c r="AN1935" s="819"/>
      <c r="AO1935" s="726"/>
      <c r="AP1935" s="726"/>
      <c r="AQ1935" s="726"/>
      <c r="AR1935" s="726"/>
      <c r="AS1935" s="726"/>
      <c r="AT1935" s="726"/>
      <c r="AU1935" s="726"/>
      <c r="AV1935" s="726"/>
      <c r="AW1935" s="726"/>
      <c r="AX1935" s="726"/>
      <c r="AY1935" s="726"/>
      <c r="AZ1935" s="726"/>
      <c r="BA1935" s="726"/>
      <c r="BB1935" s="726"/>
      <c r="BC1935" s="726"/>
      <c r="BD1935" s="726"/>
      <c r="BE1935" s="726"/>
      <c r="BF1935" s="726"/>
      <c r="BG1935" s="726"/>
      <c r="BH1935" s="726"/>
      <c r="BI1935" s="726"/>
      <c r="BJ1935" s="726"/>
      <c r="BK1935" s="726"/>
      <c r="BL1935" s="726"/>
    </row>
    <row r="1936" spans="1:64" ht="13.5" customHeight="1" outlineLevel="1" x14ac:dyDescent="0.25">
      <c r="A1936" s="818"/>
      <c r="B1936" s="819"/>
      <c r="C1936" s="830" t="s">
        <v>175</v>
      </c>
      <c r="D1936" s="819"/>
      <c r="E1936" s="715" t="s">
        <v>2757</v>
      </c>
      <c r="F1936" s="709" t="s">
        <v>2263</v>
      </c>
      <c r="G1936" s="709" t="s">
        <v>2263</v>
      </c>
      <c r="H1936" s="709" t="s">
        <v>2263</v>
      </c>
      <c r="I1936" s="709" t="s">
        <v>2263</v>
      </c>
      <c r="J1936" s="709" t="s">
        <v>2263</v>
      </c>
      <c r="K1936" s="709" t="s">
        <v>2263</v>
      </c>
      <c r="L1936" s="709" t="s">
        <v>2263</v>
      </c>
      <c r="M1936" s="709" t="s">
        <v>2263</v>
      </c>
      <c r="N1936" s="709" t="s">
        <v>2263</v>
      </c>
      <c r="O1936" s="709" t="s">
        <v>2263</v>
      </c>
      <c r="P1936" s="709" t="s">
        <v>2263</v>
      </c>
      <c r="Q1936" s="709" t="s">
        <v>2263</v>
      </c>
      <c r="R1936" s="709" t="s">
        <v>2263</v>
      </c>
      <c r="S1936" s="709" t="s">
        <v>2263</v>
      </c>
      <c r="T1936" s="709" t="s">
        <v>2263</v>
      </c>
      <c r="U1936" s="709" t="s">
        <v>2263</v>
      </c>
      <c r="V1936" s="709" t="s">
        <v>2263</v>
      </c>
      <c r="W1936" s="709" t="s">
        <v>2263</v>
      </c>
      <c r="X1936" s="709" t="s">
        <v>2263</v>
      </c>
      <c r="Y1936" s="709" t="s">
        <v>2263</v>
      </c>
      <c r="Z1936" s="709" t="s">
        <v>2263</v>
      </c>
      <c r="AA1936" s="709" t="s">
        <v>2263</v>
      </c>
      <c r="AB1936" s="709" t="s">
        <v>2263</v>
      </c>
      <c r="AC1936" s="709" t="s">
        <v>2263</v>
      </c>
      <c r="AD1936" s="709" t="s">
        <v>2263</v>
      </c>
      <c r="AE1936" s="709" t="s">
        <v>2263</v>
      </c>
      <c r="AF1936" s="709" t="s">
        <v>2263</v>
      </c>
      <c r="AG1936" s="709" t="s">
        <v>2263</v>
      </c>
      <c r="AH1936" s="709" t="s">
        <v>2263</v>
      </c>
      <c r="AI1936" s="709" t="s">
        <v>2263</v>
      </c>
      <c r="AJ1936" s="709" t="s">
        <v>2263</v>
      </c>
      <c r="AK1936" s="709" t="s">
        <v>2263</v>
      </c>
      <c r="AL1936" s="709" t="s">
        <v>2263</v>
      </c>
      <c r="AM1936" s="709" t="s">
        <v>2263</v>
      </c>
      <c r="AN1936" s="819"/>
      <c r="AO1936" s="726"/>
      <c r="AP1936" s="726"/>
      <c r="AQ1936" s="726"/>
      <c r="AR1936" s="726"/>
      <c r="AS1936" s="726"/>
      <c r="AT1936" s="726"/>
      <c r="AU1936" s="726"/>
      <c r="AV1936" s="726"/>
      <c r="AW1936" s="726"/>
      <c r="AX1936" s="726"/>
      <c r="AY1936" s="726"/>
      <c r="AZ1936" s="726"/>
      <c r="BA1936" s="726"/>
      <c r="BB1936" s="726"/>
      <c r="BC1936" s="726"/>
      <c r="BD1936" s="726"/>
      <c r="BE1936" s="726"/>
      <c r="BF1936" s="726"/>
      <c r="BG1936" s="726"/>
      <c r="BH1936" s="726"/>
      <c r="BI1936" s="726"/>
      <c r="BJ1936" s="726"/>
      <c r="BK1936" s="726"/>
      <c r="BL1936" s="726"/>
    </row>
    <row r="1937" spans="1:64" ht="13.5" customHeight="1" outlineLevel="1" x14ac:dyDescent="0.25">
      <c r="A1937" s="818"/>
      <c r="B1937" s="819"/>
      <c r="C1937" s="830" t="s">
        <v>1758</v>
      </c>
      <c r="D1937" s="819"/>
      <c r="E1937" s="715" t="s">
        <v>2758</v>
      </c>
      <c r="F1937" s="709" t="s">
        <v>2263</v>
      </c>
      <c r="G1937" s="709" t="s">
        <v>2263</v>
      </c>
      <c r="H1937" s="709" t="s">
        <v>2263</v>
      </c>
      <c r="I1937" s="709" t="s">
        <v>2263</v>
      </c>
      <c r="J1937" s="709" t="s">
        <v>2263</v>
      </c>
      <c r="K1937" s="709" t="s">
        <v>2263</v>
      </c>
      <c r="L1937" s="709" t="s">
        <v>2263</v>
      </c>
      <c r="M1937" s="709" t="s">
        <v>2263</v>
      </c>
      <c r="N1937" s="709" t="s">
        <v>2263</v>
      </c>
      <c r="O1937" s="709" t="s">
        <v>2263</v>
      </c>
      <c r="P1937" s="709" t="s">
        <v>2263</v>
      </c>
      <c r="Q1937" s="709" t="s">
        <v>2263</v>
      </c>
      <c r="R1937" s="709" t="s">
        <v>2263</v>
      </c>
      <c r="S1937" s="709" t="s">
        <v>2263</v>
      </c>
      <c r="T1937" s="709" t="s">
        <v>2263</v>
      </c>
      <c r="U1937" s="709" t="s">
        <v>2263</v>
      </c>
      <c r="V1937" s="709" t="s">
        <v>2263</v>
      </c>
      <c r="W1937" s="709" t="s">
        <v>2263</v>
      </c>
      <c r="X1937" s="709" t="s">
        <v>2263</v>
      </c>
      <c r="Y1937" s="709" t="s">
        <v>2263</v>
      </c>
      <c r="Z1937" s="709" t="s">
        <v>2263</v>
      </c>
      <c r="AA1937" s="709" t="s">
        <v>2263</v>
      </c>
      <c r="AB1937" s="709" t="s">
        <v>2263</v>
      </c>
      <c r="AC1937" s="709" t="s">
        <v>2263</v>
      </c>
      <c r="AD1937" s="709" t="s">
        <v>2263</v>
      </c>
      <c r="AE1937" s="709" t="s">
        <v>2263</v>
      </c>
      <c r="AF1937" s="709" t="s">
        <v>2263</v>
      </c>
      <c r="AG1937" s="709" t="s">
        <v>2263</v>
      </c>
      <c r="AH1937" s="709" t="s">
        <v>2263</v>
      </c>
      <c r="AI1937" s="709" t="s">
        <v>2263</v>
      </c>
      <c r="AJ1937" s="709" t="s">
        <v>2263</v>
      </c>
      <c r="AK1937" s="709" t="s">
        <v>2263</v>
      </c>
      <c r="AL1937" s="709" t="s">
        <v>2263</v>
      </c>
      <c r="AM1937" s="709" t="s">
        <v>2263</v>
      </c>
      <c r="AN1937" s="819"/>
      <c r="AO1937" s="726"/>
      <c r="AP1937" s="726"/>
      <c r="AQ1937" s="726"/>
      <c r="AR1937" s="726"/>
      <c r="AS1937" s="726"/>
      <c r="AT1937" s="726"/>
      <c r="AU1937" s="726"/>
      <c r="AV1937" s="726"/>
      <c r="AW1937" s="726"/>
      <c r="AX1937" s="726"/>
      <c r="AY1937" s="726"/>
      <c r="AZ1937" s="726"/>
      <c r="BA1937" s="726"/>
      <c r="BB1937" s="726"/>
      <c r="BC1937" s="726"/>
      <c r="BD1937" s="726"/>
      <c r="BE1937" s="726"/>
      <c r="BF1937" s="726"/>
      <c r="BG1937" s="726"/>
      <c r="BH1937" s="726"/>
      <c r="BI1937" s="726"/>
      <c r="BJ1937" s="726"/>
      <c r="BK1937" s="726"/>
      <c r="BL1937" s="726"/>
    </row>
    <row r="1938" spans="1:64" ht="13.5" customHeight="1" outlineLevel="1" x14ac:dyDescent="0.25">
      <c r="A1938" s="818"/>
      <c r="B1938" s="819"/>
      <c r="C1938" s="834" t="s">
        <v>90</v>
      </c>
      <c r="D1938" s="819"/>
      <c r="E1938" s="715" t="s">
        <v>2759</v>
      </c>
      <c r="F1938" s="709" t="s">
        <v>2263</v>
      </c>
      <c r="G1938" s="709" t="s">
        <v>2263</v>
      </c>
      <c r="H1938" s="709" t="s">
        <v>2263</v>
      </c>
      <c r="I1938" s="709" t="s">
        <v>2263</v>
      </c>
      <c r="J1938" s="709" t="s">
        <v>2263</v>
      </c>
      <c r="K1938" s="709" t="s">
        <v>2263</v>
      </c>
      <c r="L1938" s="709" t="s">
        <v>2263</v>
      </c>
      <c r="M1938" s="709" t="s">
        <v>2263</v>
      </c>
      <c r="N1938" s="709" t="s">
        <v>2263</v>
      </c>
      <c r="O1938" s="709" t="s">
        <v>2263</v>
      </c>
      <c r="P1938" s="709" t="s">
        <v>2263</v>
      </c>
      <c r="Q1938" s="709" t="s">
        <v>2263</v>
      </c>
      <c r="R1938" s="709" t="s">
        <v>2263</v>
      </c>
      <c r="S1938" s="709" t="s">
        <v>2263</v>
      </c>
      <c r="T1938" s="709" t="s">
        <v>2263</v>
      </c>
      <c r="U1938" s="709" t="s">
        <v>2263</v>
      </c>
      <c r="V1938" s="709" t="s">
        <v>2263</v>
      </c>
      <c r="W1938" s="709" t="s">
        <v>2263</v>
      </c>
      <c r="X1938" s="709" t="s">
        <v>2263</v>
      </c>
      <c r="Y1938" s="709" t="s">
        <v>2263</v>
      </c>
      <c r="Z1938" s="709" t="s">
        <v>2263</v>
      </c>
      <c r="AA1938" s="709" t="s">
        <v>2263</v>
      </c>
      <c r="AB1938" s="709" t="s">
        <v>2263</v>
      </c>
      <c r="AC1938" s="709" t="s">
        <v>2263</v>
      </c>
      <c r="AD1938" s="709" t="s">
        <v>2263</v>
      </c>
      <c r="AE1938" s="709" t="s">
        <v>2263</v>
      </c>
      <c r="AF1938" s="709" t="s">
        <v>2263</v>
      </c>
      <c r="AG1938" s="709" t="s">
        <v>2263</v>
      </c>
      <c r="AH1938" s="709" t="s">
        <v>2263</v>
      </c>
      <c r="AI1938" s="709" t="s">
        <v>2263</v>
      </c>
      <c r="AJ1938" s="709" t="s">
        <v>2263</v>
      </c>
      <c r="AK1938" s="709" t="s">
        <v>2263</v>
      </c>
      <c r="AL1938" s="709" t="s">
        <v>2263</v>
      </c>
      <c r="AM1938" s="709" t="s">
        <v>2263</v>
      </c>
      <c r="AN1938" s="819"/>
      <c r="AO1938" s="726"/>
      <c r="AP1938" s="726"/>
      <c r="AQ1938" s="726"/>
      <c r="AR1938" s="726"/>
      <c r="AS1938" s="726"/>
      <c r="AT1938" s="726"/>
      <c r="AU1938" s="726"/>
      <c r="AV1938" s="726"/>
      <c r="AW1938" s="726"/>
      <c r="AX1938" s="726"/>
      <c r="AY1938" s="726"/>
      <c r="AZ1938" s="726"/>
      <c r="BA1938" s="726"/>
      <c r="BB1938" s="726"/>
      <c r="BC1938" s="726"/>
      <c r="BD1938" s="726"/>
      <c r="BE1938" s="726"/>
      <c r="BF1938" s="726"/>
      <c r="BG1938" s="726"/>
      <c r="BH1938" s="726"/>
      <c r="BI1938" s="726"/>
      <c r="BJ1938" s="726"/>
      <c r="BK1938" s="726"/>
      <c r="BL1938" s="726"/>
    </row>
    <row r="1939" spans="1:64" ht="13.5" customHeight="1" outlineLevel="1" x14ac:dyDescent="0.2">
      <c r="A1939" s="819"/>
      <c r="B1939" s="819"/>
      <c r="C1939" s="819"/>
      <c r="D1939" s="819"/>
      <c r="E1939" s="819"/>
      <c r="F1939" s="819"/>
      <c r="G1939" s="819"/>
      <c r="H1939" s="819"/>
      <c r="I1939" s="819"/>
      <c r="J1939" s="819"/>
      <c r="K1939" s="819"/>
      <c r="L1939" s="819"/>
      <c r="M1939" s="819"/>
      <c r="N1939" s="819"/>
      <c r="O1939" s="819"/>
      <c r="P1939" s="819"/>
      <c r="Q1939" s="819"/>
      <c r="R1939" s="819"/>
      <c r="S1939" s="819"/>
      <c r="T1939" s="819"/>
      <c r="U1939" s="819"/>
      <c r="V1939" s="819"/>
      <c r="W1939" s="819"/>
      <c r="X1939" s="819"/>
      <c r="Y1939" s="819"/>
      <c r="Z1939" s="819"/>
      <c r="AA1939" s="819"/>
      <c r="AB1939" s="819"/>
      <c r="AC1939" s="819"/>
      <c r="AD1939" s="819"/>
      <c r="AE1939" s="819"/>
      <c r="AF1939" s="819"/>
      <c r="AG1939" s="819"/>
      <c r="AH1939" s="819"/>
      <c r="AI1939" s="819"/>
      <c r="AJ1939" s="819"/>
      <c r="AK1939" s="819"/>
      <c r="AL1939" s="819"/>
      <c r="AM1939" s="819"/>
      <c r="AN1939" s="819"/>
      <c r="AO1939" s="726"/>
      <c r="AP1939" s="726"/>
      <c r="AQ1939" s="726"/>
      <c r="AR1939" s="726"/>
      <c r="AS1939" s="726"/>
      <c r="AT1939" s="726"/>
      <c r="AU1939" s="726"/>
      <c r="AV1939" s="726"/>
      <c r="AW1939" s="726"/>
      <c r="AX1939" s="726"/>
      <c r="AY1939" s="726"/>
      <c r="AZ1939" s="726"/>
      <c r="BA1939" s="726"/>
      <c r="BB1939" s="726"/>
      <c r="BC1939" s="726"/>
      <c r="BD1939" s="726"/>
      <c r="BE1939" s="726"/>
      <c r="BF1939" s="726"/>
      <c r="BG1939" s="726"/>
      <c r="BH1939" s="726"/>
      <c r="BI1939" s="726"/>
      <c r="BJ1939" s="726"/>
      <c r="BK1939" s="726"/>
      <c r="BL1939" s="726"/>
    </row>
    <row r="1940" spans="1:64" ht="13.5" customHeight="1" x14ac:dyDescent="0.25">
      <c r="A1940" s="817" t="s">
        <v>2607</v>
      </c>
      <c r="B1940" s="819"/>
      <c r="C1940" s="818"/>
      <c r="D1940" s="818"/>
      <c r="E1940" s="819"/>
      <c r="F1940" s="819"/>
      <c r="G1940" s="819"/>
      <c r="H1940" s="819"/>
      <c r="I1940" s="819"/>
      <c r="J1940" s="819"/>
      <c r="K1940" s="819"/>
      <c r="L1940" s="819"/>
      <c r="M1940" s="819"/>
      <c r="N1940" s="819"/>
      <c r="O1940" s="819"/>
      <c r="P1940" s="819"/>
      <c r="Q1940" s="819"/>
      <c r="R1940" s="819"/>
      <c r="S1940" s="819"/>
      <c r="T1940" s="819"/>
      <c r="U1940" s="819"/>
      <c r="V1940" s="819"/>
      <c r="W1940" s="819"/>
      <c r="X1940" s="819"/>
      <c r="Y1940" s="819"/>
      <c r="Z1940" s="819"/>
      <c r="AA1940" s="819"/>
      <c r="AB1940" s="819"/>
      <c r="AC1940" s="819"/>
      <c r="AD1940" s="819"/>
      <c r="AE1940" s="819"/>
      <c r="AF1940" s="819"/>
      <c r="AG1940" s="819"/>
      <c r="AH1940" s="819"/>
      <c r="AI1940" s="819"/>
      <c r="AJ1940" s="819"/>
      <c r="AK1940" s="819"/>
      <c r="AL1940" s="819"/>
      <c r="AM1940" s="819"/>
      <c r="AN1940" s="819"/>
      <c r="AO1940" s="726"/>
      <c r="AP1940" s="726"/>
      <c r="AQ1940" s="726"/>
      <c r="AR1940" s="726"/>
      <c r="AS1940" s="726"/>
      <c r="AT1940" s="726"/>
      <c r="AU1940" s="726"/>
      <c r="AV1940" s="726"/>
      <c r="AW1940" s="726"/>
      <c r="AX1940" s="726"/>
      <c r="AY1940" s="726"/>
      <c r="AZ1940" s="726"/>
      <c r="BA1940" s="726"/>
      <c r="BB1940" s="726"/>
      <c r="BC1940" s="726"/>
      <c r="BD1940" s="726"/>
      <c r="BE1940" s="726"/>
      <c r="BF1940" s="726"/>
      <c r="BG1940" s="726"/>
      <c r="BH1940" s="726"/>
      <c r="BI1940" s="726"/>
      <c r="BJ1940" s="726"/>
      <c r="BK1940" s="726"/>
      <c r="BL1940" s="726"/>
    </row>
    <row r="1941" spans="1:64" ht="13.5" customHeight="1" x14ac:dyDescent="0.25">
      <c r="A1941" s="818"/>
      <c r="B1941" s="819"/>
      <c r="C1941" s="818"/>
      <c r="D1941" s="818"/>
      <c r="E1941" s="710"/>
      <c r="F1941" s="711" t="s">
        <v>585</v>
      </c>
      <c r="G1941" s="711" t="s">
        <v>586</v>
      </c>
      <c r="H1941" s="711" t="s">
        <v>587</v>
      </c>
      <c r="I1941" s="711" t="s">
        <v>588</v>
      </c>
      <c r="J1941" s="711" t="s">
        <v>589</v>
      </c>
      <c r="K1941" s="711" t="s">
        <v>590</v>
      </c>
      <c r="L1941" s="711" t="s">
        <v>591</v>
      </c>
      <c r="M1941" s="711" t="s">
        <v>592</v>
      </c>
      <c r="N1941" s="711" t="s">
        <v>593</v>
      </c>
      <c r="O1941" s="711" t="s">
        <v>594</v>
      </c>
      <c r="P1941" s="711" t="s">
        <v>595</v>
      </c>
      <c r="Q1941" s="711" t="s">
        <v>596</v>
      </c>
      <c r="R1941" s="711" t="s">
        <v>597</v>
      </c>
      <c r="S1941" s="711" t="s">
        <v>598</v>
      </c>
      <c r="T1941" s="711" t="s">
        <v>619</v>
      </c>
      <c r="U1941" s="711" t="s">
        <v>783</v>
      </c>
      <c r="V1941" s="711" t="s">
        <v>752</v>
      </c>
      <c r="W1941" s="711" t="s">
        <v>753</v>
      </c>
      <c r="X1941" s="711" t="s">
        <v>754</v>
      </c>
      <c r="Y1941" s="711" t="s">
        <v>755</v>
      </c>
      <c r="Z1941" s="711" t="s">
        <v>756</v>
      </c>
      <c r="AA1941" s="711" t="s">
        <v>757</v>
      </c>
      <c r="AB1941" s="711" t="s">
        <v>758</v>
      </c>
      <c r="AC1941" s="711" t="s">
        <v>759</v>
      </c>
      <c r="AD1941" s="711" t="s">
        <v>760</v>
      </c>
      <c r="AE1941" s="711" t="s">
        <v>761</v>
      </c>
      <c r="AF1941" s="711" t="s">
        <v>762</v>
      </c>
      <c r="AG1941" s="711" t="s">
        <v>763</v>
      </c>
      <c r="AH1941" s="711" t="s">
        <v>764</v>
      </c>
      <c r="AI1941" s="711" t="s">
        <v>765</v>
      </c>
      <c r="AJ1941" s="711" t="s">
        <v>766</v>
      </c>
      <c r="AK1941" s="711" t="s">
        <v>767</v>
      </c>
      <c r="AL1941" s="711" t="s">
        <v>768</v>
      </c>
      <c r="AM1941" s="711" t="s">
        <v>769</v>
      </c>
      <c r="AN1941" s="818"/>
      <c r="AO1941" s="726"/>
      <c r="AP1941" s="726"/>
      <c r="AQ1941" s="726"/>
      <c r="AR1941" s="726"/>
      <c r="AS1941" s="726"/>
      <c r="AT1941" s="726"/>
      <c r="AU1941" s="726"/>
      <c r="AV1941" s="726"/>
      <c r="AW1941" s="726"/>
      <c r="AX1941" s="726"/>
      <c r="AY1941" s="726"/>
      <c r="AZ1941" s="726"/>
      <c r="BA1941" s="726"/>
      <c r="BB1941" s="726"/>
      <c r="BC1941" s="726"/>
      <c r="BD1941" s="726"/>
      <c r="BE1941" s="726"/>
      <c r="BF1941" s="726"/>
      <c r="BG1941" s="726"/>
      <c r="BH1941" s="726"/>
      <c r="BI1941" s="726"/>
      <c r="BJ1941" s="726"/>
      <c r="BK1941" s="726"/>
      <c r="BL1941" s="726"/>
    </row>
    <row r="1942" spans="1:64" ht="13.5" customHeight="1" outlineLevel="1" x14ac:dyDescent="0.25">
      <c r="A1942" s="818"/>
      <c r="B1942" s="819"/>
      <c r="C1942" s="820" t="s">
        <v>202</v>
      </c>
      <c r="D1942" s="818"/>
      <c r="E1942" s="716" t="s">
        <v>2760</v>
      </c>
      <c r="F1942" s="709" t="s">
        <v>2263</v>
      </c>
      <c r="G1942" s="709" t="s">
        <v>2263</v>
      </c>
      <c r="H1942" s="709" t="s">
        <v>2263</v>
      </c>
      <c r="I1942" s="709" t="s">
        <v>2263</v>
      </c>
      <c r="J1942" s="709" t="s">
        <v>2263</v>
      </c>
      <c r="K1942" s="709" t="s">
        <v>2263</v>
      </c>
      <c r="L1942" s="709" t="s">
        <v>2263</v>
      </c>
      <c r="M1942" s="709" t="s">
        <v>2263</v>
      </c>
      <c r="N1942" s="709" t="s">
        <v>2263</v>
      </c>
      <c r="O1942" s="709" t="s">
        <v>2263</v>
      </c>
      <c r="P1942" s="709" t="s">
        <v>2263</v>
      </c>
      <c r="Q1942" s="709" t="s">
        <v>2263</v>
      </c>
      <c r="R1942" s="709" t="s">
        <v>2263</v>
      </c>
      <c r="S1942" s="709" t="s">
        <v>2263</v>
      </c>
      <c r="T1942" s="709" t="s">
        <v>2263</v>
      </c>
      <c r="U1942" s="709" t="s">
        <v>2263</v>
      </c>
      <c r="V1942" s="709" t="s">
        <v>2263</v>
      </c>
      <c r="W1942" s="709" t="s">
        <v>2263</v>
      </c>
      <c r="X1942" s="709" t="s">
        <v>2263</v>
      </c>
      <c r="Y1942" s="709" t="s">
        <v>2263</v>
      </c>
      <c r="Z1942" s="709" t="s">
        <v>2263</v>
      </c>
      <c r="AA1942" s="709" t="s">
        <v>2263</v>
      </c>
      <c r="AB1942" s="709" t="s">
        <v>2263</v>
      </c>
      <c r="AC1942" s="709" t="s">
        <v>2263</v>
      </c>
      <c r="AD1942" s="709" t="s">
        <v>2263</v>
      </c>
      <c r="AE1942" s="709" t="s">
        <v>2263</v>
      </c>
      <c r="AF1942" s="709" t="s">
        <v>2263</v>
      </c>
      <c r="AG1942" s="709" t="s">
        <v>2263</v>
      </c>
      <c r="AH1942" s="709" t="s">
        <v>2263</v>
      </c>
      <c r="AI1942" s="709" t="s">
        <v>2263</v>
      </c>
      <c r="AJ1942" s="709" t="s">
        <v>2263</v>
      </c>
      <c r="AK1942" s="709" t="s">
        <v>2263</v>
      </c>
      <c r="AL1942" s="709" t="s">
        <v>2263</v>
      </c>
      <c r="AM1942" s="709" t="s">
        <v>2263</v>
      </c>
      <c r="AN1942" s="818"/>
      <c r="AO1942" s="726"/>
      <c r="AP1942" s="726"/>
      <c r="AQ1942" s="726"/>
      <c r="AR1942" s="726"/>
      <c r="AS1942" s="726"/>
      <c r="AT1942" s="726"/>
      <c r="AU1942" s="726"/>
      <c r="AV1942" s="726"/>
      <c r="AW1942" s="726"/>
      <c r="AX1942" s="726"/>
      <c r="AY1942" s="726"/>
      <c r="AZ1942" s="726"/>
      <c r="BA1942" s="726"/>
      <c r="BB1942" s="726"/>
      <c r="BC1942" s="726"/>
      <c r="BD1942" s="726"/>
      <c r="BE1942" s="726"/>
      <c r="BF1942" s="726"/>
      <c r="BG1942" s="726"/>
      <c r="BH1942" s="726"/>
      <c r="BI1942" s="726"/>
      <c r="BJ1942" s="726"/>
      <c r="BK1942" s="726"/>
      <c r="BL1942" s="726"/>
    </row>
    <row r="1943" spans="1:64" ht="13.5" customHeight="1" outlineLevel="1" x14ac:dyDescent="0.25">
      <c r="A1943" s="818"/>
      <c r="B1943" s="819"/>
      <c r="C1943" s="820" t="s">
        <v>1759</v>
      </c>
      <c r="D1943" s="818"/>
      <c r="E1943" s="716" t="s">
        <v>2761</v>
      </c>
      <c r="F1943" s="709" t="s">
        <v>2263</v>
      </c>
      <c r="G1943" s="709" t="s">
        <v>2263</v>
      </c>
      <c r="H1943" s="709" t="s">
        <v>2263</v>
      </c>
      <c r="I1943" s="709" t="s">
        <v>2263</v>
      </c>
      <c r="J1943" s="709" t="s">
        <v>2263</v>
      </c>
      <c r="K1943" s="709" t="s">
        <v>2263</v>
      </c>
      <c r="L1943" s="709" t="s">
        <v>2263</v>
      </c>
      <c r="M1943" s="709" t="s">
        <v>2263</v>
      </c>
      <c r="N1943" s="709" t="s">
        <v>2263</v>
      </c>
      <c r="O1943" s="709" t="s">
        <v>2263</v>
      </c>
      <c r="P1943" s="709" t="s">
        <v>2263</v>
      </c>
      <c r="Q1943" s="709" t="s">
        <v>2263</v>
      </c>
      <c r="R1943" s="709" t="s">
        <v>2263</v>
      </c>
      <c r="S1943" s="709" t="s">
        <v>2263</v>
      </c>
      <c r="T1943" s="709" t="s">
        <v>2263</v>
      </c>
      <c r="U1943" s="709" t="s">
        <v>2263</v>
      </c>
      <c r="V1943" s="709" t="s">
        <v>2263</v>
      </c>
      <c r="W1943" s="709" t="s">
        <v>2263</v>
      </c>
      <c r="X1943" s="709" t="s">
        <v>2263</v>
      </c>
      <c r="Y1943" s="709" t="s">
        <v>2263</v>
      </c>
      <c r="Z1943" s="709" t="s">
        <v>2263</v>
      </c>
      <c r="AA1943" s="709" t="s">
        <v>2263</v>
      </c>
      <c r="AB1943" s="709" t="s">
        <v>2263</v>
      </c>
      <c r="AC1943" s="709" t="s">
        <v>2263</v>
      </c>
      <c r="AD1943" s="709" t="s">
        <v>2263</v>
      </c>
      <c r="AE1943" s="709" t="s">
        <v>2263</v>
      </c>
      <c r="AF1943" s="709" t="s">
        <v>2263</v>
      </c>
      <c r="AG1943" s="709" t="s">
        <v>2263</v>
      </c>
      <c r="AH1943" s="709" t="s">
        <v>2263</v>
      </c>
      <c r="AI1943" s="709" t="s">
        <v>2263</v>
      </c>
      <c r="AJ1943" s="709" t="s">
        <v>2263</v>
      </c>
      <c r="AK1943" s="709" t="s">
        <v>2263</v>
      </c>
      <c r="AL1943" s="709" t="s">
        <v>2263</v>
      </c>
      <c r="AM1943" s="709" t="s">
        <v>2263</v>
      </c>
      <c r="AN1943" s="818"/>
      <c r="AO1943" s="726"/>
      <c r="AP1943" s="726"/>
      <c r="AQ1943" s="726"/>
      <c r="AR1943" s="726"/>
      <c r="AS1943" s="726"/>
      <c r="AT1943" s="726"/>
      <c r="AU1943" s="726"/>
      <c r="AV1943" s="726"/>
      <c r="AW1943" s="726"/>
      <c r="AX1943" s="726"/>
      <c r="AY1943" s="726"/>
      <c r="AZ1943" s="726"/>
      <c r="BA1943" s="726"/>
      <c r="BB1943" s="726"/>
      <c r="BC1943" s="726"/>
      <c r="BD1943" s="726"/>
      <c r="BE1943" s="726"/>
      <c r="BF1943" s="726"/>
      <c r="BG1943" s="726"/>
      <c r="BH1943" s="726"/>
      <c r="BI1943" s="726"/>
      <c r="BJ1943" s="726"/>
      <c r="BK1943" s="726"/>
      <c r="BL1943" s="726"/>
    </row>
    <row r="1944" spans="1:64" ht="13.5" customHeight="1" outlineLevel="1" x14ac:dyDescent="0.25">
      <c r="A1944" s="818"/>
      <c r="B1944" s="819"/>
      <c r="C1944" s="820" t="s">
        <v>1760</v>
      </c>
      <c r="D1944" s="818"/>
      <c r="E1944" s="716" t="s">
        <v>2762</v>
      </c>
      <c r="F1944" s="709" t="s">
        <v>2263</v>
      </c>
      <c r="G1944" s="709" t="s">
        <v>2263</v>
      </c>
      <c r="H1944" s="709" t="s">
        <v>2263</v>
      </c>
      <c r="I1944" s="709" t="s">
        <v>2263</v>
      </c>
      <c r="J1944" s="709" t="s">
        <v>2263</v>
      </c>
      <c r="K1944" s="709" t="s">
        <v>2263</v>
      </c>
      <c r="L1944" s="709" t="s">
        <v>2263</v>
      </c>
      <c r="M1944" s="709" t="s">
        <v>2263</v>
      </c>
      <c r="N1944" s="709" t="s">
        <v>2263</v>
      </c>
      <c r="O1944" s="709" t="s">
        <v>2263</v>
      </c>
      <c r="P1944" s="709" t="s">
        <v>2263</v>
      </c>
      <c r="Q1944" s="709" t="s">
        <v>2263</v>
      </c>
      <c r="R1944" s="709" t="s">
        <v>2263</v>
      </c>
      <c r="S1944" s="709" t="s">
        <v>2263</v>
      </c>
      <c r="T1944" s="709" t="s">
        <v>2263</v>
      </c>
      <c r="U1944" s="709" t="s">
        <v>2263</v>
      </c>
      <c r="V1944" s="709" t="s">
        <v>2263</v>
      </c>
      <c r="W1944" s="709" t="s">
        <v>2263</v>
      </c>
      <c r="X1944" s="709" t="s">
        <v>2263</v>
      </c>
      <c r="Y1944" s="709" t="s">
        <v>2263</v>
      </c>
      <c r="Z1944" s="709" t="s">
        <v>2263</v>
      </c>
      <c r="AA1944" s="709" t="s">
        <v>2263</v>
      </c>
      <c r="AB1944" s="709" t="s">
        <v>2263</v>
      </c>
      <c r="AC1944" s="709" t="s">
        <v>2263</v>
      </c>
      <c r="AD1944" s="709" t="s">
        <v>2263</v>
      </c>
      <c r="AE1944" s="709" t="s">
        <v>2263</v>
      </c>
      <c r="AF1944" s="709" t="s">
        <v>2263</v>
      </c>
      <c r="AG1944" s="709" t="s">
        <v>2263</v>
      </c>
      <c r="AH1944" s="709" t="s">
        <v>2263</v>
      </c>
      <c r="AI1944" s="709" t="s">
        <v>2263</v>
      </c>
      <c r="AJ1944" s="709" t="s">
        <v>2263</v>
      </c>
      <c r="AK1944" s="709" t="s">
        <v>2263</v>
      </c>
      <c r="AL1944" s="709" t="s">
        <v>2263</v>
      </c>
      <c r="AM1944" s="709" t="s">
        <v>2263</v>
      </c>
      <c r="AN1944" s="818"/>
      <c r="AO1944" s="726"/>
      <c r="AP1944" s="726"/>
      <c r="AQ1944" s="726"/>
      <c r="AR1944" s="726"/>
      <c r="AS1944" s="726"/>
      <c r="AT1944" s="726"/>
      <c r="AU1944" s="726"/>
      <c r="AV1944" s="726"/>
      <c r="AW1944" s="726"/>
      <c r="AX1944" s="726"/>
      <c r="AY1944" s="726"/>
      <c r="AZ1944" s="726"/>
      <c r="BA1944" s="726"/>
      <c r="BB1944" s="726"/>
      <c r="BC1944" s="726"/>
      <c r="BD1944" s="726"/>
      <c r="BE1944" s="726"/>
      <c r="BF1944" s="726"/>
      <c r="BG1944" s="726"/>
      <c r="BH1944" s="726"/>
      <c r="BI1944" s="726"/>
      <c r="BJ1944" s="726"/>
      <c r="BK1944" s="726"/>
      <c r="BL1944" s="726"/>
    </row>
    <row r="1945" spans="1:64" ht="13.5" customHeight="1" outlineLevel="1" x14ac:dyDescent="0.25">
      <c r="A1945" s="818"/>
      <c r="B1945" s="819"/>
      <c r="C1945" s="820"/>
      <c r="D1945" s="818"/>
      <c r="E1945" s="716"/>
      <c r="F1945" s="709"/>
      <c r="G1945" s="709"/>
      <c r="H1945" s="709"/>
      <c r="I1945" s="709"/>
      <c r="J1945" s="709"/>
      <c r="K1945" s="709"/>
      <c r="L1945" s="709"/>
      <c r="M1945" s="709"/>
      <c r="N1945" s="709"/>
      <c r="O1945" s="709"/>
      <c r="P1945" s="709"/>
      <c r="Q1945" s="709"/>
      <c r="R1945" s="709"/>
      <c r="S1945" s="709"/>
      <c r="T1945" s="709"/>
      <c r="U1945" s="709"/>
      <c r="V1945" s="709"/>
      <c r="W1945" s="709"/>
      <c r="X1945" s="709"/>
      <c r="Y1945" s="709"/>
      <c r="Z1945" s="709"/>
      <c r="AA1945" s="709"/>
      <c r="AB1945" s="709"/>
      <c r="AC1945" s="709"/>
      <c r="AD1945" s="709"/>
      <c r="AE1945" s="709"/>
      <c r="AF1945" s="709"/>
      <c r="AG1945" s="709"/>
      <c r="AH1945" s="709"/>
      <c r="AI1945" s="709"/>
      <c r="AJ1945" s="709"/>
      <c r="AK1945" s="709"/>
      <c r="AL1945" s="709"/>
      <c r="AM1945" s="709"/>
      <c r="AN1945" s="818"/>
      <c r="AO1945" s="726"/>
      <c r="AP1945" s="726"/>
      <c r="AQ1945" s="726"/>
      <c r="AR1945" s="726"/>
      <c r="AS1945" s="726"/>
      <c r="AT1945" s="726"/>
      <c r="AU1945" s="726"/>
      <c r="AV1945" s="726"/>
      <c r="AW1945" s="726"/>
      <c r="AX1945" s="726"/>
      <c r="AY1945" s="726"/>
      <c r="AZ1945" s="726"/>
      <c r="BA1945" s="726"/>
      <c r="BB1945" s="726"/>
      <c r="BC1945" s="726"/>
      <c r="BD1945" s="726"/>
      <c r="BE1945" s="726"/>
      <c r="BF1945" s="726"/>
      <c r="BG1945" s="726"/>
      <c r="BH1945" s="726"/>
      <c r="BI1945" s="726"/>
      <c r="BJ1945" s="726"/>
      <c r="BK1945" s="726"/>
      <c r="BL1945" s="726"/>
    </row>
    <row r="1946" spans="1:64" ht="13.5" customHeight="1" outlineLevel="1" x14ac:dyDescent="0.25">
      <c r="A1946" s="818"/>
      <c r="B1946" s="819"/>
      <c r="C1946" s="820" t="s">
        <v>203</v>
      </c>
      <c r="D1946" s="818"/>
      <c r="E1946" s="716" t="s">
        <v>2763</v>
      </c>
      <c r="F1946" s="709" t="s">
        <v>2263</v>
      </c>
      <c r="G1946" s="709" t="s">
        <v>2263</v>
      </c>
      <c r="H1946" s="709" t="s">
        <v>2263</v>
      </c>
      <c r="I1946" s="709" t="s">
        <v>2263</v>
      </c>
      <c r="J1946" s="709" t="s">
        <v>2263</v>
      </c>
      <c r="K1946" s="709" t="s">
        <v>2263</v>
      </c>
      <c r="L1946" s="709" t="s">
        <v>2263</v>
      </c>
      <c r="M1946" s="709" t="s">
        <v>2263</v>
      </c>
      <c r="N1946" s="709" t="s">
        <v>2263</v>
      </c>
      <c r="O1946" s="709" t="s">
        <v>2263</v>
      </c>
      <c r="P1946" s="709" t="s">
        <v>2263</v>
      </c>
      <c r="Q1946" s="709" t="s">
        <v>2263</v>
      </c>
      <c r="R1946" s="709" t="s">
        <v>2263</v>
      </c>
      <c r="S1946" s="709" t="s">
        <v>2263</v>
      </c>
      <c r="T1946" s="709" t="s">
        <v>2263</v>
      </c>
      <c r="U1946" s="709" t="s">
        <v>2263</v>
      </c>
      <c r="V1946" s="709" t="s">
        <v>2263</v>
      </c>
      <c r="W1946" s="709" t="s">
        <v>2263</v>
      </c>
      <c r="X1946" s="709" t="s">
        <v>2263</v>
      </c>
      <c r="Y1946" s="709" t="s">
        <v>2263</v>
      </c>
      <c r="Z1946" s="709" t="s">
        <v>2263</v>
      </c>
      <c r="AA1946" s="709" t="s">
        <v>2263</v>
      </c>
      <c r="AB1946" s="709" t="s">
        <v>2263</v>
      </c>
      <c r="AC1946" s="709" t="s">
        <v>2263</v>
      </c>
      <c r="AD1946" s="709" t="s">
        <v>2263</v>
      </c>
      <c r="AE1946" s="709" t="s">
        <v>2263</v>
      </c>
      <c r="AF1946" s="709" t="s">
        <v>2263</v>
      </c>
      <c r="AG1946" s="709" t="s">
        <v>2263</v>
      </c>
      <c r="AH1946" s="709" t="s">
        <v>2263</v>
      </c>
      <c r="AI1946" s="709" t="s">
        <v>2263</v>
      </c>
      <c r="AJ1946" s="709" t="s">
        <v>2263</v>
      </c>
      <c r="AK1946" s="709" t="s">
        <v>2263</v>
      </c>
      <c r="AL1946" s="709" t="s">
        <v>2263</v>
      </c>
      <c r="AM1946" s="709" t="s">
        <v>2263</v>
      </c>
      <c r="AN1946" s="818"/>
      <c r="AO1946" s="726"/>
      <c r="AP1946" s="726"/>
      <c r="AQ1946" s="726"/>
      <c r="AR1946" s="726"/>
      <c r="AS1946" s="726"/>
      <c r="AT1946" s="726"/>
      <c r="AU1946" s="726"/>
      <c r="AV1946" s="726"/>
      <c r="AW1946" s="726"/>
      <c r="AX1946" s="726"/>
      <c r="AY1946" s="726"/>
      <c r="AZ1946" s="726"/>
      <c r="BA1946" s="726"/>
      <c r="BB1946" s="726"/>
      <c r="BC1946" s="726"/>
      <c r="BD1946" s="726"/>
      <c r="BE1946" s="726"/>
      <c r="BF1946" s="726"/>
      <c r="BG1946" s="726"/>
      <c r="BH1946" s="726"/>
      <c r="BI1946" s="726"/>
      <c r="BJ1946" s="726"/>
      <c r="BK1946" s="726"/>
      <c r="BL1946" s="726"/>
    </row>
    <row r="1947" spans="1:64" ht="13.5" customHeight="1" outlineLevel="1" x14ac:dyDescent="0.25">
      <c r="A1947" s="818"/>
      <c r="B1947" s="819"/>
      <c r="C1947" s="823" t="s">
        <v>1761</v>
      </c>
      <c r="D1947" s="818"/>
      <c r="E1947" s="716" t="s">
        <v>2764</v>
      </c>
      <c r="F1947" s="709" t="s">
        <v>2263</v>
      </c>
      <c r="G1947" s="709" t="s">
        <v>2263</v>
      </c>
      <c r="H1947" s="709" t="s">
        <v>2263</v>
      </c>
      <c r="I1947" s="709" t="s">
        <v>2263</v>
      </c>
      <c r="J1947" s="709" t="s">
        <v>2263</v>
      </c>
      <c r="K1947" s="709" t="s">
        <v>2263</v>
      </c>
      <c r="L1947" s="709" t="s">
        <v>2263</v>
      </c>
      <c r="M1947" s="709" t="s">
        <v>2263</v>
      </c>
      <c r="N1947" s="709" t="s">
        <v>2263</v>
      </c>
      <c r="O1947" s="709" t="s">
        <v>2263</v>
      </c>
      <c r="P1947" s="709" t="s">
        <v>2263</v>
      </c>
      <c r="Q1947" s="709" t="s">
        <v>2263</v>
      </c>
      <c r="R1947" s="709" t="s">
        <v>2263</v>
      </c>
      <c r="S1947" s="709" t="s">
        <v>2263</v>
      </c>
      <c r="T1947" s="709" t="s">
        <v>2263</v>
      </c>
      <c r="U1947" s="709" t="s">
        <v>2263</v>
      </c>
      <c r="V1947" s="709" t="s">
        <v>2263</v>
      </c>
      <c r="W1947" s="709" t="s">
        <v>2263</v>
      </c>
      <c r="X1947" s="709" t="s">
        <v>2263</v>
      </c>
      <c r="Y1947" s="709" t="s">
        <v>2263</v>
      </c>
      <c r="Z1947" s="709" t="s">
        <v>2263</v>
      </c>
      <c r="AA1947" s="709" t="s">
        <v>2263</v>
      </c>
      <c r="AB1947" s="709" t="s">
        <v>2263</v>
      </c>
      <c r="AC1947" s="709" t="s">
        <v>2263</v>
      </c>
      <c r="AD1947" s="709" t="s">
        <v>2263</v>
      </c>
      <c r="AE1947" s="709" t="s">
        <v>2263</v>
      </c>
      <c r="AF1947" s="709" t="s">
        <v>2263</v>
      </c>
      <c r="AG1947" s="709" t="s">
        <v>2263</v>
      </c>
      <c r="AH1947" s="709" t="s">
        <v>2263</v>
      </c>
      <c r="AI1947" s="709" t="s">
        <v>2263</v>
      </c>
      <c r="AJ1947" s="709" t="s">
        <v>2263</v>
      </c>
      <c r="AK1947" s="709" t="s">
        <v>2263</v>
      </c>
      <c r="AL1947" s="709" t="s">
        <v>2263</v>
      </c>
      <c r="AM1947" s="709" t="s">
        <v>2263</v>
      </c>
      <c r="AN1947" s="818"/>
      <c r="AO1947" s="726"/>
      <c r="AP1947" s="726"/>
      <c r="AQ1947" s="726"/>
      <c r="AR1947" s="726"/>
      <c r="AS1947" s="726"/>
      <c r="AT1947" s="726"/>
      <c r="AU1947" s="726"/>
      <c r="AV1947" s="726"/>
      <c r="AW1947" s="726"/>
      <c r="AX1947" s="726"/>
      <c r="AY1947" s="726"/>
      <c r="AZ1947" s="726"/>
      <c r="BA1947" s="726"/>
      <c r="BB1947" s="726"/>
      <c r="BC1947" s="726"/>
      <c r="BD1947" s="726"/>
      <c r="BE1947" s="726"/>
      <c r="BF1947" s="726"/>
      <c r="BG1947" s="726"/>
      <c r="BH1947" s="726"/>
      <c r="BI1947" s="726"/>
      <c r="BJ1947" s="726"/>
      <c r="BK1947" s="726"/>
      <c r="BL1947" s="726"/>
    </row>
    <row r="1948" spans="1:64" ht="13.5" customHeight="1" outlineLevel="1" x14ac:dyDescent="0.25">
      <c r="A1948" s="818"/>
      <c r="B1948" s="819"/>
      <c r="C1948" s="823" t="s">
        <v>1762</v>
      </c>
      <c r="D1948" s="818"/>
      <c r="E1948" s="716" t="s">
        <v>2765</v>
      </c>
      <c r="F1948" s="709" t="s">
        <v>2263</v>
      </c>
      <c r="G1948" s="709" t="s">
        <v>2263</v>
      </c>
      <c r="H1948" s="709" t="s">
        <v>2263</v>
      </c>
      <c r="I1948" s="709" t="s">
        <v>2263</v>
      </c>
      <c r="J1948" s="709" t="s">
        <v>2263</v>
      </c>
      <c r="K1948" s="709" t="s">
        <v>2263</v>
      </c>
      <c r="L1948" s="709" t="s">
        <v>2263</v>
      </c>
      <c r="M1948" s="709" t="s">
        <v>2263</v>
      </c>
      <c r="N1948" s="709" t="s">
        <v>2263</v>
      </c>
      <c r="O1948" s="709" t="s">
        <v>2263</v>
      </c>
      <c r="P1948" s="709" t="s">
        <v>2263</v>
      </c>
      <c r="Q1948" s="709" t="s">
        <v>2263</v>
      </c>
      <c r="R1948" s="709" t="s">
        <v>2263</v>
      </c>
      <c r="S1948" s="709" t="s">
        <v>2263</v>
      </c>
      <c r="T1948" s="709" t="s">
        <v>2263</v>
      </c>
      <c r="U1948" s="709" t="s">
        <v>2263</v>
      </c>
      <c r="V1948" s="709" t="s">
        <v>2263</v>
      </c>
      <c r="W1948" s="709" t="s">
        <v>2263</v>
      </c>
      <c r="X1948" s="709" t="s">
        <v>2263</v>
      </c>
      <c r="Y1948" s="709" t="s">
        <v>2263</v>
      </c>
      <c r="Z1948" s="709" t="s">
        <v>2263</v>
      </c>
      <c r="AA1948" s="709" t="s">
        <v>2263</v>
      </c>
      <c r="AB1948" s="709" t="s">
        <v>2263</v>
      </c>
      <c r="AC1948" s="709" t="s">
        <v>2263</v>
      </c>
      <c r="AD1948" s="709" t="s">
        <v>2263</v>
      </c>
      <c r="AE1948" s="709" t="s">
        <v>2263</v>
      </c>
      <c r="AF1948" s="709" t="s">
        <v>2263</v>
      </c>
      <c r="AG1948" s="709" t="s">
        <v>2263</v>
      </c>
      <c r="AH1948" s="709" t="s">
        <v>2263</v>
      </c>
      <c r="AI1948" s="709" t="s">
        <v>2263</v>
      </c>
      <c r="AJ1948" s="709" t="s">
        <v>2263</v>
      </c>
      <c r="AK1948" s="709" t="s">
        <v>2263</v>
      </c>
      <c r="AL1948" s="709" t="s">
        <v>2263</v>
      </c>
      <c r="AM1948" s="709" t="s">
        <v>2263</v>
      </c>
      <c r="AN1948" s="818"/>
      <c r="AO1948" s="726"/>
      <c r="AP1948" s="726"/>
      <c r="AQ1948" s="726"/>
      <c r="AR1948" s="726"/>
      <c r="AS1948" s="726"/>
      <c r="AT1948" s="726"/>
      <c r="AU1948" s="726"/>
      <c r="AV1948" s="726"/>
      <c r="AW1948" s="726"/>
      <c r="AX1948" s="726"/>
      <c r="AY1948" s="726"/>
      <c r="AZ1948" s="726"/>
      <c r="BA1948" s="726"/>
      <c r="BB1948" s="726"/>
      <c r="BC1948" s="726"/>
      <c r="BD1948" s="726"/>
      <c r="BE1948" s="726"/>
      <c r="BF1948" s="726"/>
      <c r="BG1948" s="726"/>
      <c r="BH1948" s="726"/>
      <c r="BI1948" s="726"/>
      <c r="BJ1948" s="726"/>
      <c r="BK1948" s="726"/>
      <c r="BL1948" s="726"/>
    </row>
    <row r="1949" spans="1:64" ht="13.5" customHeight="1" outlineLevel="1" x14ac:dyDescent="0.25">
      <c r="A1949" s="818"/>
      <c r="B1949" s="819"/>
      <c r="C1949" s="825" t="s">
        <v>1763</v>
      </c>
      <c r="D1949" s="818"/>
      <c r="E1949" s="716" t="s">
        <v>2766</v>
      </c>
      <c r="F1949" s="709" t="s">
        <v>2263</v>
      </c>
      <c r="G1949" s="709" t="s">
        <v>2263</v>
      </c>
      <c r="H1949" s="709" t="s">
        <v>2263</v>
      </c>
      <c r="I1949" s="709" t="s">
        <v>2263</v>
      </c>
      <c r="J1949" s="709" t="s">
        <v>2263</v>
      </c>
      <c r="K1949" s="709" t="s">
        <v>2263</v>
      </c>
      <c r="L1949" s="709" t="s">
        <v>2263</v>
      </c>
      <c r="M1949" s="709" t="s">
        <v>2263</v>
      </c>
      <c r="N1949" s="709" t="s">
        <v>2263</v>
      </c>
      <c r="O1949" s="709" t="s">
        <v>2263</v>
      </c>
      <c r="P1949" s="709" t="s">
        <v>2263</v>
      </c>
      <c r="Q1949" s="709" t="s">
        <v>2263</v>
      </c>
      <c r="R1949" s="709" t="s">
        <v>2263</v>
      </c>
      <c r="S1949" s="709" t="s">
        <v>2263</v>
      </c>
      <c r="T1949" s="709" t="s">
        <v>2263</v>
      </c>
      <c r="U1949" s="709" t="s">
        <v>2263</v>
      </c>
      <c r="V1949" s="709" t="s">
        <v>2263</v>
      </c>
      <c r="W1949" s="709" t="s">
        <v>2263</v>
      </c>
      <c r="X1949" s="709" t="s">
        <v>2263</v>
      </c>
      <c r="Y1949" s="709" t="s">
        <v>2263</v>
      </c>
      <c r="Z1949" s="709" t="s">
        <v>2263</v>
      </c>
      <c r="AA1949" s="709" t="s">
        <v>2263</v>
      </c>
      <c r="AB1949" s="709" t="s">
        <v>2263</v>
      </c>
      <c r="AC1949" s="709" t="s">
        <v>2263</v>
      </c>
      <c r="AD1949" s="709" t="s">
        <v>2263</v>
      </c>
      <c r="AE1949" s="709" t="s">
        <v>2263</v>
      </c>
      <c r="AF1949" s="709" t="s">
        <v>2263</v>
      </c>
      <c r="AG1949" s="709" t="s">
        <v>2263</v>
      </c>
      <c r="AH1949" s="709" t="s">
        <v>2263</v>
      </c>
      <c r="AI1949" s="709" t="s">
        <v>2263</v>
      </c>
      <c r="AJ1949" s="709" t="s">
        <v>2263</v>
      </c>
      <c r="AK1949" s="709" t="s">
        <v>2263</v>
      </c>
      <c r="AL1949" s="709" t="s">
        <v>2263</v>
      </c>
      <c r="AM1949" s="709" t="s">
        <v>2263</v>
      </c>
      <c r="AN1949" s="818"/>
      <c r="AO1949" s="726"/>
      <c r="AP1949" s="726"/>
      <c r="AQ1949" s="726"/>
      <c r="AR1949" s="726"/>
      <c r="AS1949" s="726"/>
      <c r="AT1949" s="726"/>
      <c r="AU1949" s="726"/>
      <c r="AV1949" s="726"/>
      <c r="AW1949" s="726"/>
      <c r="AX1949" s="726"/>
      <c r="AY1949" s="726"/>
      <c r="AZ1949" s="726"/>
      <c r="BA1949" s="726"/>
      <c r="BB1949" s="726"/>
      <c r="BC1949" s="726"/>
      <c r="BD1949" s="726"/>
      <c r="BE1949" s="726"/>
      <c r="BF1949" s="726"/>
      <c r="BG1949" s="726"/>
      <c r="BH1949" s="726"/>
      <c r="BI1949" s="726"/>
      <c r="BJ1949" s="726"/>
      <c r="BK1949" s="726"/>
      <c r="BL1949" s="726"/>
    </row>
    <row r="1950" spans="1:64" ht="13.5" customHeight="1" outlineLevel="1" x14ac:dyDescent="0.25">
      <c r="A1950" s="818"/>
      <c r="B1950" s="819"/>
      <c r="C1950" s="836" t="s">
        <v>435</v>
      </c>
      <c r="D1950" s="818"/>
      <c r="E1950" s="716" t="s">
        <v>2767</v>
      </c>
      <c r="F1950" s="709" t="s">
        <v>2263</v>
      </c>
      <c r="G1950" s="709" t="s">
        <v>2263</v>
      </c>
      <c r="H1950" s="709" t="s">
        <v>2263</v>
      </c>
      <c r="I1950" s="709" t="s">
        <v>2263</v>
      </c>
      <c r="J1950" s="709" t="s">
        <v>2263</v>
      </c>
      <c r="K1950" s="709" t="s">
        <v>2263</v>
      </c>
      <c r="L1950" s="709" t="s">
        <v>2263</v>
      </c>
      <c r="M1950" s="709" t="s">
        <v>2263</v>
      </c>
      <c r="N1950" s="709" t="s">
        <v>2263</v>
      </c>
      <c r="O1950" s="709" t="s">
        <v>2263</v>
      </c>
      <c r="P1950" s="709" t="s">
        <v>2263</v>
      </c>
      <c r="Q1950" s="709" t="s">
        <v>2263</v>
      </c>
      <c r="R1950" s="709" t="s">
        <v>2263</v>
      </c>
      <c r="S1950" s="709" t="s">
        <v>2263</v>
      </c>
      <c r="T1950" s="709" t="s">
        <v>2263</v>
      </c>
      <c r="U1950" s="709" t="s">
        <v>2263</v>
      </c>
      <c r="V1950" s="709" t="s">
        <v>2263</v>
      </c>
      <c r="W1950" s="709" t="s">
        <v>2263</v>
      </c>
      <c r="X1950" s="709" t="s">
        <v>2263</v>
      </c>
      <c r="Y1950" s="709" t="s">
        <v>2263</v>
      </c>
      <c r="Z1950" s="709" t="s">
        <v>2263</v>
      </c>
      <c r="AA1950" s="709" t="s">
        <v>2263</v>
      </c>
      <c r="AB1950" s="709" t="s">
        <v>2263</v>
      </c>
      <c r="AC1950" s="709" t="s">
        <v>2263</v>
      </c>
      <c r="AD1950" s="709" t="s">
        <v>2263</v>
      </c>
      <c r="AE1950" s="709" t="s">
        <v>2263</v>
      </c>
      <c r="AF1950" s="709" t="s">
        <v>2263</v>
      </c>
      <c r="AG1950" s="709" t="s">
        <v>2263</v>
      </c>
      <c r="AH1950" s="709" t="s">
        <v>2263</v>
      </c>
      <c r="AI1950" s="709" t="s">
        <v>2263</v>
      </c>
      <c r="AJ1950" s="709" t="s">
        <v>2263</v>
      </c>
      <c r="AK1950" s="709" t="s">
        <v>2263</v>
      </c>
      <c r="AL1950" s="709" t="s">
        <v>2263</v>
      </c>
      <c r="AM1950" s="709" t="s">
        <v>2263</v>
      </c>
      <c r="AN1950" s="818"/>
      <c r="AO1950" s="726"/>
      <c r="AP1950" s="726"/>
      <c r="AQ1950" s="726"/>
      <c r="AR1950" s="726"/>
      <c r="AS1950" s="726"/>
      <c r="AT1950" s="726"/>
      <c r="AU1950" s="726"/>
      <c r="AV1950" s="726"/>
      <c r="AW1950" s="726"/>
      <c r="AX1950" s="726"/>
      <c r="AY1950" s="726"/>
      <c r="AZ1950" s="726"/>
      <c r="BA1950" s="726"/>
      <c r="BB1950" s="726"/>
      <c r="BC1950" s="726"/>
      <c r="BD1950" s="726"/>
      <c r="BE1950" s="726"/>
      <c r="BF1950" s="726"/>
      <c r="BG1950" s="726"/>
      <c r="BH1950" s="726"/>
      <c r="BI1950" s="726"/>
      <c r="BJ1950" s="726"/>
      <c r="BK1950" s="726"/>
      <c r="BL1950" s="726"/>
    </row>
    <row r="1951" spans="1:64" ht="13.5" customHeight="1" outlineLevel="1" x14ac:dyDescent="0.25">
      <c r="A1951" s="818"/>
      <c r="B1951" s="819"/>
      <c r="C1951" s="836" t="s">
        <v>849</v>
      </c>
      <c r="D1951" s="818"/>
      <c r="E1951" s="716" t="s">
        <v>2768</v>
      </c>
      <c r="F1951" s="709" t="s">
        <v>2263</v>
      </c>
      <c r="G1951" s="709" t="s">
        <v>2263</v>
      </c>
      <c r="H1951" s="709" t="s">
        <v>2263</v>
      </c>
      <c r="I1951" s="709" t="s">
        <v>2263</v>
      </c>
      <c r="J1951" s="709" t="s">
        <v>2263</v>
      </c>
      <c r="K1951" s="709" t="s">
        <v>2263</v>
      </c>
      <c r="L1951" s="709" t="s">
        <v>2263</v>
      </c>
      <c r="M1951" s="709" t="s">
        <v>2263</v>
      </c>
      <c r="N1951" s="709" t="s">
        <v>2263</v>
      </c>
      <c r="O1951" s="709" t="s">
        <v>2263</v>
      </c>
      <c r="P1951" s="709" t="s">
        <v>2263</v>
      </c>
      <c r="Q1951" s="709" t="s">
        <v>2263</v>
      </c>
      <c r="R1951" s="709" t="s">
        <v>2263</v>
      </c>
      <c r="S1951" s="709" t="s">
        <v>2263</v>
      </c>
      <c r="T1951" s="709" t="s">
        <v>2263</v>
      </c>
      <c r="U1951" s="709" t="s">
        <v>2263</v>
      </c>
      <c r="V1951" s="709" t="s">
        <v>2263</v>
      </c>
      <c r="W1951" s="709" t="s">
        <v>2263</v>
      </c>
      <c r="X1951" s="709" t="s">
        <v>2263</v>
      </c>
      <c r="Y1951" s="709" t="s">
        <v>2263</v>
      </c>
      <c r="Z1951" s="709" t="s">
        <v>2263</v>
      </c>
      <c r="AA1951" s="709" t="s">
        <v>2263</v>
      </c>
      <c r="AB1951" s="709" t="s">
        <v>2263</v>
      </c>
      <c r="AC1951" s="709" t="s">
        <v>2263</v>
      </c>
      <c r="AD1951" s="709" t="s">
        <v>2263</v>
      </c>
      <c r="AE1951" s="709" t="s">
        <v>2263</v>
      </c>
      <c r="AF1951" s="709" t="s">
        <v>2263</v>
      </c>
      <c r="AG1951" s="709" t="s">
        <v>2263</v>
      </c>
      <c r="AH1951" s="709" t="s">
        <v>2263</v>
      </c>
      <c r="AI1951" s="709" t="s">
        <v>2263</v>
      </c>
      <c r="AJ1951" s="709" t="s">
        <v>2263</v>
      </c>
      <c r="AK1951" s="709" t="s">
        <v>2263</v>
      </c>
      <c r="AL1951" s="709" t="s">
        <v>2263</v>
      </c>
      <c r="AM1951" s="709" t="s">
        <v>2263</v>
      </c>
      <c r="AN1951" s="818"/>
      <c r="AO1951" s="726"/>
      <c r="AP1951" s="726"/>
      <c r="AQ1951" s="726"/>
      <c r="AR1951" s="726"/>
      <c r="AS1951" s="726"/>
      <c r="AT1951" s="726"/>
      <c r="AU1951" s="726"/>
      <c r="AV1951" s="726"/>
      <c r="AW1951" s="726"/>
      <c r="AX1951" s="726"/>
      <c r="AY1951" s="726"/>
      <c r="AZ1951" s="726"/>
      <c r="BA1951" s="726"/>
      <c r="BB1951" s="726"/>
      <c r="BC1951" s="726"/>
      <c r="BD1951" s="726"/>
      <c r="BE1951" s="726"/>
      <c r="BF1951" s="726"/>
      <c r="BG1951" s="726"/>
      <c r="BH1951" s="726"/>
      <c r="BI1951" s="726"/>
      <c r="BJ1951" s="726"/>
      <c r="BK1951" s="726"/>
      <c r="BL1951" s="726"/>
    </row>
    <row r="1952" spans="1:64" ht="13.5" customHeight="1" outlineLevel="1" x14ac:dyDescent="0.25">
      <c r="A1952" s="818"/>
      <c r="B1952" s="819"/>
      <c r="C1952" s="836" t="s">
        <v>1764</v>
      </c>
      <c r="D1952" s="818"/>
      <c r="E1952" s="716" t="s">
        <v>2769</v>
      </c>
      <c r="F1952" s="709" t="s">
        <v>2263</v>
      </c>
      <c r="G1952" s="709" t="s">
        <v>2263</v>
      </c>
      <c r="H1952" s="709" t="s">
        <v>2263</v>
      </c>
      <c r="I1952" s="709" t="s">
        <v>2263</v>
      </c>
      <c r="J1952" s="709" t="s">
        <v>2263</v>
      </c>
      <c r="K1952" s="709" t="s">
        <v>2263</v>
      </c>
      <c r="L1952" s="709" t="s">
        <v>2263</v>
      </c>
      <c r="M1952" s="709" t="s">
        <v>2263</v>
      </c>
      <c r="N1952" s="709" t="s">
        <v>2263</v>
      </c>
      <c r="O1952" s="709" t="s">
        <v>2263</v>
      </c>
      <c r="P1952" s="709" t="s">
        <v>2263</v>
      </c>
      <c r="Q1952" s="709" t="s">
        <v>2263</v>
      </c>
      <c r="R1952" s="709" t="s">
        <v>2263</v>
      </c>
      <c r="S1952" s="709" t="s">
        <v>2263</v>
      </c>
      <c r="T1952" s="709" t="s">
        <v>2263</v>
      </c>
      <c r="U1952" s="709" t="s">
        <v>2263</v>
      </c>
      <c r="V1952" s="709" t="s">
        <v>2263</v>
      </c>
      <c r="W1952" s="709" t="s">
        <v>2263</v>
      </c>
      <c r="X1952" s="709" t="s">
        <v>2263</v>
      </c>
      <c r="Y1952" s="709" t="s">
        <v>2263</v>
      </c>
      <c r="Z1952" s="709" t="s">
        <v>2263</v>
      </c>
      <c r="AA1952" s="709" t="s">
        <v>2263</v>
      </c>
      <c r="AB1952" s="709" t="s">
        <v>2263</v>
      </c>
      <c r="AC1952" s="709" t="s">
        <v>2263</v>
      </c>
      <c r="AD1952" s="709" t="s">
        <v>2263</v>
      </c>
      <c r="AE1952" s="709" t="s">
        <v>2263</v>
      </c>
      <c r="AF1952" s="709" t="s">
        <v>2263</v>
      </c>
      <c r="AG1952" s="709" t="s">
        <v>2263</v>
      </c>
      <c r="AH1952" s="709" t="s">
        <v>2263</v>
      </c>
      <c r="AI1952" s="709" t="s">
        <v>2263</v>
      </c>
      <c r="AJ1952" s="709" t="s">
        <v>2263</v>
      </c>
      <c r="AK1952" s="709" t="s">
        <v>2263</v>
      </c>
      <c r="AL1952" s="709" t="s">
        <v>2263</v>
      </c>
      <c r="AM1952" s="709" t="s">
        <v>2263</v>
      </c>
      <c r="AN1952" s="818"/>
      <c r="AO1952" s="726"/>
      <c r="AP1952" s="726"/>
      <c r="AQ1952" s="726"/>
      <c r="AR1952" s="726"/>
      <c r="AS1952" s="726"/>
      <c r="AT1952" s="726"/>
      <c r="AU1952" s="726"/>
      <c r="AV1952" s="726"/>
      <c r="AW1952" s="726"/>
      <c r="AX1952" s="726"/>
      <c r="AY1952" s="726"/>
      <c r="AZ1952" s="726"/>
      <c r="BA1952" s="726"/>
      <c r="BB1952" s="726"/>
      <c r="BC1952" s="726"/>
      <c r="BD1952" s="726"/>
      <c r="BE1952" s="726"/>
      <c r="BF1952" s="726"/>
      <c r="BG1952" s="726"/>
      <c r="BH1952" s="726"/>
      <c r="BI1952" s="726"/>
      <c r="BJ1952" s="726"/>
      <c r="BK1952" s="726"/>
      <c r="BL1952" s="726"/>
    </row>
    <row r="1953" spans="1:64" ht="13.5" customHeight="1" outlineLevel="1" x14ac:dyDescent="0.25">
      <c r="A1953" s="818"/>
      <c r="B1953" s="819"/>
      <c r="C1953" s="836" t="s">
        <v>1765</v>
      </c>
      <c r="D1953" s="818"/>
      <c r="E1953" s="716" t="s">
        <v>2770</v>
      </c>
      <c r="F1953" s="709" t="s">
        <v>2263</v>
      </c>
      <c r="G1953" s="709" t="s">
        <v>2263</v>
      </c>
      <c r="H1953" s="709" t="s">
        <v>2263</v>
      </c>
      <c r="I1953" s="709" t="s">
        <v>2263</v>
      </c>
      <c r="J1953" s="709" t="s">
        <v>2263</v>
      </c>
      <c r="K1953" s="709" t="s">
        <v>2263</v>
      </c>
      <c r="L1953" s="709" t="s">
        <v>2263</v>
      </c>
      <c r="M1953" s="709" t="s">
        <v>2263</v>
      </c>
      <c r="N1953" s="709" t="s">
        <v>2263</v>
      </c>
      <c r="O1953" s="709" t="s">
        <v>2263</v>
      </c>
      <c r="P1953" s="709" t="s">
        <v>2263</v>
      </c>
      <c r="Q1953" s="709" t="s">
        <v>2263</v>
      </c>
      <c r="R1953" s="709" t="s">
        <v>2263</v>
      </c>
      <c r="S1953" s="709" t="s">
        <v>2263</v>
      </c>
      <c r="T1953" s="709" t="s">
        <v>2263</v>
      </c>
      <c r="U1953" s="709" t="s">
        <v>2263</v>
      </c>
      <c r="V1953" s="709" t="s">
        <v>2263</v>
      </c>
      <c r="W1953" s="709" t="s">
        <v>2263</v>
      </c>
      <c r="X1953" s="709" t="s">
        <v>2263</v>
      </c>
      <c r="Y1953" s="709" t="s">
        <v>2263</v>
      </c>
      <c r="Z1953" s="709" t="s">
        <v>2263</v>
      </c>
      <c r="AA1953" s="709" t="s">
        <v>2263</v>
      </c>
      <c r="AB1953" s="709" t="s">
        <v>2263</v>
      </c>
      <c r="AC1953" s="709" t="s">
        <v>2263</v>
      </c>
      <c r="AD1953" s="709" t="s">
        <v>2263</v>
      </c>
      <c r="AE1953" s="709" t="s">
        <v>2263</v>
      </c>
      <c r="AF1953" s="709" t="s">
        <v>2263</v>
      </c>
      <c r="AG1953" s="709" t="s">
        <v>2263</v>
      </c>
      <c r="AH1953" s="709" t="s">
        <v>2263</v>
      </c>
      <c r="AI1953" s="709" t="s">
        <v>2263</v>
      </c>
      <c r="AJ1953" s="709" t="s">
        <v>2263</v>
      </c>
      <c r="AK1953" s="709" t="s">
        <v>2263</v>
      </c>
      <c r="AL1953" s="709" t="s">
        <v>2263</v>
      </c>
      <c r="AM1953" s="709" t="s">
        <v>2263</v>
      </c>
      <c r="AN1953" s="818"/>
      <c r="AO1953" s="726"/>
      <c r="AP1953" s="726"/>
      <c r="AQ1953" s="726"/>
      <c r="AR1953" s="726"/>
      <c r="AS1953" s="726"/>
      <c r="AT1953" s="726"/>
      <c r="AU1953" s="726"/>
      <c r="AV1953" s="726"/>
      <c r="AW1953" s="726"/>
      <c r="AX1953" s="726"/>
      <c r="AY1953" s="726"/>
      <c r="AZ1953" s="726"/>
      <c r="BA1953" s="726"/>
      <c r="BB1953" s="726"/>
      <c r="BC1953" s="726"/>
      <c r="BD1953" s="726"/>
      <c r="BE1953" s="726"/>
      <c r="BF1953" s="726"/>
      <c r="BG1953" s="726"/>
      <c r="BH1953" s="726"/>
      <c r="BI1953" s="726"/>
      <c r="BJ1953" s="726"/>
      <c r="BK1953" s="726"/>
      <c r="BL1953" s="726"/>
    </row>
    <row r="1954" spans="1:64" ht="13.5" customHeight="1" outlineLevel="1" x14ac:dyDescent="0.25">
      <c r="A1954" s="818"/>
      <c r="B1954" s="819"/>
      <c r="C1954" s="825" t="s">
        <v>1728</v>
      </c>
      <c r="D1954" s="819"/>
      <c r="E1954" s="716" t="s">
        <v>2771</v>
      </c>
      <c r="F1954" s="709" t="s">
        <v>2263</v>
      </c>
      <c r="G1954" s="709" t="s">
        <v>2263</v>
      </c>
      <c r="H1954" s="709" t="s">
        <v>2263</v>
      </c>
      <c r="I1954" s="709" t="s">
        <v>2263</v>
      </c>
      <c r="J1954" s="709" t="s">
        <v>2263</v>
      </c>
      <c r="K1954" s="709" t="s">
        <v>2263</v>
      </c>
      <c r="L1954" s="709" t="s">
        <v>2263</v>
      </c>
      <c r="M1954" s="709" t="s">
        <v>2263</v>
      </c>
      <c r="N1954" s="709" t="s">
        <v>2263</v>
      </c>
      <c r="O1954" s="709" t="s">
        <v>2263</v>
      </c>
      <c r="P1954" s="709" t="s">
        <v>2263</v>
      </c>
      <c r="Q1954" s="709" t="s">
        <v>2263</v>
      </c>
      <c r="R1954" s="709" t="s">
        <v>2263</v>
      </c>
      <c r="S1954" s="709" t="s">
        <v>2263</v>
      </c>
      <c r="T1954" s="709" t="s">
        <v>2263</v>
      </c>
      <c r="U1954" s="709" t="s">
        <v>2263</v>
      </c>
      <c r="V1954" s="709" t="s">
        <v>2263</v>
      </c>
      <c r="W1954" s="709" t="s">
        <v>2263</v>
      </c>
      <c r="X1954" s="709" t="s">
        <v>2263</v>
      </c>
      <c r="Y1954" s="709" t="s">
        <v>2263</v>
      </c>
      <c r="Z1954" s="709" t="s">
        <v>2263</v>
      </c>
      <c r="AA1954" s="709" t="s">
        <v>2263</v>
      </c>
      <c r="AB1954" s="709" t="s">
        <v>2263</v>
      </c>
      <c r="AC1954" s="709" t="s">
        <v>2263</v>
      </c>
      <c r="AD1954" s="709" t="s">
        <v>2263</v>
      </c>
      <c r="AE1954" s="709" t="s">
        <v>2263</v>
      </c>
      <c r="AF1954" s="709" t="s">
        <v>2263</v>
      </c>
      <c r="AG1954" s="709" t="s">
        <v>2263</v>
      </c>
      <c r="AH1954" s="709" t="s">
        <v>2263</v>
      </c>
      <c r="AI1954" s="709" t="s">
        <v>2263</v>
      </c>
      <c r="AJ1954" s="709" t="s">
        <v>2263</v>
      </c>
      <c r="AK1954" s="709" t="s">
        <v>2263</v>
      </c>
      <c r="AL1954" s="709" t="s">
        <v>2263</v>
      </c>
      <c r="AM1954" s="709" t="s">
        <v>2263</v>
      </c>
      <c r="AN1954" s="818"/>
      <c r="AO1954" s="726"/>
      <c r="AP1954" s="726"/>
      <c r="AQ1954" s="726"/>
      <c r="AR1954" s="726"/>
      <c r="AS1954" s="726"/>
      <c r="AT1954" s="726"/>
      <c r="AU1954" s="726"/>
      <c r="AV1954" s="726"/>
      <c r="AW1954" s="726"/>
      <c r="AX1954" s="726"/>
      <c r="AY1954" s="726"/>
      <c r="AZ1954" s="726"/>
      <c r="BA1954" s="726"/>
      <c r="BB1954" s="726"/>
      <c r="BC1954" s="726"/>
      <c r="BD1954" s="726"/>
      <c r="BE1954" s="726"/>
      <c r="BF1954" s="726"/>
      <c r="BG1954" s="726"/>
      <c r="BH1954" s="726"/>
      <c r="BI1954" s="726"/>
      <c r="BJ1954" s="726"/>
      <c r="BK1954" s="726"/>
      <c r="BL1954" s="726"/>
    </row>
    <row r="1955" spans="1:64" ht="13.5" customHeight="1" outlineLevel="1" x14ac:dyDescent="0.25">
      <c r="A1955" s="818"/>
      <c r="B1955" s="819"/>
      <c r="C1955" s="820" t="s">
        <v>204</v>
      </c>
      <c r="D1955" s="819"/>
      <c r="E1955" s="716" t="s">
        <v>2772</v>
      </c>
      <c r="F1955" s="709" t="s">
        <v>2263</v>
      </c>
      <c r="G1955" s="709" t="s">
        <v>2263</v>
      </c>
      <c r="H1955" s="709" t="s">
        <v>2263</v>
      </c>
      <c r="I1955" s="709" t="s">
        <v>2263</v>
      </c>
      <c r="J1955" s="709" t="s">
        <v>2263</v>
      </c>
      <c r="K1955" s="709" t="s">
        <v>2263</v>
      </c>
      <c r="L1955" s="709" t="s">
        <v>2263</v>
      </c>
      <c r="M1955" s="709" t="s">
        <v>2263</v>
      </c>
      <c r="N1955" s="709" t="s">
        <v>2263</v>
      </c>
      <c r="O1955" s="709" t="s">
        <v>2263</v>
      </c>
      <c r="P1955" s="709" t="s">
        <v>2263</v>
      </c>
      <c r="Q1955" s="709" t="s">
        <v>2263</v>
      </c>
      <c r="R1955" s="709" t="s">
        <v>2263</v>
      </c>
      <c r="S1955" s="709" t="s">
        <v>2263</v>
      </c>
      <c r="T1955" s="709" t="s">
        <v>2263</v>
      </c>
      <c r="U1955" s="709" t="s">
        <v>2263</v>
      </c>
      <c r="V1955" s="709" t="s">
        <v>2263</v>
      </c>
      <c r="W1955" s="709" t="s">
        <v>2263</v>
      </c>
      <c r="X1955" s="709" t="s">
        <v>2263</v>
      </c>
      <c r="Y1955" s="709" t="s">
        <v>2263</v>
      </c>
      <c r="Z1955" s="709" t="s">
        <v>2263</v>
      </c>
      <c r="AA1955" s="709" t="s">
        <v>2263</v>
      </c>
      <c r="AB1955" s="709" t="s">
        <v>2263</v>
      </c>
      <c r="AC1955" s="709" t="s">
        <v>2263</v>
      </c>
      <c r="AD1955" s="709" t="s">
        <v>2263</v>
      </c>
      <c r="AE1955" s="709" t="s">
        <v>2263</v>
      </c>
      <c r="AF1955" s="709" t="s">
        <v>2263</v>
      </c>
      <c r="AG1955" s="709" t="s">
        <v>2263</v>
      </c>
      <c r="AH1955" s="709" t="s">
        <v>2263</v>
      </c>
      <c r="AI1955" s="709" t="s">
        <v>2263</v>
      </c>
      <c r="AJ1955" s="709" t="s">
        <v>2263</v>
      </c>
      <c r="AK1955" s="709" t="s">
        <v>2263</v>
      </c>
      <c r="AL1955" s="709" t="s">
        <v>2263</v>
      </c>
      <c r="AM1955" s="709" t="s">
        <v>2263</v>
      </c>
      <c r="AN1955" s="818"/>
      <c r="AO1955" s="726"/>
      <c r="AP1955" s="726"/>
      <c r="AQ1955" s="726"/>
      <c r="AR1955" s="726"/>
      <c r="AS1955" s="726"/>
      <c r="AT1955" s="726"/>
      <c r="AU1955" s="726"/>
      <c r="AV1955" s="726"/>
      <c r="AW1955" s="726"/>
      <c r="AX1955" s="726"/>
      <c r="AY1955" s="726"/>
      <c r="AZ1955" s="726"/>
      <c r="BA1955" s="726"/>
      <c r="BB1955" s="726"/>
      <c r="BC1955" s="726"/>
      <c r="BD1955" s="726"/>
      <c r="BE1955" s="726"/>
      <c r="BF1955" s="726"/>
      <c r="BG1955" s="726"/>
      <c r="BH1955" s="726"/>
      <c r="BI1955" s="726"/>
      <c r="BJ1955" s="726"/>
      <c r="BK1955" s="726"/>
      <c r="BL1955" s="726"/>
    </row>
    <row r="1956" spans="1:64" ht="13.5" customHeight="1" outlineLevel="1" x14ac:dyDescent="0.25">
      <c r="A1956" s="818"/>
      <c r="B1956" s="819"/>
      <c r="C1956" s="823" t="s">
        <v>174</v>
      </c>
      <c r="D1956" s="819"/>
      <c r="E1956" s="716" t="s">
        <v>2773</v>
      </c>
      <c r="F1956" s="709" t="s">
        <v>2263</v>
      </c>
      <c r="G1956" s="709" t="s">
        <v>2263</v>
      </c>
      <c r="H1956" s="709" t="s">
        <v>2263</v>
      </c>
      <c r="I1956" s="709" t="s">
        <v>2263</v>
      </c>
      <c r="J1956" s="709" t="s">
        <v>2263</v>
      </c>
      <c r="K1956" s="709" t="s">
        <v>2263</v>
      </c>
      <c r="L1956" s="709" t="s">
        <v>2263</v>
      </c>
      <c r="M1956" s="709" t="s">
        <v>2263</v>
      </c>
      <c r="N1956" s="709" t="s">
        <v>2263</v>
      </c>
      <c r="O1956" s="709" t="s">
        <v>2263</v>
      </c>
      <c r="P1956" s="709" t="s">
        <v>2263</v>
      </c>
      <c r="Q1956" s="709" t="s">
        <v>2263</v>
      </c>
      <c r="R1956" s="709" t="s">
        <v>2263</v>
      </c>
      <c r="S1956" s="709" t="s">
        <v>2263</v>
      </c>
      <c r="T1956" s="709" t="s">
        <v>2263</v>
      </c>
      <c r="U1956" s="709" t="s">
        <v>2263</v>
      </c>
      <c r="V1956" s="709" t="s">
        <v>2263</v>
      </c>
      <c r="W1956" s="709" t="s">
        <v>2263</v>
      </c>
      <c r="X1956" s="709" t="s">
        <v>2263</v>
      </c>
      <c r="Y1956" s="709" t="s">
        <v>2263</v>
      </c>
      <c r="Z1956" s="709" t="s">
        <v>2263</v>
      </c>
      <c r="AA1956" s="709" t="s">
        <v>2263</v>
      </c>
      <c r="AB1956" s="709" t="s">
        <v>2263</v>
      </c>
      <c r="AC1956" s="709" t="s">
        <v>2263</v>
      </c>
      <c r="AD1956" s="709" t="s">
        <v>2263</v>
      </c>
      <c r="AE1956" s="709" t="s">
        <v>2263</v>
      </c>
      <c r="AF1956" s="709" t="s">
        <v>2263</v>
      </c>
      <c r="AG1956" s="709" t="s">
        <v>2263</v>
      </c>
      <c r="AH1956" s="709" t="s">
        <v>2263</v>
      </c>
      <c r="AI1956" s="709" t="s">
        <v>2263</v>
      </c>
      <c r="AJ1956" s="709" t="s">
        <v>2263</v>
      </c>
      <c r="AK1956" s="709" t="s">
        <v>2263</v>
      </c>
      <c r="AL1956" s="709" t="s">
        <v>2263</v>
      </c>
      <c r="AM1956" s="709" t="s">
        <v>2263</v>
      </c>
      <c r="AN1956" s="819"/>
      <c r="AO1956" s="726"/>
      <c r="AP1956" s="726"/>
      <c r="AQ1956" s="726"/>
      <c r="AR1956" s="726"/>
      <c r="AS1956" s="726"/>
      <c r="AT1956" s="726"/>
      <c r="AU1956" s="726"/>
      <c r="AV1956" s="726"/>
      <c r="AW1956" s="726"/>
      <c r="AX1956" s="726"/>
      <c r="AY1956" s="726"/>
      <c r="AZ1956" s="726"/>
      <c r="BA1956" s="726"/>
      <c r="BB1956" s="726"/>
      <c r="BC1956" s="726"/>
      <c r="BD1956" s="726"/>
      <c r="BE1956" s="726"/>
      <c r="BF1956" s="726"/>
      <c r="BG1956" s="726"/>
      <c r="BH1956" s="726"/>
      <c r="BI1956" s="726"/>
      <c r="BJ1956" s="726"/>
      <c r="BK1956" s="726"/>
      <c r="BL1956" s="726"/>
    </row>
    <row r="1957" spans="1:64" ht="13.5" customHeight="1" outlineLevel="1" x14ac:dyDescent="0.25">
      <c r="A1957" s="818"/>
      <c r="B1957" s="819"/>
      <c r="C1957" s="825" t="s">
        <v>59</v>
      </c>
      <c r="D1957" s="819"/>
      <c r="E1957" s="716" t="s">
        <v>2774</v>
      </c>
      <c r="F1957" s="709" t="s">
        <v>2263</v>
      </c>
      <c r="G1957" s="709" t="s">
        <v>2263</v>
      </c>
      <c r="H1957" s="709" t="s">
        <v>2263</v>
      </c>
      <c r="I1957" s="709" t="s">
        <v>2263</v>
      </c>
      <c r="J1957" s="709" t="s">
        <v>2263</v>
      </c>
      <c r="K1957" s="709" t="s">
        <v>2263</v>
      </c>
      <c r="L1957" s="709" t="s">
        <v>2263</v>
      </c>
      <c r="M1957" s="709" t="s">
        <v>2263</v>
      </c>
      <c r="N1957" s="709" t="s">
        <v>2263</v>
      </c>
      <c r="O1957" s="709" t="s">
        <v>2263</v>
      </c>
      <c r="P1957" s="709" t="s">
        <v>2263</v>
      </c>
      <c r="Q1957" s="709" t="s">
        <v>2263</v>
      </c>
      <c r="R1957" s="709" t="s">
        <v>2263</v>
      </c>
      <c r="S1957" s="709" t="s">
        <v>2263</v>
      </c>
      <c r="T1957" s="709" t="s">
        <v>2263</v>
      </c>
      <c r="U1957" s="709" t="s">
        <v>2263</v>
      </c>
      <c r="V1957" s="709" t="s">
        <v>2263</v>
      </c>
      <c r="W1957" s="709" t="s">
        <v>2263</v>
      </c>
      <c r="X1957" s="709" t="s">
        <v>2263</v>
      </c>
      <c r="Y1957" s="709" t="s">
        <v>2263</v>
      </c>
      <c r="Z1957" s="709" t="s">
        <v>2263</v>
      </c>
      <c r="AA1957" s="709" t="s">
        <v>2263</v>
      </c>
      <c r="AB1957" s="709" t="s">
        <v>2263</v>
      </c>
      <c r="AC1957" s="709" t="s">
        <v>2263</v>
      </c>
      <c r="AD1957" s="709" t="s">
        <v>2263</v>
      </c>
      <c r="AE1957" s="709" t="s">
        <v>2263</v>
      </c>
      <c r="AF1957" s="709" t="s">
        <v>2263</v>
      </c>
      <c r="AG1957" s="709" t="s">
        <v>2263</v>
      </c>
      <c r="AH1957" s="709" t="s">
        <v>2263</v>
      </c>
      <c r="AI1957" s="709" t="s">
        <v>2263</v>
      </c>
      <c r="AJ1957" s="709" t="s">
        <v>2263</v>
      </c>
      <c r="AK1957" s="709" t="s">
        <v>2263</v>
      </c>
      <c r="AL1957" s="709" t="s">
        <v>2263</v>
      </c>
      <c r="AM1957" s="709" t="s">
        <v>2263</v>
      </c>
      <c r="AN1957" s="819"/>
      <c r="AO1957" s="726"/>
      <c r="AP1957" s="726"/>
      <c r="AQ1957" s="726"/>
      <c r="AR1957" s="726"/>
      <c r="AS1957" s="726"/>
      <c r="AT1957" s="726"/>
      <c r="AU1957" s="726"/>
      <c r="AV1957" s="726"/>
      <c r="AW1957" s="726"/>
      <c r="AX1957" s="726"/>
      <c r="AY1957" s="726"/>
      <c r="AZ1957" s="726"/>
      <c r="BA1957" s="726"/>
      <c r="BB1957" s="726"/>
      <c r="BC1957" s="726"/>
      <c r="BD1957" s="726"/>
      <c r="BE1957" s="726"/>
      <c r="BF1957" s="726"/>
      <c r="BG1957" s="726"/>
      <c r="BH1957" s="726"/>
      <c r="BI1957" s="726"/>
      <c r="BJ1957" s="726"/>
      <c r="BK1957" s="726"/>
      <c r="BL1957" s="726"/>
    </row>
    <row r="1958" spans="1:64" ht="13.5" customHeight="1" outlineLevel="1" x14ac:dyDescent="0.25">
      <c r="A1958" s="818"/>
      <c r="B1958" s="819"/>
      <c r="C1958" s="836" t="s">
        <v>1766</v>
      </c>
      <c r="D1958" s="819"/>
      <c r="E1958" s="716" t="s">
        <v>2775</v>
      </c>
      <c r="F1958" s="709" t="s">
        <v>2263</v>
      </c>
      <c r="G1958" s="709" t="s">
        <v>2263</v>
      </c>
      <c r="H1958" s="709" t="s">
        <v>2263</v>
      </c>
      <c r="I1958" s="709" t="s">
        <v>2263</v>
      </c>
      <c r="J1958" s="709" t="s">
        <v>2263</v>
      </c>
      <c r="K1958" s="709" t="s">
        <v>2263</v>
      </c>
      <c r="L1958" s="709" t="s">
        <v>2263</v>
      </c>
      <c r="M1958" s="709" t="s">
        <v>2263</v>
      </c>
      <c r="N1958" s="709" t="s">
        <v>2263</v>
      </c>
      <c r="O1958" s="709" t="s">
        <v>2263</v>
      </c>
      <c r="P1958" s="709" t="s">
        <v>2263</v>
      </c>
      <c r="Q1958" s="709" t="s">
        <v>2263</v>
      </c>
      <c r="R1958" s="709" t="s">
        <v>2263</v>
      </c>
      <c r="S1958" s="709" t="s">
        <v>2263</v>
      </c>
      <c r="T1958" s="709" t="s">
        <v>2263</v>
      </c>
      <c r="U1958" s="709" t="s">
        <v>2263</v>
      </c>
      <c r="V1958" s="709" t="s">
        <v>2263</v>
      </c>
      <c r="W1958" s="709" t="s">
        <v>2263</v>
      </c>
      <c r="X1958" s="709" t="s">
        <v>2263</v>
      </c>
      <c r="Y1958" s="709" t="s">
        <v>2263</v>
      </c>
      <c r="Z1958" s="709" t="s">
        <v>2263</v>
      </c>
      <c r="AA1958" s="709" t="s">
        <v>2263</v>
      </c>
      <c r="AB1958" s="709" t="s">
        <v>2263</v>
      </c>
      <c r="AC1958" s="709" t="s">
        <v>2263</v>
      </c>
      <c r="AD1958" s="709" t="s">
        <v>2263</v>
      </c>
      <c r="AE1958" s="709" t="s">
        <v>2263</v>
      </c>
      <c r="AF1958" s="709" t="s">
        <v>2263</v>
      </c>
      <c r="AG1958" s="709" t="s">
        <v>2263</v>
      </c>
      <c r="AH1958" s="709" t="s">
        <v>2263</v>
      </c>
      <c r="AI1958" s="709" t="s">
        <v>2263</v>
      </c>
      <c r="AJ1958" s="709" t="s">
        <v>2263</v>
      </c>
      <c r="AK1958" s="709" t="s">
        <v>2263</v>
      </c>
      <c r="AL1958" s="709" t="s">
        <v>2263</v>
      </c>
      <c r="AM1958" s="709" t="s">
        <v>2263</v>
      </c>
      <c r="AN1958" s="819"/>
      <c r="AO1958" s="726"/>
      <c r="AP1958" s="726"/>
      <c r="AQ1958" s="726"/>
      <c r="AR1958" s="726"/>
      <c r="AS1958" s="726"/>
      <c r="AT1958" s="726"/>
      <c r="AU1958" s="726"/>
      <c r="AV1958" s="726"/>
      <c r="AW1958" s="726"/>
      <c r="AX1958" s="726"/>
      <c r="AY1958" s="726"/>
      <c r="AZ1958" s="726"/>
      <c r="BA1958" s="726"/>
      <c r="BB1958" s="726"/>
      <c r="BC1958" s="726"/>
      <c r="BD1958" s="726"/>
      <c r="BE1958" s="726"/>
      <c r="BF1958" s="726"/>
      <c r="BG1958" s="726"/>
      <c r="BH1958" s="726"/>
      <c r="BI1958" s="726"/>
      <c r="BJ1958" s="726"/>
      <c r="BK1958" s="726"/>
      <c r="BL1958" s="726"/>
    </row>
    <row r="1959" spans="1:64" ht="13.5" customHeight="1" outlineLevel="1" x14ac:dyDescent="0.25">
      <c r="A1959" s="818"/>
      <c r="B1959" s="819"/>
      <c r="C1959" s="836" t="s">
        <v>1767</v>
      </c>
      <c r="D1959" s="819"/>
      <c r="E1959" s="716" t="s">
        <v>2776</v>
      </c>
      <c r="F1959" s="709" t="s">
        <v>2263</v>
      </c>
      <c r="G1959" s="709" t="s">
        <v>2263</v>
      </c>
      <c r="H1959" s="709" t="s">
        <v>2263</v>
      </c>
      <c r="I1959" s="709" t="s">
        <v>2263</v>
      </c>
      <c r="J1959" s="709" t="s">
        <v>2263</v>
      </c>
      <c r="K1959" s="709" t="s">
        <v>2263</v>
      </c>
      <c r="L1959" s="709" t="s">
        <v>2263</v>
      </c>
      <c r="M1959" s="709" t="s">
        <v>2263</v>
      </c>
      <c r="N1959" s="709" t="s">
        <v>2263</v>
      </c>
      <c r="O1959" s="709" t="s">
        <v>2263</v>
      </c>
      <c r="P1959" s="709" t="s">
        <v>2263</v>
      </c>
      <c r="Q1959" s="709" t="s">
        <v>2263</v>
      </c>
      <c r="R1959" s="709" t="s">
        <v>2263</v>
      </c>
      <c r="S1959" s="709" t="s">
        <v>2263</v>
      </c>
      <c r="T1959" s="709" t="s">
        <v>2263</v>
      </c>
      <c r="U1959" s="709" t="s">
        <v>2263</v>
      </c>
      <c r="V1959" s="709" t="s">
        <v>2263</v>
      </c>
      <c r="W1959" s="709" t="s">
        <v>2263</v>
      </c>
      <c r="X1959" s="709" t="s">
        <v>2263</v>
      </c>
      <c r="Y1959" s="709" t="s">
        <v>2263</v>
      </c>
      <c r="Z1959" s="709" t="s">
        <v>2263</v>
      </c>
      <c r="AA1959" s="709" t="s">
        <v>2263</v>
      </c>
      <c r="AB1959" s="709" t="s">
        <v>2263</v>
      </c>
      <c r="AC1959" s="709" t="s">
        <v>2263</v>
      </c>
      <c r="AD1959" s="709" t="s">
        <v>2263</v>
      </c>
      <c r="AE1959" s="709" t="s">
        <v>2263</v>
      </c>
      <c r="AF1959" s="709" t="s">
        <v>2263</v>
      </c>
      <c r="AG1959" s="709" t="s">
        <v>2263</v>
      </c>
      <c r="AH1959" s="709" t="s">
        <v>2263</v>
      </c>
      <c r="AI1959" s="709" t="s">
        <v>2263</v>
      </c>
      <c r="AJ1959" s="709" t="s">
        <v>2263</v>
      </c>
      <c r="AK1959" s="709" t="s">
        <v>2263</v>
      </c>
      <c r="AL1959" s="709" t="s">
        <v>2263</v>
      </c>
      <c r="AM1959" s="709" t="s">
        <v>2263</v>
      </c>
      <c r="AN1959" s="819"/>
      <c r="AO1959" s="726"/>
      <c r="AP1959" s="726"/>
      <c r="AQ1959" s="726"/>
      <c r="AR1959" s="726"/>
      <c r="AS1959" s="726"/>
      <c r="AT1959" s="726"/>
      <c r="AU1959" s="726"/>
      <c r="AV1959" s="726"/>
      <c r="AW1959" s="726"/>
      <c r="AX1959" s="726"/>
      <c r="AY1959" s="726"/>
      <c r="AZ1959" s="726"/>
      <c r="BA1959" s="726"/>
      <c r="BB1959" s="726"/>
      <c r="BC1959" s="726"/>
      <c r="BD1959" s="726"/>
      <c r="BE1959" s="726"/>
      <c r="BF1959" s="726"/>
      <c r="BG1959" s="726"/>
      <c r="BH1959" s="726"/>
      <c r="BI1959" s="726"/>
      <c r="BJ1959" s="726"/>
      <c r="BK1959" s="726"/>
      <c r="BL1959" s="726"/>
    </row>
    <row r="1960" spans="1:64" ht="13.5" customHeight="1" outlineLevel="1" x14ac:dyDescent="0.25">
      <c r="A1960" s="818"/>
      <c r="B1960" s="819"/>
      <c r="C1960" s="836" t="s">
        <v>205</v>
      </c>
      <c r="D1960" s="819"/>
      <c r="E1960" s="716" t="s">
        <v>2777</v>
      </c>
      <c r="F1960" s="709" t="s">
        <v>2263</v>
      </c>
      <c r="G1960" s="709" t="s">
        <v>2263</v>
      </c>
      <c r="H1960" s="709" t="s">
        <v>2263</v>
      </c>
      <c r="I1960" s="709" t="s">
        <v>2263</v>
      </c>
      <c r="J1960" s="709" t="s">
        <v>2263</v>
      </c>
      <c r="K1960" s="709" t="s">
        <v>2263</v>
      </c>
      <c r="L1960" s="709" t="s">
        <v>2263</v>
      </c>
      <c r="M1960" s="709" t="s">
        <v>2263</v>
      </c>
      <c r="N1960" s="709" t="s">
        <v>2263</v>
      </c>
      <c r="O1960" s="709" t="s">
        <v>2263</v>
      </c>
      <c r="P1960" s="709" t="s">
        <v>2263</v>
      </c>
      <c r="Q1960" s="709" t="s">
        <v>2263</v>
      </c>
      <c r="R1960" s="709" t="s">
        <v>2263</v>
      </c>
      <c r="S1960" s="709" t="s">
        <v>2263</v>
      </c>
      <c r="T1960" s="709" t="s">
        <v>2263</v>
      </c>
      <c r="U1960" s="709" t="s">
        <v>2263</v>
      </c>
      <c r="V1960" s="709" t="s">
        <v>2263</v>
      </c>
      <c r="W1960" s="709" t="s">
        <v>2263</v>
      </c>
      <c r="X1960" s="709" t="s">
        <v>2263</v>
      </c>
      <c r="Y1960" s="709" t="s">
        <v>2263</v>
      </c>
      <c r="Z1960" s="709" t="s">
        <v>2263</v>
      </c>
      <c r="AA1960" s="709" t="s">
        <v>2263</v>
      </c>
      <c r="AB1960" s="709" t="s">
        <v>2263</v>
      </c>
      <c r="AC1960" s="709" t="s">
        <v>2263</v>
      </c>
      <c r="AD1960" s="709" t="s">
        <v>2263</v>
      </c>
      <c r="AE1960" s="709" t="s">
        <v>2263</v>
      </c>
      <c r="AF1960" s="709" t="s">
        <v>2263</v>
      </c>
      <c r="AG1960" s="709" t="s">
        <v>2263</v>
      </c>
      <c r="AH1960" s="709" t="s">
        <v>2263</v>
      </c>
      <c r="AI1960" s="709" t="s">
        <v>2263</v>
      </c>
      <c r="AJ1960" s="709" t="s">
        <v>2263</v>
      </c>
      <c r="AK1960" s="709" t="s">
        <v>2263</v>
      </c>
      <c r="AL1960" s="709" t="s">
        <v>2263</v>
      </c>
      <c r="AM1960" s="709" t="s">
        <v>2263</v>
      </c>
      <c r="AN1960" s="819"/>
      <c r="AO1960" s="726"/>
      <c r="AP1960" s="726"/>
      <c r="AQ1960" s="726"/>
      <c r="AR1960" s="726"/>
      <c r="AS1960" s="726"/>
      <c r="AT1960" s="726"/>
      <c r="AU1960" s="726"/>
      <c r="AV1960" s="726"/>
      <c r="AW1960" s="726"/>
      <c r="AX1960" s="726"/>
      <c r="AY1960" s="726"/>
      <c r="AZ1960" s="726"/>
      <c r="BA1960" s="726"/>
      <c r="BB1960" s="726"/>
      <c r="BC1960" s="726"/>
      <c r="BD1960" s="726"/>
      <c r="BE1960" s="726"/>
      <c r="BF1960" s="726"/>
      <c r="BG1960" s="726"/>
      <c r="BH1960" s="726"/>
      <c r="BI1960" s="726"/>
      <c r="BJ1960" s="726"/>
      <c r="BK1960" s="726"/>
      <c r="BL1960" s="726"/>
    </row>
    <row r="1961" spans="1:64" ht="13.5" customHeight="1" outlineLevel="1" x14ac:dyDescent="0.25">
      <c r="A1961" s="818"/>
      <c r="B1961" s="819"/>
      <c r="C1961" s="836" t="s">
        <v>438</v>
      </c>
      <c r="D1961" s="819"/>
      <c r="E1961" s="716" t="s">
        <v>2778</v>
      </c>
      <c r="F1961" s="709" t="s">
        <v>2263</v>
      </c>
      <c r="G1961" s="709" t="s">
        <v>2263</v>
      </c>
      <c r="H1961" s="709" t="s">
        <v>2263</v>
      </c>
      <c r="I1961" s="709" t="s">
        <v>2263</v>
      </c>
      <c r="J1961" s="709" t="s">
        <v>2263</v>
      </c>
      <c r="K1961" s="709" t="s">
        <v>2263</v>
      </c>
      <c r="L1961" s="709" t="s">
        <v>2263</v>
      </c>
      <c r="M1961" s="709" t="s">
        <v>2263</v>
      </c>
      <c r="N1961" s="709" t="s">
        <v>2263</v>
      </c>
      <c r="O1961" s="709" t="s">
        <v>2263</v>
      </c>
      <c r="P1961" s="709" t="s">
        <v>2263</v>
      </c>
      <c r="Q1961" s="709" t="s">
        <v>2263</v>
      </c>
      <c r="R1961" s="709" t="s">
        <v>2263</v>
      </c>
      <c r="S1961" s="709" t="s">
        <v>2263</v>
      </c>
      <c r="T1961" s="709" t="s">
        <v>2263</v>
      </c>
      <c r="U1961" s="709" t="s">
        <v>2263</v>
      </c>
      <c r="V1961" s="709" t="s">
        <v>2263</v>
      </c>
      <c r="W1961" s="709" t="s">
        <v>2263</v>
      </c>
      <c r="X1961" s="709" t="s">
        <v>2263</v>
      </c>
      <c r="Y1961" s="709" t="s">
        <v>2263</v>
      </c>
      <c r="Z1961" s="709" t="s">
        <v>2263</v>
      </c>
      <c r="AA1961" s="709" t="s">
        <v>2263</v>
      </c>
      <c r="AB1961" s="709" t="s">
        <v>2263</v>
      </c>
      <c r="AC1961" s="709" t="s">
        <v>2263</v>
      </c>
      <c r="AD1961" s="709" t="s">
        <v>2263</v>
      </c>
      <c r="AE1961" s="709" t="s">
        <v>2263</v>
      </c>
      <c r="AF1961" s="709" t="s">
        <v>2263</v>
      </c>
      <c r="AG1961" s="709" t="s">
        <v>2263</v>
      </c>
      <c r="AH1961" s="709" t="s">
        <v>2263</v>
      </c>
      <c r="AI1961" s="709" t="s">
        <v>2263</v>
      </c>
      <c r="AJ1961" s="709" t="s">
        <v>2263</v>
      </c>
      <c r="AK1961" s="709" t="s">
        <v>2263</v>
      </c>
      <c r="AL1961" s="709" t="s">
        <v>2263</v>
      </c>
      <c r="AM1961" s="709" t="s">
        <v>2263</v>
      </c>
      <c r="AN1961" s="819"/>
      <c r="AO1961" s="726"/>
      <c r="AP1961" s="726"/>
      <c r="AQ1961" s="726"/>
      <c r="AR1961" s="726"/>
      <c r="AS1961" s="726"/>
      <c r="AT1961" s="726"/>
      <c r="AU1961" s="726"/>
      <c r="AV1961" s="726"/>
      <c r="AW1961" s="726"/>
      <c r="AX1961" s="726"/>
      <c r="AY1961" s="726"/>
      <c r="AZ1961" s="726"/>
      <c r="BA1961" s="726"/>
      <c r="BB1961" s="726"/>
      <c r="BC1961" s="726"/>
      <c r="BD1961" s="726"/>
      <c r="BE1961" s="726"/>
      <c r="BF1961" s="726"/>
      <c r="BG1961" s="726"/>
      <c r="BH1961" s="726"/>
      <c r="BI1961" s="726"/>
      <c r="BJ1961" s="726"/>
      <c r="BK1961" s="726"/>
      <c r="BL1961" s="726"/>
    </row>
    <row r="1962" spans="1:64" ht="13.5" customHeight="1" outlineLevel="1" x14ac:dyDescent="0.25">
      <c r="A1962" s="818"/>
      <c r="B1962" s="819"/>
      <c r="C1962" s="836" t="s">
        <v>1768</v>
      </c>
      <c r="D1962" s="819"/>
      <c r="E1962" s="716" t="s">
        <v>2779</v>
      </c>
      <c r="F1962" s="709" t="s">
        <v>2263</v>
      </c>
      <c r="G1962" s="709" t="s">
        <v>2263</v>
      </c>
      <c r="H1962" s="709" t="s">
        <v>2263</v>
      </c>
      <c r="I1962" s="709" t="s">
        <v>2263</v>
      </c>
      <c r="J1962" s="709" t="s">
        <v>2263</v>
      </c>
      <c r="K1962" s="709" t="s">
        <v>2263</v>
      </c>
      <c r="L1962" s="709" t="s">
        <v>2263</v>
      </c>
      <c r="M1962" s="709" t="s">
        <v>2263</v>
      </c>
      <c r="N1962" s="709" t="s">
        <v>2263</v>
      </c>
      <c r="O1962" s="709" t="s">
        <v>2263</v>
      </c>
      <c r="P1962" s="709" t="s">
        <v>2263</v>
      </c>
      <c r="Q1962" s="709" t="s">
        <v>2263</v>
      </c>
      <c r="R1962" s="709" t="s">
        <v>2263</v>
      </c>
      <c r="S1962" s="709" t="s">
        <v>2263</v>
      </c>
      <c r="T1962" s="709" t="s">
        <v>2263</v>
      </c>
      <c r="U1962" s="709" t="s">
        <v>2263</v>
      </c>
      <c r="V1962" s="709" t="s">
        <v>2263</v>
      </c>
      <c r="W1962" s="709" t="s">
        <v>2263</v>
      </c>
      <c r="X1962" s="709" t="s">
        <v>2263</v>
      </c>
      <c r="Y1962" s="709" t="s">
        <v>2263</v>
      </c>
      <c r="Z1962" s="709" t="s">
        <v>2263</v>
      </c>
      <c r="AA1962" s="709" t="s">
        <v>2263</v>
      </c>
      <c r="AB1962" s="709" t="s">
        <v>2263</v>
      </c>
      <c r="AC1962" s="709" t="s">
        <v>2263</v>
      </c>
      <c r="AD1962" s="709" t="s">
        <v>2263</v>
      </c>
      <c r="AE1962" s="709" t="s">
        <v>2263</v>
      </c>
      <c r="AF1962" s="709" t="s">
        <v>2263</v>
      </c>
      <c r="AG1962" s="709" t="s">
        <v>2263</v>
      </c>
      <c r="AH1962" s="709" t="s">
        <v>2263</v>
      </c>
      <c r="AI1962" s="709" t="s">
        <v>2263</v>
      </c>
      <c r="AJ1962" s="709" t="s">
        <v>2263</v>
      </c>
      <c r="AK1962" s="709" t="s">
        <v>2263</v>
      </c>
      <c r="AL1962" s="709" t="s">
        <v>2263</v>
      </c>
      <c r="AM1962" s="709" t="s">
        <v>2263</v>
      </c>
      <c r="AN1962" s="819"/>
      <c r="AO1962" s="726"/>
      <c r="AP1962" s="726"/>
      <c r="AQ1962" s="726"/>
      <c r="AR1962" s="726"/>
      <c r="AS1962" s="726"/>
      <c r="AT1962" s="726"/>
      <c r="AU1962" s="726"/>
      <c r="AV1962" s="726"/>
      <c r="AW1962" s="726"/>
      <c r="AX1962" s="726"/>
      <c r="AY1962" s="726"/>
      <c r="AZ1962" s="726"/>
      <c r="BA1962" s="726"/>
      <c r="BB1962" s="726"/>
      <c r="BC1962" s="726"/>
      <c r="BD1962" s="726"/>
      <c r="BE1962" s="726"/>
      <c r="BF1962" s="726"/>
      <c r="BG1962" s="726"/>
      <c r="BH1962" s="726"/>
      <c r="BI1962" s="726"/>
      <c r="BJ1962" s="726"/>
      <c r="BK1962" s="726"/>
      <c r="BL1962" s="726"/>
    </row>
    <row r="1963" spans="1:64" ht="13.5" customHeight="1" outlineLevel="1" x14ac:dyDescent="0.25">
      <c r="A1963" s="818"/>
      <c r="B1963" s="819"/>
      <c r="C1963" s="825" t="s">
        <v>440</v>
      </c>
      <c r="D1963" s="819"/>
      <c r="E1963" s="716" t="s">
        <v>2780</v>
      </c>
      <c r="F1963" s="709" t="s">
        <v>2263</v>
      </c>
      <c r="G1963" s="709" t="s">
        <v>2263</v>
      </c>
      <c r="H1963" s="709" t="s">
        <v>2263</v>
      </c>
      <c r="I1963" s="709" t="s">
        <v>2263</v>
      </c>
      <c r="J1963" s="709" t="s">
        <v>2263</v>
      </c>
      <c r="K1963" s="709" t="s">
        <v>2263</v>
      </c>
      <c r="L1963" s="709" t="s">
        <v>2263</v>
      </c>
      <c r="M1963" s="709" t="s">
        <v>2263</v>
      </c>
      <c r="N1963" s="709" t="s">
        <v>2263</v>
      </c>
      <c r="O1963" s="709" t="s">
        <v>2263</v>
      </c>
      <c r="P1963" s="709" t="s">
        <v>2263</v>
      </c>
      <c r="Q1963" s="709" t="s">
        <v>2263</v>
      </c>
      <c r="R1963" s="709" t="s">
        <v>2263</v>
      </c>
      <c r="S1963" s="709" t="s">
        <v>2263</v>
      </c>
      <c r="T1963" s="709" t="s">
        <v>2263</v>
      </c>
      <c r="U1963" s="709" t="s">
        <v>2263</v>
      </c>
      <c r="V1963" s="709" t="s">
        <v>2263</v>
      </c>
      <c r="W1963" s="709" t="s">
        <v>2263</v>
      </c>
      <c r="X1963" s="709" t="s">
        <v>2263</v>
      </c>
      <c r="Y1963" s="709" t="s">
        <v>2263</v>
      </c>
      <c r="Z1963" s="709" t="s">
        <v>2263</v>
      </c>
      <c r="AA1963" s="709" t="s">
        <v>2263</v>
      </c>
      <c r="AB1963" s="709" t="s">
        <v>2263</v>
      </c>
      <c r="AC1963" s="709" t="s">
        <v>2263</v>
      </c>
      <c r="AD1963" s="709" t="s">
        <v>2263</v>
      </c>
      <c r="AE1963" s="709" t="s">
        <v>2263</v>
      </c>
      <c r="AF1963" s="709" t="s">
        <v>2263</v>
      </c>
      <c r="AG1963" s="709" t="s">
        <v>2263</v>
      </c>
      <c r="AH1963" s="709" t="s">
        <v>2263</v>
      </c>
      <c r="AI1963" s="709" t="s">
        <v>2263</v>
      </c>
      <c r="AJ1963" s="709" t="s">
        <v>2263</v>
      </c>
      <c r="AK1963" s="709" t="s">
        <v>2263</v>
      </c>
      <c r="AL1963" s="709" t="s">
        <v>2263</v>
      </c>
      <c r="AM1963" s="709" t="s">
        <v>2263</v>
      </c>
      <c r="AN1963" s="819"/>
      <c r="AO1963" s="726"/>
      <c r="AP1963" s="726"/>
      <c r="AQ1963" s="726"/>
      <c r="AR1963" s="726"/>
      <c r="AS1963" s="726"/>
      <c r="AT1963" s="726"/>
      <c r="AU1963" s="726"/>
      <c r="AV1963" s="726"/>
      <c r="AW1963" s="726"/>
      <c r="AX1963" s="726"/>
      <c r="AY1963" s="726"/>
      <c r="AZ1963" s="726"/>
      <c r="BA1963" s="726"/>
      <c r="BB1963" s="726"/>
      <c r="BC1963" s="726"/>
      <c r="BD1963" s="726"/>
      <c r="BE1963" s="726"/>
      <c r="BF1963" s="726"/>
      <c r="BG1963" s="726"/>
      <c r="BH1963" s="726"/>
      <c r="BI1963" s="726"/>
      <c r="BJ1963" s="726"/>
      <c r="BK1963" s="726"/>
      <c r="BL1963" s="726"/>
    </row>
    <row r="1964" spans="1:64" ht="13.5" customHeight="1" outlineLevel="1" x14ac:dyDescent="0.25">
      <c r="A1964" s="818"/>
      <c r="B1964" s="819"/>
      <c r="C1964" s="836" t="s">
        <v>1769</v>
      </c>
      <c r="D1964" s="819"/>
      <c r="E1964" s="716" t="s">
        <v>2781</v>
      </c>
      <c r="F1964" s="709" t="s">
        <v>2263</v>
      </c>
      <c r="G1964" s="709" t="s">
        <v>2263</v>
      </c>
      <c r="H1964" s="709" t="s">
        <v>2263</v>
      </c>
      <c r="I1964" s="709" t="s">
        <v>2263</v>
      </c>
      <c r="J1964" s="709" t="s">
        <v>2263</v>
      </c>
      <c r="K1964" s="709" t="s">
        <v>2263</v>
      </c>
      <c r="L1964" s="709" t="s">
        <v>2263</v>
      </c>
      <c r="M1964" s="709" t="s">
        <v>2263</v>
      </c>
      <c r="N1964" s="709" t="s">
        <v>2263</v>
      </c>
      <c r="O1964" s="709" t="s">
        <v>2263</v>
      </c>
      <c r="P1964" s="709" t="s">
        <v>2263</v>
      </c>
      <c r="Q1964" s="709" t="s">
        <v>2263</v>
      </c>
      <c r="R1964" s="709" t="s">
        <v>2263</v>
      </c>
      <c r="S1964" s="709" t="s">
        <v>2263</v>
      </c>
      <c r="T1964" s="709" t="s">
        <v>2263</v>
      </c>
      <c r="U1964" s="709" t="s">
        <v>2263</v>
      </c>
      <c r="V1964" s="709" t="s">
        <v>2263</v>
      </c>
      <c r="W1964" s="709" t="s">
        <v>2263</v>
      </c>
      <c r="X1964" s="709" t="s">
        <v>2263</v>
      </c>
      <c r="Y1964" s="709" t="s">
        <v>2263</v>
      </c>
      <c r="Z1964" s="709" t="s">
        <v>2263</v>
      </c>
      <c r="AA1964" s="709" t="s">
        <v>2263</v>
      </c>
      <c r="AB1964" s="709" t="s">
        <v>2263</v>
      </c>
      <c r="AC1964" s="709" t="s">
        <v>2263</v>
      </c>
      <c r="AD1964" s="709" t="s">
        <v>2263</v>
      </c>
      <c r="AE1964" s="709" t="s">
        <v>2263</v>
      </c>
      <c r="AF1964" s="709" t="s">
        <v>2263</v>
      </c>
      <c r="AG1964" s="709" t="s">
        <v>2263</v>
      </c>
      <c r="AH1964" s="709" t="s">
        <v>2263</v>
      </c>
      <c r="AI1964" s="709" t="s">
        <v>2263</v>
      </c>
      <c r="AJ1964" s="709" t="s">
        <v>2263</v>
      </c>
      <c r="AK1964" s="709" t="s">
        <v>2263</v>
      </c>
      <c r="AL1964" s="709" t="s">
        <v>2263</v>
      </c>
      <c r="AM1964" s="709" t="s">
        <v>2263</v>
      </c>
      <c r="AN1964" s="819"/>
      <c r="AO1964" s="726"/>
      <c r="AP1964" s="726"/>
      <c r="AQ1964" s="726"/>
      <c r="AR1964" s="726"/>
      <c r="AS1964" s="726"/>
      <c r="AT1964" s="726"/>
      <c r="AU1964" s="726"/>
      <c r="AV1964" s="726"/>
      <c r="AW1964" s="726"/>
      <c r="AX1964" s="726"/>
      <c r="AY1964" s="726"/>
      <c r="AZ1964" s="726"/>
      <c r="BA1964" s="726"/>
      <c r="BB1964" s="726"/>
      <c r="BC1964" s="726"/>
      <c r="BD1964" s="726"/>
      <c r="BE1964" s="726"/>
      <c r="BF1964" s="726"/>
      <c r="BG1964" s="726"/>
      <c r="BH1964" s="726"/>
      <c r="BI1964" s="726"/>
      <c r="BJ1964" s="726"/>
      <c r="BK1964" s="726"/>
      <c r="BL1964" s="726"/>
    </row>
    <row r="1965" spans="1:64" ht="13.5" customHeight="1" outlineLevel="1" x14ac:dyDescent="0.25">
      <c r="A1965" s="818"/>
      <c r="B1965" s="819"/>
      <c r="C1965" s="836" t="s">
        <v>1723</v>
      </c>
      <c r="D1965" s="819"/>
      <c r="E1965" s="716" t="s">
        <v>2782</v>
      </c>
      <c r="F1965" s="709" t="s">
        <v>2263</v>
      </c>
      <c r="G1965" s="709" t="s">
        <v>2263</v>
      </c>
      <c r="H1965" s="709" t="s">
        <v>2263</v>
      </c>
      <c r="I1965" s="709" t="s">
        <v>2263</v>
      </c>
      <c r="J1965" s="709" t="s">
        <v>2263</v>
      </c>
      <c r="K1965" s="709" t="s">
        <v>2263</v>
      </c>
      <c r="L1965" s="709" t="s">
        <v>2263</v>
      </c>
      <c r="M1965" s="709" t="s">
        <v>2263</v>
      </c>
      <c r="N1965" s="709" t="s">
        <v>2263</v>
      </c>
      <c r="O1965" s="709" t="s">
        <v>2263</v>
      </c>
      <c r="P1965" s="709" t="s">
        <v>2263</v>
      </c>
      <c r="Q1965" s="709" t="s">
        <v>2263</v>
      </c>
      <c r="R1965" s="709" t="s">
        <v>2263</v>
      </c>
      <c r="S1965" s="709" t="s">
        <v>2263</v>
      </c>
      <c r="T1965" s="709" t="s">
        <v>2263</v>
      </c>
      <c r="U1965" s="709" t="s">
        <v>2263</v>
      </c>
      <c r="V1965" s="709" t="s">
        <v>2263</v>
      </c>
      <c r="W1965" s="709" t="s">
        <v>2263</v>
      </c>
      <c r="X1965" s="709" t="s">
        <v>2263</v>
      </c>
      <c r="Y1965" s="709" t="s">
        <v>2263</v>
      </c>
      <c r="Z1965" s="709" t="s">
        <v>2263</v>
      </c>
      <c r="AA1965" s="709" t="s">
        <v>2263</v>
      </c>
      <c r="AB1965" s="709" t="s">
        <v>2263</v>
      </c>
      <c r="AC1965" s="709" t="s">
        <v>2263</v>
      </c>
      <c r="AD1965" s="709" t="s">
        <v>2263</v>
      </c>
      <c r="AE1965" s="709" t="s">
        <v>2263</v>
      </c>
      <c r="AF1965" s="709" t="s">
        <v>2263</v>
      </c>
      <c r="AG1965" s="709" t="s">
        <v>2263</v>
      </c>
      <c r="AH1965" s="709" t="s">
        <v>2263</v>
      </c>
      <c r="AI1965" s="709" t="s">
        <v>2263</v>
      </c>
      <c r="AJ1965" s="709" t="s">
        <v>2263</v>
      </c>
      <c r="AK1965" s="709" t="s">
        <v>2263</v>
      </c>
      <c r="AL1965" s="709" t="s">
        <v>2263</v>
      </c>
      <c r="AM1965" s="709" t="s">
        <v>2263</v>
      </c>
      <c r="AN1965" s="819"/>
      <c r="AO1965" s="726"/>
      <c r="AP1965" s="726"/>
      <c r="AQ1965" s="726"/>
      <c r="AR1965" s="726"/>
      <c r="AS1965" s="726"/>
      <c r="AT1965" s="726"/>
      <c r="AU1965" s="726"/>
      <c r="AV1965" s="726"/>
      <c r="AW1965" s="726"/>
      <c r="AX1965" s="726"/>
      <c r="AY1965" s="726"/>
      <c r="AZ1965" s="726"/>
      <c r="BA1965" s="726"/>
      <c r="BB1965" s="726"/>
      <c r="BC1965" s="726"/>
      <c r="BD1965" s="726"/>
      <c r="BE1965" s="726"/>
      <c r="BF1965" s="726"/>
      <c r="BG1965" s="726"/>
      <c r="BH1965" s="726"/>
      <c r="BI1965" s="726"/>
      <c r="BJ1965" s="726"/>
      <c r="BK1965" s="726"/>
      <c r="BL1965" s="726"/>
    </row>
    <row r="1966" spans="1:64" ht="13.5" customHeight="1" outlineLevel="1" x14ac:dyDescent="0.25">
      <c r="A1966" s="818"/>
      <c r="B1966" s="819"/>
      <c r="C1966" s="836" t="s">
        <v>1770</v>
      </c>
      <c r="D1966" s="819"/>
      <c r="E1966" s="716" t="s">
        <v>2783</v>
      </c>
      <c r="F1966" s="709" t="s">
        <v>2263</v>
      </c>
      <c r="G1966" s="709" t="s">
        <v>2263</v>
      </c>
      <c r="H1966" s="709" t="s">
        <v>2263</v>
      </c>
      <c r="I1966" s="709" t="s">
        <v>2263</v>
      </c>
      <c r="J1966" s="709" t="s">
        <v>2263</v>
      </c>
      <c r="K1966" s="709" t="s">
        <v>2263</v>
      </c>
      <c r="L1966" s="709" t="s">
        <v>2263</v>
      </c>
      <c r="M1966" s="709" t="s">
        <v>2263</v>
      </c>
      <c r="N1966" s="709" t="s">
        <v>2263</v>
      </c>
      <c r="O1966" s="709" t="s">
        <v>2263</v>
      </c>
      <c r="P1966" s="709" t="s">
        <v>2263</v>
      </c>
      <c r="Q1966" s="709" t="s">
        <v>2263</v>
      </c>
      <c r="R1966" s="709" t="s">
        <v>2263</v>
      </c>
      <c r="S1966" s="709" t="s">
        <v>2263</v>
      </c>
      <c r="T1966" s="709" t="s">
        <v>2263</v>
      </c>
      <c r="U1966" s="709" t="s">
        <v>2263</v>
      </c>
      <c r="V1966" s="709" t="s">
        <v>2263</v>
      </c>
      <c r="W1966" s="709" t="s">
        <v>2263</v>
      </c>
      <c r="X1966" s="709" t="s">
        <v>2263</v>
      </c>
      <c r="Y1966" s="709" t="s">
        <v>2263</v>
      </c>
      <c r="Z1966" s="709" t="s">
        <v>2263</v>
      </c>
      <c r="AA1966" s="709" t="s">
        <v>2263</v>
      </c>
      <c r="AB1966" s="709" t="s">
        <v>2263</v>
      </c>
      <c r="AC1966" s="709" t="s">
        <v>2263</v>
      </c>
      <c r="AD1966" s="709" t="s">
        <v>2263</v>
      </c>
      <c r="AE1966" s="709" t="s">
        <v>2263</v>
      </c>
      <c r="AF1966" s="709" t="s">
        <v>2263</v>
      </c>
      <c r="AG1966" s="709" t="s">
        <v>2263</v>
      </c>
      <c r="AH1966" s="709" t="s">
        <v>2263</v>
      </c>
      <c r="AI1966" s="709" t="s">
        <v>2263</v>
      </c>
      <c r="AJ1966" s="709" t="s">
        <v>2263</v>
      </c>
      <c r="AK1966" s="709" t="s">
        <v>2263</v>
      </c>
      <c r="AL1966" s="709" t="s">
        <v>2263</v>
      </c>
      <c r="AM1966" s="709" t="s">
        <v>2263</v>
      </c>
      <c r="AN1966" s="819"/>
      <c r="AO1966" s="726"/>
      <c r="AP1966" s="726"/>
      <c r="AQ1966" s="726"/>
      <c r="AR1966" s="726"/>
      <c r="AS1966" s="726"/>
      <c r="AT1966" s="726"/>
      <c r="AU1966" s="726"/>
      <c r="AV1966" s="726"/>
      <c r="AW1966" s="726"/>
      <c r="AX1966" s="726"/>
      <c r="AY1966" s="726"/>
      <c r="AZ1966" s="726"/>
      <c r="BA1966" s="726"/>
      <c r="BB1966" s="726"/>
      <c r="BC1966" s="726"/>
      <c r="BD1966" s="726"/>
      <c r="BE1966" s="726"/>
      <c r="BF1966" s="726"/>
      <c r="BG1966" s="726"/>
      <c r="BH1966" s="726"/>
      <c r="BI1966" s="726"/>
      <c r="BJ1966" s="726"/>
      <c r="BK1966" s="726"/>
      <c r="BL1966" s="726"/>
    </row>
    <row r="1967" spans="1:64" ht="13.5" customHeight="1" outlineLevel="1" x14ac:dyDescent="0.25">
      <c r="A1967" s="818"/>
      <c r="B1967" s="819"/>
      <c r="C1967" s="823" t="s">
        <v>505</v>
      </c>
      <c r="D1967" s="819"/>
      <c r="E1967" s="716" t="s">
        <v>2784</v>
      </c>
      <c r="F1967" s="709" t="s">
        <v>2263</v>
      </c>
      <c r="G1967" s="709" t="s">
        <v>2263</v>
      </c>
      <c r="H1967" s="709" t="s">
        <v>2263</v>
      </c>
      <c r="I1967" s="709" t="s">
        <v>2263</v>
      </c>
      <c r="J1967" s="709" t="s">
        <v>2263</v>
      </c>
      <c r="K1967" s="709" t="s">
        <v>2263</v>
      </c>
      <c r="L1967" s="709" t="s">
        <v>2263</v>
      </c>
      <c r="M1967" s="709" t="s">
        <v>2263</v>
      </c>
      <c r="N1967" s="709" t="s">
        <v>2263</v>
      </c>
      <c r="O1967" s="709" t="s">
        <v>2263</v>
      </c>
      <c r="P1967" s="709" t="s">
        <v>2263</v>
      </c>
      <c r="Q1967" s="709" t="s">
        <v>2263</v>
      </c>
      <c r="R1967" s="709" t="s">
        <v>2263</v>
      </c>
      <c r="S1967" s="709" t="s">
        <v>2263</v>
      </c>
      <c r="T1967" s="709" t="s">
        <v>2263</v>
      </c>
      <c r="U1967" s="709" t="s">
        <v>2263</v>
      </c>
      <c r="V1967" s="709" t="s">
        <v>2263</v>
      </c>
      <c r="W1967" s="709" t="s">
        <v>2263</v>
      </c>
      <c r="X1967" s="709" t="s">
        <v>2263</v>
      </c>
      <c r="Y1967" s="709" t="s">
        <v>2263</v>
      </c>
      <c r="Z1967" s="709" t="s">
        <v>2263</v>
      </c>
      <c r="AA1967" s="709" t="s">
        <v>2263</v>
      </c>
      <c r="AB1967" s="709" t="s">
        <v>2263</v>
      </c>
      <c r="AC1967" s="709" t="s">
        <v>2263</v>
      </c>
      <c r="AD1967" s="709" t="s">
        <v>2263</v>
      </c>
      <c r="AE1967" s="709" t="s">
        <v>2263</v>
      </c>
      <c r="AF1967" s="709" t="s">
        <v>2263</v>
      </c>
      <c r="AG1967" s="709" t="s">
        <v>2263</v>
      </c>
      <c r="AH1967" s="709" t="s">
        <v>2263</v>
      </c>
      <c r="AI1967" s="709" t="s">
        <v>2263</v>
      </c>
      <c r="AJ1967" s="709" t="s">
        <v>2263</v>
      </c>
      <c r="AK1967" s="709" t="s">
        <v>2263</v>
      </c>
      <c r="AL1967" s="709" t="s">
        <v>2263</v>
      </c>
      <c r="AM1967" s="709" t="s">
        <v>2263</v>
      </c>
      <c r="AN1967" s="819"/>
      <c r="AO1967" s="726"/>
      <c r="AP1967" s="726"/>
      <c r="AQ1967" s="726"/>
      <c r="AR1967" s="726"/>
      <c r="AS1967" s="726"/>
      <c r="AT1967" s="726"/>
      <c r="AU1967" s="726"/>
      <c r="AV1967" s="726"/>
      <c r="AW1967" s="726"/>
      <c r="AX1967" s="726"/>
      <c r="AY1967" s="726"/>
      <c r="AZ1967" s="726"/>
      <c r="BA1967" s="726"/>
      <c r="BB1967" s="726"/>
      <c r="BC1967" s="726"/>
      <c r="BD1967" s="726"/>
      <c r="BE1967" s="726"/>
      <c r="BF1967" s="726"/>
      <c r="BG1967" s="726"/>
      <c r="BH1967" s="726"/>
      <c r="BI1967" s="726"/>
      <c r="BJ1967" s="726"/>
      <c r="BK1967" s="726"/>
      <c r="BL1967" s="726"/>
    </row>
    <row r="1968" spans="1:64" ht="13.5" customHeight="1" outlineLevel="1" x14ac:dyDescent="0.25">
      <c r="A1968" s="818"/>
      <c r="B1968" s="819"/>
      <c r="C1968" s="820" t="s">
        <v>206</v>
      </c>
      <c r="D1968" s="819"/>
      <c r="E1968" s="716" t="s">
        <v>2785</v>
      </c>
      <c r="F1968" s="709" t="s">
        <v>2263</v>
      </c>
      <c r="G1968" s="709" t="s">
        <v>2263</v>
      </c>
      <c r="H1968" s="709" t="s">
        <v>2263</v>
      </c>
      <c r="I1968" s="709" t="s">
        <v>2263</v>
      </c>
      <c r="J1968" s="709" t="s">
        <v>2263</v>
      </c>
      <c r="K1968" s="709" t="s">
        <v>2263</v>
      </c>
      <c r="L1968" s="709" t="s">
        <v>2263</v>
      </c>
      <c r="M1968" s="709" t="s">
        <v>2263</v>
      </c>
      <c r="N1968" s="709" t="s">
        <v>2263</v>
      </c>
      <c r="O1968" s="709" t="s">
        <v>2263</v>
      </c>
      <c r="P1968" s="709" t="s">
        <v>2263</v>
      </c>
      <c r="Q1968" s="709" t="s">
        <v>2263</v>
      </c>
      <c r="R1968" s="709" t="s">
        <v>2263</v>
      </c>
      <c r="S1968" s="709" t="s">
        <v>2263</v>
      </c>
      <c r="T1968" s="709" t="s">
        <v>2263</v>
      </c>
      <c r="U1968" s="709" t="s">
        <v>2263</v>
      </c>
      <c r="V1968" s="709" t="s">
        <v>2263</v>
      </c>
      <c r="W1968" s="709" t="s">
        <v>2263</v>
      </c>
      <c r="X1968" s="709" t="s">
        <v>2263</v>
      </c>
      <c r="Y1968" s="709" t="s">
        <v>2263</v>
      </c>
      <c r="Z1968" s="709" t="s">
        <v>2263</v>
      </c>
      <c r="AA1968" s="709" t="s">
        <v>2263</v>
      </c>
      <c r="AB1968" s="709" t="s">
        <v>2263</v>
      </c>
      <c r="AC1968" s="709" t="s">
        <v>2263</v>
      </c>
      <c r="AD1968" s="709" t="s">
        <v>2263</v>
      </c>
      <c r="AE1968" s="709" t="s">
        <v>2263</v>
      </c>
      <c r="AF1968" s="709" t="s">
        <v>2263</v>
      </c>
      <c r="AG1968" s="709" t="s">
        <v>2263</v>
      </c>
      <c r="AH1968" s="709" t="s">
        <v>2263</v>
      </c>
      <c r="AI1968" s="709" t="s">
        <v>2263</v>
      </c>
      <c r="AJ1968" s="709" t="s">
        <v>2263</v>
      </c>
      <c r="AK1968" s="709" t="s">
        <v>2263</v>
      </c>
      <c r="AL1968" s="709" t="s">
        <v>2263</v>
      </c>
      <c r="AM1968" s="709" t="s">
        <v>2263</v>
      </c>
      <c r="AN1968" s="819"/>
      <c r="AO1968" s="726"/>
      <c r="AP1968" s="726"/>
      <c r="AQ1968" s="726"/>
      <c r="AR1968" s="726"/>
      <c r="AS1968" s="726"/>
      <c r="AT1968" s="726"/>
      <c r="AU1968" s="726"/>
      <c r="AV1968" s="726"/>
      <c r="AW1968" s="726"/>
      <c r="AX1968" s="726"/>
      <c r="AY1968" s="726"/>
      <c r="AZ1968" s="726"/>
      <c r="BA1968" s="726"/>
      <c r="BB1968" s="726"/>
      <c r="BC1968" s="726"/>
      <c r="BD1968" s="726"/>
      <c r="BE1968" s="726"/>
      <c r="BF1968" s="726"/>
      <c r="BG1968" s="726"/>
      <c r="BH1968" s="726"/>
      <c r="BI1968" s="726"/>
      <c r="BJ1968" s="726"/>
      <c r="BK1968" s="726"/>
      <c r="BL1968" s="726"/>
    </row>
    <row r="1969" spans="1:64" ht="13.5" customHeight="1" outlineLevel="1" x14ac:dyDescent="0.25">
      <c r="A1969" s="818"/>
      <c r="B1969" s="819"/>
      <c r="C1969" s="823" t="s">
        <v>441</v>
      </c>
      <c r="D1969" s="819"/>
      <c r="E1969" s="716" t="s">
        <v>2786</v>
      </c>
      <c r="F1969" s="709" t="s">
        <v>2263</v>
      </c>
      <c r="G1969" s="709" t="s">
        <v>2263</v>
      </c>
      <c r="H1969" s="709" t="s">
        <v>2263</v>
      </c>
      <c r="I1969" s="709" t="s">
        <v>2263</v>
      </c>
      <c r="J1969" s="709" t="s">
        <v>2263</v>
      </c>
      <c r="K1969" s="709" t="s">
        <v>2263</v>
      </c>
      <c r="L1969" s="709" t="s">
        <v>2263</v>
      </c>
      <c r="M1969" s="709" t="s">
        <v>2263</v>
      </c>
      <c r="N1969" s="709" t="s">
        <v>2263</v>
      </c>
      <c r="O1969" s="709" t="s">
        <v>2263</v>
      </c>
      <c r="P1969" s="709" t="s">
        <v>2263</v>
      </c>
      <c r="Q1969" s="709" t="s">
        <v>2263</v>
      </c>
      <c r="R1969" s="709" t="s">
        <v>2263</v>
      </c>
      <c r="S1969" s="709" t="s">
        <v>2263</v>
      </c>
      <c r="T1969" s="709" t="s">
        <v>2263</v>
      </c>
      <c r="U1969" s="709" t="s">
        <v>2263</v>
      </c>
      <c r="V1969" s="709" t="s">
        <v>2263</v>
      </c>
      <c r="W1969" s="709" t="s">
        <v>2263</v>
      </c>
      <c r="X1969" s="709" t="s">
        <v>2263</v>
      </c>
      <c r="Y1969" s="709" t="s">
        <v>2263</v>
      </c>
      <c r="Z1969" s="709" t="s">
        <v>2263</v>
      </c>
      <c r="AA1969" s="709" t="s">
        <v>2263</v>
      </c>
      <c r="AB1969" s="709" t="s">
        <v>2263</v>
      </c>
      <c r="AC1969" s="709" t="s">
        <v>2263</v>
      </c>
      <c r="AD1969" s="709" t="s">
        <v>2263</v>
      </c>
      <c r="AE1969" s="709" t="s">
        <v>2263</v>
      </c>
      <c r="AF1969" s="709" t="s">
        <v>2263</v>
      </c>
      <c r="AG1969" s="709" t="s">
        <v>2263</v>
      </c>
      <c r="AH1969" s="709" t="s">
        <v>2263</v>
      </c>
      <c r="AI1969" s="709" t="s">
        <v>2263</v>
      </c>
      <c r="AJ1969" s="709" t="s">
        <v>2263</v>
      </c>
      <c r="AK1969" s="709" t="s">
        <v>2263</v>
      </c>
      <c r="AL1969" s="709" t="s">
        <v>2263</v>
      </c>
      <c r="AM1969" s="709" t="s">
        <v>2263</v>
      </c>
      <c r="AN1969" s="819"/>
      <c r="AO1969" s="726"/>
      <c r="AP1969" s="726"/>
      <c r="AQ1969" s="726"/>
      <c r="AR1969" s="726"/>
      <c r="AS1969" s="726"/>
      <c r="AT1969" s="726"/>
      <c r="AU1969" s="726"/>
      <c r="AV1969" s="726"/>
      <c r="AW1969" s="726"/>
      <c r="AX1969" s="726"/>
      <c r="AY1969" s="726"/>
      <c r="AZ1969" s="726"/>
      <c r="BA1969" s="726"/>
      <c r="BB1969" s="726"/>
      <c r="BC1969" s="726"/>
      <c r="BD1969" s="726"/>
      <c r="BE1969" s="726"/>
      <c r="BF1969" s="726"/>
      <c r="BG1969" s="726"/>
      <c r="BH1969" s="726"/>
      <c r="BI1969" s="726"/>
      <c r="BJ1969" s="726"/>
      <c r="BK1969" s="726"/>
      <c r="BL1969" s="726"/>
    </row>
    <row r="1970" spans="1:64" ht="13.5" customHeight="1" outlineLevel="1" x14ac:dyDescent="0.25">
      <c r="A1970" s="818"/>
      <c r="B1970" s="819"/>
      <c r="C1970" s="825" t="s">
        <v>1771</v>
      </c>
      <c r="D1970" s="819"/>
      <c r="E1970" s="716" t="s">
        <v>2787</v>
      </c>
      <c r="F1970" s="709" t="s">
        <v>2263</v>
      </c>
      <c r="G1970" s="709" t="s">
        <v>2263</v>
      </c>
      <c r="H1970" s="709" t="s">
        <v>2263</v>
      </c>
      <c r="I1970" s="709" t="s">
        <v>2263</v>
      </c>
      <c r="J1970" s="709" t="s">
        <v>2263</v>
      </c>
      <c r="K1970" s="709" t="s">
        <v>2263</v>
      </c>
      <c r="L1970" s="709" t="s">
        <v>2263</v>
      </c>
      <c r="M1970" s="709" t="s">
        <v>2263</v>
      </c>
      <c r="N1970" s="709" t="s">
        <v>2263</v>
      </c>
      <c r="O1970" s="709" t="s">
        <v>2263</v>
      </c>
      <c r="P1970" s="709" t="s">
        <v>2263</v>
      </c>
      <c r="Q1970" s="709" t="s">
        <v>2263</v>
      </c>
      <c r="R1970" s="709" t="s">
        <v>2263</v>
      </c>
      <c r="S1970" s="709" t="s">
        <v>2263</v>
      </c>
      <c r="T1970" s="709" t="s">
        <v>2263</v>
      </c>
      <c r="U1970" s="709" t="s">
        <v>2263</v>
      </c>
      <c r="V1970" s="709" t="s">
        <v>2263</v>
      </c>
      <c r="W1970" s="709" t="s">
        <v>2263</v>
      </c>
      <c r="X1970" s="709" t="s">
        <v>2263</v>
      </c>
      <c r="Y1970" s="709" t="s">
        <v>2263</v>
      </c>
      <c r="Z1970" s="709" t="s">
        <v>2263</v>
      </c>
      <c r="AA1970" s="709" t="s">
        <v>2263</v>
      </c>
      <c r="AB1970" s="709" t="s">
        <v>2263</v>
      </c>
      <c r="AC1970" s="709" t="s">
        <v>2263</v>
      </c>
      <c r="AD1970" s="709" t="s">
        <v>2263</v>
      </c>
      <c r="AE1970" s="709" t="s">
        <v>2263</v>
      </c>
      <c r="AF1970" s="709" t="s">
        <v>2263</v>
      </c>
      <c r="AG1970" s="709" t="s">
        <v>2263</v>
      </c>
      <c r="AH1970" s="709" t="s">
        <v>2263</v>
      </c>
      <c r="AI1970" s="709" t="s">
        <v>2263</v>
      </c>
      <c r="AJ1970" s="709" t="s">
        <v>2263</v>
      </c>
      <c r="AK1970" s="709" t="s">
        <v>2263</v>
      </c>
      <c r="AL1970" s="709" t="s">
        <v>2263</v>
      </c>
      <c r="AM1970" s="709" t="s">
        <v>2263</v>
      </c>
      <c r="AN1970" s="819"/>
      <c r="AO1970" s="726"/>
      <c r="AP1970" s="726"/>
      <c r="AQ1970" s="726"/>
      <c r="AR1970" s="726"/>
      <c r="AS1970" s="726"/>
      <c r="AT1970" s="726"/>
      <c r="AU1970" s="726"/>
      <c r="AV1970" s="726"/>
      <c r="AW1970" s="726"/>
      <c r="AX1970" s="726"/>
      <c r="AY1970" s="726"/>
      <c r="AZ1970" s="726"/>
      <c r="BA1970" s="726"/>
      <c r="BB1970" s="726"/>
      <c r="BC1970" s="726"/>
      <c r="BD1970" s="726"/>
      <c r="BE1970" s="726"/>
      <c r="BF1970" s="726"/>
      <c r="BG1970" s="726"/>
      <c r="BH1970" s="726"/>
      <c r="BI1970" s="726"/>
      <c r="BJ1970" s="726"/>
      <c r="BK1970" s="726"/>
      <c r="BL1970" s="726"/>
    </row>
    <row r="1971" spans="1:64" ht="13.5" customHeight="1" outlineLevel="1" x14ac:dyDescent="0.25">
      <c r="A1971" s="818"/>
      <c r="B1971" s="819"/>
      <c r="C1971" s="825" t="s">
        <v>1772</v>
      </c>
      <c r="D1971" s="819"/>
      <c r="E1971" s="716" t="s">
        <v>2788</v>
      </c>
      <c r="F1971" s="709" t="s">
        <v>2263</v>
      </c>
      <c r="G1971" s="709" t="s">
        <v>2263</v>
      </c>
      <c r="H1971" s="709" t="s">
        <v>2263</v>
      </c>
      <c r="I1971" s="709" t="s">
        <v>2263</v>
      </c>
      <c r="J1971" s="709" t="s">
        <v>2263</v>
      </c>
      <c r="K1971" s="709" t="s">
        <v>2263</v>
      </c>
      <c r="L1971" s="709" t="s">
        <v>2263</v>
      </c>
      <c r="M1971" s="709" t="s">
        <v>2263</v>
      </c>
      <c r="N1971" s="709" t="s">
        <v>2263</v>
      </c>
      <c r="O1971" s="709" t="s">
        <v>2263</v>
      </c>
      <c r="P1971" s="709" t="s">
        <v>2263</v>
      </c>
      <c r="Q1971" s="709" t="s">
        <v>2263</v>
      </c>
      <c r="R1971" s="709" t="s">
        <v>2263</v>
      </c>
      <c r="S1971" s="709" t="s">
        <v>2263</v>
      </c>
      <c r="T1971" s="709" t="s">
        <v>2263</v>
      </c>
      <c r="U1971" s="709" t="s">
        <v>2263</v>
      </c>
      <c r="V1971" s="709" t="s">
        <v>2263</v>
      </c>
      <c r="W1971" s="709" t="s">
        <v>2263</v>
      </c>
      <c r="X1971" s="709" t="s">
        <v>2263</v>
      </c>
      <c r="Y1971" s="709" t="s">
        <v>2263</v>
      </c>
      <c r="Z1971" s="709" t="s">
        <v>2263</v>
      </c>
      <c r="AA1971" s="709" t="s">
        <v>2263</v>
      </c>
      <c r="AB1971" s="709" t="s">
        <v>2263</v>
      </c>
      <c r="AC1971" s="709" t="s">
        <v>2263</v>
      </c>
      <c r="AD1971" s="709" t="s">
        <v>2263</v>
      </c>
      <c r="AE1971" s="709" t="s">
        <v>2263</v>
      </c>
      <c r="AF1971" s="709" t="s">
        <v>2263</v>
      </c>
      <c r="AG1971" s="709" t="s">
        <v>2263</v>
      </c>
      <c r="AH1971" s="709" t="s">
        <v>2263</v>
      </c>
      <c r="AI1971" s="709" t="s">
        <v>2263</v>
      </c>
      <c r="AJ1971" s="709" t="s">
        <v>2263</v>
      </c>
      <c r="AK1971" s="709" t="s">
        <v>2263</v>
      </c>
      <c r="AL1971" s="709" t="s">
        <v>2263</v>
      </c>
      <c r="AM1971" s="709" t="s">
        <v>2263</v>
      </c>
      <c r="AN1971" s="819"/>
      <c r="AO1971" s="726"/>
      <c r="AP1971" s="726"/>
      <c r="AQ1971" s="726"/>
      <c r="AR1971" s="726"/>
      <c r="AS1971" s="726"/>
      <c r="AT1971" s="726"/>
      <c r="AU1971" s="726"/>
      <c r="AV1971" s="726"/>
      <c r="AW1971" s="726"/>
      <c r="AX1971" s="726"/>
      <c r="AY1971" s="726"/>
      <c r="AZ1971" s="726"/>
      <c r="BA1971" s="726"/>
      <c r="BB1971" s="726"/>
      <c r="BC1971" s="726"/>
      <c r="BD1971" s="726"/>
      <c r="BE1971" s="726"/>
      <c r="BF1971" s="726"/>
      <c r="BG1971" s="726"/>
      <c r="BH1971" s="726"/>
      <c r="BI1971" s="726"/>
      <c r="BJ1971" s="726"/>
      <c r="BK1971" s="726"/>
      <c r="BL1971" s="726"/>
    </row>
    <row r="1972" spans="1:64" ht="13.5" customHeight="1" outlineLevel="1" x14ac:dyDescent="0.25">
      <c r="A1972" s="818"/>
      <c r="B1972" s="819"/>
      <c r="C1972" s="837" t="s">
        <v>207</v>
      </c>
      <c r="D1972" s="819"/>
      <c r="E1972" s="716" t="s">
        <v>2789</v>
      </c>
      <c r="F1972" s="709" t="s">
        <v>2263</v>
      </c>
      <c r="G1972" s="709" t="s">
        <v>2263</v>
      </c>
      <c r="H1972" s="709" t="s">
        <v>2263</v>
      </c>
      <c r="I1972" s="709" t="s">
        <v>2263</v>
      </c>
      <c r="J1972" s="709" t="s">
        <v>2263</v>
      </c>
      <c r="K1972" s="709" t="s">
        <v>2263</v>
      </c>
      <c r="L1972" s="709" t="s">
        <v>2263</v>
      </c>
      <c r="M1972" s="709" t="s">
        <v>2263</v>
      </c>
      <c r="N1972" s="709" t="s">
        <v>2263</v>
      </c>
      <c r="O1972" s="709" t="s">
        <v>2263</v>
      </c>
      <c r="P1972" s="709" t="s">
        <v>2263</v>
      </c>
      <c r="Q1972" s="709" t="s">
        <v>2263</v>
      </c>
      <c r="R1972" s="709" t="s">
        <v>2263</v>
      </c>
      <c r="S1972" s="709" t="s">
        <v>2263</v>
      </c>
      <c r="T1972" s="709" t="s">
        <v>2263</v>
      </c>
      <c r="U1972" s="709" t="s">
        <v>2263</v>
      </c>
      <c r="V1972" s="709" t="s">
        <v>2263</v>
      </c>
      <c r="W1972" s="709" t="s">
        <v>2263</v>
      </c>
      <c r="X1972" s="709" t="s">
        <v>2263</v>
      </c>
      <c r="Y1972" s="709" t="s">
        <v>2263</v>
      </c>
      <c r="Z1972" s="709" t="s">
        <v>2263</v>
      </c>
      <c r="AA1972" s="709" t="s">
        <v>2263</v>
      </c>
      <c r="AB1972" s="709" t="s">
        <v>2263</v>
      </c>
      <c r="AC1972" s="709" t="s">
        <v>2263</v>
      </c>
      <c r="AD1972" s="709" t="s">
        <v>2263</v>
      </c>
      <c r="AE1972" s="709" t="s">
        <v>2263</v>
      </c>
      <c r="AF1972" s="709" t="s">
        <v>2263</v>
      </c>
      <c r="AG1972" s="709" t="s">
        <v>2263</v>
      </c>
      <c r="AH1972" s="709" t="s">
        <v>2263</v>
      </c>
      <c r="AI1972" s="709" t="s">
        <v>2263</v>
      </c>
      <c r="AJ1972" s="709" t="s">
        <v>2263</v>
      </c>
      <c r="AK1972" s="709" t="s">
        <v>2263</v>
      </c>
      <c r="AL1972" s="709" t="s">
        <v>2263</v>
      </c>
      <c r="AM1972" s="709" t="s">
        <v>2263</v>
      </c>
      <c r="AN1972" s="819"/>
      <c r="AO1972" s="726"/>
      <c r="AP1972" s="726"/>
      <c r="AQ1972" s="726"/>
      <c r="AR1972" s="726"/>
      <c r="AS1972" s="726"/>
      <c r="AT1972" s="726"/>
      <c r="AU1972" s="726"/>
      <c r="AV1972" s="726"/>
      <c r="AW1972" s="726"/>
      <c r="AX1972" s="726"/>
      <c r="AY1972" s="726"/>
      <c r="AZ1972" s="726"/>
      <c r="BA1972" s="726"/>
      <c r="BB1972" s="726"/>
      <c r="BC1972" s="726"/>
      <c r="BD1972" s="726"/>
      <c r="BE1972" s="726"/>
      <c r="BF1972" s="726"/>
      <c r="BG1972" s="726"/>
      <c r="BH1972" s="726"/>
      <c r="BI1972" s="726"/>
      <c r="BJ1972" s="726"/>
      <c r="BK1972" s="726"/>
      <c r="BL1972" s="726"/>
    </row>
    <row r="1973" spans="1:64" ht="13.5" customHeight="1" outlineLevel="1" x14ac:dyDescent="0.25">
      <c r="A1973" s="818"/>
      <c r="B1973" s="819"/>
      <c r="C1973" s="838" t="s">
        <v>442</v>
      </c>
      <c r="D1973" s="819"/>
      <c r="E1973" s="716" t="s">
        <v>2790</v>
      </c>
      <c r="F1973" s="709" t="s">
        <v>2263</v>
      </c>
      <c r="G1973" s="709" t="s">
        <v>2263</v>
      </c>
      <c r="H1973" s="709" t="s">
        <v>2263</v>
      </c>
      <c r="I1973" s="709" t="s">
        <v>2263</v>
      </c>
      <c r="J1973" s="709" t="s">
        <v>2263</v>
      </c>
      <c r="K1973" s="709" t="s">
        <v>2263</v>
      </c>
      <c r="L1973" s="709" t="s">
        <v>2263</v>
      </c>
      <c r="M1973" s="709" t="s">
        <v>2263</v>
      </c>
      <c r="N1973" s="709" t="s">
        <v>2263</v>
      </c>
      <c r="O1973" s="709" t="s">
        <v>2263</v>
      </c>
      <c r="P1973" s="709" t="s">
        <v>2263</v>
      </c>
      <c r="Q1973" s="709" t="s">
        <v>2263</v>
      </c>
      <c r="R1973" s="709" t="s">
        <v>2263</v>
      </c>
      <c r="S1973" s="709" t="s">
        <v>2263</v>
      </c>
      <c r="T1973" s="709" t="s">
        <v>2263</v>
      </c>
      <c r="U1973" s="709" t="s">
        <v>2263</v>
      </c>
      <c r="V1973" s="709" t="s">
        <v>2263</v>
      </c>
      <c r="W1973" s="709" t="s">
        <v>2263</v>
      </c>
      <c r="X1973" s="709" t="s">
        <v>2263</v>
      </c>
      <c r="Y1973" s="709" t="s">
        <v>2263</v>
      </c>
      <c r="Z1973" s="709" t="s">
        <v>2263</v>
      </c>
      <c r="AA1973" s="709" t="s">
        <v>2263</v>
      </c>
      <c r="AB1973" s="709" t="s">
        <v>2263</v>
      </c>
      <c r="AC1973" s="709" t="s">
        <v>2263</v>
      </c>
      <c r="AD1973" s="709" t="s">
        <v>2263</v>
      </c>
      <c r="AE1973" s="709" t="s">
        <v>2263</v>
      </c>
      <c r="AF1973" s="709" t="s">
        <v>2263</v>
      </c>
      <c r="AG1973" s="709" t="s">
        <v>2263</v>
      </c>
      <c r="AH1973" s="709" t="s">
        <v>2263</v>
      </c>
      <c r="AI1973" s="709" t="s">
        <v>2263</v>
      </c>
      <c r="AJ1973" s="709" t="s">
        <v>2263</v>
      </c>
      <c r="AK1973" s="709" t="s">
        <v>2263</v>
      </c>
      <c r="AL1973" s="709" t="s">
        <v>2263</v>
      </c>
      <c r="AM1973" s="709" t="s">
        <v>2263</v>
      </c>
      <c r="AN1973" s="819"/>
      <c r="AO1973" s="726"/>
      <c r="AP1973" s="726"/>
      <c r="AQ1973" s="726"/>
      <c r="AR1973" s="726"/>
      <c r="AS1973" s="726"/>
      <c r="AT1973" s="726"/>
      <c r="AU1973" s="726"/>
      <c r="AV1973" s="726"/>
      <c r="AW1973" s="726"/>
      <c r="AX1973" s="726"/>
      <c r="AY1973" s="726"/>
      <c r="AZ1973" s="726"/>
      <c r="BA1973" s="726"/>
      <c r="BB1973" s="726"/>
      <c r="BC1973" s="726"/>
      <c r="BD1973" s="726"/>
      <c r="BE1973" s="726"/>
      <c r="BF1973" s="726"/>
      <c r="BG1973" s="726"/>
      <c r="BH1973" s="726"/>
      <c r="BI1973" s="726"/>
      <c r="BJ1973" s="726"/>
      <c r="BK1973" s="726"/>
      <c r="BL1973" s="726"/>
    </row>
    <row r="1974" spans="1:64" ht="13.5" customHeight="1" outlineLevel="1" x14ac:dyDescent="0.25">
      <c r="A1974" s="818"/>
      <c r="B1974" s="819"/>
      <c r="C1974" s="838" t="s">
        <v>59</v>
      </c>
      <c r="D1974" s="819"/>
      <c r="E1974" s="716" t="s">
        <v>2791</v>
      </c>
      <c r="F1974" s="709" t="s">
        <v>2263</v>
      </c>
      <c r="G1974" s="709" t="s">
        <v>2263</v>
      </c>
      <c r="H1974" s="709" t="s">
        <v>2263</v>
      </c>
      <c r="I1974" s="709" t="s">
        <v>2263</v>
      </c>
      <c r="J1974" s="709" t="s">
        <v>2263</v>
      </c>
      <c r="K1974" s="709" t="s">
        <v>2263</v>
      </c>
      <c r="L1974" s="709" t="s">
        <v>2263</v>
      </c>
      <c r="M1974" s="709" t="s">
        <v>2263</v>
      </c>
      <c r="N1974" s="709" t="s">
        <v>2263</v>
      </c>
      <c r="O1974" s="709" t="s">
        <v>2263</v>
      </c>
      <c r="P1974" s="709" t="s">
        <v>2263</v>
      </c>
      <c r="Q1974" s="709" t="s">
        <v>2263</v>
      </c>
      <c r="R1974" s="709" t="s">
        <v>2263</v>
      </c>
      <c r="S1974" s="709" t="s">
        <v>2263</v>
      </c>
      <c r="T1974" s="709" t="s">
        <v>2263</v>
      </c>
      <c r="U1974" s="709" t="s">
        <v>2263</v>
      </c>
      <c r="V1974" s="709" t="s">
        <v>2263</v>
      </c>
      <c r="W1974" s="709" t="s">
        <v>2263</v>
      </c>
      <c r="X1974" s="709" t="s">
        <v>2263</v>
      </c>
      <c r="Y1974" s="709" t="s">
        <v>2263</v>
      </c>
      <c r="Z1974" s="709" t="s">
        <v>2263</v>
      </c>
      <c r="AA1974" s="709" t="s">
        <v>2263</v>
      </c>
      <c r="AB1974" s="709" t="s">
        <v>2263</v>
      </c>
      <c r="AC1974" s="709" t="s">
        <v>2263</v>
      </c>
      <c r="AD1974" s="709" t="s">
        <v>2263</v>
      </c>
      <c r="AE1974" s="709" t="s">
        <v>2263</v>
      </c>
      <c r="AF1974" s="709" t="s">
        <v>2263</v>
      </c>
      <c r="AG1974" s="709" t="s">
        <v>2263</v>
      </c>
      <c r="AH1974" s="709" t="s">
        <v>2263</v>
      </c>
      <c r="AI1974" s="709" t="s">
        <v>2263</v>
      </c>
      <c r="AJ1974" s="709" t="s">
        <v>2263</v>
      </c>
      <c r="AK1974" s="709" t="s">
        <v>2263</v>
      </c>
      <c r="AL1974" s="709" t="s">
        <v>2263</v>
      </c>
      <c r="AM1974" s="709" t="s">
        <v>2263</v>
      </c>
      <c r="AN1974" s="819"/>
      <c r="AO1974" s="726"/>
      <c r="AP1974" s="726"/>
      <c r="AQ1974" s="726"/>
      <c r="AR1974" s="726"/>
      <c r="AS1974" s="726"/>
      <c r="AT1974" s="726"/>
      <c r="AU1974" s="726"/>
      <c r="AV1974" s="726"/>
      <c r="AW1974" s="726"/>
      <c r="AX1974" s="726"/>
      <c r="AY1974" s="726"/>
      <c r="AZ1974" s="726"/>
      <c r="BA1974" s="726"/>
      <c r="BB1974" s="726"/>
      <c r="BC1974" s="726"/>
      <c r="BD1974" s="726"/>
      <c r="BE1974" s="726"/>
      <c r="BF1974" s="726"/>
      <c r="BG1974" s="726"/>
      <c r="BH1974" s="726"/>
      <c r="BI1974" s="726"/>
      <c r="BJ1974" s="726"/>
      <c r="BK1974" s="726"/>
      <c r="BL1974" s="726"/>
    </row>
    <row r="1975" spans="1:64" ht="13.5" customHeight="1" outlineLevel="1" x14ac:dyDescent="0.25">
      <c r="A1975" s="818"/>
      <c r="B1975" s="819"/>
      <c r="C1975" s="839" t="s">
        <v>1773</v>
      </c>
      <c r="D1975" s="819"/>
      <c r="E1975" s="716" t="s">
        <v>2792</v>
      </c>
      <c r="F1975" s="709" t="s">
        <v>2263</v>
      </c>
      <c r="G1975" s="709" t="s">
        <v>2263</v>
      </c>
      <c r="H1975" s="709" t="s">
        <v>2263</v>
      </c>
      <c r="I1975" s="709" t="s">
        <v>2263</v>
      </c>
      <c r="J1975" s="709" t="s">
        <v>2263</v>
      </c>
      <c r="K1975" s="709" t="s">
        <v>2263</v>
      </c>
      <c r="L1975" s="709" t="s">
        <v>2263</v>
      </c>
      <c r="M1975" s="709" t="s">
        <v>2263</v>
      </c>
      <c r="N1975" s="709" t="s">
        <v>2263</v>
      </c>
      <c r="O1975" s="709" t="s">
        <v>2263</v>
      </c>
      <c r="P1975" s="709" t="s">
        <v>2263</v>
      </c>
      <c r="Q1975" s="709" t="s">
        <v>2263</v>
      </c>
      <c r="R1975" s="709" t="s">
        <v>2263</v>
      </c>
      <c r="S1975" s="709" t="s">
        <v>2263</v>
      </c>
      <c r="T1975" s="709" t="s">
        <v>2263</v>
      </c>
      <c r="U1975" s="709" t="s">
        <v>2263</v>
      </c>
      <c r="V1975" s="709" t="s">
        <v>2263</v>
      </c>
      <c r="W1975" s="709" t="s">
        <v>2263</v>
      </c>
      <c r="X1975" s="709" t="s">
        <v>2263</v>
      </c>
      <c r="Y1975" s="709" t="s">
        <v>2263</v>
      </c>
      <c r="Z1975" s="709" t="s">
        <v>2263</v>
      </c>
      <c r="AA1975" s="709" t="s">
        <v>2263</v>
      </c>
      <c r="AB1975" s="709" t="s">
        <v>2263</v>
      </c>
      <c r="AC1975" s="709" t="s">
        <v>2263</v>
      </c>
      <c r="AD1975" s="709" t="s">
        <v>2263</v>
      </c>
      <c r="AE1975" s="709" t="s">
        <v>2263</v>
      </c>
      <c r="AF1975" s="709" t="s">
        <v>2263</v>
      </c>
      <c r="AG1975" s="709" t="s">
        <v>2263</v>
      </c>
      <c r="AH1975" s="709" t="s">
        <v>2263</v>
      </c>
      <c r="AI1975" s="709" t="s">
        <v>2263</v>
      </c>
      <c r="AJ1975" s="709" t="s">
        <v>2263</v>
      </c>
      <c r="AK1975" s="709" t="s">
        <v>2263</v>
      </c>
      <c r="AL1975" s="709" t="s">
        <v>2263</v>
      </c>
      <c r="AM1975" s="709" t="s">
        <v>2263</v>
      </c>
      <c r="AN1975" s="819"/>
      <c r="AO1975" s="726"/>
      <c r="AP1975" s="726"/>
      <c r="AQ1975" s="726"/>
      <c r="AR1975" s="726"/>
      <c r="AS1975" s="726"/>
      <c r="AT1975" s="726"/>
      <c r="AU1975" s="726"/>
      <c r="AV1975" s="726"/>
      <c r="AW1975" s="726"/>
      <c r="AX1975" s="726"/>
      <c r="AY1975" s="726"/>
      <c r="AZ1975" s="726"/>
      <c r="BA1975" s="726"/>
      <c r="BB1975" s="726"/>
      <c r="BC1975" s="726"/>
      <c r="BD1975" s="726"/>
      <c r="BE1975" s="726"/>
      <c r="BF1975" s="726"/>
      <c r="BG1975" s="726"/>
      <c r="BH1975" s="726"/>
      <c r="BI1975" s="726"/>
      <c r="BJ1975" s="726"/>
      <c r="BK1975" s="726"/>
      <c r="BL1975" s="726"/>
    </row>
    <row r="1976" spans="1:64" ht="13.5" customHeight="1" outlineLevel="1" x14ac:dyDescent="0.25">
      <c r="A1976" s="818"/>
      <c r="B1976" s="819"/>
      <c r="C1976" s="839" t="s">
        <v>17</v>
      </c>
      <c r="D1976" s="819"/>
      <c r="E1976" s="716" t="s">
        <v>2793</v>
      </c>
      <c r="F1976" s="709" t="s">
        <v>2263</v>
      </c>
      <c r="G1976" s="709" t="s">
        <v>2263</v>
      </c>
      <c r="H1976" s="709" t="s">
        <v>2263</v>
      </c>
      <c r="I1976" s="709" t="s">
        <v>2263</v>
      </c>
      <c r="J1976" s="709" t="s">
        <v>2263</v>
      </c>
      <c r="K1976" s="709" t="s">
        <v>2263</v>
      </c>
      <c r="L1976" s="709" t="s">
        <v>2263</v>
      </c>
      <c r="M1976" s="709" t="s">
        <v>2263</v>
      </c>
      <c r="N1976" s="709" t="s">
        <v>2263</v>
      </c>
      <c r="O1976" s="709" t="s">
        <v>2263</v>
      </c>
      <c r="P1976" s="709" t="s">
        <v>2263</v>
      </c>
      <c r="Q1976" s="709" t="s">
        <v>2263</v>
      </c>
      <c r="R1976" s="709" t="s">
        <v>2263</v>
      </c>
      <c r="S1976" s="709" t="s">
        <v>2263</v>
      </c>
      <c r="T1976" s="709" t="s">
        <v>2263</v>
      </c>
      <c r="U1976" s="709" t="s">
        <v>2263</v>
      </c>
      <c r="V1976" s="709" t="s">
        <v>2263</v>
      </c>
      <c r="W1976" s="709" t="s">
        <v>2263</v>
      </c>
      <c r="X1976" s="709" t="s">
        <v>2263</v>
      </c>
      <c r="Y1976" s="709" t="s">
        <v>2263</v>
      </c>
      <c r="Z1976" s="709" t="s">
        <v>2263</v>
      </c>
      <c r="AA1976" s="709" t="s">
        <v>2263</v>
      </c>
      <c r="AB1976" s="709" t="s">
        <v>2263</v>
      </c>
      <c r="AC1976" s="709" t="s">
        <v>2263</v>
      </c>
      <c r="AD1976" s="709" t="s">
        <v>2263</v>
      </c>
      <c r="AE1976" s="709" t="s">
        <v>2263</v>
      </c>
      <c r="AF1976" s="709" t="s">
        <v>2263</v>
      </c>
      <c r="AG1976" s="709" t="s">
        <v>2263</v>
      </c>
      <c r="AH1976" s="709" t="s">
        <v>2263</v>
      </c>
      <c r="AI1976" s="709" t="s">
        <v>2263</v>
      </c>
      <c r="AJ1976" s="709" t="s">
        <v>2263</v>
      </c>
      <c r="AK1976" s="709" t="s">
        <v>2263</v>
      </c>
      <c r="AL1976" s="709" t="s">
        <v>2263</v>
      </c>
      <c r="AM1976" s="709" t="s">
        <v>2263</v>
      </c>
      <c r="AN1976" s="819"/>
      <c r="AO1976" s="726"/>
      <c r="AP1976" s="726"/>
      <c r="AQ1976" s="726"/>
      <c r="AR1976" s="726"/>
      <c r="AS1976" s="726"/>
      <c r="AT1976" s="726"/>
      <c r="AU1976" s="726"/>
      <c r="AV1976" s="726"/>
      <c r="AW1976" s="726"/>
      <c r="AX1976" s="726"/>
      <c r="AY1976" s="726"/>
      <c r="AZ1976" s="726"/>
      <c r="BA1976" s="726"/>
      <c r="BB1976" s="726"/>
      <c r="BC1976" s="726"/>
      <c r="BD1976" s="726"/>
      <c r="BE1976" s="726"/>
      <c r="BF1976" s="726"/>
      <c r="BG1976" s="726"/>
      <c r="BH1976" s="726"/>
      <c r="BI1976" s="726"/>
      <c r="BJ1976" s="726"/>
      <c r="BK1976" s="726"/>
      <c r="BL1976" s="726"/>
    </row>
    <row r="1977" spans="1:64" ht="13.5" customHeight="1" outlineLevel="1" x14ac:dyDescent="0.25">
      <c r="A1977" s="818"/>
      <c r="B1977" s="819"/>
      <c r="C1977" s="839"/>
      <c r="D1977" s="819"/>
      <c r="E1977" s="835"/>
      <c r="F1977" s="821"/>
      <c r="G1977" s="821"/>
      <c r="H1977" s="821"/>
      <c r="I1977" s="821"/>
      <c r="J1977" s="821"/>
      <c r="K1977" s="821"/>
      <c r="L1977" s="821"/>
      <c r="M1977" s="821"/>
      <c r="N1977" s="821"/>
      <c r="O1977" s="821"/>
      <c r="P1977" s="821"/>
      <c r="Q1977" s="821"/>
      <c r="R1977" s="821"/>
      <c r="S1977" s="821"/>
      <c r="T1977" s="821"/>
      <c r="U1977" s="821"/>
      <c r="V1977" s="821"/>
      <c r="W1977" s="821"/>
      <c r="X1977" s="821"/>
      <c r="Y1977" s="821"/>
      <c r="Z1977" s="821"/>
      <c r="AA1977" s="821"/>
      <c r="AB1977" s="821"/>
      <c r="AC1977" s="821"/>
      <c r="AD1977" s="821"/>
      <c r="AE1977" s="821"/>
      <c r="AF1977" s="821"/>
      <c r="AG1977" s="821"/>
      <c r="AH1977" s="821"/>
      <c r="AI1977" s="821"/>
      <c r="AJ1977" s="821"/>
      <c r="AK1977" s="821"/>
      <c r="AL1977" s="821"/>
      <c r="AM1977" s="821"/>
      <c r="AN1977" s="819"/>
      <c r="AO1977" s="726"/>
      <c r="AP1977" s="726"/>
      <c r="AQ1977" s="726"/>
      <c r="AR1977" s="726"/>
      <c r="AS1977" s="726"/>
      <c r="AT1977" s="726"/>
      <c r="AU1977" s="726"/>
      <c r="AV1977" s="726"/>
      <c r="AW1977" s="726"/>
      <c r="AX1977" s="726"/>
      <c r="AY1977" s="726"/>
      <c r="AZ1977" s="726"/>
      <c r="BA1977" s="726"/>
      <c r="BB1977" s="726"/>
      <c r="BC1977" s="726"/>
      <c r="BD1977" s="726"/>
      <c r="BE1977" s="726"/>
      <c r="BF1977" s="726"/>
      <c r="BG1977" s="726"/>
      <c r="BH1977" s="726"/>
      <c r="BI1977" s="726"/>
      <c r="BJ1977" s="726"/>
      <c r="BK1977" s="726"/>
      <c r="BL1977" s="726"/>
    </row>
    <row r="1978" spans="1:64" ht="13.5" customHeight="1" x14ac:dyDescent="0.25">
      <c r="A1978" s="817" t="s">
        <v>2608</v>
      </c>
      <c r="B1978" s="819"/>
      <c r="C1978" s="818"/>
      <c r="D1978" s="818"/>
      <c r="E1978" s="819"/>
      <c r="F1978" s="819"/>
      <c r="G1978" s="819"/>
      <c r="H1978" s="819"/>
      <c r="I1978" s="819"/>
      <c r="J1978" s="819"/>
      <c r="K1978" s="819"/>
      <c r="L1978" s="819"/>
      <c r="M1978" s="819"/>
      <c r="N1978" s="819"/>
      <c r="O1978" s="819"/>
      <c r="P1978" s="819"/>
      <c r="Q1978" s="819"/>
      <c r="R1978" s="819"/>
      <c r="S1978" s="819"/>
      <c r="T1978" s="819"/>
      <c r="U1978" s="819"/>
      <c r="V1978" s="819"/>
      <c r="W1978" s="819"/>
      <c r="X1978" s="819"/>
      <c r="Y1978" s="819"/>
      <c r="Z1978" s="819"/>
      <c r="AA1978" s="819"/>
      <c r="AB1978" s="819"/>
      <c r="AC1978" s="819"/>
      <c r="AD1978" s="819"/>
      <c r="AE1978" s="819"/>
      <c r="AF1978" s="819"/>
      <c r="AG1978" s="819"/>
      <c r="AH1978" s="819"/>
      <c r="AI1978" s="819"/>
      <c r="AJ1978" s="819"/>
      <c r="AK1978" s="819"/>
      <c r="AL1978" s="819"/>
      <c r="AM1978" s="819"/>
      <c r="AN1978" s="819"/>
      <c r="AO1978" s="726"/>
      <c r="AP1978" s="726"/>
      <c r="AQ1978" s="726"/>
      <c r="AR1978" s="726"/>
      <c r="AS1978" s="726"/>
      <c r="AT1978" s="726"/>
      <c r="AU1978" s="726"/>
      <c r="AV1978" s="726"/>
      <c r="AW1978" s="726"/>
      <c r="AX1978" s="726"/>
      <c r="AY1978" s="726"/>
      <c r="AZ1978" s="726"/>
      <c r="BA1978" s="726"/>
      <c r="BB1978" s="726"/>
      <c r="BC1978" s="726"/>
      <c r="BD1978" s="726"/>
      <c r="BE1978" s="726"/>
      <c r="BF1978" s="726"/>
      <c r="BG1978" s="726"/>
      <c r="BH1978" s="726"/>
      <c r="BI1978" s="726"/>
      <c r="BJ1978" s="726"/>
      <c r="BK1978" s="726"/>
      <c r="BL1978" s="726"/>
    </row>
    <row r="1979" spans="1:64" ht="13.5" customHeight="1" x14ac:dyDescent="0.25">
      <c r="A1979" s="818"/>
      <c r="B1979" s="819"/>
      <c r="C1979" s="818"/>
      <c r="D1979" s="818"/>
      <c r="E1979" s="713"/>
      <c r="F1979" s="714" t="s">
        <v>585</v>
      </c>
      <c r="G1979" s="714" t="s">
        <v>586</v>
      </c>
      <c r="H1979" s="714" t="s">
        <v>587</v>
      </c>
      <c r="I1979" s="714" t="s">
        <v>588</v>
      </c>
      <c r="J1979" s="714" t="s">
        <v>589</v>
      </c>
      <c r="K1979" s="714" t="s">
        <v>590</v>
      </c>
      <c r="L1979" s="714" t="s">
        <v>591</v>
      </c>
      <c r="M1979" s="714" t="s">
        <v>592</v>
      </c>
      <c r="N1979" s="714" t="s">
        <v>593</v>
      </c>
      <c r="O1979" s="714" t="s">
        <v>594</v>
      </c>
      <c r="P1979" s="714" t="s">
        <v>595</v>
      </c>
      <c r="Q1979" s="714" t="s">
        <v>596</v>
      </c>
      <c r="R1979" s="714" t="s">
        <v>597</v>
      </c>
      <c r="S1979" s="714" t="s">
        <v>598</v>
      </c>
      <c r="T1979" s="714" t="s">
        <v>619</v>
      </c>
      <c r="U1979" s="714" t="s">
        <v>783</v>
      </c>
      <c r="V1979" s="714" t="s">
        <v>752</v>
      </c>
      <c r="W1979" s="714" t="s">
        <v>753</v>
      </c>
      <c r="X1979" s="714" t="s">
        <v>754</v>
      </c>
      <c r="Y1979" s="714" t="s">
        <v>755</v>
      </c>
      <c r="Z1979" s="714" t="s">
        <v>756</v>
      </c>
      <c r="AA1979" s="714" t="s">
        <v>757</v>
      </c>
      <c r="AB1979" s="714" t="s">
        <v>758</v>
      </c>
      <c r="AC1979" s="714" t="s">
        <v>759</v>
      </c>
      <c r="AD1979" s="714" t="s">
        <v>760</v>
      </c>
      <c r="AE1979" s="714" t="s">
        <v>761</v>
      </c>
      <c r="AF1979" s="714" t="s">
        <v>762</v>
      </c>
      <c r="AG1979" s="714" t="s">
        <v>763</v>
      </c>
      <c r="AH1979" s="714" t="s">
        <v>764</v>
      </c>
      <c r="AI1979" s="714" t="s">
        <v>765</v>
      </c>
      <c r="AJ1979" s="714" t="s">
        <v>766</v>
      </c>
      <c r="AK1979" s="714" t="s">
        <v>767</v>
      </c>
      <c r="AL1979" s="714" t="s">
        <v>768</v>
      </c>
      <c r="AM1979" s="714" t="s">
        <v>769</v>
      </c>
      <c r="AN1979" s="818"/>
      <c r="AO1979" s="726"/>
      <c r="AP1979" s="726"/>
      <c r="AQ1979" s="726"/>
      <c r="AR1979" s="726"/>
      <c r="AS1979" s="726"/>
      <c r="AT1979" s="726"/>
      <c r="AU1979" s="726"/>
      <c r="AV1979" s="726"/>
      <c r="AW1979" s="726"/>
      <c r="AX1979" s="726"/>
      <c r="AY1979" s="726"/>
      <c r="AZ1979" s="726"/>
      <c r="BA1979" s="726"/>
      <c r="BB1979" s="726"/>
      <c r="BC1979" s="726"/>
      <c r="BD1979" s="726"/>
      <c r="BE1979" s="726"/>
      <c r="BF1979" s="726"/>
      <c r="BG1979" s="726"/>
      <c r="BH1979" s="726"/>
      <c r="BI1979" s="726"/>
      <c r="BJ1979" s="726"/>
      <c r="BK1979" s="726"/>
      <c r="BL1979" s="726"/>
    </row>
    <row r="1980" spans="1:64" ht="13.5" customHeight="1" outlineLevel="1" x14ac:dyDescent="0.25">
      <c r="A1980" s="818"/>
      <c r="B1980" s="819"/>
      <c r="C1980" s="840" t="s">
        <v>139</v>
      </c>
      <c r="D1980" s="818"/>
      <c r="E1980" s="717"/>
      <c r="F1980" s="718"/>
      <c r="G1980" s="718"/>
      <c r="H1980" s="718"/>
      <c r="I1980" s="718"/>
      <c r="J1980" s="718"/>
      <c r="K1980" s="718"/>
      <c r="L1980" s="718"/>
      <c r="M1980" s="718"/>
      <c r="N1980" s="718"/>
      <c r="O1980" s="718"/>
      <c r="P1980" s="718"/>
      <c r="Q1980" s="718"/>
      <c r="R1980" s="718"/>
      <c r="S1980" s="718"/>
      <c r="T1980" s="718"/>
      <c r="U1980" s="718"/>
      <c r="V1980" s="718"/>
      <c r="W1980" s="718"/>
      <c r="X1980" s="718"/>
      <c r="Y1980" s="718"/>
      <c r="Z1980" s="718"/>
      <c r="AA1980" s="718"/>
      <c r="AB1980" s="718"/>
      <c r="AC1980" s="718"/>
      <c r="AD1980" s="718"/>
      <c r="AE1980" s="718"/>
      <c r="AF1980" s="718"/>
      <c r="AG1980" s="718"/>
      <c r="AH1980" s="718"/>
      <c r="AI1980" s="718"/>
      <c r="AJ1980" s="718"/>
      <c r="AK1980" s="718"/>
      <c r="AL1980" s="718"/>
      <c r="AM1980" s="718"/>
      <c r="AN1980" s="818"/>
      <c r="AO1980" s="726"/>
      <c r="AP1980" s="726"/>
      <c r="AQ1980" s="726"/>
      <c r="AR1980" s="726"/>
      <c r="AS1980" s="726"/>
      <c r="AT1980" s="726"/>
      <c r="AU1980" s="726"/>
      <c r="AV1980" s="726"/>
      <c r="AW1980" s="726"/>
      <c r="AX1980" s="726"/>
      <c r="AY1980" s="726"/>
      <c r="AZ1980" s="726"/>
      <c r="BA1980" s="726"/>
      <c r="BB1980" s="726"/>
      <c r="BC1980" s="726"/>
      <c r="BD1980" s="726"/>
      <c r="BE1980" s="726"/>
      <c r="BF1980" s="726"/>
      <c r="BG1980" s="726"/>
      <c r="BH1980" s="726"/>
      <c r="BI1980" s="726"/>
      <c r="BJ1980" s="726"/>
      <c r="BK1980" s="726"/>
      <c r="BL1980" s="726"/>
    </row>
    <row r="1981" spans="1:64" ht="13.5" customHeight="1" outlineLevel="1" x14ac:dyDescent="0.25">
      <c r="A1981" s="818"/>
      <c r="B1981" s="819"/>
      <c r="C1981" s="841" t="s">
        <v>75</v>
      </c>
      <c r="D1981" s="818"/>
      <c r="E1981" s="717" t="s">
        <v>2794</v>
      </c>
      <c r="F1981" s="709" t="s">
        <v>2263</v>
      </c>
      <c r="G1981" s="709" t="s">
        <v>2263</v>
      </c>
      <c r="H1981" s="709" t="s">
        <v>2263</v>
      </c>
      <c r="I1981" s="709" t="s">
        <v>2263</v>
      </c>
      <c r="J1981" s="709" t="s">
        <v>2263</v>
      </c>
      <c r="K1981" s="709" t="s">
        <v>2263</v>
      </c>
      <c r="L1981" s="709" t="s">
        <v>2263</v>
      </c>
      <c r="M1981" s="709" t="s">
        <v>2263</v>
      </c>
      <c r="N1981" s="709" t="s">
        <v>2263</v>
      </c>
      <c r="O1981" s="709" t="s">
        <v>2263</v>
      </c>
      <c r="P1981" s="709" t="s">
        <v>2263</v>
      </c>
      <c r="Q1981" s="709" t="s">
        <v>2263</v>
      </c>
      <c r="R1981" s="709" t="s">
        <v>2263</v>
      </c>
      <c r="S1981" s="709" t="s">
        <v>2263</v>
      </c>
      <c r="T1981" s="709" t="s">
        <v>2263</v>
      </c>
      <c r="U1981" s="709" t="s">
        <v>2263</v>
      </c>
      <c r="V1981" s="709" t="s">
        <v>2263</v>
      </c>
      <c r="W1981" s="709" t="s">
        <v>2263</v>
      </c>
      <c r="X1981" s="709" t="s">
        <v>2263</v>
      </c>
      <c r="Y1981" s="709" t="s">
        <v>2263</v>
      </c>
      <c r="Z1981" s="709" t="s">
        <v>2263</v>
      </c>
      <c r="AA1981" s="709" t="s">
        <v>2263</v>
      </c>
      <c r="AB1981" s="709" t="s">
        <v>2263</v>
      </c>
      <c r="AC1981" s="709" t="s">
        <v>2263</v>
      </c>
      <c r="AD1981" s="709" t="s">
        <v>2263</v>
      </c>
      <c r="AE1981" s="709" t="s">
        <v>2263</v>
      </c>
      <c r="AF1981" s="709" t="s">
        <v>2263</v>
      </c>
      <c r="AG1981" s="709" t="s">
        <v>2263</v>
      </c>
      <c r="AH1981" s="709" t="s">
        <v>2263</v>
      </c>
      <c r="AI1981" s="709" t="s">
        <v>2263</v>
      </c>
      <c r="AJ1981" s="709" t="s">
        <v>2263</v>
      </c>
      <c r="AK1981" s="709" t="s">
        <v>2263</v>
      </c>
      <c r="AL1981" s="709" t="s">
        <v>2263</v>
      </c>
      <c r="AM1981" s="709" t="s">
        <v>2263</v>
      </c>
      <c r="AN1981" s="818"/>
      <c r="AO1981" s="726"/>
      <c r="AP1981" s="726"/>
      <c r="AQ1981" s="726"/>
      <c r="AR1981" s="726"/>
      <c r="AS1981" s="726"/>
      <c r="AT1981" s="726"/>
      <c r="AU1981" s="726"/>
      <c r="AV1981" s="726"/>
      <c r="AW1981" s="726"/>
      <c r="AX1981" s="726"/>
      <c r="AY1981" s="726"/>
      <c r="AZ1981" s="726"/>
      <c r="BA1981" s="726"/>
      <c r="BB1981" s="726"/>
      <c r="BC1981" s="726"/>
      <c r="BD1981" s="726"/>
      <c r="BE1981" s="726"/>
      <c r="BF1981" s="726"/>
      <c r="BG1981" s="726"/>
      <c r="BH1981" s="726"/>
      <c r="BI1981" s="726"/>
      <c r="BJ1981" s="726"/>
      <c r="BK1981" s="726"/>
      <c r="BL1981" s="726"/>
    </row>
    <row r="1982" spans="1:64" ht="13.5" customHeight="1" outlineLevel="1" x14ac:dyDescent="0.25">
      <c r="A1982" s="818"/>
      <c r="B1982" s="819"/>
      <c r="C1982" s="841" t="s">
        <v>113</v>
      </c>
      <c r="D1982" s="818"/>
      <c r="E1982" s="717" t="s">
        <v>2795</v>
      </c>
      <c r="F1982" s="709" t="s">
        <v>2263</v>
      </c>
      <c r="G1982" s="709" t="s">
        <v>2263</v>
      </c>
      <c r="H1982" s="709" t="s">
        <v>2263</v>
      </c>
      <c r="I1982" s="709" t="s">
        <v>2263</v>
      </c>
      <c r="J1982" s="709" t="s">
        <v>2263</v>
      </c>
      <c r="K1982" s="709" t="s">
        <v>2263</v>
      </c>
      <c r="L1982" s="709" t="s">
        <v>2263</v>
      </c>
      <c r="M1982" s="709" t="s">
        <v>2263</v>
      </c>
      <c r="N1982" s="709" t="s">
        <v>2263</v>
      </c>
      <c r="O1982" s="709" t="s">
        <v>2263</v>
      </c>
      <c r="P1982" s="709" t="s">
        <v>2263</v>
      </c>
      <c r="Q1982" s="709" t="s">
        <v>2263</v>
      </c>
      <c r="R1982" s="709" t="s">
        <v>2263</v>
      </c>
      <c r="S1982" s="709" t="s">
        <v>2263</v>
      </c>
      <c r="T1982" s="709" t="s">
        <v>2263</v>
      </c>
      <c r="U1982" s="709" t="s">
        <v>2263</v>
      </c>
      <c r="V1982" s="709" t="s">
        <v>2263</v>
      </c>
      <c r="W1982" s="709" t="s">
        <v>2263</v>
      </c>
      <c r="X1982" s="709" t="s">
        <v>2263</v>
      </c>
      <c r="Y1982" s="709" t="s">
        <v>2263</v>
      </c>
      <c r="Z1982" s="709" t="s">
        <v>2263</v>
      </c>
      <c r="AA1982" s="709" t="s">
        <v>2263</v>
      </c>
      <c r="AB1982" s="709" t="s">
        <v>2263</v>
      </c>
      <c r="AC1982" s="709" t="s">
        <v>2263</v>
      </c>
      <c r="AD1982" s="709" t="s">
        <v>2263</v>
      </c>
      <c r="AE1982" s="709" t="s">
        <v>2263</v>
      </c>
      <c r="AF1982" s="709" t="s">
        <v>2263</v>
      </c>
      <c r="AG1982" s="709" t="s">
        <v>2263</v>
      </c>
      <c r="AH1982" s="709" t="s">
        <v>2263</v>
      </c>
      <c r="AI1982" s="709" t="s">
        <v>2263</v>
      </c>
      <c r="AJ1982" s="709" t="s">
        <v>2263</v>
      </c>
      <c r="AK1982" s="709" t="s">
        <v>2263</v>
      </c>
      <c r="AL1982" s="709" t="s">
        <v>2263</v>
      </c>
      <c r="AM1982" s="709" t="s">
        <v>2263</v>
      </c>
      <c r="AN1982" s="818"/>
      <c r="AO1982" s="726"/>
      <c r="AP1982" s="726"/>
      <c r="AQ1982" s="726"/>
      <c r="AR1982" s="726"/>
      <c r="AS1982" s="726"/>
      <c r="AT1982" s="726"/>
      <c r="AU1982" s="726"/>
      <c r="AV1982" s="726"/>
      <c r="AW1982" s="726"/>
      <c r="AX1982" s="726"/>
      <c r="AY1982" s="726"/>
      <c r="AZ1982" s="726"/>
      <c r="BA1982" s="726"/>
      <c r="BB1982" s="726"/>
      <c r="BC1982" s="726"/>
      <c r="BD1982" s="726"/>
      <c r="BE1982" s="726"/>
      <c r="BF1982" s="726"/>
      <c r="BG1982" s="726"/>
      <c r="BH1982" s="726"/>
      <c r="BI1982" s="726"/>
      <c r="BJ1982" s="726"/>
      <c r="BK1982" s="726"/>
      <c r="BL1982" s="726"/>
    </row>
    <row r="1983" spans="1:64" ht="13.5" customHeight="1" outlineLevel="1" x14ac:dyDescent="0.25">
      <c r="A1983" s="818"/>
      <c r="B1983" s="819"/>
      <c r="C1983" s="841" t="s">
        <v>114</v>
      </c>
      <c r="D1983" s="818"/>
      <c r="E1983" s="717" t="s">
        <v>2796</v>
      </c>
      <c r="F1983" s="709" t="s">
        <v>2263</v>
      </c>
      <c r="G1983" s="709" t="s">
        <v>2263</v>
      </c>
      <c r="H1983" s="709" t="s">
        <v>2263</v>
      </c>
      <c r="I1983" s="709" t="s">
        <v>2263</v>
      </c>
      <c r="J1983" s="709" t="s">
        <v>2263</v>
      </c>
      <c r="K1983" s="709" t="s">
        <v>2263</v>
      </c>
      <c r="L1983" s="709" t="s">
        <v>2263</v>
      </c>
      <c r="M1983" s="709" t="s">
        <v>2263</v>
      </c>
      <c r="N1983" s="709" t="s">
        <v>2263</v>
      </c>
      <c r="O1983" s="709" t="s">
        <v>2263</v>
      </c>
      <c r="P1983" s="709" t="s">
        <v>2263</v>
      </c>
      <c r="Q1983" s="709" t="s">
        <v>2263</v>
      </c>
      <c r="R1983" s="709" t="s">
        <v>2263</v>
      </c>
      <c r="S1983" s="709" t="s">
        <v>2263</v>
      </c>
      <c r="T1983" s="709" t="s">
        <v>2263</v>
      </c>
      <c r="U1983" s="709" t="s">
        <v>2263</v>
      </c>
      <c r="V1983" s="709" t="s">
        <v>2263</v>
      </c>
      <c r="W1983" s="709" t="s">
        <v>2263</v>
      </c>
      <c r="X1983" s="709" t="s">
        <v>2263</v>
      </c>
      <c r="Y1983" s="709" t="s">
        <v>2263</v>
      </c>
      <c r="Z1983" s="709" t="s">
        <v>2263</v>
      </c>
      <c r="AA1983" s="709" t="s">
        <v>2263</v>
      </c>
      <c r="AB1983" s="709" t="s">
        <v>2263</v>
      </c>
      <c r="AC1983" s="709" t="s">
        <v>2263</v>
      </c>
      <c r="AD1983" s="709" t="s">
        <v>2263</v>
      </c>
      <c r="AE1983" s="709" t="s">
        <v>2263</v>
      </c>
      <c r="AF1983" s="709" t="s">
        <v>2263</v>
      </c>
      <c r="AG1983" s="709" t="s">
        <v>2263</v>
      </c>
      <c r="AH1983" s="709" t="s">
        <v>2263</v>
      </c>
      <c r="AI1983" s="709" t="s">
        <v>2263</v>
      </c>
      <c r="AJ1983" s="709" t="s">
        <v>2263</v>
      </c>
      <c r="AK1983" s="709" t="s">
        <v>2263</v>
      </c>
      <c r="AL1983" s="709" t="s">
        <v>2263</v>
      </c>
      <c r="AM1983" s="709" t="s">
        <v>2263</v>
      </c>
      <c r="AN1983" s="818"/>
      <c r="AO1983" s="726"/>
      <c r="AP1983" s="726"/>
      <c r="AQ1983" s="726"/>
      <c r="AR1983" s="726"/>
      <c r="AS1983" s="726"/>
      <c r="AT1983" s="726"/>
      <c r="AU1983" s="726"/>
      <c r="AV1983" s="726"/>
      <c r="AW1983" s="726"/>
      <c r="AX1983" s="726"/>
      <c r="AY1983" s="726"/>
      <c r="AZ1983" s="726"/>
      <c r="BA1983" s="726"/>
      <c r="BB1983" s="726"/>
      <c r="BC1983" s="726"/>
      <c r="BD1983" s="726"/>
      <c r="BE1983" s="726"/>
      <c r="BF1983" s="726"/>
      <c r="BG1983" s="726"/>
      <c r="BH1983" s="726"/>
      <c r="BI1983" s="726"/>
      <c r="BJ1983" s="726"/>
      <c r="BK1983" s="726"/>
      <c r="BL1983" s="726"/>
    </row>
    <row r="1984" spans="1:64" ht="13.5" customHeight="1" outlineLevel="1" x14ac:dyDescent="0.25">
      <c r="A1984" s="818"/>
      <c r="B1984" s="819"/>
      <c r="C1984" s="841" t="s">
        <v>76</v>
      </c>
      <c r="D1984" s="818"/>
      <c r="E1984" s="717" t="s">
        <v>2797</v>
      </c>
      <c r="F1984" s="709" t="s">
        <v>2263</v>
      </c>
      <c r="G1984" s="709" t="s">
        <v>2263</v>
      </c>
      <c r="H1984" s="709" t="s">
        <v>2263</v>
      </c>
      <c r="I1984" s="709" t="s">
        <v>2263</v>
      </c>
      <c r="J1984" s="709" t="s">
        <v>2263</v>
      </c>
      <c r="K1984" s="709" t="s">
        <v>2263</v>
      </c>
      <c r="L1984" s="709" t="s">
        <v>2263</v>
      </c>
      <c r="M1984" s="709" t="s">
        <v>2263</v>
      </c>
      <c r="N1984" s="709" t="s">
        <v>2263</v>
      </c>
      <c r="O1984" s="709" t="s">
        <v>2263</v>
      </c>
      <c r="P1984" s="709" t="s">
        <v>2263</v>
      </c>
      <c r="Q1984" s="709" t="s">
        <v>2263</v>
      </c>
      <c r="R1984" s="709" t="s">
        <v>2263</v>
      </c>
      <c r="S1984" s="709" t="s">
        <v>2263</v>
      </c>
      <c r="T1984" s="709" t="s">
        <v>2263</v>
      </c>
      <c r="U1984" s="709" t="s">
        <v>2263</v>
      </c>
      <c r="V1984" s="709" t="s">
        <v>2263</v>
      </c>
      <c r="W1984" s="709" t="s">
        <v>2263</v>
      </c>
      <c r="X1984" s="709" t="s">
        <v>2263</v>
      </c>
      <c r="Y1984" s="709" t="s">
        <v>2263</v>
      </c>
      <c r="Z1984" s="709" t="s">
        <v>2263</v>
      </c>
      <c r="AA1984" s="709" t="s">
        <v>2263</v>
      </c>
      <c r="AB1984" s="709" t="s">
        <v>2263</v>
      </c>
      <c r="AC1984" s="709" t="s">
        <v>2263</v>
      </c>
      <c r="AD1984" s="709" t="s">
        <v>2263</v>
      </c>
      <c r="AE1984" s="709" t="s">
        <v>2263</v>
      </c>
      <c r="AF1984" s="709" t="s">
        <v>2263</v>
      </c>
      <c r="AG1984" s="709" t="s">
        <v>2263</v>
      </c>
      <c r="AH1984" s="709" t="s">
        <v>2263</v>
      </c>
      <c r="AI1984" s="709" t="s">
        <v>2263</v>
      </c>
      <c r="AJ1984" s="709" t="s">
        <v>2263</v>
      </c>
      <c r="AK1984" s="709" t="s">
        <v>2263</v>
      </c>
      <c r="AL1984" s="709" t="s">
        <v>2263</v>
      </c>
      <c r="AM1984" s="709" t="s">
        <v>2263</v>
      </c>
      <c r="AN1984" s="818"/>
      <c r="AO1984" s="726"/>
      <c r="AP1984" s="726"/>
      <c r="AQ1984" s="726"/>
      <c r="AR1984" s="726"/>
      <c r="AS1984" s="726"/>
      <c r="AT1984" s="726"/>
      <c r="AU1984" s="726"/>
      <c r="AV1984" s="726"/>
      <c r="AW1984" s="726"/>
      <c r="AX1984" s="726"/>
      <c r="AY1984" s="726"/>
      <c r="AZ1984" s="726"/>
      <c r="BA1984" s="726"/>
      <c r="BB1984" s="726"/>
      <c r="BC1984" s="726"/>
      <c r="BD1984" s="726"/>
      <c r="BE1984" s="726"/>
      <c r="BF1984" s="726"/>
      <c r="BG1984" s="726"/>
      <c r="BH1984" s="726"/>
      <c r="BI1984" s="726"/>
      <c r="BJ1984" s="726"/>
      <c r="BK1984" s="726"/>
      <c r="BL1984" s="726"/>
    </row>
    <row r="1985" spans="1:64" ht="13.5" customHeight="1" outlineLevel="1" x14ac:dyDescent="0.25">
      <c r="A1985" s="818"/>
      <c r="B1985" s="819"/>
      <c r="C1985" s="841" t="s">
        <v>77</v>
      </c>
      <c r="D1985" s="818"/>
      <c r="E1985" s="717" t="s">
        <v>2798</v>
      </c>
      <c r="F1985" s="709" t="s">
        <v>2263</v>
      </c>
      <c r="G1985" s="709" t="s">
        <v>2263</v>
      </c>
      <c r="H1985" s="709" t="s">
        <v>2263</v>
      </c>
      <c r="I1985" s="709" t="s">
        <v>2263</v>
      </c>
      <c r="J1985" s="709" t="s">
        <v>2263</v>
      </c>
      <c r="K1985" s="709" t="s">
        <v>2263</v>
      </c>
      <c r="L1985" s="709" t="s">
        <v>2263</v>
      </c>
      <c r="M1985" s="709" t="s">
        <v>2263</v>
      </c>
      <c r="N1985" s="709" t="s">
        <v>2263</v>
      </c>
      <c r="O1985" s="709" t="s">
        <v>2263</v>
      </c>
      <c r="P1985" s="709" t="s">
        <v>2263</v>
      </c>
      <c r="Q1985" s="709" t="s">
        <v>2263</v>
      </c>
      <c r="R1985" s="709" t="s">
        <v>2263</v>
      </c>
      <c r="S1985" s="709" t="s">
        <v>2263</v>
      </c>
      <c r="T1985" s="709" t="s">
        <v>2263</v>
      </c>
      <c r="U1985" s="709" t="s">
        <v>2263</v>
      </c>
      <c r="V1985" s="709" t="s">
        <v>2263</v>
      </c>
      <c r="W1985" s="709" t="s">
        <v>2263</v>
      </c>
      <c r="X1985" s="709" t="s">
        <v>2263</v>
      </c>
      <c r="Y1985" s="709" t="s">
        <v>2263</v>
      </c>
      <c r="Z1985" s="709" t="s">
        <v>2263</v>
      </c>
      <c r="AA1985" s="709" t="s">
        <v>2263</v>
      </c>
      <c r="AB1985" s="709" t="s">
        <v>2263</v>
      </c>
      <c r="AC1985" s="709" t="s">
        <v>2263</v>
      </c>
      <c r="AD1985" s="709" t="s">
        <v>2263</v>
      </c>
      <c r="AE1985" s="709" t="s">
        <v>2263</v>
      </c>
      <c r="AF1985" s="709" t="s">
        <v>2263</v>
      </c>
      <c r="AG1985" s="709" t="s">
        <v>2263</v>
      </c>
      <c r="AH1985" s="709" t="s">
        <v>2263</v>
      </c>
      <c r="AI1985" s="709" t="s">
        <v>2263</v>
      </c>
      <c r="AJ1985" s="709" t="s">
        <v>2263</v>
      </c>
      <c r="AK1985" s="709" t="s">
        <v>2263</v>
      </c>
      <c r="AL1985" s="709" t="s">
        <v>2263</v>
      </c>
      <c r="AM1985" s="709" t="s">
        <v>2263</v>
      </c>
      <c r="AN1985" s="818"/>
      <c r="AO1985" s="726"/>
      <c r="AP1985" s="726"/>
      <c r="AQ1985" s="726"/>
      <c r="AR1985" s="726"/>
      <c r="AS1985" s="726"/>
      <c r="AT1985" s="726"/>
      <c r="AU1985" s="726"/>
      <c r="AV1985" s="726"/>
      <c r="AW1985" s="726"/>
      <c r="AX1985" s="726"/>
      <c r="AY1985" s="726"/>
      <c r="AZ1985" s="726"/>
      <c r="BA1985" s="726"/>
      <c r="BB1985" s="726"/>
      <c r="BC1985" s="726"/>
      <c r="BD1985" s="726"/>
      <c r="BE1985" s="726"/>
      <c r="BF1985" s="726"/>
      <c r="BG1985" s="726"/>
      <c r="BH1985" s="726"/>
      <c r="BI1985" s="726"/>
      <c r="BJ1985" s="726"/>
      <c r="BK1985" s="726"/>
      <c r="BL1985" s="726"/>
    </row>
    <row r="1986" spans="1:64" ht="13.5" customHeight="1" outlineLevel="1" x14ac:dyDescent="0.25">
      <c r="A1986" s="818"/>
      <c r="B1986" s="819"/>
      <c r="C1986" s="841" t="s">
        <v>2799</v>
      </c>
      <c r="D1986" s="818"/>
      <c r="E1986" s="717"/>
      <c r="F1986" s="709"/>
      <c r="G1986" s="709"/>
      <c r="H1986" s="709"/>
      <c r="I1986" s="709"/>
      <c r="J1986" s="709"/>
      <c r="K1986" s="709"/>
      <c r="L1986" s="709"/>
      <c r="M1986" s="709"/>
      <c r="N1986" s="709"/>
      <c r="O1986" s="709"/>
      <c r="P1986" s="709"/>
      <c r="Q1986" s="709"/>
      <c r="R1986" s="709"/>
      <c r="S1986" s="709"/>
      <c r="T1986" s="709"/>
      <c r="U1986" s="709"/>
      <c r="V1986" s="709"/>
      <c r="W1986" s="709"/>
      <c r="X1986" s="709"/>
      <c r="Y1986" s="709"/>
      <c r="Z1986" s="709"/>
      <c r="AA1986" s="709"/>
      <c r="AB1986" s="709"/>
      <c r="AC1986" s="709"/>
      <c r="AD1986" s="709"/>
      <c r="AE1986" s="709"/>
      <c r="AF1986" s="709"/>
      <c r="AG1986" s="709"/>
      <c r="AH1986" s="709"/>
      <c r="AI1986" s="709"/>
      <c r="AJ1986" s="709"/>
      <c r="AK1986" s="709"/>
      <c r="AL1986" s="709"/>
      <c r="AM1986" s="709"/>
      <c r="AN1986" s="818"/>
      <c r="AO1986" s="726"/>
      <c r="AP1986" s="726"/>
      <c r="AQ1986" s="726"/>
      <c r="AR1986" s="726"/>
      <c r="AS1986" s="726"/>
      <c r="AT1986" s="726"/>
      <c r="AU1986" s="726"/>
      <c r="AV1986" s="726"/>
      <c r="AW1986" s="726"/>
      <c r="AX1986" s="726"/>
      <c r="AY1986" s="726"/>
      <c r="AZ1986" s="726"/>
      <c r="BA1986" s="726"/>
      <c r="BB1986" s="726"/>
      <c r="BC1986" s="726"/>
      <c r="BD1986" s="726"/>
      <c r="BE1986" s="726"/>
      <c r="BF1986" s="726"/>
      <c r="BG1986" s="726"/>
      <c r="BH1986" s="726"/>
      <c r="BI1986" s="726"/>
      <c r="BJ1986" s="726"/>
      <c r="BK1986" s="726"/>
      <c r="BL1986" s="726"/>
    </row>
    <row r="1987" spans="1:64" ht="13.5" customHeight="1" outlineLevel="1" x14ac:dyDescent="0.25">
      <c r="A1987" s="818"/>
      <c r="B1987" s="819"/>
      <c r="C1987" s="842" t="s">
        <v>830</v>
      </c>
      <c r="D1987" s="818"/>
      <c r="E1987" s="717"/>
      <c r="F1987" s="709"/>
      <c r="G1987" s="709"/>
      <c r="H1987" s="709"/>
      <c r="I1987" s="709"/>
      <c r="J1987" s="709"/>
      <c r="K1987" s="709"/>
      <c r="L1987" s="709"/>
      <c r="M1987" s="709"/>
      <c r="N1987" s="709"/>
      <c r="O1987" s="709"/>
      <c r="P1987" s="709"/>
      <c r="Q1987" s="709"/>
      <c r="R1987" s="709"/>
      <c r="S1987" s="709"/>
      <c r="T1987" s="709"/>
      <c r="U1987" s="709"/>
      <c r="V1987" s="709"/>
      <c r="W1987" s="709"/>
      <c r="X1987" s="709"/>
      <c r="Y1987" s="709"/>
      <c r="Z1987" s="709"/>
      <c r="AA1987" s="709"/>
      <c r="AB1987" s="709"/>
      <c r="AC1987" s="709"/>
      <c r="AD1987" s="709"/>
      <c r="AE1987" s="709"/>
      <c r="AF1987" s="709"/>
      <c r="AG1987" s="709"/>
      <c r="AH1987" s="709"/>
      <c r="AI1987" s="709"/>
      <c r="AJ1987" s="709"/>
      <c r="AK1987" s="709"/>
      <c r="AL1987" s="709"/>
      <c r="AM1987" s="709"/>
      <c r="AN1987" s="818"/>
      <c r="AO1987" s="726"/>
      <c r="AP1987" s="726"/>
      <c r="AQ1987" s="726"/>
      <c r="AR1987" s="726"/>
      <c r="AS1987" s="726"/>
      <c r="AT1987" s="726"/>
      <c r="AU1987" s="726"/>
      <c r="AV1987" s="726"/>
      <c r="AW1987" s="726"/>
      <c r="AX1987" s="726"/>
      <c r="AY1987" s="726"/>
      <c r="AZ1987" s="726"/>
      <c r="BA1987" s="726"/>
      <c r="BB1987" s="726"/>
      <c r="BC1987" s="726"/>
      <c r="BD1987" s="726"/>
      <c r="BE1987" s="726"/>
      <c r="BF1987" s="726"/>
      <c r="BG1987" s="726"/>
      <c r="BH1987" s="726"/>
      <c r="BI1987" s="726"/>
      <c r="BJ1987" s="726"/>
      <c r="BK1987" s="726"/>
      <c r="BL1987" s="726"/>
    </row>
    <row r="1988" spans="1:64" ht="13.5" customHeight="1" outlineLevel="1" x14ac:dyDescent="0.25">
      <c r="A1988" s="818"/>
      <c r="B1988" s="819"/>
      <c r="C1988" s="840" t="s">
        <v>260</v>
      </c>
      <c r="D1988" s="818"/>
      <c r="E1988" s="717"/>
      <c r="F1988" s="709" t="s">
        <v>976</v>
      </c>
      <c r="G1988" s="709" t="s">
        <v>976</v>
      </c>
      <c r="H1988" s="709" t="s">
        <v>976</v>
      </c>
      <c r="I1988" s="709" t="s">
        <v>976</v>
      </c>
      <c r="J1988" s="709" t="s">
        <v>976</v>
      </c>
      <c r="K1988" s="709" t="s">
        <v>976</v>
      </c>
      <c r="L1988" s="709" t="s">
        <v>976</v>
      </c>
      <c r="M1988" s="709" t="s">
        <v>976</v>
      </c>
      <c r="N1988" s="709" t="s">
        <v>976</v>
      </c>
      <c r="O1988" s="709" t="s">
        <v>976</v>
      </c>
      <c r="P1988" s="709" t="s">
        <v>976</v>
      </c>
      <c r="Q1988" s="709" t="s">
        <v>976</v>
      </c>
      <c r="R1988" s="709" t="s">
        <v>976</v>
      </c>
      <c r="S1988" s="709" t="s">
        <v>976</v>
      </c>
      <c r="T1988" s="709" t="s">
        <v>976</v>
      </c>
      <c r="U1988" s="709" t="s">
        <v>976</v>
      </c>
      <c r="V1988" s="709" t="s">
        <v>976</v>
      </c>
      <c r="W1988" s="709" t="s">
        <v>976</v>
      </c>
      <c r="X1988" s="709" t="s">
        <v>976</v>
      </c>
      <c r="Y1988" s="709" t="s">
        <v>976</v>
      </c>
      <c r="Z1988" s="709" t="s">
        <v>976</v>
      </c>
      <c r="AA1988" s="709" t="s">
        <v>976</v>
      </c>
      <c r="AB1988" s="709" t="s">
        <v>976</v>
      </c>
      <c r="AC1988" s="709" t="s">
        <v>976</v>
      </c>
      <c r="AD1988" s="709" t="s">
        <v>976</v>
      </c>
      <c r="AE1988" s="709" t="s">
        <v>976</v>
      </c>
      <c r="AF1988" s="709" t="s">
        <v>976</v>
      </c>
      <c r="AG1988" s="709" t="s">
        <v>976</v>
      </c>
      <c r="AH1988" s="709" t="s">
        <v>976</v>
      </c>
      <c r="AI1988" s="709" t="s">
        <v>976</v>
      </c>
      <c r="AJ1988" s="709" t="s">
        <v>976</v>
      </c>
      <c r="AK1988" s="709" t="s">
        <v>976</v>
      </c>
      <c r="AL1988" s="709" t="s">
        <v>976</v>
      </c>
      <c r="AM1988" s="709" t="s">
        <v>976</v>
      </c>
      <c r="AN1988" s="818"/>
      <c r="AO1988" s="726"/>
      <c r="AP1988" s="726"/>
      <c r="AQ1988" s="726"/>
      <c r="AR1988" s="726"/>
      <c r="AS1988" s="726"/>
      <c r="AT1988" s="726"/>
      <c r="AU1988" s="726"/>
      <c r="AV1988" s="726"/>
      <c r="AW1988" s="726"/>
      <c r="AX1988" s="726"/>
      <c r="AY1988" s="726"/>
      <c r="AZ1988" s="726"/>
      <c r="BA1988" s="726"/>
      <c r="BB1988" s="726"/>
      <c r="BC1988" s="726"/>
      <c r="BD1988" s="726"/>
      <c r="BE1988" s="726"/>
      <c r="BF1988" s="726"/>
      <c r="BG1988" s="726"/>
      <c r="BH1988" s="726"/>
      <c r="BI1988" s="726"/>
      <c r="BJ1988" s="726"/>
      <c r="BK1988" s="726"/>
      <c r="BL1988" s="726"/>
    </row>
    <row r="1989" spans="1:64" ht="13.5" customHeight="1" outlineLevel="1" x14ac:dyDescent="0.25">
      <c r="A1989" s="818"/>
      <c r="B1989" s="819"/>
      <c r="C1989" s="841" t="s">
        <v>140</v>
      </c>
      <c r="D1989" s="818"/>
      <c r="E1989" s="717"/>
      <c r="F1989" s="709"/>
      <c r="G1989" s="709"/>
      <c r="H1989" s="709"/>
      <c r="I1989" s="709"/>
      <c r="J1989" s="709"/>
      <c r="K1989" s="709"/>
      <c r="L1989" s="709"/>
      <c r="M1989" s="709"/>
      <c r="N1989" s="709"/>
      <c r="O1989" s="709"/>
      <c r="P1989" s="709"/>
      <c r="Q1989" s="709"/>
      <c r="R1989" s="709"/>
      <c r="S1989" s="709"/>
      <c r="T1989" s="709"/>
      <c r="U1989" s="709"/>
      <c r="V1989" s="709"/>
      <c r="W1989" s="709"/>
      <c r="X1989" s="709"/>
      <c r="Y1989" s="709"/>
      <c r="Z1989" s="709"/>
      <c r="AA1989" s="709"/>
      <c r="AB1989" s="709"/>
      <c r="AC1989" s="709"/>
      <c r="AD1989" s="709"/>
      <c r="AE1989" s="709"/>
      <c r="AF1989" s="709"/>
      <c r="AG1989" s="709"/>
      <c r="AH1989" s="709"/>
      <c r="AI1989" s="709"/>
      <c r="AJ1989" s="709"/>
      <c r="AK1989" s="709"/>
      <c r="AL1989" s="709"/>
      <c r="AM1989" s="709"/>
      <c r="AN1989" s="818"/>
      <c r="AO1989" s="726"/>
      <c r="AP1989" s="726"/>
      <c r="AQ1989" s="726"/>
      <c r="AR1989" s="726"/>
      <c r="AS1989" s="726"/>
      <c r="AT1989" s="726"/>
      <c r="AU1989" s="726"/>
      <c r="AV1989" s="726"/>
      <c r="AW1989" s="726"/>
      <c r="AX1989" s="726"/>
      <c r="AY1989" s="726"/>
      <c r="AZ1989" s="726"/>
      <c r="BA1989" s="726"/>
      <c r="BB1989" s="726"/>
      <c r="BC1989" s="726"/>
      <c r="BD1989" s="726"/>
      <c r="BE1989" s="726"/>
      <c r="BF1989" s="726"/>
      <c r="BG1989" s="726"/>
      <c r="BH1989" s="726"/>
      <c r="BI1989" s="726"/>
      <c r="BJ1989" s="726"/>
      <c r="BK1989" s="726"/>
      <c r="BL1989" s="726"/>
    </row>
    <row r="1990" spans="1:64" ht="13.5" customHeight="1" outlineLevel="1" x14ac:dyDescent="0.25">
      <c r="A1990" s="818"/>
      <c r="B1990" s="819"/>
      <c r="C1990" s="842" t="s">
        <v>829</v>
      </c>
      <c r="D1990" s="818"/>
      <c r="E1990" s="717"/>
      <c r="F1990" s="709"/>
      <c r="G1990" s="709"/>
      <c r="H1990" s="709"/>
      <c r="I1990" s="709"/>
      <c r="J1990" s="709"/>
      <c r="K1990" s="709"/>
      <c r="L1990" s="709"/>
      <c r="M1990" s="709"/>
      <c r="N1990" s="709"/>
      <c r="O1990" s="709"/>
      <c r="P1990" s="709"/>
      <c r="Q1990" s="709"/>
      <c r="R1990" s="709"/>
      <c r="S1990" s="709"/>
      <c r="T1990" s="709"/>
      <c r="U1990" s="709"/>
      <c r="V1990" s="709"/>
      <c r="W1990" s="709"/>
      <c r="X1990" s="709"/>
      <c r="Y1990" s="709"/>
      <c r="Z1990" s="709"/>
      <c r="AA1990" s="709"/>
      <c r="AB1990" s="709"/>
      <c r="AC1990" s="709"/>
      <c r="AD1990" s="709"/>
      <c r="AE1990" s="709"/>
      <c r="AF1990" s="709"/>
      <c r="AG1990" s="709"/>
      <c r="AH1990" s="709"/>
      <c r="AI1990" s="709"/>
      <c r="AJ1990" s="709"/>
      <c r="AK1990" s="709"/>
      <c r="AL1990" s="709"/>
      <c r="AM1990" s="709"/>
      <c r="AN1990" s="818"/>
      <c r="AO1990" s="726"/>
      <c r="AP1990" s="726"/>
      <c r="AQ1990" s="726"/>
      <c r="AR1990" s="726"/>
      <c r="AS1990" s="726"/>
      <c r="AT1990" s="726"/>
      <c r="AU1990" s="726"/>
      <c r="AV1990" s="726"/>
      <c r="AW1990" s="726"/>
      <c r="AX1990" s="726"/>
      <c r="AY1990" s="726"/>
      <c r="AZ1990" s="726"/>
      <c r="BA1990" s="726"/>
      <c r="BB1990" s="726"/>
      <c r="BC1990" s="726"/>
      <c r="BD1990" s="726"/>
      <c r="BE1990" s="726"/>
      <c r="BF1990" s="726"/>
      <c r="BG1990" s="726"/>
      <c r="BH1990" s="726"/>
      <c r="BI1990" s="726"/>
      <c r="BJ1990" s="726"/>
      <c r="BK1990" s="726"/>
      <c r="BL1990" s="726"/>
    </row>
    <row r="1991" spans="1:64" ht="13.5" customHeight="1" outlineLevel="1" x14ac:dyDescent="0.25">
      <c r="A1991" s="818"/>
      <c r="B1991" s="819"/>
      <c r="C1991" s="840" t="s">
        <v>2800</v>
      </c>
      <c r="D1991" s="818"/>
      <c r="E1991" s="717"/>
      <c r="F1991" s="709" t="s">
        <v>976</v>
      </c>
      <c r="G1991" s="709" t="s">
        <v>976</v>
      </c>
      <c r="H1991" s="709" t="s">
        <v>976</v>
      </c>
      <c r="I1991" s="709" t="s">
        <v>976</v>
      </c>
      <c r="J1991" s="709" t="s">
        <v>976</v>
      </c>
      <c r="K1991" s="709" t="s">
        <v>976</v>
      </c>
      <c r="L1991" s="709" t="s">
        <v>976</v>
      </c>
      <c r="M1991" s="709" t="s">
        <v>976</v>
      </c>
      <c r="N1991" s="709" t="s">
        <v>976</v>
      </c>
      <c r="O1991" s="709" t="s">
        <v>976</v>
      </c>
      <c r="P1991" s="709" t="s">
        <v>976</v>
      </c>
      <c r="Q1991" s="709" t="s">
        <v>976</v>
      </c>
      <c r="R1991" s="709" t="s">
        <v>976</v>
      </c>
      <c r="S1991" s="709" t="s">
        <v>976</v>
      </c>
      <c r="T1991" s="709" t="s">
        <v>976</v>
      </c>
      <c r="U1991" s="709" t="s">
        <v>976</v>
      </c>
      <c r="V1991" s="709" t="s">
        <v>976</v>
      </c>
      <c r="W1991" s="709" t="s">
        <v>976</v>
      </c>
      <c r="X1991" s="709" t="s">
        <v>976</v>
      </c>
      <c r="Y1991" s="709" t="s">
        <v>976</v>
      </c>
      <c r="Z1991" s="709" t="s">
        <v>976</v>
      </c>
      <c r="AA1991" s="709" t="s">
        <v>976</v>
      </c>
      <c r="AB1991" s="709" t="s">
        <v>976</v>
      </c>
      <c r="AC1991" s="709" t="s">
        <v>976</v>
      </c>
      <c r="AD1991" s="709" t="s">
        <v>976</v>
      </c>
      <c r="AE1991" s="709" t="s">
        <v>976</v>
      </c>
      <c r="AF1991" s="709" t="s">
        <v>976</v>
      </c>
      <c r="AG1991" s="709" t="s">
        <v>976</v>
      </c>
      <c r="AH1991" s="709" t="s">
        <v>976</v>
      </c>
      <c r="AI1991" s="709" t="s">
        <v>976</v>
      </c>
      <c r="AJ1991" s="709" t="s">
        <v>976</v>
      </c>
      <c r="AK1991" s="709" t="s">
        <v>976</v>
      </c>
      <c r="AL1991" s="709" t="s">
        <v>976</v>
      </c>
      <c r="AM1991" s="709" t="s">
        <v>976</v>
      </c>
      <c r="AN1991" s="818"/>
      <c r="AO1991" s="726"/>
      <c r="AP1991" s="726"/>
      <c r="AQ1991" s="726"/>
      <c r="AR1991" s="726"/>
      <c r="AS1991" s="726"/>
      <c r="AT1991" s="726"/>
      <c r="AU1991" s="726"/>
      <c r="AV1991" s="726"/>
      <c r="AW1991" s="726"/>
      <c r="AX1991" s="726"/>
      <c r="AY1991" s="726"/>
      <c r="AZ1991" s="726"/>
      <c r="BA1991" s="726"/>
      <c r="BB1991" s="726"/>
      <c r="BC1991" s="726"/>
      <c r="BD1991" s="726"/>
      <c r="BE1991" s="726"/>
      <c r="BF1991" s="726"/>
      <c r="BG1991" s="726"/>
      <c r="BH1991" s="726"/>
      <c r="BI1991" s="726"/>
      <c r="BJ1991" s="726"/>
      <c r="BK1991" s="726"/>
      <c r="BL1991" s="726"/>
    </row>
    <row r="1992" spans="1:64" ht="13.5" customHeight="1" outlineLevel="1" x14ac:dyDescent="0.25">
      <c r="A1992" s="818"/>
      <c r="B1992" s="819"/>
      <c r="C1992" s="841" t="s">
        <v>75</v>
      </c>
      <c r="D1992" s="819"/>
      <c r="E1992" s="717" t="s">
        <v>2801</v>
      </c>
      <c r="F1992" s="709" t="s">
        <v>2263</v>
      </c>
      <c r="G1992" s="709" t="s">
        <v>2263</v>
      </c>
      <c r="H1992" s="709" t="s">
        <v>2263</v>
      </c>
      <c r="I1992" s="709" t="s">
        <v>2263</v>
      </c>
      <c r="J1992" s="709" t="s">
        <v>2263</v>
      </c>
      <c r="K1992" s="709" t="s">
        <v>2263</v>
      </c>
      <c r="L1992" s="709" t="s">
        <v>2263</v>
      </c>
      <c r="M1992" s="709" t="s">
        <v>2263</v>
      </c>
      <c r="N1992" s="709" t="s">
        <v>2263</v>
      </c>
      <c r="O1992" s="709" t="s">
        <v>2263</v>
      </c>
      <c r="P1992" s="709" t="s">
        <v>2263</v>
      </c>
      <c r="Q1992" s="709" t="s">
        <v>2263</v>
      </c>
      <c r="R1992" s="709" t="s">
        <v>2263</v>
      </c>
      <c r="S1992" s="709" t="s">
        <v>2263</v>
      </c>
      <c r="T1992" s="709" t="s">
        <v>2263</v>
      </c>
      <c r="U1992" s="709" t="s">
        <v>2263</v>
      </c>
      <c r="V1992" s="709" t="s">
        <v>2263</v>
      </c>
      <c r="W1992" s="709" t="s">
        <v>2263</v>
      </c>
      <c r="X1992" s="709" t="s">
        <v>2263</v>
      </c>
      <c r="Y1992" s="709" t="s">
        <v>2263</v>
      </c>
      <c r="Z1992" s="709" t="s">
        <v>2263</v>
      </c>
      <c r="AA1992" s="709" t="s">
        <v>2263</v>
      </c>
      <c r="AB1992" s="709" t="s">
        <v>2263</v>
      </c>
      <c r="AC1992" s="709" t="s">
        <v>2263</v>
      </c>
      <c r="AD1992" s="709" t="s">
        <v>2263</v>
      </c>
      <c r="AE1992" s="709" t="s">
        <v>2263</v>
      </c>
      <c r="AF1992" s="709" t="s">
        <v>2263</v>
      </c>
      <c r="AG1992" s="709" t="s">
        <v>2263</v>
      </c>
      <c r="AH1992" s="709" t="s">
        <v>2263</v>
      </c>
      <c r="AI1992" s="709" t="s">
        <v>2263</v>
      </c>
      <c r="AJ1992" s="709" t="s">
        <v>2263</v>
      </c>
      <c r="AK1992" s="709" t="s">
        <v>2263</v>
      </c>
      <c r="AL1992" s="709" t="s">
        <v>2263</v>
      </c>
      <c r="AM1992" s="709" t="s">
        <v>2263</v>
      </c>
      <c r="AN1992" s="818"/>
      <c r="AO1992" s="726"/>
      <c r="AP1992" s="726"/>
      <c r="AQ1992" s="726"/>
      <c r="AR1992" s="726"/>
      <c r="AS1992" s="726"/>
      <c r="AT1992" s="726"/>
      <c r="AU1992" s="726"/>
      <c r="AV1992" s="726"/>
      <c r="AW1992" s="726"/>
      <c r="AX1992" s="726"/>
      <c r="AY1992" s="726"/>
      <c r="AZ1992" s="726"/>
      <c r="BA1992" s="726"/>
      <c r="BB1992" s="726"/>
      <c r="BC1992" s="726"/>
      <c r="BD1992" s="726"/>
      <c r="BE1992" s="726"/>
      <c r="BF1992" s="726"/>
      <c r="BG1992" s="726"/>
      <c r="BH1992" s="726"/>
      <c r="BI1992" s="726"/>
      <c r="BJ1992" s="726"/>
      <c r="BK1992" s="726"/>
      <c r="BL1992" s="726"/>
    </row>
    <row r="1993" spans="1:64" ht="13.5" customHeight="1" outlineLevel="1" x14ac:dyDescent="0.25">
      <c r="A1993" s="818"/>
      <c r="B1993" s="819"/>
      <c r="C1993" s="841" t="s">
        <v>113</v>
      </c>
      <c r="D1993" s="819"/>
      <c r="E1993" s="717" t="s">
        <v>2802</v>
      </c>
      <c r="F1993" s="709" t="s">
        <v>2263</v>
      </c>
      <c r="G1993" s="709" t="s">
        <v>2263</v>
      </c>
      <c r="H1993" s="709" t="s">
        <v>2263</v>
      </c>
      <c r="I1993" s="709" t="s">
        <v>2263</v>
      </c>
      <c r="J1993" s="709" t="s">
        <v>2263</v>
      </c>
      <c r="K1993" s="709" t="s">
        <v>2263</v>
      </c>
      <c r="L1993" s="709" t="s">
        <v>2263</v>
      </c>
      <c r="M1993" s="709" t="s">
        <v>2263</v>
      </c>
      <c r="N1993" s="709" t="s">
        <v>2263</v>
      </c>
      <c r="O1993" s="709" t="s">
        <v>2263</v>
      </c>
      <c r="P1993" s="709" t="s">
        <v>2263</v>
      </c>
      <c r="Q1993" s="709" t="s">
        <v>2263</v>
      </c>
      <c r="R1993" s="709" t="s">
        <v>2263</v>
      </c>
      <c r="S1993" s="709" t="s">
        <v>2263</v>
      </c>
      <c r="T1993" s="709" t="s">
        <v>2263</v>
      </c>
      <c r="U1993" s="709" t="s">
        <v>2263</v>
      </c>
      <c r="V1993" s="709" t="s">
        <v>2263</v>
      </c>
      <c r="W1993" s="709" t="s">
        <v>2263</v>
      </c>
      <c r="X1993" s="709" t="s">
        <v>2263</v>
      </c>
      <c r="Y1993" s="709" t="s">
        <v>2263</v>
      </c>
      <c r="Z1993" s="709" t="s">
        <v>2263</v>
      </c>
      <c r="AA1993" s="709" t="s">
        <v>2263</v>
      </c>
      <c r="AB1993" s="709" t="s">
        <v>2263</v>
      </c>
      <c r="AC1993" s="709" t="s">
        <v>2263</v>
      </c>
      <c r="AD1993" s="709" t="s">
        <v>2263</v>
      </c>
      <c r="AE1993" s="709" t="s">
        <v>2263</v>
      </c>
      <c r="AF1993" s="709" t="s">
        <v>2263</v>
      </c>
      <c r="AG1993" s="709" t="s">
        <v>2263</v>
      </c>
      <c r="AH1993" s="709" t="s">
        <v>2263</v>
      </c>
      <c r="AI1993" s="709" t="s">
        <v>2263</v>
      </c>
      <c r="AJ1993" s="709" t="s">
        <v>2263</v>
      </c>
      <c r="AK1993" s="709" t="s">
        <v>2263</v>
      </c>
      <c r="AL1993" s="709" t="s">
        <v>2263</v>
      </c>
      <c r="AM1993" s="709" t="s">
        <v>2263</v>
      </c>
      <c r="AN1993" s="818"/>
      <c r="AO1993" s="726"/>
      <c r="AP1993" s="726"/>
      <c r="AQ1993" s="726"/>
      <c r="AR1993" s="726"/>
      <c r="AS1993" s="726"/>
      <c r="AT1993" s="726"/>
      <c r="AU1993" s="726"/>
      <c r="AV1993" s="726"/>
      <c r="AW1993" s="726"/>
      <c r="AX1993" s="726"/>
      <c r="AY1993" s="726"/>
      <c r="AZ1993" s="726"/>
      <c r="BA1993" s="726"/>
      <c r="BB1993" s="726"/>
      <c r="BC1993" s="726"/>
      <c r="BD1993" s="726"/>
      <c r="BE1993" s="726"/>
      <c r="BF1993" s="726"/>
      <c r="BG1993" s="726"/>
      <c r="BH1993" s="726"/>
      <c r="BI1993" s="726"/>
      <c r="BJ1993" s="726"/>
      <c r="BK1993" s="726"/>
      <c r="BL1993" s="726"/>
    </row>
    <row r="1994" spans="1:64" ht="13.5" customHeight="1" outlineLevel="1" x14ac:dyDescent="0.25">
      <c r="A1994" s="818"/>
      <c r="B1994" s="819"/>
      <c r="C1994" s="841" t="s">
        <v>114</v>
      </c>
      <c r="D1994" s="819"/>
      <c r="E1994" s="717" t="s">
        <v>2803</v>
      </c>
      <c r="F1994" s="709" t="s">
        <v>2263</v>
      </c>
      <c r="G1994" s="709" t="s">
        <v>2263</v>
      </c>
      <c r="H1994" s="709" t="s">
        <v>2263</v>
      </c>
      <c r="I1994" s="709" t="s">
        <v>2263</v>
      </c>
      <c r="J1994" s="709" t="s">
        <v>2263</v>
      </c>
      <c r="K1994" s="709" t="s">
        <v>2263</v>
      </c>
      <c r="L1994" s="709" t="s">
        <v>2263</v>
      </c>
      <c r="M1994" s="709" t="s">
        <v>2263</v>
      </c>
      <c r="N1994" s="709" t="s">
        <v>2263</v>
      </c>
      <c r="O1994" s="709" t="s">
        <v>2263</v>
      </c>
      <c r="P1994" s="709" t="s">
        <v>2263</v>
      </c>
      <c r="Q1994" s="709" t="s">
        <v>2263</v>
      </c>
      <c r="R1994" s="709" t="s">
        <v>2263</v>
      </c>
      <c r="S1994" s="709" t="s">
        <v>2263</v>
      </c>
      <c r="T1994" s="709" t="s">
        <v>2263</v>
      </c>
      <c r="U1994" s="709" t="s">
        <v>2263</v>
      </c>
      <c r="V1994" s="709" t="s">
        <v>2263</v>
      </c>
      <c r="W1994" s="709" t="s">
        <v>2263</v>
      </c>
      <c r="X1994" s="709" t="s">
        <v>2263</v>
      </c>
      <c r="Y1994" s="709" t="s">
        <v>2263</v>
      </c>
      <c r="Z1994" s="709" t="s">
        <v>2263</v>
      </c>
      <c r="AA1994" s="709" t="s">
        <v>2263</v>
      </c>
      <c r="AB1994" s="709" t="s">
        <v>2263</v>
      </c>
      <c r="AC1994" s="709" t="s">
        <v>2263</v>
      </c>
      <c r="AD1994" s="709" t="s">
        <v>2263</v>
      </c>
      <c r="AE1994" s="709" t="s">
        <v>2263</v>
      </c>
      <c r="AF1994" s="709" t="s">
        <v>2263</v>
      </c>
      <c r="AG1994" s="709" t="s">
        <v>2263</v>
      </c>
      <c r="AH1994" s="709" t="s">
        <v>2263</v>
      </c>
      <c r="AI1994" s="709" t="s">
        <v>2263</v>
      </c>
      <c r="AJ1994" s="709" t="s">
        <v>2263</v>
      </c>
      <c r="AK1994" s="709" t="s">
        <v>2263</v>
      </c>
      <c r="AL1994" s="709" t="s">
        <v>2263</v>
      </c>
      <c r="AM1994" s="709" t="s">
        <v>2263</v>
      </c>
      <c r="AN1994" s="819"/>
      <c r="AO1994" s="726"/>
      <c r="AP1994" s="726"/>
      <c r="AQ1994" s="726"/>
      <c r="AR1994" s="726"/>
      <c r="AS1994" s="726"/>
      <c r="AT1994" s="726"/>
      <c r="AU1994" s="726"/>
      <c r="AV1994" s="726"/>
      <c r="AW1994" s="726"/>
      <c r="AX1994" s="726"/>
      <c r="AY1994" s="726"/>
      <c r="AZ1994" s="726"/>
      <c r="BA1994" s="726"/>
      <c r="BB1994" s="726"/>
      <c r="BC1994" s="726"/>
      <c r="BD1994" s="726"/>
      <c r="BE1994" s="726"/>
      <c r="BF1994" s="726"/>
      <c r="BG1994" s="726"/>
      <c r="BH1994" s="726"/>
      <c r="BI1994" s="726"/>
      <c r="BJ1994" s="726"/>
      <c r="BK1994" s="726"/>
      <c r="BL1994" s="726"/>
    </row>
    <row r="1995" spans="1:64" ht="13.5" customHeight="1" outlineLevel="1" x14ac:dyDescent="0.25">
      <c r="A1995" s="818"/>
      <c r="B1995" s="819"/>
      <c r="C1995" s="841" t="s">
        <v>76</v>
      </c>
      <c r="D1995" s="819"/>
      <c r="E1995" s="717" t="s">
        <v>2804</v>
      </c>
      <c r="F1995" s="709" t="s">
        <v>2263</v>
      </c>
      <c r="G1995" s="709" t="s">
        <v>2263</v>
      </c>
      <c r="H1995" s="709" t="s">
        <v>2263</v>
      </c>
      <c r="I1995" s="709" t="s">
        <v>2263</v>
      </c>
      <c r="J1995" s="709" t="s">
        <v>2263</v>
      </c>
      <c r="K1995" s="709" t="s">
        <v>2263</v>
      </c>
      <c r="L1995" s="709" t="s">
        <v>2263</v>
      </c>
      <c r="M1995" s="709" t="s">
        <v>2263</v>
      </c>
      <c r="N1995" s="709" t="s">
        <v>2263</v>
      </c>
      <c r="O1995" s="709" t="s">
        <v>2263</v>
      </c>
      <c r="P1995" s="709" t="s">
        <v>2263</v>
      </c>
      <c r="Q1995" s="709" t="s">
        <v>2263</v>
      </c>
      <c r="R1995" s="709" t="s">
        <v>2263</v>
      </c>
      <c r="S1995" s="709" t="s">
        <v>2263</v>
      </c>
      <c r="T1995" s="709" t="s">
        <v>2263</v>
      </c>
      <c r="U1995" s="709" t="s">
        <v>2263</v>
      </c>
      <c r="V1995" s="709" t="s">
        <v>2263</v>
      </c>
      <c r="W1995" s="709" t="s">
        <v>2263</v>
      </c>
      <c r="X1995" s="709" t="s">
        <v>2263</v>
      </c>
      <c r="Y1995" s="709" t="s">
        <v>2263</v>
      </c>
      <c r="Z1995" s="709" t="s">
        <v>2263</v>
      </c>
      <c r="AA1995" s="709" t="s">
        <v>2263</v>
      </c>
      <c r="AB1995" s="709" t="s">
        <v>2263</v>
      </c>
      <c r="AC1995" s="709" t="s">
        <v>2263</v>
      </c>
      <c r="AD1995" s="709" t="s">
        <v>2263</v>
      </c>
      <c r="AE1995" s="709" t="s">
        <v>2263</v>
      </c>
      <c r="AF1995" s="709" t="s">
        <v>2263</v>
      </c>
      <c r="AG1995" s="709" t="s">
        <v>2263</v>
      </c>
      <c r="AH1995" s="709" t="s">
        <v>2263</v>
      </c>
      <c r="AI1995" s="709" t="s">
        <v>2263</v>
      </c>
      <c r="AJ1995" s="709" t="s">
        <v>2263</v>
      </c>
      <c r="AK1995" s="709" t="s">
        <v>2263</v>
      </c>
      <c r="AL1995" s="709" t="s">
        <v>2263</v>
      </c>
      <c r="AM1995" s="709" t="s">
        <v>2263</v>
      </c>
      <c r="AN1995" s="819"/>
      <c r="AO1995" s="726"/>
      <c r="AP1995" s="726"/>
      <c r="AQ1995" s="726"/>
      <c r="AR1995" s="726"/>
      <c r="AS1995" s="726"/>
      <c r="AT1995" s="726"/>
      <c r="AU1995" s="726"/>
      <c r="AV1995" s="726"/>
      <c r="AW1995" s="726"/>
      <c r="AX1995" s="726"/>
      <c r="AY1995" s="726"/>
      <c r="AZ1995" s="726"/>
      <c r="BA1995" s="726"/>
      <c r="BB1995" s="726"/>
      <c r="BC1995" s="726"/>
      <c r="BD1995" s="726"/>
      <c r="BE1995" s="726"/>
      <c r="BF1995" s="726"/>
      <c r="BG1995" s="726"/>
      <c r="BH1995" s="726"/>
      <c r="BI1995" s="726"/>
      <c r="BJ1995" s="726"/>
      <c r="BK1995" s="726"/>
      <c r="BL1995" s="726"/>
    </row>
    <row r="1996" spans="1:64" ht="13.5" customHeight="1" outlineLevel="1" x14ac:dyDescent="0.25">
      <c r="A1996" s="818"/>
      <c r="B1996" s="819"/>
      <c r="C1996" s="841" t="s">
        <v>77</v>
      </c>
      <c r="D1996" s="819"/>
      <c r="E1996" s="717" t="s">
        <v>2805</v>
      </c>
      <c r="F1996" s="709" t="s">
        <v>2263</v>
      </c>
      <c r="G1996" s="709" t="s">
        <v>2263</v>
      </c>
      <c r="H1996" s="709" t="s">
        <v>2263</v>
      </c>
      <c r="I1996" s="709" t="s">
        <v>2263</v>
      </c>
      <c r="J1996" s="709" t="s">
        <v>2263</v>
      </c>
      <c r="K1996" s="709" t="s">
        <v>2263</v>
      </c>
      <c r="L1996" s="709" t="s">
        <v>2263</v>
      </c>
      <c r="M1996" s="709" t="s">
        <v>2263</v>
      </c>
      <c r="N1996" s="709" t="s">
        <v>2263</v>
      </c>
      <c r="O1996" s="709" t="s">
        <v>2263</v>
      </c>
      <c r="P1996" s="709" t="s">
        <v>2263</v>
      </c>
      <c r="Q1996" s="709" t="s">
        <v>2263</v>
      </c>
      <c r="R1996" s="709" t="s">
        <v>2263</v>
      </c>
      <c r="S1996" s="709" t="s">
        <v>2263</v>
      </c>
      <c r="T1996" s="709" t="s">
        <v>2263</v>
      </c>
      <c r="U1996" s="709" t="s">
        <v>2263</v>
      </c>
      <c r="V1996" s="709" t="s">
        <v>2263</v>
      </c>
      <c r="W1996" s="709" t="s">
        <v>2263</v>
      </c>
      <c r="X1996" s="709" t="s">
        <v>2263</v>
      </c>
      <c r="Y1996" s="709" t="s">
        <v>2263</v>
      </c>
      <c r="Z1996" s="709" t="s">
        <v>2263</v>
      </c>
      <c r="AA1996" s="709" t="s">
        <v>2263</v>
      </c>
      <c r="AB1996" s="709" t="s">
        <v>2263</v>
      </c>
      <c r="AC1996" s="709" t="s">
        <v>2263</v>
      </c>
      <c r="AD1996" s="709" t="s">
        <v>2263</v>
      </c>
      <c r="AE1996" s="709" t="s">
        <v>2263</v>
      </c>
      <c r="AF1996" s="709" t="s">
        <v>2263</v>
      </c>
      <c r="AG1996" s="709" t="s">
        <v>2263</v>
      </c>
      <c r="AH1996" s="709" t="s">
        <v>2263</v>
      </c>
      <c r="AI1996" s="709" t="s">
        <v>2263</v>
      </c>
      <c r="AJ1996" s="709" t="s">
        <v>2263</v>
      </c>
      <c r="AK1996" s="709" t="s">
        <v>2263</v>
      </c>
      <c r="AL1996" s="709" t="s">
        <v>2263</v>
      </c>
      <c r="AM1996" s="709" t="s">
        <v>2263</v>
      </c>
      <c r="AN1996" s="819"/>
      <c r="AO1996" s="726"/>
      <c r="AP1996" s="726"/>
      <c r="AQ1996" s="726"/>
      <c r="AR1996" s="726"/>
      <c r="AS1996" s="726"/>
      <c r="AT1996" s="726"/>
      <c r="AU1996" s="726"/>
      <c r="AV1996" s="726"/>
      <c r="AW1996" s="726"/>
      <c r="AX1996" s="726"/>
      <c r="AY1996" s="726"/>
      <c r="AZ1996" s="726"/>
      <c r="BA1996" s="726"/>
      <c r="BB1996" s="726"/>
      <c r="BC1996" s="726"/>
      <c r="BD1996" s="726"/>
      <c r="BE1996" s="726"/>
      <c r="BF1996" s="726"/>
      <c r="BG1996" s="726"/>
      <c r="BH1996" s="726"/>
      <c r="BI1996" s="726"/>
      <c r="BJ1996" s="726"/>
      <c r="BK1996" s="726"/>
      <c r="BL1996" s="726"/>
    </row>
    <row r="1997" spans="1:64" ht="13.5" customHeight="1" outlineLevel="1" x14ac:dyDescent="0.25">
      <c r="A1997" s="818"/>
      <c r="B1997" s="819"/>
      <c r="C1997" s="840" t="s">
        <v>2806</v>
      </c>
      <c r="D1997" s="819"/>
      <c r="E1997" s="717"/>
      <c r="F1997" s="709" t="s">
        <v>976</v>
      </c>
      <c r="G1997" s="709" t="s">
        <v>976</v>
      </c>
      <c r="H1997" s="709" t="s">
        <v>976</v>
      </c>
      <c r="I1997" s="709" t="s">
        <v>976</v>
      </c>
      <c r="J1997" s="709" t="s">
        <v>976</v>
      </c>
      <c r="K1997" s="709" t="s">
        <v>976</v>
      </c>
      <c r="L1997" s="709" t="s">
        <v>976</v>
      </c>
      <c r="M1997" s="709" t="s">
        <v>976</v>
      </c>
      <c r="N1997" s="709" t="s">
        <v>976</v>
      </c>
      <c r="O1997" s="709" t="s">
        <v>976</v>
      </c>
      <c r="P1997" s="709" t="s">
        <v>976</v>
      </c>
      <c r="Q1997" s="709" t="s">
        <v>976</v>
      </c>
      <c r="R1997" s="709" t="s">
        <v>976</v>
      </c>
      <c r="S1997" s="709" t="s">
        <v>976</v>
      </c>
      <c r="T1997" s="709" t="s">
        <v>976</v>
      </c>
      <c r="U1997" s="709" t="s">
        <v>976</v>
      </c>
      <c r="V1997" s="709" t="s">
        <v>976</v>
      </c>
      <c r="W1997" s="709" t="s">
        <v>976</v>
      </c>
      <c r="X1997" s="709" t="s">
        <v>976</v>
      </c>
      <c r="Y1997" s="709" t="s">
        <v>976</v>
      </c>
      <c r="Z1997" s="709" t="s">
        <v>976</v>
      </c>
      <c r="AA1997" s="709" t="s">
        <v>976</v>
      </c>
      <c r="AB1997" s="709" t="s">
        <v>976</v>
      </c>
      <c r="AC1997" s="709" t="s">
        <v>976</v>
      </c>
      <c r="AD1997" s="709" t="s">
        <v>976</v>
      </c>
      <c r="AE1997" s="709" t="s">
        <v>976</v>
      </c>
      <c r="AF1997" s="709" t="s">
        <v>976</v>
      </c>
      <c r="AG1997" s="709" t="s">
        <v>976</v>
      </c>
      <c r="AH1997" s="709" t="s">
        <v>976</v>
      </c>
      <c r="AI1997" s="709" t="s">
        <v>976</v>
      </c>
      <c r="AJ1997" s="709" t="s">
        <v>976</v>
      </c>
      <c r="AK1997" s="709" t="s">
        <v>976</v>
      </c>
      <c r="AL1997" s="709" t="s">
        <v>976</v>
      </c>
      <c r="AM1997" s="709" t="s">
        <v>976</v>
      </c>
      <c r="AN1997" s="819"/>
      <c r="AO1997" s="726"/>
      <c r="AP1997" s="726"/>
      <c r="AQ1997" s="726"/>
      <c r="AR1997" s="726"/>
      <c r="AS1997" s="726"/>
      <c r="AT1997" s="726"/>
      <c r="AU1997" s="726"/>
      <c r="AV1997" s="726"/>
      <c r="AW1997" s="726"/>
      <c r="AX1997" s="726"/>
      <c r="AY1997" s="726"/>
      <c r="AZ1997" s="726"/>
      <c r="BA1997" s="726"/>
      <c r="BB1997" s="726"/>
      <c r="BC1997" s="726"/>
      <c r="BD1997" s="726"/>
      <c r="BE1997" s="726"/>
      <c r="BF1997" s="726"/>
      <c r="BG1997" s="726"/>
      <c r="BH1997" s="726"/>
      <c r="BI1997" s="726"/>
      <c r="BJ1997" s="726"/>
      <c r="BK1997" s="726"/>
      <c r="BL1997" s="726"/>
    </row>
    <row r="1998" spans="1:64" ht="13.5" customHeight="1" outlineLevel="1" x14ac:dyDescent="0.25">
      <c r="A1998" s="818"/>
      <c r="B1998" s="819"/>
      <c r="C1998" s="841" t="s">
        <v>75</v>
      </c>
      <c r="D1998" s="819"/>
      <c r="E1998" s="717" t="s">
        <v>2807</v>
      </c>
      <c r="F1998" s="709" t="s">
        <v>2263</v>
      </c>
      <c r="G1998" s="709" t="s">
        <v>2263</v>
      </c>
      <c r="H1998" s="709" t="s">
        <v>2263</v>
      </c>
      <c r="I1998" s="709" t="s">
        <v>2263</v>
      </c>
      <c r="J1998" s="709" t="s">
        <v>2263</v>
      </c>
      <c r="K1998" s="709" t="s">
        <v>2263</v>
      </c>
      <c r="L1998" s="709" t="s">
        <v>2263</v>
      </c>
      <c r="M1998" s="709" t="s">
        <v>2263</v>
      </c>
      <c r="N1998" s="709" t="s">
        <v>2263</v>
      </c>
      <c r="O1998" s="709" t="s">
        <v>2263</v>
      </c>
      <c r="P1998" s="709" t="s">
        <v>2263</v>
      </c>
      <c r="Q1998" s="709" t="s">
        <v>2263</v>
      </c>
      <c r="R1998" s="709" t="s">
        <v>2263</v>
      </c>
      <c r="S1998" s="709" t="s">
        <v>2263</v>
      </c>
      <c r="T1998" s="709" t="s">
        <v>2263</v>
      </c>
      <c r="U1998" s="709" t="s">
        <v>2263</v>
      </c>
      <c r="V1998" s="709" t="s">
        <v>2263</v>
      </c>
      <c r="W1998" s="709" t="s">
        <v>2263</v>
      </c>
      <c r="X1998" s="709" t="s">
        <v>2263</v>
      </c>
      <c r="Y1998" s="709" t="s">
        <v>2263</v>
      </c>
      <c r="Z1998" s="709" t="s">
        <v>2263</v>
      </c>
      <c r="AA1998" s="709" t="s">
        <v>2263</v>
      </c>
      <c r="AB1998" s="709" t="s">
        <v>2263</v>
      </c>
      <c r="AC1998" s="709" t="s">
        <v>2263</v>
      </c>
      <c r="AD1998" s="709" t="s">
        <v>2263</v>
      </c>
      <c r="AE1998" s="709" t="s">
        <v>2263</v>
      </c>
      <c r="AF1998" s="709" t="s">
        <v>2263</v>
      </c>
      <c r="AG1998" s="709" t="s">
        <v>2263</v>
      </c>
      <c r="AH1998" s="709" t="s">
        <v>2263</v>
      </c>
      <c r="AI1998" s="709" t="s">
        <v>2263</v>
      </c>
      <c r="AJ1998" s="709" t="s">
        <v>2263</v>
      </c>
      <c r="AK1998" s="709" t="s">
        <v>2263</v>
      </c>
      <c r="AL1998" s="709" t="s">
        <v>2263</v>
      </c>
      <c r="AM1998" s="709" t="s">
        <v>2263</v>
      </c>
      <c r="AN1998" s="819"/>
      <c r="AO1998" s="726"/>
      <c r="AP1998" s="726"/>
      <c r="AQ1998" s="726"/>
      <c r="AR1998" s="726"/>
      <c r="AS1998" s="726"/>
      <c r="AT1998" s="726"/>
      <c r="AU1998" s="726"/>
      <c r="AV1998" s="726"/>
      <c r="AW1998" s="726"/>
      <c r="AX1998" s="726"/>
      <c r="AY1998" s="726"/>
      <c r="AZ1998" s="726"/>
      <c r="BA1998" s="726"/>
      <c r="BB1998" s="726"/>
      <c r="BC1998" s="726"/>
      <c r="BD1998" s="726"/>
      <c r="BE1998" s="726"/>
      <c r="BF1998" s="726"/>
      <c r="BG1998" s="726"/>
      <c r="BH1998" s="726"/>
      <c r="BI1998" s="726"/>
      <c r="BJ1998" s="726"/>
      <c r="BK1998" s="726"/>
      <c r="BL1998" s="726"/>
    </row>
    <row r="1999" spans="1:64" ht="13.5" customHeight="1" outlineLevel="1" x14ac:dyDescent="0.25">
      <c r="A1999" s="818"/>
      <c r="B1999" s="819"/>
      <c r="C1999" s="841" t="s">
        <v>113</v>
      </c>
      <c r="D1999" s="819"/>
      <c r="E1999" s="717" t="s">
        <v>2808</v>
      </c>
      <c r="F1999" s="709" t="s">
        <v>2263</v>
      </c>
      <c r="G1999" s="709" t="s">
        <v>2263</v>
      </c>
      <c r="H1999" s="709" t="s">
        <v>2263</v>
      </c>
      <c r="I1999" s="709" t="s">
        <v>2263</v>
      </c>
      <c r="J1999" s="709" t="s">
        <v>2263</v>
      </c>
      <c r="K1999" s="709" t="s">
        <v>2263</v>
      </c>
      <c r="L1999" s="709" t="s">
        <v>2263</v>
      </c>
      <c r="M1999" s="709" t="s">
        <v>2263</v>
      </c>
      <c r="N1999" s="709" t="s">
        <v>2263</v>
      </c>
      <c r="O1999" s="709" t="s">
        <v>2263</v>
      </c>
      <c r="P1999" s="709" t="s">
        <v>2263</v>
      </c>
      <c r="Q1999" s="709" t="s">
        <v>2263</v>
      </c>
      <c r="R1999" s="709" t="s">
        <v>2263</v>
      </c>
      <c r="S1999" s="709" t="s">
        <v>2263</v>
      </c>
      <c r="T1999" s="709" t="s">
        <v>2263</v>
      </c>
      <c r="U1999" s="709" t="s">
        <v>2263</v>
      </c>
      <c r="V1999" s="709" t="s">
        <v>2263</v>
      </c>
      <c r="W1999" s="709" t="s">
        <v>2263</v>
      </c>
      <c r="X1999" s="709" t="s">
        <v>2263</v>
      </c>
      <c r="Y1999" s="709" t="s">
        <v>2263</v>
      </c>
      <c r="Z1999" s="709" t="s">
        <v>2263</v>
      </c>
      <c r="AA1999" s="709" t="s">
        <v>2263</v>
      </c>
      <c r="AB1999" s="709" t="s">
        <v>2263</v>
      </c>
      <c r="AC1999" s="709" t="s">
        <v>2263</v>
      </c>
      <c r="AD1999" s="709" t="s">
        <v>2263</v>
      </c>
      <c r="AE1999" s="709" t="s">
        <v>2263</v>
      </c>
      <c r="AF1999" s="709" t="s">
        <v>2263</v>
      </c>
      <c r="AG1999" s="709" t="s">
        <v>2263</v>
      </c>
      <c r="AH1999" s="709" t="s">
        <v>2263</v>
      </c>
      <c r="AI1999" s="709" t="s">
        <v>2263</v>
      </c>
      <c r="AJ1999" s="709" t="s">
        <v>2263</v>
      </c>
      <c r="AK1999" s="709" t="s">
        <v>2263</v>
      </c>
      <c r="AL1999" s="709" t="s">
        <v>2263</v>
      </c>
      <c r="AM1999" s="709" t="s">
        <v>2263</v>
      </c>
      <c r="AN1999" s="819"/>
      <c r="AO1999" s="726"/>
      <c r="AP1999" s="726"/>
      <c r="AQ1999" s="726"/>
      <c r="AR1999" s="726"/>
      <c r="AS1999" s="726"/>
      <c r="AT1999" s="726"/>
      <c r="AU1999" s="726"/>
      <c r="AV1999" s="726"/>
      <c r="AW1999" s="726"/>
      <c r="AX1999" s="726"/>
      <c r="AY1999" s="726"/>
      <c r="AZ1999" s="726"/>
      <c r="BA1999" s="726"/>
      <c r="BB1999" s="726"/>
      <c r="BC1999" s="726"/>
      <c r="BD1999" s="726"/>
      <c r="BE1999" s="726"/>
      <c r="BF1999" s="726"/>
      <c r="BG1999" s="726"/>
      <c r="BH1999" s="726"/>
      <c r="BI1999" s="726"/>
      <c r="BJ1999" s="726"/>
      <c r="BK1999" s="726"/>
      <c r="BL1999" s="726"/>
    </row>
    <row r="2000" spans="1:64" ht="13.5" customHeight="1" outlineLevel="1" x14ac:dyDescent="0.25">
      <c r="A2000" s="818"/>
      <c r="B2000" s="819"/>
      <c r="C2000" s="841" t="s">
        <v>114</v>
      </c>
      <c r="D2000" s="819"/>
      <c r="E2000" s="717" t="s">
        <v>2809</v>
      </c>
      <c r="F2000" s="709" t="s">
        <v>2263</v>
      </c>
      <c r="G2000" s="709" t="s">
        <v>2263</v>
      </c>
      <c r="H2000" s="709" t="s">
        <v>2263</v>
      </c>
      <c r="I2000" s="709" t="s">
        <v>2263</v>
      </c>
      <c r="J2000" s="709" t="s">
        <v>2263</v>
      </c>
      <c r="K2000" s="709" t="s">
        <v>2263</v>
      </c>
      <c r="L2000" s="709" t="s">
        <v>2263</v>
      </c>
      <c r="M2000" s="709" t="s">
        <v>2263</v>
      </c>
      <c r="N2000" s="709" t="s">
        <v>2263</v>
      </c>
      <c r="O2000" s="709" t="s">
        <v>2263</v>
      </c>
      <c r="P2000" s="709" t="s">
        <v>2263</v>
      </c>
      <c r="Q2000" s="709" t="s">
        <v>2263</v>
      </c>
      <c r="R2000" s="709" t="s">
        <v>2263</v>
      </c>
      <c r="S2000" s="709" t="s">
        <v>2263</v>
      </c>
      <c r="T2000" s="709" t="s">
        <v>2263</v>
      </c>
      <c r="U2000" s="709" t="s">
        <v>2263</v>
      </c>
      <c r="V2000" s="709" t="s">
        <v>2263</v>
      </c>
      <c r="W2000" s="709" t="s">
        <v>2263</v>
      </c>
      <c r="X2000" s="709" t="s">
        <v>2263</v>
      </c>
      <c r="Y2000" s="709" t="s">
        <v>2263</v>
      </c>
      <c r="Z2000" s="709" t="s">
        <v>2263</v>
      </c>
      <c r="AA2000" s="709" t="s">
        <v>2263</v>
      </c>
      <c r="AB2000" s="709" t="s">
        <v>2263</v>
      </c>
      <c r="AC2000" s="709" t="s">
        <v>2263</v>
      </c>
      <c r="AD2000" s="709" t="s">
        <v>2263</v>
      </c>
      <c r="AE2000" s="709" t="s">
        <v>2263</v>
      </c>
      <c r="AF2000" s="709" t="s">
        <v>2263</v>
      </c>
      <c r="AG2000" s="709" t="s">
        <v>2263</v>
      </c>
      <c r="AH2000" s="709" t="s">
        <v>2263</v>
      </c>
      <c r="AI2000" s="709" t="s">
        <v>2263</v>
      </c>
      <c r="AJ2000" s="709" t="s">
        <v>2263</v>
      </c>
      <c r="AK2000" s="709" t="s">
        <v>2263</v>
      </c>
      <c r="AL2000" s="709" t="s">
        <v>2263</v>
      </c>
      <c r="AM2000" s="709" t="s">
        <v>2263</v>
      </c>
      <c r="AN2000" s="819"/>
      <c r="AO2000" s="726"/>
      <c r="AP2000" s="726"/>
      <c r="AQ2000" s="726"/>
      <c r="AR2000" s="726"/>
      <c r="AS2000" s="726"/>
      <c r="AT2000" s="726"/>
      <c r="AU2000" s="726"/>
      <c r="AV2000" s="726"/>
      <c r="AW2000" s="726"/>
      <c r="AX2000" s="726"/>
      <c r="AY2000" s="726"/>
      <c r="AZ2000" s="726"/>
      <c r="BA2000" s="726"/>
      <c r="BB2000" s="726"/>
      <c r="BC2000" s="726"/>
      <c r="BD2000" s="726"/>
      <c r="BE2000" s="726"/>
      <c r="BF2000" s="726"/>
      <c r="BG2000" s="726"/>
      <c r="BH2000" s="726"/>
      <c r="BI2000" s="726"/>
      <c r="BJ2000" s="726"/>
      <c r="BK2000" s="726"/>
      <c r="BL2000" s="726"/>
    </row>
    <row r="2001" spans="1:64" ht="13.5" customHeight="1" outlineLevel="1" x14ac:dyDescent="0.25">
      <c r="A2001" s="818"/>
      <c r="B2001" s="819"/>
      <c r="C2001" s="841" t="s">
        <v>76</v>
      </c>
      <c r="D2001" s="819"/>
      <c r="E2001" s="717" t="s">
        <v>2810</v>
      </c>
      <c r="F2001" s="709" t="s">
        <v>2263</v>
      </c>
      <c r="G2001" s="709" t="s">
        <v>2263</v>
      </c>
      <c r="H2001" s="709" t="s">
        <v>2263</v>
      </c>
      <c r="I2001" s="709" t="s">
        <v>2263</v>
      </c>
      <c r="J2001" s="709" t="s">
        <v>2263</v>
      </c>
      <c r="K2001" s="709" t="s">
        <v>2263</v>
      </c>
      <c r="L2001" s="709" t="s">
        <v>2263</v>
      </c>
      <c r="M2001" s="709" t="s">
        <v>2263</v>
      </c>
      <c r="N2001" s="709" t="s">
        <v>2263</v>
      </c>
      <c r="O2001" s="709" t="s">
        <v>2263</v>
      </c>
      <c r="P2001" s="709" t="s">
        <v>2263</v>
      </c>
      <c r="Q2001" s="709" t="s">
        <v>2263</v>
      </c>
      <c r="R2001" s="709" t="s">
        <v>2263</v>
      </c>
      <c r="S2001" s="709" t="s">
        <v>2263</v>
      </c>
      <c r="T2001" s="709" t="s">
        <v>2263</v>
      </c>
      <c r="U2001" s="709" t="s">
        <v>2263</v>
      </c>
      <c r="V2001" s="709" t="s">
        <v>2263</v>
      </c>
      <c r="W2001" s="709" t="s">
        <v>2263</v>
      </c>
      <c r="X2001" s="709" t="s">
        <v>2263</v>
      </c>
      <c r="Y2001" s="709" t="s">
        <v>2263</v>
      </c>
      <c r="Z2001" s="709" t="s">
        <v>2263</v>
      </c>
      <c r="AA2001" s="709" t="s">
        <v>2263</v>
      </c>
      <c r="AB2001" s="709" t="s">
        <v>2263</v>
      </c>
      <c r="AC2001" s="709" t="s">
        <v>2263</v>
      </c>
      <c r="AD2001" s="709" t="s">
        <v>2263</v>
      </c>
      <c r="AE2001" s="709" t="s">
        <v>2263</v>
      </c>
      <c r="AF2001" s="709" t="s">
        <v>2263</v>
      </c>
      <c r="AG2001" s="709" t="s">
        <v>2263</v>
      </c>
      <c r="AH2001" s="709" t="s">
        <v>2263</v>
      </c>
      <c r="AI2001" s="709" t="s">
        <v>2263</v>
      </c>
      <c r="AJ2001" s="709" t="s">
        <v>2263</v>
      </c>
      <c r="AK2001" s="709" t="s">
        <v>2263</v>
      </c>
      <c r="AL2001" s="709" t="s">
        <v>2263</v>
      </c>
      <c r="AM2001" s="709" t="s">
        <v>2263</v>
      </c>
      <c r="AN2001" s="819"/>
      <c r="AO2001" s="726"/>
      <c r="AP2001" s="726"/>
      <c r="AQ2001" s="726"/>
      <c r="AR2001" s="726"/>
      <c r="AS2001" s="726"/>
      <c r="AT2001" s="726"/>
      <c r="AU2001" s="726"/>
      <c r="AV2001" s="726"/>
      <c r="AW2001" s="726"/>
      <c r="AX2001" s="726"/>
      <c r="AY2001" s="726"/>
      <c r="AZ2001" s="726"/>
      <c r="BA2001" s="726"/>
      <c r="BB2001" s="726"/>
      <c r="BC2001" s="726"/>
      <c r="BD2001" s="726"/>
      <c r="BE2001" s="726"/>
      <c r="BF2001" s="726"/>
      <c r="BG2001" s="726"/>
      <c r="BH2001" s="726"/>
      <c r="BI2001" s="726"/>
      <c r="BJ2001" s="726"/>
      <c r="BK2001" s="726"/>
      <c r="BL2001" s="726"/>
    </row>
    <row r="2002" spans="1:64" ht="13.5" customHeight="1" outlineLevel="1" x14ac:dyDescent="0.25">
      <c r="A2002" s="818"/>
      <c r="B2002" s="819"/>
      <c r="C2002" s="843" t="s">
        <v>77</v>
      </c>
      <c r="D2002" s="819"/>
      <c r="E2002" s="717" t="s">
        <v>2811</v>
      </c>
      <c r="F2002" s="709" t="s">
        <v>2263</v>
      </c>
      <c r="G2002" s="709" t="s">
        <v>2263</v>
      </c>
      <c r="H2002" s="709" t="s">
        <v>2263</v>
      </c>
      <c r="I2002" s="709" t="s">
        <v>2263</v>
      </c>
      <c r="J2002" s="709" t="s">
        <v>2263</v>
      </c>
      <c r="K2002" s="709" t="s">
        <v>2263</v>
      </c>
      <c r="L2002" s="709" t="s">
        <v>2263</v>
      </c>
      <c r="M2002" s="709" t="s">
        <v>2263</v>
      </c>
      <c r="N2002" s="709" t="s">
        <v>2263</v>
      </c>
      <c r="O2002" s="709" t="s">
        <v>2263</v>
      </c>
      <c r="P2002" s="709" t="s">
        <v>2263</v>
      </c>
      <c r="Q2002" s="709" t="s">
        <v>2263</v>
      </c>
      <c r="R2002" s="709" t="s">
        <v>2263</v>
      </c>
      <c r="S2002" s="709" t="s">
        <v>2263</v>
      </c>
      <c r="T2002" s="709" t="s">
        <v>2263</v>
      </c>
      <c r="U2002" s="709" t="s">
        <v>2263</v>
      </c>
      <c r="V2002" s="709" t="s">
        <v>2263</v>
      </c>
      <c r="W2002" s="709" t="s">
        <v>2263</v>
      </c>
      <c r="X2002" s="709" t="s">
        <v>2263</v>
      </c>
      <c r="Y2002" s="709" t="s">
        <v>2263</v>
      </c>
      <c r="Z2002" s="709" t="s">
        <v>2263</v>
      </c>
      <c r="AA2002" s="709" t="s">
        <v>2263</v>
      </c>
      <c r="AB2002" s="709" t="s">
        <v>2263</v>
      </c>
      <c r="AC2002" s="709" t="s">
        <v>2263</v>
      </c>
      <c r="AD2002" s="709" t="s">
        <v>2263</v>
      </c>
      <c r="AE2002" s="709" t="s">
        <v>2263</v>
      </c>
      <c r="AF2002" s="709" t="s">
        <v>2263</v>
      </c>
      <c r="AG2002" s="709" t="s">
        <v>2263</v>
      </c>
      <c r="AH2002" s="709" t="s">
        <v>2263</v>
      </c>
      <c r="AI2002" s="709" t="s">
        <v>2263</v>
      </c>
      <c r="AJ2002" s="709" t="s">
        <v>2263</v>
      </c>
      <c r="AK2002" s="709" t="s">
        <v>2263</v>
      </c>
      <c r="AL2002" s="709" t="s">
        <v>2263</v>
      </c>
      <c r="AM2002" s="709" t="s">
        <v>2263</v>
      </c>
      <c r="AN2002" s="819"/>
      <c r="AO2002" s="726"/>
      <c r="AP2002" s="726"/>
      <c r="AQ2002" s="726"/>
      <c r="AR2002" s="726"/>
      <c r="AS2002" s="726"/>
      <c r="AT2002" s="726"/>
      <c r="AU2002" s="726"/>
      <c r="AV2002" s="726"/>
      <c r="AW2002" s="726"/>
      <c r="AX2002" s="726"/>
      <c r="AY2002" s="726"/>
      <c r="AZ2002" s="726"/>
      <c r="BA2002" s="726"/>
      <c r="BB2002" s="726"/>
      <c r="BC2002" s="726"/>
      <c r="BD2002" s="726"/>
      <c r="BE2002" s="726"/>
      <c r="BF2002" s="726"/>
      <c r="BG2002" s="726"/>
      <c r="BH2002" s="726"/>
      <c r="BI2002" s="726"/>
      <c r="BJ2002" s="726"/>
      <c r="BK2002" s="726"/>
      <c r="BL2002" s="726"/>
    </row>
    <row r="2003" spans="1:64" x14ac:dyDescent="0.2">
      <c r="A2003" s="726"/>
      <c r="B2003" s="726"/>
      <c r="C2003" s="726"/>
      <c r="D2003" s="726"/>
      <c r="E2003" s="726"/>
      <c r="F2003" s="726"/>
      <c r="G2003" s="726"/>
      <c r="H2003" s="726"/>
      <c r="I2003" s="726"/>
      <c r="J2003" s="726"/>
      <c r="K2003" s="726"/>
      <c r="L2003" s="726"/>
      <c r="M2003" s="726"/>
      <c r="N2003" s="726"/>
      <c r="O2003" s="726"/>
      <c r="P2003" s="726"/>
      <c r="Q2003" s="726"/>
      <c r="R2003" s="726"/>
      <c r="S2003" s="726"/>
      <c r="T2003" s="726"/>
      <c r="U2003" s="726"/>
      <c r="V2003" s="726"/>
      <c r="W2003" s="726"/>
      <c r="X2003" s="726"/>
      <c r="Y2003" s="726"/>
      <c r="Z2003" s="726"/>
      <c r="AA2003" s="726"/>
      <c r="AB2003" s="726"/>
      <c r="AC2003" s="726"/>
      <c r="AD2003" s="726"/>
      <c r="AE2003" s="726"/>
      <c r="AF2003" s="726"/>
      <c r="AG2003" s="726"/>
      <c r="AH2003" s="726"/>
      <c r="AI2003" s="726"/>
      <c r="AJ2003" s="726"/>
      <c r="AK2003" s="726"/>
      <c r="AL2003" s="726"/>
      <c r="AM2003" s="726"/>
      <c r="AN2003" s="726"/>
      <c r="AO2003" s="726"/>
      <c r="AP2003" s="726"/>
      <c r="AQ2003" s="726"/>
      <c r="AR2003" s="726"/>
      <c r="AS2003" s="726"/>
      <c r="AT2003" s="726"/>
      <c r="AU2003" s="726"/>
      <c r="AV2003" s="726"/>
      <c r="AW2003" s="726"/>
      <c r="AX2003" s="726"/>
      <c r="AY2003" s="726"/>
      <c r="AZ2003" s="726"/>
      <c r="BA2003" s="726"/>
      <c r="BB2003" s="726"/>
      <c r="BC2003" s="726"/>
      <c r="BD2003" s="726"/>
      <c r="BE2003" s="726"/>
      <c r="BF2003" s="726"/>
      <c r="BG2003" s="726"/>
      <c r="BH2003" s="726"/>
      <c r="BI2003" s="726"/>
      <c r="BJ2003" s="726"/>
      <c r="BK2003" s="726"/>
      <c r="BL2003" s="726"/>
    </row>
    <row r="2004" spans="1:64" x14ac:dyDescent="0.2">
      <c r="A2004" s="726"/>
      <c r="B2004" s="726"/>
      <c r="C2004" s="726"/>
      <c r="D2004" s="726"/>
      <c r="E2004" s="726"/>
      <c r="F2004" s="726"/>
      <c r="G2004" s="726"/>
      <c r="H2004" s="726"/>
      <c r="I2004" s="726"/>
      <c r="J2004" s="726"/>
      <c r="K2004" s="726"/>
      <c r="L2004" s="726"/>
      <c r="M2004" s="726"/>
      <c r="N2004" s="726"/>
      <c r="O2004" s="726"/>
      <c r="P2004" s="726"/>
      <c r="Q2004" s="726"/>
      <c r="R2004" s="726"/>
      <c r="S2004" s="726"/>
      <c r="T2004" s="726"/>
      <c r="U2004" s="726"/>
      <c r="V2004" s="726"/>
      <c r="W2004" s="726"/>
      <c r="X2004" s="726"/>
      <c r="Y2004" s="726"/>
      <c r="Z2004" s="726"/>
      <c r="AA2004" s="726"/>
      <c r="AB2004" s="726"/>
      <c r="AC2004" s="726"/>
      <c r="AD2004" s="726"/>
      <c r="AE2004" s="726"/>
      <c r="AF2004" s="726"/>
      <c r="AG2004" s="726"/>
      <c r="AH2004" s="726"/>
      <c r="AI2004" s="726"/>
      <c r="AJ2004" s="726"/>
      <c r="AK2004" s="726"/>
      <c r="AL2004" s="726"/>
      <c r="AM2004" s="726"/>
      <c r="AN2004" s="726"/>
      <c r="AO2004" s="726"/>
      <c r="AP2004" s="726"/>
      <c r="AQ2004" s="726"/>
      <c r="AR2004" s="726"/>
      <c r="AS2004" s="726"/>
      <c r="AT2004" s="726"/>
      <c r="AU2004" s="726"/>
      <c r="AV2004" s="726"/>
      <c r="AW2004" s="726"/>
      <c r="AX2004" s="726"/>
      <c r="AY2004" s="726"/>
      <c r="AZ2004" s="726"/>
      <c r="BA2004" s="726"/>
      <c r="BB2004" s="726"/>
      <c r="BC2004" s="726"/>
      <c r="BD2004" s="726"/>
      <c r="BE2004" s="726"/>
      <c r="BF2004" s="726"/>
      <c r="BG2004" s="726"/>
      <c r="BH2004" s="726"/>
      <c r="BI2004" s="726"/>
      <c r="BJ2004" s="726"/>
      <c r="BK2004" s="726"/>
      <c r="BL2004" s="726"/>
    </row>
    <row r="2005" spans="1:64" x14ac:dyDescent="0.2">
      <c r="A2005" s="726"/>
      <c r="B2005" s="726"/>
      <c r="C2005" s="726"/>
      <c r="D2005" s="726"/>
      <c r="E2005" s="726"/>
      <c r="F2005" s="726"/>
      <c r="G2005" s="726"/>
      <c r="H2005" s="726"/>
      <c r="I2005" s="726"/>
      <c r="J2005" s="726"/>
      <c r="K2005" s="726"/>
      <c r="L2005" s="726"/>
      <c r="M2005" s="726"/>
      <c r="N2005" s="726"/>
      <c r="O2005" s="726"/>
      <c r="P2005" s="726"/>
      <c r="Q2005" s="726"/>
      <c r="R2005" s="726"/>
      <c r="S2005" s="726"/>
      <c r="T2005" s="726"/>
      <c r="U2005" s="726"/>
      <c r="V2005" s="726"/>
      <c r="W2005" s="726"/>
      <c r="X2005" s="726"/>
      <c r="Y2005" s="726"/>
      <c r="Z2005" s="726"/>
      <c r="AA2005" s="726"/>
      <c r="AB2005" s="726"/>
      <c r="AC2005" s="726"/>
      <c r="AD2005" s="726"/>
      <c r="AE2005" s="726"/>
      <c r="AF2005" s="726"/>
      <c r="AG2005" s="726"/>
      <c r="AH2005" s="726"/>
      <c r="AI2005" s="726"/>
      <c r="AJ2005" s="726"/>
      <c r="AK2005" s="726"/>
      <c r="AL2005" s="726"/>
      <c r="AM2005" s="726"/>
      <c r="AN2005" s="726"/>
      <c r="AO2005" s="726"/>
      <c r="AP2005" s="726"/>
      <c r="AQ2005" s="726"/>
      <c r="AR2005" s="726"/>
      <c r="AS2005" s="726"/>
      <c r="AT2005" s="726"/>
      <c r="AU2005" s="726"/>
      <c r="AV2005" s="726"/>
      <c r="AW2005" s="726"/>
      <c r="AX2005" s="726"/>
      <c r="AY2005" s="726"/>
      <c r="AZ2005" s="726"/>
      <c r="BA2005" s="726"/>
      <c r="BB2005" s="726"/>
      <c r="BC2005" s="726"/>
      <c r="BD2005" s="726"/>
      <c r="BE2005" s="726"/>
      <c r="BF2005" s="726"/>
      <c r="BG2005" s="726"/>
      <c r="BH2005" s="726"/>
      <c r="BI2005" s="726"/>
      <c r="BJ2005" s="726"/>
      <c r="BK2005" s="726"/>
      <c r="BL2005" s="726"/>
    </row>
    <row r="2006" spans="1:64" x14ac:dyDescent="0.2">
      <c r="A2006" s="726"/>
      <c r="B2006" s="726"/>
      <c r="C2006" s="726"/>
      <c r="D2006" s="726"/>
      <c r="E2006" s="726"/>
      <c r="F2006" s="726"/>
      <c r="G2006" s="726"/>
      <c r="H2006" s="726"/>
      <c r="I2006" s="726"/>
      <c r="J2006" s="726"/>
      <c r="K2006" s="726"/>
      <c r="L2006" s="726"/>
      <c r="M2006" s="726"/>
      <c r="N2006" s="726"/>
      <c r="O2006" s="726"/>
      <c r="P2006" s="726"/>
      <c r="Q2006" s="726"/>
      <c r="R2006" s="726"/>
      <c r="S2006" s="726"/>
      <c r="T2006" s="726"/>
      <c r="U2006" s="726"/>
      <c r="V2006" s="726"/>
      <c r="W2006" s="726"/>
      <c r="X2006" s="726"/>
      <c r="Y2006" s="726"/>
      <c r="Z2006" s="726"/>
      <c r="AA2006" s="726"/>
      <c r="AB2006" s="726"/>
      <c r="AC2006" s="726"/>
      <c r="AD2006" s="726"/>
      <c r="AE2006" s="726"/>
      <c r="AF2006" s="726"/>
      <c r="AG2006" s="726"/>
      <c r="AH2006" s="726"/>
      <c r="AI2006" s="726"/>
      <c r="AJ2006" s="726"/>
      <c r="AK2006" s="726"/>
      <c r="AL2006" s="726"/>
      <c r="AM2006" s="726"/>
      <c r="AN2006" s="726"/>
      <c r="AO2006" s="726"/>
      <c r="AP2006" s="726"/>
      <c r="AQ2006" s="726"/>
      <c r="AR2006" s="726"/>
      <c r="AS2006" s="726"/>
      <c r="AT2006" s="726"/>
      <c r="AU2006" s="726"/>
      <c r="AV2006" s="726"/>
      <c r="AW2006" s="726"/>
      <c r="AX2006" s="726"/>
      <c r="AY2006" s="726"/>
      <c r="AZ2006" s="726"/>
      <c r="BA2006" s="726"/>
      <c r="BB2006" s="726"/>
      <c r="BC2006" s="726"/>
      <c r="BD2006" s="726"/>
      <c r="BE2006" s="726"/>
      <c r="BF2006" s="726"/>
      <c r="BG2006" s="726"/>
      <c r="BH2006" s="726"/>
      <c r="BI2006" s="726"/>
      <c r="BJ2006" s="726"/>
      <c r="BK2006" s="726"/>
      <c r="BL2006" s="726"/>
    </row>
    <row r="2007" spans="1:64" x14ac:dyDescent="0.2">
      <c r="A2007" s="726"/>
      <c r="B2007" s="726"/>
      <c r="C2007" s="726"/>
      <c r="D2007" s="726"/>
      <c r="E2007" s="726"/>
      <c r="F2007" s="726"/>
      <c r="G2007" s="726"/>
      <c r="H2007" s="726"/>
      <c r="I2007" s="726"/>
      <c r="J2007" s="726"/>
      <c r="K2007" s="726"/>
      <c r="L2007" s="726"/>
      <c r="M2007" s="726"/>
      <c r="N2007" s="726"/>
      <c r="O2007" s="726"/>
      <c r="P2007" s="726"/>
      <c r="Q2007" s="726"/>
      <c r="R2007" s="726"/>
      <c r="S2007" s="726"/>
      <c r="T2007" s="726"/>
      <c r="U2007" s="726"/>
      <c r="V2007" s="726"/>
      <c r="W2007" s="726"/>
      <c r="X2007" s="726"/>
      <c r="Y2007" s="726"/>
      <c r="Z2007" s="726"/>
      <c r="AA2007" s="726"/>
      <c r="AB2007" s="726"/>
      <c r="AC2007" s="726"/>
      <c r="AD2007" s="726"/>
      <c r="AE2007" s="726"/>
      <c r="AF2007" s="726"/>
      <c r="AG2007" s="726"/>
      <c r="AH2007" s="726"/>
      <c r="AI2007" s="726"/>
      <c r="AJ2007" s="726"/>
      <c r="AK2007" s="726"/>
      <c r="AL2007" s="726"/>
      <c r="AM2007" s="726"/>
      <c r="AN2007" s="726"/>
      <c r="AO2007" s="726"/>
      <c r="AP2007" s="726"/>
      <c r="AQ2007" s="726"/>
      <c r="AR2007" s="726"/>
      <c r="AS2007" s="726"/>
      <c r="AT2007" s="726"/>
      <c r="AU2007" s="726"/>
      <c r="AV2007" s="726"/>
      <c r="AW2007" s="726"/>
      <c r="AX2007" s="726"/>
      <c r="AY2007" s="726"/>
      <c r="AZ2007" s="726"/>
      <c r="BA2007" s="726"/>
      <c r="BB2007" s="726"/>
      <c r="BC2007" s="726"/>
      <c r="BD2007" s="726"/>
      <c r="BE2007" s="726"/>
      <c r="BF2007" s="726"/>
      <c r="BG2007" s="726"/>
      <c r="BH2007" s="726"/>
      <c r="BI2007" s="726"/>
      <c r="BJ2007" s="726"/>
      <c r="BK2007" s="726"/>
      <c r="BL2007" s="726"/>
    </row>
    <row r="2008" spans="1:64" x14ac:dyDescent="0.2">
      <c r="A2008" s="726"/>
      <c r="B2008" s="726"/>
      <c r="C2008" s="726"/>
      <c r="D2008" s="726"/>
      <c r="E2008" s="726"/>
      <c r="F2008" s="726"/>
      <c r="G2008" s="726"/>
      <c r="H2008" s="726"/>
      <c r="I2008" s="726"/>
      <c r="J2008" s="726"/>
      <c r="K2008" s="726"/>
      <c r="L2008" s="726"/>
      <c r="M2008" s="726"/>
      <c r="N2008" s="726"/>
      <c r="O2008" s="726"/>
      <c r="P2008" s="726"/>
      <c r="Q2008" s="726"/>
      <c r="R2008" s="726"/>
      <c r="S2008" s="726"/>
      <c r="T2008" s="726"/>
      <c r="U2008" s="726"/>
      <c r="V2008" s="726"/>
      <c r="W2008" s="726"/>
      <c r="X2008" s="726"/>
      <c r="Y2008" s="726"/>
      <c r="Z2008" s="726"/>
      <c r="AA2008" s="726"/>
      <c r="AB2008" s="726"/>
      <c r="AC2008" s="726"/>
      <c r="AD2008" s="726"/>
      <c r="AE2008" s="726"/>
      <c r="AF2008" s="726"/>
      <c r="AG2008" s="726"/>
      <c r="AH2008" s="726"/>
      <c r="AI2008" s="726"/>
      <c r="AJ2008" s="726"/>
      <c r="AK2008" s="726"/>
      <c r="AL2008" s="726"/>
      <c r="AM2008" s="726"/>
      <c r="AN2008" s="726"/>
      <c r="AO2008" s="726"/>
      <c r="AP2008" s="726"/>
      <c r="AQ2008" s="726"/>
      <c r="AR2008" s="726"/>
      <c r="AS2008" s="726"/>
      <c r="AT2008" s="726"/>
      <c r="AU2008" s="726"/>
      <c r="AV2008" s="726"/>
      <c r="AW2008" s="726"/>
      <c r="AX2008" s="726"/>
      <c r="AY2008" s="726"/>
      <c r="AZ2008" s="726"/>
      <c r="BA2008" s="726"/>
      <c r="BB2008" s="726"/>
      <c r="BC2008" s="726"/>
      <c r="BD2008" s="726"/>
      <c r="BE2008" s="726"/>
      <c r="BF2008" s="726"/>
      <c r="BG2008" s="726"/>
      <c r="BH2008" s="726"/>
      <c r="BI2008" s="726"/>
      <c r="BJ2008" s="726"/>
      <c r="BK2008" s="726"/>
      <c r="BL2008" s="726"/>
    </row>
    <row r="2009" spans="1:64" x14ac:dyDescent="0.2">
      <c r="A2009" s="726"/>
      <c r="B2009" s="726"/>
      <c r="C2009" s="726"/>
      <c r="D2009" s="726"/>
      <c r="E2009" s="726"/>
      <c r="F2009" s="726"/>
      <c r="G2009" s="726"/>
      <c r="H2009" s="726"/>
      <c r="I2009" s="726"/>
      <c r="J2009" s="726"/>
      <c r="K2009" s="726"/>
      <c r="L2009" s="726"/>
      <c r="M2009" s="726"/>
      <c r="N2009" s="726"/>
      <c r="O2009" s="726"/>
      <c r="P2009" s="726"/>
      <c r="Q2009" s="726"/>
      <c r="R2009" s="726"/>
      <c r="S2009" s="726"/>
      <c r="T2009" s="726"/>
      <c r="U2009" s="726"/>
      <c r="V2009" s="726"/>
      <c r="W2009" s="726"/>
      <c r="X2009" s="726"/>
      <c r="Y2009" s="726"/>
      <c r="Z2009" s="726"/>
      <c r="AA2009" s="726"/>
      <c r="AB2009" s="726"/>
      <c r="AC2009" s="726"/>
      <c r="AD2009" s="726"/>
      <c r="AE2009" s="726"/>
      <c r="AF2009" s="726"/>
      <c r="AG2009" s="726"/>
      <c r="AH2009" s="726"/>
      <c r="AI2009" s="726"/>
      <c r="AJ2009" s="726"/>
      <c r="AK2009" s="726"/>
      <c r="AL2009" s="726"/>
      <c r="AM2009" s="726"/>
      <c r="AN2009" s="726"/>
      <c r="AO2009" s="726"/>
      <c r="AP2009" s="726"/>
      <c r="AQ2009" s="726"/>
      <c r="AR2009" s="726"/>
      <c r="AS2009" s="726"/>
      <c r="AT2009" s="726"/>
      <c r="AU2009" s="726"/>
      <c r="AV2009" s="726"/>
      <c r="AW2009" s="726"/>
      <c r="AX2009" s="726"/>
      <c r="AY2009" s="726"/>
      <c r="AZ2009" s="726"/>
      <c r="BA2009" s="726"/>
      <c r="BB2009" s="726"/>
      <c r="BC2009" s="726"/>
      <c r="BD2009" s="726"/>
      <c r="BE2009" s="726"/>
      <c r="BF2009" s="726"/>
      <c r="BG2009" s="726"/>
      <c r="BH2009" s="726"/>
      <c r="BI2009" s="726"/>
      <c r="BJ2009" s="726"/>
      <c r="BK2009" s="726"/>
      <c r="BL2009" s="726"/>
    </row>
    <row r="2010" spans="1:64" x14ac:dyDescent="0.2">
      <c r="A2010" s="726"/>
      <c r="B2010" s="726"/>
      <c r="C2010" s="726"/>
      <c r="D2010" s="726"/>
      <c r="E2010" s="726"/>
      <c r="F2010" s="726"/>
      <c r="G2010" s="726"/>
      <c r="H2010" s="726"/>
      <c r="I2010" s="726"/>
      <c r="J2010" s="726"/>
      <c r="K2010" s="726"/>
      <c r="L2010" s="726"/>
      <c r="M2010" s="726"/>
      <c r="N2010" s="726"/>
      <c r="O2010" s="726"/>
      <c r="P2010" s="726"/>
      <c r="Q2010" s="726"/>
      <c r="R2010" s="726"/>
      <c r="S2010" s="726"/>
      <c r="T2010" s="726"/>
      <c r="U2010" s="726"/>
      <c r="V2010" s="726"/>
      <c r="W2010" s="726"/>
      <c r="X2010" s="726"/>
      <c r="Y2010" s="726"/>
      <c r="Z2010" s="726"/>
      <c r="AA2010" s="726"/>
      <c r="AB2010" s="726"/>
      <c r="AC2010" s="726"/>
      <c r="AD2010" s="726"/>
      <c r="AE2010" s="726"/>
      <c r="AF2010" s="726"/>
      <c r="AG2010" s="726"/>
      <c r="AH2010" s="726"/>
      <c r="AI2010" s="726"/>
      <c r="AJ2010" s="726"/>
      <c r="AK2010" s="726"/>
      <c r="AL2010" s="726"/>
      <c r="AM2010" s="726"/>
      <c r="AN2010" s="726"/>
      <c r="AO2010" s="726"/>
      <c r="AP2010" s="726"/>
      <c r="AQ2010" s="726"/>
      <c r="AR2010" s="726"/>
      <c r="AS2010" s="726"/>
      <c r="AT2010" s="726"/>
      <c r="AU2010" s="726"/>
      <c r="AV2010" s="726"/>
      <c r="AW2010" s="726"/>
      <c r="AX2010" s="726"/>
      <c r="AY2010" s="726"/>
      <c r="AZ2010" s="726"/>
      <c r="BA2010" s="726"/>
      <c r="BB2010" s="726"/>
      <c r="BC2010" s="726"/>
      <c r="BD2010" s="726"/>
      <c r="BE2010" s="726"/>
      <c r="BF2010" s="726"/>
      <c r="BG2010" s="726"/>
      <c r="BH2010" s="726"/>
      <c r="BI2010" s="726"/>
      <c r="BJ2010" s="726"/>
      <c r="BK2010" s="726"/>
      <c r="BL2010" s="726"/>
    </row>
    <row r="2011" spans="1:64" x14ac:dyDescent="0.2">
      <c r="A2011" s="726"/>
      <c r="B2011" s="726"/>
      <c r="C2011" s="726"/>
      <c r="D2011" s="726"/>
      <c r="E2011" s="726"/>
      <c r="F2011" s="726"/>
      <c r="G2011" s="726"/>
      <c r="H2011" s="726"/>
      <c r="I2011" s="726"/>
      <c r="J2011" s="726"/>
      <c r="K2011" s="726"/>
      <c r="L2011" s="726"/>
      <c r="M2011" s="726"/>
      <c r="N2011" s="726"/>
      <c r="O2011" s="726"/>
      <c r="P2011" s="726"/>
      <c r="Q2011" s="726"/>
      <c r="R2011" s="726"/>
      <c r="S2011" s="726"/>
      <c r="T2011" s="726"/>
      <c r="U2011" s="726"/>
      <c r="V2011" s="726"/>
      <c r="W2011" s="726"/>
      <c r="X2011" s="726"/>
      <c r="Y2011" s="726"/>
      <c r="Z2011" s="726"/>
      <c r="AA2011" s="726"/>
      <c r="AB2011" s="726"/>
      <c r="AC2011" s="726"/>
      <c r="AD2011" s="726"/>
      <c r="AE2011" s="726"/>
      <c r="AF2011" s="726"/>
      <c r="AG2011" s="726"/>
      <c r="AH2011" s="726"/>
      <c r="AI2011" s="726"/>
      <c r="AJ2011" s="726"/>
      <c r="AK2011" s="726"/>
      <c r="AL2011" s="726"/>
      <c r="AM2011" s="726"/>
      <c r="AN2011" s="726"/>
      <c r="AO2011" s="726"/>
      <c r="AP2011" s="726"/>
      <c r="AQ2011" s="726"/>
      <c r="AR2011" s="726"/>
      <c r="AS2011" s="726"/>
      <c r="AT2011" s="726"/>
      <c r="AU2011" s="726"/>
      <c r="AV2011" s="726"/>
      <c r="AW2011" s="726"/>
      <c r="AX2011" s="726"/>
      <c r="AY2011" s="726"/>
      <c r="AZ2011" s="726"/>
      <c r="BA2011" s="726"/>
      <c r="BB2011" s="726"/>
      <c r="BC2011" s="726"/>
      <c r="BD2011" s="726"/>
      <c r="BE2011" s="726"/>
      <c r="BF2011" s="726"/>
      <c r="BG2011" s="726"/>
      <c r="BH2011" s="726"/>
      <c r="BI2011" s="726"/>
      <c r="BJ2011" s="726"/>
      <c r="BK2011" s="726"/>
      <c r="BL2011" s="726"/>
    </row>
    <row r="2012" spans="1:64" x14ac:dyDescent="0.2">
      <c r="A2012" s="726"/>
      <c r="B2012" s="726"/>
      <c r="C2012" s="726"/>
      <c r="D2012" s="726"/>
      <c r="E2012" s="726"/>
      <c r="F2012" s="726"/>
      <c r="G2012" s="726"/>
      <c r="H2012" s="726"/>
      <c r="I2012" s="726"/>
      <c r="J2012" s="726"/>
      <c r="K2012" s="726"/>
      <c r="L2012" s="726"/>
      <c r="M2012" s="726"/>
      <c r="N2012" s="726"/>
      <c r="O2012" s="726"/>
      <c r="P2012" s="726"/>
      <c r="Q2012" s="726"/>
      <c r="R2012" s="726"/>
      <c r="S2012" s="726"/>
      <c r="T2012" s="726"/>
      <c r="U2012" s="726"/>
      <c r="V2012" s="726"/>
      <c r="W2012" s="726"/>
      <c r="X2012" s="726"/>
      <c r="Y2012" s="726"/>
      <c r="Z2012" s="726"/>
      <c r="AA2012" s="726"/>
      <c r="AB2012" s="726"/>
      <c r="AC2012" s="726"/>
      <c r="AD2012" s="726"/>
      <c r="AE2012" s="726"/>
      <c r="AF2012" s="726"/>
      <c r="AG2012" s="726"/>
      <c r="AH2012" s="726"/>
      <c r="AI2012" s="726"/>
      <c r="AJ2012" s="726"/>
      <c r="AK2012" s="726"/>
      <c r="AL2012" s="726"/>
      <c r="AM2012" s="726"/>
      <c r="AN2012" s="726"/>
      <c r="AO2012" s="726"/>
      <c r="AP2012" s="726"/>
      <c r="AQ2012" s="726"/>
      <c r="AR2012" s="726"/>
      <c r="AS2012" s="726"/>
      <c r="AT2012" s="726"/>
      <c r="AU2012" s="726"/>
      <c r="AV2012" s="726"/>
      <c r="AW2012" s="726"/>
      <c r="AX2012" s="726"/>
      <c r="AY2012" s="726"/>
      <c r="AZ2012" s="726"/>
      <c r="BA2012" s="726"/>
      <c r="BB2012" s="726"/>
      <c r="BC2012" s="726"/>
      <c r="BD2012" s="726"/>
      <c r="BE2012" s="726"/>
      <c r="BF2012" s="726"/>
      <c r="BG2012" s="726"/>
      <c r="BH2012" s="726"/>
      <c r="BI2012" s="726"/>
      <c r="BJ2012" s="726"/>
      <c r="BK2012" s="726"/>
      <c r="BL2012" s="726"/>
    </row>
    <row r="2013" spans="1:64" x14ac:dyDescent="0.2">
      <c r="A2013" s="726"/>
      <c r="B2013" s="726"/>
      <c r="C2013" s="726"/>
      <c r="D2013" s="726"/>
      <c r="E2013" s="726"/>
      <c r="F2013" s="726"/>
      <c r="G2013" s="726"/>
      <c r="H2013" s="726"/>
      <c r="I2013" s="726"/>
      <c r="J2013" s="726"/>
      <c r="K2013" s="726"/>
      <c r="L2013" s="726"/>
      <c r="M2013" s="726"/>
      <c r="N2013" s="726"/>
      <c r="O2013" s="726"/>
      <c r="P2013" s="726"/>
      <c r="Q2013" s="726"/>
      <c r="R2013" s="726"/>
      <c r="S2013" s="726"/>
      <c r="T2013" s="726"/>
      <c r="U2013" s="726"/>
      <c r="V2013" s="726"/>
      <c r="W2013" s="726"/>
      <c r="X2013" s="726"/>
      <c r="Y2013" s="726"/>
      <c r="Z2013" s="726"/>
      <c r="AA2013" s="726"/>
      <c r="AB2013" s="726"/>
      <c r="AC2013" s="726"/>
      <c r="AD2013" s="726"/>
      <c r="AE2013" s="726"/>
      <c r="AF2013" s="726"/>
      <c r="AG2013" s="726"/>
      <c r="AH2013" s="726"/>
      <c r="AI2013" s="726"/>
      <c r="AJ2013" s="726"/>
      <c r="AK2013" s="726"/>
      <c r="AL2013" s="726"/>
      <c r="AM2013" s="726"/>
      <c r="AN2013" s="726"/>
      <c r="AO2013" s="726"/>
      <c r="AP2013" s="726"/>
      <c r="AQ2013" s="726"/>
      <c r="AR2013" s="726"/>
      <c r="AS2013" s="726"/>
      <c r="AT2013" s="726"/>
      <c r="AU2013" s="726"/>
      <c r="AV2013" s="726"/>
      <c r="AW2013" s="726"/>
      <c r="AX2013" s="726"/>
      <c r="AY2013" s="726"/>
      <c r="AZ2013" s="726"/>
      <c r="BA2013" s="726"/>
      <c r="BB2013" s="726"/>
      <c r="BC2013" s="726"/>
      <c r="BD2013" s="726"/>
      <c r="BE2013" s="726"/>
      <c r="BF2013" s="726"/>
      <c r="BG2013" s="726"/>
      <c r="BH2013" s="726"/>
      <c r="BI2013" s="726"/>
      <c r="BJ2013" s="726"/>
      <c r="BK2013" s="726"/>
      <c r="BL2013" s="726"/>
    </row>
    <row r="2014" spans="1:64" x14ac:dyDescent="0.2">
      <c r="A2014" s="726"/>
      <c r="B2014" s="726"/>
      <c r="C2014" s="726"/>
      <c r="D2014" s="726"/>
      <c r="E2014" s="726"/>
      <c r="F2014" s="726"/>
      <c r="G2014" s="726"/>
      <c r="H2014" s="726"/>
      <c r="I2014" s="726"/>
      <c r="J2014" s="726"/>
      <c r="K2014" s="726"/>
      <c r="L2014" s="726"/>
      <c r="M2014" s="726"/>
      <c r="N2014" s="726"/>
      <c r="O2014" s="726"/>
      <c r="P2014" s="726"/>
      <c r="Q2014" s="726"/>
      <c r="R2014" s="726"/>
      <c r="S2014" s="726"/>
      <c r="T2014" s="726"/>
      <c r="U2014" s="726"/>
      <c r="V2014" s="726"/>
      <c r="W2014" s="726"/>
      <c r="X2014" s="726"/>
      <c r="Y2014" s="726"/>
      <c r="Z2014" s="726"/>
      <c r="AA2014" s="726"/>
      <c r="AB2014" s="726"/>
      <c r="AC2014" s="726"/>
      <c r="AD2014" s="726"/>
      <c r="AE2014" s="726"/>
      <c r="AF2014" s="726"/>
      <c r="AG2014" s="726"/>
      <c r="AH2014" s="726"/>
      <c r="AI2014" s="726"/>
      <c r="AJ2014" s="726"/>
      <c r="AK2014" s="726"/>
      <c r="AL2014" s="726"/>
      <c r="AM2014" s="726"/>
      <c r="AN2014" s="726"/>
      <c r="AO2014" s="726"/>
      <c r="AP2014" s="726"/>
      <c r="AQ2014" s="726"/>
      <c r="AR2014" s="726"/>
      <c r="AS2014" s="726"/>
      <c r="AT2014" s="726"/>
      <c r="AU2014" s="726"/>
      <c r="AV2014" s="726"/>
      <c r="AW2014" s="726"/>
      <c r="AX2014" s="726"/>
      <c r="AY2014" s="726"/>
      <c r="AZ2014" s="726"/>
      <c r="BA2014" s="726"/>
      <c r="BB2014" s="726"/>
      <c r="BC2014" s="726"/>
      <c r="BD2014" s="726"/>
      <c r="BE2014" s="726"/>
      <c r="BF2014" s="726"/>
      <c r="BG2014" s="726"/>
      <c r="BH2014" s="726"/>
      <c r="BI2014" s="726"/>
      <c r="BJ2014" s="726"/>
      <c r="BK2014" s="726"/>
      <c r="BL2014" s="726"/>
    </row>
    <row r="2015" spans="1:64" x14ac:dyDescent="0.2">
      <c r="A2015" s="726"/>
      <c r="B2015" s="726"/>
      <c r="C2015" s="726"/>
      <c r="D2015" s="726"/>
      <c r="E2015" s="726"/>
      <c r="F2015" s="726"/>
      <c r="G2015" s="726"/>
      <c r="H2015" s="726"/>
      <c r="I2015" s="726"/>
      <c r="J2015" s="726"/>
      <c r="K2015" s="726"/>
      <c r="L2015" s="726"/>
      <c r="M2015" s="726"/>
      <c r="N2015" s="726"/>
      <c r="O2015" s="726"/>
      <c r="P2015" s="726"/>
      <c r="Q2015" s="726"/>
      <c r="R2015" s="726"/>
      <c r="S2015" s="726"/>
      <c r="T2015" s="726"/>
      <c r="U2015" s="726"/>
      <c r="V2015" s="726"/>
      <c r="W2015" s="726"/>
      <c r="X2015" s="726"/>
      <c r="Y2015" s="726"/>
      <c r="Z2015" s="726"/>
      <c r="AA2015" s="726"/>
      <c r="AB2015" s="726"/>
      <c r="AC2015" s="726"/>
      <c r="AD2015" s="726"/>
      <c r="AE2015" s="726"/>
      <c r="AF2015" s="726"/>
      <c r="AG2015" s="726"/>
      <c r="AH2015" s="726"/>
      <c r="AI2015" s="726"/>
      <c r="AJ2015" s="726"/>
      <c r="AK2015" s="726"/>
      <c r="AL2015" s="726"/>
      <c r="AM2015" s="726"/>
      <c r="AN2015" s="726"/>
      <c r="AO2015" s="726"/>
      <c r="AP2015" s="726"/>
      <c r="AQ2015" s="726"/>
      <c r="AR2015" s="726"/>
      <c r="AS2015" s="726"/>
      <c r="AT2015" s="726"/>
      <c r="AU2015" s="726"/>
      <c r="AV2015" s="726"/>
      <c r="AW2015" s="726"/>
      <c r="AX2015" s="726"/>
      <c r="AY2015" s="726"/>
      <c r="AZ2015" s="726"/>
      <c r="BA2015" s="726"/>
      <c r="BB2015" s="726"/>
      <c r="BC2015" s="726"/>
      <c r="BD2015" s="726"/>
      <c r="BE2015" s="726"/>
      <c r="BF2015" s="726"/>
      <c r="BG2015" s="726"/>
      <c r="BH2015" s="726"/>
      <c r="BI2015" s="726"/>
      <c r="BJ2015" s="726"/>
      <c r="BK2015" s="726"/>
      <c r="BL2015" s="726"/>
    </row>
    <row r="2016" spans="1:64" x14ac:dyDescent="0.2">
      <c r="A2016" s="726"/>
      <c r="B2016" s="726"/>
      <c r="C2016" s="726"/>
      <c r="D2016" s="726"/>
      <c r="E2016" s="726"/>
      <c r="F2016" s="726"/>
      <c r="G2016" s="726"/>
      <c r="H2016" s="726"/>
      <c r="I2016" s="726"/>
      <c r="J2016" s="726"/>
      <c r="K2016" s="726"/>
      <c r="L2016" s="726"/>
      <c r="M2016" s="726"/>
      <c r="N2016" s="726"/>
      <c r="O2016" s="726"/>
      <c r="P2016" s="726"/>
      <c r="Q2016" s="726"/>
      <c r="R2016" s="726"/>
      <c r="S2016" s="726"/>
      <c r="T2016" s="726"/>
      <c r="U2016" s="726"/>
      <c r="V2016" s="726"/>
      <c r="W2016" s="726"/>
      <c r="X2016" s="726"/>
      <c r="Y2016" s="726"/>
      <c r="Z2016" s="726"/>
      <c r="AA2016" s="726"/>
      <c r="AB2016" s="726"/>
      <c r="AC2016" s="726"/>
      <c r="AD2016" s="726"/>
      <c r="AE2016" s="726"/>
      <c r="AF2016" s="726"/>
      <c r="AG2016" s="726"/>
      <c r="AH2016" s="726"/>
      <c r="AI2016" s="726"/>
      <c r="AJ2016" s="726"/>
      <c r="AK2016" s="726"/>
      <c r="AL2016" s="726"/>
      <c r="AM2016" s="726"/>
      <c r="AN2016" s="726"/>
      <c r="AO2016" s="726"/>
      <c r="AP2016" s="726"/>
      <c r="AQ2016" s="726"/>
      <c r="AR2016" s="726"/>
      <c r="AS2016" s="726"/>
      <c r="AT2016" s="726"/>
      <c r="AU2016" s="726"/>
      <c r="AV2016" s="726"/>
      <c r="AW2016" s="726"/>
      <c r="AX2016" s="726"/>
      <c r="AY2016" s="726"/>
      <c r="AZ2016" s="726"/>
      <c r="BA2016" s="726"/>
      <c r="BB2016" s="726"/>
      <c r="BC2016" s="726"/>
      <c r="BD2016" s="726"/>
      <c r="BE2016" s="726"/>
      <c r="BF2016" s="726"/>
      <c r="BG2016" s="726"/>
      <c r="BH2016" s="726"/>
      <c r="BI2016" s="726"/>
      <c r="BJ2016" s="726"/>
      <c r="BK2016" s="726"/>
      <c r="BL2016" s="726"/>
    </row>
    <row r="2017" spans="1:64" x14ac:dyDescent="0.2">
      <c r="A2017" s="726"/>
      <c r="B2017" s="726"/>
      <c r="C2017" s="726"/>
      <c r="D2017" s="726"/>
      <c r="E2017" s="726"/>
      <c r="F2017" s="726"/>
      <c r="G2017" s="726"/>
      <c r="H2017" s="726"/>
      <c r="I2017" s="726"/>
      <c r="J2017" s="726"/>
      <c r="K2017" s="726"/>
      <c r="L2017" s="726"/>
      <c r="M2017" s="726"/>
      <c r="N2017" s="726"/>
      <c r="O2017" s="726"/>
      <c r="P2017" s="726"/>
      <c r="Q2017" s="726"/>
      <c r="R2017" s="726"/>
      <c r="S2017" s="726"/>
      <c r="T2017" s="726"/>
      <c r="U2017" s="726"/>
      <c r="V2017" s="726"/>
      <c r="W2017" s="726"/>
      <c r="X2017" s="726"/>
      <c r="Y2017" s="726"/>
      <c r="Z2017" s="726"/>
      <c r="AA2017" s="726"/>
      <c r="AB2017" s="726"/>
      <c r="AC2017" s="726"/>
      <c r="AD2017" s="726"/>
      <c r="AE2017" s="726"/>
      <c r="AF2017" s="726"/>
      <c r="AG2017" s="726"/>
      <c r="AH2017" s="726"/>
      <c r="AI2017" s="726"/>
      <c r="AJ2017" s="726"/>
      <c r="AK2017" s="726"/>
      <c r="AL2017" s="726"/>
      <c r="AM2017" s="726"/>
      <c r="AN2017" s="726"/>
      <c r="AO2017" s="726"/>
      <c r="AP2017" s="726"/>
      <c r="AQ2017" s="726"/>
      <c r="AR2017" s="726"/>
      <c r="AS2017" s="726"/>
      <c r="AT2017" s="726"/>
      <c r="AU2017" s="726"/>
      <c r="AV2017" s="726"/>
      <c r="AW2017" s="726"/>
      <c r="AX2017" s="726"/>
      <c r="AY2017" s="726"/>
      <c r="AZ2017" s="726"/>
      <c r="BA2017" s="726"/>
      <c r="BB2017" s="726"/>
      <c r="BC2017" s="726"/>
      <c r="BD2017" s="726"/>
      <c r="BE2017" s="726"/>
      <c r="BF2017" s="726"/>
      <c r="BG2017" s="726"/>
      <c r="BH2017" s="726"/>
      <c r="BI2017" s="726"/>
      <c r="BJ2017" s="726"/>
      <c r="BK2017" s="726"/>
      <c r="BL2017" s="726"/>
    </row>
    <row r="2018" spans="1:64" x14ac:dyDescent="0.2">
      <c r="A2018" s="726"/>
      <c r="B2018" s="726"/>
      <c r="C2018" s="726"/>
      <c r="D2018" s="726"/>
      <c r="E2018" s="726"/>
      <c r="F2018" s="726"/>
      <c r="G2018" s="726"/>
      <c r="H2018" s="726"/>
      <c r="I2018" s="726"/>
      <c r="J2018" s="726"/>
      <c r="K2018" s="726"/>
      <c r="L2018" s="726"/>
      <c r="M2018" s="726"/>
      <c r="N2018" s="726"/>
      <c r="O2018" s="726"/>
      <c r="P2018" s="726"/>
      <c r="Q2018" s="726"/>
      <c r="R2018" s="726"/>
      <c r="S2018" s="726"/>
      <c r="T2018" s="726"/>
      <c r="U2018" s="726"/>
      <c r="V2018" s="726"/>
      <c r="W2018" s="726"/>
      <c r="X2018" s="726"/>
      <c r="Y2018" s="726"/>
      <c r="Z2018" s="726"/>
      <c r="AA2018" s="726"/>
      <c r="AB2018" s="726"/>
      <c r="AC2018" s="726"/>
      <c r="AD2018" s="726"/>
      <c r="AE2018" s="726"/>
      <c r="AF2018" s="726"/>
      <c r="AG2018" s="726"/>
      <c r="AH2018" s="726"/>
      <c r="AI2018" s="726"/>
      <c r="AJ2018" s="726"/>
      <c r="AK2018" s="726"/>
      <c r="AL2018" s="726"/>
      <c r="AM2018" s="726"/>
      <c r="AN2018" s="726"/>
      <c r="AO2018" s="726"/>
      <c r="AP2018" s="726"/>
      <c r="AQ2018" s="726"/>
      <c r="AR2018" s="726"/>
      <c r="AS2018" s="726"/>
      <c r="AT2018" s="726"/>
      <c r="AU2018" s="726"/>
      <c r="AV2018" s="726"/>
      <c r="AW2018" s="726"/>
      <c r="AX2018" s="726"/>
      <c r="AY2018" s="726"/>
      <c r="AZ2018" s="726"/>
      <c r="BA2018" s="726"/>
      <c r="BB2018" s="726"/>
      <c r="BC2018" s="726"/>
      <c r="BD2018" s="726"/>
      <c r="BE2018" s="726"/>
      <c r="BF2018" s="726"/>
      <c r="BG2018" s="726"/>
      <c r="BH2018" s="726"/>
      <c r="BI2018" s="726"/>
      <c r="BJ2018" s="726"/>
      <c r="BK2018" s="726"/>
      <c r="BL2018" s="726"/>
    </row>
    <row r="2019" spans="1:64" x14ac:dyDescent="0.2">
      <c r="A2019" s="726"/>
      <c r="B2019" s="726"/>
      <c r="C2019" s="726"/>
      <c r="D2019" s="726"/>
      <c r="E2019" s="726"/>
      <c r="F2019" s="726"/>
      <c r="G2019" s="726"/>
      <c r="H2019" s="726"/>
      <c r="I2019" s="726"/>
      <c r="J2019" s="726"/>
      <c r="K2019" s="726"/>
      <c r="L2019" s="726"/>
      <c r="M2019" s="726"/>
      <c r="N2019" s="726"/>
      <c r="O2019" s="726"/>
      <c r="P2019" s="726"/>
      <c r="Q2019" s="726"/>
      <c r="R2019" s="726"/>
      <c r="S2019" s="726"/>
      <c r="T2019" s="726"/>
      <c r="U2019" s="726"/>
      <c r="V2019" s="726"/>
      <c r="W2019" s="726"/>
      <c r="X2019" s="726"/>
      <c r="Y2019" s="726"/>
      <c r="Z2019" s="726"/>
      <c r="AA2019" s="726"/>
      <c r="AB2019" s="726"/>
      <c r="AC2019" s="726"/>
      <c r="AD2019" s="726"/>
      <c r="AE2019" s="726"/>
      <c r="AF2019" s="726"/>
      <c r="AG2019" s="726"/>
      <c r="AH2019" s="726"/>
      <c r="AI2019" s="726"/>
      <c r="AJ2019" s="726"/>
      <c r="AK2019" s="726"/>
      <c r="AL2019" s="726"/>
      <c r="AM2019" s="726"/>
      <c r="AN2019" s="726"/>
      <c r="AO2019" s="726"/>
      <c r="AP2019" s="726"/>
      <c r="AQ2019" s="726"/>
      <c r="AR2019" s="726"/>
      <c r="AS2019" s="726"/>
      <c r="AT2019" s="726"/>
      <c r="AU2019" s="726"/>
      <c r="AV2019" s="726"/>
      <c r="AW2019" s="726"/>
      <c r="AX2019" s="726"/>
      <c r="AY2019" s="726"/>
      <c r="AZ2019" s="726"/>
      <c r="BA2019" s="726"/>
      <c r="BB2019" s="726"/>
      <c r="BC2019" s="726"/>
      <c r="BD2019" s="726"/>
      <c r="BE2019" s="726"/>
      <c r="BF2019" s="726"/>
      <c r="BG2019" s="726"/>
      <c r="BH2019" s="726"/>
      <c r="BI2019" s="726"/>
      <c r="BJ2019" s="726"/>
      <c r="BK2019" s="726"/>
      <c r="BL2019" s="726"/>
    </row>
    <row r="2020" spans="1:64" x14ac:dyDescent="0.2">
      <c r="A2020" s="726"/>
      <c r="B2020" s="726"/>
      <c r="C2020" s="726"/>
      <c r="D2020" s="726"/>
      <c r="E2020" s="726"/>
      <c r="F2020" s="726"/>
      <c r="G2020" s="726"/>
      <c r="H2020" s="726"/>
      <c r="I2020" s="726"/>
      <c r="J2020" s="726"/>
      <c r="K2020" s="726"/>
      <c r="L2020" s="726"/>
      <c r="M2020" s="726"/>
      <c r="N2020" s="726"/>
      <c r="O2020" s="726"/>
      <c r="P2020" s="726"/>
      <c r="Q2020" s="726"/>
      <c r="R2020" s="726"/>
      <c r="S2020" s="726"/>
      <c r="T2020" s="726"/>
      <c r="U2020" s="726"/>
      <c r="V2020" s="726"/>
      <c r="W2020" s="726"/>
      <c r="X2020" s="726"/>
      <c r="Y2020" s="726"/>
      <c r="Z2020" s="726"/>
      <c r="AA2020" s="726"/>
      <c r="AB2020" s="726"/>
      <c r="AC2020" s="726"/>
      <c r="AD2020" s="726"/>
      <c r="AE2020" s="726"/>
      <c r="AF2020" s="726"/>
      <c r="AG2020" s="726"/>
      <c r="AH2020" s="726"/>
      <c r="AI2020" s="726"/>
      <c r="AJ2020" s="726"/>
      <c r="AK2020" s="726"/>
      <c r="AL2020" s="726"/>
      <c r="AM2020" s="726"/>
      <c r="AN2020" s="726"/>
      <c r="AO2020" s="726"/>
      <c r="AP2020" s="726"/>
      <c r="AQ2020" s="726"/>
      <c r="AR2020" s="726"/>
      <c r="AS2020" s="726"/>
      <c r="AT2020" s="726"/>
      <c r="AU2020" s="726"/>
      <c r="AV2020" s="726"/>
      <c r="AW2020" s="726"/>
      <c r="AX2020" s="726"/>
      <c r="AY2020" s="726"/>
      <c r="AZ2020" s="726"/>
      <c r="BA2020" s="726"/>
      <c r="BB2020" s="726"/>
      <c r="BC2020" s="726"/>
      <c r="BD2020" s="726"/>
      <c r="BE2020" s="726"/>
      <c r="BF2020" s="726"/>
      <c r="BG2020" s="726"/>
      <c r="BH2020" s="726"/>
      <c r="BI2020" s="726"/>
      <c r="BJ2020" s="726"/>
      <c r="BK2020" s="726"/>
      <c r="BL2020" s="726"/>
    </row>
    <row r="2021" spans="1:64" x14ac:dyDescent="0.2">
      <c r="A2021" s="726"/>
      <c r="B2021" s="726"/>
      <c r="C2021" s="726"/>
      <c r="D2021" s="726"/>
      <c r="E2021" s="726"/>
      <c r="F2021" s="726"/>
      <c r="G2021" s="726"/>
      <c r="H2021" s="726"/>
      <c r="I2021" s="726"/>
      <c r="J2021" s="726"/>
      <c r="K2021" s="726"/>
      <c r="L2021" s="726"/>
      <c r="M2021" s="726"/>
      <c r="N2021" s="726"/>
      <c r="O2021" s="726"/>
      <c r="P2021" s="726"/>
      <c r="Q2021" s="726"/>
      <c r="R2021" s="726"/>
      <c r="S2021" s="726"/>
      <c r="T2021" s="726"/>
      <c r="U2021" s="726"/>
      <c r="V2021" s="726"/>
      <c r="W2021" s="726"/>
      <c r="X2021" s="726"/>
      <c r="Y2021" s="726"/>
      <c r="Z2021" s="726"/>
      <c r="AA2021" s="726"/>
      <c r="AB2021" s="726"/>
      <c r="AC2021" s="726"/>
      <c r="AD2021" s="726"/>
      <c r="AE2021" s="726"/>
      <c r="AF2021" s="726"/>
      <c r="AG2021" s="726"/>
      <c r="AH2021" s="726"/>
      <c r="AI2021" s="726"/>
      <c r="AJ2021" s="726"/>
      <c r="AK2021" s="726"/>
      <c r="AL2021" s="726"/>
      <c r="AM2021" s="726"/>
      <c r="AN2021" s="726"/>
      <c r="AO2021" s="726"/>
      <c r="AP2021" s="726"/>
      <c r="AQ2021" s="726"/>
      <c r="AR2021" s="726"/>
      <c r="AS2021" s="726"/>
      <c r="AT2021" s="726"/>
      <c r="AU2021" s="726"/>
      <c r="AV2021" s="726"/>
      <c r="AW2021" s="726"/>
      <c r="AX2021" s="726"/>
      <c r="AY2021" s="726"/>
      <c r="AZ2021" s="726"/>
      <c r="BA2021" s="726"/>
      <c r="BB2021" s="726"/>
      <c r="BC2021" s="726"/>
      <c r="BD2021" s="726"/>
      <c r="BE2021" s="726"/>
      <c r="BF2021" s="726"/>
      <c r="BG2021" s="726"/>
      <c r="BH2021" s="726"/>
      <c r="BI2021" s="726"/>
      <c r="BJ2021" s="726"/>
      <c r="BK2021" s="726"/>
      <c r="BL2021" s="726"/>
    </row>
    <row r="2022" spans="1:64" x14ac:dyDescent="0.2">
      <c r="A2022" s="726"/>
      <c r="B2022" s="726"/>
      <c r="C2022" s="726"/>
      <c r="D2022" s="726"/>
      <c r="E2022" s="726"/>
      <c r="F2022" s="726"/>
      <c r="G2022" s="726"/>
      <c r="H2022" s="726"/>
      <c r="I2022" s="726"/>
      <c r="J2022" s="726"/>
      <c r="K2022" s="726"/>
      <c r="L2022" s="726"/>
      <c r="M2022" s="726"/>
      <c r="N2022" s="726"/>
      <c r="O2022" s="726"/>
      <c r="P2022" s="726"/>
      <c r="Q2022" s="726"/>
      <c r="R2022" s="726"/>
      <c r="S2022" s="726"/>
      <c r="T2022" s="726"/>
      <c r="U2022" s="726"/>
      <c r="V2022" s="726"/>
      <c r="W2022" s="726"/>
      <c r="X2022" s="726"/>
      <c r="Y2022" s="726"/>
      <c r="Z2022" s="726"/>
      <c r="AA2022" s="726"/>
      <c r="AB2022" s="726"/>
      <c r="AC2022" s="726"/>
      <c r="AD2022" s="726"/>
      <c r="AE2022" s="726"/>
      <c r="AF2022" s="726"/>
      <c r="AG2022" s="726"/>
      <c r="AH2022" s="726"/>
      <c r="AI2022" s="726"/>
      <c r="AJ2022" s="726"/>
      <c r="AK2022" s="726"/>
      <c r="AL2022" s="726"/>
      <c r="AM2022" s="726"/>
      <c r="AN2022" s="726"/>
      <c r="AO2022" s="726"/>
      <c r="AP2022" s="726"/>
      <c r="AQ2022" s="726"/>
      <c r="AR2022" s="726"/>
      <c r="AS2022" s="726"/>
      <c r="AT2022" s="726"/>
      <c r="AU2022" s="726"/>
      <c r="AV2022" s="726"/>
      <c r="AW2022" s="726"/>
      <c r="AX2022" s="726"/>
      <c r="AY2022" s="726"/>
      <c r="AZ2022" s="726"/>
      <c r="BA2022" s="726"/>
      <c r="BB2022" s="726"/>
      <c r="BC2022" s="726"/>
      <c r="BD2022" s="726"/>
      <c r="BE2022" s="726"/>
      <c r="BF2022" s="726"/>
      <c r="BG2022" s="726"/>
      <c r="BH2022" s="726"/>
      <c r="BI2022" s="726"/>
      <c r="BJ2022" s="726"/>
      <c r="BK2022" s="726"/>
      <c r="BL2022" s="726"/>
    </row>
    <row r="2023" spans="1:64" x14ac:dyDescent="0.2">
      <c r="A2023" s="726"/>
      <c r="B2023" s="726"/>
      <c r="C2023" s="726"/>
      <c r="D2023" s="726"/>
      <c r="E2023" s="726"/>
      <c r="F2023" s="726"/>
      <c r="G2023" s="726"/>
      <c r="H2023" s="726"/>
      <c r="I2023" s="726"/>
      <c r="J2023" s="726"/>
      <c r="K2023" s="726"/>
      <c r="L2023" s="726"/>
      <c r="M2023" s="726"/>
      <c r="N2023" s="726"/>
      <c r="O2023" s="726"/>
      <c r="P2023" s="726"/>
      <c r="Q2023" s="726"/>
      <c r="R2023" s="726"/>
      <c r="S2023" s="726"/>
      <c r="T2023" s="726"/>
      <c r="U2023" s="726"/>
      <c r="V2023" s="726"/>
      <c r="W2023" s="726"/>
      <c r="X2023" s="726"/>
      <c r="Y2023" s="726"/>
      <c r="Z2023" s="726"/>
      <c r="AA2023" s="726"/>
      <c r="AB2023" s="726"/>
      <c r="AC2023" s="726"/>
      <c r="AD2023" s="726"/>
      <c r="AE2023" s="726"/>
      <c r="AF2023" s="726"/>
      <c r="AG2023" s="726"/>
      <c r="AH2023" s="726"/>
      <c r="AI2023" s="726"/>
      <c r="AJ2023" s="726"/>
      <c r="AK2023" s="726"/>
      <c r="AL2023" s="726"/>
      <c r="AM2023" s="726"/>
      <c r="AN2023" s="726"/>
      <c r="AO2023" s="726"/>
      <c r="AP2023" s="726"/>
      <c r="AQ2023" s="726"/>
      <c r="AR2023" s="726"/>
      <c r="AS2023" s="726"/>
      <c r="AT2023" s="726"/>
      <c r="AU2023" s="726"/>
      <c r="AV2023" s="726"/>
      <c r="AW2023" s="726"/>
      <c r="AX2023" s="726"/>
      <c r="AY2023" s="726"/>
      <c r="AZ2023" s="726"/>
      <c r="BA2023" s="726"/>
      <c r="BB2023" s="726"/>
      <c r="BC2023" s="726"/>
      <c r="BD2023" s="726"/>
      <c r="BE2023" s="726"/>
      <c r="BF2023" s="726"/>
      <c r="BG2023" s="726"/>
      <c r="BH2023" s="726"/>
      <c r="BI2023" s="726"/>
      <c r="BJ2023" s="726"/>
      <c r="BK2023" s="726"/>
      <c r="BL2023" s="726"/>
    </row>
    <row r="2024" spans="1:64" x14ac:dyDescent="0.2">
      <c r="A2024" s="726"/>
      <c r="B2024" s="726"/>
      <c r="C2024" s="726"/>
      <c r="D2024" s="726"/>
      <c r="E2024" s="726"/>
      <c r="F2024" s="726"/>
      <c r="G2024" s="726"/>
      <c r="H2024" s="726"/>
      <c r="I2024" s="726"/>
      <c r="J2024" s="726"/>
      <c r="K2024" s="726"/>
      <c r="L2024" s="726"/>
      <c r="M2024" s="726"/>
      <c r="N2024" s="726"/>
      <c r="O2024" s="726"/>
      <c r="P2024" s="726"/>
      <c r="Q2024" s="726"/>
      <c r="R2024" s="726"/>
      <c r="S2024" s="726"/>
      <c r="T2024" s="726"/>
      <c r="U2024" s="726"/>
      <c r="V2024" s="726"/>
      <c r="W2024" s="726"/>
      <c r="X2024" s="726"/>
      <c r="Y2024" s="726"/>
      <c r="Z2024" s="726"/>
      <c r="AA2024" s="726"/>
      <c r="AB2024" s="726"/>
      <c r="AC2024" s="726"/>
      <c r="AD2024" s="726"/>
      <c r="AE2024" s="726"/>
      <c r="AF2024" s="726"/>
      <c r="AG2024" s="726"/>
      <c r="AH2024" s="726"/>
      <c r="AI2024" s="726"/>
      <c r="AJ2024" s="726"/>
      <c r="AK2024" s="726"/>
      <c r="AL2024" s="726"/>
      <c r="AM2024" s="726"/>
      <c r="AN2024" s="726"/>
      <c r="AO2024" s="726"/>
      <c r="AP2024" s="726"/>
      <c r="AQ2024" s="726"/>
      <c r="AR2024" s="726"/>
      <c r="AS2024" s="726"/>
      <c r="AT2024" s="726"/>
      <c r="AU2024" s="726"/>
      <c r="AV2024" s="726"/>
      <c r="AW2024" s="726"/>
      <c r="AX2024" s="726"/>
      <c r="AY2024" s="726"/>
      <c r="AZ2024" s="726"/>
      <c r="BA2024" s="726"/>
      <c r="BB2024" s="726"/>
      <c r="BC2024" s="726"/>
      <c r="BD2024" s="726"/>
      <c r="BE2024" s="726"/>
      <c r="BF2024" s="726"/>
      <c r="BG2024" s="726"/>
      <c r="BH2024" s="726"/>
      <c r="BI2024" s="726"/>
      <c r="BJ2024" s="726"/>
      <c r="BK2024" s="726"/>
      <c r="BL2024" s="726"/>
    </row>
    <row r="2025" spans="1:64" x14ac:dyDescent="0.2">
      <c r="A2025" s="726"/>
      <c r="B2025" s="726"/>
      <c r="C2025" s="726"/>
      <c r="D2025" s="726"/>
      <c r="E2025" s="726"/>
      <c r="F2025" s="726"/>
      <c r="G2025" s="726"/>
      <c r="H2025" s="726"/>
      <c r="I2025" s="726"/>
      <c r="J2025" s="726"/>
      <c r="K2025" s="726"/>
      <c r="L2025" s="726"/>
      <c r="M2025" s="726"/>
      <c r="N2025" s="726"/>
      <c r="O2025" s="726"/>
      <c r="P2025" s="726"/>
      <c r="Q2025" s="726"/>
      <c r="R2025" s="726"/>
      <c r="S2025" s="726"/>
      <c r="T2025" s="726"/>
      <c r="U2025" s="726"/>
      <c r="V2025" s="726"/>
      <c r="W2025" s="726"/>
      <c r="X2025" s="726"/>
      <c r="Y2025" s="726"/>
      <c r="Z2025" s="726"/>
      <c r="AA2025" s="726"/>
      <c r="AB2025" s="726"/>
      <c r="AC2025" s="726"/>
      <c r="AD2025" s="726"/>
      <c r="AE2025" s="726"/>
      <c r="AF2025" s="726"/>
      <c r="AG2025" s="726"/>
      <c r="AH2025" s="726"/>
      <c r="AI2025" s="726"/>
      <c r="AJ2025" s="726"/>
      <c r="AK2025" s="726"/>
      <c r="AL2025" s="726"/>
      <c r="AM2025" s="726"/>
      <c r="AN2025" s="726"/>
      <c r="AO2025" s="726"/>
      <c r="AP2025" s="726"/>
      <c r="AQ2025" s="726"/>
      <c r="AR2025" s="726"/>
      <c r="AS2025" s="726"/>
      <c r="AT2025" s="726"/>
      <c r="AU2025" s="726"/>
      <c r="AV2025" s="726"/>
      <c r="AW2025" s="726"/>
      <c r="AX2025" s="726"/>
      <c r="AY2025" s="726"/>
      <c r="AZ2025" s="726"/>
      <c r="BA2025" s="726"/>
      <c r="BB2025" s="726"/>
      <c r="BC2025" s="726"/>
      <c r="BD2025" s="726"/>
      <c r="BE2025" s="726"/>
      <c r="BF2025" s="726"/>
      <c r="BG2025" s="726"/>
      <c r="BH2025" s="726"/>
      <c r="BI2025" s="726"/>
      <c r="BJ2025" s="726"/>
      <c r="BK2025" s="726"/>
      <c r="BL2025" s="726"/>
    </row>
    <row r="2026" spans="1:64" x14ac:dyDescent="0.2">
      <c r="A2026" s="726"/>
      <c r="B2026" s="726"/>
      <c r="C2026" s="726"/>
      <c r="D2026" s="726"/>
      <c r="E2026" s="726"/>
      <c r="F2026" s="726"/>
      <c r="G2026" s="726"/>
      <c r="H2026" s="726"/>
      <c r="I2026" s="726"/>
      <c r="J2026" s="726"/>
      <c r="K2026" s="726"/>
      <c r="L2026" s="726"/>
      <c r="M2026" s="726"/>
      <c r="N2026" s="726"/>
      <c r="O2026" s="726"/>
      <c r="P2026" s="726"/>
      <c r="Q2026" s="726"/>
      <c r="R2026" s="726"/>
      <c r="S2026" s="726"/>
      <c r="T2026" s="726"/>
      <c r="U2026" s="726"/>
      <c r="V2026" s="726"/>
      <c r="W2026" s="726"/>
      <c r="X2026" s="726"/>
      <c r="Y2026" s="726"/>
      <c r="Z2026" s="726"/>
      <c r="AA2026" s="726"/>
      <c r="AB2026" s="726"/>
      <c r="AC2026" s="726"/>
      <c r="AD2026" s="726"/>
      <c r="AE2026" s="726"/>
      <c r="AF2026" s="726"/>
      <c r="AG2026" s="726"/>
      <c r="AH2026" s="726"/>
      <c r="AI2026" s="726"/>
      <c r="AJ2026" s="726"/>
      <c r="AK2026" s="726"/>
      <c r="AL2026" s="726"/>
      <c r="AM2026" s="726"/>
      <c r="AN2026" s="726"/>
      <c r="AO2026" s="726"/>
      <c r="AP2026" s="726"/>
      <c r="AQ2026" s="726"/>
      <c r="AR2026" s="726"/>
      <c r="AS2026" s="726"/>
      <c r="AT2026" s="726"/>
      <c r="AU2026" s="726"/>
      <c r="AV2026" s="726"/>
      <c r="AW2026" s="726"/>
      <c r="AX2026" s="726"/>
      <c r="AY2026" s="726"/>
      <c r="AZ2026" s="726"/>
      <c r="BA2026" s="726"/>
      <c r="BB2026" s="726"/>
      <c r="BC2026" s="726"/>
      <c r="BD2026" s="726"/>
      <c r="BE2026" s="726"/>
      <c r="BF2026" s="726"/>
      <c r="BG2026" s="726"/>
      <c r="BH2026" s="726"/>
      <c r="BI2026" s="726"/>
      <c r="BJ2026" s="726"/>
      <c r="BK2026" s="726"/>
      <c r="BL2026" s="726"/>
    </row>
    <row r="2027" spans="1:64" x14ac:dyDescent="0.2">
      <c r="A2027" s="726"/>
      <c r="B2027" s="726"/>
      <c r="C2027" s="726"/>
      <c r="D2027" s="726"/>
      <c r="E2027" s="726"/>
      <c r="F2027" s="726"/>
      <c r="G2027" s="726"/>
      <c r="H2027" s="726"/>
      <c r="I2027" s="726"/>
      <c r="J2027" s="726"/>
      <c r="K2027" s="726"/>
      <c r="L2027" s="726"/>
      <c r="M2027" s="726"/>
      <c r="N2027" s="726"/>
      <c r="O2027" s="726"/>
      <c r="P2027" s="726"/>
      <c r="Q2027" s="726"/>
      <c r="R2027" s="726"/>
      <c r="S2027" s="726"/>
      <c r="T2027" s="726"/>
      <c r="U2027" s="726"/>
      <c r="V2027" s="726"/>
      <c r="W2027" s="726"/>
      <c r="X2027" s="726"/>
      <c r="Y2027" s="726"/>
      <c r="Z2027" s="726"/>
      <c r="AA2027" s="726"/>
      <c r="AB2027" s="726"/>
      <c r="AC2027" s="726"/>
      <c r="AD2027" s="726"/>
      <c r="AE2027" s="726"/>
      <c r="AF2027" s="726"/>
      <c r="AG2027" s="726"/>
      <c r="AH2027" s="726"/>
      <c r="AI2027" s="726"/>
      <c r="AJ2027" s="726"/>
      <c r="AK2027" s="726"/>
      <c r="AL2027" s="726"/>
      <c r="AM2027" s="726"/>
      <c r="AN2027" s="726"/>
      <c r="AO2027" s="726"/>
      <c r="AP2027" s="726"/>
      <c r="AQ2027" s="726"/>
      <c r="AR2027" s="726"/>
      <c r="AS2027" s="726"/>
      <c r="AT2027" s="726"/>
      <c r="AU2027" s="726"/>
      <c r="AV2027" s="726"/>
      <c r="AW2027" s="726"/>
      <c r="AX2027" s="726"/>
      <c r="AY2027" s="726"/>
      <c r="AZ2027" s="726"/>
      <c r="BA2027" s="726"/>
      <c r="BB2027" s="726"/>
      <c r="BC2027" s="726"/>
      <c r="BD2027" s="726"/>
      <c r="BE2027" s="726"/>
      <c r="BF2027" s="726"/>
      <c r="BG2027" s="726"/>
      <c r="BH2027" s="726"/>
      <c r="BI2027" s="726"/>
      <c r="BJ2027" s="726"/>
      <c r="BK2027" s="726"/>
      <c r="BL2027" s="726"/>
    </row>
    <row r="2028" spans="1:64" x14ac:dyDescent="0.2">
      <c r="A2028" s="726"/>
      <c r="B2028" s="726"/>
      <c r="C2028" s="726"/>
      <c r="D2028" s="726"/>
      <c r="E2028" s="726"/>
      <c r="F2028" s="726"/>
      <c r="G2028" s="726"/>
      <c r="H2028" s="726"/>
      <c r="I2028" s="726"/>
      <c r="J2028" s="726"/>
      <c r="K2028" s="726"/>
      <c r="L2028" s="726"/>
      <c r="M2028" s="726"/>
      <c r="N2028" s="726"/>
      <c r="O2028" s="726"/>
      <c r="P2028" s="726"/>
      <c r="Q2028" s="726"/>
      <c r="R2028" s="726"/>
      <c r="S2028" s="726"/>
      <c r="T2028" s="726"/>
      <c r="U2028" s="726"/>
      <c r="V2028" s="726"/>
      <c r="W2028" s="726"/>
      <c r="X2028" s="726"/>
      <c r="Y2028" s="726"/>
      <c r="Z2028" s="726"/>
      <c r="AA2028" s="726"/>
      <c r="AB2028" s="726"/>
      <c r="AC2028" s="726"/>
      <c r="AD2028" s="726"/>
      <c r="AE2028" s="726"/>
      <c r="AF2028" s="726"/>
      <c r="AG2028" s="726"/>
      <c r="AH2028" s="726"/>
      <c r="AI2028" s="726"/>
      <c r="AJ2028" s="726"/>
      <c r="AK2028" s="726"/>
      <c r="AL2028" s="726"/>
      <c r="AM2028" s="726"/>
      <c r="AN2028" s="726"/>
      <c r="AO2028" s="726"/>
      <c r="AP2028" s="726"/>
      <c r="AQ2028" s="726"/>
      <c r="AR2028" s="726"/>
      <c r="AS2028" s="726"/>
      <c r="AT2028" s="726"/>
      <c r="AU2028" s="726"/>
      <c r="AV2028" s="726"/>
      <c r="AW2028" s="726"/>
      <c r="AX2028" s="726"/>
      <c r="AY2028" s="726"/>
      <c r="AZ2028" s="726"/>
      <c r="BA2028" s="726"/>
      <c r="BB2028" s="726"/>
      <c r="BC2028" s="726"/>
      <c r="BD2028" s="726"/>
      <c r="BE2028" s="726"/>
      <c r="BF2028" s="726"/>
      <c r="BG2028" s="726"/>
      <c r="BH2028" s="726"/>
      <c r="BI2028" s="726"/>
      <c r="BJ2028" s="726"/>
      <c r="BK2028" s="726"/>
      <c r="BL2028" s="726"/>
    </row>
    <row r="2029" spans="1:64" x14ac:dyDescent="0.2">
      <c r="A2029" s="726"/>
      <c r="B2029" s="726"/>
      <c r="C2029" s="726"/>
      <c r="D2029" s="726"/>
      <c r="E2029" s="726"/>
      <c r="F2029" s="726"/>
      <c r="G2029" s="726"/>
      <c r="H2029" s="726"/>
      <c r="I2029" s="726"/>
      <c r="J2029" s="726"/>
      <c r="K2029" s="726"/>
      <c r="L2029" s="726"/>
      <c r="M2029" s="726"/>
      <c r="N2029" s="726"/>
      <c r="O2029" s="726"/>
      <c r="P2029" s="726"/>
      <c r="Q2029" s="726"/>
      <c r="R2029" s="726"/>
      <c r="S2029" s="726"/>
      <c r="T2029" s="726"/>
      <c r="U2029" s="726"/>
      <c r="V2029" s="726"/>
      <c r="W2029" s="726"/>
      <c r="X2029" s="726"/>
      <c r="Y2029" s="726"/>
      <c r="Z2029" s="726"/>
      <c r="AA2029" s="726"/>
      <c r="AB2029" s="726"/>
      <c r="AC2029" s="726"/>
      <c r="AD2029" s="726"/>
      <c r="AE2029" s="726"/>
      <c r="AF2029" s="726"/>
      <c r="AG2029" s="726"/>
      <c r="AH2029" s="726"/>
      <c r="AI2029" s="726"/>
      <c r="AJ2029" s="726"/>
      <c r="AK2029" s="726"/>
      <c r="AL2029" s="726"/>
      <c r="AM2029" s="726"/>
      <c r="AN2029" s="726"/>
      <c r="AO2029" s="726"/>
      <c r="AP2029" s="726"/>
      <c r="AQ2029" s="726"/>
      <c r="AR2029" s="726"/>
      <c r="AS2029" s="726"/>
      <c r="AT2029" s="726"/>
      <c r="AU2029" s="726"/>
      <c r="AV2029" s="726"/>
      <c r="AW2029" s="726"/>
      <c r="AX2029" s="726"/>
      <c r="AY2029" s="726"/>
      <c r="AZ2029" s="726"/>
      <c r="BA2029" s="726"/>
      <c r="BB2029" s="726"/>
      <c r="BC2029" s="726"/>
      <c r="BD2029" s="726"/>
      <c r="BE2029" s="726"/>
      <c r="BF2029" s="726"/>
      <c r="BG2029" s="726"/>
      <c r="BH2029" s="726"/>
      <c r="BI2029" s="726"/>
      <c r="BJ2029" s="726"/>
      <c r="BK2029" s="726"/>
      <c r="BL2029" s="726"/>
    </row>
    <row r="2030" spans="1:64" x14ac:dyDescent="0.2">
      <c r="A2030" s="726"/>
      <c r="B2030" s="726"/>
      <c r="C2030" s="726"/>
      <c r="D2030" s="726"/>
      <c r="E2030" s="726"/>
      <c r="F2030" s="726"/>
      <c r="G2030" s="726"/>
      <c r="H2030" s="726"/>
      <c r="I2030" s="726"/>
      <c r="J2030" s="726"/>
      <c r="K2030" s="726"/>
      <c r="L2030" s="726"/>
      <c r="M2030" s="726"/>
      <c r="N2030" s="726"/>
      <c r="O2030" s="726"/>
      <c r="P2030" s="726"/>
      <c r="Q2030" s="726"/>
      <c r="R2030" s="726"/>
      <c r="S2030" s="726"/>
      <c r="T2030" s="726"/>
      <c r="U2030" s="726"/>
      <c r="V2030" s="726"/>
      <c r="W2030" s="726"/>
      <c r="X2030" s="726"/>
      <c r="Y2030" s="726"/>
      <c r="Z2030" s="726"/>
      <c r="AA2030" s="726"/>
      <c r="AB2030" s="726"/>
      <c r="AC2030" s="726"/>
      <c r="AD2030" s="726"/>
      <c r="AE2030" s="726"/>
      <c r="AF2030" s="726"/>
      <c r="AG2030" s="726"/>
      <c r="AH2030" s="726"/>
      <c r="AI2030" s="726"/>
      <c r="AJ2030" s="726"/>
      <c r="AK2030" s="726"/>
      <c r="AL2030" s="726"/>
      <c r="AM2030" s="726"/>
      <c r="AN2030" s="726"/>
      <c r="AO2030" s="726"/>
      <c r="AP2030" s="726"/>
      <c r="AQ2030" s="726"/>
      <c r="AR2030" s="726"/>
      <c r="AS2030" s="726"/>
      <c r="AT2030" s="726"/>
      <c r="AU2030" s="726"/>
      <c r="AV2030" s="726"/>
      <c r="AW2030" s="726"/>
      <c r="AX2030" s="726"/>
      <c r="AY2030" s="726"/>
      <c r="AZ2030" s="726"/>
      <c r="BA2030" s="726"/>
      <c r="BB2030" s="726"/>
      <c r="BC2030" s="726"/>
      <c r="BD2030" s="726"/>
      <c r="BE2030" s="726"/>
      <c r="BF2030" s="726"/>
      <c r="BG2030" s="726"/>
      <c r="BH2030" s="726"/>
      <c r="BI2030" s="726"/>
      <c r="BJ2030" s="726"/>
      <c r="BK2030" s="726"/>
      <c r="BL2030" s="726"/>
    </row>
  </sheetData>
  <phoneticPr fontId="18" type="noConversion"/>
  <hyperlinks>
    <hyperlink ref="A1582" location="TabDef7" display="TabDef7" xr:uid="{00000000-0004-0000-1E00-000000000000}"/>
    <hyperlink ref="A1709" location="TabDef7" display="TabDef7" xr:uid="{00000000-0004-0000-1E00-000001000000}"/>
    <hyperlink ref="A1738" location="TabDef7" display="TabDef7" xr:uid="{00000000-0004-0000-1E00-000002000000}"/>
    <hyperlink ref="A1641" location="Tdef_GNI" display="Tdef_GNI" xr:uid="{00000000-0004-0000-1E00-000003000000}"/>
    <hyperlink ref="A1673" location="Tdef_GNI" display="Tdef_GNI" xr:uid="{00000000-0004-0000-1E00-000004000000}"/>
    <hyperlink ref="A1705" location="Tdef_GNI" display="Tdef_GNI" xr:uid="{00000000-0004-0000-1E00-000005000000}"/>
    <hyperlink ref="A1779" location="Tdef_01" display="Tdef_01" xr:uid="{00000000-0004-0000-1E00-000006000000}"/>
    <hyperlink ref="A1844" location="Tdef_02" display="Tdef_02" xr:uid="{00000000-0004-0000-1E00-000007000000}"/>
    <hyperlink ref="A1940" location="Tdef_03" display="Tdef_03" xr:uid="{00000000-0004-0000-1E00-000008000000}"/>
    <hyperlink ref="A1978" location="Tdef_04" display="Tdef_04" xr:uid="{00000000-0004-0000-1E00-000009000000}"/>
    <hyperlink ref="A3" location="Sys" display="Sys" xr:uid="{EBEA65CC-F4D2-40D0-AAAA-F80D6F39D111}"/>
    <hyperlink ref="A4" location="PR_Dept_Emp" display="PR_Dept_Emp" xr:uid="{399DD230-09F0-4B98-B332-E7DA4A5192AF}"/>
    <hyperlink ref="A5" location="PR_Dept_WB" display="PR_Dept_WB" xr:uid="{E7538BDB-1BB5-432D-8DED-D58B451ABF91}"/>
    <hyperlink ref="A6" location="PR_Cofog_Emp" display="PR_Cofog_Emp" xr:uid="{DB69F07D-3A00-4197-B8CD-D12DFC545EDA}"/>
    <hyperlink ref="A7" location="PR_Cofog_WB" display="PR_Cofog_WB" xr:uid="{D51C53AB-2AF2-4512-8639-573E6FF20127}"/>
    <hyperlink ref="A8" location="MB_Dcs" display="MB_Dcs" xr:uid="{ECAF07AE-2E61-457A-B15E-D5F217FB3A38}"/>
    <hyperlink ref="A9" location="MB_Fcs" display="MB_Fcs" xr:uid="{046501A5-4620-45E5-8DCD-EDC39B4E224A}"/>
    <hyperlink ref="A10" location="MB_Dep" display="MB_Dep" xr:uid="{2D4709F5-2C06-49A1-BF94-159B3C352037}"/>
    <hyperlink ref="A11" location="MB_Lend" display="MB_Lend" xr:uid="{0E83AEC0-5D3F-45B9-942E-4AB60988500D}"/>
    <hyperlink ref="A12" location="MB_int" display="MB_int" xr:uid="{877856E6-4344-4E71-99DD-C5BE8C50D35E}"/>
    <hyperlink ref="A13" location="MB_PL" display="MB_PL" xr:uid="{888ECC94-D952-4E6B-BF74-6FA83ADDE9F7}"/>
    <hyperlink ref="A14" location="SS_Int" display="SS_Int" xr:uid="{27B90442-B3BD-47F4-9DBD-306FB7A1B2C4}"/>
    <hyperlink ref="A15" location="SS_Ind" display="SS_Ind" xr:uid="{8FCF0C97-853B-4BE5-8CE3-5733C84FB2A3}"/>
    <hyperlink ref="A16" location="TrsmRev" display="TrsmRev" xr:uid="{D453368D-4546-404B-A9E9-30C79BA9893A}"/>
    <hyperlink ref="A17" location="TrsmVA" display="TrsmVA" xr:uid="{7E804838-96DB-426F-BAFD-1BC114046F9F}"/>
    <hyperlink ref="A18" location="TrsmEmp" display="TrsmEmp" xr:uid="{364BD0BA-6208-4EC3-939B-5ACBE64AF673}"/>
    <hyperlink ref="A19" location="GDPPcvInd" display="GDPPcvInd" xr:uid="{A3FAD5CA-C3B5-4172-838D-D7987A1C4E95}"/>
    <hyperlink ref="A20" location="GDPPcpInd" display="GDPPcpInd" xr:uid="{F9A7C80E-3FE3-404D-A78F-617FFA03C69C}"/>
    <hyperlink ref="A21" location="GDPPcvInst" display="GDPPcvInst" xr:uid="{9B36B2F5-59EC-4662-BCAC-34E85D836B9F}"/>
    <hyperlink ref="A22" location="GDPPcpInst" display="GDPPcpInst" xr:uid="{9577ED09-A74E-4830-B153-95DFA8DB17E5}"/>
    <hyperlink ref="A23" location="GDPIcpSum" display="GDPIcpSum" xr:uid="{1691486E-34E1-41A4-A924-49CCF43AFF56}"/>
    <hyperlink ref="A24" location="GDPIcpDet" display="GDPIcpDet" xr:uid="{8C038896-E0DC-44CD-A7BC-8F7DB46F52AA}"/>
    <hyperlink ref="A25" location="GNI" display="GNI" xr:uid="{27500882-7271-4503-AAFA-C211F29C9832}"/>
    <hyperlink ref="A26" location="GDPE_kp" display="GDPE_kp" xr:uid="{3C279F2D-3D77-4625-AE69-CE23EB55EC83}"/>
    <hyperlink ref="A27" location="GDPE_cp" display="GDPE_cp" xr:uid="{59D73FBF-66A0-4447-8793-E5FD56F60002}"/>
    <hyperlink ref="A28" location="GDPE_kv" display="GDPE_kv" xr:uid="{0F324928-5351-406C-B7CB-19C2F5F3E083}"/>
    <hyperlink ref="A29" location="HFCE" display="HFCE" xr:uid="{D403BEFE-8F6F-4B5B-8604-14D7EED3A216}"/>
    <hyperlink ref="A30" location="GFCE" display="GFCE" xr:uid="{4CD2BC34-6FEE-42F2-B741-CABA4BC01A44}"/>
    <hyperlink ref="A31" location="Tb_BopSum" display="Tb_BopSum" xr:uid="{E8977019-85B4-4DCB-9BB1-4B2123E57102}"/>
    <hyperlink ref="A32" location="Tb_BopDet" display="Tb_BopDet" xr:uid="{95D6DDA6-5D63-45E3-903A-2CEC790D6AB7}"/>
    <hyperlink ref="A33" location="Tb_IIP" display="Tb_IIP" xr:uid="{A9F3CD24-6F06-4EC7-A1DE-C65F2B10CEED}"/>
    <hyperlink ref="A34" location="Tb_ExtDebt" display="Tb_ExtDebt" xr:uid="{C8476E3A-ABB4-44F1-BDC6-BC81ED04C233}"/>
    <hyperlink ref="A35" location="Fisc" display="Fisc" xr:uid="{8AC4C01E-0A09-4A1E-A770-4C7355A30701}"/>
    <hyperlink ref="B3" location="TDef_Sys" display="TDef_Sys" xr:uid="{828CAC1D-0392-4A99-B822-53E17DDA3DBB}"/>
    <hyperlink ref="B4" location="TDef_PR_Dept" display="TDef_PR_Dept" xr:uid="{7B7A375E-B3EB-457D-9150-97A64B28AB80}"/>
    <hyperlink ref="B5" location="TDef_PR_Dept" display="TDef_PR_Dept" xr:uid="{32161246-663E-47A4-8F80-4C7B1E290203}"/>
    <hyperlink ref="B6" location="TDef_PR_Cofog" display="TDef_PR_Cofog" xr:uid="{4B1F155E-3880-47FF-BE1B-245B22EF4086}"/>
    <hyperlink ref="B7" location="TDef_PR_Cofog" display="TDef_PR_Cofog" xr:uid="{0E23BFEF-D4C7-44CF-9979-0F1D362913BF}"/>
    <hyperlink ref="B8" location="Tdef_MB_Dcs" display="Tdef_MB_Dcs" xr:uid="{574D8383-905D-4789-B607-6F807B375616}"/>
    <hyperlink ref="B9" location="Tdef_MB_Dcs" display="Tdef_MB_Dcs" xr:uid="{A4BEAB31-7B68-4738-96C8-DA55F451623D}"/>
    <hyperlink ref="B10" location="Tdef_MB_Dep" display="Tdef_MB_Dep" xr:uid="{792451A2-5AD5-4BD1-AA6D-5F7D324F61B4}"/>
    <hyperlink ref="B11" location="Tdef_MB_Lend" display="Tdef_MB_Lend" xr:uid="{E2F5836B-DDF1-4E43-9539-C1996DC79D41}"/>
    <hyperlink ref="B12" location="Tdef_MB_int" display="Tdef_MB_int" xr:uid="{CBBD7F98-4C2A-4F98-98FD-7F1B27969A8D}"/>
    <hyperlink ref="B13" location="Tdef_MB_PL" display="Tdef_MB_PL" xr:uid="{9049471C-81E6-4DCF-B109-52F26E91849D}"/>
    <hyperlink ref="B14" location="Tdef_SS_inst" display="Tdef_SS_inst" xr:uid="{59BFC9A6-7CD2-4DA7-B92C-A030A8F66B86}"/>
    <hyperlink ref="B15" location="Tdef_SS_ind" display="Tdef_SS_ind" xr:uid="{DEDE38A9-293E-4A69-BA65-92CA13477225}"/>
    <hyperlink ref="B16" location="Tdef_Trsm1" display="Tdef_Trsm1" xr:uid="{93F57D58-6780-44BB-BB58-1186A3469EF5}"/>
    <hyperlink ref="B17" location="Tdef_Trsm2" display="Tdef_Trsm2" xr:uid="{D5D8530C-2455-43E5-879A-DF30594E9D72}"/>
    <hyperlink ref="B18" location="Tdef_Trsm3" display="Tdef_Trsm3" xr:uid="{012B7331-A5E1-4CA9-BCAE-4DB6DF9652A6}"/>
    <hyperlink ref="B19" location="Tdef_GDPPcvInd" display="Tdef_GDPPcvInd" xr:uid="{BC222646-6447-4302-826C-2CABD5DC63FF}"/>
    <hyperlink ref="B20" location="Tdef_GDPPcpInd" display="Tdef_GDPPcpInd" xr:uid="{0FD1D970-E825-4365-863F-E7262B4B4DA4}"/>
    <hyperlink ref="B21" location="Tdef_GDPPcvInst" display="Tdef_GDPPcvInst" xr:uid="{E5552439-82A3-4494-951E-41C066C6239D}"/>
    <hyperlink ref="B22" location="Tdef_GDPPcpInst" display="Tdef_GDPPcpInst" xr:uid="{668E62D0-B735-4B61-A244-F245F79A6963}"/>
    <hyperlink ref="B23" location="Tdef_GDPIcpSum" display="Tdef_GDPIcpSum" xr:uid="{1765143F-69D8-4BB1-908B-A5DEE300EA80}"/>
    <hyperlink ref="B24" location="Tdef_GDPIcpDet" display="Tdef_GDPIcpDet" xr:uid="{9F8356FE-FE6B-42D0-8541-5058EEF01753}"/>
    <hyperlink ref="B25" location="Tdef_GNI" display="Tdef_GNI" xr:uid="{D40DCE3C-F40C-4FE6-BC79-EBF997A5AACD}"/>
    <hyperlink ref="B26" location="Tdef_GDPE_kp" display="Tdef_GDPE_kp" xr:uid="{7AA1ABBB-A07E-4BCB-8DBA-57BFF2024F59}"/>
    <hyperlink ref="B27" location="Tdef_GDPE_cp" display="Tdef_GDPE_cp" xr:uid="{6F6AC6C3-8D02-4F63-87E2-0886178049A7}"/>
    <hyperlink ref="B28" location="Tdef_GDPE_kv" display="Tdef_GDPE_kv" xr:uid="{B287F974-6A90-4ECF-820A-B343EF6FE820}"/>
    <hyperlink ref="B29" location="Tdef_HFCE" display="Tdef_HFCE" xr:uid="{C8BC716A-ADFD-40CC-8305-ECA5F3C3DFD9}"/>
    <hyperlink ref="B30" location="Tdef_GFCE" display="Tdef_GFCE" xr:uid="{8AB11A58-781B-4051-8F86-476F2BD150AE}"/>
    <hyperlink ref="B31" location="Tdef_BopSum" display="Tdef_BopSum" xr:uid="{2A405532-A8B5-4258-9EA8-A5C46D964FB9}"/>
    <hyperlink ref="B32" location="Tdef_BopDet" display="Tdef_BopDet" xr:uid="{545E028F-2509-4E51-BAB8-6EE67BFFF51F}"/>
    <hyperlink ref="B33" location="Tdef_IIP" display="Tdef_IIP" xr:uid="{DB2848DF-7827-42E4-A3E6-D23CBDABB4D3}"/>
    <hyperlink ref="B34" location="Tdef_ExtDebt1" display="Tdef_ExtDebt1" xr:uid="{8711EF15-4EA8-4522-A2C6-BD6A22A034C4}"/>
    <hyperlink ref="B35" location="TDef_Fisc" display="TDef_Fisc" xr:uid="{6566EA38-97C2-4A35-83D6-83BD3C3314A4}"/>
    <hyperlink ref="C3" location="DBDef_Sys" display="DBDef_Sys" xr:uid="{5F6B639E-1DDE-4D8D-B8E3-3DC3ADC84434}"/>
    <hyperlink ref="C4" location="DBDef_PR_Dept_E" display="DBDef_PR_Dept_E" xr:uid="{1E08780C-6375-4F19-9CE1-4889032CD27C}"/>
    <hyperlink ref="C5" location="DBDef_PR_Dept_W" display="DBDef_PR_Dept_W" xr:uid="{00E2841B-D44D-4516-9FB2-2AF2053CEFE6}"/>
    <hyperlink ref="C6" location="DBDef_PR_Cofog_E" display="DBDef_PR_Cofog_E" xr:uid="{8417E395-8C80-4BF8-A892-315D9C77CE55}"/>
    <hyperlink ref="C7" location="DBDef_PR_Cofog_W" display="DBDef_PR_Cofog_W" xr:uid="{95E6C1FC-EEF5-4405-ADDA-D9B689FC1895}"/>
    <hyperlink ref="C8" location="DBDef_MB_Dcs" display="DBDef_MB_Dcs" xr:uid="{1078932C-4AC8-4478-A11C-391B48B0400A}"/>
    <hyperlink ref="C9" location="DBDef_MB_Dcs" display="DBDef_MB_Dcs" xr:uid="{A949C0E7-BDBD-4098-9018-F7FF8083F598}"/>
    <hyperlink ref="C10" location="DBDef_MB_Dep" display="DBDef_MB_Dep" xr:uid="{D5F7FE20-1857-43A0-AC28-EC92CAF7F2D7}"/>
    <hyperlink ref="C11" location="DBDef_MB_Lend" display="DBDef_MB_Lend" xr:uid="{2DE7874F-63D2-4B32-A40B-B1E0B868AF32}"/>
    <hyperlink ref="C12" location="DBDef_MB_int" display="DBDef_MB_int" xr:uid="{488BE35F-7094-4EB3-9B06-96524D1695E6}"/>
    <hyperlink ref="C13" location="DBDef_MB_PL" display="DBDef_MB_PL" xr:uid="{53C5700B-0B23-4EFE-8C08-13125226017F}"/>
    <hyperlink ref="C14" location="DBDefStatTab" display="DBDefStatTab" xr:uid="{39139363-3EC1-49FE-A724-D8D10FD35ABA}"/>
    <hyperlink ref="C15" location="DBDefStatTab" display="DBDefStatTab" xr:uid="{E188A58C-4C58-47B1-91A8-09F9BC27F375}"/>
    <hyperlink ref="C16" location="DBDefStatTab" display="DBDefStatTab" xr:uid="{7C638296-8708-459A-ADAC-989A34590E98}"/>
    <hyperlink ref="C17" location="DBDefStatTab" display="DBDefStatTab" xr:uid="{F115E735-1745-4303-B2F6-AF93C8111536}"/>
    <hyperlink ref="C18" location="DBDefStatTab" display="DBDefStatTab" xr:uid="{E7AE8A06-409F-484E-B4A0-C743728023D1}"/>
    <hyperlink ref="C19" location="DBDefStatTab2" display="DBDefStatTab2" xr:uid="{4E3F6681-E0AA-410C-8B49-63A518D1B208}"/>
    <hyperlink ref="C20" location="DBDefStatTab2" display="DBDefStatTab2" xr:uid="{8BEDB513-F0E1-4B28-A9C1-BEBA58C9741A}"/>
    <hyperlink ref="C21" location="DBDefStatTab2" display="DBDefStatTab2" xr:uid="{93681AD8-139E-4BF9-A0B1-07F2F65CDE2C}"/>
    <hyperlink ref="C22" location="DBDefStatTab2" display="DBDefStatTab2" xr:uid="{4B615F40-378E-4C0A-82A0-A7B005D0370B}"/>
    <hyperlink ref="C23" location="DBDefStatTab2" display="DBDefStatTab2" xr:uid="{1B4163D4-4E27-4D90-8585-9F733E99B808}"/>
    <hyperlink ref="C24" location="DBDefStatTab2" display="DBDefStatTab2" xr:uid="{0B1303B3-14A3-4232-B13A-954F7CB96520}"/>
    <hyperlink ref="C25" location="DBDefStatTab" display="DBDefStatTab" xr:uid="{F1C989D4-C054-4185-81CB-7C05F18E12DB}"/>
    <hyperlink ref="C26" location="DBDefStatTab" display="DBDefStatTab" xr:uid="{260C0709-681A-432C-94D7-FAA0F721A363}"/>
    <hyperlink ref="C27" location="DBDefStatTab" display="DBDefStatTab" xr:uid="{895C3C5F-5978-4FDF-86B4-B37038B7C6DA}"/>
    <hyperlink ref="C28" location="DBDefStatTab" display="DBDefStatTab" xr:uid="{A2F12C23-5BF2-4FFA-B2DF-3D0DA7D6BFAC}"/>
    <hyperlink ref="C29" location="DBDefStatTab" display="DBDefStatTab" xr:uid="{7ED41C7C-37A4-4E5A-B22F-BC5CCED96F1D}"/>
    <hyperlink ref="C30" location="DBDefStatTab" display="DBDefStatTab" xr:uid="{8B3E82A0-B857-441B-BCCA-8C843E3AC5AC}"/>
    <hyperlink ref="C31" location="DBDefStatTab" display="DBDefStatTab" xr:uid="{1462B77D-2ABD-411D-99D3-DC28AA32862F}"/>
    <hyperlink ref="C32" location="DBDefStatTab" display="DBDefStatTab" xr:uid="{681E53F6-D636-4890-9514-109A2FE01ABD}"/>
    <hyperlink ref="C33" location="DBDefStatTab" display="DBDefStatTab" xr:uid="{7437E893-F890-40A5-87A0-D1EB8398A28D}"/>
    <hyperlink ref="C34" location="DBDefStatTab" display="DBDefStatTab" xr:uid="{121D7D12-C2B3-4BB9-B73F-4872EB1D4A01}"/>
    <hyperlink ref="C35" location="DBDef_Fisc" display="DBDef_Fisc" xr:uid="{D0665C46-B211-4BE4-BCC0-F1C2BC6DAB75}"/>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dimension ref="A1:X164"/>
  <sheetViews>
    <sheetView showGridLines="0" view="pageBreakPreview" zoomScale="90" zoomScaleNormal="90" zoomScaleSheetLayoutView="90" workbookViewId="0">
      <pane xSplit="2" ySplit="2" topLeftCell="C3" activePane="bottomRight" state="frozen"/>
      <selection activeCell="M36" sqref="M36:T37"/>
      <selection pane="topRight" activeCell="M36" sqref="M36:T37"/>
      <selection pane="bottomLeft" activeCell="M36" sqref="M36:T37"/>
      <selection pane="bottomRight" activeCell="M36" sqref="M36:T37"/>
    </sheetView>
  </sheetViews>
  <sheetFormatPr defaultColWidth="9.140625" defaultRowHeight="12.75" outlineLevelRow="1" outlineLevelCol="1" x14ac:dyDescent="0.2"/>
  <cols>
    <col min="1" max="1" width="2.28515625" style="475" customWidth="1"/>
    <col min="2" max="2" width="48.140625" style="475" bestFit="1" customWidth="1"/>
    <col min="3" max="12" width="9.140625" style="475" hidden="1" customWidth="1" outlineLevel="1"/>
    <col min="13" max="13" width="9.140625" style="475" collapsed="1"/>
    <col min="14" max="16384" width="9.140625" style="475"/>
  </cols>
  <sheetData>
    <row r="1" spans="1:23" s="470" customFormat="1" ht="24.95" customHeight="1" x14ac:dyDescent="0.2">
      <c r="A1" s="48" t="str">
        <f>Index!A3</f>
        <v>Table S1    Palau summary economic indicators, FY2000-FY2021</v>
      </c>
      <c r="B1" s="469"/>
      <c r="C1" s="469"/>
      <c r="D1" s="469"/>
      <c r="E1" s="469"/>
      <c r="F1" s="469"/>
      <c r="G1" s="469"/>
      <c r="H1" s="469"/>
      <c r="I1" s="469"/>
      <c r="J1" s="469"/>
      <c r="K1" s="469"/>
      <c r="L1" s="469"/>
      <c r="M1" s="469"/>
      <c r="N1" s="469"/>
      <c r="O1" s="469"/>
      <c r="P1" s="469"/>
      <c r="Q1" s="469"/>
      <c r="R1" s="469"/>
      <c r="S1" s="469"/>
      <c r="T1" s="469"/>
    </row>
    <row r="2" spans="1:23" s="470" customFormat="1" ht="24.95" customHeight="1" x14ac:dyDescent="0.2">
      <c r="A2" s="471"/>
      <c r="B2" s="472"/>
      <c r="C2" s="473" t="str">
        <f>NAgni!C2</f>
        <v>FY00</v>
      </c>
      <c r="D2" s="473" t="str">
        <f>NAgni!D2</f>
        <v>FY01</v>
      </c>
      <c r="E2" s="473" t="str">
        <f>NAgni!E2</f>
        <v>FY02</v>
      </c>
      <c r="F2" s="473" t="str">
        <f>NAgni!F2</f>
        <v>FY03</v>
      </c>
      <c r="G2" s="473" t="str">
        <f>NAgni!G2</f>
        <v>FY04</v>
      </c>
      <c r="H2" s="473" t="str">
        <f>NAgni!H2</f>
        <v>FY05</v>
      </c>
      <c r="I2" s="473" t="str">
        <f>NAgni!I2</f>
        <v>FY06</v>
      </c>
      <c r="J2" s="473" t="str">
        <f>NAgni!J2</f>
        <v>FY07</v>
      </c>
      <c r="K2" s="473" t="str">
        <f>NAgni!K2</f>
        <v>FY08</v>
      </c>
      <c r="L2" s="473" t="str">
        <f>NAgni!L2</f>
        <v>FY09</v>
      </c>
      <c r="M2" s="473" t="str">
        <f>NAgni!M2</f>
        <v>FY10</v>
      </c>
      <c r="N2" s="473" t="str">
        <f>NAgni!N2</f>
        <v>FY11</v>
      </c>
      <c r="O2" s="473" t="str">
        <f>NAgni!O2</f>
        <v>FY12</v>
      </c>
      <c r="P2" s="473" t="str">
        <f>NAgni!P2</f>
        <v>FY13</v>
      </c>
      <c r="Q2" s="473" t="str">
        <f>NAgni!Q2</f>
        <v>FY14</v>
      </c>
      <c r="R2" s="473" t="str">
        <f>NAgni!R2</f>
        <v>FY15</v>
      </c>
      <c r="S2" s="473" t="str">
        <f>NAgni!S2</f>
        <v>FY16</v>
      </c>
      <c r="T2" s="473" t="str">
        <f>NAgni!T2</f>
        <v>FY17</v>
      </c>
    </row>
    <row r="3" spans="1:23" ht="21" customHeight="1" x14ac:dyDescent="0.25">
      <c r="A3" s="514" t="s">
        <v>968</v>
      </c>
      <c r="B3" s="515"/>
      <c r="C3" s="516"/>
      <c r="D3" s="516"/>
      <c r="E3" s="516"/>
      <c r="F3" s="516"/>
      <c r="G3" s="516"/>
      <c r="H3" s="516"/>
      <c r="I3" s="516"/>
      <c r="J3" s="516"/>
      <c r="K3" s="516"/>
      <c r="L3" s="516"/>
      <c r="M3" s="516"/>
      <c r="N3" s="516"/>
      <c r="O3" s="516"/>
      <c r="P3" s="516"/>
      <c r="Q3" s="516"/>
      <c r="R3" s="516"/>
      <c r="S3" s="516"/>
      <c r="T3" s="516"/>
      <c r="U3" s="532"/>
      <c r="V3" s="532"/>
      <c r="W3" s="532"/>
    </row>
    <row r="4" spans="1:23" ht="17.25" customHeight="1" x14ac:dyDescent="0.2">
      <c r="A4" s="476"/>
      <c r="B4" s="477" t="s">
        <v>969</v>
      </c>
      <c r="C4" s="576">
        <f>NAgni!C6</f>
        <v>149.52110290527344</v>
      </c>
      <c r="D4" s="576">
        <f>NAgni!D6</f>
        <v>159.43649291992188</v>
      </c>
      <c r="E4" s="576">
        <f>NAgni!E6</f>
        <v>162.64701843261719</v>
      </c>
      <c r="F4" s="576">
        <f>NAgni!F6</f>
        <v>154.56430053710938</v>
      </c>
      <c r="G4" s="576">
        <f>NAgni!G6</f>
        <v>166.39105224609375</v>
      </c>
      <c r="H4" s="576">
        <f>NAgni!H6</f>
        <v>191.01791381835938</v>
      </c>
      <c r="I4" s="576">
        <f>NAgni!I6</f>
        <v>193.68464660644531</v>
      </c>
      <c r="J4" s="576">
        <f>NAgni!J6</f>
        <v>200.93807983398438</v>
      </c>
      <c r="K4" s="576">
        <f>NAgni!K6</f>
        <v>201.30158996582031</v>
      </c>
      <c r="L4" s="576">
        <f>NAgni!L6</f>
        <v>190.12895202636719</v>
      </c>
      <c r="M4" s="576">
        <f>NAgni!M6</f>
        <v>188.17796325683594</v>
      </c>
      <c r="N4" s="576">
        <f>NAgni!N6</f>
        <v>198.85842895507813</v>
      </c>
      <c r="O4" s="576">
        <f>NAgni!O6</f>
        <v>215.62528991699219</v>
      </c>
      <c r="P4" s="576">
        <f>NAgni!P6</f>
        <v>224.04142761230469</v>
      </c>
      <c r="Q4" s="576">
        <f>NAgni!Q6</f>
        <v>245.63633728027344</v>
      </c>
      <c r="R4" s="576">
        <f>NAgni!R6</f>
        <v>287.86264038085938</v>
      </c>
      <c r="S4" s="576">
        <f>NAgni!S6</f>
        <v>303.67269897460938</v>
      </c>
      <c r="T4" s="576">
        <f>NAgni!T6</f>
        <v>288.41342163085938</v>
      </c>
      <c r="U4" s="532"/>
      <c r="V4" s="532"/>
      <c r="W4" s="532"/>
    </row>
    <row r="5" spans="1:23" s="470" customFormat="1" ht="12.75" customHeight="1" x14ac:dyDescent="0.2">
      <c r="A5" s="479"/>
      <c r="B5" s="470" t="s">
        <v>0</v>
      </c>
      <c r="C5" s="480">
        <f>NAgni!C39</f>
        <v>19129</v>
      </c>
      <c r="D5" s="480">
        <f>NAgni!D39</f>
        <v>19282.12890625</v>
      </c>
      <c r="E5" s="480">
        <f>NAgni!E39</f>
        <v>19436.482421875</v>
      </c>
      <c r="F5" s="480">
        <f>NAgni!F39</f>
        <v>19592.07421875</v>
      </c>
      <c r="G5" s="480">
        <f>NAgni!G39</f>
        <v>19748.908203125</v>
      </c>
      <c r="H5" s="480">
        <f>NAgni!H39</f>
        <v>19907</v>
      </c>
      <c r="I5" s="480">
        <f>NAgni!I39</f>
        <v>19535.076171875</v>
      </c>
      <c r="J5" s="480">
        <f>NAgni!J39</f>
        <v>19170.1015625</v>
      </c>
      <c r="K5" s="480">
        <f>NAgni!K39</f>
        <v>18811.947265625</v>
      </c>
      <c r="L5" s="480">
        <f>NAgni!L39</f>
        <v>18460.482421875</v>
      </c>
      <c r="M5" s="480">
        <f>NAgni!M39</f>
        <v>18115.583984375</v>
      </c>
      <c r="N5" s="480">
        <f>NAgni!N39</f>
        <v>17777.130859375</v>
      </c>
      <c r="O5" s="480">
        <f>NAgni!O39</f>
        <v>17445</v>
      </c>
      <c r="P5" s="480">
        <f>NAgni!P39</f>
        <v>17516.705078125</v>
      </c>
      <c r="Q5" s="480">
        <f>NAgni!Q39</f>
        <v>17588.705078125</v>
      </c>
      <c r="R5" s="480">
        <f>NAgni!R39</f>
        <v>17661</v>
      </c>
      <c r="S5" s="480">
        <f>NAgni!S39</f>
        <v>17653.158203125</v>
      </c>
      <c r="T5" s="480">
        <f>NAgni!T39</f>
        <v>17645.3203125</v>
      </c>
      <c r="U5" s="532"/>
      <c r="V5" s="532"/>
      <c r="W5" s="532"/>
    </row>
    <row r="6" spans="1:23" s="470" customFormat="1" ht="12.75" customHeight="1" x14ac:dyDescent="0.2">
      <c r="A6" s="479"/>
      <c r="B6" s="470" t="s">
        <v>970</v>
      </c>
      <c r="C6" s="480">
        <f>NAgni!C40</f>
        <v>7816.46240234375</v>
      </c>
      <c r="D6" s="480">
        <f>NAgni!D40</f>
        <v>8268.615234375</v>
      </c>
      <c r="E6" s="480">
        <f>NAgni!E40</f>
        <v>8368.1298828125</v>
      </c>
      <c r="F6" s="480">
        <f>NAgni!F40</f>
        <v>7889.12353515625</v>
      </c>
      <c r="G6" s="480">
        <f>NAgni!G40</f>
        <v>8425.3291015625</v>
      </c>
      <c r="H6" s="480">
        <f>NAgni!H40</f>
        <v>9595.5146484375</v>
      </c>
      <c r="I6" s="480">
        <f>NAgni!I40</f>
        <v>9914.7119140625</v>
      </c>
      <c r="J6" s="480">
        <f>NAgni!J40</f>
        <v>10481.84765625</v>
      </c>
      <c r="K6" s="480">
        <f>NAgni!K40</f>
        <v>10700.7314453125</v>
      </c>
      <c r="L6" s="480">
        <f>NAgni!L40</f>
        <v>10299.240234375</v>
      </c>
      <c r="M6" s="480">
        <f>NAgni!M40</f>
        <v>10387.62890625</v>
      </c>
      <c r="N6" s="480">
        <f>NAgni!N40</f>
        <v>11186.1943359375</v>
      </c>
      <c r="O6" s="480">
        <f>NAgni!O40</f>
        <v>12360.2919921875</v>
      </c>
      <c r="P6" s="480">
        <f>NAgni!P40</f>
        <v>12790.158203125</v>
      </c>
      <c r="Q6" s="480">
        <f>NAgni!Q40</f>
        <v>13965.5732421875</v>
      </c>
      <c r="R6" s="480">
        <f>NAgni!R40</f>
        <v>16299.3388671875</v>
      </c>
      <c r="S6" s="480">
        <f>NAgni!S40</f>
        <v>17202.173828125</v>
      </c>
      <c r="T6" s="480">
        <f>NAgni!T40</f>
        <v>16345.037109375</v>
      </c>
      <c r="U6" s="532"/>
      <c r="V6" s="532"/>
      <c r="W6" s="532"/>
    </row>
    <row r="7" spans="1:23" s="482" customFormat="1" ht="12.75" customHeight="1" x14ac:dyDescent="0.2">
      <c r="A7" s="481"/>
      <c r="B7" s="482" t="s">
        <v>971</v>
      </c>
      <c r="C7" s="480">
        <f>NAgni!C41</f>
        <v>7259.8251953125</v>
      </c>
      <c r="D7" s="480">
        <f>NAgni!D41</f>
        <v>7684.89599609375</v>
      </c>
      <c r="E7" s="480">
        <f>NAgni!E41</f>
        <v>7726.1943359375</v>
      </c>
      <c r="F7" s="480">
        <f>NAgni!F41</f>
        <v>7453.21337890625</v>
      </c>
      <c r="G7" s="480">
        <f>NAgni!G41</f>
        <v>8082.94873046875</v>
      </c>
      <c r="H7" s="480">
        <f>NAgni!H41</f>
        <v>9162.267578125</v>
      </c>
      <c r="I7" s="480">
        <f>NAgni!I41</f>
        <v>9448.7041015625</v>
      </c>
      <c r="J7" s="480">
        <f>NAgni!J41</f>
        <v>9875.765625</v>
      </c>
      <c r="K7" s="480">
        <f>NAgni!K41</f>
        <v>10190.001953125</v>
      </c>
      <c r="L7" s="480">
        <f>NAgni!L41</f>
        <v>10201.1064453125</v>
      </c>
      <c r="M7" s="480">
        <f>NAgni!M41</f>
        <v>10261.5283203125</v>
      </c>
      <c r="N7" s="480">
        <f>NAgni!N41</f>
        <v>11011.7490234375</v>
      </c>
      <c r="O7" s="480">
        <f>NAgni!O41</f>
        <v>11894.5771484375</v>
      </c>
      <c r="P7" s="480">
        <f>NAgni!P41</f>
        <v>12483.3291015625</v>
      </c>
      <c r="Q7" s="480">
        <f>NAgni!Q41</f>
        <v>13431.443359375</v>
      </c>
      <c r="R7" s="480">
        <f>NAgni!R41</f>
        <v>15577.568359375</v>
      </c>
      <c r="S7" s="480">
        <f>NAgni!S41</f>
        <v>16300.310546875</v>
      </c>
      <c r="T7" s="480">
        <f>NAgni!T41</f>
        <v>15998.14453125</v>
      </c>
      <c r="U7" s="532"/>
      <c r="V7" s="532"/>
      <c r="W7" s="532"/>
    </row>
    <row r="8" spans="1:23" s="484" customFormat="1" ht="20.100000000000001" customHeight="1" x14ac:dyDescent="0.2">
      <c r="A8" s="483"/>
      <c r="B8" s="484" t="s">
        <v>972</v>
      </c>
      <c r="C8" s="556">
        <f>NAgni!C42</f>
        <v>9059.748046875</v>
      </c>
      <c r="D8" s="556">
        <f>NAgni!D42</f>
        <v>8944.203125</v>
      </c>
      <c r="E8" s="556">
        <f>NAgni!E42</f>
        <v>9126.267578125</v>
      </c>
      <c r="F8" s="556">
        <f>NAgni!F42</f>
        <v>8875.7431640625</v>
      </c>
      <c r="G8" s="556">
        <f>NAgni!G42</f>
        <v>9502.7822265625</v>
      </c>
      <c r="H8" s="556">
        <f>NAgni!H42</f>
        <v>10543.8486328125</v>
      </c>
      <c r="I8" s="556">
        <f>NAgni!I42</f>
        <v>10809.1103515625</v>
      </c>
      <c r="J8" s="556">
        <f>NAgni!J42</f>
        <v>11369.708984375</v>
      </c>
      <c r="K8" s="556">
        <f>NAgni!K42</f>
        <v>11855.048828125</v>
      </c>
      <c r="L8" s="556">
        <f>NAgni!L42</f>
        <v>11818.720703125</v>
      </c>
      <c r="M8" s="556">
        <f>NAgni!M42</f>
        <v>12213.8154296875</v>
      </c>
      <c r="N8" s="556">
        <f>NAgni!N42</f>
        <v>12991.6640625</v>
      </c>
      <c r="O8" s="556">
        <f>NAgni!O42</f>
        <v>13929.333984375</v>
      </c>
      <c r="P8" s="556">
        <f>NAgni!P42</f>
        <v>14542.9453125</v>
      </c>
      <c r="Q8" s="556">
        <f>NAgni!Q42</f>
        <v>15611.890625</v>
      </c>
      <c r="R8" s="556">
        <f>NAgni!R42</f>
        <v>17477.44140625</v>
      </c>
      <c r="S8" s="556">
        <f>NAgni!S42</f>
        <v>18113.17578125</v>
      </c>
      <c r="T8" s="556">
        <f>NAgni!T42</f>
        <v>17666.9921875</v>
      </c>
      <c r="U8" s="532"/>
      <c r="V8" s="532"/>
      <c r="W8" s="532"/>
    </row>
    <row r="9" spans="1:23" ht="21" customHeight="1" x14ac:dyDescent="0.25">
      <c r="A9" s="514" t="s">
        <v>860</v>
      </c>
      <c r="B9" s="515"/>
      <c r="C9" s="516"/>
      <c r="D9" s="516"/>
      <c r="E9" s="516"/>
      <c r="F9" s="516"/>
      <c r="G9" s="516"/>
      <c r="H9" s="516"/>
      <c r="I9" s="516"/>
      <c r="J9" s="516"/>
      <c r="K9" s="516"/>
      <c r="L9" s="516"/>
      <c r="M9" s="516"/>
      <c r="N9" s="516"/>
      <c r="O9" s="516"/>
      <c r="P9" s="516"/>
      <c r="Q9" s="516"/>
      <c r="R9" s="516"/>
      <c r="S9" s="516"/>
      <c r="T9" s="516"/>
      <c r="U9" s="532"/>
      <c r="V9" s="532"/>
      <c r="W9" s="532"/>
    </row>
    <row r="10" spans="1:23" s="485" customFormat="1" x14ac:dyDescent="0.2">
      <c r="B10" s="486" t="s">
        <v>1004</v>
      </c>
      <c r="C10" s="557">
        <f>NAgni!C20</f>
        <v>230.7293701171875</v>
      </c>
      <c r="D10" s="557">
        <f>NAgni!D20</f>
        <v>245.76589965820313</v>
      </c>
      <c r="E10" s="557">
        <f>NAgni!E20</f>
        <v>258.31182861328125</v>
      </c>
      <c r="F10" s="557">
        <f>NAgni!F20</f>
        <v>249.50285339355469</v>
      </c>
      <c r="G10" s="557">
        <f>NAgni!G20</f>
        <v>259.67230224609375</v>
      </c>
      <c r="H10" s="557">
        <f>NAgni!H20</f>
        <v>269.20742797851563</v>
      </c>
      <c r="I10" s="557">
        <f>NAgni!I20</f>
        <v>269.20382690429688</v>
      </c>
      <c r="J10" s="557">
        <f>NAgni!J20</f>
        <v>274.60003662109375</v>
      </c>
      <c r="K10" s="557">
        <f>NAgni!K20</f>
        <v>259.29263305664063</v>
      </c>
      <c r="L10" s="557">
        <f>NAgni!L20</f>
        <v>240.99729919433594</v>
      </c>
      <c r="M10" s="557">
        <f>NAgni!M20</f>
        <v>237.17619323730469</v>
      </c>
      <c r="N10" s="557">
        <f>NAgni!N20</f>
        <v>249.04377746582031</v>
      </c>
      <c r="O10" s="557">
        <f>NAgni!O20</f>
        <v>251.94351196289063</v>
      </c>
      <c r="P10" s="557">
        <f>NAgni!P20</f>
        <v>244.19802856445313</v>
      </c>
      <c r="Q10" s="557">
        <f>NAgni!Q20</f>
        <v>257.23004150390625</v>
      </c>
      <c r="R10" s="557">
        <f>NAgni!R20</f>
        <v>283.88095092773438</v>
      </c>
      <c r="S10" s="557">
        <f>NAgni!S20</f>
        <v>284.44229125976563</v>
      </c>
      <c r="T10" s="557">
        <f>NAgni!T20</f>
        <v>271.9915771484375</v>
      </c>
      <c r="U10" s="532"/>
      <c r="V10" s="532"/>
      <c r="W10" s="532"/>
    </row>
    <row r="11" spans="1:23" s="508" customFormat="1" ht="20.100000000000001" customHeight="1" x14ac:dyDescent="0.2">
      <c r="A11" s="506"/>
      <c r="B11" s="558" t="s">
        <v>845</v>
      </c>
      <c r="C11" s="559"/>
      <c r="D11" s="560">
        <f t="shared" ref="D11:S11" si="0">(D10/C10-1)</f>
        <v>6.5169551381250468E-2</v>
      </c>
      <c r="E11" s="560">
        <f t="shared" si="0"/>
        <v>5.1048290151425757E-2</v>
      </c>
      <c r="F11" s="560">
        <f t="shared" si="0"/>
        <v>-3.4102097712739643E-2</v>
      </c>
      <c r="G11" s="560">
        <f t="shared" si="0"/>
        <v>4.075884790182438E-2</v>
      </c>
      <c r="H11" s="560">
        <f t="shared" si="0"/>
        <v>3.6719841315171697E-2</v>
      </c>
      <c r="I11" s="560">
        <f t="shared" si="0"/>
        <v>-1.3376578223645019E-5</v>
      </c>
      <c r="J11" s="560">
        <f t="shared" si="0"/>
        <v>2.0045070602637605E-2</v>
      </c>
      <c r="K11" s="560">
        <f t="shared" si="0"/>
        <v>-5.574436097244595E-2</v>
      </c>
      <c r="L11" s="560">
        <f t="shared" si="0"/>
        <v>-7.0558633489244627E-2</v>
      </c>
      <c r="M11" s="560">
        <f t="shared" si="0"/>
        <v>-1.5855389125958519E-2</v>
      </c>
      <c r="N11" s="560">
        <f t="shared" si="0"/>
        <v>5.0036995984000798E-2</v>
      </c>
      <c r="O11" s="560">
        <f t="shared" si="0"/>
        <v>1.1643472993290382E-2</v>
      </c>
      <c r="P11" s="560">
        <f t="shared" si="0"/>
        <v>-3.0742936534036813E-2</v>
      </c>
      <c r="Q11" s="560">
        <f t="shared" si="0"/>
        <v>5.3366577183539654E-2</v>
      </c>
      <c r="R11" s="560">
        <f t="shared" si="0"/>
        <v>0.10360729745255437</v>
      </c>
      <c r="S11" s="560">
        <f t="shared" si="0"/>
        <v>1.9773793563702124E-3</v>
      </c>
      <c r="T11" s="560">
        <f>(T10/S10-1)</f>
        <v>-4.3772373145305465E-2</v>
      </c>
      <c r="U11" s="532"/>
      <c r="V11" s="532"/>
      <c r="W11" s="532"/>
    </row>
    <row r="12" spans="1:23" s="520" customFormat="1" ht="20.100000000000001" hidden="1" customHeight="1" outlineLevel="1" x14ac:dyDescent="0.2">
      <c r="B12" s="486" t="s">
        <v>996</v>
      </c>
      <c r="C12" s="531">
        <f>NAInd!C88</f>
        <v>149.52110937500001</v>
      </c>
      <c r="D12" s="531">
        <f>NAInd!D88</f>
        <v>159.4365</v>
      </c>
      <c r="E12" s="531">
        <f>NAInd!E88</f>
        <v>162.64701562499999</v>
      </c>
      <c r="F12" s="531">
        <f>NAInd!F88</f>
        <v>154.564296875</v>
      </c>
      <c r="G12" s="531">
        <f>NAInd!G88</f>
        <v>166.391046875</v>
      </c>
      <c r="H12" s="531">
        <f>NAInd!H88</f>
        <v>185.59810937500001</v>
      </c>
      <c r="I12" s="531">
        <f>NAInd!I88</f>
        <v>190.77865625000001</v>
      </c>
      <c r="J12" s="531">
        <f>NAInd!J88</f>
        <v>196.085078125</v>
      </c>
      <c r="K12" s="531">
        <f>NAInd!K88</f>
        <v>199.29153124999999</v>
      </c>
      <c r="L12" s="531">
        <f>NAInd!L88</f>
        <v>184.11198437499999</v>
      </c>
      <c r="M12" s="531">
        <f>NAInd!M88</f>
        <v>184.29290624999999</v>
      </c>
      <c r="N12" s="531">
        <f>NAInd!N88</f>
        <v>195.29403124999999</v>
      </c>
      <c r="O12" s="531">
        <f>NAInd!O88</f>
        <v>215.08373437500001</v>
      </c>
      <c r="P12" s="531">
        <f>NAInd!P88</f>
        <v>226.31609374999999</v>
      </c>
      <c r="Q12" s="531">
        <f>NAInd!Q88</f>
        <v>245.52775</v>
      </c>
      <c r="R12" s="531">
        <f>NAInd!R88</f>
        <v>283.54859375000001</v>
      </c>
      <c r="S12" s="531">
        <f>NAInd!S88</f>
        <v>303.04765624999999</v>
      </c>
      <c r="T12" s="531">
        <f>NAInd!T88</f>
        <v>289.73325</v>
      </c>
      <c r="U12" s="532"/>
      <c r="V12" s="532"/>
      <c r="W12" s="532"/>
    </row>
    <row r="13" spans="1:23" s="520" customFormat="1" hidden="1" outlineLevel="1" x14ac:dyDescent="0.2">
      <c r="B13" s="526" t="s">
        <v>879</v>
      </c>
      <c r="C13" s="532">
        <f>SUM(NAInd!C63:C64)</f>
        <v>5.8140556640624999</v>
      </c>
      <c r="D13" s="532">
        <f>SUM(NAInd!D63:D64)</f>
        <v>5.8756635742187502</v>
      </c>
      <c r="E13" s="532">
        <f>SUM(NAInd!E63:E64)</f>
        <v>6.2170156250000002</v>
      </c>
      <c r="F13" s="532">
        <f>SUM(NAInd!F63:F64)</f>
        <v>5.9566645507812499</v>
      </c>
      <c r="G13" s="532">
        <f>SUM(NAInd!G63:G64)</f>
        <v>6.4734528808593748</v>
      </c>
      <c r="H13" s="532">
        <f>SUM(NAInd!H63:H64)</f>
        <v>7.7895476074218752</v>
      </c>
      <c r="I13" s="532">
        <f>SUM(NAInd!I63:I64)</f>
        <v>9.1304980468749992</v>
      </c>
      <c r="J13" s="532">
        <f>SUM(NAInd!J63:J64)</f>
        <v>8.002537841796876</v>
      </c>
      <c r="K13" s="532">
        <f>SUM(NAInd!K63:K64)</f>
        <v>8.4850488281249987</v>
      </c>
      <c r="L13" s="532">
        <f>SUM(NAInd!L63:L64)</f>
        <v>7.7840546874999994</v>
      </c>
      <c r="M13" s="532">
        <f>SUM(NAInd!M63:M64)</f>
        <v>7.5074758300781248</v>
      </c>
      <c r="N13" s="532">
        <f>SUM(NAInd!N63:N64)</f>
        <v>7.792249023437499</v>
      </c>
      <c r="O13" s="532">
        <f>SUM(NAInd!O63:O64)</f>
        <v>8.2662807617187504</v>
      </c>
      <c r="P13" s="532">
        <f>SUM(NAInd!P63:P64)</f>
        <v>8.9833603515624993</v>
      </c>
      <c r="Q13" s="532">
        <f>SUM(NAInd!Q63:Q64)</f>
        <v>8.658861816406251</v>
      </c>
      <c r="R13" s="532">
        <f>SUM(NAInd!R63:R64)</f>
        <v>8.5863500976562506</v>
      </c>
      <c r="S13" s="532">
        <f>SUM(NAInd!S63:S64)</f>
        <v>9.2970898437499994</v>
      </c>
      <c r="T13" s="532">
        <f>SUM(NAInd!T63:T64)</f>
        <v>10.058048339843751</v>
      </c>
      <c r="U13" s="532"/>
      <c r="V13" s="532"/>
      <c r="W13" s="532"/>
    </row>
    <row r="14" spans="1:23" s="520" customFormat="1" hidden="1" outlineLevel="1" x14ac:dyDescent="0.2">
      <c r="B14" s="526" t="s">
        <v>883</v>
      </c>
      <c r="C14" s="532">
        <f>SUM(NAInd!C65:C69)</f>
        <v>21.733552001953125</v>
      </c>
      <c r="D14" s="532">
        <f>SUM(NAInd!D65:D69)</f>
        <v>28.824096923828126</v>
      </c>
      <c r="E14" s="532">
        <f>SUM(NAInd!E65:E69)</f>
        <v>34.868078002929686</v>
      </c>
      <c r="F14" s="532">
        <f>SUM(NAInd!F65:F69)</f>
        <v>27.144187316894531</v>
      </c>
      <c r="G14" s="532">
        <f>SUM(NAInd!G65:G69)</f>
        <v>25.288224060058596</v>
      </c>
      <c r="H14" s="532">
        <f>SUM(NAInd!H65:H69)</f>
        <v>25.60290625</v>
      </c>
      <c r="I14" s="532">
        <f>SUM(NAInd!I65:I69)</f>
        <v>22.438741623878478</v>
      </c>
      <c r="J14" s="532">
        <f>SUM(NAInd!J65:J69)</f>
        <v>21.831513183593749</v>
      </c>
      <c r="K14" s="532">
        <f>SUM(NAInd!K65:K69)</f>
        <v>18.253543701171875</v>
      </c>
      <c r="L14" s="532">
        <f>SUM(NAInd!L65:L69)</f>
        <v>16.770463623046872</v>
      </c>
      <c r="M14" s="532">
        <f>SUM(NAInd!M65:M69)</f>
        <v>18.450325439453124</v>
      </c>
      <c r="N14" s="532">
        <f>SUM(NAInd!N65:N69)</f>
        <v>17.165605712890624</v>
      </c>
      <c r="O14" s="532">
        <f>SUM(NAInd!O65:O69)</f>
        <v>17.756975646972656</v>
      </c>
      <c r="P14" s="532">
        <f>SUM(NAInd!P65:P69)</f>
        <v>17.904281372070312</v>
      </c>
      <c r="Q14" s="532">
        <f>SUM(NAInd!Q65:Q69)</f>
        <v>18.872962402343749</v>
      </c>
      <c r="R14" s="532">
        <f>SUM(NAInd!R65:R69)</f>
        <v>23.18738562011719</v>
      </c>
      <c r="S14" s="532">
        <f>SUM(NAInd!S65:S69)</f>
        <v>30.475662231445313</v>
      </c>
      <c r="T14" s="532">
        <f>SUM(NAInd!T65:T69)</f>
        <v>23.379107788085939</v>
      </c>
      <c r="U14" s="532"/>
      <c r="V14" s="532"/>
      <c r="W14" s="532"/>
    </row>
    <row r="15" spans="1:23" s="520" customFormat="1" hidden="1" outlineLevel="1" x14ac:dyDescent="0.2">
      <c r="B15" s="526" t="s">
        <v>882</v>
      </c>
      <c r="C15" s="532">
        <f>NAInd!C70</f>
        <v>19.787654296875001</v>
      </c>
      <c r="D15" s="532">
        <f>NAInd!D70</f>
        <v>20.549376953125002</v>
      </c>
      <c r="E15" s="532">
        <f>NAInd!E70</f>
        <v>18.831289062500002</v>
      </c>
      <c r="F15" s="532">
        <f>NAInd!F70</f>
        <v>19.327894531249999</v>
      </c>
      <c r="G15" s="532">
        <f>NAInd!G70</f>
        <v>20.251158203125001</v>
      </c>
      <c r="H15" s="532">
        <f>NAInd!H70</f>
        <v>22.523021484375001</v>
      </c>
      <c r="I15" s="532">
        <f>NAInd!I70</f>
        <v>21.692505859375</v>
      </c>
      <c r="J15" s="532">
        <f>NAInd!J70</f>
        <v>23.988720703125001</v>
      </c>
      <c r="K15" s="532">
        <f>NAInd!K70</f>
        <v>26.522470703124998</v>
      </c>
      <c r="L15" s="532">
        <f>NAInd!L70</f>
        <v>23.177574218749999</v>
      </c>
      <c r="M15" s="532">
        <f>NAInd!M70</f>
        <v>22.083871093749998</v>
      </c>
      <c r="N15" s="532">
        <f>NAInd!N70</f>
        <v>24.327826171875</v>
      </c>
      <c r="O15" s="532">
        <f>NAInd!O70</f>
        <v>30.130640625000002</v>
      </c>
      <c r="P15" s="532">
        <f>NAInd!P70</f>
        <v>31.41137890625</v>
      </c>
      <c r="Q15" s="532">
        <f>NAInd!Q70</f>
        <v>33.783851562499997</v>
      </c>
      <c r="R15" s="532">
        <f>NAInd!R70</f>
        <v>41.878300781249997</v>
      </c>
      <c r="S15" s="532">
        <f>NAInd!S70</f>
        <v>43.78396875</v>
      </c>
      <c r="T15" s="532">
        <f>NAInd!T70</f>
        <v>42.042476562499999</v>
      </c>
      <c r="U15" s="532"/>
      <c r="V15" s="532"/>
      <c r="W15" s="532"/>
    </row>
    <row r="16" spans="1:23" s="520" customFormat="1" hidden="1" outlineLevel="1" x14ac:dyDescent="0.2">
      <c r="B16" s="526" t="s">
        <v>881</v>
      </c>
      <c r="C16" s="532">
        <f>SUM(NAInd!C71:C72)</f>
        <v>21.972528808593751</v>
      </c>
      <c r="D16" s="532">
        <f>SUM(NAInd!D71:D72)</f>
        <v>22.149752929687502</v>
      </c>
      <c r="E16" s="532">
        <f>SUM(NAInd!E71:E72)</f>
        <v>21.192918457031251</v>
      </c>
      <c r="F16" s="532">
        <f>SUM(NAInd!F71:F72)</f>
        <v>19.602814941406251</v>
      </c>
      <c r="G16" s="532">
        <f>SUM(NAInd!G71:G72)</f>
        <v>22.633852539062502</v>
      </c>
      <c r="H16" s="532">
        <f>SUM(NAInd!H71:H72)</f>
        <v>27.663639648437499</v>
      </c>
      <c r="I16" s="532">
        <f>SUM(NAInd!I71:I72)</f>
        <v>28.255689453125001</v>
      </c>
      <c r="J16" s="532">
        <f>SUM(NAInd!J71:J72)</f>
        <v>30.908626953125001</v>
      </c>
      <c r="K16" s="532">
        <f>SUM(NAInd!K71:K72)</f>
        <v>32.691431640624998</v>
      </c>
      <c r="L16" s="532">
        <f>SUM(NAInd!L71:L72)</f>
        <v>30.9003203125</v>
      </c>
      <c r="M16" s="532">
        <f>SUM(NAInd!M71:M72)</f>
        <v>31.5020205078125</v>
      </c>
      <c r="N16" s="532">
        <f>SUM(NAInd!N71:N72)</f>
        <v>36.909974609374999</v>
      </c>
      <c r="O16" s="532">
        <f>SUM(NAInd!O71:O72)</f>
        <v>42.209530273437501</v>
      </c>
      <c r="P16" s="532">
        <f>SUM(NAInd!P71:P72)</f>
        <v>46.257249023437495</v>
      </c>
      <c r="Q16" s="532">
        <f>SUM(NAInd!Q71:Q72)</f>
        <v>51.923677734375005</v>
      </c>
      <c r="R16" s="532">
        <f>SUM(NAInd!R71:R72)</f>
        <v>62.180085937500003</v>
      </c>
      <c r="S16" s="532">
        <f>SUM(NAInd!S71:S72)</f>
        <v>63.150195312500003</v>
      </c>
      <c r="T16" s="532">
        <f>SUM(NAInd!T71:T72)</f>
        <v>57.650412109374997</v>
      </c>
      <c r="U16" s="532"/>
      <c r="V16" s="532"/>
      <c r="W16" s="532"/>
    </row>
    <row r="17" spans="2:23" s="520" customFormat="1" hidden="1" outlineLevel="1" x14ac:dyDescent="0.2">
      <c r="B17" s="526" t="s">
        <v>880</v>
      </c>
      <c r="C17" s="532">
        <f>SUM(NAInd!C78:C80)</f>
        <v>37.053947265624998</v>
      </c>
      <c r="D17" s="532">
        <f>SUM(NAInd!D78:D80)</f>
        <v>37.548861328125</v>
      </c>
      <c r="E17" s="532">
        <f>SUM(NAInd!E78:E80)</f>
        <v>39.111784667968749</v>
      </c>
      <c r="F17" s="532">
        <f>SUM(NAInd!F78:F80)</f>
        <v>40.012777832031247</v>
      </c>
      <c r="G17" s="532">
        <f>SUM(NAInd!G78:G80)</f>
        <v>39.978483398437497</v>
      </c>
      <c r="H17" s="532">
        <f>SUM(NAInd!H78:H80)</f>
        <v>39.704003906249994</v>
      </c>
      <c r="I17" s="532">
        <f>SUM(NAInd!I78:I80)</f>
        <v>41.805276367187503</v>
      </c>
      <c r="J17" s="532">
        <f>SUM(NAInd!J78:J80)</f>
        <v>43.331334960937504</v>
      </c>
      <c r="K17" s="532">
        <f>SUM(NAInd!K78:K80)</f>
        <v>45.238530761718749</v>
      </c>
      <c r="L17" s="532">
        <f>SUM(NAInd!L78:L80)</f>
        <v>45.482042480468749</v>
      </c>
      <c r="M17" s="532">
        <f>SUM(NAInd!M78:M80)</f>
        <v>45.2342900390625</v>
      </c>
      <c r="N17" s="532">
        <f>SUM(NAInd!N78:N80)</f>
        <v>46.248409179687506</v>
      </c>
      <c r="O17" s="532">
        <f>SUM(NAInd!O78:O80)</f>
        <v>47.322495117187501</v>
      </c>
      <c r="P17" s="532">
        <f>SUM(NAInd!P78:P80)</f>
        <v>48.578486328124995</v>
      </c>
      <c r="Q17" s="532">
        <f>SUM(NAInd!Q78:Q80)</f>
        <v>51.674848144531254</v>
      </c>
      <c r="R17" s="532">
        <f>SUM(NAInd!R78:R80)</f>
        <v>53.360663085937496</v>
      </c>
      <c r="S17" s="532">
        <f>SUM(NAInd!S78:S80)</f>
        <v>58.550522460937508</v>
      </c>
      <c r="T17" s="532">
        <f>SUM(NAInd!T78:T80)</f>
        <v>61.117942382812501</v>
      </c>
      <c r="U17" s="532"/>
      <c r="V17" s="532"/>
      <c r="W17" s="532"/>
    </row>
    <row r="18" spans="2:23" s="520" customFormat="1" hidden="1" outlineLevel="1" x14ac:dyDescent="0.2">
      <c r="B18" s="526" t="s">
        <v>627</v>
      </c>
      <c r="C18" s="532">
        <f>SUM(NAInd!C73:C77,NAInd!C81:C84)</f>
        <v>30.400576660156251</v>
      </c>
      <c r="D18" s="532">
        <f>SUM(NAInd!D73:D77,NAInd!D81:D84)</f>
        <v>30.957849243164063</v>
      </c>
      <c r="E18" s="532">
        <f>SUM(NAInd!E73:E77,NAInd!E81:E84)</f>
        <v>29.296340087890623</v>
      </c>
      <c r="F18" s="532">
        <f>SUM(NAInd!F73:F77,NAInd!F81:F84)</f>
        <v>29.291690307617188</v>
      </c>
      <c r="G18" s="532">
        <f>SUM(NAInd!G73:G77,NAInd!G81:G84)</f>
        <v>35.710407348632813</v>
      </c>
      <c r="H18" s="532">
        <f>SUM(NAInd!H73:H77,NAInd!H81:H84)</f>
        <v>43.627899291992193</v>
      </c>
      <c r="I18" s="532">
        <f>SUM(NAInd!I73:I77,NAInd!I81:I84)</f>
        <v>49.698893554687508</v>
      </c>
      <c r="J18" s="532">
        <f>SUM(NAInd!J73:J77,NAInd!J81:J84)</f>
        <v>49.999698730468744</v>
      </c>
      <c r="K18" s="532">
        <f>SUM(NAInd!K73:K77,NAInd!K81:K84)</f>
        <v>48.861906494140626</v>
      </c>
      <c r="L18" s="532">
        <f>SUM(NAInd!L73:L77,NAInd!L81:L84)</f>
        <v>44.014677978515628</v>
      </c>
      <c r="M18" s="532">
        <f>SUM(NAInd!M73:M77,NAInd!M81:M84)</f>
        <v>42.133776123046879</v>
      </c>
      <c r="N18" s="532">
        <f>SUM(NAInd!N73:N77,NAInd!N81:N84)</f>
        <v>42.90677368164063</v>
      </c>
      <c r="O18" s="532">
        <f>SUM(NAInd!O73:O77,NAInd!O81:O84)</f>
        <v>45.058219726562506</v>
      </c>
      <c r="P18" s="532">
        <f>SUM(NAInd!P73:P77,NAInd!P81:P84)</f>
        <v>48.170950683593745</v>
      </c>
      <c r="Q18" s="532">
        <f>SUM(NAInd!Q73:Q77,NAInd!Q81:Q84)</f>
        <v>51.992626220703123</v>
      </c>
      <c r="R18" s="532">
        <f>SUM(NAInd!R73:R77,NAInd!R81:R84)</f>
        <v>63.643322509765632</v>
      </c>
      <c r="S18" s="532">
        <f>SUM(NAInd!S73:S77,NAInd!S81:S84)</f>
        <v>66.302554687500006</v>
      </c>
      <c r="T18" s="532">
        <f>SUM(NAInd!T73:T77,NAInd!T81:T84)</f>
        <v>61.56462182617188</v>
      </c>
      <c r="U18" s="532"/>
      <c r="V18" s="532"/>
      <c r="W18" s="532"/>
    </row>
    <row r="19" spans="2:23" s="520" customFormat="1" hidden="1" outlineLevel="1" x14ac:dyDescent="0.2">
      <c r="B19" s="526" t="s">
        <v>434</v>
      </c>
      <c r="C19" s="532">
        <f>SUM(NAInd!C86:C87)</f>
        <v>12.758788330078126</v>
      </c>
      <c r="D19" s="532">
        <f>SUM(NAInd!D86:D87)</f>
        <v>13.530896057128906</v>
      </c>
      <c r="E19" s="532">
        <f>SUM(NAInd!E86:E87)</f>
        <v>13.129587343215942</v>
      </c>
      <c r="F19" s="532">
        <f>SUM(NAInd!F86:F87)</f>
        <v>13.228266601562501</v>
      </c>
      <c r="G19" s="532">
        <f>SUM(NAInd!G86:G87)</f>
        <v>16.055470069885253</v>
      </c>
      <c r="H19" s="532">
        <f>SUM(NAInd!H86:H87)</f>
        <v>18.687091766357423</v>
      </c>
      <c r="I19" s="532">
        <f>SUM(NAInd!I86:I87)</f>
        <v>17.757044921875</v>
      </c>
      <c r="J19" s="532">
        <f>SUM(NAInd!J86:J87)</f>
        <v>18.022646713256837</v>
      </c>
      <c r="K19" s="532">
        <f>SUM(NAInd!K86:K87)</f>
        <v>19.238602844238279</v>
      </c>
      <c r="L19" s="532">
        <f>SUM(NAInd!L86:L87)</f>
        <v>15.982854614257811</v>
      </c>
      <c r="M19" s="532">
        <f>SUM(NAInd!M86:M87)</f>
        <v>17.381150329589843</v>
      </c>
      <c r="N19" s="532">
        <f>SUM(NAInd!N86:N87)</f>
        <v>19.943193420410157</v>
      </c>
      <c r="O19" s="532">
        <f>SUM(NAInd!O86:O87)</f>
        <v>24.33959765625</v>
      </c>
      <c r="P19" s="532">
        <f>SUM(NAInd!P86:P87)</f>
        <v>25.010386535644532</v>
      </c>
      <c r="Q19" s="532">
        <f>SUM(NAInd!Q86:Q87)</f>
        <v>28.620921508789063</v>
      </c>
      <c r="R19" s="532">
        <f>SUM(NAInd!R86:R87)</f>
        <v>30.71249658203125</v>
      </c>
      <c r="S19" s="532">
        <f>SUM(NAInd!S86:S87)</f>
        <v>31.487670410156252</v>
      </c>
      <c r="T19" s="532">
        <f>SUM(NAInd!T86:T87)</f>
        <v>33.920640624999997</v>
      </c>
      <c r="U19" s="532"/>
      <c r="V19" s="532"/>
      <c r="W19" s="532"/>
    </row>
    <row r="20" spans="2:23" s="520" customFormat="1" hidden="1" outlineLevel="1" x14ac:dyDescent="0.2">
      <c r="C20" s="532"/>
      <c r="D20" s="532"/>
      <c r="E20" s="532"/>
      <c r="F20" s="532"/>
      <c r="G20" s="532"/>
      <c r="H20" s="532"/>
      <c r="I20" s="532"/>
      <c r="J20" s="532"/>
      <c r="K20" s="532"/>
      <c r="L20" s="532"/>
      <c r="M20" s="532"/>
      <c r="N20" s="532"/>
      <c r="O20" s="532"/>
      <c r="P20" s="532"/>
      <c r="Q20" s="532"/>
      <c r="R20" s="532"/>
      <c r="S20" s="532"/>
      <c r="T20" s="532"/>
      <c r="U20" s="532"/>
      <c r="V20" s="532"/>
      <c r="W20" s="532"/>
    </row>
    <row r="21" spans="2:23" s="520" customFormat="1" hidden="1" outlineLevel="1" x14ac:dyDescent="0.2">
      <c r="B21" s="533" t="s">
        <v>997</v>
      </c>
      <c r="C21" s="531"/>
      <c r="D21" s="531"/>
      <c r="E21" s="531"/>
      <c r="F21" s="531"/>
      <c r="G21" s="531"/>
      <c r="H21" s="531">
        <f>NAExp!B94</f>
        <v>196.43772888183594</v>
      </c>
      <c r="I21" s="531">
        <f>NAExp!C94</f>
        <v>196.59063720703125</v>
      </c>
      <c r="J21" s="531">
        <f>NAExp!D94</f>
        <v>205.79109191894531</v>
      </c>
      <c r="K21" s="531">
        <f>NAExp!E94</f>
        <v>203.31166076660156</v>
      </c>
      <c r="L21" s="531">
        <f>NAExp!F94</f>
        <v>196.14590454101563</v>
      </c>
      <c r="M21" s="531">
        <f>NAExp!G94</f>
        <v>192.06303405761719</v>
      </c>
      <c r="N21" s="531">
        <f>NAExp!H94</f>
        <v>202.42283630371094</v>
      </c>
      <c r="O21" s="531">
        <f>NAExp!I94</f>
        <v>216.16683959960938</v>
      </c>
      <c r="P21" s="531">
        <f>NAExp!J94</f>
        <v>221.76676940917969</v>
      </c>
      <c r="Q21" s="531">
        <f>NAExp!K94</f>
        <v>245.74493408203125</v>
      </c>
      <c r="R21" s="531">
        <f>NAExp!L94</f>
        <v>292.17666625976563</v>
      </c>
      <c r="S21" s="531">
        <f>NAExp!M94</f>
        <v>304.29776000976563</v>
      </c>
      <c r="T21" s="531">
        <f>NAExp!N94</f>
        <v>287.09359741210938</v>
      </c>
      <c r="U21" s="532"/>
      <c r="V21" s="532"/>
      <c r="W21" s="532"/>
    </row>
    <row r="22" spans="2:23" s="520" customFormat="1" hidden="1" outlineLevel="1" x14ac:dyDescent="0.2">
      <c r="B22" s="526" t="s">
        <v>599</v>
      </c>
      <c r="C22" s="532"/>
      <c r="D22" s="532"/>
      <c r="E22" s="532"/>
      <c r="F22" s="532"/>
      <c r="G22" s="532"/>
      <c r="H22" s="532">
        <f>NAExp!B68</f>
        <v>57.760684967041016</v>
      </c>
      <c r="I22" s="532">
        <f>NAExp!C68</f>
        <v>63.731315612792969</v>
      </c>
      <c r="J22" s="532">
        <f>NAExp!D68</f>
        <v>64.428421020507813</v>
      </c>
      <c r="K22" s="532">
        <f>NAExp!E68</f>
        <v>68.566131591796875</v>
      </c>
      <c r="L22" s="532">
        <f>NAExp!F68</f>
        <v>69.4561767578125</v>
      </c>
      <c r="M22" s="532">
        <f>NAExp!G68</f>
        <v>68.738380432128906</v>
      </c>
      <c r="N22" s="532">
        <f>NAExp!H68</f>
        <v>69.404594421386719</v>
      </c>
      <c r="O22" s="532">
        <f>NAExp!I68</f>
        <v>70.347442626953125</v>
      </c>
      <c r="P22" s="532">
        <f>NAExp!J68</f>
        <v>73.705612182617188</v>
      </c>
      <c r="Q22" s="532">
        <f>NAExp!K68</f>
        <v>77.276145935058594</v>
      </c>
      <c r="R22" s="532">
        <f>NAExp!L68</f>
        <v>80.031478881835938</v>
      </c>
      <c r="S22" s="532">
        <f>NAExp!M68</f>
        <v>86.127716064453125</v>
      </c>
      <c r="T22" s="532">
        <f>NAExp!N68</f>
        <v>87.306076049804688</v>
      </c>
      <c r="U22" s="532"/>
      <c r="V22" s="532"/>
      <c r="W22" s="532"/>
    </row>
    <row r="23" spans="2:23" s="520" customFormat="1" hidden="1" outlineLevel="1" x14ac:dyDescent="0.2">
      <c r="B23" s="526" t="s">
        <v>885</v>
      </c>
      <c r="C23" s="532"/>
      <c r="D23" s="532"/>
      <c r="E23" s="532"/>
      <c r="F23" s="532"/>
      <c r="G23" s="532"/>
      <c r="H23" s="532">
        <f>NAExp!B72</f>
        <v>120.51460266113281</v>
      </c>
      <c r="I23" s="532">
        <f>NAExp!C72</f>
        <v>126.85878753662109</v>
      </c>
      <c r="J23" s="532">
        <f>NAExp!D72</f>
        <v>130.99946594238281</v>
      </c>
      <c r="K23" s="532">
        <f>NAExp!E72</f>
        <v>138.76873779296875</v>
      </c>
      <c r="L23" s="532">
        <f>NAExp!F72</f>
        <v>132.42245483398438</v>
      </c>
      <c r="M23" s="532">
        <f>NAExp!G72</f>
        <v>131.20201110839844</v>
      </c>
      <c r="N23" s="532">
        <f>NAExp!H72</f>
        <v>139.88227844238281</v>
      </c>
      <c r="O23" s="532">
        <f>NAExp!I72</f>
        <v>155.3260498046875</v>
      </c>
      <c r="P23" s="532">
        <f>NAExp!J72</f>
        <v>165.01817321777344</v>
      </c>
      <c r="Q23" s="532">
        <f>NAExp!K72</f>
        <v>177.39817810058594</v>
      </c>
      <c r="R23" s="532">
        <f>NAExp!L72</f>
        <v>188.94647216796875</v>
      </c>
      <c r="S23" s="532">
        <f>NAExp!M72</f>
        <v>200.53553771972656</v>
      </c>
      <c r="T23" s="532">
        <f>NAExp!N72</f>
        <v>202.61787414550781</v>
      </c>
      <c r="U23" s="532"/>
      <c r="V23" s="532"/>
      <c r="W23" s="532"/>
    </row>
    <row r="24" spans="2:23" s="520" customFormat="1" hidden="1" outlineLevel="1" x14ac:dyDescent="0.2">
      <c r="B24" s="526" t="s">
        <v>604</v>
      </c>
      <c r="C24" s="532"/>
      <c r="D24" s="532"/>
      <c r="E24" s="532"/>
      <c r="F24" s="532"/>
      <c r="G24" s="532"/>
      <c r="H24" s="532">
        <f>NAExp!B78</f>
        <v>80.538314819335938</v>
      </c>
      <c r="I24" s="532">
        <f>NAExp!C78</f>
        <v>74.521827697753906</v>
      </c>
      <c r="J24" s="532">
        <f>NAExp!D78</f>
        <v>69.328948974609375</v>
      </c>
      <c r="K24" s="532">
        <f>NAExp!E78</f>
        <v>64.364326477050781</v>
      </c>
      <c r="L24" s="532">
        <f>NAExp!F78</f>
        <v>48.240951538085938</v>
      </c>
      <c r="M24" s="532">
        <f>NAExp!G78</f>
        <v>46.77685546875</v>
      </c>
      <c r="N24" s="532">
        <f>NAExp!H78</f>
        <v>58.06060791015625</v>
      </c>
      <c r="O24" s="532">
        <f>NAExp!I78</f>
        <v>60.113265991210938</v>
      </c>
      <c r="P24" s="532">
        <f>NAExp!J78</f>
        <v>54.713626861572266</v>
      </c>
      <c r="Q24" s="532">
        <f>NAExp!K78</f>
        <v>79.213912963867188</v>
      </c>
      <c r="R24" s="532">
        <f>NAExp!L78</f>
        <v>86.483009338378906</v>
      </c>
      <c r="S24" s="532">
        <f>NAExp!M78</f>
        <v>87.111320495605469</v>
      </c>
      <c r="T24" s="532">
        <f>NAExp!N78</f>
        <v>87.369316101074219</v>
      </c>
      <c r="U24" s="532"/>
      <c r="V24" s="532"/>
      <c r="W24" s="532"/>
    </row>
    <row r="25" spans="2:23" s="520" customFormat="1" hidden="1" outlineLevel="1" x14ac:dyDescent="0.2">
      <c r="B25" s="533" t="s">
        <v>606</v>
      </c>
      <c r="C25" s="531"/>
      <c r="D25" s="531"/>
      <c r="E25" s="531"/>
      <c r="F25" s="531"/>
      <c r="G25" s="531"/>
      <c r="H25" s="531">
        <f>NAExp!B82</f>
        <v>259.5709228515625</v>
      </c>
      <c r="I25" s="531">
        <f>NAExp!C82</f>
        <v>265.13613891601563</v>
      </c>
      <c r="J25" s="531">
        <f>NAExp!D82</f>
        <v>265.21484375</v>
      </c>
      <c r="K25" s="531">
        <f>NAExp!E82</f>
        <v>271.30120849609375</v>
      </c>
      <c r="L25" s="531">
        <f>NAExp!F82</f>
        <v>249.80265808105469</v>
      </c>
      <c r="M25" s="531">
        <f>NAExp!G82</f>
        <v>248.05949401855469</v>
      </c>
      <c r="N25" s="531">
        <f>NAExp!H82</f>
        <v>267.90460205078125</v>
      </c>
      <c r="O25" s="531">
        <f>NAExp!I82</f>
        <v>286.33221435546875</v>
      </c>
      <c r="P25" s="531">
        <f>NAExp!J82</f>
        <v>294.27932739257813</v>
      </c>
      <c r="Q25" s="531">
        <f>NAExp!K82</f>
        <v>331.70455932617188</v>
      </c>
      <c r="R25" s="531">
        <f>NAExp!L82</f>
        <v>350.1842041015625</v>
      </c>
      <c r="S25" s="531">
        <f>NAExp!M82</f>
        <v>371.70907592773438</v>
      </c>
      <c r="T25" s="531">
        <f>NAExp!N82</f>
        <v>378.24020385742188</v>
      </c>
      <c r="U25" s="532"/>
      <c r="V25" s="532"/>
      <c r="W25" s="532"/>
    </row>
    <row r="26" spans="2:23" s="520" customFormat="1" hidden="1" outlineLevel="1" x14ac:dyDescent="0.2">
      <c r="B26" s="526" t="s">
        <v>607</v>
      </c>
      <c r="C26" s="532"/>
      <c r="D26" s="532"/>
      <c r="E26" s="532"/>
      <c r="F26" s="532"/>
      <c r="G26" s="532"/>
      <c r="H26" s="532">
        <f>NAExp!B83</f>
        <v>81.753707885742188</v>
      </c>
      <c r="I26" s="532">
        <f>NAExp!C83</f>
        <v>87.9595947265625</v>
      </c>
      <c r="J26" s="532">
        <f>NAExp!D83</f>
        <v>85.527725219726563</v>
      </c>
      <c r="K26" s="532">
        <f>NAExp!E83</f>
        <v>92.962600708007813</v>
      </c>
      <c r="L26" s="532">
        <f>NAExp!F83</f>
        <v>79.241455078125</v>
      </c>
      <c r="M26" s="532">
        <f>NAExp!G83</f>
        <v>85.446601867675781</v>
      </c>
      <c r="N26" s="532">
        <f>NAExp!H83</f>
        <v>101.88614654541016</v>
      </c>
      <c r="O26" s="532">
        <f>NAExp!I83</f>
        <v>119.54077911376953</v>
      </c>
      <c r="P26" s="532">
        <f>NAExp!J83</f>
        <v>122.94715118408203</v>
      </c>
      <c r="Q26" s="532">
        <f>NAExp!K83</f>
        <v>136.34933471679688</v>
      </c>
      <c r="R26" s="532">
        <f>NAExp!L83</f>
        <v>153.20278930664063</v>
      </c>
      <c r="S26" s="532">
        <f>NAExp!M83</f>
        <v>147.14199829101563</v>
      </c>
      <c r="T26" s="532">
        <f>NAExp!N83</f>
        <v>133.27206420898438</v>
      </c>
      <c r="U26" s="532"/>
      <c r="V26" s="532"/>
      <c r="W26" s="532"/>
    </row>
    <row r="27" spans="2:23" s="520" customFormat="1" hidden="1" outlineLevel="1" x14ac:dyDescent="0.2">
      <c r="B27" s="526" t="s">
        <v>608</v>
      </c>
      <c r="C27" s="532"/>
      <c r="D27" s="532"/>
      <c r="E27" s="532"/>
      <c r="F27" s="532"/>
      <c r="G27" s="532"/>
      <c r="H27" s="532">
        <f>NAExp!B89</f>
        <v>144.88690185546875</v>
      </c>
      <c r="I27" s="532">
        <f>NAExp!C89</f>
        <v>156.50511169433594</v>
      </c>
      <c r="J27" s="532">
        <f>NAExp!D89</f>
        <v>144.95147705078125</v>
      </c>
      <c r="K27" s="532">
        <f>NAExp!E89</f>
        <v>160.95213317871094</v>
      </c>
      <c r="L27" s="532">
        <f>NAExp!F89</f>
        <v>132.89820861816406</v>
      </c>
      <c r="M27" s="532">
        <f>NAExp!G89</f>
        <v>141.44306945800781</v>
      </c>
      <c r="N27" s="532">
        <f>NAExp!H89</f>
        <v>167.36790466308594</v>
      </c>
      <c r="O27" s="532">
        <f>NAExp!I89</f>
        <v>189.70614624023438</v>
      </c>
      <c r="P27" s="532">
        <f>NAExp!J89</f>
        <v>195.45970153808594</v>
      </c>
      <c r="Q27" s="532">
        <f>NAExp!K89</f>
        <v>222.3089599609375</v>
      </c>
      <c r="R27" s="532">
        <f>NAExp!L89</f>
        <v>211.2103271484375</v>
      </c>
      <c r="S27" s="532">
        <f>NAExp!M89</f>
        <v>214.5533447265625</v>
      </c>
      <c r="T27" s="532">
        <f>NAExp!N89</f>
        <v>224.41868591308594</v>
      </c>
      <c r="U27" s="532"/>
      <c r="V27" s="532"/>
      <c r="W27" s="532"/>
    </row>
    <row r="28" spans="2:23" s="520" customFormat="1" hidden="1" outlineLevel="1" x14ac:dyDescent="0.2">
      <c r="B28" s="526"/>
      <c r="K28" s="532"/>
      <c r="L28" s="532"/>
      <c r="M28" s="532"/>
      <c r="N28" s="532"/>
      <c r="O28" s="532"/>
      <c r="P28" s="532"/>
      <c r="Q28" s="532"/>
      <c r="R28" s="532"/>
      <c r="S28" s="532"/>
      <c r="T28" s="532"/>
      <c r="U28" s="532"/>
      <c r="V28" s="532"/>
      <c r="W28" s="532"/>
    </row>
    <row r="29" spans="2:23" s="521" customFormat="1" hidden="1" outlineLevel="1" x14ac:dyDescent="0.2">
      <c r="B29" s="533" t="s">
        <v>998</v>
      </c>
      <c r="C29" s="531" t="e">
        <f>NAInc!#REF!</f>
        <v>#REF!</v>
      </c>
      <c r="D29" s="531" t="e">
        <f>NAInc!#REF!</f>
        <v>#REF!</v>
      </c>
      <c r="E29" s="531" t="e">
        <f>NAInc!#REF!</f>
        <v>#REF!</v>
      </c>
      <c r="F29" s="531" t="e">
        <f>NAInc!#REF!</f>
        <v>#REF!</v>
      </c>
      <c r="G29" s="531" t="e">
        <f>NAInc!#REF!</f>
        <v>#REF!</v>
      </c>
      <c r="H29" s="531" t="e">
        <f>NAInc!#REF!</f>
        <v>#REF!</v>
      </c>
      <c r="I29" s="531" t="e">
        <f>NAInc!#REF!</f>
        <v>#REF!</v>
      </c>
      <c r="J29" s="531" t="e">
        <f>NAInc!#REF!</f>
        <v>#REF!</v>
      </c>
      <c r="K29" s="531" t="e">
        <f>NAInc!#REF!</f>
        <v>#REF!</v>
      </c>
      <c r="L29" s="531" t="e">
        <f>NAInc!#REF!</f>
        <v>#REF!</v>
      </c>
      <c r="M29" s="531" t="e">
        <f>NAInc!#REF!</f>
        <v>#REF!</v>
      </c>
      <c r="N29" s="531" t="e">
        <f>NAInc!#REF!</f>
        <v>#REF!</v>
      </c>
      <c r="O29" s="531" t="e">
        <f>NAInc!#REF!</f>
        <v>#REF!</v>
      </c>
      <c r="P29" s="531" t="e">
        <f>NAInc!#REF!</f>
        <v>#REF!</v>
      </c>
      <c r="Q29" s="531" t="e">
        <f>NAInc!#REF!</f>
        <v>#REF!</v>
      </c>
      <c r="R29" s="531" t="e">
        <f>NAInc!#REF!</f>
        <v>#REF!</v>
      </c>
      <c r="S29" s="531" t="e">
        <f>NAInc!#REF!</f>
        <v>#REF!</v>
      </c>
      <c r="T29" s="531" t="e">
        <f>NAInc!#REF!</f>
        <v>#REF!</v>
      </c>
      <c r="U29" s="532"/>
      <c r="V29" s="532"/>
      <c r="W29" s="532"/>
    </row>
    <row r="30" spans="2:23" s="520" customFormat="1" hidden="1" outlineLevel="1" x14ac:dyDescent="0.2">
      <c r="B30" s="525" t="s">
        <v>802</v>
      </c>
      <c r="K30" s="532"/>
      <c r="L30" s="532"/>
      <c r="M30" s="532"/>
      <c r="N30" s="532"/>
      <c r="O30" s="532"/>
      <c r="P30" s="532"/>
      <c r="Q30" s="532"/>
      <c r="R30" s="532"/>
      <c r="S30" s="532"/>
      <c r="T30" s="532"/>
      <c r="U30" s="532"/>
      <c r="V30" s="532"/>
      <c r="W30" s="532"/>
    </row>
    <row r="31" spans="2:23" s="520" customFormat="1" hidden="1" outlineLevel="1" x14ac:dyDescent="0.2">
      <c r="B31" s="526" t="s">
        <v>62</v>
      </c>
      <c r="C31" s="532">
        <f>NAInc!C3</f>
        <v>85.766820312500002</v>
      </c>
      <c r="D31" s="532">
        <f>NAInc!D3</f>
        <v>91.495843750000006</v>
      </c>
      <c r="E31" s="532">
        <f>NAInc!E3</f>
        <v>96.548023437500007</v>
      </c>
      <c r="F31" s="532">
        <f>NAInc!F3</f>
        <v>96.715249999999997</v>
      </c>
      <c r="G31" s="532">
        <f>NAInc!G3</f>
        <v>100.29837499999999</v>
      </c>
      <c r="H31" s="532">
        <f>NAInc!H3</f>
        <v>103.5525390625</v>
      </c>
      <c r="I31" s="532">
        <f>NAInc!I3</f>
        <v>104.4541953125</v>
      </c>
      <c r="J31" s="532">
        <f>NAInc!J3</f>
        <v>104.5958359375</v>
      </c>
      <c r="K31" s="532">
        <f>NAInc!K3</f>
        <v>104.93285937500001</v>
      </c>
      <c r="L31" s="532">
        <f>NAInc!L3</f>
        <v>101.5555859375</v>
      </c>
      <c r="M31" s="532">
        <f>NAInc!M3</f>
        <v>100.282703125</v>
      </c>
      <c r="N31" s="532">
        <f>NAInc!N3</f>
        <v>104.97046874999999</v>
      </c>
      <c r="O31" s="532">
        <f>NAInc!O3</f>
        <v>108</v>
      </c>
      <c r="P31" s="532">
        <f>NAInc!P3</f>
        <v>111.892296875</v>
      </c>
      <c r="Q31" s="532">
        <f>NAInc!Q3</f>
        <v>119.0342421875</v>
      </c>
      <c r="R31" s="532">
        <f>NAInc!R3</f>
        <v>132.74185937499999</v>
      </c>
      <c r="S31" s="532">
        <f>NAInc!S3</f>
        <v>147.51246875000001</v>
      </c>
      <c r="T31" s="532">
        <f>NAInc!T3</f>
        <v>155.75282812500001</v>
      </c>
      <c r="U31" s="532"/>
      <c r="V31" s="532"/>
      <c r="W31" s="532"/>
    </row>
    <row r="32" spans="2:23" s="520" customFormat="1" hidden="1" outlineLevel="1" x14ac:dyDescent="0.2">
      <c r="B32" s="526" t="s">
        <v>1005</v>
      </c>
      <c r="C32" s="532">
        <f>NAInc!C4+NAInc!C6</f>
        <v>47.143006591796876</v>
      </c>
      <c r="D32" s="532">
        <f>NAInc!D4+NAInc!D6</f>
        <v>49.630931396484371</v>
      </c>
      <c r="E32" s="532">
        <f>NAInc!E4+NAInc!E6</f>
        <v>47.722342041015622</v>
      </c>
      <c r="F32" s="532">
        <f>NAInc!F4+NAInc!F6</f>
        <v>39.630786376953125</v>
      </c>
      <c r="G32" s="532">
        <f>NAInc!G4+NAInc!G6</f>
        <v>41.30031689453125</v>
      </c>
      <c r="H32" s="532">
        <f>NAInc!H4+NAInc!H6</f>
        <v>50.248926757812498</v>
      </c>
      <c r="I32" s="532">
        <f>NAInc!I4+NAInc!I6</f>
        <v>54.614722900390625</v>
      </c>
      <c r="J32" s="532">
        <f>NAInc!J4+NAInc!J6</f>
        <v>61.731721435546874</v>
      </c>
      <c r="K32" s="532">
        <f>NAInc!K4+NAInc!K6</f>
        <v>63.738258056640625</v>
      </c>
      <c r="L32" s="532">
        <f>NAInc!L4+NAInc!L6</f>
        <v>55.411882080078122</v>
      </c>
      <c r="M32" s="532">
        <f>NAInc!M4+NAInc!M6</f>
        <v>55.664510742187503</v>
      </c>
      <c r="N32" s="532">
        <f>NAInc!N4+NAInc!N6</f>
        <v>59.079077148437506</v>
      </c>
      <c r="O32" s="532">
        <f>NAInc!O4+NAInc!O6</f>
        <v>70.542610351562487</v>
      </c>
      <c r="P32" s="532">
        <f>NAInc!P4+NAInc!P6</f>
        <v>77.321034179687501</v>
      </c>
      <c r="Q32" s="532">
        <f>NAInc!Q4+NAInc!Q6</f>
        <v>85.445763183593741</v>
      </c>
      <c r="R32" s="532">
        <f>NAInc!R4+NAInc!R6</f>
        <v>106.50101123046875</v>
      </c>
      <c r="S32" s="532">
        <f>NAInc!S4+NAInc!S6</f>
        <v>108.03769970703125</v>
      </c>
      <c r="T32" s="532">
        <f>NAInc!T4+NAInc!T6</f>
        <v>83.957785644531256</v>
      </c>
      <c r="U32" s="532"/>
      <c r="V32" s="532"/>
      <c r="W32" s="532"/>
    </row>
    <row r="33" spans="1:24" s="520" customFormat="1" hidden="1" outlineLevel="1" x14ac:dyDescent="0.2">
      <c r="B33" s="526" t="s">
        <v>884</v>
      </c>
      <c r="C33" s="532">
        <f>NAInc!C8</f>
        <v>14.162776367187501</v>
      </c>
      <c r="D33" s="532">
        <f>NAInc!D8</f>
        <v>14.192457031249999</v>
      </c>
      <c r="E33" s="532">
        <f>NAInc!E8</f>
        <v>13.160527343749999</v>
      </c>
      <c r="F33" s="532">
        <f>NAInc!F8</f>
        <v>13.284766601562501</v>
      </c>
      <c r="G33" s="532">
        <f>NAInc!G8</f>
        <v>16.101747070312499</v>
      </c>
      <c r="H33" s="532">
        <f>NAInc!H8</f>
        <v>19.07980078125</v>
      </c>
      <c r="I33" s="532">
        <f>NAInc!I8</f>
        <v>17.757044921875</v>
      </c>
      <c r="J33" s="532">
        <f>NAInc!J8</f>
        <v>18.167886718750001</v>
      </c>
      <c r="K33" s="532">
        <f>NAInc!K8</f>
        <v>19.964714843749999</v>
      </c>
      <c r="L33" s="532">
        <f>NAInc!L8</f>
        <v>17.801263671874999</v>
      </c>
      <c r="M33" s="532">
        <f>NAInc!M8</f>
        <v>18.100568359375</v>
      </c>
      <c r="N33" s="532">
        <f>NAInc!N8</f>
        <v>19.994982421875001</v>
      </c>
      <c r="O33" s="532">
        <f>NAInc!O8</f>
        <v>24.33959765625</v>
      </c>
      <c r="P33" s="532">
        <f>NAInc!P8</f>
        <v>25.35564453125</v>
      </c>
      <c r="Q33" s="532">
        <f>NAInc!Q8</f>
        <v>29.032853515625</v>
      </c>
      <c r="R33" s="532">
        <f>NAInc!R8</f>
        <v>34.234433593749998</v>
      </c>
      <c r="S33" s="532">
        <f>NAInc!S8</f>
        <v>35.330019531250002</v>
      </c>
      <c r="T33" s="532">
        <f>NAInc!T8</f>
        <v>33.962640624999999</v>
      </c>
      <c r="U33" s="532"/>
      <c r="V33" s="532"/>
      <c r="W33" s="532"/>
    </row>
    <row r="34" spans="1:24" s="534" customFormat="1" ht="17.25" hidden="1" customHeight="1" outlineLevel="1" x14ac:dyDescent="0.2">
      <c r="B34" s="535" t="s">
        <v>119</v>
      </c>
      <c r="C34" s="536">
        <f>NAInc!C10</f>
        <v>142.70895312499999</v>
      </c>
      <c r="D34" s="536">
        <f>NAInc!D10</f>
        <v>152.074078125</v>
      </c>
      <c r="E34" s="536">
        <f>NAInc!E10</f>
        <v>155.69153125</v>
      </c>
      <c r="F34" s="536">
        <f>NAInc!F10</f>
        <v>147.58534374999999</v>
      </c>
      <c r="G34" s="536">
        <f>NAInc!G10</f>
        <v>155.96829687499999</v>
      </c>
      <c r="H34" s="536">
        <f>NAInc!H10</f>
        <v>170.614125</v>
      </c>
      <c r="I34" s="536">
        <f>NAInc!I10</f>
        <v>174.38024999999999</v>
      </c>
      <c r="J34" s="536">
        <f>NAInc!J10</f>
        <v>180.55496875</v>
      </c>
      <c r="K34" s="536">
        <f>NAInc!K10</f>
        <v>184.46726562500001</v>
      </c>
      <c r="L34" s="536">
        <f>NAInc!L10</f>
        <v>169.90201562499999</v>
      </c>
      <c r="M34" s="536">
        <f>NAInc!M10</f>
        <v>171.067671875</v>
      </c>
      <c r="N34" s="536">
        <f>NAInc!N10</f>
        <v>182.03125</v>
      </c>
      <c r="O34" s="536">
        <f>NAInc!O10</f>
        <v>201.644515625</v>
      </c>
      <c r="P34" s="536">
        <f>NAInc!P10</f>
        <v>212.42195312499999</v>
      </c>
      <c r="Q34" s="536">
        <f>NAInc!Q10</f>
        <v>231.38775000000001</v>
      </c>
      <c r="R34" s="536">
        <f>NAInc!R10</f>
        <v>268.7025625</v>
      </c>
      <c r="S34" s="536">
        <f>NAInc!S10</f>
        <v>286.45509375</v>
      </c>
      <c r="T34" s="536">
        <f>NAInc!T10</f>
        <v>272.42212499999999</v>
      </c>
      <c r="U34" s="532"/>
      <c r="V34" s="532"/>
      <c r="W34" s="532"/>
    </row>
    <row r="35" spans="1:24" s="555" customFormat="1" ht="20.100000000000001" hidden="1" customHeight="1" outlineLevel="1" x14ac:dyDescent="0.2">
      <c r="A35" s="552"/>
      <c r="B35" s="553" t="s">
        <v>1006</v>
      </c>
      <c r="C35" s="554">
        <f>NAInc!C14</f>
        <v>6.8121528320312503</v>
      </c>
      <c r="D35" s="554">
        <f>NAInc!D14</f>
        <v>7.3624174804687499</v>
      </c>
      <c r="E35" s="554">
        <f>NAInc!E14</f>
        <v>6.9554853515625004</v>
      </c>
      <c r="F35" s="554">
        <f>NAInc!F14</f>
        <v>6.9789545898437497</v>
      </c>
      <c r="G35" s="554">
        <f>NAInc!G14</f>
        <v>10.4227451171875</v>
      </c>
      <c r="H35" s="554">
        <f>NAInc!H14</f>
        <v>14.983990234375</v>
      </c>
      <c r="I35" s="554">
        <f>NAInc!I14</f>
        <v>16.398408203125001</v>
      </c>
      <c r="J35" s="554">
        <f>NAInc!J14</f>
        <v>15.530109375</v>
      </c>
      <c r="K35" s="554">
        <f>NAInc!K14</f>
        <v>14.824267578124999</v>
      </c>
      <c r="L35" s="554">
        <f>NAInc!L14</f>
        <v>14.209965820312499</v>
      </c>
      <c r="M35" s="554">
        <f>NAInc!M14</f>
        <v>13.22523046875</v>
      </c>
      <c r="N35" s="554">
        <f>NAInc!N14</f>
        <v>13.262791015625</v>
      </c>
      <c r="O35" s="554">
        <f>NAInc!O14</f>
        <v>13.4392177734375</v>
      </c>
      <c r="P35" s="554">
        <f>NAInc!P14</f>
        <v>13.894134765624999</v>
      </c>
      <c r="Q35" s="554">
        <f>NAInc!Q14</f>
        <v>14.1400048828125</v>
      </c>
      <c r="R35" s="554">
        <f>NAInc!R14</f>
        <v>14.846030273437499</v>
      </c>
      <c r="S35" s="554">
        <f>NAInc!S14</f>
        <v>16.592570312500001</v>
      </c>
      <c r="T35" s="554">
        <f>NAInc!T14</f>
        <v>17.31112109375</v>
      </c>
      <c r="U35" s="532"/>
      <c r="V35" s="532"/>
      <c r="W35" s="532"/>
    </row>
    <row r="36" spans="1:24" ht="21" customHeight="1" collapsed="1" x14ac:dyDescent="0.25">
      <c r="A36" s="514" t="s">
        <v>973</v>
      </c>
      <c r="B36" s="515"/>
      <c r="C36" s="516"/>
      <c r="D36" s="516"/>
      <c r="E36" s="516"/>
      <c r="F36" s="516"/>
      <c r="G36" s="516"/>
      <c r="H36" s="516"/>
      <c r="I36" s="516"/>
      <c r="J36" s="516"/>
      <c r="K36" s="516"/>
      <c r="L36" s="516"/>
      <c r="M36" s="516"/>
      <c r="N36" s="516"/>
      <c r="O36" s="516"/>
      <c r="P36" s="516"/>
      <c r="Q36" s="516"/>
      <c r="R36" s="516"/>
      <c r="S36" s="516"/>
      <c r="T36" s="516"/>
      <c r="U36" s="532"/>
      <c r="V36" s="532"/>
      <c r="W36" s="532"/>
    </row>
    <row r="37" spans="1:24" ht="20.100000000000001" customHeight="1" x14ac:dyDescent="0.2">
      <c r="A37" s="518"/>
      <c r="B37" s="518" t="s">
        <v>863</v>
      </c>
      <c r="C37" s="541"/>
      <c r="D37" s="545">
        <f>(NAgni!D57/NAgni!C57-1)</f>
        <v>-7.2623310381223494E-3</v>
      </c>
      <c r="E37" s="545">
        <f>(NAgni!E57/NAgni!D57-1)</f>
        <v>-2.7320064681520817E-3</v>
      </c>
      <c r="F37" s="545">
        <f>(NAgni!F57/NAgni!E57-1)</f>
        <v>6.4674196814120677E-3</v>
      </c>
      <c r="G37" s="545">
        <f>(NAgni!G57/NAgni!F57-1)</f>
        <v>5.3738564266367916E-3</v>
      </c>
      <c r="H37" s="545">
        <f>(NAgni!H57/NAgni!G57-1)</f>
        <v>3.5575656969487834E-2</v>
      </c>
      <c r="I37" s="545">
        <f>(NAgni!I57/NAgni!H57-1)</f>
        <v>4.2391293839589173E-2</v>
      </c>
      <c r="J37" s="545">
        <f>(NAgni!J57/NAgni!I57-1)</f>
        <v>3.0201496781499193E-2</v>
      </c>
      <c r="K37" s="545">
        <f>(NAgni!K57/NAgni!J57-1)</f>
        <v>9.9287438776075598E-2</v>
      </c>
      <c r="L37" s="545">
        <f>(NAgni!L57/NAgni!K57-1)</f>
        <v>4.6810662125824853E-2</v>
      </c>
      <c r="M37" s="545">
        <f>(NAgni!M57/NAgni!L57-1)</f>
        <v>1.0938532617968511E-2</v>
      </c>
      <c r="N37" s="545">
        <f>(NAgni!N57/NAgni!M57-1)</f>
        <v>2.6331305398701099E-2</v>
      </c>
      <c r="O37" s="545">
        <f>(NAgni!O57/NAgni!N57-1)</f>
        <v>5.4389548945603217E-2</v>
      </c>
      <c r="P37" s="545">
        <f>(NAgni!P57/NAgni!O57-1)</f>
        <v>2.8454080247086955E-2</v>
      </c>
      <c r="Q37" s="545">
        <f>(NAgni!Q57/NAgni!P57-1)</f>
        <v>3.9618217645410514E-2</v>
      </c>
      <c r="R37" s="545">
        <f>(NAgni!R57/NAgni!Q57-1)</f>
        <v>2.198661854410755E-2</v>
      </c>
      <c r="S37" s="545">
        <f>(NAgni!S57/NAgni!R57-1)</f>
        <v>-1.3207631546922616E-2</v>
      </c>
      <c r="T37" s="545">
        <f>(NAgni!T57/NAgni!S57-1)</f>
        <v>8.8640141128184524E-3</v>
      </c>
      <c r="U37" s="532"/>
      <c r="V37" s="532"/>
      <c r="W37" s="532"/>
    </row>
    <row r="38" spans="1:24" s="520" customFormat="1" ht="20.100000000000001" hidden="1" customHeight="1" outlineLevel="1" x14ac:dyDescent="0.2">
      <c r="B38" s="526" t="s">
        <v>864</v>
      </c>
      <c r="C38" s="527"/>
      <c r="D38" s="527">
        <f t="array" ref="D38:T38">TRANSPOSE(CpiOld!M151:M167)</f>
        <v>-1.9916844893593355E-2</v>
      </c>
      <c r="E38" s="527">
        <v>-2.2494993837108845E-3</v>
      </c>
      <c r="F38" s="527">
        <v>7.2756339125130687E-3</v>
      </c>
      <c r="G38" s="527">
        <v>3.3228074951377584E-2</v>
      </c>
      <c r="H38" s="527">
        <v>7.6392594124362834E-2</v>
      </c>
      <c r="I38" s="527">
        <v>0.10744600915976021</v>
      </c>
      <c r="J38" s="527">
        <v>5.1316936810182012E-2</v>
      </c>
      <c r="K38" s="527">
        <v>0.13003099923650718</v>
      </c>
      <c r="L38" s="527">
        <v>5.0115707298125312E-2</v>
      </c>
      <c r="M38" s="527">
        <v>-1.5138456527706845E-3</v>
      </c>
      <c r="N38" s="527">
        <v>2.1931697645950488E-2</v>
      </c>
      <c r="O38" s="527">
        <v>4.0635991210748124E-2</v>
      </c>
      <c r="P38" s="527">
        <v>2.7769211177527398E-2</v>
      </c>
      <c r="Q38" s="527">
        <v>3.4165598416525889E-2</v>
      </c>
      <c r="R38" s="527">
        <v>-1.6422302042984338E-2</v>
      </c>
      <c r="S38" s="527">
        <v>-1.3371070458813916E-2</v>
      </c>
      <c r="T38" s="527">
        <v>7.0808510479958287E-3</v>
      </c>
      <c r="U38" s="532"/>
      <c r="V38" s="532"/>
      <c r="W38" s="532"/>
      <c r="X38" s="475"/>
    </row>
    <row r="39" spans="1:24" s="520" customFormat="1" hidden="1" outlineLevel="1" x14ac:dyDescent="0.2">
      <c r="B39" s="526" t="s">
        <v>865</v>
      </c>
      <c r="C39" s="527"/>
      <c r="D39" s="527">
        <f t="array" ref="D39:T39">TRANSPOSE(CpiOld!X151:X167)</f>
        <v>-4.8396547663676071E-4</v>
      </c>
      <c r="E39" s="527">
        <v>-3.1137017493614305E-3</v>
      </c>
      <c r="F39" s="527">
        <v>2.2871548597105607E-2</v>
      </c>
      <c r="G39" s="527">
        <v>5.420199402904613E-3</v>
      </c>
      <c r="H39" s="527">
        <v>1.1118433139955419E-2</v>
      </c>
      <c r="I39" s="527">
        <v>2.4497938807036324E-2</v>
      </c>
      <c r="J39" s="527">
        <v>2.0535647523195921E-2</v>
      </c>
      <c r="K39" s="527">
        <v>8.51172610237938E-2</v>
      </c>
      <c r="L39" s="527">
        <v>5.0016827751112825E-2</v>
      </c>
      <c r="M39" s="527">
        <v>2.0147351396767599E-2</v>
      </c>
      <c r="N39" s="527">
        <v>2.9509430831506922E-2</v>
      </c>
      <c r="O39" s="527">
        <v>6.4254336874961737E-2</v>
      </c>
      <c r="P39" s="527">
        <v>2.8932990781892265E-2</v>
      </c>
      <c r="Q39" s="527">
        <v>3.9589579092452976E-2</v>
      </c>
      <c r="R39" s="527">
        <v>5.2562031791673069E-2</v>
      </c>
      <c r="S39" s="527">
        <v>-1.310022193141791E-2</v>
      </c>
      <c r="T39" s="527">
        <v>1.0027589291496053E-2</v>
      </c>
      <c r="U39" s="532"/>
      <c r="V39" s="532"/>
      <c r="W39" s="532"/>
      <c r="X39" s="475"/>
    </row>
    <row r="40" spans="1:24" s="520" customFormat="1" ht="20.100000000000001" hidden="1" customHeight="1" outlineLevel="1" x14ac:dyDescent="0.2">
      <c r="B40" s="537" t="s">
        <v>861</v>
      </c>
      <c r="C40" s="527"/>
      <c r="D40" s="527">
        <f>(NAgni!D6/NAgni!D20)/(NAgni!C6/NAgni!C20)-1</f>
        <v>1.0747274404887541E-3</v>
      </c>
      <c r="E40" s="527">
        <f>(NAgni!E6/NAgni!E20)/(NAgni!D6/NAgni!D20)-1</f>
        <v>-2.9410243221182464E-2</v>
      </c>
      <c r="F40" s="527">
        <f>(NAgni!F6/NAgni!F20)/(NAgni!E6/NAgni!E20)-1</f>
        <v>-1.6143263515316364E-2</v>
      </c>
      <c r="G40" s="527">
        <f>(NAgni!G6/NAgni!G20)/(NAgni!F6/NAgni!F20)-1</f>
        <v>3.4357490053184669E-2</v>
      </c>
      <c r="H40" s="527">
        <f>(NAgni!H6/NAgni!H20)/(NAgni!G6/NAgni!G20)-1</f>
        <v>0.10734441368512582</v>
      </c>
      <c r="I40" s="527">
        <f>(NAgni!I6/NAgni!I20)/(NAgni!H6/NAgni!H20)-1</f>
        <v>1.3974205911950532E-2</v>
      </c>
      <c r="J40" s="527">
        <f>(NAgni!J6/NAgni!J20)/(NAgni!I6/NAgni!I20)-1</f>
        <v>1.7062614879836735E-2</v>
      </c>
      <c r="K40" s="527">
        <f>(NAgni!K6/NAgni!K20)/(NAgni!J6/NAgni!J20)-1</f>
        <v>6.0951106897229712E-2</v>
      </c>
      <c r="L40" s="527">
        <f>(NAgni!L6/NAgni!L20)/(NAgni!K6/NAgni!K20)-1</f>
        <v>1.6199674849789014E-2</v>
      </c>
      <c r="M40" s="527">
        <f>(NAgni!M6/NAgni!M20)/(NAgni!L6/NAgni!L20)-1</f>
        <v>5.6841154005284888E-3</v>
      </c>
      <c r="N40" s="527">
        <f>(NAgni!N6/NAgni!N20)/(NAgni!M6/NAgni!M20)-1</f>
        <v>6.4000265073640428E-3</v>
      </c>
      <c r="O40" s="527">
        <f>(NAgni!O6/NAgni!O20)/(NAgni!N6/NAgni!N20)-1</f>
        <v>7.1835676104668345E-2</v>
      </c>
      <c r="P40" s="527">
        <f>(NAgni!P6/NAgni!P20)/(NAgni!O6/NAgni!O20)-1</f>
        <v>7.1987349805747058E-2</v>
      </c>
      <c r="Q40" s="527">
        <f>(NAgni!Q6/NAgni!Q20)/(NAgni!P6/NAgni!P20)-1</f>
        <v>4.0841853184873322E-2</v>
      </c>
      <c r="R40" s="527">
        <f>(NAgni!R6/NAgni!R20)/(NAgni!Q6/NAgni!Q20)-1</f>
        <v>6.1886569855289508E-2</v>
      </c>
      <c r="S40" s="527">
        <f>(NAgni!S6/NAgni!S20)/(NAgni!R6/NAgni!R20)-1</f>
        <v>5.2840366757664903E-2</v>
      </c>
      <c r="T40" s="527">
        <f>(NAgni!T6/NAgni!T20)/(NAgni!S6/NAgni!S20)-1</f>
        <v>-6.7731976413371031E-3</v>
      </c>
      <c r="U40" s="532"/>
      <c r="V40" s="532"/>
      <c r="W40" s="532"/>
      <c r="X40" s="475"/>
    </row>
    <row r="41" spans="1:24" s="520" customFormat="1" hidden="1" outlineLevel="1" x14ac:dyDescent="0.2">
      <c r="B41" s="537" t="s">
        <v>862</v>
      </c>
      <c r="C41" s="527"/>
      <c r="D41" s="527">
        <f t="shared" ref="D41:S41" si="1">(D55/C55-1)</f>
        <v>1.9357298918016852E-3</v>
      </c>
      <c r="E41" s="527">
        <f t="shared" si="1"/>
        <v>2.7391605539901942E-2</v>
      </c>
      <c r="F41" s="527">
        <f t="shared" si="1"/>
        <v>1.1804883608486083E-2</v>
      </c>
      <c r="G41" s="527">
        <f t="shared" si="1"/>
        <v>2.0615116614582707E-2</v>
      </c>
      <c r="H41" s="527">
        <f t="shared" si="1"/>
        <v>-3.615684585503276E-2</v>
      </c>
      <c r="I41" s="527">
        <f t="shared" si="1"/>
        <v>8.7165387357712731E-3</v>
      </c>
      <c r="J41" s="527">
        <f t="shared" si="1"/>
        <v>3.1565052611222999E-2</v>
      </c>
      <c r="K41" s="527">
        <f t="shared" si="1"/>
        <v>3.5944661711598824E-2</v>
      </c>
      <c r="L41" s="527">
        <f t="shared" si="1"/>
        <v>1.4875118686287214E-2</v>
      </c>
      <c r="M41" s="527">
        <f t="shared" si="1"/>
        <v>1.6991003389752679E-2</v>
      </c>
      <c r="N41" s="527">
        <f t="shared" si="1"/>
        <v>4.4026197622894836E-2</v>
      </c>
      <c r="O41" s="527">
        <f t="shared" si="1"/>
        <v>3.4148104601815055E-2</v>
      </c>
      <c r="P41" s="527">
        <f t="shared" si="1"/>
        <v>8.0508177758680244E-3</v>
      </c>
      <c r="Q41" s="527">
        <f t="shared" si="1"/>
        <v>7.8648530447934517E-2</v>
      </c>
      <c r="R41" s="527">
        <f t="shared" si="1"/>
        <v>4.1209387383409846E-2</v>
      </c>
      <c r="S41" s="527">
        <f t="shared" si="1"/>
        <v>5.2476417261698272E-2</v>
      </c>
      <c r="T41" s="527">
        <f>(T55/S55-1)</f>
        <v>2.5719734540596839E-2</v>
      </c>
      <c r="U41" s="532"/>
      <c r="V41" s="532"/>
      <c r="W41" s="532"/>
      <c r="X41" s="475"/>
    </row>
    <row r="42" spans="1:24" s="520" customFormat="1" ht="18" hidden="1" customHeight="1" outlineLevel="1" x14ac:dyDescent="0.2">
      <c r="B42" s="520" t="s">
        <v>1013</v>
      </c>
      <c r="C42" s="527"/>
      <c r="D42" s="527">
        <f>NAgni!D53/NAgni!C53-1</f>
        <v>4.5599991509770454E-3</v>
      </c>
      <c r="E42" s="527">
        <f>NAgni!E53/NAgni!D53-1</f>
        <v>-1.0619175605082187E-3</v>
      </c>
      <c r="F42" s="527">
        <f>NAgni!F53/NAgni!E53-1</f>
        <v>9.5602123350111423E-3</v>
      </c>
      <c r="G42" s="527">
        <f>NAgni!G53/NAgni!F53-1</f>
        <v>2.6666622154569053E-2</v>
      </c>
      <c r="H42" s="527">
        <f>NAgni!H53/NAgni!G53-1</f>
        <v>4.9698018394281229E-2</v>
      </c>
      <c r="I42" s="527">
        <f>NAgni!I53/NAgni!H53-1</f>
        <v>7.2530467913141772E-2</v>
      </c>
      <c r="J42" s="527">
        <f>NAgni!J53/NAgni!I53-1</f>
        <v>-2.0427946099542682E-3</v>
      </c>
      <c r="K42" s="527">
        <f>NAgni!K53/NAgni!J53-1</f>
        <v>0.15485393127006342</v>
      </c>
      <c r="L42" s="527">
        <f>NAgni!L53/NAgni!K53-1</f>
        <v>-6.1463272151578763E-2</v>
      </c>
      <c r="M42" s="527">
        <f>NAgni!M53/NAgni!L53-1</f>
        <v>1.8818635938244066E-2</v>
      </c>
      <c r="N42" s="527">
        <f>NAgni!N53/NAgni!M53-1</f>
        <v>4.418331948328702E-2</v>
      </c>
      <c r="O42" s="527">
        <f>NAgni!O53/NAgni!N53-1</f>
        <v>8.0058986495475049E-2</v>
      </c>
      <c r="P42" s="527">
        <f>NAgni!P53/NAgni!O53-1</f>
        <v>7.0721997009492554E-2</v>
      </c>
      <c r="Q42" s="527">
        <f>NAgni!Q53/NAgni!P53-1</f>
        <v>2.6911285734236623E-2</v>
      </c>
      <c r="R42" s="527">
        <f>NAgni!R53/NAgni!Q53-1</f>
        <v>-1.1762187614719921E-2</v>
      </c>
      <c r="S42" s="527">
        <f>NAgni!S53/NAgni!R53-1</f>
        <v>-2.7723160590607532E-2</v>
      </c>
      <c r="T42" s="527">
        <f>NAgni!T53/NAgni!S53-1</f>
        <v>4.1594051283047051E-3</v>
      </c>
      <c r="U42" s="532"/>
      <c r="V42" s="532"/>
      <c r="W42" s="532"/>
      <c r="X42" s="475"/>
    </row>
    <row r="43" spans="1:24" s="520" customFormat="1" hidden="1" outlineLevel="1" x14ac:dyDescent="0.2">
      <c r="B43" s="537" t="s">
        <v>800</v>
      </c>
      <c r="C43" s="527"/>
      <c r="D43" s="527">
        <f>NAgni!D54/NAgni!C54-1</f>
        <v>1.4939987390534037E-2</v>
      </c>
      <c r="E43" s="527">
        <f>NAgni!E54/NAgni!D54-1</f>
        <v>4.7727071758187911E-3</v>
      </c>
      <c r="F43" s="527">
        <f>NAgni!F54/NAgni!E54-1</f>
        <v>2.2455138176591616E-2</v>
      </c>
      <c r="G43" s="527">
        <f>NAgni!G54/NAgni!F54-1</f>
        <v>3.3816921398599931E-2</v>
      </c>
      <c r="H43" s="527">
        <f>NAgni!H54/NAgni!G54-1</f>
        <v>2.0468070280183603E-2</v>
      </c>
      <c r="I43" s="527">
        <f>NAgni!I54/NAgni!H54-1</f>
        <v>5.8055785273176008E-2</v>
      </c>
      <c r="J43" s="527">
        <f>NAgni!J54/NAgni!I54-1</f>
        <v>-2.3795248517026746E-2</v>
      </c>
      <c r="K43" s="527">
        <f>NAgni!K54/NAgni!J54-1</f>
        <v>0.14693735544829933</v>
      </c>
      <c r="L43" s="527">
        <f>NAgni!L54/NAgni!K54-1</f>
        <v>-6.0506137059519904E-2</v>
      </c>
      <c r="M43" s="527">
        <f>NAgni!M54/NAgni!L54-1</f>
        <v>6.3049068080598181E-2</v>
      </c>
      <c r="N43" s="527">
        <f>NAgni!N54/NAgni!M54-1</f>
        <v>0.10395696688956768</v>
      </c>
      <c r="O43" s="527">
        <f>NAgni!O54/NAgni!N54-1</f>
        <v>3.8669707835944589E-2</v>
      </c>
      <c r="P43" s="527">
        <f>NAgni!P54/NAgni!O54-1</f>
        <v>5.6224169898577703E-3</v>
      </c>
      <c r="Q43" s="527">
        <f>NAgni!Q54/NAgni!P54-1</f>
        <v>2.3877977197065192E-2</v>
      </c>
      <c r="R43" s="527">
        <f>NAgni!R54/NAgni!Q54-1</f>
        <v>-7.2620251749544895E-2</v>
      </c>
      <c r="S43" s="527">
        <f>NAgni!S54/NAgni!R54-1</f>
        <v>-5.3384952259098561E-2</v>
      </c>
      <c r="T43" s="527">
        <f>NAgni!T54/NAgni!S54-1</f>
        <v>4.6607341084001552E-2</v>
      </c>
      <c r="U43" s="532"/>
      <c r="V43" s="532"/>
      <c r="W43" s="532"/>
      <c r="X43" s="475"/>
    </row>
    <row r="44" spans="1:24" s="537" customFormat="1" ht="20.100000000000001" hidden="1" customHeight="1" outlineLevel="1" x14ac:dyDescent="0.2">
      <c r="A44" s="528"/>
      <c r="B44" s="528" t="s">
        <v>801</v>
      </c>
      <c r="C44" s="529"/>
      <c r="D44" s="529">
        <f>NAgni!D55/NAgni!C55-1</f>
        <v>-1.0227125814334492E-2</v>
      </c>
      <c r="E44" s="529">
        <f>NAgni!E55/NAgni!D55-1</f>
        <v>-5.8068598692186946E-3</v>
      </c>
      <c r="F44" s="529">
        <f>NAgni!F55/NAgni!E55-1</f>
        <v>-1.2611799925948186E-2</v>
      </c>
      <c r="G44" s="529">
        <f>NAgni!G55/NAgni!F55-1</f>
        <v>-6.9163563220598911E-3</v>
      </c>
      <c r="H44" s="529">
        <f>NAgni!H55/NAgni!G55-1</f>
        <v>2.8643588257307284E-2</v>
      </c>
      <c r="I44" s="529">
        <f>NAgni!I55/NAgni!H55-1</f>
        <v>1.3680479962939529E-2</v>
      </c>
      <c r="J44" s="529">
        <f>NAgni!J55/NAgni!I55-1</f>
        <v>2.2282656311047422E-2</v>
      </c>
      <c r="K44" s="529">
        <f>NAgni!K55/NAgni!J55-1</f>
        <v>6.9023057022601364E-3</v>
      </c>
      <c r="L44" s="529">
        <f>NAgni!L55/NAgni!K55-1</f>
        <v>-1.0186980356649E-3</v>
      </c>
      <c r="M44" s="529">
        <f>NAgni!M55/NAgni!L55-1</f>
        <v>-4.1607182017691202E-2</v>
      </c>
      <c r="N44" s="529">
        <f>NAgni!N55/NAgni!M55-1</f>
        <v>-5.4144950695260818E-2</v>
      </c>
      <c r="O44" s="529">
        <f>NAgni!O55/NAgni!N55-1</f>
        <v>3.9848434017450307E-2</v>
      </c>
      <c r="P44" s="529">
        <f>NAgni!P55/NAgni!O55-1</f>
        <v>6.4735563856966882E-2</v>
      </c>
      <c r="Q44" s="529">
        <f>NAgni!Q55/NAgni!P55-1</f>
        <v>2.9625971063722556E-3</v>
      </c>
      <c r="R44" s="529">
        <f>NAgni!R55/NAgni!Q55-1</f>
        <v>6.5623696773752238E-2</v>
      </c>
      <c r="S44" s="529">
        <f>NAgni!S55/NAgni!R55-1</f>
        <v>2.7109020855140553E-2</v>
      </c>
      <c r="T44" s="529">
        <f>NAgni!T55/NAgni!S55-1</f>
        <v>-4.055770555021887E-2</v>
      </c>
      <c r="U44" s="532"/>
      <c r="V44" s="532"/>
      <c r="W44" s="532"/>
      <c r="X44" s="484"/>
    </row>
    <row r="45" spans="1:24" ht="21" customHeight="1" collapsed="1" x14ac:dyDescent="0.25">
      <c r="A45" s="514" t="s">
        <v>974</v>
      </c>
      <c r="B45" s="515"/>
      <c r="C45" s="516"/>
      <c r="D45" s="516"/>
      <c r="E45" s="516"/>
      <c r="F45" s="516"/>
      <c r="G45" s="516"/>
      <c r="H45" s="516"/>
      <c r="I45" s="516"/>
      <c r="J45" s="516"/>
      <c r="K45" s="516"/>
      <c r="L45" s="516"/>
      <c r="M45" s="516"/>
      <c r="N45" s="516"/>
      <c r="O45" s="516"/>
      <c r="P45" s="516"/>
      <c r="Q45" s="516"/>
      <c r="R45" s="516"/>
      <c r="S45" s="516"/>
      <c r="T45" s="516"/>
      <c r="U45" s="532"/>
      <c r="V45" s="532"/>
      <c r="W45" s="532"/>
    </row>
    <row r="46" spans="1:24" s="485" customFormat="1" x14ac:dyDescent="0.2">
      <c r="B46" s="485" t="s">
        <v>975</v>
      </c>
      <c r="C46" s="538">
        <f>EmpInst!C16</f>
        <v>9998.3671875</v>
      </c>
      <c r="D46" s="538">
        <f>EmpInst!D16</f>
        <v>10719.2421875</v>
      </c>
      <c r="E46" s="538">
        <f>EmpInst!E16</f>
        <v>10866.2421875</v>
      </c>
      <c r="F46" s="538">
        <f>EmpInst!F16</f>
        <v>10842.6171875</v>
      </c>
      <c r="G46" s="538">
        <f>EmpInst!G16</f>
        <v>11053.8671875</v>
      </c>
      <c r="H46" s="538">
        <f>EmpInst!H16</f>
        <v>11867.4921875</v>
      </c>
      <c r="I46" s="538">
        <f>EmpInst!I16</f>
        <v>11689.8671875</v>
      </c>
      <c r="J46" s="538">
        <f>EmpInst!J16</f>
        <v>11413.7421875</v>
      </c>
      <c r="K46" s="538">
        <f>EmpInst!K16</f>
        <v>10934.7421875</v>
      </c>
      <c r="L46" s="538">
        <f>EmpInst!L16</f>
        <v>10407.3671875</v>
      </c>
      <c r="M46" s="538">
        <f>EmpInst!M16</f>
        <v>10105.4921875</v>
      </c>
      <c r="N46" s="538">
        <f>EmpInst!N16</f>
        <v>9953.158203125</v>
      </c>
      <c r="O46" s="538">
        <f>EmpInst!O16</f>
        <v>9978.8671875</v>
      </c>
      <c r="P46" s="538">
        <f>EmpInst!P16</f>
        <v>10123.7421875</v>
      </c>
      <c r="Q46" s="538">
        <f>EmpInst!Q16</f>
        <v>10343.3671875</v>
      </c>
      <c r="R46" s="538">
        <f>EmpInst!R16</f>
        <v>10886.4501953125</v>
      </c>
      <c r="S46" s="538">
        <f>EmpInst!S16</f>
        <v>11349.408203125</v>
      </c>
      <c r="T46" s="538">
        <f>EmpInst!T16</f>
        <v>11735.408203125</v>
      </c>
      <c r="U46" s="532"/>
      <c r="V46" s="532"/>
      <c r="W46" s="532"/>
      <c r="X46" s="475"/>
    </row>
    <row r="47" spans="1:24" s="487" customFormat="1" x14ac:dyDescent="0.2">
      <c r="B47" s="488" t="s">
        <v>851</v>
      </c>
      <c r="C47" s="489"/>
      <c r="D47" s="546">
        <f t="shared" ref="D47:S47" si="2">(D46/C46-1)</f>
        <v>7.2099272459331232E-2</v>
      </c>
      <c r="E47" s="546">
        <f t="shared" si="2"/>
        <v>1.371365600559149E-2</v>
      </c>
      <c r="F47" s="546">
        <f t="shared" si="2"/>
        <v>-2.1741646829092076E-3</v>
      </c>
      <c r="G47" s="546">
        <f t="shared" si="2"/>
        <v>1.9483303371029326E-2</v>
      </c>
      <c r="H47" s="546">
        <f t="shared" si="2"/>
        <v>7.3605461889398205E-2</v>
      </c>
      <c r="I47" s="546">
        <f t="shared" si="2"/>
        <v>-1.4967357651778479E-2</v>
      </c>
      <c r="J47" s="546">
        <f t="shared" si="2"/>
        <v>-2.3620884272770981E-2</v>
      </c>
      <c r="K47" s="546">
        <f t="shared" si="2"/>
        <v>-4.1966954582572158E-2</v>
      </c>
      <c r="L47" s="546">
        <f t="shared" si="2"/>
        <v>-4.8229303531533319E-2</v>
      </c>
      <c r="M47" s="546">
        <f t="shared" si="2"/>
        <v>-2.900589501277262E-2</v>
      </c>
      <c r="N47" s="546">
        <f t="shared" si="2"/>
        <v>-1.5074375552279307E-2</v>
      </c>
      <c r="O47" s="546">
        <f t="shared" si="2"/>
        <v>2.5829976626843276E-3</v>
      </c>
      <c r="P47" s="546">
        <f t="shared" si="2"/>
        <v>1.4518180999690822E-2</v>
      </c>
      <c r="Q47" s="546">
        <f t="shared" si="2"/>
        <v>2.169405304208305E-2</v>
      </c>
      <c r="R47" s="546">
        <f t="shared" si="2"/>
        <v>5.2505436379443049E-2</v>
      </c>
      <c r="S47" s="546">
        <f t="shared" si="2"/>
        <v>4.2526075948231545E-2</v>
      </c>
      <c r="T47" s="546">
        <f>(T46/S46-1)</f>
        <v>3.4010583908129943E-2</v>
      </c>
      <c r="U47" s="532"/>
      <c r="V47" s="532"/>
      <c r="W47" s="532"/>
      <c r="X47" s="475"/>
    </row>
    <row r="48" spans="1:24" ht="20.100000000000001" customHeight="1" x14ac:dyDescent="0.2">
      <c r="B48" s="490" t="s">
        <v>504</v>
      </c>
      <c r="C48" s="539">
        <f>EmpInst!C3+EmpInst!C4+EmpInst!C6+EmpInst!C7+EmpInst!C8</f>
        <v>5975.1160354614258</v>
      </c>
      <c r="D48" s="539">
        <f>EmpInst!D3+EmpInst!D4+EmpInst!D6+EmpInst!D7+EmpInst!D8</f>
        <v>6484.3660354614258</v>
      </c>
      <c r="E48" s="539">
        <f>EmpInst!E3+EmpInst!E4+EmpInst!E6+EmpInst!E7+EmpInst!E8</f>
        <v>6563.2410354614258</v>
      </c>
      <c r="F48" s="539">
        <f>EmpInst!F3+EmpInst!F4+EmpInst!F6+EmpInst!F7+EmpInst!F8</f>
        <v>6418.9910354614258</v>
      </c>
      <c r="G48" s="539">
        <f>EmpInst!G3+EmpInst!G4+EmpInst!G6+EmpInst!G7+EmpInst!G8</f>
        <v>6422.8660354614258</v>
      </c>
      <c r="H48" s="539">
        <f>EmpInst!H3+EmpInst!H4+EmpInst!H6+EmpInst!H7+EmpInst!H8</f>
        <v>7007.4910354614258</v>
      </c>
      <c r="I48" s="539">
        <f>EmpInst!I3+EmpInst!I4+EmpInst!I6+EmpInst!I7+EmpInst!I8</f>
        <v>6715.4910354614258</v>
      </c>
      <c r="J48" s="539">
        <f>EmpInst!J3+EmpInst!J4+EmpInst!J6+EmpInst!J7+EmpInst!J8</f>
        <v>6377.4910354614258</v>
      </c>
      <c r="K48" s="539">
        <f>EmpInst!K3+EmpInst!K4+EmpInst!K6+EmpInst!K7+EmpInst!K8</f>
        <v>5978.8660354614258</v>
      </c>
      <c r="L48" s="539">
        <f>EmpInst!L3+EmpInst!L4+EmpInst!L6+EmpInst!L7+EmpInst!L8</f>
        <v>5540.4910354614258</v>
      </c>
      <c r="M48" s="539">
        <f>EmpInst!M3+EmpInst!M4+EmpInst!M6+EmpInst!M7+EmpInst!M8</f>
        <v>5250.3660354614258</v>
      </c>
      <c r="N48" s="539">
        <f>EmpInst!N3+EmpInst!N4+EmpInst!N6+EmpInst!N7+EmpInst!N8</f>
        <v>5256.2410354614258</v>
      </c>
      <c r="O48" s="539">
        <f>EmpInst!O3+EmpInst!O4+EmpInst!O6+EmpInst!O7+EmpInst!O8</f>
        <v>5423.4910354614258</v>
      </c>
      <c r="P48" s="539">
        <f>EmpInst!P3+EmpInst!P4+EmpInst!P6+EmpInst!P7+EmpInst!P8</f>
        <v>5602.0745315551758</v>
      </c>
      <c r="Q48" s="539">
        <f>EmpInst!Q3+EmpInst!Q4+EmpInst!Q6+EmpInst!Q7+EmpInst!Q8</f>
        <v>5778.0742874145508</v>
      </c>
      <c r="R48" s="539">
        <f>EmpInst!R3+EmpInst!R4+EmpInst!R6+EmpInst!R7+EmpInst!R8</f>
        <v>6194.2827835083008</v>
      </c>
      <c r="S48" s="539">
        <f>EmpInst!S3+EmpInst!S4+EmpInst!S6+EmpInst!S7+EmpInst!S8</f>
        <v>6623.4075393676758</v>
      </c>
      <c r="T48" s="539">
        <f>EmpInst!T3+EmpInst!T4+EmpInst!T6+EmpInst!T7+EmpInst!T8</f>
        <v>6855.6577033996582</v>
      </c>
      <c r="U48" s="532"/>
      <c r="V48" s="532"/>
      <c r="W48" s="532"/>
    </row>
    <row r="49" spans="1:24" s="487" customFormat="1" x14ac:dyDescent="0.2">
      <c r="B49" s="492" t="s">
        <v>851</v>
      </c>
      <c r="C49" s="489"/>
      <c r="D49" s="546">
        <f t="shared" ref="D49:S49" si="3">(D48/C48-1)</f>
        <v>8.5228470372403997E-2</v>
      </c>
      <c r="E49" s="546">
        <f t="shared" si="3"/>
        <v>1.2163872238033946E-2</v>
      </c>
      <c r="F49" s="546">
        <f t="shared" si="3"/>
        <v>-2.1978470578882026E-2</v>
      </c>
      <c r="G49" s="546">
        <f t="shared" si="3"/>
        <v>6.0367742821143544E-4</v>
      </c>
      <c r="H49" s="546">
        <f t="shared" si="3"/>
        <v>9.1022449599947208E-2</v>
      </c>
      <c r="I49" s="546">
        <f t="shared" si="3"/>
        <v>-4.1669692978889783E-2</v>
      </c>
      <c r="J49" s="546">
        <f t="shared" si="3"/>
        <v>-5.0331390246100671E-2</v>
      </c>
      <c r="K49" s="546">
        <f t="shared" si="3"/>
        <v>-6.2504987899392406E-2</v>
      </c>
      <c r="L49" s="546">
        <f t="shared" si="3"/>
        <v>-7.3320759722653284E-2</v>
      </c>
      <c r="M49" s="546">
        <f t="shared" si="3"/>
        <v>-5.2364492270284391E-2</v>
      </c>
      <c r="N49" s="546">
        <f t="shared" si="3"/>
        <v>1.1189696033229168E-3</v>
      </c>
      <c r="O49" s="546">
        <f t="shared" si="3"/>
        <v>3.1819317050272522E-2</v>
      </c>
      <c r="P49" s="546">
        <f t="shared" si="3"/>
        <v>3.2927775657060065E-2</v>
      </c>
      <c r="Q49" s="546">
        <f t="shared" si="3"/>
        <v>3.1416889380533775E-2</v>
      </c>
      <c r="R49" s="546">
        <f t="shared" si="3"/>
        <v>7.2032389233954719E-2</v>
      </c>
      <c r="S49" s="546">
        <f t="shared" si="3"/>
        <v>6.9277553327381058E-2</v>
      </c>
      <c r="T49" s="546">
        <f>(T48/S48-1)</f>
        <v>3.5065057170580616E-2</v>
      </c>
      <c r="U49" s="532"/>
      <c r="V49" s="532"/>
      <c r="W49" s="532"/>
      <c r="X49" s="475"/>
    </row>
    <row r="50" spans="1:24" x14ac:dyDescent="0.2">
      <c r="B50" s="490" t="s">
        <v>895</v>
      </c>
      <c r="C50" s="491">
        <f>SUM(EmpInst!C9:C12,EmpInst!C5)</f>
        <v>3429.5</v>
      </c>
      <c r="D50" s="491">
        <f>SUM(EmpInst!D9:D12,EmpInst!D5)</f>
        <v>3560.625</v>
      </c>
      <c r="E50" s="491">
        <f>SUM(EmpInst!E9:E12,EmpInst!E5)</f>
        <v>3577</v>
      </c>
      <c r="F50" s="491">
        <f>SUM(EmpInst!F9:F12,EmpInst!F5)</f>
        <v>3542.625</v>
      </c>
      <c r="G50" s="491">
        <f>SUM(EmpInst!G9:G12,EmpInst!G5)</f>
        <v>3597.375</v>
      </c>
      <c r="H50" s="491">
        <f>SUM(EmpInst!H9:H12,EmpInst!H5)</f>
        <v>3703.75</v>
      </c>
      <c r="I50" s="491">
        <f>SUM(EmpInst!I9:I12,EmpInst!I5)</f>
        <v>3721.875</v>
      </c>
      <c r="J50" s="491">
        <f>SUM(EmpInst!J9:J12,EmpInst!J5)</f>
        <v>3776.25</v>
      </c>
      <c r="K50" s="491">
        <f>SUM(EmpInst!K9:K12,EmpInst!K5)</f>
        <v>3767.875</v>
      </c>
      <c r="L50" s="491">
        <f>SUM(EmpInst!L9:L12,EmpInst!L5)</f>
        <v>3729.75</v>
      </c>
      <c r="M50" s="491">
        <f>SUM(EmpInst!M9:M12,EmpInst!M5)</f>
        <v>3756.125</v>
      </c>
      <c r="N50" s="491">
        <f>SUM(EmpInst!N9:N12,EmpInst!N5)</f>
        <v>3665.6667022705078</v>
      </c>
      <c r="O50" s="491">
        <f>SUM(EmpInst!O9:O12,EmpInst!O5)</f>
        <v>3625.1249847412109</v>
      </c>
      <c r="P50" s="491">
        <f>SUM(EmpInst!P9:P12,EmpInst!P5)</f>
        <v>3679.416690826416</v>
      </c>
      <c r="Q50" s="491">
        <f>SUM(EmpInst!Q9:Q12,EmpInst!Q5)</f>
        <v>3711.458324432373</v>
      </c>
      <c r="R50" s="491">
        <f>SUM(EmpInst!R9:R12,EmpInst!R5)</f>
        <v>3674.9166984558105</v>
      </c>
      <c r="S50" s="491">
        <f>SUM(EmpInst!S9:S12,EmpInst!S5)</f>
        <v>3769.5833015441895</v>
      </c>
      <c r="T50" s="491">
        <f>SUM(EmpInst!T9:T12,EmpInst!T5)</f>
        <v>3877.0832939147949</v>
      </c>
      <c r="U50" s="532"/>
      <c r="V50" s="532"/>
      <c r="W50" s="532"/>
    </row>
    <row r="51" spans="1:24" s="487" customFormat="1" x14ac:dyDescent="0.2">
      <c r="B51" s="492" t="s">
        <v>851</v>
      </c>
      <c r="C51" s="489"/>
      <c r="D51" s="546">
        <f t="shared" ref="D51:S51" si="4">(D50/C50-1)</f>
        <v>3.823443650677949E-2</v>
      </c>
      <c r="E51" s="546">
        <f t="shared" si="4"/>
        <v>4.5989117079163755E-3</v>
      </c>
      <c r="F51" s="546">
        <f t="shared" si="4"/>
        <v>-9.610008386916391E-3</v>
      </c>
      <c r="G51" s="546">
        <f t="shared" si="4"/>
        <v>1.5454641685191062E-2</v>
      </c>
      <c r="H51" s="546">
        <f t="shared" si="4"/>
        <v>2.9570172695368102E-2</v>
      </c>
      <c r="I51" s="546">
        <f t="shared" si="4"/>
        <v>4.8936888288897418E-3</v>
      </c>
      <c r="J51" s="546">
        <f t="shared" si="4"/>
        <v>1.4609571788413156E-2</v>
      </c>
      <c r="K51" s="546">
        <f t="shared" si="4"/>
        <v>-2.217808672624999E-3</v>
      </c>
      <c r="L51" s="546">
        <f t="shared" si="4"/>
        <v>-1.0118435457651898E-2</v>
      </c>
      <c r="M51" s="546">
        <f t="shared" si="4"/>
        <v>7.0715195388431074E-3</v>
      </c>
      <c r="N51" s="546">
        <f t="shared" si="4"/>
        <v>-2.4082877361507493E-2</v>
      </c>
      <c r="O51" s="546">
        <f t="shared" si="4"/>
        <v>-1.1059848268306971E-2</v>
      </c>
      <c r="P51" s="546">
        <f t="shared" si="4"/>
        <v>1.4976506000131895E-2</v>
      </c>
      <c r="Q51" s="546">
        <f t="shared" si="4"/>
        <v>8.7083459956693865E-3</v>
      </c>
      <c r="R51" s="546">
        <f t="shared" si="4"/>
        <v>-9.8456247604912228E-3</v>
      </c>
      <c r="S51" s="546">
        <f t="shared" si="4"/>
        <v>2.576020379677102E-2</v>
      </c>
      <c r="T51" s="546">
        <f>(T50/S50-1)</f>
        <v>2.8517738904076939E-2</v>
      </c>
      <c r="U51" s="532"/>
      <c r="V51" s="532"/>
      <c r="W51" s="532"/>
      <c r="X51" s="475"/>
    </row>
    <row r="52" spans="1:24" s="487" customFormat="1" x14ac:dyDescent="0.2">
      <c r="B52" s="353" t="s">
        <v>2</v>
      </c>
      <c r="C52" s="539">
        <f t="shared" ref="C52:S52" si="5">C46-C48-C50</f>
        <v>593.75115203857422</v>
      </c>
      <c r="D52" s="539">
        <f t="shared" si="5"/>
        <v>674.25115203857422</v>
      </c>
      <c r="E52" s="539">
        <f t="shared" si="5"/>
        <v>726.00115203857422</v>
      </c>
      <c r="F52" s="539">
        <f t="shared" si="5"/>
        <v>881.00115203857422</v>
      </c>
      <c r="G52" s="539">
        <f t="shared" si="5"/>
        <v>1033.6261520385742</v>
      </c>
      <c r="H52" s="539">
        <f t="shared" si="5"/>
        <v>1156.2511520385742</v>
      </c>
      <c r="I52" s="539">
        <f t="shared" si="5"/>
        <v>1252.5011520385742</v>
      </c>
      <c r="J52" s="539">
        <f t="shared" si="5"/>
        <v>1260.0011520385742</v>
      </c>
      <c r="K52" s="539">
        <f t="shared" si="5"/>
        <v>1188.0011520385742</v>
      </c>
      <c r="L52" s="539">
        <f t="shared" si="5"/>
        <v>1137.1261520385742</v>
      </c>
      <c r="M52" s="539">
        <f t="shared" si="5"/>
        <v>1099.0011520385742</v>
      </c>
      <c r="N52" s="539">
        <f t="shared" si="5"/>
        <v>1031.2504653930664</v>
      </c>
      <c r="O52" s="539">
        <f t="shared" si="5"/>
        <v>930.25116729736328</v>
      </c>
      <c r="P52" s="539">
        <f t="shared" si="5"/>
        <v>842.2509651184082</v>
      </c>
      <c r="Q52" s="539">
        <f t="shared" si="5"/>
        <v>853.83457565307617</v>
      </c>
      <c r="R52" s="539">
        <f t="shared" si="5"/>
        <v>1017.2507133483887</v>
      </c>
      <c r="S52" s="539">
        <f t="shared" si="5"/>
        <v>956.41736221313477</v>
      </c>
      <c r="T52" s="539">
        <f>T46-T48-T50</f>
        <v>1002.6672058105469</v>
      </c>
      <c r="U52" s="532"/>
      <c r="V52" s="532"/>
      <c r="W52" s="532"/>
      <c r="X52" s="475"/>
    </row>
    <row r="53" spans="1:24" s="487" customFormat="1" x14ac:dyDescent="0.2">
      <c r="B53" s="490" t="s">
        <v>857</v>
      </c>
      <c r="C53" s="539">
        <f>EmpInst!C85</f>
        <v>5305.3505859375</v>
      </c>
      <c r="D53" s="539">
        <f>EmpInst!D85</f>
        <v>5282.43017578125</v>
      </c>
      <c r="E53" s="539">
        <f>EmpInst!E85</f>
        <v>5271.6748046875</v>
      </c>
      <c r="F53" s="539">
        <f>EmpInst!F85</f>
        <v>5233.42626953125</v>
      </c>
      <c r="G53" s="539">
        <f>EmpInst!G85</f>
        <v>5239.68798828125</v>
      </c>
      <c r="H53" s="539">
        <f>EmpInst!H85</f>
        <v>5444.3603515625</v>
      </c>
      <c r="I53" s="539">
        <f>EmpInst!I85</f>
        <v>5405.615234375</v>
      </c>
      <c r="J53" s="539">
        <f>EmpInst!J85</f>
        <v>5456.64013671875</v>
      </c>
      <c r="K53" s="539">
        <f>EmpInst!K85</f>
        <v>5466.42138671875</v>
      </c>
      <c r="L53" s="539">
        <f>EmpInst!L85</f>
        <v>5312.93603515625</v>
      </c>
      <c r="M53" s="539">
        <f>EmpInst!M85</f>
        <v>5330.89697265625</v>
      </c>
      <c r="N53" s="539">
        <f>EmpInst!N85</f>
        <v>5312.37890625</v>
      </c>
      <c r="O53" s="539">
        <f>EmpInst!O85</f>
        <v>5356.59375</v>
      </c>
      <c r="P53" s="539">
        <f>EmpInst!P85</f>
        <v>5444.14697265625</v>
      </c>
      <c r="Q53" s="539">
        <f>EmpInst!Q85</f>
        <v>5457.455078125</v>
      </c>
      <c r="R53" s="539">
        <f>EmpInst!R85</f>
        <v>5457.40478515625</v>
      </c>
      <c r="S53" s="539">
        <f>EmpInst!S85</f>
        <v>5496.341796875</v>
      </c>
      <c r="T53" s="539">
        <f>EmpInst!T85</f>
        <v>5530.6630859375</v>
      </c>
      <c r="U53" s="532"/>
      <c r="V53" s="532"/>
      <c r="W53" s="532"/>
      <c r="X53" s="475"/>
    </row>
    <row r="54" spans="1:24" s="493" customFormat="1" x14ac:dyDescent="0.2">
      <c r="B54" s="494" t="s">
        <v>858</v>
      </c>
      <c r="C54" s="539">
        <f t="shared" ref="C54:S54" si="6">C46-C53</f>
        <v>4693.0166015625</v>
      </c>
      <c r="D54" s="539">
        <f t="shared" si="6"/>
        <v>5436.81201171875</v>
      </c>
      <c r="E54" s="539">
        <f t="shared" si="6"/>
        <v>5594.5673828125</v>
      </c>
      <c r="F54" s="539">
        <f t="shared" si="6"/>
        <v>5609.19091796875</v>
      </c>
      <c r="G54" s="539">
        <f t="shared" si="6"/>
        <v>5814.17919921875</v>
      </c>
      <c r="H54" s="539">
        <f t="shared" si="6"/>
        <v>6423.1318359375</v>
      </c>
      <c r="I54" s="539">
        <f t="shared" si="6"/>
        <v>6284.251953125</v>
      </c>
      <c r="J54" s="539">
        <f t="shared" si="6"/>
        <v>5957.10205078125</v>
      </c>
      <c r="K54" s="539">
        <f t="shared" si="6"/>
        <v>5468.32080078125</v>
      </c>
      <c r="L54" s="539">
        <f t="shared" si="6"/>
        <v>5094.43115234375</v>
      </c>
      <c r="M54" s="539">
        <f t="shared" si="6"/>
        <v>4774.59521484375</v>
      </c>
      <c r="N54" s="539">
        <f t="shared" si="6"/>
        <v>4640.779296875</v>
      </c>
      <c r="O54" s="539">
        <f t="shared" si="6"/>
        <v>4622.2734375</v>
      </c>
      <c r="P54" s="539">
        <f t="shared" si="6"/>
        <v>4679.59521484375</v>
      </c>
      <c r="Q54" s="539">
        <f t="shared" si="6"/>
        <v>4885.912109375</v>
      </c>
      <c r="R54" s="539">
        <f t="shared" si="6"/>
        <v>5429.04541015625</v>
      </c>
      <c r="S54" s="539">
        <f t="shared" si="6"/>
        <v>5853.06640625</v>
      </c>
      <c r="T54" s="539">
        <f>T46-T53</f>
        <v>6204.7451171875</v>
      </c>
      <c r="U54" s="532"/>
      <c r="V54" s="532"/>
      <c r="W54" s="532"/>
      <c r="X54" s="475"/>
    </row>
    <row r="55" spans="1:24" s="485" customFormat="1" ht="20.100000000000001" customHeight="1" x14ac:dyDescent="0.2">
      <c r="B55" s="485" t="s">
        <v>856</v>
      </c>
      <c r="C55" s="538">
        <f>EmpInst!C50</f>
        <v>7446.8589011799577</v>
      </c>
      <c r="D55" s="538">
        <f>EmpInst!D50</f>
        <v>7461.2740085550004</v>
      </c>
      <c r="E55" s="538">
        <f>EmpInst!E50</f>
        <v>7665.6502830224626</v>
      </c>
      <c r="F55" s="538">
        <f>EmpInst!F50</f>
        <v>7756.1423923969005</v>
      </c>
      <c r="G55" s="538">
        <f>EmpInst!G50</f>
        <v>7916.0361722954704</v>
      </c>
      <c r="H55" s="538">
        <f>EmpInst!H50</f>
        <v>7629.8172726309194</v>
      </c>
      <c r="I55" s="538">
        <f>EmpInst!I50</f>
        <v>7696.3228704346639</v>
      </c>
      <c r="J55" s="538">
        <f>EmpInst!J50</f>
        <v>7939.2577067528928</v>
      </c>
      <c r="K55" s="538">
        <f>EmpInst!K50</f>
        <v>8224.6316392633289</v>
      </c>
      <c r="L55" s="538">
        <f>EmpInst!L50</f>
        <v>8346.9740110483635</v>
      </c>
      <c r="M55" s="538">
        <f>EmpInst!M50</f>
        <v>8488.7974747642638</v>
      </c>
      <c r="N55" s="538">
        <f>EmpInst!N50</f>
        <v>8862.5269499689657</v>
      </c>
      <c r="O55" s="538">
        <f>EmpInst!O50</f>
        <v>9165.1654472929113</v>
      </c>
      <c r="P55" s="538">
        <f>EmpInst!P50</f>
        <v>9238.9525241947485</v>
      </c>
      <c r="Q55" s="538">
        <f>EmpInst!Q50</f>
        <v>9965.5825631009011</v>
      </c>
      <c r="R55" s="538">
        <f>EmpInst!R50</f>
        <v>10376.25811544508</v>
      </c>
      <c r="S55" s="538">
        <f>EmpInst!S50</f>
        <v>10920.766965926259</v>
      </c>
      <c r="T55" s="538">
        <f>EmpInst!T50</f>
        <v>11201.646193269602</v>
      </c>
      <c r="U55" s="532"/>
      <c r="V55" s="532"/>
      <c r="W55" s="532"/>
      <c r="X55" s="475"/>
    </row>
    <row r="56" spans="1:24" s="487" customFormat="1" x14ac:dyDescent="0.2">
      <c r="B56" s="488" t="s">
        <v>851</v>
      </c>
      <c r="C56" s="489"/>
      <c r="D56" s="546">
        <f t="shared" ref="D56:S56" si="7">(D55/C55-1)</f>
        <v>1.9357298918016852E-3</v>
      </c>
      <c r="E56" s="546">
        <f t="shared" si="7"/>
        <v>2.7391605539901942E-2</v>
      </c>
      <c r="F56" s="546">
        <f t="shared" si="7"/>
        <v>1.1804883608486083E-2</v>
      </c>
      <c r="G56" s="546">
        <f t="shared" si="7"/>
        <v>2.0615116614582707E-2</v>
      </c>
      <c r="H56" s="546">
        <f t="shared" si="7"/>
        <v>-3.615684585503276E-2</v>
      </c>
      <c r="I56" s="546">
        <f t="shared" si="7"/>
        <v>8.7165387357712731E-3</v>
      </c>
      <c r="J56" s="546">
        <f t="shared" si="7"/>
        <v>3.1565052611222999E-2</v>
      </c>
      <c r="K56" s="546">
        <f t="shared" si="7"/>
        <v>3.5944661711598824E-2</v>
      </c>
      <c r="L56" s="546">
        <f t="shared" si="7"/>
        <v>1.4875118686287214E-2</v>
      </c>
      <c r="M56" s="546">
        <f t="shared" si="7"/>
        <v>1.6991003389752679E-2</v>
      </c>
      <c r="N56" s="546">
        <f t="shared" si="7"/>
        <v>4.4026197622894836E-2</v>
      </c>
      <c r="O56" s="546">
        <f t="shared" si="7"/>
        <v>3.4148104601815055E-2</v>
      </c>
      <c r="P56" s="546">
        <f t="shared" si="7"/>
        <v>8.0508177758680244E-3</v>
      </c>
      <c r="Q56" s="546">
        <f t="shared" si="7"/>
        <v>7.8648530447934517E-2</v>
      </c>
      <c r="R56" s="546">
        <f t="shared" si="7"/>
        <v>4.1209387383409846E-2</v>
      </c>
      <c r="S56" s="546">
        <f t="shared" si="7"/>
        <v>5.2476417261698272E-2</v>
      </c>
      <c r="T56" s="546">
        <f>(T55/S55-1)</f>
        <v>2.5719734540596839E-2</v>
      </c>
      <c r="U56" s="532"/>
      <c r="V56" s="532"/>
      <c r="W56" s="532"/>
      <c r="X56" s="475"/>
    </row>
    <row r="57" spans="1:24" x14ac:dyDescent="0.2">
      <c r="B57" s="490" t="s">
        <v>504</v>
      </c>
      <c r="C57" s="539">
        <f>(EmpInst!C20+EmpInst!C21+EmpInst!C23+EmpInst!C24+EmpInst!C25)*1000/C48</f>
        <v>5839.5954538675633</v>
      </c>
      <c r="D57" s="539">
        <f>(EmpInst!D20+EmpInst!D21+EmpInst!D23+EmpInst!D24+EmpInst!D25)*1000/D48</f>
        <v>6018.0701492286635</v>
      </c>
      <c r="E57" s="539">
        <f>(EmpInst!E20+EmpInst!E21+EmpInst!E23+EmpInst!E24+EmpInst!E25)*1000/E48</f>
        <v>6274.0696032058104</v>
      </c>
      <c r="F57" s="539">
        <f>(EmpInst!F20+EmpInst!F21+EmpInst!F23+EmpInst!F24+EmpInst!F25)*1000/F48</f>
        <v>6163.8269604169354</v>
      </c>
      <c r="G57" s="539">
        <f>(EmpInst!G20+EmpInst!G21+EmpInst!G23+EmpInst!G24+EmpInst!G25)*1000/G48</f>
        <v>6547.5755726028428</v>
      </c>
      <c r="H57" s="539">
        <f>(EmpInst!H20+EmpInst!H21+EmpInst!H23+EmpInst!H24+EmpInst!H25)*1000/H48</f>
        <v>6257.3136800532038</v>
      </c>
      <c r="I57" s="539">
        <f>(EmpInst!I20+EmpInst!I21+EmpInst!I23+EmpInst!I24+EmpInst!I25)*1000/I48</f>
        <v>6296.2709629454266</v>
      </c>
      <c r="J57" s="539">
        <f>(EmpInst!J20+EmpInst!J21+EmpInst!J23+EmpInst!J24+EmpInst!J25)*1000/J48</f>
        <v>6446.4346742478128</v>
      </c>
      <c r="K57" s="539">
        <f>(EmpInst!K20+EmpInst!K21+EmpInst!K23+EmpInst!K24+EmpInst!K25)*1000/K48</f>
        <v>6606.4617565465533</v>
      </c>
      <c r="L57" s="539">
        <f>(EmpInst!L20+EmpInst!L21+EmpInst!L23+EmpInst!L24+EmpInst!L25)*1000/L48</f>
        <v>6586.3387299313908</v>
      </c>
      <c r="M57" s="539">
        <f>(EmpInst!M20+EmpInst!M21+EmpInst!M23+EmpInst!M24+EmpInst!M25)*1000/M48</f>
        <v>6808.5653155544542</v>
      </c>
      <c r="N57" s="539">
        <f>(EmpInst!N20+EmpInst!N21+EmpInst!N23+EmpInst!N24+EmpInst!N25)*1000/N48</f>
        <v>7200.8397000331051</v>
      </c>
      <c r="O57" s="539">
        <f>(EmpInst!O20+EmpInst!O21+EmpInst!O23+EmpInst!O24+EmpInst!O25)*1000/O48</f>
        <v>7411.0825979339561</v>
      </c>
      <c r="P57" s="539">
        <f>(EmpInst!P20+EmpInst!P21+EmpInst!P23+EmpInst!P24+EmpInst!P25)*1000/P48</f>
        <v>7461.9998458261789</v>
      </c>
      <c r="Q57" s="539">
        <f>(EmpInst!Q20+EmpInst!Q21+EmpInst!Q23+EmpInst!Q24+EmpInst!Q25)*1000/Q48</f>
        <v>7945.0242510946018</v>
      </c>
      <c r="R57" s="539">
        <f>(EmpInst!R20+EmpInst!R21+EmpInst!R23+EmpInst!R24+EmpInst!R25)*1000/R48</f>
        <v>8684.8536518792771</v>
      </c>
      <c r="S57" s="539">
        <f>(EmpInst!S20+EmpInst!S21+EmpInst!S23+EmpInst!S24+EmpInst!S25)*1000/S48</f>
        <v>9143.6561762081401</v>
      </c>
      <c r="T57" s="539">
        <f>(EmpInst!T20+EmpInst!T21+EmpInst!T23+EmpInst!T24+EmpInst!T25)*1000/T48</f>
        <v>9304.8098206325431</v>
      </c>
      <c r="U57" s="532"/>
      <c r="V57" s="532"/>
      <c r="W57" s="532"/>
    </row>
    <row r="58" spans="1:24" s="487" customFormat="1" x14ac:dyDescent="0.2">
      <c r="B58" s="492" t="s">
        <v>851</v>
      </c>
      <c r="C58" s="489"/>
      <c r="D58" s="546">
        <f t="shared" ref="D58:S58" si="8">(D57/C57-1)</f>
        <v>3.0562852644680394E-2</v>
      </c>
      <c r="E58" s="546">
        <f t="shared" si="8"/>
        <v>4.2538462933995325E-2</v>
      </c>
      <c r="F58" s="546">
        <f t="shared" si="8"/>
        <v>-1.7571153933731543E-2</v>
      </c>
      <c r="G58" s="546">
        <f t="shared" si="8"/>
        <v>6.2258174126281762E-2</v>
      </c>
      <c r="H58" s="546">
        <f t="shared" si="8"/>
        <v>-4.4331201576990997E-2</v>
      </c>
      <c r="I58" s="546">
        <f t="shared" si="8"/>
        <v>6.2258798078813626E-3</v>
      </c>
      <c r="J58" s="546">
        <f t="shared" si="8"/>
        <v>2.3849626578354766E-2</v>
      </c>
      <c r="K58" s="546">
        <f t="shared" si="8"/>
        <v>2.4824122229612611E-2</v>
      </c>
      <c r="L58" s="546">
        <f t="shared" si="8"/>
        <v>-3.0459612659108348E-3</v>
      </c>
      <c r="M58" s="546">
        <f t="shared" si="8"/>
        <v>3.374053396512422E-2</v>
      </c>
      <c r="N58" s="546">
        <f t="shared" si="8"/>
        <v>5.7614837531555052E-2</v>
      </c>
      <c r="O58" s="546">
        <f t="shared" si="8"/>
        <v>2.9196997386274903E-2</v>
      </c>
      <c r="P58" s="546">
        <f t="shared" si="8"/>
        <v>6.8704197017608326E-3</v>
      </c>
      <c r="Q58" s="546">
        <f t="shared" si="8"/>
        <v>6.473122691614619E-2</v>
      </c>
      <c r="R58" s="546">
        <f t="shared" si="8"/>
        <v>9.3118583078301898E-2</v>
      </c>
      <c r="S58" s="546">
        <f t="shared" si="8"/>
        <v>5.2827893562672257E-2</v>
      </c>
      <c r="T58" s="546">
        <f>(T57/S57-1)</f>
        <v>1.7624639566361511E-2</v>
      </c>
      <c r="U58" s="532"/>
      <c r="V58" s="532"/>
      <c r="W58" s="532"/>
      <c r="X58" s="475"/>
    </row>
    <row r="59" spans="1:24" x14ac:dyDescent="0.2">
      <c r="B59" s="490" t="s">
        <v>895</v>
      </c>
      <c r="C59" s="539">
        <f>SUM(EmpInst!C26:C29,EmpInst!C22)*1000/C50</f>
        <v>10835.681720071258</v>
      </c>
      <c r="D59" s="539">
        <f>SUM(EmpInst!D26:D29,EmpInst!D22)*1000/D50</f>
        <v>10752.103697669827</v>
      </c>
      <c r="E59" s="539">
        <f>SUM(EmpInst!E26:E29,EmpInst!E22)*1000/E50</f>
        <v>10980.298936783618</v>
      </c>
      <c r="F59" s="539">
        <f>SUM(EmpInst!F26:F29,EmpInst!F22)*1000/F50</f>
        <v>11670.484291750468</v>
      </c>
      <c r="G59" s="539">
        <f>SUM(EmpInst!G26:G29,EmpInst!G22)*1000/G50</f>
        <v>11721.824955371105</v>
      </c>
      <c r="H59" s="539">
        <f>SUM(EmpInst!H26:H29,EmpInst!H22)*1000/H50</f>
        <v>11686.266624303915</v>
      </c>
      <c r="I59" s="539">
        <f>SUM(EmpInst!I26:I29,EmpInst!I22)*1000/I50</f>
        <v>11822.385206759027</v>
      </c>
      <c r="J59" s="539">
        <f>SUM(EmpInst!J26:J29,EmpInst!J22)*1000/J50</f>
        <v>12086.877421202624</v>
      </c>
      <c r="K59" s="539">
        <f>SUM(EmpInst!K26:K29,EmpInst!K22)*1000/K50</f>
        <v>12364.460289741295</v>
      </c>
      <c r="L59" s="539">
        <f>SUM(EmpInst!L26:L29,EmpInst!L22)*1000/L50</f>
        <v>12467.926935660902</v>
      </c>
      <c r="M59" s="539">
        <f>SUM(EmpInst!M26:M29,EmpInst!M22)*1000/M50</f>
        <v>12316.9383561537</v>
      </c>
      <c r="N59" s="539">
        <f>SUM(EmpInst!N26:N29,EmpInst!N22)*1000/N50</f>
        <v>12734.812812019565</v>
      </c>
      <c r="O59" s="539">
        <f>SUM(EmpInst!O26:O29,EmpInst!O22)*1000/O50</f>
        <v>13126.606950273061</v>
      </c>
      <c r="P59" s="539">
        <f>SUM(EmpInst!P26:P29,EmpInst!P22)*1000/P50</f>
        <v>13076.377091094075</v>
      </c>
      <c r="Q59" s="539">
        <f>SUM(EmpInst!Q26:Q29,EmpInst!Q22)*1000/Q50</f>
        <v>14397.656268083945</v>
      </c>
      <c r="R59" s="539">
        <f>SUM(EmpInst!R26:R29,EmpInst!R22)*1000/R50</f>
        <v>14904.656460283888</v>
      </c>
      <c r="S59" s="539">
        <f>SUM(EmpInst!S26:S29,EmpInst!S22)*1000/S50</f>
        <v>15580.019076505527</v>
      </c>
      <c r="T59" s="539">
        <f>SUM(EmpInst!T26:T29,EmpInst!T22)*1000/T50</f>
        <v>16145.364089795698</v>
      </c>
      <c r="U59" s="532"/>
      <c r="V59" s="532"/>
      <c r="W59" s="532"/>
    </row>
    <row r="60" spans="1:24" s="487" customFormat="1" x14ac:dyDescent="0.2">
      <c r="B60" s="492" t="s">
        <v>851</v>
      </c>
      <c r="C60" s="489"/>
      <c r="D60" s="546">
        <f t="shared" ref="D60:S60" si="9">(D59/C59-1)</f>
        <v>-7.7132223482180295E-3</v>
      </c>
      <c r="E60" s="546">
        <f t="shared" si="9"/>
        <v>2.1223310854344257E-2</v>
      </c>
      <c r="F60" s="546">
        <f t="shared" si="9"/>
        <v>6.2856699889540568E-2</v>
      </c>
      <c r="G60" s="546">
        <f t="shared" si="9"/>
        <v>4.3991887857581791E-3</v>
      </c>
      <c r="H60" s="546">
        <f t="shared" si="9"/>
        <v>-3.0335149349672852E-3</v>
      </c>
      <c r="I60" s="546">
        <f t="shared" si="9"/>
        <v>1.1647738908508787E-2</v>
      </c>
      <c r="J60" s="546">
        <f t="shared" si="9"/>
        <v>2.2372153319144328E-2</v>
      </c>
      <c r="K60" s="546">
        <f t="shared" si="9"/>
        <v>2.2965639417484196E-2</v>
      </c>
      <c r="L60" s="546">
        <f t="shared" si="9"/>
        <v>8.3680681157958237E-3</v>
      </c>
      <c r="M60" s="546">
        <f t="shared" si="9"/>
        <v>-1.2110159153671529E-2</v>
      </c>
      <c r="N60" s="546">
        <f t="shared" si="9"/>
        <v>3.3926812311851018E-2</v>
      </c>
      <c r="O60" s="546">
        <f t="shared" si="9"/>
        <v>3.076559852404781E-2</v>
      </c>
      <c r="P60" s="546">
        <f t="shared" si="9"/>
        <v>-3.8265683865806865E-3</v>
      </c>
      <c r="Q60" s="546">
        <f t="shared" si="9"/>
        <v>0.1010432146293605</v>
      </c>
      <c r="R60" s="546">
        <f t="shared" si="9"/>
        <v>3.5214078094351953E-2</v>
      </c>
      <c r="S60" s="546">
        <f t="shared" si="9"/>
        <v>4.5312189383315493E-2</v>
      </c>
      <c r="T60" s="546">
        <f>(T59/S59-1)</f>
        <v>3.6286541788816074E-2</v>
      </c>
      <c r="U60" s="532"/>
      <c r="V60" s="532"/>
      <c r="W60" s="532"/>
      <c r="X60" s="475"/>
    </row>
    <row r="61" spans="1:24" s="487" customFormat="1" x14ac:dyDescent="0.2">
      <c r="B61" s="490" t="s">
        <v>857</v>
      </c>
      <c r="C61" s="539">
        <f>EmpInst!C102*1000/C53</f>
        <v>8886.337661400572</v>
      </c>
      <c r="D61" s="539">
        <f>EmpInst!D102*1000/D53</f>
        <v>9221.4600343100101</v>
      </c>
      <c r="E61" s="539">
        <f>EmpInst!E102*1000/E53</f>
        <v>9402.3850564864733</v>
      </c>
      <c r="F61" s="539">
        <f>EmpInst!F102*1000/F53</f>
        <v>9711.7192043296654</v>
      </c>
      <c r="G61" s="539">
        <f>EmpInst!G102*1000/G53</f>
        <v>9825.342019914302</v>
      </c>
      <c r="H61" s="539">
        <f>EmpInst!H102*1000/H53</f>
        <v>9821.9541616405313</v>
      </c>
      <c r="I61" s="539">
        <f>EmpInst!I102*1000/I53</f>
        <v>10082.354322671556</v>
      </c>
      <c r="J61" s="539">
        <f>EmpInst!J102*1000/J53</f>
        <v>10360.191348717817</v>
      </c>
      <c r="K61" s="539">
        <f>EmpInst!K102*1000/K53</f>
        <v>10632.162212642152</v>
      </c>
      <c r="L61" s="539">
        <f>EmpInst!L102*1000/L53</f>
        <v>10731.949298646719</v>
      </c>
      <c r="M61" s="539">
        <f>EmpInst!M102*1000/M53</f>
        <v>10719.223878852617</v>
      </c>
      <c r="N61" s="539">
        <f>EmpInst!N102*1000/N53</f>
        <v>11064.084548986044</v>
      </c>
      <c r="O61" s="539">
        <f>EmpInst!O102*1000/O53</f>
        <v>11302.020436261384</v>
      </c>
      <c r="P61" s="539">
        <f>EmpInst!P102*1000/P53</f>
        <v>11210.2861328012</v>
      </c>
      <c r="Q61" s="539">
        <f>EmpInst!Q102*1000/Q53</f>
        <v>12107.456221188262</v>
      </c>
      <c r="R61" s="539">
        <f>EmpInst!R102*1000/R53</f>
        <v>12597.21359445242</v>
      </c>
      <c r="S61" s="539">
        <f>EmpInst!S102*1000/S53</f>
        <v>13327.816406295808</v>
      </c>
      <c r="T61" s="539">
        <f>EmpInst!T102*1000/T53</f>
        <v>13945.759428216164</v>
      </c>
      <c r="U61" s="532"/>
      <c r="V61" s="532"/>
      <c r="W61" s="532"/>
      <c r="X61" s="475"/>
    </row>
    <row r="62" spans="1:24" s="493" customFormat="1" x14ac:dyDescent="0.2">
      <c r="B62" s="494" t="s">
        <v>858</v>
      </c>
      <c r="C62" s="539">
        <f>(EmpInst!C33-EmpInst!C102)*1000/C54</f>
        <v>5819.5602716719432</v>
      </c>
      <c r="D62" s="539">
        <f>(EmpInst!D33-EmpInst!D102)*1000/D54</f>
        <v>5751.0696171956388</v>
      </c>
      <c r="E62" s="539">
        <f>(EmpInst!E33-EmpInst!E102)*1000/E54</f>
        <v>6029.1518156302927</v>
      </c>
      <c r="F62" s="539">
        <f>(EmpInst!F33-EmpInst!F102)*1000/F54</f>
        <v>5931.5713964499009</v>
      </c>
      <c r="G62" s="539">
        <f>(EmpInst!G33-EmpInst!G102)*1000/G54</f>
        <v>6195.3862623188752</v>
      </c>
      <c r="H62" s="539">
        <f>(EmpInst!H33-EmpInst!H102)*1000/H54</f>
        <v>5771.723204415438</v>
      </c>
      <c r="I62" s="539">
        <f>(EmpInst!I33-EmpInst!I102)*1000/I54</f>
        <v>5643.8959365502242</v>
      </c>
      <c r="J62" s="539">
        <f>(EmpInst!J33-EmpInst!J102)*1000/J54</f>
        <v>5721.7090452613475</v>
      </c>
      <c r="K62" s="539">
        <f>(EmpInst!K33-EmpInst!K102)*1000/K54</f>
        <v>5817.9373184734768</v>
      </c>
      <c r="L62" s="539">
        <f>(EmpInst!L33-EmpInst!L102)*1000/L54</f>
        <v>5859.7049186769982</v>
      </c>
      <c r="M62" s="539">
        <f>(EmpInst!M33-EmpInst!M102)*1000/M54</f>
        <v>5998.4977047812972</v>
      </c>
      <c r="N62" s="539">
        <f>(EmpInst!N33-EmpInst!N102)*1000/N54</f>
        <v>6342.3665627279224</v>
      </c>
      <c r="O62" s="539">
        <f>(EmpInst!O33-EmpInst!O102)*1000/O54</f>
        <v>6688.8376762652306</v>
      </c>
      <c r="P62" s="539">
        <f>(EmpInst!P33-EmpInst!P102)*1000/P54</f>
        <v>6945.5426447787841</v>
      </c>
      <c r="Q62" s="539">
        <f>(EmpInst!Q33-EmpInst!Q102)*1000/Q54</f>
        <v>7573.1573597080569</v>
      </c>
      <c r="R62" s="539">
        <f>(EmpInst!R33-EmpInst!R102)*1000/R54</f>
        <v>8143.7011661001279</v>
      </c>
      <c r="S62" s="539">
        <f>(EmpInst!S33-EmpInst!S102)*1000/S54</f>
        <v>8660.4190511784363</v>
      </c>
      <c r="T62" s="539">
        <f>(EmpInst!T33-EmpInst!T102)*1000/T54</f>
        <v>8755.6527663823326</v>
      </c>
      <c r="U62" s="532"/>
      <c r="V62" s="532"/>
      <c r="W62" s="532"/>
      <c r="X62" s="475"/>
    </row>
    <row r="63" spans="1:24" s="485" customFormat="1" x14ac:dyDescent="0.2">
      <c r="B63" s="485" t="s">
        <v>977</v>
      </c>
      <c r="C63" s="538">
        <f>EmpInst!C68</f>
        <v>11654.052636174938</v>
      </c>
      <c r="D63" s="538">
        <f>EmpInst!D68</f>
        <v>11762.031500662042</v>
      </c>
      <c r="E63" s="538">
        <f>EmpInst!E68</f>
        <v>12117.317016341371</v>
      </c>
      <c r="F63" s="538">
        <f>EmpInst!F68</f>
        <v>12181.577161481602</v>
      </c>
      <c r="G63" s="538">
        <f>EmpInst!G68</f>
        <v>12366.247357380244</v>
      </c>
      <c r="H63" s="538">
        <f>EmpInst!H68</f>
        <v>11509.65917135828</v>
      </c>
      <c r="I63" s="538">
        <f>EmpInst!I68</f>
        <v>11137.836271249193</v>
      </c>
      <c r="J63" s="538">
        <f>EmpInst!J68</f>
        <v>11152.578107312931</v>
      </c>
      <c r="K63" s="538">
        <f>EmpInst!K68</f>
        <v>10509.947941782961</v>
      </c>
      <c r="L63" s="538">
        <f>EmpInst!L68</f>
        <v>10189.31603461411</v>
      </c>
      <c r="M63" s="538">
        <f>EmpInst!M68</f>
        <v>10250.319286042532</v>
      </c>
      <c r="N63" s="538">
        <f>EmpInst!N68</f>
        <v>10427.044183817754</v>
      </c>
      <c r="O63" s="538">
        <f>EmpInst!O68</f>
        <v>10226.872971263507</v>
      </c>
      <c r="P63" s="538">
        <f>EmpInst!P68</f>
        <v>10023.98440530792</v>
      </c>
      <c r="Q63" s="538">
        <f>EmpInst!Q68</f>
        <v>10400.314138883474</v>
      </c>
      <c r="R63" s="538">
        <f>EmpInst!R68</f>
        <v>10595.935912124192</v>
      </c>
      <c r="S63" s="538">
        <f>EmpInst!S68</f>
        <v>11301.235217099591</v>
      </c>
      <c r="T63" s="538">
        <f>EmpInst!T68</f>
        <v>11490.052003746014</v>
      </c>
      <c r="U63" s="532"/>
      <c r="V63" s="532"/>
      <c r="W63" s="532"/>
      <c r="X63" s="475"/>
    </row>
    <row r="64" spans="1:24" s="493" customFormat="1" ht="20.100000000000001" customHeight="1" x14ac:dyDescent="0.2">
      <c r="A64" s="495"/>
      <c r="B64" s="540" t="s">
        <v>851</v>
      </c>
      <c r="C64" s="496"/>
      <c r="D64" s="547">
        <f t="shared" ref="D64:S64" si="10">(D63/C63-1)</f>
        <v>9.265348961264408E-3</v>
      </c>
      <c r="E64" s="547">
        <f t="shared" si="10"/>
        <v>3.0206135365249631E-2</v>
      </c>
      <c r="F64" s="547">
        <f t="shared" si="10"/>
        <v>5.3031661260962704E-3</v>
      </c>
      <c r="G64" s="547">
        <f t="shared" si="10"/>
        <v>1.515979363350195E-2</v>
      </c>
      <c r="H64" s="547">
        <f t="shared" si="10"/>
        <v>-6.9268239690413957E-2</v>
      </c>
      <c r="I64" s="547">
        <f t="shared" si="10"/>
        <v>-3.2305291978963813E-2</v>
      </c>
      <c r="J64" s="547">
        <f t="shared" si="10"/>
        <v>1.3235816818202295E-3</v>
      </c>
      <c r="K64" s="547">
        <f t="shared" si="10"/>
        <v>-5.7621669119590102E-2</v>
      </c>
      <c r="L64" s="547">
        <f t="shared" si="10"/>
        <v>-3.0507468633042212E-2</v>
      </c>
      <c r="M64" s="547">
        <f t="shared" si="10"/>
        <v>5.986981974176464E-3</v>
      </c>
      <c r="N64" s="547">
        <f t="shared" si="10"/>
        <v>1.7240916389391181E-2</v>
      </c>
      <c r="O64" s="547">
        <f t="shared" si="10"/>
        <v>-1.9197311244245285E-2</v>
      </c>
      <c r="P64" s="547">
        <f t="shared" si="10"/>
        <v>-1.9838768558647746E-2</v>
      </c>
      <c r="Q64" s="547">
        <f t="shared" si="10"/>
        <v>3.75429288752962E-2</v>
      </c>
      <c r="R64" s="547">
        <f t="shared" si="10"/>
        <v>1.8809217743659401E-2</v>
      </c>
      <c r="S64" s="547">
        <f t="shared" si="10"/>
        <v>6.6563190908730752E-2</v>
      </c>
      <c r="T64" s="547">
        <f>(T63/S63-1)</f>
        <v>1.6707623814494976E-2</v>
      </c>
      <c r="U64" s="532"/>
      <c r="V64" s="532"/>
      <c r="W64" s="532"/>
      <c r="X64" s="475"/>
    </row>
    <row r="65" spans="1:24" ht="20.100000000000001" hidden="1" customHeight="1" outlineLevel="1" x14ac:dyDescent="0.2">
      <c r="B65" s="490" t="s">
        <v>857</v>
      </c>
      <c r="C65" s="491">
        <f>EmpInst!C137</f>
        <v>13906.782473396475</v>
      </c>
      <c r="D65" s="491">
        <f>EmpInst!D137</f>
        <v>14536.807424749182</v>
      </c>
      <c r="E65" s="491">
        <f>EmpInst!E137</f>
        <v>14862.624334883649</v>
      </c>
      <c r="F65" s="491">
        <f>EmpInst!F137</f>
        <v>15252.950612943136</v>
      </c>
      <c r="G65" s="491">
        <f>EmpInst!G137</f>
        <v>15348.920488053975</v>
      </c>
      <c r="H65" s="491">
        <f>EmpInst!H137</f>
        <v>14816.520600395123</v>
      </c>
      <c r="I65" s="491">
        <f>EmpInst!I137</f>
        <v>14590.813504721797</v>
      </c>
      <c r="J65" s="491">
        <f>EmpInst!J137</f>
        <v>14553.35592961114</v>
      </c>
      <c r="K65" s="491">
        <f>EmpInst!K137</f>
        <v>13586.440860161081</v>
      </c>
      <c r="L65" s="491">
        <f>EmpInst!L137</f>
        <v>13100.702473330495</v>
      </c>
      <c r="M65" s="491">
        <f>EmpInst!M137</f>
        <v>12943.584481011769</v>
      </c>
      <c r="N65" s="491">
        <f>EmpInst!N137</f>
        <v>13017.246559253261</v>
      </c>
      <c r="O65" s="491">
        <f>EmpInst!O137</f>
        <v>12611.264683106092</v>
      </c>
      <c r="P65" s="491">
        <f>EmpInst!P137</f>
        <v>12162.821822058555</v>
      </c>
      <c r="Q65" s="491">
        <f>EmpInst!Q137</f>
        <v>12635.623389382179</v>
      </c>
      <c r="R65" s="491">
        <f>EmpInst!R137</f>
        <v>12863.911675392243</v>
      </c>
      <c r="S65" s="491">
        <f>EmpInst!S137</f>
        <v>13792.143775965351</v>
      </c>
      <c r="T65" s="491">
        <f>EmpInst!T137</f>
        <v>14304.817193584648</v>
      </c>
      <c r="U65" s="532"/>
      <c r="V65" s="532"/>
      <c r="W65" s="532"/>
    </row>
    <row r="66" spans="1:24" s="487" customFormat="1" hidden="1" outlineLevel="1" x14ac:dyDescent="0.2">
      <c r="B66" s="492" t="s">
        <v>851</v>
      </c>
      <c r="C66" s="489"/>
      <c r="D66" s="489">
        <f t="shared" ref="D66:T66" si="11">(D65/C65-1)*100</f>
        <v>4.5303430362698016</v>
      </c>
      <c r="E66" s="489">
        <f t="shared" si="11"/>
        <v>2.2413237006893016</v>
      </c>
      <c r="F66" s="489">
        <f t="shared" si="11"/>
        <v>2.6262271673203941</v>
      </c>
      <c r="G66" s="489">
        <f t="shared" si="11"/>
        <v>0.62918891922065789</v>
      </c>
      <c r="H66" s="489">
        <f t="shared" si="11"/>
        <v>-3.4686471147805986</v>
      </c>
      <c r="I66" s="489">
        <f t="shared" si="11"/>
        <v>-1.5233474967618732</v>
      </c>
      <c r="J66" s="489">
        <f t="shared" si="11"/>
        <v>-0.25672026510745738</v>
      </c>
      <c r="K66" s="489">
        <f t="shared" si="11"/>
        <v>-6.6439319846683276</v>
      </c>
      <c r="L66" s="489">
        <f t="shared" si="11"/>
        <v>-3.5751702144076192</v>
      </c>
      <c r="M66" s="489">
        <f t="shared" si="11"/>
        <v>-1.1993096754817301</v>
      </c>
      <c r="N66" s="489">
        <f t="shared" si="11"/>
        <v>0.56910107358247863</v>
      </c>
      <c r="O66" s="489">
        <f t="shared" si="11"/>
        <v>-3.1187999266909294</v>
      </c>
      <c r="P66" s="489">
        <f t="shared" si="11"/>
        <v>-3.5558912790742192</v>
      </c>
      <c r="Q66" s="489">
        <f t="shared" si="11"/>
        <v>3.8872687131381589</v>
      </c>
      <c r="R66" s="489">
        <f t="shared" si="11"/>
        <v>1.8067037848080947</v>
      </c>
      <c r="S66" s="489">
        <f t="shared" si="11"/>
        <v>7.2157841564533642</v>
      </c>
      <c r="T66" s="489">
        <f t="shared" si="11"/>
        <v>3.7171409024367774</v>
      </c>
      <c r="U66" s="532"/>
      <c r="V66" s="532"/>
      <c r="W66" s="532"/>
      <c r="X66" s="475"/>
    </row>
    <row r="67" spans="1:24" hidden="1" outlineLevel="1" x14ac:dyDescent="0.2">
      <c r="B67" s="490" t="s">
        <v>858</v>
      </c>
      <c r="C67" s="491">
        <f>EmpInst!C206</f>
        <v>9113.8192696286533</v>
      </c>
      <c r="D67" s="491">
        <f>EmpInst!D206</f>
        <v>9070.3080765711038</v>
      </c>
      <c r="E67" s="491">
        <f>EmpInst!E206</f>
        <v>9531.5651883889132</v>
      </c>
      <c r="F67" s="491">
        <f>EmpInst!F206</f>
        <v>9320.0694989959684</v>
      </c>
      <c r="G67" s="491">
        <f>EmpInst!G206</f>
        <v>9676.3616472792964</v>
      </c>
      <c r="H67" s="491">
        <f>EmpInst!H206</f>
        <v>8706.5220769267489</v>
      </c>
      <c r="I67" s="491">
        <f>EmpInst!I206</f>
        <v>8164.9848606009773</v>
      </c>
      <c r="J67" s="491">
        <f>EmpInst!J206</f>
        <v>8037.9224868918955</v>
      </c>
      <c r="K67" s="491">
        <f>EmpInst!K206</f>
        <v>7432.6273725964302</v>
      </c>
      <c r="L67" s="491">
        <f>EmpInst!L206</f>
        <v>7152.9768043420409</v>
      </c>
      <c r="M67" s="491">
        <f>EmpInst!M206</f>
        <v>7242.0335076099209</v>
      </c>
      <c r="N67" s="491">
        <f>EmpInst!N206</f>
        <v>7458.2938774179511</v>
      </c>
      <c r="O67" s="491">
        <f>EmpInst!O206</f>
        <v>7462.1153414805631</v>
      </c>
      <c r="P67" s="491">
        <f>EmpInst!P206</f>
        <v>7534.7442807338566</v>
      </c>
      <c r="Q67" s="491">
        <f>EmpInst!Q206</f>
        <v>7905.0459088551124</v>
      </c>
      <c r="R67" s="491">
        <f>EmpInst!R206</f>
        <v>8316.6484511403232</v>
      </c>
      <c r="S67" s="491">
        <f>EmpInst!S206</f>
        <v>8962.2394138677682</v>
      </c>
      <c r="T67" s="491">
        <f>EmpInst!T206</f>
        <v>8981.111094042064</v>
      </c>
      <c r="U67" s="532"/>
      <c r="V67" s="532"/>
      <c r="W67" s="532"/>
    </row>
    <row r="68" spans="1:24" s="493" customFormat="1" ht="20.100000000000001" hidden="1" customHeight="1" outlineLevel="1" x14ac:dyDescent="0.2">
      <c r="A68" s="495"/>
      <c r="B68" s="540" t="s">
        <v>851</v>
      </c>
      <c r="C68" s="496"/>
      <c r="D68" s="496">
        <f t="shared" ref="D68:T68" si="12">(D67/C67-1)*100</f>
        <v>-0.477419968185544</v>
      </c>
      <c r="E68" s="496">
        <f t="shared" si="12"/>
        <v>5.0853522055028133</v>
      </c>
      <c r="F68" s="496">
        <f t="shared" si="12"/>
        <v>-2.2188977907907859</v>
      </c>
      <c r="G68" s="496">
        <f t="shared" si="12"/>
        <v>3.8228486206214551</v>
      </c>
      <c r="H68" s="496">
        <f t="shared" si="12"/>
        <v>-10.022771013578613</v>
      </c>
      <c r="I68" s="496">
        <f t="shared" si="12"/>
        <v>-6.219902867540017</v>
      </c>
      <c r="J68" s="496">
        <f t="shared" si="12"/>
        <v>-1.5561862744192467</v>
      </c>
      <c r="K68" s="496">
        <f t="shared" si="12"/>
        <v>-7.5304920554107095</v>
      </c>
      <c r="L68" s="496">
        <f t="shared" si="12"/>
        <v>-3.7624725986592722</v>
      </c>
      <c r="M68" s="496">
        <f t="shared" si="12"/>
        <v>1.2450299463269587</v>
      </c>
      <c r="N68" s="496">
        <f t="shared" si="12"/>
        <v>2.9861829495926084</v>
      </c>
      <c r="O68" s="496">
        <f t="shared" si="12"/>
        <v>5.1237778041746118E-2</v>
      </c>
      <c r="P68" s="496">
        <f t="shared" si="12"/>
        <v>0.97330228667951157</v>
      </c>
      <c r="Q68" s="496">
        <f t="shared" si="12"/>
        <v>4.9145878655511455</v>
      </c>
      <c r="R68" s="496">
        <f t="shared" si="12"/>
        <v>5.2068330409585695</v>
      </c>
      <c r="S68" s="496">
        <f t="shared" si="12"/>
        <v>7.7626337883612839</v>
      </c>
      <c r="T68" s="496">
        <f t="shared" si="12"/>
        <v>0.21056880209084916</v>
      </c>
      <c r="U68" s="532"/>
      <c r="V68" s="532"/>
      <c r="W68" s="532"/>
      <c r="X68" s="475"/>
    </row>
    <row r="69" spans="1:24" s="470" customFormat="1" ht="24.95" hidden="1" customHeight="1" outlineLevel="1" x14ac:dyDescent="0.2">
      <c r="A69" s="48" t="str">
        <f>CONCATENATE(A$1," (continued)")</f>
        <v>Table S1    Palau summary economic indicators, FY2000-FY2021 (continued)</v>
      </c>
      <c r="B69" s="563"/>
      <c r="C69" s="563"/>
      <c r="D69" s="563"/>
      <c r="E69" s="563"/>
      <c r="F69" s="563"/>
      <c r="G69" s="563"/>
      <c r="H69" s="563"/>
      <c r="I69" s="563"/>
      <c r="J69" s="563"/>
      <c r="K69" s="563"/>
      <c r="L69" s="563"/>
      <c r="M69" s="563"/>
      <c r="N69" s="563"/>
      <c r="O69" s="563"/>
      <c r="P69" s="563"/>
      <c r="Q69" s="563"/>
      <c r="R69" s="563"/>
      <c r="S69" s="563"/>
      <c r="T69" s="563"/>
      <c r="U69" s="532"/>
      <c r="V69" s="532"/>
      <c r="W69" s="532"/>
    </row>
    <row r="70" spans="1:24" ht="21" customHeight="1" collapsed="1" x14ac:dyDescent="0.25">
      <c r="A70" s="514" t="s">
        <v>1012</v>
      </c>
      <c r="B70" s="515"/>
      <c r="C70" s="516"/>
      <c r="D70" s="516"/>
      <c r="E70" s="516"/>
      <c r="F70" s="516"/>
      <c r="G70" s="516"/>
      <c r="H70" s="516"/>
      <c r="I70" s="516"/>
      <c r="J70" s="516"/>
      <c r="K70" s="516"/>
      <c r="L70" s="516"/>
      <c r="M70" s="516"/>
      <c r="N70" s="516"/>
      <c r="O70" s="516"/>
      <c r="P70" s="516"/>
      <c r="Q70" s="516"/>
      <c r="R70" s="516"/>
      <c r="S70" s="516"/>
      <c r="T70" s="516"/>
      <c r="U70" s="532"/>
      <c r="V70" s="532"/>
      <c r="W70" s="532"/>
    </row>
    <row r="71" spans="1:24" x14ac:dyDescent="0.2">
      <c r="B71" s="497" t="s">
        <v>227</v>
      </c>
      <c r="C71" s="498"/>
      <c r="D71" s="498"/>
      <c r="E71" s="498"/>
      <c r="F71" s="498"/>
      <c r="G71" s="498" t="e">
        <f>#REF!</f>
        <v>#REF!</v>
      </c>
      <c r="H71" s="498" t="e">
        <f>#REF!</f>
        <v>#REF!</v>
      </c>
      <c r="I71" s="498" t="e">
        <f>#REF!</f>
        <v>#REF!</v>
      </c>
      <c r="J71" s="498" t="e">
        <f>#REF!</f>
        <v>#REF!</v>
      </c>
      <c r="K71" s="498" t="e">
        <f>#REF!</f>
        <v>#REF!</v>
      </c>
      <c r="L71" s="498" t="e">
        <f>#REF!</f>
        <v>#REF!</v>
      </c>
      <c r="M71" s="498" t="e">
        <f>#REF!</f>
        <v>#REF!</v>
      </c>
      <c r="N71" s="498" t="e">
        <f>#REF!</f>
        <v>#REF!</v>
      </c>
      <c r="O71" s="498" t="e">
        <f>#REF!</f>
        <v>#REF!</v>
      </c>
      <c r="P71" s="498" t="e">
        <f>#REF!</f>
        <v>#REF!</v>
      </c>
      <c r="Q71" s="498" t="e">
        <f>#REF!</f>
        <v>#REF!</v>
      </c>
      <c r="R71" s="498" t="e">
        <f>#REF!</f>
        <v>#REF!</v>
      </c>
      <c r="S71" s="498" t="e">
        <f>#REF!</f>
        <v>#REF!</v>
      </c>
      <c r="T71" s="498" t="e">
        <f>#REF!</f>
        <v>#REF!</v>
      </c>
      <c r="U71" s="532"/>
      <c r="V71" s="532"/>
      <c r="W71" s="532"/>
    </row>
    <row r="72" spans="1:24" x14ac:dyDescent="0.2">
      <c r="B72" s="499" t="s">
        <v>978</v>
      </c>
      <c r="C72" s="498"/>
      <c r="D72" s="498"/>
      <c r="E72" s="498"/>
      <c r="F72" s="498"/>
      <c r="G72" s="498" t="e">
        <f>#REF!</f>
        <v>#REF!</v>
      </c>
      <c r="H72" s="498" t="e">
        <f>#REF!</f>
        <v>#REF!</v>
      </c>
      <c r="I72" s="498" t="e">
        <f>#REF!</f>
        <v>#REF!</v>
      </c>
      <c r="J72" s="498" t="e">
        <f>#REF!</f>
        <v>#REF!</v>
      </c>
      <c r="K72" s="498" t="e">
        <f>#REF!</f>
        <v>#REF!</v>
      </c>
      <c r="L72" s="498" t="e">
        <f>#REF!</f>
        <v>#REF!</v>
      </c>
      <c r="M72" s="498" t="e">
        <f>#REF!</f>
        <v>#REF!</v>
      </c>
      <c r="N72" s="498" t="e">
        <f>#REF!</f>
        <v>#REF!</v>
      </c>
      <c r="O72" s="498" t="e">
        <f>#REF!</f>
        <v>#REF!</v>
      </c>
      <c r="P72" s="498" t="e">
        <f>#REF!</f>
        <v>#REF!</v>
      </c>
      <c r="Q72" s="498" t="e">
        <f>#REF!</f>
        <v>#REF!</v>
      </c>
      <c r="R72" s="498" t="e">
        <f>#REF!</f>
        <v>#REF!</v>
      </c>
      <c r="S72" s="498" t="e">
        <f>#REF!</f>
        <v>#REF!</v>
      </c>
      <c r="T72" s="498" t="e">
        <f>#REF!</f>
        <v>#REF!</v>
      </c>
      <c r="U72" s="532"/>
      <c r="V72" s="532"/>
      <c r="W72" s="532"/>
    </row>
    <row r="73" spans="1:24" x14ac:dyDescent="0.2">
      <c r="B73" s="499" t="s">
        <v>256</v>
      </c>
      <c r="C73" s="498"/>
      <c r="D73" s="498"/>
      <c r="E73" s="498"/>
      <c r="F73" s="498"/>
      <c r="G73" s="498" t="e">
        <f>#REF!</f>
        <v>#REF!</v>
      </c>
      <c r="H73" s="498" t="e">
        <f>#REF!</f>
        <v>#REF!</v>
      </c>
      <c r="I73" s="498" t="e">
        <f>#REF!</f>
        <v>#REF!</v>
      </c>
      <c r="J73" s="498" t="e">
        <f>#REF!</f>
        <v>#REF!</v>
      </c>
      <c r="K73" s="498" t="e">
        <f>#REF!</f>
        <v>#REF!</v>
      </c>
      <c r="L73" s="498" t="e">
        <f>#REF!</f>
        <v>#REF!</v>
      </c>
      <c r="M73" s="498" t="e">
        <f>#REF!</f>
        <v>#REF!</v>
      </c>
      <c r="N73" s="498" t="e">
        <f>#REF!</f>
        <v>#REF!</v>
      </c>
      <c r="O73" s="498" t="e">
        <f>#REF!</f>
        <v>#REF!</v>
      </c>
      <c r="P73" s="498" t="e">
        <f>#REF!</f>
        <v>#REF!</v>
      </c>
      <c r="Q73" s="498" t="e">
        <f>#REF!</f>
        <v>#REF!</v>
      </c>
      <c r="R73" s="498" t="e">
        <f>#REF!</f>
        <v>#REF!</v>
      </c>
      <c r="S73" s="498" t="e">
        <f>#REF!</f>
        <v>#REF!</v>
      </c>
      <c r="T73" s="498" t="e">
        <f>#REF!</f>
        <v>#REF!</v>
      </c>
      <c r="U73" s="532"/>
      <c r="V73" s="532"/>
      <c r="W73" s="532"/>
    </row>
    <row r="74" spans="1:24" x14ac:dyDescent="0.2">
      <c r="B74" s="499" t="s">
        <v>979</v>
      </c>
      <c r="C74" s="498"/>
      <c r="D74" s="498"/>
      <c r="E74" s="498"/>
      <c r="F74" s="498"/>
      <c r="G74" s="498" t="e">
        <f>#REF!</f>
        <v>#REF!</v>
      </c>
      <c r="H74" s="498" t="e">
        <f>#REF!</f>
        <v>#REF!</v>
      </c>
      <c r="I74" s="498" t="e">
        <f>#REF!</f>
        <v>#REF!</v>
      </c>
      <c r="J74" s="498" t="e">
        <f>#REF!</f>
        <v>#REF!</v>
      </c>
      <c r="K74" s="498" t="e">
        <f>#REF!</f>
        <v>#REF!</v>
      </c>
      <c r="L74" s="498" t="e">
        <f>#REF!</f>
        <v>#REF!</v>
      </c>
      <c r="M74" s="498" t="e">
        <f>#REF!</f>
        <v>#REF!</v>
      </c>
      <c r="N74" s="498" t="e">
        <f>#REF!</f>
        <v>#REF!</v>
      </c>
      <c r="O74" s="498" t="e">
        <f>#REF!</f>
        <v>#REF!</v>
      </c>
      <c r="P74" s="498" t="e">
        <f>#REF!</f>
        <v>#REF!</v>
      </c>
      <c r="Q74" s="498" t="e">
        <f>#REF!</f>
        <v>#REF!</v>
      </c>
      <c r="R74" s="498" t="e">
        <f>#REF!</f>
        <v>#REF!</v>
      </c>
      <c r="S74" s="498" t="e">
        <f>#REF!</f>
        <v>#REF!</v>
      </c>
      <c r="T74" s="498" t="e">
        <f>#REF!</f>
        <v>#REF!</v>
      </c>
      <c r="U74" s="532"/>
      <c r="V74" s="532"/>
      <c r="W74" s="532"/>
    </row>
    <row r="75" spans="1:24" x14ac:dyDescent="0.2">
      <c r="B75" s="497" t="s">
        <v>232</v>
      </c>
      <c r="C75" s="498"/>
      <c r="D75" s="498"/>
      <c r="E75" s="498"/>
      <c r="F75" s="498"/>
      <c r="G75" s="498" t="e">
        <f>#REF!</f>
        <v>#REF!</v>
      </c>
      <c r="H75" s="498" t="e">
        <f>#REF!</f>
        <v>#REF!</v>
      </c>
      <c r="I75" s="498" t="e">
        <f>#REF!</f>
        <v>#REF!</v>
      </c>
      <c r="J75" s="498" t="e">
        <f>#REF!</f>
        <v>#REF!</v>
      </c>
      <c r="K75" s="498" t="e">
        <f>#REF!</f>
        <v>#REF!</v>
      </c>
      <c r="L75" s="498" t="e">
        <f>#REF!</f>
        <v>#REF!</v>
      </c>
      <c r="M75" s="498" t="e">
        <f>#REF!</f>
        <v>#REF!</v>
      </c>
      <c r="N75" s="498" t="e">
        <f>#REF!</f>
        <v>#REF!</v>
      </c>
      <c r="O75" s="498" t="e">
        <f>#REF!</f>
        <v>#REF!</v>
      </c>
      <c r="P75" s="498" t="e">
        <f>#REF!</f>
        <v>#REF!</v>
      </c>
      <c r="Q75" s="498" t="e">
        <f>#REF!</f>
        <v>#REF!</v>
      </c>
      <c r="R75" s="498" t="e">
        <f>#REF!</f>
        <v>#REF!</v>
      </c>
      <c r="S75" s="498" t="e">
        <f>#REF!</f>
        <v>#REF!</v>
      </c>
      <c r="T75" s="498" t="e">
        <f>#REF!</f>
        <v>#REF!</v>
      </c>
      <c r="U75" s="532"/>
      <c r="V75" s="532"/>
      <c r="W75" s="532"/>
    </row>
    <row r="76" spans="1:24" x14ac:dyDescent="0.2">
      <c r="B76" s="526" t="s">
        <v>62</v>
      </c>
      <c r="C76" s="498"/>
      <c r="D76" s="498"/>
      <c r="E76" s="498"/>
      <c r="F76" s="498"/>
      <c r="G76" s="498" t="e">
        <f>#REF!</f>
        <v>#REF!</v>
      </c>
      <c r="H76" s="498" t="e">
        <f>#REF!</f>
        <v>#REF!</v>
      </c>
      <c r="I76" s="498" t="e">
        <f>#REF!</f>
        <v>#REF!</v>
      </c>
      <c r="J76" s="498" t="e">
        <f>#REF!</f>
        <v>#REF!</v>
      </c>
      <c r="K76" s="498" t="e">
        <f>#REF!</f>
        <v>#REF!</v>
      </c>
      <c r="L76" s="498" t="e">
        <f>#REF!</f>
        <v>#REF!</v>
      </c>
      <c r="M76" s="498" t="e">
        <f>#REF!</f>
        <v>#REF!</v>
      </c>
      <c r="N76" s="498" t="e">
        <f>#REF!</f>
        <v>#REF!</v>
      </c>
      <c r="O76" s="498" t="e">
        <f>#REF!</f>
        <v>#REF!</v>
      </c>
      <c r="P76" s="498" t="e">
        <f>#REF!</f>
        <v>#REF!</v>
      </c>
      <c r="Q76" s="498" t="e">
        <f>#REF!</f>
        <v>#REF!</v>
      </c>
      <c r="R76" s="498" t="e">
        <f>#REF!</f>
        <v>#REF!</v>
      </c>
      <c r="S76" s="498" t="e">
        <f>#REF!</f>
        <v>#REF!</v>
      </c>
      <c r="T76" s="498" t="e">
        <f>#REF!</f>
        <v>#REF!</v>
      </c>
      <c r="U76" s="532"/>
      <c r="V76" s="532"/>
      <c r="W76" s="532"/>
    </row>
    <row r="77" spans="1:24" x14ac:dyDescent="0.2">
      <c r="B77" s="499" t="s">
        <v>258</v>
      </c>
      <c r="C77" s="498"/>
      <c r="D77" s="498"/>
      <c r="E77" s="498"/>
      <c r="F77" s="498"/>
      <c r="G77" s="498" t="e">
        <f>#REF!</f>
        <v>#REF!</v>
      </c>
      <c r="H77" s="498" t="e">
        <f>#REF!</f>
        <v>#REF!</v>
      </c>
      <c r="I77" s="498" t="e">
        <f>#REF!</f>
        <v>#REF!</v>
      </c>
      <c r="J77" s="498" t="e">
        <f>#REF!</f>
        <v>#REF!</v>
      </c>
      <c r="K77" s="498" t="e">
        <f>#REF!</f>
        <v>#REF!</v>
      </c>
      <c r="L77" s="498" t="e">
        <f>#REF!</f>
        <v>#REF!</v>
      </c>
      <c r="M77" s="498" t="e">
        <f>#REF!</f>
        <v>#REF!</v>
      </c>
      <c r="N77" s="498" t="e">
        <f>#REF!</f>
        <v>#REF!</v>
      </c>
      <c r="O77" s="498" t="e">
        <f>#REF!</f>
        <v>#REF!</v>
      </c>
      <c r="P77" s="498" t="e">
        <f>#REF!</f>
        <v>#REF!</v>
      </c>
      <c r="Q77" s="498" t="e">
        <f>#REF!</f>
        <v>#REF!</v>
      </c>
      <c r="R77" s="498" t="e">
        <f>#REF!</f>
        <v>#REF!</v>
      </c>
      <c r="S77" s="498" t="e">
        <f>#REF!</f>
        <v>#REF!</v>
      </c>
      <c r="T77" s="498" t="e">
        <f>#REF!</f>
        <v>#REF!</v>
      </c>
      <c r="U77" s="532"/>
      <c r="V77" s="532"/>
      <c r="W77" s="532"/>
    </row>
    <row r="78" spans="1:24" x14ac:dyDescent="0.2">
      <c r="B78" s="499" t="s">
        <v>980</v>
      </c>
      <c r="C78" s="498"/>
      <c r="D78" s="498"/>
      <c r="E78" s="498"/>
      <c r="F78" s="498"/>
      <c r="G78" s="498" t="e">
        <f t="shared" ref="G78:S78" si="13">G75-G76-G77</f>
        <v>#REF!</v>
      </c>
      <c r="H78" s="498" t="e">
        <f t="shared" si="13"/>
        <v>#REF!</v>
      </c>
      <c r="I78" s="498" t="e">
        <f t="shared" si="13"/>
        <v>#REF!</v>
      </c>
      <c r="J78" s="498" t="e">
        <f t="shared" si="13"/>
        <v>#REF!</v>
      </c>
      <c r="K78" s="498" t="e">
        <f t="shared" si="13"/>
        <v>#REF!</v>
      </c>
      <c r="L78" s="498" t="e">
        <f t="shared" si="13"/>
        <v>#REF!</v>
      </c>
      <c r="M78" s="498" t="e">
        <f t="shared" si="13"/>
        <v>#REF!</v>
      </c>
      <c r="N78" s="498" t="e">
        <f t="shared" si="13"/>
        <v>#REF!</v>
      </c>
      <c r="O78" s="498" t="e">
        <f t="shared" si="13"/>
        <v>#REF!</v>
      </c>
      <c r="P78" s="498" t="e">
        <f t="shared" si="13"/>
        <v>#REF!</v>
      </c>
      <c r="Q78" s="498" t="e">
        <f t="shared" si="13"/>
        <v>#REF!</v>
      </c>
      <c r="R78" s="498" t="e">
        <f t="shared" si="13"/>
        <v>#REF!</v>
      </c>
      <c r="S78" s="498" t="e">
        <f t="shared" si="13"/>
        <v>#REF!</v>
      </c>
      <c r="T78" s="498" t="e">
        <f>T75-T76-T77</f>
        <v>#REF!</v>
      </c>
      <c r="U78" s="532"/>
      <c r="V78" s="532"/>
      <c r="W78" s="532"/>
    </row>
    <row r="79" spans="1:24" x14ac:dyDescent="0.2">
      <c r="B79" s="482" t="s">
        <v>240</v>
      </c>
      <c r="C79" s="498"/>
      <c r="D79" s="498"/>
      <c r="E79" s="498"/>
      <c r="F79" s="498"/>
      <c r="G79" s="498" t="e">
        <f>#REF!</f>
        <v>#REF!</v>
      </c>
      <c r="H79" s="498" t="e">
        <f>#REF!</f>
        <v>#REF!</v>
      </c>
      <c r="I79" s="498" t="e">
        <f>#REF!</f>
        <v>#REF!</v>
      </c>
      <c r="J79" s="498" t="e">
        <f>#REF!</f>
        <v>#REF!</v>
      </c>
      <c r="K79" s="498" t="e">
        <f>#REF!</f>
        <v>#REF!</v>
      </c>
      <c r="L79" s="498" t="e">
        <f>#REF!</f>
        <v>#REF!</v>
      </c>
      <c r="M79" s="498" t="e">
        <f>#REF!</f>
        <v>#REF!</v>
      </c>
      <c r="N79" s="498" t="e">
        <f>#REF!</f>
        <v>#REF!</v>
      </c>
      <c r="O79" s="498" t="e">
        <f>#REF!</f>
        <v>#REF!</v>
      </c>
      <c r="P79" s="498" t="e">
        <f>#REF!</f>
        <v>#REF!</v>
      </c>
      <c r="Q79" s="498" t="e">
        <f>#REF!</f>
        <v>#REF!</v>
      </c>
      <c r="R79" s="498" t="e">
        <f>#REF!</f>
        <v>#REF!</v>
      </c>
      <c r="S79" s="498" t="e">
        <f>#REF!</f>
        <v>#REF!</v>
      </c>
      <c r="T79" s="498" t="e">
        <f>#REF!</f>
        <v>#REF!</v>
      </c>
      <c r="U79" s="532"/>
      <c r="V79" s="532"/>
      <c r="W79" s="532"/>
    </row>
    <row r="80" spans="1:24" x14ac:dyDescent="0.2">
      <c r="B80" s="490" t="s">
        <v>981</v>
      </c>
      <c r="C80" s="498"/>
      <c r="D80" s="498"/>
      <c r="E80" s="498"/>
      <c r="F80" s="498"/>
      <c r="G80" s="498" t="e">
        <f>#REF!</f>
        <v>#REF!</v>
      </c>
      <c r="H80" s="498" t="e">
        <f>#REF!</f>
        <v>#REF!</v>
      </c>
      <c r="I80" s="498" t="e">
        <f>#REF!</f>
        <v>#REF!</v>
      </c>
      <c r="J80" s="498" t="e">
        <f>#REF!</f>
        <v>#REF!</v>
      </c>
      <c r="K80" s="498" t="e">
        <f>#REF!</f>
        <v>#REF!</v>
      </c>
      <c r="L80" s="498" t="e">
        <f>#REF!</f>
        <v>#REF!</v>
      </c>
      <c r="M80" s="498" t="e">
        <f>#REF!</f>
        <v>#REF!</v>
      </c>
      <c r="N80" s="498" t="e">
        <f>#REF!</f>
        <v>#REF!</v>
      </c>
      <c r="O80" s="498" t="e">
        <f>#REF!</f>
        <v>#REF!</v>
      </c>
      <c r="P80" s="498" t="e">
        <f>#REF!</f>
        <v>#REF!</v>
      </c>
      <c r="Q80" s="498" t="e">
        <f>#REF!</f>
        <v>#REF!</v>
      </c>
      <c r="R80" s="498" t="e">
        <f>#REF!</f>
        <v>#REF!</v>
      </c>
      <c r="S80" s="498" t="e">
        <f>#REF!</f>
        <v>#REF!</v>
      </c>
      <c r="T80" s="498" t="e">
        <f>#REF!</f>
        <v>#REF!</v>
      </c>
      <c r="U80" s="532"/>
      <c r="V80" s="532"/>
      <c r="W80" s="532"/>
    </row>
    <row r="81" spans="1:23" x14ac:dyDescent="0.2">
      <c r="B81" s="490" t="s">
        <v>982</v>
      </c>
      <c r="C81" s="498"/>
      <c r="D81" s="498"/>
      <c r="E81" s="498"/>
      <c r="F81" s="498"/>
      <c r="G81" s="498" t="e">
        <f>#REF!</f>
        <v>#REF!</v>
      </c>
      <c r="H81" s="498" t="e">
        <f>#REF!</f>
        <v>#REF!</v>
      </c>
      <c r="I81" s="498" t="e">
        <f>#REF!</f>
        <v>#REF!</v>
      </c>
      <c r="J81" s="498" t="e">
        <f>#REF!</f>
        <v>#REF!</v>
      </c>
      <c r="K81" s="498" t="e">
        <f>#REF!</f>
        <v>#REF!</v>
      </c>
      <c r="L81" s="498" t="e">
        <f>#REF!</f>
        <v>#REF!</v>
      </c>
      <c r="M81" s="498" t="e">
        <f>#REF!</f>
        <v>#REF!</v>
      </c>
      <c r="N81" s="498" t="e">
        <f>#REF!</f>
        <v>#REF!</v>
      </c>
      <c r="O81" s="498" t="e">
        <f>#REF!</f>
        <v>#REF!</v>
      </c>
      <c r="P81" s="498" t="e">
        <f>#REF!</f>
        <v>#REF!</v>
      </c>
      <c r="Q81" s="498" t="e">
        <f>#REF!</f>
        <v>#REF!</v>
      </c>
      <c r="R81" s="498" t="e">
        <f>#REF!</f>
        <v>#REF!</v>
      </c>
      <c r="S81" s="498" t="e">
        <f>#REF!</f>
        <v>#REF!</v>
      </c>
      <c r="T81" s="498" t="e">
        <f>#REF!</f>
        <v>#REF!</v>
      </c>
      <c r="U81" s="532"/>
      <c r="V81" s="532"/>
      <c r="W81" s="532"/>
    </row>
    <row r="82" spans="1:23" s="484" customFormat="1" ht="20.100000000000001" customHeight="1" x14ac:dyDescent="0.2">
      <c r="B82" s="549" t="s">
        <v>983</v>
      </c>
      <c r="C82" s="550"/>
      <c r="D82" s="550"/>
      <c r="E82" s="550"/>
      <c r="F82" s="550"/>
      <c r="G82" s="513" t="e">
        <f>#REF!</f>
        <v>#REF!</v>
      </c>
      <c r="H82" s="513" t="e">
        <f>#REF!</f>
        <v>#REF!</v>
      </c>
      <c r="I82" s="513" t="e">
        <f>#REF!</f>
        <v>#REF!</v>
      </c>
      <c r="J82" s="513" t="e">
        <f>#REF!</f>
        <v>#REF!</v>
      </c>
      <c r="K82" s="513" t="e">
        <f>#REF!</f>
        <v>#REF!</v>
      </c>
      <c r="L82" s="513" t="e">
        <f>#REF!</f>
        <v>#REF!</v>
      </c>
      <c r="M82" s="513" t="e">
        <f>#REF!</f>
        <v>#REF!</v>
      </c>
      <c r="N82" s="513" t="e">
        <f>#REF!</f>
        <v>#REF!</v>
      </c>
      <c r="O82" s="513" t="e">
        <f>#REF!</f>
        <v>#REF!</v>
      </c>
      <c r="P82" s="513" t="e">
        <f>#REF!</f>
        <v>#REF!</v>
      </c>
      <c r="Q82" s="513" t="e">
        <f>#REF!</f>
        <v>#REF!</v>
      </c>
      <c r="R82" s="513" t="e">
        <f>#REF!</f>
        <v>#REF!</v>
      </c>
      <c r="S82" s="513" t="e">
        <f>#REF!</f>
        <v>#REF!</v>
      </c>
      <c r="T82" s="513" t="e">
        <f>#REF!</f>
        <v>#REF!</v>
      </c>
      <c r="U82" s="532"/>
      <c r="V82" s="532"/>
      <c r="W82" s="532"/>
    </row>
    <row r="83" spans="1:23" s="470" customFormat="1" ht="20.100000000000001" customHeight="1" x14ac:dyDescent="0.2">
      <c r="B83" s="501" t="s">
        <v>247</v>
      </c>
      <c r="C83" s="502"/>
      <c r="D83" s="502"/>
      <c r="E83" s="502"/>
      <c r="F83" s="502"/>
      <c r="G83" s="502" t="e">
        <f>#REF!</f>
        <v>#REF!</v>
      </c>
      <c r="H83" s="502" t="e">
        <f>#REF!</f>
        <v>#REF!</v>
      </c>
      <c r="I83" s="502" t="e">
        <f>#REF!</f>
        <v>#REF!</v>
      </c>
      <c r="J83" s="502" t="e">
        <f>#REF!</f>
        <v>#REF!</v>
      </c>
      <c r="K83" s="502" t="e">
        <f>#REF!</f>
        <v>#REF!</v>
      </c>
      <c r="L83" s="502" t="e">
        <f>#REF!</f>
        <v>#REF!</v>
      </c>
      <c r="M83" s="502" t="e">
        <f>#REF!</f>
        <v>#REF!</v>
      </c>
      <c r="N83" s="502" t="e">
        <f>#REF!</f>
        <v>#REF!</v>
      </c>
      <c r="O83" s="502" t="e">
        <f>#REF!</f>
        <v>#REF!</v>
      </c>
      <c r="P83" s="502" t="e">
        <f>#REF!</f>
        <v>#REF!</v>
      </c>
      <c r="Q83" s="502" t="e">
        <f>#REF!</f>
        <v>#REF!</v>
      </c>
      <c r="R83" s="502" t="e">
        <f>#REF!</f>
        <v>#REF!</v>
      </c>
      <c r="S83" s="502" t="e">
        <f>#REF!</f>
        <v>#REF!</v>
      </c>
      <c r="T83" s="502" t="e">
        <f>#REF!</f>
        <v>#REF!</v>
      </c>
      <c r="U83" s="532"/>
      <c r="V83" s="532"/>
      <c r="W83" s="532"/>
    </row>
    <row r="84" spans="1:23" x14ac:dyDescent="0.2">
      <c r="B84" s="503" t="s">
        <v>254</v>
      </c>
      <c r="C84" s="478"/>
      <c r="D84" s="478"/>
      <c r="E84" s="478"/>
      <c r="F84" s="478"/>
      <c r="G84" s="478"/>
      <c r="H84" s="478"/>
      <c r="I84" s="478"/>
      <c r="J84" s="478"/>
      <c r="K84" s="478"/>
      <c r="L84" s="478"/>
      <c r="M84" s="478"/>
      <c r="N84" s="478"/>
      <c r="O84" s="478"/>
      <c r="P84" s="478"/>
      <c r="Q84" s="478"/>
      <c r="R84" s="478"/>
      <c r="S84" s="478"/>
      <c r="T84" s="478"/>
      <c r="U84" s="532"/>
      <c r="V84" s="532"/>
      <c r="W84" s="532"/>
    </row>
    <row r="85" spans="1:23" s="485" customFormat="1" x14ac:dyDescent="0.2">
      <c r="B85" s="504" t="s">
        <v>227</v>
      </c>
      <c r="C85" s="498"/>
      <c r="D85" s="498"/>
      <c r="E85" s="498"/>
      <c r="F85" s="498"/>
      <c r="G85" s="548" t="e">
        <f t="shared" ref="G85:T91" si="14">G71/G$4</f>
        <v>#REF!</v>
      </c>
      <c r="H85" s="548" t="e">
        <f t="shared" si="14"/>
        <v>#REF!</v>
      </c>
      <c r="I85" s="548" t="e">
        <f t="shared" si="14"/>
        <v>#REF!</v>
      </c>
      <c r="J85" s="548" t="e">
        <f t="shared" si="14"/>
        <v>#REF!</v>
      </c>
      <c r="K85" s="548" t="e">
        <f t="shared" si="14"/>
        <v>#REF!</v>
      </c>
      <c r="L85" s="548" t="e">
        <f t="shared" si="14"/>
        <v>#REF!</v>
      </c>
      <c r="M85" s="548" t="e">
        <f t="shared" si="14"/>
        <v>#REF!</v>
      </c>
      <c r="N85" s="548" t="e">
        <f t="shared" si="14"/>
        <v>#REF!</v>
      </c>
      <c r="O85" s="548" t="e">
        <f t="shared" si="14"/>
        <v>#REF!</v>
      </c>
      <c r="P85" s="548" t="e">
        <f t="shared" si="14"/>
        <v>#REF!</v>
      </c>
      <c r="Q85" s="548" t="e">
        <f t="shared" si="14"/>
        <v>#REF!</v>
      </c>
      <c r="R85" s="548" t="e">
        <f t="shared" si="14"/>
        <v>#REF!</v>
      </c>
      <c r="S85" s="548" t="e">
        <f t="shared" si="14"/>
        <v>#REF!</v>
      </c>
      <c r="T85" s="548" t="e">
        <f t="shared" si="14"/>
        <v>#REF!</v>
      </c>
      <c r="U85" s="532"/>
      <c r="V85" s="532"/>
      <c r="W85" s="532"/>
    </row>
    <row r="86" spans="1:23" x14ac:dyDescent="0.2">
      <c r="B86" s="505" t="s">
        <v>255</v>
      </c>
      <c r="C86" s="498"/>
      <c r="D86" s="498"/>
      <c r="E86" s="498"/>
      <c r="F86" s="498"/>
      <c r="G86" s="548" t="e">
        <f t="shared" si="14"/>
        <v>#REF!</v>
      </c>
      <c r="H86" s="548" t="e">
        <f t="shared" si="14"/>
        <v>#REF!</v>
      </c>
      <c r="I86" s="548" t="e">
        <f t="shared" si="14"/>
        <v>#REF!</v>
      </c>
      <c r="J86" s="548" t="e">
        <f t="shared" si="14"/>
        <v>#REF!</v>
      </c>
      <c r="K86" s="548" t="e">
        <f t="shared" si="14"/>
        <v>#REF!</v>
      </c>
      <c r="L86" s="548" t="e">
        <f t="shared" si="14"/>
        <v>#REF!</v>
      </c>
      <c r="M86" s="548" t="e">
        <f t="shared" si="14"/>
        <v>#REF!</v>
      </c>
      <c r="N86" s="548" t="e">
        <f t="shared" si="14"/>
        <v>#REF!</v>
      </c>
      <c r="O86" s="548" t="e">
        <f t="shared" si="14"/>
        <v>#REF!</v>
      </c>
      <c r="P86" s="548" t="e">
        <f t="shared" si="14"/>
        <v>#REF!</v>
      </c>
      <c r="Q86" s="548" t="e">
        <f t="shared" si="14"/>
        <v>#REF!</v>
      </c>
      <c r="R86" s="548" t="e">
        <f t="shared" si="14"/>
        <v>#REF!</v>
      </c>
      <c r="S86" s="548" t="e">
        <f t="shared" si="14"/>
        <v>#REF!</v>
      </c>
      <c r="T86" s="548" t="e">
        <f t="shared" si="14"/>
        <v>#REF!</v>
      </c>
      <c r="U86" s="532"/>
      <c r="V86" s="532"/>
      <c r="W86" s="532"/>
    </row>
    <row r="87" spans="1:23" x14ac:dyDescent="0.2">
      <c r="B87" s="505" t="s">
        <v>568</v>
      </c>
      <c r="C87" s="498"/>
      <c r="D87" s="498"/>
      <c r="E87" s="498"/>
      <c r="F87" s="498"/>
      <c r="G87" s="548" t="e">
        <f t="shared" si="14"/>
        <v>#REF!</v>
      </c>
      <c r="H87" s="548" t="e">
        <f t="shared" si="14"/>
        <v>#REF!</v>
      </c>
      <c r="I87" s="548" t="e">
        <f t="shared" si="14"/>
        <v>#REF!</v>
      </c>
      <c r="J87" s="548" t="e">
        <f t="shared" si="14"/>
        <v>#REF!</v>
      </c>
      <c r="K87" s="548" t="e">
        <f t="shared" si="14"/>
        <v>#REF!</v>
      </c>
      <c r="L87" s="548" t="e">
        <f t="shared" si="14"/>
        <v>#REF!</v>
      </c>
      <c r="M87" s="548" t="e">
        <f t="shared" si="14"/>
        <v>#REF!</v>
      </c>
      <c r="N87" s="548" t="e">
        <f t="shared" si="14"/>
        <v>#REF!</v>
      </c>
      <c r="O87" s="548" t="e">
        <f t="shared" si="14"/>
        <v>#REF!</v>
      </c>
      <c r="P87" s="548" t="e">
        <f t="shared" si="14"/>
        <v>#REF!</v>
      </c>
      <c r="Q87" s="548" t="e">
        <f t="shared" si="14"/>
        <v>#REF!</v>
      </c>
      <c r="R87" s="548" t="e">
        <f t="shared" si="14"/>
        <v>#REF!</v>
      </c>
      <c r="S87" s="548" t="e">
        <f t="shared" si="14"/>
        <v>#REF!</v>
      </c>
      <c r="T87" s="548" t="e">
        <f t="shared" si="14"/>
        <v>#REF!</v>
      </c>
      <c r="U87" s="532"/>
      <c r="V87" s="532"/>
      <c r="W87" s="532"/>
    </row>
    <row r="88" spans="1:23" x14ac:dyDescent="0.2">
      <c r="B88" s="505" t="s">
        <v>256</v>
      </c>
      <c r="C88" s="498"/>
      <c r="D88" s="498"/>
      <c r="E88" s="498"/>
      <c r="F88" s="498"/>
      <c r="G88" s="548" t="e">
        <f t="shared" si="14"/>
        <v>#REF!</v>
      </c>
      <c r="H88" s="548" t="e">
        <f t="shared" si="14"/>
        <v>#REF!</v>
      </c>
      <c r="I88" s="548" t="e">
        <f t="shared" si="14"/>
        <v>#REF!</v>
      </c>
      <c r="J88" s="548" t="e">
        <f t="shared" si="14"/>
        <v>#REF!</v>
      </c>
      <c r="K88" s="548" t="e">
        <f t="shared" si="14"/>
        <v>#REF!</v>
      </c>
      <c r="L88" s="548" t="e">
        <f t="shared" si="14"/>
        <v>#REF!</v>
      </c>
      <c r="M88" s="548" t="e">
        <f t="shared" si="14"/>
        <v>#REF!</v>
      </c>
      <c r="N88" s="548" t="e">
        <f t="shared" si="14"/>
        <v>#REF!</v>
      </c>
      <c r="O88" s="548" t="e">
        <f t="shared" si="14"/>
        <v>#REF!</v>
      </c>
      <c r="P88" s="548" t="e">
        <f t="shared" si="14"/>
        <v>#REF!</v>
      </c>
      <c r="Q88" s="548" t="e">
        <f t="shared" si="14"/>
        <v>#REF!</v>
      </c>
      <c r="R88" s="548" t="e">
        <f t="shared" si="14"/>
        <v>#REF!</v>
      </c>
      <c r="S88" s="548" t="e">
        <f t="shared" si="14"/>
        <v>#REF!</v>
      </c>
      <c r="T88" s="548" t="e">
        <f t="shared" si="14"/>
        <v>#REF!</v>
      </c>
      <c r="U88" s="532"/>
      <c r="V88" s="532"/>
      <c r="W88" s="532"/>
    </row>
    <row r="89" spans="1:23" s="485" customFormat="1" x14ac:dyDescent="0.2">
      <c r="B89" s="504" t="s">
        <v>232</v>
      </c>
      <c r="C89" s="498"/>
      <c r="D89" s="498"/>
      <c r="E89" s="498"/>
      <c r="F89" s="498"/>
      <c r="G89" s="548" t="e">
        <f t="shared" si="14"/>
        <v>#REF!</v>
      </c>
      <c r="H89" s="548" t="e">
        <f t="shared" si="14"/>
        <v>#REF!</v>
      </c>
      <c r="I89" s="548" t="e">
        <f t="shared" si="14"/>
        <v>#REF!</v>
      </c>
      <c r="J89" s="548" t="e">
        <f t="shared" si="14"/>
        <v>#REF!</v>
      </c>
      <c r="K89" s="548" t="e">
        <f t="shared" si="14"/>
        <v>#REF!</v>
      </c>
      <c r="L89" s="548" t="e">
        <f t="shared" si="14"/>
        <v>#REF!</v>
      </c>
      <c r="M89" s="548" t="e">
        <f t="shared" si="14"/>
        <v>#REF!</v>
      </c>
      <c r="N89" s="548" t="e">
        <f t="shared" si="14"/>
        <v>#REF!</v>
      </c>
      <c r="O89" s="548" t="e">
        <f t="shared" si="14"/>
        <v>#REF!</v>
      </c>
      <c r="P89" s="548" t="e">
        <f t="shared" si="14"/>
        <v>#REF!</v>
      </c>
      <c r="Q89" s="548" t="e">
        <f t="shared" si="14"/>
        <v>#REF!</v>
      </c>
      <c r="R89" s="548" t="e">
        <f t="shared" si="14"/>
        <v>#REF!</v>
      </c>
      <c r="S89" s="548" t="e">
        <f t="shared" si="14"/>
        <v>#REF!</v>
      </c>
      <c r="T89" s="548" t="e">
        <f t="shared" si="14"/>
        <v>#REF!</v>
      </c>
      <c r="U89" s="532"/>
      <c r="V89" s="532"/>
      <c r="W89" s="532"/>
    </row>
    <row r="90" spans="1:23" x14ac:dyDescent="0.2">
      <c r="B90" s="526" t="s">
        <v>62</v>
      </c>
      <c r="C90" s="498"/>
      <c r="D90" s="498"/>
      <c r="E90" s="498"/>
      <c r="F90" s="498"/>
      <c r="G90" s="548" t="e">
        <f t="shared" si="14"/>
        <v>#REF!</v>
      </c>
      <c r="H90" s="548" t="e">
        <f t="shared" si="14"/>
        <v>#REF!</v>
      </c>
      <c r="I90" s="548" t="e">
        <f t="shared" si="14"/>
        <v>#REF!</v>
      </c>
      <c r="J90" s="548" t="e">
        <f t="shared" si="14"/>
        <v>#REF!</v>
      </c>
      <c r="K90" s="548" t="e">
        <f t="shared" si="14"/>
        <v>#REF!</v>
      </c>
      <c r="L90" s="548" t="e">
        <f t="shared" si="14"/>
        <v>#REF!</v>
      </c>
      <c r="M90" s="548" t="e">
        <f t="shared" si="14"/>
        <v>#REF!</v>
      </c>
      <c r="N90" s="548" t="e">
        <f t="shared" si="14"/>
        <v>#REF!</v>
      </c>
      <c r="O90" s="548" t="e">
        <f t="shared" si="14"/>
        <v>#REF!</v>
      </c>
      <c r="P90" s="548" t="e">
        <f t="shared" si="14"/>
        <v>#REF!</v>
      </c>
      <c r="Q90" s="548" t="e">
        <f t="shared" si="14"/>
        <v>#REF!</v>
      </c>
      <c r="R90" s="548" t="e">
        <f t="shared" si="14"/>
        <v>#REF!</v>
      </c>
      <c r="S90" s="548" t="e">
        <f t="shared" si="14"/>
        <v>#REF!</v>
      </c>
      <c r="T90" s="548" t="e">
        <f t="shared" si="14"/>
        <v>#REF!</v>
      </c>
      <c r="U90" s="532"/>
      <c r="V90" s="532"/>
      <c r="W90" s="532"/>
    </row>
    <row r="91" spans="1:23" x14ac:dyDescent="0.2">
      <c r="B91" s="499" t="s">
        <v>258</v>
      </c>
      <c r="C91" s="498"/>
      <c r="D91" s="498"/>
      <c r="E91" s="498"/>
      <c r="F91" s="498"/>
      <c r="G91" s="548" t="e">
        <f t="shared" si="14"/>
        <v>#REF!</v>
      </c>
      <c r="H91" s="548" t="e">
        <f t="shared" si="14"/>
        <v>#REF!</v>
      </c>
      <c r="I91" s="548" t="e">
        <f t="shared" si="14"/>
        <v>#REF!</v>
      </c>
      <c r="J91" s="548" t="e">
        <f t="shared" si="14"/>
        <v>#REF!</v>
      </c>
      <c r="K91" s="548" t="e">
        <f t="shared" si="14"/>
        <v>#REF!</v>
      </c>
      <c r="L91" s="548" t="e">
        <f t="shared" si="14"/>
        <v>#REF!</v>
      </c>
      <c r="M91" s="548" t="e">
        <f t="shared" si="14"/>
        <v>#REF!</v>
      </c>
      <c r="N91" s="548" t="e">
        <f t="shared" si="14"/>
        <v>#REF!</v>
      </c>
      <c r="O91" s="548" t="e">
        <f t="shared" si="14"/>
        <v>#REF!</v>
      </c>
      <c r="P91" s="548" t="e">
        <f t="shared" si="14"/>
        <v>#REF!</v>
      </c>
      <c r="Q91" s="548" t="e">
        <f t="shared" si="14"/>
        <v>#REF!</v>
      </c>
      <c r="R91" s="548" t="e">
        <f t="shared" si="14"/>
        <v>#REF!</v>
      </c>
      <c r="S91" s="548" t="e">
        <f t="shared" si="14"/>
        <v>#REF!</v>
      </c>
      <c r="T91" s="548" t="e">
        <f t="shared" si="14"/>
        <v>#REF!</v>
      </c>
      <c r="U91" s="532"/>
      <c r="V91" s="532"/>
      <c r="W91" s="532"/>
    </row>
    <row r="92" spans="1:23" s="508" customFormat="1" ht="20.100000000000001" customHeight="1" x14ac:dyDescent="0.2">
      <c r="B92" s="561" t="s">
        <v>259</v>
      </c>
      <c r="C92" s="513"/>
      <c r="D92" s="513"/>
      <c r="E92" s="513"/>
      <c r="F92" s="513"/>
      <c r="G92" s="562" t="e">
        <f t="shared" ref="G92:S92" si="15">G80/G$4</f>
        <v>#REF!</v>
      </c>
      <c r="H92" s="562" t="e">
        <f t="shared" si="15"/>
        <v>#REF!</v>
      </c>
      <c r="I92" s="562" t="e">
        <f t="shared" si="15"/>
        <v>#REF!</v>
      </c>
      <c r="J92" s="562" t="e">
        <f t="shared" si="15"/>
        <v>#REF!</v>
      </c>
      <c r="K92" s="562" t="e">
        <f t="shared" si="15"/>
        <v>#REF!</v>
      </c>
      <c r="L92" s="562" t="e">
        <f t="shared" si="15"/>
        <v>#REF!</v>
      </c>
      <c r="M92" s="562" t="e">
        <f t="shared" si="15"/>
        <v>#REF!</v>
      </c>
      <c r="N92" s="562" t="e">
        <f t="shared" si="15"/>
        <v>#REF!</v>
      </c>
      <c r="O92" s="562" t="e">
        <f t="shared" si="15"/>
        <v>#REF!</v>
      </c>
      <c r="P92" s="562" t="e">
        <f t="shared" si="15"/>
        <v>#REF!</v>
      </c>
      <c r="Q92" s="562" t="e">
        <f t="shared" si="15"/>
        <v>#REF!</v>
      </c>
      <c r="R92" s="562" t="e">
        <f t="shared" si="15"/>
        <v>#REF!</v>
      </c>
      <c r="S92" s="562" t="e">
        <f t="shared" si="15"/>
        <v>#REF!</v>
      </c>
      <c r="T92" s="562" t="e">
        <f>T80/T$4</f>
        <v>#REF!</v>
      </c>
      <c r="U92" s="532"/>
      <c r="V92" s="532"/>
      <c r="W92" s="532"/>
    </row>
    <row r="93" spans="1:23" s="508" customFormat="1" ht="20.100000000000001" customHeight="1" x14ac:dyDescent="0.2">
      <c r="B93" s="507" t="s">
        <v>247</v>
      </c>
      <c r="C93" s="502"/>
      <c r="D93" s="502"/>
      <c r="E93" s="502"/>
      <c r="F93" s="502"/>
      <c r="G93" s="565" t="e">
        <f t="shared" ref="G93:S93" si="16">G83/G$4</f>
        <v>#REF!</v>
      </c>
      <c r="H93" s="565" t="e">
        <f t="shared" si="16"/>
        <v>#REF!</v>
      </c>
      <c r="I93" s="565" t="e">
        <f t="shared" si="16"/>
        <v>#REF!</v>
      </c>
      <c r="J93" s="565" t="e">
        <f t="shared" si="16"/>
        <v>#REF!</v>
      </c>
      <c r="K93" s="565" t="e">
        <f t="shared" si="16"/>
        <v>#REF!</v>
      </c>
      <c r="L93" s="565" t="e">
        <f t="shared" si="16"/>
        <v>#REF!</v>
      </c>
      <c r="M93" s="565" t="e">
        <f t="shared" si="16"/>
        <v>#REF!</v>
      </c>
      <c r="N93" s="565" t="e">
        <f t="shared" si="16"/>
        <v>#REF!</v>
      </c>
      <c r="O93" s="565" t="e">
        <f t="shared" si="16"/>
        <v>#REF!</v>
      </c>
      <c r="P93" s="565" t="e">
        <f t="shared" si="16"/>
        <v>#REF!</v>
      </c>
      <c r="Q93" s="565" t="e">
        <f t="shared" si="16"/>
        <v>#REF!</v>
      </c>
      <c r="R93" s="565" t="e">
        <f t="shared" si="16"/>
        <v>#REF!</v>
      </c>
      <c r="S93" s="565" t="e">
        <f t="shared" si="16"/>
        <v>#REF!</v>
      </c>
      <c r="T93" s="565" t="e">
        <f>T83/T$4</f>
        <v>#REF!</v>
      </c>
      <c r="U93" s="532"/>
      <c r="V93" s="532"/>
      <c r="W93" s="532"/>
    </row>
    <row r="94" spans="1:23" s="470" customFormat="1" ht="24.95" customHeight="1" x14ac:dyDescent="0.2">
      <c r="A94" s="48"/>
      <c r="B94" s="472"/>
      <c r="C94" s="473" t="str">
        <f t="shared" ref="C94:T94" si="17">C2</f>
        <v>FY00</v>
      </c>
      <c r="D94" s="473" t="str">
        <f t="shared" si="17"/>
        <v>FY01</v>
      </c>
      <c r="E94" s="473" t="str">
        <f t="shared" si="17"/>
        <v>FY02</v>
      </c>
      <c r="F94" s="473" t="str">
        <f t="shared" si="17"/>
        <v>FY03</v>
      </c>
      <c r="G94" s="473" t="str">
        <f t="shared" si="17"/>
        <v>FY04</v>
      </c>
      <c r="H94" s="473" t="str">
        <f t="shared" si="17"/>
        <v>FY05</v>
      </c>
      <c r="I94" s="473" t="str">
        <f t="shared" si="17"/>
        <v>FY06</v>
      </c>
      <c r="J94" s="473" t="str">
        <f t="shared" si="17"/>
        <v>FY07</v>
      </c>
      <c r="K94" s="473" t="str">
        <f t="shared" si="17"/>
        <v>FY08</v>
      </c>
      <c r="L94" s="473" t="str">
        <f t="shared" si="17"/>
        <v>FY09</v>
      </c>
      <c r="M94" s="473" t="str">
        <f t="shared" si="17"/>
        <v>FY10</v>
      </c>
      <c r="N94" s="473" t="str">
        <f t="shared" si="17"/>
        <v>FY11</v>
      </c>
      <c r="O94" s="473" t="str">
        <f t="shared" si="17"/>
        <v>FY12</v>
      </c>
      <c r="P94" s="473" t="str">
        <f t="shared" si="17"/>
        <v>FY13</v>
      </c>
      <c r="Q94" s="473" t="str">
        <f t="shared" si="17"/>
        <v>FY14</v>
      </c>
      <c r="R94" s="473" t="str">
        <f t="shared" si="17"/>
        <v>FY15</v>
      </c>
      <c r="S94" s="473" t="str">
        <f t="shared" si="17"/>
        <v>FY16</v>
      </c>
      <c r="T94" s="473" t="str">
        <f t="shared" si="17"/>
        <v>FY17</v>
      </c>
      <c r="U94" s="532"/>
      <c r="V94" s="532"/>
      <c r="W94" s="532"/>
    </row>
    <row r="95" spans="1:23" ht="21" customHeight="1" x14ac:dyDescent="0.25">
      <c r="A95" s="514" t="s">
        <v>984</v>
      </c>
      <c r="B95" s="515"/>
      <c r="C95" s="516"/>
      <c r="D95" s="516"/>
      <c r="E95" s="516"/>
      <c r="F95" s="516"/>
      <c r="G95" s="516"/>
      <c r="H95" s="516"/>
      <c r="I95" s="516"/>
      <c r="J95" s="516"/>
      <c r="K95" s="516"/>
      <c r="L95" s="516"/>
      <c r="M95" s="516"/>
      <c r="N95" s="516"/>
      <c r="O95" s="516"/>
      <c r="P95" s="516"/>
      <c r="Q95" s="516"/>
      <c r="R95" s="516"/>
      <c r="S95" s="516"/>
      <c r="T95" s="516"/>
      <c r="U95" s="532"/>
      <c r="V95" s="532"/>
      <c r="W95" s="532"/>
    </row>
    <row r="96" spans="1:23" ht="18.75" customHeight="1" x14ac:dyDescent="0.2">
      <c r="B96" s="510" t="s">
        <v>174</v>
      </c>
      <c r="C96" s="498"/>
      <c r="D96" s="498"/>
      <c r="E96" s="498"/>
      <c r="F96" s="498"/>
      <c r="G96" s="498"/>
      <c r="H96" s="498"/>
      <c r="I96" s="498"/>
      <c r="J96" s="498"/>
      <c r="K96" s="498"/>
      <c r="L96" s="524" t="e">
        <f>#REF!</f>
        <v>#REF!</v>
      </c>
      <c r="M96" s="524" t="e">
        <f>#REF!</f>
        <v>#REF!</v>
      </c>
      <c r="N96" s="524" t="e">
        <f>#REF!</f>
        <v>#REF!</v>
      </c>
      <c r="O96" s="524" t="e">
        <f>#REF!</f>
        <v>#REF!</v>
      </c>
      <c r="P96" s="524" t="e">
        <f>#REF!</f>
        <v>#REF!</v>
      </c>
      <c r="Q96" s="524" t="e">
        <f>#REF!</f>
        <v>#REF!</v>
      </c>
      <c r="R96" s="524" t="e">
        <f>#REF!</f>
        <v>#REF!</v>
      </c>
      <c r="S96" s="524" t="e">
        <f>#REF!</f>
        <v>#REF!</v>
      </c>
      <c r="T96" s="524" t="e">
        <f>#REF!</f>
        <v>#REF!</v>
      </c>
      <c r="U96" s="532"/>
      <c r="V96" s="532"/>
      <c r="W96" s="532"/>
    </row>
    <row r="97" spans="1:23" x14ac:dyDescent="0.2">
      <c r="B97" s="444" t="s">
        <v>80</v>
      </c>
      <c r="C97" s="498"/>
      <c r="D97" s="498"/>
      <c r="E97" s="498"/>
      <c r="F97" s="498"/>
      <c r="G97" s="498"/>
      <c r="H97" s="498"/>
      <c r="I97" s="498"/>
      <c r="J97" s="498"/>
      <c r="K97" s="498"/>
      <c r="L97" s="524" t="e">
        <f>#REF!</f>
        <v>#REF!</v>
      </c>
      <c r="M97" s="524" t="e">
        <f>#REF!</f>
        <v>#REF!</v>
      </c>
      <c r="N97" s="524" t="e">
        <f>#REF!</f>
        <v>#REF!</v>
      </c>
      <c r="O97" s="524" t="e">
        <f>#REF!</f>
        <v>#REF!</v>
      </c>
      <c r="P97" s="524" t="e">
        <f>#REF!</f>
        <v>#REF!</v>
      </c>
      <c r="Q97" s="524" t="e">
        <f>#REF!</f>
        <v>#REF!</v>
      </c>
      <c r="R97" s="524" t="e">
        <f>#REF!</f>
        <v>#REF!</v>
      </c>
      <c r="S97" s="524" t="e">
        <f>#REF!</f>
        <v>#REF!</v>
      </c>
      <c r="T97" s="524" t="e">
        <f>#REF!</f>
        <v>#REF!</v>
      </c>
      <c r="U97" s="532"/>
      <c r="V97" s="532"/>
      <c r="W97" s="532"/>
    </row>
    <row r="98" spans="1:23" x14ac:dyDescent="0.2">
      <c r="B98" s="444" t="s">
        <v>995</v>
      </c>
      <c r="C98" s="498"/>
      <c r="D98" s="498"/>
      <c r="E98" s="498"/>
      <c r="F98" s="498"/>
      <c r="G98" s="498"/>
      <c r="H98" s="498"/>
      <c r="I98" s="498"/>
      <c r="J98" s="498"/>
      <c r="K98" s="498"/>
      <c r="L98" s="524" t="e">
        <f>#REF!</f>
        <v>#REF!</v>
      </c>
      <c r="M98" s="524" t="e">
        <f>#REF!</f>
        <v>#REF!</v>
      </c>
      <c r="N98" s="524" t="e">
        <f>#REF!</f>
        <v>#REF!</v>
      </c>
      <c r="O98" s="524" t="e">
        <f>#REF!</f>
        <v>#REF!</v>
      </c>
      <c r="P98" s="524" t="e">
        <f>#REF!</f>
        <v>#REF!</v>
      </c>
      <c r="Q98" s="524" t="e">
        <f>#REF!</f>
        <v>#REF!</v>
      </c>
      <c r="R98" s="524" t="e">
        <f>#REF!</f>
        <v>#REF!</v>
      </c>
      <c r="S98" s="524" t="e">
        <f>#REF!</f>
        <v>#REF!</v>
      </c>
      <c r="T98" s="524" t="e">
        <f>#REF!</f>
        <v>#REF!</v>
      </c>
      <c r="U98" s="532"/>
      <c r="V98" s="532"/>
      <c r="W98" s="532"/>
    </row>
    <row r="99" spans="1:23" s="487" customFormat="1" x14ac:dyDescent="0.2">
      <c r="B99" s="511" t="s">
        <v>985</v>
      </c>
      <c r="C99" s="498"/>
      <c r="D99" s="498"/>
      <c r="E99" s="498"/>
      <c r="F99" s="498"/>
      <c r="G99" s="498"/>
      <c r="H99" s="498"/>
      <c r="I99" s="498"/>
      <c r="J99" s="498"/>
      <c r="K99" s="498"/>
      <c r="L99" s="524" t="e">
        <f>#REF!</f>
        <v>#REF!</v>
      </c>
      <c r="M99" s="524" t="e">
        <f>#REF!</f>
        <v>#REF!</v>
      </c>
      <c r="N99" s="524" t="e">
        <f>#REF!</f>
        <v>#REF!</v>
      </c>
      <c r="O99" s="524" t="e">
        <f>#REF!</f>
        <v>#REF!</v>
      </c>
      <c r="P99" s="524" t="e">
        <f>#REF!</f>
        <v>#REF!</v>
      </c>
      <c r="Q99" s="524" t="e">
        <f>#REF!</f>
        <v>#REF!</v>
      </c>
      <c r="R99" s="524" t="e">
        <f>#REF!</f>
        <v>#REF!</v>
      </c>
      <c r="S99" s="524" t="e">
        <f>#REF!</f>
        <v>#REF!</v>
      </c>
      <c r="T99" s="524" t="e">
        <f>#REF!</f>
        <v>#REF!</v>
      </c>
      <c r="U99" s="532"/>
      <c r="V99" s="532"/>
      <c r="W99" s="532"/>
    </row>
    <row r="100" spans="1:23" s="487" customFormat="1" x14ac:dyDescent="0.2">
      <c r="B100" s="511" t="s">
        <v>986</v>
      </c>
      <c r="C100" s="498"/>
      <c r="D100" s="498"/>
      <c r="E100" s="498"/>
      <c r="F100" s="498"/>
      <c r="G100" s="498"/>
      <c r="H100" s="498"/>
      <c r="I100" s="498"/>
      <c r="J100" s="498"/>
      <c r="K100" s="498"/>
      <c r="L100" s="524" t="e">
        <f>#REF!</f>
        <v>#REF!</v>
      </c>
      <c r="M100" s="524" t="e">
        <f>#REF!</f>
        <v>#REF!</v>
      </c>
      <c r="N100" s="524" t="e">
        <f>#REF!</f>
        <v>#REF!</v>
      </c>
      <c r="O100" s="524" t="e">
        <f>#REF!</f>
        <v>#REF!</v>
      </c>
      <c r="P100" s="524" t="e">
        <f>#REF!</f>
        <v>#REF!</v>
      </c>
      <c r="Q100" s="524" t="e">
        <f>#REF!</f>
        <v>#REF!</v>
      </c>
      <c r="R100" s="524" t="e">
        <f>#REF!</f>
        <v>#REF!</v>
      </c>
      <c r="S100" s="524" t="e">
        <f>#REF!</f>
        <v>#REF!</v>
      </c>
      <c r="T100" s="524" t="e">
        <f>#REF!</f>
        <v>#REF!</v>
      </c>
      <c r="U100" s="532"/>
      <c r="V100" s="532"/>
      <c r="W100" s="532"/>
    </row>
    <row r="101" spans="1:23" x14ac:dyDescent="0.2">
      <c r="B101" s="530" t="s">
        <v>2</v>
      </c>
      <c r="C101" s="498"/>
      <c r="D101" s="498"/>
      <c r="E101" s="498"/>
      <c r="F101" s="498"/>
      <c r="G101" s="498"/>
      <c r="H101" s="498"/>
      <c r="I101" s="498"/>
      <c r="J101" s="498"/>
      <c r="K101" s="498"/>
      <c r="L101" s="498" t="e">
        <f t="shared" ref="L101:T101" si="18">L98-L99-L100</f>
        <v>#REF!</v>
      </c>
      <c r="M101" s="498" t="e">
        <f t="shared" si="18"/>
        <v>#REF!</v>
      </c>
      <c r="N101" s="498" t="e">
        <f t="shared" si="18"/>
        <v>#REF!</v>
      </c>
      <c r="O101" s="498" t="e">
        <f t="shared" si="18"/>
        <v>#REF!</v>
      </c>
      <c r="P101" s="498" t="e">
        <f t="shared" si="18"/>
        <v>#REF!</v>
      </c>
      <c r="Q101" s="498" t="e">
        <f t="shared" si="18"/>
        <v>#REF!</v>
      </c>
      <c r="R101" s="498" t="e">
        <f t="shared" si="18"/>
        <v>#REF!</v>
      </c>
      <c r="S101" s="498" t="e">
        <f t="shared" si="18"/>
        <v>#REF!</v>
      </c>
      <c r="T101" s="498" t="e">
        <f t="shared" si="18"/>
        <v>#REF!</v>
      </c>
      <c r="U101" s="532"/>
      <c r="V101" s="532"/>
      <c r="W101" s="532"/>
    </row>
    <row r="102" spans="1:23" ht="12.75" customHeight="1" x14ac:dyDescent="0.2">
      <c r="B102" s="510" t="s">
        <v>505</v>
      </c>
      <c r="C102" s="498"/>
      <c r="D102" s="498"/>
      <c r="E102" s="498"/>
      <c r="F102" s="498"/>
      <c r="G102" s="498"/>
      <c r="H102" s="498"/>
      <c r="I102" s="498"/>
      <c r="J102" s="498"/>
      <c r="K102" s="498"/>
      <c r="L102" s="524" t="e">
        <f>#REF!</f>
        <v>#REF!</v>
      </c>
      <c r="M102" s="524" t="e">
        <f>#REF!</f>
        <v>#REF!</v>
      </c>
      <c r="N102" s="524" t="e">
        <f>#REF!</f>
        <v>#REF!</v>
      </c>
      <c r="O102" s="524" t="e">
        <f>#REF!</f>
        <v>#REF!</v>
      </c>
      <c r="P102" s="524" t="e">
        <f>#REF!</f>
        <v>#REF!</v>
      </c>
      <c r="Q102" s="524" t="e">
        <f>#REF!</f>
        <v>#REF!</v>
      </c>
      <c r="R102" s="524" t="e">
        <f>#REF!</f>
        <v>#REF!</v>
      </c>
      <c r="S102" s="524" t="e">
        <f>#REF!</f>
        <v>#REF!</v>
      </c>
      <c r="T102" s="524" t="e">
        <f>#REF!</f>
        <v>#REF!</v>
      </c>
      <c r="U102" s="532"/>
      <c r="V102" s="532"/>
      <c r="W102" s="532"/>
    </row>
    <row r="103" spans="1:23" ht="12.75" customHeight="1" x14ac:dyDescent="0.2">
      <c r="B103" s="530" t="s">
        <v>82</v>
      </c>
      <c r="C103" s="498"/>
      <c r="D103" s="498"/>
      <c r="E103" s="498"/>
      <c r="F103" s="498"/>
      <c r="G103" s="498"/>
      <c r="H103" s="498"/>
      <c r="I103" s="498"/>
      <c r="J103" s="498"/>
      <c r="K103" s="498"/>
      <c r="L103" s="524" t="e">
        <f>#REF!</f>
        <v>#REF!</v>
      </c>
      <c r="M103" s="524" t="e">
        <f>#REF!</f>
        <v>#REF!</v>
      </c>
      <c r="N103" s="524" t="e">
        <f>#REF!</f>
        <v>#REF!</v>
      </c>
      <c r="O103" s="524" t="e">
        <f>#REF!</f>
        <v>#REF!</v>
      </c>
      <c r="P103" s="524" t="e">
        <f>#REF!</f>
        <v>#REF!</v>
      </c>
      <c r="Q103" s="524" t="e">
        <f>#REF!</f>
        <v>#REF!</v>
      </c>
      <c r="R103" s="524" t="e">
        <f>#REF!</f>
        <v>#REF!</v>
      </c>
      <c r="S103" s="524" t="e">
        <f>#REF!</f>
        <v>#REF!</v>
      </c>
      <c r="T103" s="524" t="e">
        <f>#REF!</f>
        <v>#REF!</v>
      </c>
      <c r="U103" s="532"/>
      <c r="V103" s="532"/>
      <c r="W103" s="532"/>
    </row>
    <row r="104" spans="1:23" ht="12.75" customHeight="1" x14ac:dyDescent="0.2">
      <c r="B104" s="530" t="s">
        <v>2</v>
      </c>
      <c r="C104" s="498"/>
      <c r="D104" s="498"/>
      <c r="E104" s="498"/>
      <c r="F104" s="498"/>
      <c r="G104" s="498"/>
      <c r="H104" s="498"/>
      <c r="I104" s="498"/>
      <c r="J104" s="498"/>
      <c r="K104" s="498"/>
      <c r="L104" s="498" t="e">
        <f t="shared" ref="L104:T104" si="19">L102-L103</f>
        <v>#REF!</v>
      </c>
      <c r="M104" s="498" t="e">
        <f t="shared" si="19"/>
        <v>#REF!</v>
      </c>
      <c r="N104" s="498" t="e">
        <f t="shared" si="19"/>
        <v>#REF!</v>
      </c>
      <c r="O104" s="498" t="e">
        <f t="shared" si="19"/>
        <v>#REF!</v>
      </c>
      <c r="P104" s="498" t="e">
        <f t="shared" si="19"/>
        <v>#REF!</v>
      </c>
      <c r="Q104" s="498" t="e">
        <f t="shared" si="19"/>
        <v>#REF!</v>
      </c>
      <c r="R104" s="498" t="e">
        <f t="shared" si="19"/>
        <v>#REF!</v>
      </c>
      <c r="S104" s="498" t="e">
        <f t="shared" si="19"/>
        <v>#REF!</v>
      </c>
      <c r="T104" s="498" t="e">
        <f t="shared" si="19"/>
        <v>#REF!</v>
      </c>
      <c r="U104" s="532"/>
      <c r="V104" s="532"/>
      <c r="W104" s="532"/>
    </row>
    <row r="105" spans="1:23" ht="12.75" customHeight="1" x14ac:dyDescent="0.2">
      <c r="B105" s="510" t="s">
        <v>506</v>
      </c>
      <c r="C105" s="498"/>
      <c r="D105" s="498"/>
      <c r="E105" s="498"/>
      <c r="F105" s="498"/>
      <c r="G105" s="498"/>
      <c r="H105" s="498"/>
      <c r="I105" s="498"/>
      <c r="J105" s="498"/>
      <c r="K105" s="498"/>
      <c r="L105" s="524" t="e">
        <f>#REF!</f>
        <v>#REF!</v>
      </c>
      <c r="M105" s="524" t="e">
        <f>#REF!</f>
        <v>#REF!</v>
      </c>
      <c r="N105" s="524" t="e">
        <f>#REF!</f>
        <v>#REF!</v>
      </c>
      <c r="O105" s="524" t="e">
        <f>#REF!</f>
        <v>#REF!</v>
      </c>
      <c r="P105" s="524" t="e">
        <f>#REF!</f>
        <v>#REF!</v>
      </c>
      <c r="Q105" s="524" t="e">
        <f>#REF!</f>
        <v>#REF!</v>
      </c>
      <c r="R105" s="524" t="e">
        <f>#REF!</f>
        <v>#REF!</v>
      </c>
      <c r="S105" s="524" t="e">
        <f>#REF!</f>
        <v>#REF!</v>
      </c>
      <c r="T105" s="524" t="e">
        <f>#REF!</f>
        <v>#REF!</v>
      </c>
      <c r="U105" s="532"/>
      <c r="V105" s="532"/>
      <c r="W105" s="532"/>
    </row>
    <row r="106" spans="1:23" s="484" customFormat="1" ht="20.100000000000001" customHeight="1" x14ac:dyDescent="0.2">
      <c r="B106" s="512" t="s">
        <v>987</v>
      </c>
      <c r="C106" s="513"/>
      <c r="D106" s="513"/>
      <c r="E106" s="513"/>
      <c r="F106" s="513"/>
      <c r="G106" s="513"/>
      <c r="H106" s="513"/>
      <c r="I106" s="513"/>
      <c r="J106" s="513"/>
      <c r="K106" s="513"/>
      <c r="L106" s="513" t="e">
        <f t="shared" ref="L106:T106" si="20">L98/L103*100</f>
        <v>#REF!</v>
      </c>
      <c r="M106" s="513" t="e">
        <f t="shared" si="20"/>
        <v>#REF!</v>
      </c>
      <c r="N106" s="513" t="e">
        <f t="shared" si="20"/>
        <v>#REF!</v>
      </c>
      <c r="O106" s="513" t="e">
        <f t="shared" si="20"/>
        <v>#REF!</v>
      </c>
      <c r="P106" s="513" t="e">
        <f t="shared" si="20"/>
        <v>#REF!</v>
      </c>
      <c r="Q106" s="513" t="e">
        <f t="shared" si="20"/>
        <v>#REF!</v>
      </c>
      <c r="R106" s="513" t="e">
        <f t="shared" si="20"/>
        <v>#REF!</v>
      </c>
      <c r="S106" s="513" t="e">
        <f t="shared" si="20"/>
        <v>#REF!</v>
      </c>
      <c r="T106" s="513" t="e">
        <f t="shared" si="20"/>
        <v>#REF!</v>
      </c>
      <c r="U106" s="532"/>
      <c r="V106" s="532"/>
      <c r="W106" s="532"/>
    </row>
    <row r="107" spans="1:23" ht="21" customHeight="1" x14ac:dyDescent="0.25">
      <c r="A107" s="514" t="s">
        <v>988</v>
      </c>
      <c r="B107" s="515"/>
      <c r="C107" s="516"/>
      <c r="D107" s="516"/>
      <c r="E107" s="516"/>
      <c r="F107" s="516"/>
      <c r="G107" s="516"/>
      <c r="H107" s="516"/>
      <c r="I107" s="516"/>
      <c r="J107" s="516"/>
      <c r="K107" s="516"/>
      <c r="L107" s="516"/>
      <c r="M107" s="516"/>
      <c r="N107" s="516"/>
      <c r="O107" s="516"/>
      <c r="P107" s="516"/>
      <c r="Q107" s="516"/>
      <c r="R107" s="516"/>
      <c r="S107" s="516"/>
      <c r="T107" s="516"/>
      <c r="U107" s="532"/>
      <c r="V107" s="532"/>
      <c r="W107" s="532"/>
    </row>
    <row r="108" spans="1:23" ht="15" customHeight="1" x14ac:dyDescent="0.2">
      <c r="B108" s="475" t="s">
        <v>989</v>
      </c>
      <c r="C108" s="498">
        <f>C109+C110</f>
        <v>-25.188357353210449</v>
      </c>
      <c r="D108" s="498">
        <f t="shared" ref="D108:T108" si="21">D109+D110</f>
        <v>-4.6598834991455078</v>
      </c>
      <c r="E108" s="498">
        <f t="shared" si="21"/>
        <v>3.2725925445556641</v>
      </c>
      <c r="F108" s="498">
        <f t="shared" si="21"/>
        <v>-7.1866121292114258</v>
      </c>
      <c r="G108" s="498">
        <f t="shared" si="21"/>
        <v>-28.63841438293457</v>
      </c>
      <c r="H108" s="498">
        <f t="shared" si="21"/>
        <v>-20.846000671386719</v>
      </c>
      <c r="I108" s="498">
        <f t="shared" si="21"/>
        <v>-28.107969284057617</v>
      </c>
      <c r="J108" s="498">
        <f t="shared" si="21"/>
        <v>-20.8355712890625</v>
      </c>
      <c r="K108" s="498">
        <f t="shared" si="21"/>
        <v>-21.252826690673828</v>
      </c>
      <c r="L108" s="498">
        <f t="shared" si="21"/>
        <v>-10.801654815673828</v>
      </c>
      <c r="M108" s="498">
        <f t="shared" si="21"/>
        <v>-18.00001049041748</v>
      </c>
      <c r="N108" s="498">
        <f t="shared" si="21"/>
        <v>-30.695300102233887</v>
      </c>
      <c r="O108" s="498">
        <f t="shared" si="21"/>
        <v>-32.427146911621094</v>
      </c>
      <c r="P108" s="498">
        <f t="shared" si="21"/>
        <v>-33.833967208862305</v>
      </c>
      <c r="Q108" s="498">
        <f t="shared" si="21"/>
        <v>-38.460274696350098</v>
      </c>
      <c r="R108" s="498">
        <f t="shared" si="21"/>
        <v>-20.688056945800781</v>
      </c>
      <c r="S108" s="498">
        <f t="shared" si="21"/>
        <v>-15.524553298950195</v>
      </c>
      <c r="T108" s="498">
        <f t="shared" si="21"/>
        <v>-16.104851722717285</v>
      </c>
      <c r="U108" s="532"/>
      <c r="V108" s="532"/>
      <c r="W108" s="532"/>
    </row>
    <row r="109" spans="1:23" ht="12.75" hidden="1" customHeight="1" outlineLevel="1" x14ac:dyDescent="0.2">
      <c r="B109" s="526" t="s">
        <v>867</v>
      </c>
      <c r="C109" s="524">
        <f>BoPsum!C6</f>
        <v>11.306855201721191</v>
      </c>
      <c r="D109" s="524">
        <f>BoPsum!D6</f>
        <v>18.652261734008789</v>
      </c>
      <c r="E109" s="524">
        <f>BoPsum!E6</f>
        <v>24.725580215454102</v>
      </c>
      <c r="F109" s="524">
        <f>BoPsum!F6</f>
        <v>12.209382057189941</v>
      </c>
      <c r="G109" s="524">
        <f>BoPsum!G6</f>
        <v>10.744890213012695</v>
      </c>
      <c r="H109" s="524">
        <f>BoPsum!H6</f>
        <v>16.381275177001953</v>
      </c>
      <c r="I109" s="524">
        <f>BoPsum!I6</f>
        <v>21.398988723754883</v>
      </c>
      <c r="J109" s="524">
        <f>BoPsum!J6</f>
        <v>15.475204467773438</v>
      </c>
      <c r="K109" s="524">
        <f>BoPsum!K6</f>
        <v>18.120990753173828</v>
      </c>
      <c r="L109" s="524">
        <f>BoPsum!L6</f>
        <v>11.194160461425781</v>
      </c>
      <c r="M109" s="524">
        <f>BoPsum!M6</f>
        <v>14.23949146270752</v>
      </c>
      <c r="N109" s="524">
        <f>BoPsum!N6</f>
        <v>14.924363136291504</v>
      </c>
      <c r="O109" s="524">
        <f>BoPsum!O6</f>
        <v>17.679611206054688</v>
      </c>
      <c r="P109" s="524">
        <f>BoPsum!P6</f>
        <v>16.57923698425293</v>
      </c>
      <c r="Q109" s="524">
        <f>BoPsum!Q6</f>
        <v>15.903887748718262</v>
      </c>
      <c r="R109" s="524">
        <f>BoPsum!R6</f>
        <v>13.061191558837891</v>
      </c>
      <c r="S109" s="524">
        <f>BoPsum!S6</f>
        <v>13.324872970581055</v>
      </c>
      <c r="T109" s="524">
        <f>BoPsum!T6</f>
        <v>14.059443473815918</v>
      </c>
      <c r="U109" s="532"/>
      <c r="V109" s="532"/>
      <c r="W109" s="532"/>
    </row>
    <row r="110" spans="1:23" ht="12.75" hidden="1" customHeight="1" outlineLevel="1" x14ac:dyDescent="0.2">
      <c r="B110" s="526" t="s">
        <v>866</v>
      </c>
      <c r="C110" s="524">
        <f>-BoPsum!C11</f>
        <v>-36.495212554931641</v>
      </c>
      <c r="D110" s="524">
        <f>-BoPsum!D11</f>
        <v>-23.312145233154297</v>
      </c>
      <c r="E110" s="524">
        <f>-BoPsum!E11</f>
        <v>-21.452987670898438</v>
      </c>
      <c r="F110" s="524">
        <f>-BoPsum!F11</f>
        <v>-19.395994186401367</v>
      </c>
      <c r="G110" s="524">
        <f>-BoPsum!G11</f>
        <v>-39.383304595947266</v>
      </c>
      <c r="H110" s="524">
        <f>-BoPsum!H11</f>
        <v>-37.227275848388672</v>
      </c>
      <c r="I110" s="524">
        <f>-BoPsum!I11</f>
        <v>-49.5069580078125</v>
      </c>
      <c r="J110" s="524">
        <f>-BoPsum!J11</f>
        <v>-36.310775756835938</v>
      </c>
      <c r="K110" s="524">
        <f>-BoPsum!K11</f>
        <v>-39.373817443847656</v>
      </c>
      <c r="L110" s="524">
        <f>-BoPsum!L11</f>
        <v>-21.995815277099609</v>
      </c>
      <c r="M110" s="524">
        <f>-BoPsum!M11</f>
        <v>-32.239501953125</v>
      </c>
      <c r="N110" s="524">
        <f>-BoPsum!N11</f>
        <v>-45.619663238525391</v>
      </c>
      <c r="O110" s="524">
        <f>-BoPsum!O11</f>
        <v>-50.106758117675781</v>
      </c>
      <c r="P110" s="524">
        <f>-BoPsum!P11</f>
        <v>-50.413204193115234</v>
      </c>
      <c r="Q110" s="524">
        <f>-BoPsum!Q11</f>
        <v>-54.364162445068359</v>
      </c>
      <c r="R110" s="524">
        <f>-BoPsum!R11</f>
        <v>-33.749248504638672</v>
      </c>
      <c r="S110" s="524">
        <f>-BoPsum!S11</f>
        <v>-28.84942626953125</v>
      </c>
      <c r="T110" s="524">
        <f>-BoPsum!T11</f>
        <v>-30.164295196533203</v>
      </c>
      <c r="U110" s="532"/>
      <c r="V110" s="532"/>
      <c r="W110" s="532"/>
    </row>
    <row r="111" spans="1:23" ht="12.75" customHeight="1" collapsed="1" x14ac:dyDescent="0.2">
      <c r="B111" s="475" t="s">
        <v>990</v>
      </c>
      <c r="C111" s="498">
        <f>C112+C113</f>
        <v>35.74456787109375</v>
      </c>
      <c r="D111" s="498">
        <f t="shared" ref="D111:T111" si="22">D112+D113</f>
        <v>32.224062919616699</v>
      </c>
      <c r="E111" s="498">
        <f t="shared" si="22"/>
        <v>30.114771842956543</v>
      </c>
      <c r="F111" s="498">
        <f t="shared" si="22"/>
        <v>31.2566237449646</v>
      </c>
      <c r="G111" s="498">
        <f t="shared" si="22"/>
        <v>36.578956604003906</v>
      </c>
      <c r="H111" s="498">
        <f t="shared" si="22"/>
        <v>42.47802734375</v>
      </c>
      <c r="I111" s="498">
        <f t="shared" si="22"/>
        <v>41.486202239990234</v>
      </c>
      <c r="J111" s="498">
        <f t="shared" si="22"/>
        <v>47.59797477722168</v>
      </c>
      <c r="K111" s="498">
        <f t="shared" si="22"/>
        <v>48.638259887695313</v>
      </c>
      <c r="L111" s="498">
        <f t="shared" si="22"/>
        <v>44.832213401794434</v>
      </c>
      <c r="M111" s="498">
        <f t="shared" si="22"/>
        <v>48.403401374816895</v>
      </c>
      <c r="N111" s="498">
        <f t="shared" si="22"/>
        <v>62.962681770324707</v>
      </c>
      <c r="O111" s="498">
        <f t="shared" si="22"/>
        <v>77.156548500061035</v>
      </c>
      <c r="P111" s="498">
        <f t="shared" si="22"/>
        <v>79.067522048950195</v>
      </c>
      <c r="Q111" s="498">
        <f t="shared" si="22"/>
        <v>94.367673873901367</v>
      </c>
      <c r="R111" s="498">
        <f t="shared" si="22"/>
        <v>109.18639183044434</v>
      </c>
      <c r="S111" s="498">
        <f t="shared" si="22"/>
        <v>103.10003852844238</v>
      </c>
      <c r="T111" s="498">
        <f t="shared" si="22"/>
        <v>82.977476119995117</v>
      </c>
      <c r="U111" s="532"/>
      <c r="V111" s="532"/>
      <c r="W111" s="532"/>
    </row>
    <row r="112" spans="1:23" ht="12.75" hidden="1" customHeight="1" outlineLevel="1" x14ac:dyDescent="0.2">
      <c r="B112" s="526" t="s">
        <v>868</v>
      </c>
      <c r="C112" s="524">
        <f>BoPsum!C16</f>
        <v>42.650230407714844</v>
      </c>
      <c r="D112" s="524">
        <f>BoPsum!D16</f>
        <v>41.452571868896484</v>
      </c>
      <c r="E112" s="524">
        <f>BoPsum!E16</f>
        <v>38.290596008300781</v>
      </c>
      <c r="F112" s="524">
        <f>BoPsum!F16</f>
        <v>38.093410491943359</v>
      </c>
      <c r="G112" s="524">
        <f>BoPsum!G16</f>
        <v>43.503837585449219</v>
      </c>
      <c r="H112" s="524">
        <f>BoPsum!H16</f>
        <v>51.558559417724609</v>
      </c>
      <c r="I112" s="524">
        <f>BoPsum!I16</f>
        <v>52.169219970703125</v>
      </c>
      <c r="J112" s="524">
        <f>BoPsum!J16</f>
        <v>59.028083801269531</v>
      </c>
      <c r="K112" s="524">
        <f>BoPsum!K16</f>
        <v>63.400180816650391</v>
      </c>
      <c r="L112" s="524">
        <f>BoPsum!L16</f>
        <v>59.126853942871094</v>
      </c>
      <c r="M112" s="524">
        <f>BoPsum!M16</f>
        <v>62.49981689453125</v>
      </c>
      <c r="N112" s="524">
        <f>BoPsum!N16</f>
        <v>77.929641723632813</v>
      </c>
      <c r="O112" s="524">
        <f>BoPsum!O16</f>
        <v>91.954078674316406</v>
      </c>
      <c r="P112" s="524">
        <f>BoPsum!P16</f>
        <v>96.838279724121094</v>
      </c>
      <c r="Q112" s="524">
        <f>BoPsum!Q16</f>
        <v>109.77829742431641</v>
      </c>
      <c r="R112" s="524">
        <f>BoPsum!R16</f>
        <v>127.99425506591797</v>
      </c>
      <c r="S112" s="524">
        <f>BoPsum!S16</f>
        <v>121.08538055419922</v>
      </c>
      <c r="T112" s="524">
        <f>BoPsum!T16</f>
        <v>105.88143157958984</v>
      </c>
      <c r="U112" s="532"/>
      <c r="V112" s="532"/>
      <c r="W112" s="532"/>
    </row>
    <row r="113" spans="1:23" ht="12.75" hidden="1" customHeight="1" outlineLevel="1" x14ac:dyDescent="0.2">
      <c r="B113" s="526" t="s">
        <v>869</v>
      </c>
      <c r="C113" s="524">
        <f>-BoPsum!C23</f>
        <v>-6.9056625366210938</v>
      </c>
      <c r="D113" s="524">
        <f>-BoPsum!D23</f>
        <v>-9.2285089492797852</v>
      </c>
      <c r="E113" s="524">
        <f>-BoPsum!E23</f>
        <v>-8.1758241653442383</v>
      </c>
      <c r="F113" s="524">
        <f>-BoPsum!F23</f>
        <v>-6.8367867469787598</v>
      </c>
      <c r="G113" s="524">
        <f>-BoPsum!G23</f>
        <v>-6.9248809814453125</v>
      </c>
      <c r="H113" s="524">
        <f>-BoPsum!H23</f>
        <v>-9.0805320739746094</v>
      </c>
      <c r="I113" s="524">
        <f>-BoPsum!I23</f>
        <v>-10.683017730712891</v>
      </c>
      <c r="J113" s="524">
        <f>-BoPsum!J23</f>
        <v>-11.430109024047852</v>
      </c>
      <c r="K113" s="524">
        <f>-BoPsum!K23</f>
        <v>-14.761920928955078</v>
      </c>
      <c r="L113" s="524">
        <f>-BoPsum!L23</f>
        <v>-14.29464054107666</v>
      </c>
      <c r="M113" s="524">
        <f>-BoPsum!M23</f>
        <v>-14.096415519714355</v>
      </c>
      <c r="N113" s="524">
        <f>-BoPsum!N23</f>
        <v>-14.966959953308105</v>
      </c>
      <c r="O113" s="524">
        <f>-BoPsum!O23</f>
        <v>-14.797530174255371</v>
      </c>
      <c r="P113" s="524">
        <f>-BoPsum!P23</f>
        <v>-17.770757675170898</v>
      </c>
      <c r="Q113" s="524">
        <f>-BoPsum!Q23</f>
        <v>-15.410623550415039</v>
      </c>
      <c r="R113" s="524">
        <f>-BoPsum!R23</f>
        <v>-18.807863235473633</v>
      </c>
      <c r="S113" s="524">
        <f>-BoPsum!S23</f>
        <v>-17.985342025756836</v>
      </c>
      <c r="T113" s="524">
        <f>-BoPsum!T23</f>
        <v>-22.903955459594727</v>
      </c>
      <c r="U113" s="532"/>
      <c r="V113" s="532"/>
      <c r="W113" s="532"/>
    </row>
    <row r="114" spans="1:23" ht="12.75" customHeight="1" collapsed="1" x14ac:dyDescent="0.2">
      <c r="B114" s="475" t="s">
        <v>991</v>
      </c>
      <c r="C114" s="498" t="e">
        <f>C115+C116</f>
        <v>#REF!</v>
      </c>
      <c r="D114" s="498" t="e">
        <f t="shared" ref="D114:T114" si="23">D115+D116</f>
        <v>#REF!</v>
      </c>
      <c r="E114" s="498" t="e">
        <f t="shared" si="23"/>
        <v>#REF!</v>
      </c>
      <c r="F114" s="498" t="e">
        <f t="shared" si="23"/>
        <v>#REF!</v>
      </c>
      <c r="G114" s="498" t="e">
        <f t="shared" si="23"/>
        <v>#REF!</v>
      </c>
      <c r="H114" s="498" t="e">
        <f t="shared" si="23"/>
        <v>#REF!</v>
      </c>
      <c r="I114" s="498" t="e">
        <f t="shared" si="23"/>
        <v>#REF!</v>
      </c>
      <c r="J114" s="498" t="e">
        <f t="shared" si="23"/>
        <v>#REF!</v>
      </c>
      <c r="K114" s="498" t="e">
        <f t="shared" si="23"/>
        <v>#REF!</v>
      </c>
      <c r="L114" s="498" t="e">
        <f t="shared" si="23"/>
        <v>#REF!</v>
      </c>
      <c r="M114" s="498" t="e">
        <f t="shared" si="23"/>
        <v>#REF!</v>
      </c>
      <c r="N114" s="498" t="e">
        <f t="shared" si="23"/>
        <v>#REF!</v>
      </c>
      <c r="O114" s="498" t="e">
        <f t="shared" si="23"/>
        <v>#REF!</v>
      </c>
      <c r="P114" s="498" t="e">
        <f t="shared" si="23"/>
        <v>#REF!</v>
      </c>
      <c r="Q114" s="498" t="e">
        <f t="shared" si="23"/>
        <v>#REF!</v>
      </c>
      <c r="R114" s="498" t="e">
        <f t="shared" si="23"/>
        <v>#REF!</v>
      </c>
      <c r="S114" s="498" t="e">
        <f t="shared" si="23"/>
        <v>#REF!</v>
      </c>
      <c r="T114" s="498" t="e">
        <f t="shared" si="23"/>
        <v>#REF!</v>
      </c>
      <c r="U114" s="532"/>
      <c r="V114" s="532"/>
      <c r="W114" s="532"/>
    </row>
    <row r="115" spans="1:23" ht="12.75" hidden="1" customHeight="1" outlineLevel="1" x14ac:dyDescent="0.2">
      <c r="B115" s="526" t="s">
        <v>870</v>
      </c>
      <c r="C115" s="524" t="e">
        <f>BoPsum!#REF!</f>
        <v>#REF!</v>
      </c>
      <c r="D115" s="524" t="e">
        <f>BoPsum!#REF!</f>
        <v>#REF!</v>
      </c>
      <c r="E115" s="524" t="e">
        <f>BoPsum!#REF!</f>
        <v>#REF!</v>
      </c>
      <c r="F115" s="524" t="e">
        <f>BoPsum!#REF!</f>
        <v>#REF!</v>
      </c>
      <c r="G115" s="524" t="e">
        <f>BoPsum!#REF!</f>
        <v>#REF!</v>
      </c>
      <c r="H115" s="524" t="e">
        <f>BoPsum!#REF!</f>
        <v>#REF!</v>
      </c>
      <c r="I115" s="524" t="e">
        <f>BoPsum!#REF!</f>
        <v>#REF!</v>
      </c>
      <c r="J115" s="524" t="e">
        <f>BoPsum!#REF!</f>
        <v>#REF!</v>
      </c>
      <c r="K115" s="524" t="e">
        <f>BoPsum!#REF!</f>
        <v>#REF!</v>
      </c>
      <c r="L115" s="524" t="e">
        <f>BoPsum!#REF!</f>
        <v>#REF!</v>
      </c>
      <c r="M115" s="524" t="e">
        <f>BoPsum!#REF!</f>
        <v>#REF!</v>
      </c>
      <c r="N115" s="524" t="e">
        <f>BoPsum!#REF!</f>
        <v>#REF!</v>
      </c>
      <c r="O115" s="524" t="e">
        <f>BoPsum!#REF!</f>
        <v>#REF!</v>
      </c>
      <c r="P115" s="524" t="e">
        <f>BoPsum!#REF!</f>
        <v>#REF!</v>
      </c>
      <c r="Q115" s="524" t="e">
        <f>BoPsum!#REF!</f>
        <v>#REF!</v>
      </c>
      <c r="R115" s="524" t="e">
        <f>BoPsum!#REF!</f>
        <v>#REF!</v>
      </c>
      <c r="S115" s="524" t="e">
        <f>BoPsum!#REF!</f>
        <v>#REF!</v>
      </c>
      <c r="T115" s="524" t="e">
        <f>BoPsum!#REF!</f>
        <v>#REF!</v>
      </c>
      <c r="U115" s="532"/>
      <c r="V115" s="532"/>
      <c r="W115" s="532"/>
    </row>
    <row r="116" spans="1:23" ht="12.75" hidden="1" customHeight="1" outlineLevel="1" x14ac:dyDescent="0.2">
      <c r="B116" s="526" t="s">
        <v>871</v>
      </c>
      <c r="C116" s="524" t="e">
        <f>-BoPsum!#REF!</f>
        <v>#REF!</v>
      </c>
      <c r="D116" s="524" t="e">
        <f>-BoPsum!#REF!</f>
        <v>#REF!</v>
      </c>
      <c r="E116" s="524" t="e">
        <f>-BoPsum!#REF!</f>
        <v>#REF!</v>
      </c>
      <c r="F116" s="524" t="e">
        <f>-BoPsum!#REF!</f>
        <v>#REF!</v>
      </c>
      <c r="G116" s="524" t="e">
        <f>-BoPsum!#REF!</f>
        <v>#REF!</v>
      </c>
      <c r="H116" s="524" t="e">
        <f>-BoPsum!#REF!</f>
        <v>#REF!</v>
      </c>
      <c r="I116" s="524" t="e">
        <f>-BoPsum!#REF!</f>
        <v>#REF!</v>
      </c>
      <c r="J116" s="524" t="e">
        <f>-BoPsum!#REF!</f>
        <v>#REF!</v>
      </c>
      <c r="K116" s="524" t="e">
        <f>-BoPsum!#REF!</f>
        <v>#REF!</v>
      </c>
      <c r="L116" s="524" t="e">
        <f>-BoPsum!#REF!</f>
        <v>#REF!</v>
      </c>
      <c r="M116" s="524" t="e">
        <f>-BoPsum!#REF!</f>
        <v>#REF!</v>
      </c>
      <c r="N116" s="524" t="e">
        <f>-BoPsum!#REF!</f>
        <v>#REF!</v>
      </c>
      <c r="O116" s="524" t="e">
        <f>-BoPsum!#REF!</f>
        <v>#REF!</v>
      </c>
      <c r="P116" s="524" t="e">
        <f>-BoPsum!#REF!</f>
        <v>#REF!</v>
      </c>
      <c r="Q116" s="524" t="e">
        <f>-BoPsum!#REF!</f>
        <v>#REF!</v>
      </c>
      <c r="R116" s="524" t="e">
        <f>-BoPsum!#REF!</f>
        <v>#REF!</v>
      </c>
      <c r="S116" s="524" t="e">
        <f>-BoPsum!#REF!</f>
        <v>#REF!</v>
      </c>
      <c r="T116" s="524" t="e">
        <f>-BoPsum!#REF!</f>
        <v>#REF!</v>
      </c>
      <c r="U116" s="532"/>
      <c r="V116" s="532"/>
      <c r="W116" s="532"/>
    </row>
    <row r="117" spans="1:23" ht="12.75" customHeight="1" collapsed="1" x14ac:dyDescent="0.2">
      <c r="B117" s="475" t="s">
        <v>992</v>
      </c>
      <c r="C117" s="498">
        <f>C118+C119</f>
        <v>38.553252220153809</v>
      </c>
      <c r="D117" s="498">
        <f t="shared" ref="D117:T117" si="24">D118+D119</f>
        <v>23.120503425598145</v>
      </c>
      <c r="E117" s="498">
        <f t="shared" si="24"/>
        <v>20.729589462280273</v>
      </c>
      <c r="F117" s="498">
        <f t="shared" si="24"/>
        <v>19.684425354003906</v>
      </c>
      <c r="G117" s="498">
        <f t="shared" si="24"/>
        <v>16.738718032836914</v>
      </c>
      <c r="H117" s="498">
        <f t="shared" si="24"/>
        <v>13.985128402709961</v>
      </c>
      <c r="I117" s="498">
        <f t="shared" si="24"/>
        <v>22.604948043823242</v>
      </c>
      <c r="J117" s="498">
        <f t="shared" si="24"/>
        <v>32.62790584564209</v>
      </c>
      <c r="K117" s="498">
        <f t="shared" si="24"/>
        <v>43.272775411605835</v>
      </c>
      <c r="L117" s="498">
        <f t="shared" si="24"/>
        <v>42.043991029262543</v>
      </c>
      <c r="M117" s="498">
        <f t="shared" si="24"/>
        <v>47.555644989013672</v>
      </c>
      <c r="N117" s="498">
        <f t="shared" si="24"/>
        <v>47.976604461669922</v>
      </c>
      <c r="O117" s="498">
        <f t="shared" si="24"/>
        <v>48.999973297119141</v>
      </c>
      <c r="P117" s="498">
        <f t="shared" si="24"/>
        <v>50.218368530273438</v>
      </c>
      <c r="Q117" s="498">
        <f t="shared" si="24"/>
        <v>53.930843353271484</v>
      </c>
      <c r="R117" s="498">
        <f t="shared" si="24"/>
        <v>52.241611480712891</v>
      </c>
      <c r="S117" s="498">
        <f t="shared" si="24"/>
        <v>53.231037139892578</v>
      </c>
      <c r="T117" s="498">
        <f t="shared" si="24"/>
        <v>52.063068389892578</v>
      </c>
      <c r="U117" s="532"/>
      <c r="V117" s="532"/>
      <c r="W117" s="532"/>
    </row>
    <row r="118" spans="1:23" hidden="1" outlineLevel="1" x14ac:dyDescent="0.2">
      <c r="B118" s="526" t="s">
        <v>872</v>
      </c>
      <c r="C118" s="524">
        <f>BoPsum!C35</f>
        <v>46.459682464599609</v>
      </c>
      <c r="D118" s="524">
        <f>BoPsum!D35</f>
        <v>37.544578552246094</v>
      </c>
      <c r="E118" s="524">
        <f>BoPsum!E35</f>
        <v>41.41619873046875</v>
      </c>
      <c r="F118" s="524">
        <f>BoPsum!F35</f>
        <v>41.870948791503906</v>
      </c>
      <c r="G118" s="524">
        <f>BoPsum!G35</f>
        <v>43.088092803955078</v>
      </c>
      <c r="H118" s="524">
        <f>BoPsum!H35</f>
        <v>43.089210510253906</v>
      </c>
      <c r="I118" s="524">
        <f>BoPsum!I35</f>
        <v>42.393798828125</v>
      </c>
      <c r="J118" s="524">
        <f>BoPsum!J35</f>
        <v>43.9896240234375</v>
      </c>
      <c r="K118" s="524">
        <f>BoPsum!K35</f>
        <v>45.422889709472656</v>
      </c>
      <c r="L118" s="524">
        <f>BoPsum!L35</f>
        <v>42.315280914306641</v>
      </c>
      <c r="M118" s="524">
        <f>BoPsum!M35</f>
        <v>47.555644989013672</v>
      </c>
      <c r="N118" s="524">
        <f>BoPsum!N35</f>
        <v>47.976604461669922</v>
      </c>
      <c r="O118" s="524">
        <f>BoPsum!O35</f>
        <v>48.999973297119141</v>
      </c>
      <c r="P118" s="524">
        <f>BoPsum!P35</f>
        <v>50.218368530273438</v>
      </c>
      <c r="Q118" s="524">
        <f>BoPsum!Q35</f>
        <v>53.930843353271484</v>
      </c>
      <c r="R118" s="524">
        <f>BoPsum!R35</f>
        <v>52.241611480712891</v>
      </c>
      <c r="S118" s="524">
        <f>BoPsum!S35</f>
        <v>53.231037139892578</v>
      </c>
      <c r="T118" s="524">
        <f>BoPsum!T35</f>
        <v>52.063068389892578</v>
      </c>
      <c r="U118" s="532"/>
      <c r="V118" s="532"/>
      <c r="W118" s="532"/>
    </row>
    <row r="119" spans="1:23" hidden="1" outlineLevel="1" x14ac:dyDescent="0.2">
      <c r="B119" s="526" t="s">
        <v>873</v>
      </c>
      <c r="C119" s="524">
        <f>-BoPsum!C49</f>
        <v>-7.9064302444458008</v>
      </c>
      <c r="D119" s="524">
        <f>-BoPsum!D49</f>
        <v>-14.424075126647949</v>
      </c>
      <c r="E119" s="524">
        <f>-BoPsum!E49</f>
        <v>-20.686609268188477</v>
      </c>
      <c r="F119" s="524">
        <f>-BoPsum!F49</f>
        <v>-22.1865234375</v>
      </c>
      <c r="G119" s="524">
        <f>-BoPsum!G49</f>
        <v>-26.349374771118164</v>
      </c>
      <c r="H119" s="524">
        <f>-BoPsum!H49</f>
        <v>-29.104082107543945</v>
      </c>
      <c r="I119" s="524">
        <f>-BoPsum!I49</f>
        <v>-19.788850784301758</v>
      </c>
      <c r="J119" s="524">
        <f>-BoPsum!J49</f>
        <v>-11.36171817779541</v>
      </c>
      <c r="K119" s="524">
        <f>-BoPsum!K49</f>
        <v>-2.1501142978668213</v>
      </c>
      <c r="L119" s="524">
        <f>-BoPsum!L49</f>
        <v>-0.2712898850440979</v>
      </c>
      <c r="M119" s="524">
        <f>-BoPsum!M49</f>
        <v>0</v>
      </c>
      <c r="N119" s="524">
        <f>-BoPsum!N49</f>
        <v>0</v>
      </c>
      <c r="O119" s="524">
        <f>-BoPsum!O49</f>
        <v>0</v>
      </c>
      <c r="P119" s="524">
        <f>-BoPsum!P49</f>
        <v>0</v>
      </c>
      <c r="Q119" s="524">
        <f>-BoPsum!Q49</f>
        <v>0</v>
      </c>
      <c r="R119" s="524">
        <f>-BoPsum!R49</f>
        <v>0</v>
      </c>
      <c r="S119" s="524">
        <f>-BoPsum!S49</f>
        <v>0</v>
      </c>
      <c r="T119" s="524">
        <f>-BoPsum!T49</f>
        <v>0</v>
      </c>
      <c r="U119" s="532"/>
      <c r="V119" s="532"/>
      <c r="W119" s="532"/>
    </row>
    <row r="120" spans="1:23" ht="20.100000000000001" customHeight="1" collapsed="1" x14ac:dyDescent="0.2">
      <c r="B120" s="475" t="s">
        <v>874</v>
      </c>
      <c r="C120" s="430" t="e">
        <f>SUM(C112:C119)</f>
        <v>#REF!</v>
      </c>
      <c r="D120" s="430" t="e">
        <f t="shared" ref="D120:S120" si="25">SUM(D112:D119)</f>
        <v>#REF!</v>
      </c>
      <c r="E120" s="430" t="e">
        <f t="shared" si="25"/>
        <v>#REF!</v>
      </c>
      <c r="F120" s="430" t="e">
        <f t="shared" si="25"/>
        <v>#REF!</v>
      </c>
      <c r="G120" s="430" t="e">
        <f t="shared" si="25"/>
        <v>#REF!</v>
      </c>
      <c r="H120" s="430" t="e">
        <f t="shared" si="25"/>
        <v>#REF!</v>
      </c>
      <c r="I120" s="430" t="e">
        <f t="shared" si="25"/>
        <v>#REF!</v>
      </c>
      <c r="J120" s="430" t="e">
        <f t="shared" si="25"/>
        <v>#REF!</v>
      </c>
      <c r="K120" s="430" t="e">
        <f t="shared" si="25"/>
        <v>#REF!</v>
      </c>
      <c r="L120" s="430" t="e">
        <f t="shared" si="25"/>
        <v>#REF!</v>
      </c>
      <c r="M120" s="430" t="e">
        <f t="shared" si="25"/>
        <v>#REF!</v>
      </c>
      <c r="N120" s="430" t="e">
        <f t="shared" si="25"/>
        <v>#REF!</v>
      </c>
      <c r="O120" s="430" t="e">
        <f t="shared" si="25"/>
        <v>#REF!</v>
      </c>
      <c r="P120" s="430" t="e">
        <f t="shared" si="25"/>
        <v>#REF!</v>
      </c>
      <c r="Q120" s="430" t="e">
        <f t="shared" si="25"/>
        <v>#REF!</v>
      </c>
      <c r="R120" s="430" t="e">
        <f t="shared" si="25"/>
        <v>#REF!</v>
      </c>
      <c r="S120" s="430" t="e">
        <f t="shared" si="25"/>
        <v>#REF!</v>
      </c>
      <c r="T120" s="430" t="e">
        <f>T108+T111+T114+T117</f>
        <v>#REF!</v>
      </c>
      <c r="U120" s="532"/>
      <c r="V120" s="532"/>
      <c r="W120" s="532"/>
    </row>
    <row r="121" spans="1:23" ht="12.75" customHeight="1" x14ac:dyDescent="0.2">
      <c r="B121" s="475" t="s">
        <v>875</v>
      </c>
      <c r="C121" s="524">
        <f>-BoPsum!C53</f>
        <v>45.572841644287109</v>
      </c>
      <c r="D121" s="524">
        <f>-BoPsum!D53</f>
        <v>19.393926620483398</v>
      </c>
      <c r="E121" s="524">
        <f>-BoPsum!E53</f>
        <v>13.491811752319336</v>
      </c>
      <c r="F121" s="524">
        <f>-BoPsum!F53</f>
        <v>13.06368350982666</v>
      </c>
      <c r="G121" s="524">
        <f>-BoPsum!G53</f>
        <v>16.630695343017578</v>
      </c>
      <c r="H121" s="524">
        <f>-BoPsum!H53</f>
        <v>0.9620937705039978</v>
      </c>
      <c r="I121" s="524">
        <f>-BoPsum!I53</f>
        <v>7.2718572616577148</v>
      </c>
      <c r="J121" s="524">
        <f>-BoPsum!J53</f>
        <v>1.8689056634902954</v>
      </c>
      <c r="K121" s="524">
        <f>-BoPsum!K53</f>
        <v>18.681083679199219</v>
      </c>
      <c r="L121" s="524">
        <f>-BoPsum!L53</f>
        <v>10.411425590515137</v>
      </c>
      <c r="M121" s="524">
        <f>-BoPsum!M53</f>
        <v>-3.9327497482299805</v>
      </c>
      <c r="N121" s="524">
        <f>-BoPsum!N53</f>
        <v>16.058872222900391</v>
      </c>
      <c r="O121" s="524">
        <f>-BoPsum!O53</f>
        <v>19.075990676879883</v>
      </c>
      <c r="P121" s="524">
        <f>-BoPsum!P53</f>
        <v>21.395353317260742</v>
      </c>
      <c r="Q121" s="524">
        <f>-BoPsum!Q53</f>
        <v>22.934257507324219</v>
      </c>
      <c r="R121" s="524">
        <f>-BoPsum!R53</f>
        <v>18.127964019775391</v>
      </c>
      <c r="S121" s="524">
        <f>-BoPsum!S53</f>
        <v>23.591419219970703</v>
      </c>
      <c r="T121" s="524">
        <f>-BoPsum!T53</f>
        <v>45.670555114746094</v>
      </c>
      <c r="U121" s="532"/>
      <c r="V121" s="532"/>
      <c r="W121" s="532"/>
    </row>
    <row r="122" spans="1:23" s="484" customFormat="1" ht="20.100000000000001" customHeight="1" x14ac:dyDescent="0.2">
      <c r="A122" s="518"/>
      <c r="B122" s="518" t="s">
        <v>173</v>
      </c>
      <c r="C122" s="544">
        <f>-BoPsum!C63</f>
        <v>-0.12837262451648712</v>
      </c>
      <c r="D122" s="544">
        <f>-BoPsum!D63</f>
        <v>0.2538335919380188</v>
      </c>
      <c r="E122" s="544">
        <f>-BoPsum!E63</f>
        <v>-8.8862869888544083E-3</v>
      </c>
      <c r="F122" s="544">
        <f>-BoPsum!F63</f>
        <v>1.3797590732574463</v>
      </c>
      <c r="G122" s="544">
        <f>-BoPsum!G63</f>
        <v>-3.1085977554321289</v>
      </c>
      <c r="H122" s="544">
        <f>-BoPsum!H63</f>
        <v>0.17304237186908722</v>
      </c>
      <c r="I122" s="544">
        <f>-BoPsum!I63</f>
        <v>1.6221137046813965</v>
      </c>
      <c r="J122" s="544">
        <f>-BoPsum!J63</f>
        <v>-11.598123550415039</v>
      </c>
      <c r="K122" s="544">
        <f>-BoPsum!K63</f>
        <v>1.7852364778518677</v>
      </c>
      <c r="L122" s="544">
        <f>-BoPsum!L63</f>
        <v>-4.124455451965332</v>
      </c>
      <c r="M122" s="544">
        <f>-BoPsum!M63</f>
        <v>3.5403873920440674</v>
      </c>
      <c r="N122" s="544">
        <f>-BoPsum!N63</f>
        <v>3.4305720329284668</v>
      </c>
      <c r="O122" s="544">
        <f>-BoPsum!O63</f>
        <v>-6.8795895576477051</v>
      </c>
      <c r="P122" s="544">
        <f>-BoPsum!P63</f>
        <v>3.6023502349853516</v>
      </c>
      <c r="Q122" s="544">
        <f>-BoPsum!Q63</f>
        <v>-5.7938227653503418</v>
      </c>
      <c r="R122" s="544">
        <f>-BoPsum!R63</f>
        <v>5.8776412010192871</v>
      </c>
      <c r="S122" s="544">
        <f>-BoPsum!S63</f>
        <v>-10.809136390686035</v>
      </c>
      <c r="T122" s="544">
        <f>-BoPsum!T63</f>
        <v>-7.1986565589904785</v>
      </c>
      <c r="U122" s="532"/>
      <c r="V122" s="532"/>
      <c r="W122" s="532"/>
    </row>
    <row r="123" spans="1:23" ht="20.100000000000001" customHeight="1" x14ac:dyDescent="0.25">
      <c r="A123" s="474" t="s">
        <v>1008</v>
      </c>
      <c r="C123" s="478"/>
      <c r="D123" s="478"/>
      <c r="E123" s="478"/>
      <c r="F123" s="478"/>
      <c r="G123" s="478"/>
      <c r="H123" s="478"/>
      <c r="I123" s="478"/>
      <c r="J123" s="478"/>
      <c r="K123" s="478"/>
      <c r="L123" s="478"/>
      <c r="M123" s="478"/>
      <c r="N123" s="478"/>
      <c r="O123" s="478"/>
      <c r="P123" s="478"/>
      <c r="Q123" s="478"/>
      <c r="R123" s="478"/>
      <c r="S123" s="478"/>
      <c r="T123" s="478"/>
      <c r="U123" s="532"/>
      <c r="V123" s="532"/>
      <c r="W123" s="532"/>
    </row>
    <row r="124" spans="1:23" ht="15" customHeight="1" x14ac:dyDescent="0.2">
      <c r="B124" s="475" t="s">
        <v>877</v>
      </c>
      <c r="C124" s="517">
        <f>IIP!C3</f>
        <v>51.725448608398438</v>
      </c>
      <c r="D124" s="517">
        <f>IIP!D3</f>
        <v>-8.1399307250976563</v>
      </c>
      <c r="E124" s="517">
        <f>IIP!E3</f>
        <v>-46.678733825683594</v>
      </c>
      <c r="F124" s="517">
        <f>IIP!F3</f>
        <v>-29.703863143920898</v>
      </c>
      <c r="G124" s="517">
        <f>IIP!G3</f>
        <v>-12.300544738769531</v>
      </c>
      <c r="H124" s="517">
        <f>IIP!H3</f>
        <v>-0.86211669445037842</v>
      </c>
      <c r="I124" s="517">
        <f>IIP!I3</f>
        <v>9.8040666580200195</v>
      </c>
      <c r="J124" s="517">
        <f>IIP!J3</f>
        <v>25.672355651855469</v>
      </c>
      <c r="K124" s="517">
        <f>IIP!K3</f>
        <v>-56.611030578613281</v>
      </c>
      <c r="L124" s="517">
        <f>IIP!L3</f>
        <v>-78.562713623046875</v>
      </c>
      <c r="M124" s="517">
        <f>IIP!M3</f>
        <v>-88.196174621582031</v>
      </c>
      <c r="N124" s="517">
        <f>IIP!N3</f>
        <v>-121.80451965332031</v>
      </c>
      <c r="O124" s="517">
        <f>IIP!O3</f>
        <v>-97.276969909667969</v>
      </c>
      <c r="P124" s="517">
        <f>IIP!P3</f>
        <v>-95.775230407714844</v>
      </c>
      <c r="Q124" s="517">
        <f>IIP!Q3</f>
        <v>-94.995758056640625</v>
      </c>
      <c r="R124" s="517">
        <f>IIP!R3</f>
        <v>-107.23143768310547</v>
      </c>
      <c r="S124" s="517">
        <f>IIP!S3</f>
        <v>-99.203300476074219</v>
      </c>
      <c r="T124" s="517">
        <f>IIP!T3</f>
        <v>-105.21526336669922</v>
      </c>
      <c r="U124" s="532"/>
      <c r="V124" s="532"/>
      <c r="W124" s="532"/>
    </row>
    <row r="125" spans="1:23" x14ac:dyDescent="0.2">
      <c r="B125" s="475" t="s">
        <v>203</v>
      </c>
      <c r="C125" s="517">
        <f>IIP!C4</f>
        <v>283.8944091796875</v>
      </c>
      <c r="D125" s="517">
        <f>IIP!D4</f>
        <v>237.39488220214844</v>
      </c>
      <c r="E125" s="517">
        <f>IIP!E4</f>
        <v>207.85395812988281</v>
      </c>
      <c r="F125" s="517">
        <f>IIP!F4</f>
        <v>230.72450256347656</v>
      </c>
      <c r="G125" s="517">
        <f>IIP!G4</f>
        <v>255.0318603515625</v>
      </c>
      <c r="H125" s="517">
        <f>IIP!H4</f>
        <v>286.2921142578125</v>
      </c>
      <c r="I125" s="517">
        <f>IIP!I4</f>
        <v>315.28109741210938</v>
      </c>
      <c r="J125" s="517">
        <f>IIP!J4</f>
        <v>357.90750122070313</v>
      </c>
      <c r="K125" s="517">
        <f>IIP!K4</f>
        <v>315.89639282226563</v>
      </c>
      <c r="L125" s="517">
        <f>IIP!L4</f>
        <v>327.859619140625</v>
      </c>
      <c r="M125" s="517">
        <f>IIP!M4</f>
        <v>337.63995361328125</v>
      </c>
      <c r="N125" s="517">
        <f>IIP!N4</f>
        <v>335.65109252929688</v>
      </c>
      <c r="O125" s="517">
        <f>IIP!O4</f>
        <v>399.131103515625</v>
      </c>
      <c r="P125" s="517">
        <f>IIP!P4</f>
        <v>428.85333251953125</v>
      </c>
      <c r="Q125" s="517">
        <f>IIP!Q4</f>
        <v>471.36068725585938</v>
      </c>
      <c r="R125" s="517">
        <f>IIP!R4</f>
        <v>514.26666259765625</v>
      </c>
      <c r="S125" s="517">
        <f>IIP!S4</f>
        <v>584.34075927734375</v>
      </c>
      <c r="T125" s="517">
        <f>IIP!T4</f>
        <v>624.72857666015625</v>
      </c>
      <c r="U125" s="532"/>
      <c r="V125" s="532"/>
      <c r="W125" s="532"/>
    </row>
    <row r="126" spans="1:23" x14ac:dyDescent="0.2">
      <c r="B126" s="475" t="s">
        <v>204</v>
      </c>
      <c r="C126" s="517">
        <f>IIP!C5</f>
        <v>232.16896057128906</v>
      </c>
      <c r="D126" s="517">
        <f>IIP!D5</f>
        <v>245.53482055664063</v>
      </c>
      <c r="E126" s="517">
        <f>IIP!E5</f>
        <v>254.53268432617188</v>
      </c>
      <c r="F126" s="517">
        <f>IIP!F5</f>
        <v>260.42837524414063</v>
      </c>
      <c r="G126" s="517">
        <f>IIP!G5</f>
        <v>267.3323974609375</v>
      </c>
      <c r="H126" s="517">
        <f>IIP!H5</f>
        <v>287.15420532226563</v>
      </c>
      <c r="I126" s="517">
        <f>IIP!I5</f>
        <v>305.47705078125</v>
      </c>
      <c r="J126" s="517">
        <f>IIP!J5</f>
        <v>332.23513793945313</v>
      </c>
      <c r="K126" s="517">
        <f>IIP!K5</f>
        <v>372.50741577148438</v>
      </c>
      <c r="L126" s="517">
        <f>IIP!L5</f>
        <v>406.42233276367188</v>
      </c>
      <c r="M126" s="517">
        <f>IIP!M5</f>
        <v>425.83612060546875</v>
      </c>
      <c r="N126" s="517">
        <f>IIP!N5</f>
        <v>457.45559692382813</v>
      </c>
      <c r="O126" s="517">
        <f>IIP!O5</f>
        <v>496.4080810546875</v>
      </c>
      <c r="P126" s="517">
        <f>IIP!P5</f>
        <v>524.62860107421875</v>
      </c>
      <c r="Q126" s="517">
        <f>IIP!Q5</f>
        <v>566.3564453125</v>
      </c>
      <c r="R126" s="517">
        <f>IIP!R5</f>
        <v>621.49810791015625</v>
      </c>
      <c r="S126" s="517">
        <f>IIP!S5</f>
        <v>683.5440673828125</v>
      </c>
      <c r="T126" s="517">
        <f>IIP!T5</f>
        <v>729.94384765625</v>
      </c>
      <c r="U126" s="532"/>
      <c r="V126" s="532"/>
      <c r="W126" s="532"/>
    </row>
    <row r="127" spans="1:23" x14ac:dyDescent="0.2">
      <c r="B127" s="475" t="s">
        <v>206</v>
      </c>
      <c r="C127" s="517">
        <f>IIP!C12</f>
        <v>149.32723999023438</v>
      </c>
      <c r="D127" s="517">
        <f>IIP!D12</f>
        <v>156.79901123046875</v>
      </c>
      <c r="E127" s="517">
        <f>IIP!E12</f>
        <v>161.74440002441406</v>
      </c>
      <c r="F127" s="517">
        <f>IIP!F12</f>
        <v>166.94314575195313</v>
      </c>
      <c r="G127" s="517">
        <f>IIP!G12</f>
        <v>168.48721313476563</v>
      </c>
      <c r="H127" s="517">
        <f>IIP!H12</f>
        <v>180.89387512207031</v>
      </c>
      <c r="I127" s="517">
        <f>IIP!I12</f>
        <v>190.141357421875</v>
      </c>
      <c r="J127" s="517">
        <f>IIP!J12</f>
        <v>196.982666015625</v>
      </c>
      <c r="K127" s="517">
        <f>IIP!K12</f>
        <v>224.63397216796875</v>
      </c>
      <c r="L127" s="517">
        <f>IIP!L12</f>
        <v>245.04257202148438</v>
      </c>
      <c r="M127" s="517">
        <f>IIP!M12</f>
        <v>260.69741821289063</v>
      </c>
      <c r="N127" s="517">
        <f>IIP!N12</f>
        <v>284.03182983398438</v>
      </c>
      <c r="O127" s="517">
        <f>IIP!O12</f>
        <v>303.55441284179688</v>
      </c>
      <c r="P127" s="517">
        <f>IIP!P12</f>
        <v>323.62216186523438</v>
      </c>
      <c r="Q127" s="517">
        <f>IIP!Q12</f>
        <v>346.65423583984375</v>
      </c>
      <c r="R127" s="517">
        <f>IIP!R12</f>
        <v>387.22174072265625</v>
      </c>
      <c r="S127" s="517">
        <f>IIP!S12</f>
        <v>420.47933959960938</v>
      </c>
      <c r="T127" s="517">
        <f>IIP!T12</f>
        <v>443.42813110351563</v>
      </c>
      <c r="U127" s="532"/>
      <c r="V127" s="532"/>
      <c r="W127" s="532"/>
    </row>
    <row r="128" spans="1:23" s="484" customFormat="1" ht="20.100000000000001" customHeight="1" x14ac:dyDescent="0.2">
      <c r="A128" s="518"/>
      <c r="B128" s="500" t="s">
        <v>876</v>
      </c>
      <c r="C128" s="544">
        <f>IIP!C20</f>
        <v>2.3950870037078857</v>
      </c>
      <c r="D128" s="544">
        <f>IIP!D20</f>
        <v>1.7395000457763672</v>
      </c>
      <c r="E128" s="544">
        <f>IIP!E20</f>
        <v>1.7395000457763672</v>
      </c>
      <c r="F128" s="544">
        <f>IIP!F20</f>
        <v>2.1856169700622559</v>
      </c>
      <c r="G128" s="544">
        <f>IIP!G20</f>
        <v>2.1947870254516602</v>
      </c>
      <c r="H128" s="544">
        <f>IIP!H20</f>
        <v>2.2334809303283691</v>
      </c>
      <c r="I128" s="544">
        <f>IIP!I20</f>
        <v>2.5593609809875488</v>
      </c>
      <c r="J128" s="544">
        <f>IIP!J20</f>
        <v>2.7872738838195801</v>
      </c>
      <c r="K128" s="544">
        <f>IIP!K20</f>
        <v>3.2928719520568848</v>
      </c>
      <c r="L128" s="544">
        <f>IIP!L20</f>
        <v>3.6183381080627441</v>
      </c>
      <c r="M128" s="544">
        <f>IIP!M20</f>
        <v>1.8098850250244141</v>
      </c>
      <c r="N128" s="544">
        <f>IIP!N20</f>
        <v>1.1931469440460205</v>
      </c>
      <c r="O128" s="544">
        <f>IIP!O20</f>
        <v>4.1468620300292969</v>
      </c>
      <c r="P128" s="544">
        <f>IIP!P20</f>
        <v>4.5921401977539063</v>
      </c>
      <c r="Q128" s="544">
        <f>IIP!Q20</f>
        <v>3.9293959140777588</v>
      </c>
      <c r="R128" s="544">
        <f>IIP!R20</f>
        <v>3.8668429851531982</v>
      </c>
      <c r="S128" s="544">
        <f>IIP!S20</f>
        <v>3.799501895904541</v>
      </c>
      <c r="T128" s="544">
        <f>IIP!T20</f>
        <v>4.2791972160339355</v>
      </c>
      <c r="U128" s="532"/>
      <c r="V128" s="532"/>
      <c r="W128" s="532"/>
    </row>
    <row r="129" spans="1:23" ht="20.100000000000001" customHeight="1" x14ac:dyDescent="0.25">
      <c r="A129" s="474" t="s">
        <v>993</v>
      </c>
      <c r="C129" s="478"/>
      <c r="D129" s="478"/>
      <c r="E129" s="478"/>
      <c r="F129" s="478"/>
      <c r="G129" s="478"/>
      <c r="H129" s="478"/>
      <c r="I129" s="478"/>
      <c r="J129" s="478"/>
      <c r="K129" s="478"/>
      <c r="L129" s="478"/>
      <c r="M129" s="478"/>
      <c r="N129" s="478"/>
      <c r="O129" s="478"/>
      <c r="P129" s="478"/>
      <c r="Q129" s="478"/>
      <c r="R129" s="478"/>
      <c r="S129" s="478"/>
      <c r="T129" s="478"/>
      <c r="U129" s="532"/>
      <c r="V129" s="532"/>
      <c r="W129" s="532"/>
    </row>
    <row r="130" spans="1:23" ht="15" customHeight="1" x14ac:dyDescent="0.2">
      <c r="B130" s="475" t="s">
        <v>1009</v>
      </c>
      <c r="C130" s="524">
        <f>ExtD!C8</f>
        <v>58.493911743164063</v>
      </c>
      <c r="D130" s="524">
        <f>ExtD!D8</f>
        <v>58.182178497314453</v>
      </c>
      <c r="E130" s="524">
        <f>ExtD!E8</f>
        <v>58.133808135986328</v>
      </c>
      <c r="F130" s="524">
        <f>ExtD!F8</f>
        <v>56.854145050048828</v>
      </c>
      <c r="G130" s="524">
        <f>ExtD!G8</f>
        <v>59.964210510253906</v>
      </c>
      <c r="H130" s="524">
        <f>ExtD!H8</f>
        <v>59.566402435302734</v>
      </c>
      <c r="I130" s="524">
        <f>ExtD!I8</f>
        <v>57.617710113525391</v>
      </c>
      <c r="J130" s="524">
        <f>ExtD!J8</f>
        <v>68.983261108398438</v>
      </c>
      <c r="K130" s="524">
        <f>ExtD!K8</f>
        <v>66.780609130859375</v>
      </c>
      <c r="L130" s="524">
        <f>ExtD!L8</f>
        <v>70.359970092773438</v>
      </c>
      <c r="M130" s="524">
        <f>ExtD!M8</f>
        <v>66.498062133789063</v>
      </c>
      <c r="N130" s="524">
        <f>ExtD!N8</f>
        <v>62.701091766357422</v>
      </c>
      <c r="O130" s="524">
        <f>ExtD!O8</f>
        <v>69.102081298828125</v>
      </c>
      <c r="P130" s="524">
        <f>ExtD!P8</f>
        <v>65.040870666503906</v>
      </c>
      <c r="Q130" s="524">
        <f>ExtD!Q8</f>
        <v>70.607192993164063</v>
      </c>
      <c r="R130" s="524">
        <f>ExtD!R8</f>
        <v>64.430793762207031</v>
      </c>
      <c r="S130" s="524">
        <f>ExtD!S8</f>
        <v>75.049331665039063</v>
      </c>
      <c r="T130" s="524">
        <f>ExtD!T8</f>
        <v>81.104995727539063</v>
      </c>
      <c r="U130" s="532"/>
      <c r="V130" s="532"/>
      <c r="W130" s="532"/>
    </row>
    <row r="131" spans="1:23" hidden="1" outlineLevel="1" x14ac:dyDescent="0.2">
      <c r="B131" s="475" t="s">
        <v>301</v>
      </c>
      <c r="C131" s="524">
        <f>ExtD!C19</f>
        <v>23</v>
      </c>
      <c r="D131" s="524">
        <f>ExtD!D19</f>
        <v>23</v>
      </c>
      <c r="E131" s="524">
        <f>ExtD!E19</f>
        <v>23</v>
      </c>
      <c r="F131" s="524">
        <f>ExtD!F19</f>
        <v>22.429000854492188</v>
      </c>
      <c r="G131" s="524">
        <f>ExtD!G19</f>
        <v>21.285713195800781</v>
      </c>
      <c r="H131" s="524">
        <f>ExtD!H19</f>
        <v>21.64271354675293</v>
      </c>
      <c r="I131" s="524">
        <f>ExtD!I19</f>
        <v>20.499713897705078</v>
      </c>
      <c r="J131" s="524">
        <f>ExtD!J19</f>
        <v>25.857139587402344</v>
      </c>
      <c r="K131" s="524">
        <f>ExtD!K19</f>
        <v>24.828569412231445</v>
      </c>
      <c r="L131" s="524">
        <f>ExtD!L19</f>
        <v>22.657140731811523</v>
      </c>
      <c r="M131" s="524">
        <f>ExtD!M19</f>
        <v>21.05714225769043</v>
      </c>
      <c r="N131" s="524">
        <f>ExtD!N19</f>
        <v>19.457145690917969</v>
      </c>
      <c r="O131" s="524">
        <f>ExtD!O19</f>
        <v>27.729881286621094</v>
      </c>
      <c r="P131" s="524">
        <f>ExtD!P19</f>
        <v>26.1298828125</v>
      </c>
      <c r="Q131" s="524">
        <f>ExtD!Q19</f>
        <v>30.446731567382813</v>
      </c>
      <c r="R131" s="524">
        <f>ExtD!R19</f>
        <v>28.237310409545898</v>
      </c>
      <c r="S131" s="524">
        <f>ExtD!S19</f>
        <v>43.583587646484375</v>
      </c>
      <c r="T131" s="524">
        <f>ExtD!T19</f>
        <v>53.3922119140625</v>
      </c>
      <c r="U131" s="532"/>
      <c r="V131" s="532"/>
      <c r="W131" s="532"/>
    </row>
    <row r="132" spans="1:23" hidden="1" outlineLevel="1" x14ac:dyDescent="0.2">
      <c r="B132" s="475" t="s">
        <v>878</v>
      </c>
      <c r="C132" s="524">
        <f>ExtD!C25</f>
        <v>35.493911743164063</v>
      </c>
      <c r="D132" s="524">
        <f>ExtD!D25</f>
        <v>35.182178497314453</v>
      </c>
      <c r="E132" s="524">
        <f>ExtD!E25</f>
        <v>35.133808135986328</v>
      </c>
      <c r="F132" s="524">
        <f>ExtD!F25</f>
        <v>34.425144195556641</v>
      </c>
      <c r="G132" s="524">
        <f>ExtD!G25</f>
        <v>38.678497314453125</v>
      </c>
      <c r="H132" s="524">
        <f>ExtD!H25</f>
        <v>37.923686981201172</v>
      </c>
      <c r="I132" s="524">
        <f>ExtD!I25</f>
        <v>37.117996215820313</v>
      </c>
      <c r="J132" s="524">
        <f>ExtD!J25</f>
        <v>43.126121520996094</v>
      </c>
      <c r="K132" s="524">
        <f>ExtD!K25</f>
        <v>41.952041625976563</v>
      </c>
      <c r="L132" s="524">
        <f>ExtD!L25</f>
        <v>47.702827453613281</v>
      </c>
      <c r="M132" s="524">
        <f>ExtD!M25</f>
        <v>45.440914154052734</v>
      </c>
      <c r="N132" s="524">
        <f>ExtD!N25</f>
        <v>43.243949890136719</v>
      </c>
      <c r="O132" s="524">
        <f>ExtD!O25</f>
        <v>41.372203826904297</v>
      </c>
      <c r="P132" s="524">
        <f>ExtD!P25</f>
        <v>38.910984039306641</v>
      </c>
      <c r="Q132" s="524">
        <f>ExtD!Q25</f>
        <v>40.16046142578125</v>
      </c>
      <c r="R132" s="524">
        <f>ExtD!R25</f>
        <v>36.193477630615234</v>
      </c>
      <c r="S132" s="524">
        <f>ExtD!S25</f>
        <v>31.465740203857422</v>
      </c>
      <c r="T132" s="524">
        <f>ExtD!T25</f>
        <v>27.71278190612793</v>
      </c>
      <c r="U132" s="532"/>
      <c r="V132" s="532"/>
      <c r="W132" s="532"/>
    </row>
    <row r="133" spans="1:23" ht="12.75" customHeight="1" collapsed="1" x14ac:dyDescent="0.2">
      <c r="B133" s="475" t="s">
        <v>994</v>
      </c>
      <c r="C133" s="331">
        <f t="shared" ref="C133:T133" si="26">C130/C4</f>
        <v>0.39120840206898344</v>
      </c>
      <c r="D133" s="331">
        <f t="shared" si="26"/>
        <v>0.36492384793321359</v>
      </c>
      <c r="E133" s="331">
        <f t="shared" si="26"/>
        <v>0.35742314059123381</v>
      </c>
      <c r="F133" s="331">
        <f t="shared" si="26"/>
        <v>0.36783490658891638</v>
      </c>
      <c r="G133" s="331">
        <f t="shared" si="26"/>
        <v>0.36038122062937822</v>
      </c>
      <c r="H133" s="331">
        <f t="shared" si="26"/>
        <v>0.31183673428631908</v>
      </c>
      <c r="I133" s="331">
        <f t="shared" si="26"/>
        <v>0.29748207265287713</v>
      </c>
      <c r="J133" s="331">
        <f t="shared" si="26"/>
        <v>0.34330606306874539</v>
      </c>
      <c r="K133" s="331">
        <f t="shared" si="26"/>
        <v>0.33174407187841032</v>
      </c>
      <c r="L133" s="331">
        <f t="shared" si="26"/>
        <v>0.37006447120697261</v>
      </c>
      <c r="M133" s="331">
        <f t="shared" si="26"/>
        <v>0.35337858367097291</v>
      </c>
      <c r="N133" s="331">
        <f t="shared" si="26"/>
        <v>0.31530517512295908</v>
      </c>
      <c r="O133" s="331">
        <f t="shared" si="26"/>
        <v>0.32047298962672649</v>
      </c>
      <c r="P133" s="331">
        <f t="shared" si="26"/>
        <v>0.29030733895810867</v>
      </c>
      <c r="Q133" s="331">
        <f t="shared" si="26"/>
        <v>0.28744604228730447</v>
      </c>
      <c r="R133" s="331">
        <f t="shared" si="26"/>
        <v>0.22382478558857538</v>
      </c>
      <c r="S133" s="331">
        <f t="shared" si="26"/>
        <v>0.24713888314113502</v>
      </c>
      <c r="T133" s="331">
        <f t="shared" si="26"/>
        <v>0.28121089257539972</v>
      </c>
      <c r="U133" s="532"/>
      <c r="V133" s="532"/>
      <c r="W133" s="532"/>
    </row>
    <row r="134" spans="1:23" ht="12.75" customHeight="1" x14ac:dyDescent="0.2">
      <c r="B134" s="475" t="s">
        <v>113</v>
      </c>
      <c r="C134" s="524">
        <f>ExtD!C5</f>
        <v>1.6567720174789429</v>
      </c>
      <c r="D134" s="524">
        <f>ExtD!D5</f>
        <v>2.5521140098571777</v>
      </c>
      <c r="E134" s="524">
        <f>ExtD!E5</f>
        <v>2.3967430591583252</v>
      </c>
      <c r="F134" s="524">
        <f>ExtD!F5</f>
        <v>3.5897960662841797</v>
      </c>
      <c r="G134" s="524">
        <f>ExtD!G5</f>
        <v>3.7107810974121094</v>
      </c>
      <c r="H134" s="524">
        <f>ExtD!H5</f>
        <v>4.0095500946044922</v>
      </c>
      <c r="I134" s="524">
        <f>ExtD!I5</f>
        <v>4.0549359321594238</v>
      </c>
      <c r="J134" s="524">
        <f>ExtD!J5</f>
        <v>4.4565777778625488</v>
      </c>
      <c r="K134" s="524">
        <f>ExtD!K5</f>
        <v>4.4113240242004395</v>
      </c>
      <c r="L134" s="524">
        <f>ExtD!L5</f>
        <v>5.5805239677429199</v>
      </c>
      <c r="M134" s="524">
        <f>ExtD!M5</f>
        <v>6.3866462707519531</v>
      </c>
      <c r="N134" s="524">
        <f>ExtD!N5</f>
        <v>6.2098798751831055</v>
      </c>
      <c r="O134" s="524">
        <f>ExtD!O5</f>
        <v>6.5116219520568848</v>
      </c>
      <c r="P134" s="524">
        <f>ExtD!P5</f>
        <v>6.4044342041015625</v>
      </c>
      <c r="Q134" s="524">
        <f>ExtD!Q5</f>
        <v>7.2762813568115234</v>
      </c>
      <c r="R134" s="524">
        <f>ExtD!R5</f>
        <v>7.5835909843444824</v>
      </c>
      <c r="S134" s="524">
        <f>ExtD!S5</f>
        <v>9.0993757247924805</v>
      </c>
      <c r="T134" s="524">
        <f>ExtD!T5</f>
        <v>7.3932371139526367</v>
      </c>
      <c r="U134" s="532"/>
      <c r="V134" s="532"/>
      <c r="W134" s="532"/>
    </row>
    <row r="135" spans="1:23" s="484" customFormat="1" ht="20.100000000000001" customHeight="1" x14ac:dyDescent="0.2">
      <c r="A135" s="518"/>
      <c r="B135" s="518" t="s">
        <v>1007</v>
      </c>
      <c r="C135" s="519"/>
      <c r="D135" s="519"/>
      <c r="E135" s="519"/>
      <c r="F135" s="519"/>
      <c r="G135" s="551" t="e">
        <f t="shared" ref="G135:T135" si="27">G134/G71</f>
        <v>#REF!</v>
      </c>
      <c r="H135" s="551" t="e">
        <f t="shared" si="27"/>
        <v>#REF!</v>
      </c>
      <c r="I135" s="551" t="e">
        <f t="shared" si="27"/>
        <v>#REF!</v>
      </c>
      <c r="J135" s="551" t="e">
        <f t="shared" si="27"/>
        <v>#REF!</v>
      </c>
      <c r="K135" s="551" t="e">
        <f t="shared" si="27"/>
        <v>#REF!</v>
      </c>
      <c r="L135" s="551" t="e">
        <f t="shared" si="27"/>
        <v>#REF!</v>
      </c>
      <c r="M135" s="551" t="e">
        <f t="shared" si="27"/>
        <v>#REF!</v>
      </c>
      <c r="N135" s="551" t="e">
        <f t="shared" si="27"/>
        <v>#REF!</v>
      </c>
      <c r="O135" s="551" t="e">
        <f t="shared" si="27"/>
        <v>#REF!</v>
      </c>
      <c r="P135" s="551" t="e">
        <f t="shared" si="27"/>
        <v>#REF!</v>
      </c>
      <c r="Q135" s="551" t="e">
        <f t="shared" si="27"/>
        <v>#REF!</v>
      </c>
      <c r="R135" s="551" t="e">
        <f t="shared" si="27"/>
        <v>#REF!</v>
      </c>
      <c r="S135" s="551" t="e">
        <f t="shared" si="27"/>
        <v>#REF!</v>
      </c>
      <c r="T135" s="551" t="e">
        <f t="shared" si="27"/>
        <v>#REF!</v>
      </c>
      <c r="U135" s="532"/>
      <c r="V135" s="532"/>
      <c r="W135" s="532"/>
    </row>
    <row r="136" spans="1:23" ht="20.100000000000001" customHeight="1" x14ac:dyDescent="0.25">
      <c r="A136" s="474" t="s">
        <v>544</v>
      </c>
      <c r="C136" s="478"/>
      <c r="D136" s="478"/>
      <c r="E136" s="478"/>
      <c r="F136" s="478"/>
      <c r="G136" s="478"/>
      <c r="H136" s="478"/>
      <c r="I136" s="478"/>
      <c r="J136" s="478"/>
      <c r="K136" s="478"/>
      <c r="L136" s="478"/>
      <c r="M136" s="478"/>
      <c r="N136" s="478"/>
      <c r="O136" s="478"/>
      <c r="P136" s="478"/>
      <c r="Q136" s="478"/>
      <c r="R136" s="478"/>
      <c r="S136" s="478"/>
      <c r="T136" s="478"/>
      <c r="U136" s="532"/>
      <c r="V136" s="532"/>
      <c r="W136" s="532"/>
    </row>
    <row r="137" spans="1:23" s="65" customFormat="1" ht="15" customHeight="1" x14ac:dyDescent="0.2">
      <c r="B137" s="65" t="s">
        <v>1010</v>
      </c>
      <c r="C137" s="580">
        <f>Trsm!B52</f>
        <v>43.00396728515625</v>
      </c>
      <c r="D137" s="580">
        <f>Trsm!C52</f>
        <v>41.859752655029297</v>
      </c>
      <c r="E137" s="580">
        <f>Trsm!D52</f>
        <v>38.750568389892578</v>
      </c>
      <c r="F137" s="580">
        <f>Trsm!E52</f>
        <v>38.468723297119141</v>
      </c>
      <c r="G137" s="580">
        <f>Trsm!F52</f>
        <v>44.321197509765625</v>
      </c>
      <c r="H137" s="580">
        <f>Trsm!G52</f>
        <v>52.359699249267578</v>
      </c>
      <c r="I137" s="580">
        <f>Trsm!H52</f>
        <v>52.863513946533203</v>
      </c>
      <c r="J137" s="580">
        <f>Trsm!I52</f>
        <v>59.642097473144531</v>
      </c>
      <c r="K137" s="580">
        <f>Trsm!J52</f>
        <v>64.068290710449219</v>
      </c>
      <c r="L137" s="580">
        <f>Trsm!K52</f>
        <v>60.011180877685547</v>
      </c>
      <c r="M137" s="580">
        <f>Trsm!L52</f>
        <v>64.894737243652344</v>
      </c>
      <c r="N137" s="580">
        <f>Trsm!M52</f>
        <v>81.313095092773438</v>
      </c>
      <c r="O137" s="580">
        <f>Trsm!N52</f>
        <v>95.819664001464844</v>
      </c>
      <c r="P137" s="580">
        <f>Trsm!O52</f>
        <v>102.14024353027344</v>
      </c>
      <c r="Q137" s="580">
        <f>Trsm!P52</f>
        <v>115.60176849365234</v>
      </c>
      <c r="R137" s="580">
        <f>Trsm!Q52</f>
        <v>136.27047729492188</v>
      </c>
      <c r="S137" s="580">
        <f>Trsm!R52</f>
        <v>128.35049438476563</v>
      </c>
      <c r="T137" s="580">
        <f>Trsm!S52</f>
        <v>112.03677368164063</v>
      </c>
      <c r="U137" s="532"/>
      <c r="V137" s="532"/>
      <c r="W137" s="532"/>
    </row>
    <row r="138" spans="1:23" customFormat="1" hidden="1" outlineLevel="1" x14ac:dyDescent="0.2">
      <c r="B138" s="286" t="s">
        <v>802</v>
      </c>
      <c r="C138" s="580"/>
      <c r="D138" s="580"/>
      <c r="E138" s="580"/>
      <c r="F138" s="580"/>
      <c r="G138" s="580"/>
      <c r="H138" s="580"/>
      <c r="I138" s="580"/>
      <c r="J138" s="580"/>
      <c r="K138" s="580"/>
      <c r="L138" s="580"/>
      <c r="M138" s="580"/>
      <c r="N138" s="580"/>
      <c r="O138" s="580"/>
      <c r="P138" s="580"/>
      <c r="Q138" s="580"/>
      <c r="R138" s="580"/>
      <c r="S138" s="580"/>
      <c r="T138" s="580"/>
      <c r="U138" s="532"/>
      <c r="V138" s="532"/>
      <c r="W138" s="532"/>
    </row>
    <row r="139" spans="1:23" customFormat="1" hidden="1" outlineLevel="1" x14ac:dyDescent="0.2">
      <c r="B139" s="427" t="s">
        <v>849</v>
      </c>
      <c r="C139" s="580"/>
      <c r="D139" s="580"/>
      <c r="E139" s="580"/>
      <c r="F139" s="580"/>
      <c r="G139" s="580"/>
      <c r="H139" s="580"/>
      <c r="I139" s="580"/>
      <c r="J139" s="580"/>
      <c r="K139" s="580">
        <f>Trsm!J40</f>
        <v>22.87468147277832</v>
      </c>
      <c r="L139" s="580">
        <f>Trsm!K40</f>
        <v>21.708763122558594</v>
      </c>
      <c r="M139" s="580">
        <f>Trsm!L40</f>
        <v>22.771188735961914</v>
      </c>
      <c r="N139" s="580">
        <f>Trsm!M40</f>
        <v>29.473791122436523</v>
      </c>
      <c r="O139" s="580">
        <f>Trsm!N40</f>
        <v>34.944499969482422</v>
      </c>
      <c r="P139" s="580">
        <f>Trsm!O40</f>
        <v>38.011905670166016</v>
      </c>
      <c r="Q139" s="580">
        <f>Trsm!P40</f>
        <v>42.677646636962891</v>
      </c>
      <c r="R139" s="580">
        <f>Trsm!Q40</f>
        <v>52.475727081298828</v>
      </c>
      <c r="S139" s="580">
        <f>Trsm!R40</f>
        <v>51.8358154296875</v>
      </c>
      <c r="T139" s="580">
        <f>Trsm!S40</f>
        <v>45.481922149658203</v>
      </c>
      <c r="U139" s="532"/>
      <c r="V139" s="532"/>
      <c r="W139" s="532"/>
    </row>
    <row r="140" spans="1:23" customFormat="1" hidden="1" outlineLevel="1" x14ac:dyDescent="0.2">
      <c r="B140" s="427" t="s">
        <v>859</v>
      </c>
      <c r="C140" s="580"/>
      <c r="D140" s="580"/>
      <c r="E140" s="580"/>
      <c r="F140" s="580"/>
      <c r="G140" s="580"/>
      <c r="H140" s="580"/>
      <c r="I140" s="580"/>
      <c r="J140" s="580"/>
      <c r="K140" s="580">
        <f>Trsm!J50-K139</f>
        <v>39.418142318725586</v>
      </c>
      <c r="L140" s="580">
        <f>Trsm!K50-L139</f>
        <v>36.776657104492188</v>
      </c>
      <c r="M140" s="580">
        <f>Trsm!L50-M139</f>
        <v>39.165090560913086</v>
      </c>
      <c r="N140" s="580">
        <f>Trsm!M50-N139</f>
        <v>48.010126113891602</v>
      </c>
      <c r="O140" s="580">
        <f>Trsm!N50-O139</f>
        <v>56.469112396240234</v>
      </c>
      <c r="P140" s="580">
        <f>Trsm!O50-P139</f>
        <v>58.337551116943359</v>
      </c>
      <c r="Q140" s="580">
        <f>Trsm!P50-Q139</f>
        <v>66.519771575927734</v>
      </c>
      <c r="R140" s="580">
        <f>Trsm!Q50-R139</f>
        <v>75.003513336181641</v>
      </c>
      <c r="S140" s="580">
        <f>Trsm!R50-S139</f>
        <v>68.708625793457031</v>
      </c>
      <c r="T140" s="580">
        <f>Trsm!S50-T139</f>
        <v>59.932361602783203</v>
      </c>
      <c r="U140" s="532"/>
      <c r="V140" s="532"/>
      <c r="W140" s="532"/>
    </row>
    <row r="141" spans="1:23" customFormat="1" hidden="1" outlineLevel="1" x14ac:dyDescent="0.2">
      <c r="B141" s="427" t="s">
        <v>850</v>
      </c>
      <c r="C141" s="580"/>
      <c r="D141" s="580"/>
      <c r="E141" s="580"/>
      <c r="F141" s="580"/>
      <c r="G141" s="580"/>
      <c r="H141" s="580"/>
      <c r="I141" s="580"/>
      <c r="J141" s="580"/>
      <c r="K141" s="580">
        <f>Trsm!J51</f>
        <v>1.7754650115966797</v>
      </c>
      <c r="L141" s="580">
        <f>Trsm!K51</f>
        <v>1.5257610082626343</v>
      </c>
      <c r="M141" s="580">
        <f>Trsm!L51</f>
        <v>2.9584560394287109</v>
      </c>
      <c r="N141" s="580">
        <f>Trsm!M51</f>
        <v>3.8291819095611572</v>
      </c>
      <c r="O141" s="580">
        <f>Trsm!N51</f>
        <v>4.4060482978820801</v>
      </c>
      <c r="P141" s="580">
        <f>Trsm!O51</f>
        <v>5.7907876968383789</v>
      </c>
      <c r="Q141" s="580">
        <f>Trsm!P51</f>
        <v>6.4043478965759277</v>
      </c>
      <c r="R141" s="580">
        <f>Trsm!Q51</f>
        <v>8.791229248046875</v>
      </c>
      <c r="S141" s="580">
        <f>Trsm!R51</f>
        <v>7.8060503005981445</v>
      </c>
      <c r="T141" s="580">
        <f>Trsm!S51</f>
        <v>6.6224908828735352</v>
      </c>
      <c r="U141" s="532"/>
      <c r="V141" s="532"/>
      <c r="W141" s="532"/>
    </row>
    <row r="142" spans="1:23" s="65" customFormat="1" ht="15" customHeight="1" collapsed="1" x14ac:dyDescent="0.2">
      <c r="B142" s="65" t="s">
        <v>1029</v>
      </c>
      <c r="C142" s="580"/>
      <c r="D142" s="580"/>
      <c r="E142" s="580"/>
      <c r="F142" s="580"/>
      <c r="G142" s="580"/>
      <c r="H142" s="580"/>
      <c r="I142" s="580"/>
      <c r="J142" s="580"/>
      <c r="K142" s="580">
        <f>Trsm!J35/1000</f>
        <v>383.19030328039503</v>
      </c>
      <c r="L142" s="580">
        <f>Trsm!K35/1000</f>
        <v>342.01889405395292</v>
      </c>
      <c r="M142" s="580">
        <f>Trsm!L35/1000</f>
        <v>381.84438621238002</v>
      </c>
      <c r="N142" s="580">
        <f>Trsm!M35/1000</f>
        <v>481.39075270941191</v>
      </c>
      <c r="O142" s="580">
        <f>Trsm!N35/1000</f>
        <v>545.47459411771251</v>
      </c>
      <c r="P142" s="580">
        <f>Trsm!O35/1000</f>
        <v>518.3393909939324</v>
      </c>
      <c r="Q142" s="580">
        <f>Trsm!P35/1000</f>
        <v>601.51225886261784</v>
      </c>
      <c r="R142" s="580">
        <f>Trsm!Q35/1000</f>
        <v>764.12346519896994</v>
      </c>
      <c r="S142" s="580">
        <f>Trsm!R35/1000</f>
        <v>684.90826198745663</v>
      </c>
      <c r="T142" s="580">
        <f>Trsm!S35/1000</f>
        <v>589.5141907678983</v>
      </c>
      <c r="U142" s="532"/>
      <c r="V142" s="532"/>
      <c r="W142" s="532"/>
    </row>
    <row r="143" spans="1:23" s="255" customFormat="1" ht="17.25" customHeight="1" x14ac:dyDescent="0.2">
      <c r="B143" s="255" t="s">
        <v>999</v>
      </c>
      <c r="C143" s="354"/>
      <c r="D143" s="354"/>
      <c r="E143" s="354"/>
      <c r="F143" s="354"/>
      <c r="G143" s="354"/>
      <c r="H143" s="354"/>
      <c r="I143" s="354"/>
      <c r="J143" s="354"/>
      <c r="K143" s="354">
        <f>K137/K147*1000</f>
        <v>773.30465552744988</v>
      </c>
      <c r="L143" s="354">
        <f t="shared" ref="L143:T143" si="28">L137/L147*1000</f>
        <v>821.81204384489206</v>
      </c>
      <c r="M143" s="354">
        <f t="shared" si="28"/>
        <v>802.18966393874109</v>
      </c>
      <c r="N143" s="354">
        <f t="shared" si="28"/>
        <v>784.11856405760307</v>
      </c>
      <c r="O143" s="354">
        <f t="shared" si="28"/>
        <v>807.14032768786456</v>
      </c>
      <c r="P143" s="354">
        <f t="shared" si="28"/>
        <v>923.41849843391196</v>
      </c>
      <c r="Q143" s="354">
        <f t="shared" si="28"/>
        <v>921.68043447201399</v>
      </c>
      <c r="R143" s="354">
        <f t="shared" si="28"/>
        <v>809.09401702209743</v>
      </c>
      <c r="S143" s="354">
        <f t="shared" si="28"/>
        <v>877.50221774253851</v>
      </c>
      <c r="T143" s="354">
        <f t="shared" si="28"/>
        <v>920.82496656234594</v>
      </c>
      <c r="U143" s="532"/>
      <c r="V143" s="532"/>
      <c r="W143" s="532"/>
    </row>
    <row r="144" spans="1:23" s="65" customFormat="1" x14ac:dyDescent="0.2">
      <c r="B144" s="255" t="s">
        <v>1000</v>
      </c>
      <c r="C144" s="133"/>
      <c r="D144" s="133"/>
      <c r="E144" s="133"/>
      <c r="F144" s="133"/>
      <c r="G144" s="133"/>
      <c r="H144" s="133"/>
      <c r="I144" s="133"/>
      <c r="J144" s="133"/>
      <c r="K144" s="354">
        <f t="shared" ref="K144:L144" si="29">K137/K142*1000</f>
        <v>167.19705629807652</v>
      </c>
      <c r="L144" s="354">
        <f t="shared" si="29"/>
        <v>175.46159560477054</v>
      </c>
      <c r="M144" s="354">
        <f>M137/M142*1000</f>
        <v>169.95074325266683</v>
      </c>
      <c r="N144" s="354">
        <f t="shared" ref="N144:T144" si="30">N137/N142*1000</f>
        <v>168.91287303530217</v>
      </c>
      <c r="O144" s="354">
        <f t="shared" si="30"/>
        <v>175.66292735677277</v>
      </c>
      <c r="P144" s="354">
        <f t="shared" si="30"/>
        <v>197.05282929475271</v>
      </c>
      <c r="Q144" s="354">
        <f t="shared" si="30"/>
        <v>192.18522447446108</v>
      </c>
      <c r="R144" s="354">
        <f t="shared" si="30"/>
        <v>178.33567937798958</v>
      </c>
      <c r="S144" s="354">
        <f t="shared" si="30"/>
        <v>187.39808162383684</v>
      </c>
      <c r="T144" s="354">
        <f t="shared" si="30"/>
        <v>190.04932440337367</v>
      </c>
      <c r="U144" s="532"/>
      <c r="V144" s="532"/>
      <c r="W144" s="532"/>
    </row>
    <row r="145" spans="2:23" s="65" customFormat="1" x14ac:dyDescent="0.2">
      <c r="B145" s="255" t="s">
        <v>1001</v>
      </c>
      <c r="C145" s="133"/>
      <c r="D145" s="133"/>
      <c r="E145" s="133"/>
      <c r="F145" s="133"/>
      <c r="G145" s="133"/>
      <c r="H145" s="133"/>
      <c r="I145" s="133"/>
      <c r="J145" s="133"/>
      <c r="K145" s="354">
        <f t="shared" ref="K145:L145" si="31">K157/K142*1000</f>
        <v>84.53277386901398</v>
      </c>
      <c r="L145" s="354">
        <f t="shared" si="31"/>
        <v>91.025555446374284</v>
      </c>
      <c r="M145" s="430">
        <f>M157/M142*1000</f>
        <v>84.96352882412171</v>
      </c>
      <c r="N145" s="430">
        <f t="shared" ref="N145:T145" si="32">N157/N142*1000</f>
        <v>82.595941308912913</v>
      </c>
      <c r="O145" s="430">
        <f t="shared" si="32"/>
        <v>88.408165557603027</v>
      </c>
      <c r="P145" s="430">
        <f t="shared" si="32"/>
        <v>103.3889104236777</v>
      </c>
      <c r="Q145" s="430">
        <f t="shared" si="32"/>
        <v>100.47124650713418</v>
      </c>
      <c r="R145" s="430">
        <f t="shared" si="32"/>
        <v>97.330303134024092</v>
      </c>
      <c r="S145" s="430">
        <f t="shared" si="32"/>
        <v>104.60515944061507</v>
      </c>
      <c r="T145" s="430">
        <f t="shared" si="32"/>
        <v>102.77834384189507</v>
      </c>
      <c r="U145" s="532"/>
      <c r="V145" s="532"/>
      <c r="W145" s="532"/>
    </row>
    <row r="146" spans="2:23" s="65" customFormat="1" ht="15" customHeight="1" x14ac:dyDescent="0.2">
      <c r="B146" s="65" t="s">
        <v>1011</v>
      </c>
      <c r="C146" s="133"/>
      <c r="D146" s="133"/>
      <c r="E146" s="133"/>
      <c r="F146" s="133"/>
      <c r="G146" s="133"/>
      <c r="H146" s="133"/>
      <c r="I146" s="133"/>
      <c r="J146" s="133"/>
      <c r="K146" s="429">
        <f>Trsm!J23</f>
        <v>4.6251092731490049</v>
      </c>
      <c r="L146" s="429">
        <f>Trsm!K23</f>
        <v>4.6837146385926758</v>
      </c>
      <c r="M146" s="429">
        <f>Trsm!L23</f>
        <v>4.7201303659267957</v>
      </c>
      <c r="N146" s="429">
        <f>Trsm!M23</f>
        <v>4.6421480492710891</v>
      </c>
      <c r="O146" s="429">
        <f>Trsm!N23</f>
        <v>4.5948245303265169</v>
      </c>
      <c r="P146" s="429">
        <f>Trsm!O23</f>
        <v>4.6861468659892092</v>
      </c>
      <c r="Q146" s="429">
        <f>Trsm!P23</f>
        <v>4.7957923768197563</v>
      </c>
      <c r="R146" s="429">
        <f>Trsm!Q23</f>
        <v>4.5369161114820464</v>
      </c>
      <c r="S146" s="429">
        <f>Trsm!R23</f>
        <v>4.6825571005787774</v>
      </c>
      <c r="T146" s="429">
        <f>Trsm!S23</f>
        <v>4.8451893709862608</v>
      </c>
      <c r="U146" s="532"/>
      <c r="V146" s="532"/>
      <c r="W146" s="532"/>
    </row>
    <row r="147" spans="2:23" s="65" customFormat="1" ht="15" customHeight="1" x14ac:dyDescent="0.2">
      <c r="B147" s="65" t="s">
        <v>846</v>
      </c>
      <c r="C147" s="580">
        <f>Trsm!B10/1000</f>
        <v>56.500999999999998</v>
      </c>
      <c r="D147" s="580">
        <f>Trsm!C10/1000</f>
        <v>51.164000000000001</v>
      </c>
      <c r="E147" s="580">
        <f>Trsm!D10/1000</f>
        <v>48.156999999999996</v>
      </c>
      <c r="F147" s="580">
        <f>Trsm!E10/1000</f>
        <v>60.738</v>
      </c>
      <c r="G147" s="580">
        <f>Trsm!F10/1000</f>
        <v>85.150999999999996</v>
      </c>
      <c r="H147" s="580">
        <f>Trsm!G10/1000</f>
        <v>85.004000000000005</v>
      </c>
      <c r="I147" s="580">
        <f>Trsm!H10/1000</f>
        <v>79.802000000000007</v>
      </c>
      <c r="J147" s="580">
        <f>Trsm!I10/1000</f>
        <v>87.141000000000005</v>
      </c>
      <c r="K147" s="580">
        <f>Trsm!J10/1000</f>
        <v>82.85</v>
      </c>
      <c r="L147" s="580">
        <f>Trsm!K10/1000</f>
        <v>73.022999999999996</v>
      </c>
      <c r="M147" s="580">
        <f>Trsm!L10/1000</f>
        <v>80.897000000000006</v>
      </c>
      <c r="N147" s="580">
        <f>Trsm!M10/1000</f>
        <v>103.7</v>
      </c>
      <c r="O147" s="580">
        <f>Trsm!N10/1000</f>
        <v>118.715</v>
      </c>
      <c r="P147" s="580">
        <f>Trsm!O10/1000</f>
        <v>110.611</v>
      </c>
      <c r="Q147" s="580">
        <f>Trsm!P10/1000</f>
        <v>125.425</v>
      </c>
      <c r="R147" s="580">
        <f>Trsm!Q10/1000</f>
        <v>168.42353846153847</v>
      </c>
      <c r="S147" s="580">
        <f>Trsm!R10/1000</f>
        <v>146.268</v>
      </c>
      <c r="T147" s="580">
        <f>Trsm!S10/1000</f>
        <v>121.67</v>
      </c>
      <c r="U147" s="532"/>
      <c r="V147" s="532"/>
      <c r="W147" s="532"/>
    </row>
    <row r="148" spans="2:23" customFormat="1" x14ac:dyDescent="0.2">
      <c r="B148" s="428" t="s">
        <v>79</v>
      </c>
      <c r="C148" s="264">
        <f>Trsm!B3/1000</f>
        <v>20.762</v>
      </c>
      <c r="D148" s="264">
        <f>Trsm!C3/1000</f>
        <v>23.042999999999999</v>
      </c>
      <c r="E148" s="264">
        <f>Trsm!D3/1000</f>
        <v>21.863</v>
      </c>
      <c r="F148" s="264">
        <f>Trsm!E3/1000</f>
        <v>21.236999999999998</v>
      </c>
      <c r="G148" s="264">
        <f>Trsm!F3/1000</f>
        <v>23.983000000000001</v>
      </c>
      <c r="H148" s="264">
        <f>Trsm!G3/1000</f>
        <v>25.574000000000002</v>
      </c>
      <c r="I148" s="264">
        <f>Trsm!H3/1000</f>
        <v>26.751000000000001</v>
      </c>
      <c r="J148" s="264">
        <f>Trsm!I3/1000</f>
        <v>28.466999999999999</v>
      </c>
      <c r="K148" s="264">
        <f>Trsm!J3/1000</f>
        <v>29.515999999999998</v>
      </c>
      <c r="L148" s="264">
        <f>Trsm!K3/1000</f>
        <v>29.303999999999998</v>
      </c>
      <c r="M148" s="264">
        <f>Trsm!L3/1000</f>
        <v>27.986000000000001</v>
      </c>
      <c r="N148" s="264">
        <f>Trsm!M3/1000</f>
        <v>37.700000000000003</v>
      </c>
      <c r="O148" s="264">
        <f>Trsm!N3/1000</f>
        <v>38.369999999999997</v>
      </c>
      <c r="P148" s="264">
        <f>Trsm!O3/1000</f>
        <v>36.427999999999997</v>
      </c>
      <c r="Q148" s="264">
        <f>Trsm!P3/1000</f>
        <v>38.145000000000003</v>
      </c>
      <c r="R148" s="264">
        <f>Trsm!Q3/1000</f>
        <v>31.733153846153847</v>
      </c>
      <c r="S148" s="264">
        <f>Trsm!R3/1000</f>
        <v>30.545999999999999</v>
      </c>
      <c r="T148" s="264">
        <f>Trsm!S3/1000</f>
        <v>25.777000000000001</v>
      </c>
      <c r="U148" s="532"/>
      <c r="V148" s="532"/>
      <c r="W148" s="532"/>
    </row>
    <row r="149" spans="2:23" customFormat="1" x14ac:dyDescent="0.2">
      <c r="B149" s="428" t="s">
        <v>727</v>
      </c>
      <c r="C149" s="264">
        <f>Trsm!B4/1000</f>
        <v>13.412000000000001</v>
      </c>
      <c r="D149" s="264">
        <f>Trsm!C4/1000</f>
        <v>2.85</v>
      </c>
      <c r="E149" s="264">
        <f>Trsm!D4/1000</f>
        <v>0.13800000000000001</v>
      </c>
      <c r="F149" s="264">
        <f>Trsm!E4/1000</f>
        <v>0.122</v>
      </c>
      <c r="G149" s="264">
        <f>Trsm!F4/1000</f>
        <v>33.271999999999998</v>
      </c>
      <c r="H149" s="264">
        <f>Trsm!G4/1000</f>
        <v>36.542000000000002</v>
      </c>
      <c r="I149" s="264">
        <f>Trsm!H4/1000</f>
        <v>28.759</v>
      </c>
      <c r="J149" s="264">
        <f>Trsm!I4/1000</f>
        <v>29.146999999999998</v>
      </c>
      <c r="K149" s="264">
        <f>Trsm!J4/1000</f>
        <v>14.502000000000001</v>
      </c>
      <c r="L149" s="264">
        <f>Trsm!K4/1000</f>
        <v>14.521000000000001</v>
      </c>
      <c r="M149" s="264">
        <f>Trsm!L4/1000</f>
        <v>14.081</v>
      </c>
      <c r="N149" s="264">
        <f>Trsm!M4/1000</f>
        <v>14.805</v>
      </c>
      <c r="O149" s="264">
        <f>Trsm!N4/1000</f>
        <v>18.634</v>
      </c>
      <c r="P149" s="264">
        <f>Trsm!O4/1000</f>
        <v>18.47</v>
      </c>
      <c r="Q149" s="264">
        <f>Trsm!P4/1000</f>
        <v>15.792999999999999</v>
      </c>
      <c r="R149" s="264">
        <f>Trsm!Q4/1000</f>
        <v>12.405846153846154</v>
      </c>
      <c r="S149" s="264">
        <f>Trsm!R4/1000</f>
        <v>12.48</v>
      </c>
      <c r="T149" s="264">
        <f>Trsm!S4/1000</f>
        <v>13.419</v>
      </c>
      <c r="U149" s="532"/>
      <c r="V149" s="532"/>
      <c r="W149" s="532"/>
    </row>
    <row r="150" spans="2:23" customFormat="1" x14ac:dyDescent="0.2">
      <c r="B150" s="428" t="s">
        <v>726</v>
      </c>
      <c r="C150" s="264">
        <f>Trsm!B5/1000</f>
        <v>0.57699999999999996</v>
      </c>
      <c r="D150" s="264">
        <f>Trsm!C5/1000</f>
        <v>0.35499999999999998</v>
      </c>
      <c r="E150" s="264">
        <f>Trsm!D5/1000</f>
        <v>0.317</v>
      </c>
      <c r="F150" s="264">
        <f>Trsm!E5/1000</f>
        <v>0.30599999999999999</v>
      </c>
      <c r="G150" s="264">
        <f>Trsm!F5/1000</f>
        <v>2.7789999999999999</v>
      </c>
      <c r="H150" s="264">
        <f>Trsm!G5/1000</f>
        <v>4.9219999999999997</v>
      </c>
      <c r="I150" s="264">
        <f>Trsm!H5/1000</f>
        <v>8.4359999999999999</v>
      </c>
      <c r="J150" s="264">
        <f>Trsm!I5/1000</f>
        <v>14.196999999999999</v>
      </c>
      <c r="K150" s="264">
        <f>Trsm!J5/1000</f>
        <v>22.762</v>
      </c>
      <c r="L150" s="264">
        <f>Trsm!K5/1000</f>
        <v>14.553000000000001</v>
      </c>
      <c r="M150" s="264">
        <f>Trsm!L5/1000</f>
        <v>22.189</v>
      </c>
      <c r="N150" s="264">
        <f>Trsm!M5/1000</f>
        <v>32.649000000000001</v>
      </c>
      <c r="O150" s="264">
        <f>Trsm!N5/1000</f>
        <v>40.604999999999997</v>
      </c>
      <c r="P150" s="264">
        <f>Trsm!O5/1000</f>
        <v>28.114999999999998</v>
      </c>
      <c r="Q150" s="264">
        <f>Trsm!P5/1000</f>
        <v>31.135000000000002</v>
      </c>
      <c r="R150" s="264">
        <f>Trsm!Q5/1000</f>
        <v>15.195923076923076</v>
      </c>
      <c r="S150" s="264">
        <f>Trsm!R5/1000</f>
        <v>15.436</v>
      </c>
      <c r="T150" s="264">
        <f>Trsm!S5/1000</f>
        <v>9.4220000000000006</v>
      </c>
      <c r="U150" s="532"/>
      <c r="V150" s="532"/>
      <c r="W150" s="532"/>
    </row>
    <row r="151" spans="2:23" customFormat="1" x14ac:dyDescent="0.2">
      <c r="B151" s="428" t="s">
        <v>728</v>
      </c>
      <c r="C151" s="264">
        <f>Trsm!B6/1000</f>
        <v>1.1000000000000001</v>
      </c>
      <c r="D151" s="264">
        <f>Trsm!C6/1000</f>
        <v>1.1259999999999999</v>
      </c>
      <c r="E151" s="264">
        <f>Trsm!D6/1000</f>
        <v>0.8</v>
      </c>
      <c r="F151" s="264">
        <f>Trsm!E6/1000</f>
        <v>0.78</v>
      </c>
      <c r="G151" s="264">
        <f>Trsm!F6/1000</f>
        <v>0.65200000000000002</v>
      </c>
      <c r="H151" s="264">
        <f>Trsm!G6/1000</f>
        <v>1.4910000000000001</v>
      </c>
      <c r="I151" s="264">
        <f>Trsm!H6/1000</f>
        <v>1.02</v>
      </c>
      <c r="J151" s="264">
        <f>Trsm!I6/1000</f>
        <v>0.94699999999999995</v>
      </c>
      <c r="K151" s="264">
        <f>Trsm!J6/1000</f>
        <v>0.623</v>
      </c>
      <c r="L151" s="264">
        <f>Trsm!K6/1000</f>
        <v>0.63600000000000001</v>
      </c>
      <c r="M151" s="264">
        <f>Trsm!L6/1000</f>
        <v>0.94899999999999995</v>
      </c>
      <c r="N151" s="264">
        <f>Trsm!M6/1000</f>
        <v>1.6439999999999999</v>
      </c>
      <c r="O151" s="264">
        <f>Trsm!N6/1000</f>
        <v>3.698</v>
      </c>
      <c r="P151" s="264">
        <f>Trsm!O6/1000</f>
        <v>9.33</v>
      </c>
      <c r="Q151" s="264">
        <f>Trsm!P6/1000</f>
        <v>21.661000000000001</v>
      </c>
      <c r="R151" s="264">
        <f>Trsm!Q6/1000</f>
        <v>91.095384615384603</v>
      </c>
      <c r="S151" s="264">
        <f>Trsm!R6/1000</f>
        <v>70.637</v>
      </c>
      <c r="T151" s="264">
        <f>Trsm!S6/1000</f>
        <v>55.357999999999997</v>
      </c>
      <c r="U151" s="532"/>
      <c r="V151" s="532"/>
      <c r="W151" s="532"/>
    </row>
    <row r="152" spans="2:23" customFormat="1" x14ac:dyDescent="0.2">
      <c r="B152" s="428" t="s">
        <v>729</v>
      </c>
      <c r="C152" s="264">
        <f>Trsm!B7/1000</f>
        <v>11.398</v>
      </c>
      <c r="D152" s="264">
        <f>Trsm!C7/1000</f>
        <v>8.3979999999999997</v>
      </c>
      <c r="E152" s="264">
        <f>Trsm!D7/1000</f>
        <v>7.9749999999999996</v>
      </c>
      <c r="F152" s="264">
        <f>Trsm!E7/1000</f>
        <v>8.0220000000000002</v>
      </c>
      <c r="G152" s="264">
        <f>Trsm!F7/1000</f>
        <v>8.3460000000000001</v>
      </c>
      <c r="H152" s="264">
        <f>Trsm!G7/1000</f>
        <v>8.6159999999999997</v>
      </c>
      <c r="I152" s="264">
        <f>Trsm!H7/1000</f>
        <v>8.2390000000000008</v>
      </c>
      <c r="J152" s="264">
        <f>Trsm!I7/1000</f>
        <v>7.5209999999999999</v>
      </c>
      <c r="K152" s="264">
        <f>Trsm!J7/1000</f>
        <v>7.7439999999999998</v>
      </c>
      <c r="L152" s="264">
        <f>Trsm!K7/1000</f>
        <v>6.9459999999999997</v>
      </c>
      <c r="M152" s="264">
        <f>Trsm!L7/1000</f>
        <v>7.5060000000000002</v>
      </c>
      <c r="N152" s="264">
        <f>Trsm!M7/1000</f>
        <v>8.3989999999999991</v>
      </c>
      <c r="O152" s="264">
        <f>Trsm!N7/1000</f>
        <v>8.2870000000000008</v>
      </c>
      <c r="P152" s="264">
        <f>Trsm!O7/1000</f>
        <v>8.407</v>
      </c>
      <c r="Q152" s="264">
        <f>Trsm!P7/1000</f>
        <v>8.6080000000000005</v>
      </c>
      <c r="R152" s="264">
        <f>Trsm!Q7/1000</f>
        <v>8.822461538461539</v>
      </c>
      <c r="S152" s="264">
        <f>Trsm!R7/1000</f>
        <v>8.4589999999999996</v>
      </c>
      <c r="T152" s="264">
        <f>Trsm!S7/1000</f>
        <v>8.49</v>
      </c>
      <c r="U152" s="532"/>
      <c r="V152" s="532"/>
      <c r="W152" s="532"/>
    </row>
    <row r="153" spans="2:23" customFormat="1" x14ac:dyDescent="0.2">
      <c r="B153" s="428" t="s">
        <v>720</v>
      </c>
      <c r="C153" s="264">
        <f>Trsm!B8/1000</f>
        <v>0.99299999999999999</v>
      </c>
      <c r="D153" s="264">
        <f>Trsm!C8/1000</f>
        <v>0.877</v>
      </c>
      <c r="E153" s="264">
        <f>Trsm!D8/1000</f>
        <v>0.75</v>
      </c>
      <c r="F153" s="264">
        <f>Trsm!E8/1000</f>
        <v>0.73</v>
      </c>
      <c r="G153" s="264">
        <f>Trsm!F8/1000</f>
        <v>1.476</v>
      </c>
      <c r="H153" s="264">
        <f>Trsm!G8/1000</f>
        <v>2.2029999999999998</v>
      </c>
      <c r="I153" s="264">
        <f>Trsm!H8/1000</f>
        <v>2.2509999999999999</v>
      </c>
      <c r="J153" s="264">
        <f>Trsm!I8/1000</f>
        <v>2.5329999999999999</v>
      </c>
      <c r="K153" s="264">
        <f>Trsm!J8/1000</f>
        <v>3.9319999999999999</v>
      </c>
      <c r="L153" s="264">
        <f>Trsm!K8/1000</f>
        <v>3.5139999999999998</v>
      </c>
      <c r="M153" s="264">
        <f>Trsm!L8/1000</f>
        <v>3.8140000000000001</v>
      </c>
      <c r="N153" s="264">
        <f>Trsm!M8/1000</f>
        <v>4.29</v>
      </c>
      <c r="O153" s="264">
        <f>Trsm!N8/1000</f>
        <v>5.0819999999999999</v>
      </c>
      <c r="P153" s="264">
        <f>Trsm!O8/1000</f>
        <v>5.4930000000000003</v>
      </c>
      <c r="Q153" s="264">
        <f>Trsm!P8/1000</f>
        <v>5.3630000000000004</v>
      </c>
      <c r="R153" s="264">
        <f>Trsm!Q8/1000</f>
        <v>4.6106923076923074</v>
      </c>
      <c r="S153" s="264">
        <f>Trsm!R8/1000</f>
        <v>4.2480000000000002</v>
      </c>
      <c r="T153" s="264">
        <f>Trsm!S8/1000</f>
        <v>4.9619999999999997</v>
      </c>
      <c r="U153" s="532"/>
      <c r="V153" s="532"/>
      <c r="W153" s="532"/>
    </row>
    <row r="154" spans="2:23" customFormat="1" x14ac:dyDescent="0.2">
      <c r="B154" s="428" t="s">
        <v>2</v>
      </c>
      <c r="C154" s="264">
        <f>Trsm!B9/1000</f>
        <v>8.2590000000000003</v>
      </c>
      <c r="D154" s="264">
        <f>Trsm!C9/1000</f>
        <v>14.515000000000001</v>
      </c>
      <c r="E154" s="264">
        <f>Trsm!D9/1000</f>
        <v>16.314</v>
      </c>
      <c r="F154" s="264">
        <f>Trsm!E9/1000</f>
        <v>29.541</v>
      </c>
      <c r="G154" s="264">
        <f>Trsm!F9/1000</f>
        <v>14.643000000000001</v>
      </c>
      <c r="H154" s="264">
        <f>Trsm!G9/1000</f>
        <v>5.6559999999999997</v>
      </c>
      <c r="I154" s="264">
        <f>Trsm!H9/1000</f>
        <v>4.3460000000000001</v>
      </c>
      <c r="J154" s="264">
        <f>Trsm!I9/1000</f>
        <v>4.3289999999999997</v>
      </c>
      <c r="K154" s="264">
        <f>Trsm!J9/1000</f>
        <v>3.7709999999999999</v>
      </c>
      <c r="L154" s="264">
        <f>Trsm!K9/1000</f>
        <v>3.5489999999999999</v>
      </c>
      <c r="M154" s="264">
        <f>Trsm!L9/1000</f>
        <v>4.3719999999999999</v>
      </c>
      <c r="N154" s="264">
        <f>Trsm!M9/1000</f>
        <v>4.2130000000000001</v>
      </c>
      <c r="O154" s="264">
        <f>Trsm!N9/1000</f>
        <v>4.0389999999999997</v>
      </c>
      <c r="P154" s="264">
        <f>Trsm!O9/1000</f>
        <v>4.3680000000000003</v>
      </c>
      <c r="Q154" s="264">
        <f>Trsm!P9/1000</f>
        <v>4.72</v>
      </c>
      <c r="R154" s="264">
        <f>Trsm!Q9/1000</f>
        <v>4.5600769230769229</v>
      </c>
      <c r="S154" s="264">
        <f>Trsm!R9/1000</f>
        <v>4.4619999999999997</v>
      </c>
      <c r="T154" s="264">
        <f>Trsm!S9/1000</f>
        <v>4.242</v>
      </c>
      <c r="U154" s="532"/>
      <c r="V154" s="532"/>
      <c r="W154" s="532"/>
    </row>
    <row r="155" spans="2:23" s="255" customFormat="1" ht="17.25" customHeight="1" x14ac:dyDescent="0.2">
      <c r="B155" s="255" t="s">
        <v>848</v>
      </c>
      <c r="C155" s="354"/>
      <c r="D155" s="354"/>
      <c r="E155" s="354"/>
      <c r="F155" s="354"/>
      <c r="G155" s="354"/>
      <c r="H155" s="354"/>
      <c r="I155" s="354"/>
      <c r="J155" s="354"/>
      <c r="K155" s="523">
        <f>Trsm!J173</f>
        <v>0.42247875754742037</v>
      </c>
      <c r="L155" s="523">
        <f>Trsm!K173</f>
        <v>0.37709075457909769</v>
      </c>
      <c r="M155" s="523">
        <f>Trsm!L173</f>
        <v>0.40699687931063333</v>
      </c>
      <c r="N155" s="523">
        <f>Trsm!M173</f>
        <v>0.51262660574676511</v>
      </c>
      <c r="O155" s="523">
        <f>Trsm!N173</f>
        <v>0.5742179253825126</v>
      </c>
      <c r="P155" s="523">
        <f>Trsm!O173</f>
        <v>0.51105711076550886</v>
      </c>
      <c r="Q155" s="523">
        <f>Trsm!P173</f>
        <v>0.5535813139520348</v>
      </c>
      <c r="R155" s="523">
        <f>Trsm!Q173</f>
        <v>0.64528851216947591</v>
      </c>
      <c r="S155" s="523">
        <f>Trsm!R173</f>
        <v>0.54433330203519548</v>
      </c>
      <c r="T155" s="523">
        <f>Trsm!S173</f>
        <v>0.43278586235875477</v>
      </c>
      <c r="U155" s="532"/>
      <c r="V155" s="532"/>
      <c r="W155" s="532"/>
    </row>
    <row r="156" spans="2:23" s="65" customFormat="1" x14ac:dyDescent="0.2">
      <c r="B156" s="65" t="s">
        <v>1002</v>
      </c>
      <c r="C156" s="133"/>
      <c r="D156" s="133"/>
      <c r="E156" s="133"/>
      <c r="F156" s="133"/>
      <c r="G156" s="133"/>
      <c r="H156" s="133"/>
      <c r="I156" s="133"/>
      <c r="J156" s="133"/>
      <c r="K156" s="133">
        <f>Trsm!J204</f>
        <v>1262.2770843287151</v>
      </c>
      <c r="L156" s="133">
        <f>Trsm!K204</f>
        <v>1248.1291434411</v>
      </c>
      <c r="M156" s="133">
        <f>Trsm!L204</f>
        <v>1291.2919254658384</v>
      </c>
      <c r="N156" s="133">
        <f>Trsm!M204</f>
        <v>1331.0001028560812</v>
      </c>
      <c r="O156" s="133">
        <f>Trsm!N204</f>
        <v>1347.4589106545629</v>
      </c>
      <c r="P156" s="133">
        <f>Trsm!O204</f>
        <v>1409.5656586770717</v>
      </c>
      <c r="Q156" s="133">
        <f>Trsm!P204</f>
        <v>1534.1938737590913</v>
      </c>
      <c r="R156" s="133">
        <f>Trsm!Q204</f>
        <v>1673.5002010670489</v>
      </c>
      <c r="S156" s="133">
        <f>Trsm!R204</f>
        <v>1784.7012959866222</v>
      </c>
      <c r="T156" s="133">
        <f>Trsm!S204</f>
        <v>1911.2612750172532</v>
      </c>
      <c r="U156" s="532"/>
      <c r="V156" s="532"/>
      <c r="W156" s="532"/>
    </row>
    <row r="157" spans="2:23" customFormat="1" ht="15" customHeight="1" x14ac:dyDescent="0.2">
      <c r="B157" s="255" t="s">
        <v>1003</v>
      </c>
      <c r="I157" s="522"/>
      <c r="J157" s="429"/>
      <c r="K157" s="429">
        <f>Trsm!J94</f>
        <v>32.392139256000519</v>
      </c>
      <c r="L157" s="429">
        <f>Trsm!K94</f>
        <v>31.132459804415703</v>
      </c>
      <c r="M157" s="429">
        <f>Trsm!L94</f>
        <v>32.442846514284611</v>
      </c>
      <c r="N157" s="429">
        <f>Trsm!M94</f>
        <v>39.760922357439995</v>
      </c>
      <c r="O157" s="429">
        <f>Trsm!N94</f>
        <v>48.224408224225044</v>
      </c>
      <c r="P157" s="429">
        <f>Trsm!O94</f>
        <v>53.590544864535332</v>
      </c>
      <c r="Q157" s="429">
        <f>Trsm!P94</f>
        <v>60.434686437249184</v>
      </c>
      <c r="R157" s="429">
        <f>Trsm!Q94</f>
        <v>74.37236849963665</v>
      </c>
      <c r="S157" s="429">
        <f>Trsm!R94</f>
        <v>71.644937947392464</v>
      </c>
      <c r="T157" s="429">
        <f>Trsm!S94</f>
        <v>60.589292198419571</v>
      </c>
      <c r="U157" s="532"/>
      <c r="V157" s="532"/>
      <c r="W157" s="532"/>
    </row>
    <row r="158" spans="2:23" customFormat="1" x14ac:dyDescent="0.2">
      <c r="B158" t="s">
        <v>851</v>
      </c>
      <c r="U158" s="532"/>
      <c r="V158" s="532"/>
      <c r="W158" s="532"/>
    </row>
    <row r="159" spans="2:23" customFormat="1" x14ac:dyDescent="0.2">
      <c r="B159" s="284" t="s">
        <v>852</v>
      </c>
      <c r="F159" s="3" t="s">
        <v>976</v>
      </c>
      <c r="G159" s="3">
        <f t="shared" ref="G159:T159" si="33">G137/F137-1</f>
        <v>0.15213590966988932</v>
      </c>
      <c r="H159" s="3">
        <f t="shared" si="33"/>
        <v>0.18136923619292489</v>
      </c>
      <c r="I159" s="3">
        <f t="shared" si="33"/>
        <v>9.6221847048265641E-3</v>
      </c>
      <c r="J159" s="3">
        <f t="shared" si="33"/>
        <v>0.12822801627351654</v>
      </c>
      <c r="K159" s="3">
        <f t="shared" si="33"/>
        <v>7.4212568384230737E-2</v>
      </c>
      <c r="L159" s="3">
        <f t="shared" si="33"/>
        <v>-6.3324770924503171E-2</v>
      </c>
      <c r="M159" s="3">
        <f t="shared" si="33"/>
        <v>8.1377441579102205E-2</v>
      </c>
      <c r="N159" s="3">
        <f t="shared" si="33"/>
        <v>0.25299983552560024</v>
      </c>
      <c r="O159" s="3">
        <f t="shared" si="33"/>
        <v>0.17840384617188998</v>
      </c>
      <c r="P159" s="3">
        <f t="shared" si="33"/>
        <v>6.5963282116205058E-2</v>
      </c>
      <c r="Q159" s="3">
        <f t="shared" si="33"/>
        <v>0.13179452582163687</v>
      </c>
      <c r="R159" s="3">
        <f t="shared" si="33"/>
        <v>0.17879232360017427</v>
      </c>
      <c r="S159" s="3">
        <f t="shared" si="33"/>
        <v>-5.8119580024773243E-2</v>
      </c>
      <c r="T159" s="3">
        <f t="shared" si="33"/>
        <v>-0.12710290506727751</v>
      </c>
      <c r="U159" s="532"/>
      <c r="V159" s="532"/>
      <c r="W159" s="532"/>
    </row>
    <row r="160" spans="2:23" customFormat="1" x14ac:dyDescent="0.2">
      <c r="B160" s="353" t="s">
        <v>846</v>
      </c>
      <c r="D160" s="527"/>
      <c r="E160" s="527"/>
      <c r="F160" s="527" t="s">
        <v>976</v>
      </c>
      <c r="G160" s="527">
        <f t="shared" ref="G160:L160" si="34">G147/F147-1</f>
        <v>0.40193947775692318</v>
      </c>
      <c r="H160" s="527">
        <f t="shared" si="34"/>
        <v>-1.7263449636526484E-3</v>
      </c>
      <c r="I160" s="527">
        <f t="shared" si="34"/>
        <v>-6.1197120135523031E-2</v>
      </c>
      <c r="J160" s="527">
        <f t="shared" si="34"/>
        <v>9.1965113656299335E-2</v>
      </c>
      <c r="K160" s="527">
        <f t="shared" si="34"/>
        <v>-4.9242033026933529E-2</v>
      </c>
      <c r="L160" s="527">
        <f t="shared" si="34"/>
        <v>-0.11861194930597463</v>
      </c>
      <c r="M160" s="527">
        <f>M147/L147-1</f>
        <v>0.10782904016542738</v>
      </c>
      <c r="N160" s="527">
        <f t="shared" ref="N160:T160" si="35">N147/M147-1</f>
        <v>0.28187695464603135</v>
      </c>
      <c r="O160" s="527">
        <f t="shared" si="35"/>
        <v>0.14479267116682748</v>
      </c>
      <c r="P160" s="527">
        <f t="shared" si="35"/>
        <v>-6.8264330539527407E-2</v>
      </c>
      <c r="Q160" s="527">
        <f t="shared" si="35"/>
        <v>0.13392881358996833</v>
      </c>
      <c r="R160" s="527">
        <f t="shared" si="35"/>
        <v>0.342822710476687</v>
      </c>
      <c r="S160" s="527">
        <f t="shared" si="35"/>
        <v>-0.13154656803863529</v>
      </c>
      <c r="T160" s="527">
        <f t="shared" si="35"/>
        <v>-0.16817075505236967</v>
      </c>
      <c r="U160" s="532"/>
      <c r="V160" s="532"/>
      <c r="W160" s="532"/>
    </row>
    <row r="161" spans="1:23" customFormat="1" x14ac:dyDescent="0.2">
      <c r="B161" s="353" t="s">
        <v>853</v>
      </c>
      <c r="D161" s="527"/>
      <c r="E161" s="527"/>
      <c r="F161" s="527" t="s">
        <v>976</v>
      </c>
      <c r="G161" s="527"/>
      <c r="H161" s="527"/>
      <c r="I161" s="527"/>
      <c r="J161" s="527"/>
      <c r="K161" s="527"/>
      <c r="L161" s="527">
        <f t="shared" ref="L161:T163" si="36">L142/K142-1</f>
        <v>-0.10744376586250781</v>
      </c>
      <c r="M161" s="527">
        <f t="shared" si="36"/>
        <v>0.11644237453193074</v>
      </c>
      <c r="N161" s="527">
        <f t="shared" si="36"/>
        <v>0.26069878225645748</v>
      </c>
      <c r="O161" s="527">
        <f t="shared" si="36"/>
        <v>0.13312229420199184</v>
      </c>
      <c r="P161" s="527">
        <f t="shared" si="36"/>
        <v>-4.9746043933852513E-2</v>
      </c>
      <c r="Q161" s="527">
        <f t="shared" si="36"/>
        <v>0.16046024923785707</v>
      </c>
      <c r="R161" s="527">
        <f t="shared" si="36"/>
        <v>0.27033731057090837</v>
      </c>
      <c r="S161" s="527">
        <f t="shared" si="36"/>
        <v>-0.10366806781792326</v>
      </c>
      <c r="T161" s="527">
        <f t="shared" si="36"/>
        <v>-0.13928007079772298</v>
      </c>
      <c r="U161" s="532"/>
      <c r="V161" s="532"/>
      <c r="W161" s="532"/>
    </row>
    <row r="162" spans="1:23" customFormat="1" x14ac:dyDescent="0.2">
      <c r="B162" s="353" t="s">
        <v>854</v>
      </c>
      <c r="F162" t="s">
        <v>976</v>
      </c>
      <c r="L162" s="527">
        <f t="shared" si="36"/>
        <v>6.2727397243401484E-2</v>
      </c>
      <c r="M162" s="527">
        <f t="shared" si="36"/>
        <v>-2.3876968040461688E-2</v>
      </c>
      <c r="N162" s="527">
        <f t="shared" si="36"/>
        <v>-2.2527216060612365E-2</v>
      </c>
      <c r="O162" s="527">
        <f t="shared" si="36"/>
        <v>2.9360054315166417E-2</v>
      </c>
      <c r="P162" s="527">
        <f t="shared" si="36"/>
        <v>0.14406190194849766</v>
      </c>
      <c r="Q162" s="527">
        <f t="shared" si="36"/>
        <v>-1.8822061338880092E-3</v>
      </c>
      <c r="R162" s="527">
        <f t="shared" si="36"/>
        <v>-0.12215342025179454</v>
      </c>
      <c r="S162" s="527">
        <f t="shared" si="36"/>
        <v>8.4549136789096702E-2</v>
      </c>
      <c r="T162" s="527">
        <f t="shared" si="36"/>
        <v>4.9370529149498354E-2</v>
      </c>
      <c r="U162" s="532"/>
      <c r="V162" s="532"/>
      <c r="W162" s="532"/>
    </row>
    <row r="163" spans="1:23" s="4" customFormat="1" ht="20.100000000000001" customHeight="1" x14ac:dyDescent="0.2">
      <c r="A163" s="543"/>
      <c r="B163" s="564" t="s">
        <v>855</v>
      </c>
      <c r="C163" s="543"/>
      <c r="D163" s="543"/>
      <c r="E163" s="543"/>
      <c r="F163" s="543" t="s">
        <v>976</v>
      </c>
      <c r="G163" s="543"/>
      <c r="H163" s="543"/>
      <c r="I163" s="543"/>
      <c r="J163" s="543"/>
      <c r="K163" s="543"/>
      <c r="L163" s="529">
        <f t="shared" si="36"/>
        <v>4.9429933096191148E-2</v>
      </c>
      <c r="M163" s="529">
        <f t="shared" si="36"/>
        <v>-3.1407741010841872E-2</v>
      </c>
      <c r="N163" s="529">
        <f t="shared" si="36"/>
        <v>-6.106888369541541E-3</v>
      </c>
      <c r="O163" s="529">
        <f t="shared" si="36"/>
        <v>3.9961751879383778E-2</v>
      </c>
      <c r="P163" s="529">
        <f t="shared" si="36"/>
        <v>0.1217667396293407</v>
      </c>
      <c r="Q163" s="529">
        <f t="shared" si="36"/>
        <v>-2.470202959131651E-2</v>
      </c>
      <c r="R163" s="529">
        <f t="shared" si="36"/>
        <v>-7.2063526914432074E-2</v>
      </c>
      <c r="S163" s="529">
        <f t="shared" si="36"/>
        <v>5.0816540343781469E-2</v>
      </c>
      <c r="T163" s="529">
        <f t="shared" si="36"/>
        <v>1.4147651654506488E-2</v>
      </c>
      <c r="U163" s="532"/>
      <c r="V163" s="532"/>
      <c r="W163" s="532"/>
    </row>
    <row r="164" spans="1:23" x14ac:dyDescent="0.2">
      <c r="U164" s="532"/>
      <c r="V164" s="532"/>
      <c r="W164" s="532"/>
    </row>
  </sheetData>
  <pageMargins left="0.70866141732283505" right="0.70866141732283505" top="0.74803149606299202" bottom="0.74803149606299202" header="0.31496062992126" footer="0.31496062992126"/>
  <pageSetup scale="57" orientation="landscape" r:id="rId1"/>
  <rowBreaks count="1" manualBreakCount="1">
    <brk id="93" max="19"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theme="1" tint="0.14999847407452621"/>
  </sheetPr>
  <dimension ref="A1:D13"/>
  <sheetViews>
    <sheetView workbookViewId="0"/>
  </sheetViews>
  <sheetFormatPr defaultRowHeight="12.75" x14ac:dyDescent="0.2"/>
  <sheetData>
    <row r="1" spans="1:4" x14ac:dyDescent="0.2">
      <c r="A1" t="s">
        <v>963</v>
      </c>
      <c r="B1" t="s">
        <v>964</v>
      </c>
      <c r="D1" t="b">
        <v>0</v>
      </c>
    </row>
    <row r="2" spans="1:4" x14ac:dyDescent="0.2">
      <c r="A2" t="s">
        <v>917</v>
      </c>
      <c r="B2" t="s">
        <v>965</v>
      </c>
    </row>
    <row r="3" spans="1:4" x14ac:dyDescent="0.2">
      <c r="A3" t="s">
        <v>1636</v>
      </c>
      <c r="B3" t="s">
        <v>1062</v>
      </c>
    </row>
    <row r="4" spans="1:4" x14ac:dyDescent="0.2">
      <c r="A4" t="s">
        <v>1371</v>
      </c>
      <c r="B4" t="s">
        <v>1385</v>
      </c>
    </row>
    <row r="5" spans="1:4" x14ac:dyDescent="0.2">
      <c r="A5" t="s">
        <v>1372</v>
      </c>
      <c r="B5" t="s">
        <v>1385</v>
      </c>
    </row>
    <row r="6" spans="1:4" x14ac:dyDescent="0.2">
      <c r="A6" t="s">
        <v>1383</v>
      </c>
      <c r="B6" t="s">
        <v>1385</v>
      </c>
    </row>
    <row r="7" spans="1:4" x14ac:dyDescent="0.2">
      <c r="A7" t="s">
        <v>1373</v>
      </c>
      <c r="B7" t="s">
        <v>1385</v>
      </c>
    </row>
    <row r="8" spans="1:4" x14ac:dyDescent="0.2">
      <c r="A8" t="s">
        <v>1502</v>
      </c>
      <c r="B8" t="s">
        <v>1596</v>
      </c>
    </row>
    <row r="9" spans="1:4" x14ac:dyDescent="0.2">
      <c r="A9" t="s">
        <v>1597</v>
      </c>
      <c r="B9" t="s">
        <v>1596</v>
      </c>
    </row>
    <row r="10" spans="1:4" x14ac:dyDescent="0.2">
      <c r="A10" t="s">
        <v>1638</v>
      </c>
      <c r="B10" t="s">
        <v>1596</v>
      </c>
    </row>
    <row r="11" spans="1:4" x14ac:dyDescent="0.2">
      <c r="A11" t="s">
        <v>1639</v>
      </c>
      <c r="B11" t="s">
        <v>1596</v>
      </c>
    </row>
    <row r="12" spans="1:4" x14ac:dyDescent="0.2">
      <c r="A12" t="s">
        <v>1678</v>
      </c>
      <c r="B12" t="s">
        <v>1596</v>
      </c>
    </row>
    <row r="13" spans="1:4" x14ac:dyDescent="0.2">
      <c r="A13" t="s">
        <v>1686</v>
      </c>
      <c r="B13" t="s">
        <v>1596</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theme="1" tint="0.14999847407452621"/>
  </sheetPr>
  <dimension ref="A1:AI3"/>
  <sheetViews>
    <sheetView workbookViewId="0">
      <selection activeCell="B2" sqref="B2"/>
    </sheetView>
  </sheetViews>
  <sheetFormatPr defaultRowHeight="12.75" x14ac:dyDescent="0.2"/>
  <cols>
    <col min="1" max="1" width="15.28515625" bestFit="1" customWidth="1"/>
  </cols>
  <sheetData>
    <row r="1" spans="1:35" s="195" customFormat="1" x14ac:dyDescent="0.2">
      <c r="A1" s="84"/>
      <c r="B1" s="579" t="s">
        <v>1028</v>
      </c>
    </row>
    <row r="2" spans="1:35" s="195" customFormat="1" x14ac:dyDescent="0.2">
      <c r="A2" s="84"/>
      <c r="B2" s="577" t="s">
        <v>646</v>
      </c>
      <c r="C2" s="577" t="s">
        <v>647</v>
      </c>
      <c r="D2" s="577" t="s">
        <v>648</v>
      </c>
      <c r="E2" s="577" t="s">
        <v>649</v>
      </c>
      <c r="F2" s="577" t="s">
        <v>650</v>
      </c>
      <c r="G2" s="577" t="s">
        <v>651</v>
      </c>
      <c r="H2" s="577" t="s">
        <v>652</v>
      </c>
      <c r="I2" s="577" t="s">
        <v>653</v>
      </c>
      <c r="J2" s="577" t="s">
        <v>654</v>
      </c>
      <c r="K2" s="577" t="s">
        <v>655</v>
      </c>
      <c r="L2" s="577" t="s">
        <v>656</v>
      </c>
      <c r="M2" s="577" t="s">
        <v>657</v>
      </c>
      <c r="N2" s="577" t="s">
        <v>658</v>
      </c>
      <c r="O2" s="577" t="s">
        <v>659</v>
      </c>
      <c r="P2" s="577" t="s">
        <v>660</v>
      </c>
      <c r="Q2" s="577" t="s">
        <v>732</v>
      </c>
      <c r="R2" s="577" t="s">
        <v>785</v>
      </c>
      <c r="S2" s="577" t="s">
        <v>899</v>
      </c>
      <c r="T2" s="577" t="s">
        <v>947</v>
      </c>
      <c r="U2" s="577" t="s">
        <v>948</v>
      </c>
      <c r="V2" s="577" t="s">
        <v>949</v>
      </c>
      <c r="W2" s="577" t="s">
        <v>950</v>
      </c>
      <c r="X2" s="577" t="s">
        <v>951</v>
      </c>
      <c r="Y2" s="577" t="s">
        <v>952</v>
      </c>
      <c r="Z2" s="577" t="s">
        <v>953</v>
      </c>
      <c r="AA2" s="577" t="s">
        <v>954</v>
      </c>
      <c r="AB2" s="577" t="s">
        <v>955</v>
      </c>
      <c r="AC2" s="577" t="s">
        <v>956</v>
      </c>
      <c r="AD2" s="577" t="s">
        <v>957</v>
      </c>
      <c r="AE2" s="577" t="s">
        <v>958</v>
      </c>
      <c r="AF2" s="577" t="s">
        <v>959</v>
      </c>
      <c r="AG2" s="577" t="s">
        <v>960</v>
      </c>
      <c r="AH2" s="577" t="s">
        <v>961</v>
      </c>
      <c r="AI2" s="577" t="s">
        <v>962</v>
      </c>
    </row>
    <row r="3" spans="1:35" s="195" customFormat="1" x14ac:dyDescent="0.2">
      <c r="A3" s="84" t="s">
        <v>567</v>
      </c>
      <c r="B3" s="578" t="str">
        <f t="shared" ref="B3:AI3" si="0">IF($B1="short",RIGHT(B2,2),B2)</f>
        <v>00</v>
      </c>
      <c r="C3" s="578" t="str">
        <f t="shared" si="0"/>
        <v>01</v>
      </c>
      <c r="D3" s="578" t="str">
        <f t="shared" si="0"/>
        <v>02</v>
      </c>
      <c r="E3" s="578" t="str">
        <f t="shared" si="0"/>
        <v>03</v>
      </c>
      <c r="F3" s="578" t="str">
        <f t="shared" si="0"/>
        <v>04</v>
      </c>
      <c r="G3" s="578" t="str">
        <f t="shared" si="0"/>
        <v>05</v>
      </c>
      <c r="H3" s="578" t="str">
        <f t="shared" si="0"/>
        <v>06</v>
      </c>
      <c r="I3" s="578" t="str">
        <f t="shared" si="0"/>
        <v>07</v>
      </c>
      <c r="J3" s="578" t="str">
        <f t="shared" si="0"/>
        <v>08</v>
      </c>
      <c r="K3" s="578" t="str">
        <f t="shared" si="0"/>
        <v>09</v>
      </c>
      <c r="L3" s="578" t="str">
        <f t="shared" si="0"/>
        <v>10</v>
      </c>
      <c r="M3" s="578" t="str">
        <f t="shared" si="0"/>
        <v>11</v>
      </c>
      <c r="N3" s="578" t="str">
        <f t="shared" si="0"/>
        <v>12</v>
      </c>
      <c r="O3" s="578" t="str">
        <f t="shared" si="0"/>
        <v>13</v>
      </c>
      <c r="P3" s="578" t="str">
        <f t="shared" si="0"/>
        <v>14</v>
      </c>
      <c r="Q3" s="578" t="str">
        <f t="shared" si="0"/>
        <v>15</v>
      </c>
      <c r="R3" s="578" t="str">
        <f t="shared" si="0"/>
        <v>16</v>
      </c>
      <c r="S3" s="578" t="str">
        <f t="shared" si="0"/>
        <v>17</v>
      </c>
      <c r="T3" s="578" t="str">
        <f t="shared" si="0"/>
        <v>18</v>
      </c>
      <c r="U3" s="578" t="str">
        <f t="shared" si="0"/>
        <v>19</v>
      </c>
      <c r="V3" s="578" t="str">
        <f t="shared" si="0"/>
        <v>20</v>
      </c>
      <c r="W3" s="578" t="str">
        <f t="shared" si="0"/>
        <v>21</v>
      </c>
      <c r="X3" s="578" t="str">
        <f t="shared" si="0"/>
        <v>22</v>
      </c>
      <c r="Y3" s="578" t="str">
        <f t="shared" si="0"/>
        <v>23</v>
      </c>
      <c r="Z3" s="578" t="str">
        <f t="shared" si="0"/>
        <v>24</v>
      </c>
      <c r="AA3" s="578" t="str">
        <f t="shared" si="0"/>
        <v>25</v>
      </c>
      <c r="AB3" s="578" t="str">
        <f t="shared" si="0"/>
        <v>26</v>
      </c>
      <c r="AC3" s="578" t="str">
        <f t="shared" si="0"/>
        <v>27</v>
      </c>
      <c r="AD3" s="578" t="str">
        <f t="shared" si="0"/>
        <v>28</v>
      </c>
      <c r="AE3" s="578" t="str">
        <f t="shared" si="0"/>
        <v>29</v>
      </c>
      <c r="AF3" s="578" t="str">
        <f t="shared" si="0"/>
        <v>30</v>
      </c>
      <c r="AG3" s="578" t="str">
        <f t="shared" si="0"/>
        <v>31</v>
      </c>
      <c r="AH3" s="578" t="str">
        <f t="shared" si="0"/>
        <v>32</v>
      </c>
      <c r="AI3" s="578" t="str">
        <f t="shared" si="0"/>
        <v>33</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4" tint="0.59999389629810485"/>
  </sheetPr>
  <dimension ref="A1:U39"/>
  <sheetViews>
    <sheetView view="pageBreakPreview" zoomScale="90" zoomScaleNormal="80" zoomScaleSheetLayoutView="90" workbookViewId="0">
      <selection activeCell="A2" sqref="A2"/>
    </sheetView>
  </sheetViews>
  <sheetFormatPr defaultRowHeight="12.75" x14ac:dyDescent="0.2"/>
  <cols>
    <col min="1" max="1" width="10.7109375" bestFit="1" customWidth="1"/>
    <col min="5" max="5" width="9.28515625" bestFit="1" customWidth="1"/>
  </cols>
  <sheetData>
    <row r="1" spans="1:14" s="22" customFormat="1" ht="24.95" customHeight="1" x14ac:dyDescent="0.2">
      <c r="A1" s="48" t="str">
        <f>Index!A5</f>
        <v>Table 1a    Palau population by citizenship, percent of population and growth, 1986-2020</v>
      </c>
      <c r="B1" s="48"/>
    </row>
    <row r="2" spans="1:14" ht="20.100000000000001" customHeight="1" x14ac:dyDescent="0.2">
      <c r="A2" s="9"/>
      <c r="B2" s="1030" t="s">
        <v>0</v>
      </c>
      <c r="C2" s="1031"/>
      <c r="D2" s="1031"/>
      <c r="E2" s="1032"/>
      <c r="F2" s="1036" t="s">
        <v>5</v>
      </c>
      <c r="G2" s="1037"/>
      <c r="H2" s="1038"/>
      <c r="I2" s="1033" t="s">
        <v>4</v>
      </c>
      <c r="J2" s="1034"/>
      <c r="K2" s="1034"/>
      <c r="L2" s="1035"/>
    </row>
    <row r="3" spans="1:14" s="4" customFormat="1" ht="20.100000000000001" customHeight="1" x14ac:dyDescent="0.2">
      <c r="A3" s="5"/>
      <c r="B3" s="138" t="s">
        <v>3</v>
      </c>
      <c r="C3" s="140" t="s">
        <v>265</v>
      </c>
      <c r="D3" s="140" t="s">
        <v>266</v>
      </c>
      <c r="E3" s="141" t="s">
        <v>2</v>
      </c>
      <c r="F3" s="8" t="s">
        <v>265</v>
      </c>
      <c r="G3" s="8" t="s">
        <v>266</v>
      </c>
      <c r="H3" s="10" t="s">
        <v>2</v>
      </c>
      <c r="I3" s="139" t="s">
        <v>3</v>
      </c>
      <c r="J3" s="1007" t="s">
        <v>265</v>
      </c>
      <c r="K3" s="1007" t="s">
        <v>266</v>
      </c>
      <c r="L3" s="10" t="s">
        <v>2</v>
      </c>
    </row>
    <row r="4" spans="1:14" ht="20.100000000000001" customHeight="1" x14ac:dyDescent="0.2">
      <c r="A4" s="20">
        <v>1986</v>
      </c>
      <c r="B4" s="2">
        <v>13873</v>
      </c>
      <c r="C4" s="2">
        <v>12323</v>
      </c>
      <c r="D4" s="2">
        <v>517</v>
      </c>
      <c r="E4" s="15">
        <v>1033</v>
      </c>
      <c r="F4" s="3">
        <f t="shared" ref="F4:F7" si="0">C4/B4</f>
        <v>0.88827218337778413</v>
      </c>
      <c r="G4" s="3">
        <f t="shared" ref="G4:G7" si="1">D4/B4</f>
        <v>3.726663302818424E-2</v>
      </c>
      <c r="H4" s="17">
        <f t="shared" ref="H4:H7" si="2">E4/B4</f>
        <v>7.4461183594031574E-2</v>
      </c>
      <c r="I4" s="1003">
        <f>LN(B4/12116)/6</f>
        <v>2.2569601988932941E-2</v>
      </c>
      <c r="J4" s="1008"/>
      <c r="K4" s="1008"/>
      <c r="L4" s="1009"/>
      <c r="M4" s="266"/>
      <c r="N4" s="4"/>
    </row>
    <row r="5" spans="1:14" x14ac:dyDescent="0.2">
      <c r="A5" s="21">
        <v>1990</v>
      </c>
      <c r="B5" s="2">
        <v>15122</v>
      </c>
      <c r="C5" s="2">
        <v>12575</v>
      </c>
      <c r="D5" s="2">
        <v>1477</v>
      </c>
      <c r="E5" s="16">
        <v>1070</v>
      </c>
      <c r="F5" s="1003">
        <f t="shared" si="0"/>
        <v>0.83156989816161886</v>
      </c>
      <c r="G5" s="1004">
        <f t="shared" si="1"/>
        <v>9.7672265573336858E-2</v>
      </c>
      <c r="H5" s="18">
        <f t="shared" si="2"/>
        <v>7.075783626504431E-2</v>
      </c>
      <c r="I5" s="1003">
        <f>LN(B5/B4)/4</f>
        <v>2.1551533009372393E-2</v>
      </c>
      <c r="J5" s="1004">
        <f t="shared" ref="J5:L8" si="3">LN(C5/C4)/5</f>
        <v>4.0486562059633743E-3</v>
      </c>
      <c r="K5" s="1004">
        <f t="shared" si="3"/>
        <v>0.20994508160459016</v>
      </c>
      <c r="L5" s="18">
        <f t="shared" si="3"/>
        <v>7.0382916672626656E-3</v>
      </c>
      <c r="M5" s="266"/>
      <c r="N5" s="4"/>
    </row>
    <row r="6" spans="1:14" x14ac:dyDescent="0.2">
      <c r="A6" s="21">
        <v>1995</v>
      </c>
      <c r="B6" s="2">
        <v>17225</v>
      </c>
      <c r="C6" s="2">
        <v>12508</v>
      </c>
      <c r="D6" s="2">
        <v>2758</v>
      </c>
      <c r="E6" s="16">
        <v>1959</v>
      </c>
      <c r="F6" s="1003">
        <f t="shared" si="0"/>
        <v>0.72615384615384615</v>
      </c>
      <c r="G6" s="1004">
        <f t="shared" si="1"/>
        <v>0.16011611030478956</v>
      </c>
      <c r="H6" s="18">
        <f t="shared" si="2"/>
        <v>0.11373004354136429</v>
      </c>
      <c r="I6" s="1003">
        <f>LN(B6/B5)/5</f>
        <v>2.6042235952728809E-2</v>
      </c>
      <c r="J6" s="1004">
        <f t="shared" si="3"/>
        <v>-1.0684552780416035E-3</v>
      </c>
      <c r="K6" s="1004">
        <f t="shared" si="3"/>
        <v>0.12489855516437347</v>
      </c>
      <c r="L6" s="18">
        <f t="shared" si="3"/>
        <v>0.12095509809771779</v>
      </c>
      <c r="M6" s="266"/>
      <c r="N6" s="4"/>
    </row>
    <row r="7" spans="1:14" x14ac:dyDescent="0.2">
      <c r="A7" s="21">
        <v>2000</v>
      </c>
      <c r="B7" s="2">
        <v>19129</v>
      </c>
      <c r="C7" s="2">
        <v>13364</v>
      </c>
      <c r="D7" s="2">
        <v>2922</v>
      </c>
      <c r="E7" s="16">
        <v>2843</v>
      </c>
      <c r="F7" s="1003">
        <f t="shared" si="0"/>
        <v>0.69862512415703903</v>
      </c>
      <c r="G7" s="1004">
        <f t="shared" si="1"/>
        <v>0.15275236551832297</v>
      </c>
      <c r="H7" s="18">
        <f t="shared" si="2"/>
        <v>0.148622510324638</v>
      </c>
      <c r="I7" s="1003">
        <f>LN(B7/B6)/5</f>
        <v>2.0968738254158854E-2</v>
      </c>
      <c r="J7" s="1004">
        <f t="shared" si="3"/>
        <v>1.3239216979783048E-2</v>
      </c>
      <c r="K7" s="1004">
        <f t="shared" si="3"/>
        <v>1.1552506791479544E-2</v>
      </c>
      <c r="L7" s="18">
        <f t="shared" si="3"/>
        <v>7.4485138741291798E-2</v>
      </c>
      <c r="M7" s="266"/>
      <c r="N7" s="4"/>
    </row>
    <row r="8" spans="1:14" x14ac:dyDescent="0.2">
      <c r="A8" s="21">
        <v>2005</v>
      </c>
      <c r="B8" s="2">
        <v>19907</v>
      </c>
      <c r="C8" s="2">
        <v>14438</v>
      </c>
      <c r="D8" s="2">
        <v>3253</v>
      </c>
      <c r="E8" s="16">
        <v>2216</v>
      </c>
      <c r="F8" s="1003">
        <f>C8/B8</f>
        <v>0.7252725172050033</v>
      </c>
      <c r="G8" s="1004">
        <f>D8/B8</f>
        <v>0.16340985582960768</v>
      </c>
      <c r="H8" s="18">
        <f>E8/B8</f>
        <v>0.11131762696538906</v>
      </c>
      <c r="I8" s="1003">
        <f>LN(B8/B7)/5</f>
        <v>7.9731841002559506E-3</v>
      </c>
      <c r="J8" s="1004">
        <f t="shared" si="3"/>
        <v>1.5459819044491821E-2</v>
      </c>
      <c r="K8" s="1004">
        <f t="shared" si="3"/>
        <v>2.1461866832541344E-2</v>
      </c>
      <c r="L8" s="18">
        <f t="shared" si="3"/>
        <v>-4.9831212756765067E-2</v>
      </c>
      <c r="M8" s="266"/>
      <c r="N8" s="4"/>
    </row>
    <row r="9" spans="1:14" x14ac:dyDescent="0.2">
      <c r="A9" s="21">
        <v>2012</v>
      </c>
      <c r="B9" s="2">
        <v>17445</v>
      </c>
      <c r="C9" s="2">
        <v>12814</v>
      </c>
      <c r="D9" s="2">
        <v>2788</v>
      </c>
      <c r="E9" s="16">
        <v>1843</v>
      </c>
      <c r="F9" s="1003">
        <v>0.7345371166523359</v>
      </c>
      <c r="G9" s="1004">
        <v>0.15981656635139008</v>
      </c>
      <c r="H9" s="18">
        <v>0.105646316996274</v>
      </c>
      <c r="I9" s="1003">
        <v>-1.8859764861865559E-2</v>
      </c>
      <c r="J9" s="1004">
        <v>-1.7046470928591354E-2</v>
      </c>
      <c r="K9" s="1004">
        <v>-2.2036164941848142E-2</v>
      </c>
      <c r="L9" s="18">
        <v>-2.6329870028193012E-2</v>
      </c>
      <c r="M9" s="266"/>
      <c r="N9" s="4"/>
    </row>
    <row r="10" spans="1:14" x14ac:dyDescent="0.2">
      <c r="A10" s="21">
        <v>2015</v>
      </c>
      <c r="B10" s="2">
        <v>17661</v>
      </c>
      <c r="C10" s="2">
        <v>12899</v>
      </c>
      <c r="D10" s="2">
        <v>2701</v>
      </c>
      <c r="E10" s="16">
        <v>2070</v>
      </c>
      <c r="F10" s="1003">
        <f>C10/B10</f>
        <v>0.73036634392163524</v>
      </c>
      <c r="G10" s="1004">
        <f>D10/B10</f>
        <v>0.15293584734726232</v>
      </c>
      <c r="H10" s="18">
        <f>E10/B10</f>
        <v>0.11720740614914217</v>
      </c>
      <c r="I10" s="1003">
        <f>LN(B10/B8)/7</f>
        <v>-1.7101801422508917E-2</v>
      </c>
      <c r="J10" s="1004">
        <f t="shared" ref="J10:L10" si="4">LN(C10/C8)/7</f>
        <v>-1.6101975819138612E-2</v>
      </c>
      <c r="K10" s="1004">
        <f t="shared" si="4"/>
        <v>-2.6565081811533695E-2</v>
      </c>
      <c r="L10" s="18">
        <f t="shared" si="4"/>
        <v>-9.7364516582513893E-3</v>
      </c>
      <c r="M10" s="266"/>
      <c r="N10" s="4"/>
    </row>
    <row r="11" spans="1:14" s="4" customFormat="1" ht="20.100000000000001" customHeight="1" x14ac:dyDescent="0.2">
      <c r="A11" s="368">
        <v>2020</v>
      </c>
      <c r="B11" s="6">
        <v>17614</v>
      </c>
      <c r="C11" s="6">
        <v>12436</v>
      </c>
      <c r="D11" s="6">
        <v>3211</v>
      </c>
      <c r="E11" s="369">
        <f>B11-C11-D11</f>
        <v>1967</v>
      </c>
      <c r="F11" s="1005">
        <f>C11/B11</f>
        <v>0.70602929487907351</v>
      </c>
      <c r="G11" s="1006">
        <f>D11/B11</f>
        <v>0.18229817190870898</v>
      </c>
      <c r="H11" s="19">
        <f>E11/B11</f>
        <v>0.11167253321221755</v>
      </c>
      <c r="I11" s="1005">
        <f>LN(B11/B9)/7</f>
        <v>1.3772808206471922E-3</v>
      </c>
      <c r="J11" s="1006">
        <f t="shared" ref="J11" si="5">LN(C11/C9)/7</f>
        <v>-4.2775472886174863E-3</v>
      </c>
      <c r="K11" s="1006">
        <f t="shared" ref="K11" si="6">LN(D11/D9)/7</f>
        <v>2.0179703172728474E-2</v>
      </c>
      <c r="L11" s="19">
        <f t="shared" ref="L11" si="7">LN(E11/E9)/7</f>
        <v>9.3021229598908208E-3</v>
      </c>
      <c r="M11" s="266"/>
    </row>
    <row r="12" spans="1:14" ht="20.100000000000001" customHeight="1" x14ac:dyDescent="0.2">
      <c r="A12" s="53" t="s">
        <v>1</v>
      </c>
      <c r="B12" s="53" t="s">
        <v>267</v>
      </c>
      <c r="M12" s="4"/>
      <c r="N12" s="4"/>
    </row>
    <row r="15" spans="1:14" s="14" customFormat="1" ht="20.100000000000001" customHeight="1" x14ac:dyDescent="0.2">
      <c r="A15" s="14" t="str">
        <f>Index!A6</f>
        <v>Table 1b    Palau working age population, economically active, and not economically active, 2000, 2005 and 2020</v>
      </c>
    </row>
    <row r="16" spans="1:14" s="22" customFormat="1" ht="24.95" customHeight="1" x14ac:dyDescent="0.2">
      <c r="D16" s="363"/>
      <c r="E16" s="361"/>
      <c r="F16" s="367" t="s">
        <v>8</v>
      </c>
      <c r="G16" s="12"/>
      <c r="H16" s="12"/>
      <c r="I16" s="362"/>
      <c r="J16" s="361"/>
      <c r="K16" s="367" t="s">
        <v>9</v>
      </c>
      <c r="L16" s="12"/>
      <c r="M16" s="12"/>
      <c r="N16" s="362"/>
    </row>
    <row r="17" spans="1:21" s="22" customFormat="1" ht="24.95" customHeight="1" x14ac:dyDescent="0.2">
      <c r="A17" s="23"/>
      <c r="B17" s="23"/>
      <c r="C17" s="23"/>
      <c r="D17" s="26"/>
      <c r="E17" s="27">
        <v>2000</v>
      </c>
      <c r="F17" s="11">
        <v>2005</v>
      </c>
      <c r="G17" s="11">
        <v>2012</v>
      </c>
      <c r="H17" s="11">
        <v>2015</v>
      </c>
      <c r="I17" s="28">
        <v>2020</v>
      </c>
      <c r="J17" s="27">
        <v>2000</v>
      </c>
      <c r="K17" s="11">
        <v>2005</v>
      </c>
      <c r="L17" s="11">
        <v>2012</v>
      </c>
      <c r="M17" s="11">
        <v>2015</v>
      </c>
      <c r="N17" s="28">
        <v>2020</v>
      </c>
    </row>
    <row r="18" spans="1:21" ht="20.100000000000001" customHeight="1" x14ac:dyDescent="0.2">
      <c r="A18" t="s">
        <v>7</v>
      </c>
      <c r="E18" s="365">
        <v>14241</v>
      </c>
      <c r="F18" s="366">
        <v>14755</v>
      </c>
      <c r="G18" s="366">
        <v>13927</v>
      </c>
      <c r="H18" s="366">
        <v>13823</v>
      </c>
      <c r="I18" s="15">
        <v>13576</v>
      </c>
      <c r="J18" s="1010"/>
      <c r="K18" s="9"/>
      <c r="L18" s="9"/>
      <c r="M18" s="9"/>
      <c r="N18" s="63"/>
      <c r="O18" s="60"/>
      <c r="P18" s="60"/>
      <c r="Q18" s="60"/>
      <c r="R18" s="60"/>
      <c r="S18" s="60"/>
      <c r="T18" s="60"/>
      <c r="U18" s="60"/>
    </row>
    <row r="19" spans="1:21" x14ac:dyDescent="0.2">
      <c r="A19" s="24" t="s">
        <v>539</v>
      </c>
      <c r="E19" s="29">
        <v>9607</v>
      </c>
      <c r="F19" s="2">
        <v>10203</v>
      </c>
      <c r="G19" s="2">
        <v>9480</v>
      </c>
      <c r="H19" s="2">
        <v>10693</v>
      </c>
      <c r="I19" s="16">
        <v>10782</v>
      </c>
      <c r="J19" s="3">
        <f t="shared" ref="J19:L21" si="8">E19/E18</f>
        <v>0.67460150270346186</v>
      </c>
      <c r="K19" s="3">
        <f t="shared" si="8"/>
        <v>0.69149440867502543</v>
      </c>
      <c r="L19" s="3">
        <f t="shared" si="8"/>
        <v>0.68069218065627912</v>
      </c>
      <c r="M19" s="3">
        <f t="shared" ref="M19:N21" si="9">H19/H18</f>
        <v>0.77356579613687337</v>
      </c>
      <c r="N19" s="18">
        <f t="shared" si="9"/>
        <v>0.79419563936358284</v>
      </c>
      <c r="O19" s="60"/>
      <c r="P19" s="60"/>
      <c r="Q19" s="60"/>
      <c r="R19" s="60"/>
      <c r="S19" s="60"/>
      <c r="T19" s="60"/>
      <c r="U19" s="60"/>
    </row>
    <row r="20" spans="1:21" x14ac:dyDescent="0.2">
      <c r="A20" s="25" t="s">
        <v>6</v>
      </c>
      <c r="E20" s="29">
        <v>9383</v>
      </c>
      <c r="F20" s="2">
        <v>9777</v>
      </c>
      <c r="G20" s="2">
        <v>9089</v>
      </c>
      <c r="H20" s="2">
        <v>8744</v>
      </c>
      <c r="I20" s="16">
        <f>SUM(I21:I24)</f>
        <v>9330</v>
      </c>
      <c r="J20" s="3">
        <f t="shared" si="8"/>
        <v>0.97668366815863428</v>
      </c>
      <c r="K20" s="3">
        <f t="shared" si="8"/>
        <v>0.95824757424286977</v>
      </c>
      <c r="L20" s="3">
        <f t="shared" si="8"/>
        <v>0.95875527426160334</v>
      </c>
      <c r="M20" s="3">
        <f t="shared" si="9"/>
        <v>0.81773122603572435</v>
      </c>
      <c r="N20" s="18">
        <f t="shared" si="9"/>
        <v>0.86533110740122421</v>
      </c>
      <c r="O20" s="60"/>
      <c r="P20" s="60"/>
      <c r="Q20" s="60"/>
      <c r="R20" s="60"/>
      <c r="S20" s="60"/>
      <c r="T20" s="60"/>
      <c r="U20" s="60"/>
    </row>
    <row r="21" spans="1:21" x14ac:dyDescent="0.2">
      <c r="A21" s="13" t="s">
        <v>10</v>
      </c>
      <c r="E21" s="29">
        <v>2745</v>
      </c>
      <c r="F21" s="2">
        <v>3388</v>
      </c>
      <c r="G21" s="2">
        <v>3127</v>
      </c>
      <c r="H21" s="2">
        <v>3274</v>
      </c>
      <c r="I21" s="16">
        <v>3759</v>
      </c>
      <c r="J21" s="3">
        <f t="shared" si="8"/>
        <v>0.29255035702866888</v>
      </c>
      <c r="K21" s="3">
        <f t="shared" si="8"/>
        <v>0.34652756469264601</v>
      </c>
      <c r="L21" s="3">
        <f t="shared" si="8"/>
        <v>0.3440422488722632</v>
      </c>
      <c r="M21" s="3">
        <f t="shared" si="9"/>
        <v>0.37442817932296429</v>
      </c>
      <c r="N21" s="251">
        <f t="shared" si="9"/>
        <v>0.40289389067524117</v>
      </c>
      <c r="O21" s="61"/>
      <c r="P21" s="61"/>
      <c r="Q21" s="61"/>
      <c r="R21" s="61"/>
      <c r="S21" s="61"/>
      <c r="T21" s="61"/>
      <c r="U21" s="61"/>
    </row>
    <row r="22" spans="1:21" x14ac:dyDescent="0.2">
      <c r="A22" s="13" t="s">
        <v>11</v>
      </c>
      <c r="E22" s="29">
        <v>6500</v>
      </c>
      <c r="F22" s="2">
        <v>5849</v>
      </c>
      <c r="G22" s="2">
        <v>5072</v>
      </c>
      <c r="H22" s="2">
        <v>5128</v>
      </c>
      <c r="I22" s="16">
        <v>5031</v>
      </c>
      <c r="J22" s="3">
        <f>E22/E20</f>
        <v>0.69274219332835985</v>
      </c>
      <c r="K22" s="3">
        <f>F22/F20</f>
        <v>0.59824076915209168</v>
      </c>
      <c r="L22" s="3">
        <f>G22/G20</f>
        <v>0.55803718780944001</v>
      </c>
      <c r="M22" s="3">
        <f>H22/H20</f>
        <v>0.5864592863677951</v>
      </c>
      <c r="N22" s="18">
        <f>I22/I20</f>
        <v>0.5392282958199357</v>
      </c>
      <c r="O22" s="60"/>
      <c r="P22" s="60"/>
      <c r="Q22" s="60"/>
      <c r="R22" s="60"/>
      <c r="S22" s="60"/>
      <c r="T22" s="60"/>
      <c r="U22" s="60"/>
    </row>
    <row r="23" spans="1:21" x14ac:dyDescent="0.2">
      <c r="A23" s="13" t="s">
        <v>540</v>
      </c>
      <c r="E23" s="30">
        <v>99</v>
      </c>
      <c r="F23" s="2">
        <v>529</v>
      </c>
      <c r="G23" s="2">
        <v>712</v>
      </c>
      <c r="H23" s="2">
        <v>303</v>
      </c>
      <c r="I23" s="16">
        <f>336+174</f>
        <v>510</v>
      </c>
      <c r="J23" s="3">
        <f>E23/E20</f>
        <v>1.0550996483001172E-2</v>
      </c>
      <c r="K23" s="3">
        <f>F23/F20</f>
        <v>5.4106576659507008E-2</v>
      </c>
      <c r="L23" s="3">
        <f>G23/G20</f>
        <v>7.8336450654637471E-2</v>
      </c>
      <c r="M23" s="3">
        <f>H23/H20</f>
        <v>3.4652333028362306E-2</v>
      </c>
      <c r="N23" s="18">
        <f>I23/I20</f>
        <v>5.4662379421221867E-2</v>
      </c>
      <c r="O23" s="60"/>
      <c r="P23" s="60"/>
      <c r="Q23" s="60"/>
      <c r="R23" s="60"/>
      <c r="S23" s="60"/>
      <c r="T23" s="60"/>
      <c r="U23" s="60"/>
    </row>
    <row r="24" spans="1:21" x14ac:dyDescent="0.2">
      <c r="A24" s="13" t="s">
        <v>12</v>
      </c>
      <c r="E24" s="30">
        <v>39</v>
      </c>
      <c r="F24" s="2">
        <v>11</v>
      </c>
      <c r="G24" s="2">
        <v>178</v>
      </c>
      <c r="H24" s="2">
        <v>39</v>
      </c>
      <c r="I24" s="16">
        <v>30</v>
      </c>
      <c r="J24" s="3">
        <f>E24/E20</f>
        <v>4.1564531599701587E-3</v>
      </c>
      <c r="K24" s="3">
        <f>F24/F20</f>
        <v>1.1250894957553442E-3</v>
      </c>
      <c r="L24" s="3">
        <f>G24/G20</f>
        <v>1.9584112663659368E-2</v>
      </c>
      <c r="M24" s="3">
        <f>H24/H20</f>
        <v>4.4602012808783167E-3</v>
      </c>
      <c r="N24" s="18">
        <f>I24/I20</f>
        <v>3.2154340836012861E-3</v>
      </c>
      <c r="O24" s="60"/>
      <c r="P24" s="60"/>
      <c r="Q24" s="60"/>
      <c r="R24" s="60"/>
      <c r="S24" s="60"/>
      <c r="T24" s="60"/>
      <c r="U24" s="60"/>
    </row>
    <row r="25" spans="1:21" ht="14.25" x14ac:dyDescent="0.2">
      <c r="A25" s="252" t="s">
        <v>560</v>
      </c>
      <c r="E25" s="238">
        <v>224</v>
      </c>
      <c r="F25" s="2">
        <v>426</v>
      </c>
      <c r="G25" s="2">
        <v>391</v>
      </c>
      <c r="H25" s="2">
        <v>177</v>
      </c>
      <c r="I25" s="1011" t="s">
        <v>1032</v>
      </c>
      <c r="J25" s="364">
        <f>E25/E19</f>
        <v>2.3316331841365671E-2</v>
      </c>
      <c r="K25" s="3">
        <f>F25/F19</f>
        <v>4.1752425757130257E-2</v>
      </c>
      <c r="L25" s="3">
        <f>G25/G19</f>
        <v>4.1244725738396625E-2</v>
      </c>
      <c r="M25" s="3">
        <f>H25/H19</f>
        <v>1.6552885064995793E-2</v>
      </c>
      <c r="N25" s="1012" t="s">
        <v>1032</v>
      </c>
      <c r="O25" s="60"/>
      <c r="P25" s="60"/>
      <c r="Q25" s="60"/>
      <c r="R25" s="60"/>
      <c r="S25" s="60"/>
      <c r="T25" s="60"/>
      <c r="U25" s="60"/>
    </row>
    <row r="26" spans="1:21" s="4" customFormat="1" ht="20.100000000000001" customHeight="1" x14ac:dyDescent="0.2">
      <c r="A26" s="239" t="s">
        <v>541</v>
      </c>
      <c r="B26" s="5"/>
      <c r="C26" s="5"/>
      <c r="D26" s="5"/>
      <c r="E26" s="240">
        <v>4634</v>
      </c>
      <c r="F26" s="6">
        <v>4552</v>
      </c>
      <c r="G26" s="6">
        <v>4447</v>
      </c>
      <c r="H26" s="6">
        <v>3130</v>
      </c>
      <c r="I26" s="369">
        <v>2794</v>
      </c>
      <c r="J26" s="7">
        <f>E26/E18</f>
        <v>0.32539849729653819</v>
      </c>
      <c r="K26" s="7">
        <f>F26/F18</f>
        <v>0.30850559132497457</v>
      </c>
      <c r="L26" s="7">
        <f>G26/G18</f>
        <v>0.31930781934372082</v>
      </c>
      <c r="M26" s="7">
        <f>H26/H18</f>
        <v>0.22643420386312668</v>
      </c>
      <c r="N26" s="19">
        <f>I26/I18</f>
        <v>0.20580436063641722</v>
      </c>
      <c r="O26" s="241"/>
      <c r="P26" s="241"/>
      <c r="Q26" s="241"/>
      <c r="R26" s="241"/>
      <c r="S26" s="241"/>
      <c r="T26" s="241"/>
      <c r="U26" s="241"/>
    </row>
    <row r="27" spans="1:21" ht="20.100000000000001" customHeight="1" x14ac:dyDescent="0.2">
      <c r="A27" t="s">
        <v>1</v>
      </c>
      <c r="B27" s="53" t="s">
        <v>267</v>
      </c>
    </row>
    <row r="28" spans="1:21" x14ac:dyDescent="0.2">
      <c r="A28" s="253" t="s">
        <v>561</v>
      </c>
      <c r="B28" s="255" t="s">
        <v>784</v>
      </c>
      <c r="H28" s="2"/>
      <c r="J28" s="59"/>
      <c r="K28" s="59"/>
      <c r="L28" s="59"/>
      <c r="M28" s="59"/>
      <c r="N28" s="59"/>
      <c r="O28" s="59"/>
      <c r="P28" s="59"/>
      <c r="Q28" s="59"/>
    </row>
    <row r="30" spans="1:21" x14ac:dyDescent="0.2">
      <c r="J30" s="59"/>
      <c r="K30" s="59"/>
      <c r="L30" s="59"/>
      <c r="M30" s="59"/>
      <c r="N30" s="59"/>
      <c r="O30" s="59"/>
      <c r="P30" s="59"/>
      <c r="Q30" s="59"/>
    </row>
    <row r="31" spans="1:21" x14ac:dyDescent="0.2">
      <c r="B31" s="2"/>
      <c r="L31" s="59"/>
      <c r="M31" s="59"/>
      <c r="N31" s="59"/>
      <c r="O31" s="59"/>
      <c r="P31" s="59"/>
      <c r="Q31" s="59"/>
    </row>
    <row r="32" spans="1:21" x14ac:dyDescent="0.2">
      <c r="J32" s="3"/>
      <c r="K32" s="3"/>
      <c r="L32" s="3"/>
      <c r="M32" s="3"/>
      <c r="N32" s="3"/>
      <c r="O32" s="3"/>
      <c r="P32" s="3"/>
      <c r="Q32" s="3"/>
    </row>
    <row r="33" spans="1:17" x14ac:dyDescent="0.2">
      <c r="J33" s="3"/>
      <c r="K33" s="3"/>
      <c r="L33" s="3"/>
      <c r="M33" s="3"/>
      <c r="N33" s="3"/>
      <c r="O33" s="3"/>
      <c r="P33" s="3"/>
      <c r="Q33" s="3"/>
    </row>
    <row r="34" spans="1:17" x14ac:dyDescent="0.2">
      <c r="K34" s="59"/>
      <c r="L34" s="59"/>
      <c r="M34" s="59"/>
      <c r="N34" s="59"/>
      <c r="O34" s="59"/>
      <c r="P34" s="59"/>
      <c r="Q34" s="59"/>
    </row>
    <row r="35" spans="1:17" ht="14.25" x14ac:dyDescent="0.2">
      <c r="A35" s="62"/>
    </row>
    <row r="36" spans="1:17" ht="14.25" x14ac:dyDescent="0.2">
      <c r="A36" s="62"/>
      <c r="F36" s="60"/>
      <c r="J36" s="60"/>
      <c r="K36" s="60"/>
      <c r="L36" s="60"/>
      <c r="M36" s="60"/>
      <c r="N36" s="60"/>
      <c r="O36" s="60"/>
      <c r="P36" s="60"/>
      <c r="Q36" s="60"/>
    </row>
    <row r="37" spans="1:17" ht="14.25" x14ac:dyDescent="0.2">
      <c r="A37" s="62"/>
      <c r="F37" s="60"/>
      <c r="J37" s="60"/>
      <c r="K37" s="60"/>
      <c r="L37" s="60"/>
      <c r="M37" s="60"/>
      <c r="N37" s="60"/>
      <c r="O37" s="60"/>
      <c r="P37" s="60"/>
      <c r="Q37" s="60"/>
    </row>
    <row r="38" spans="1:17" x14ac:dyDescent="0.2">
      <c r="H38" s="58"/>
      <c r="J38" s="58"/>
      <c r="K38" s="58"/>
      <c r="L38" s="58"/>
      <c r="M38" s="58"/>
      <c r="N38" s="58"/>
      <c r="O38" s="58"/>
      <c r="P38" s="58"/>
      <c r="Q38" s="58"/>
    </row>
    <row r="39" spans="1:17" x14ac:dyDescent="0.2">
      <c r="H39" s="58"/>
      <c r="J39" s="58"/>
      <c r="K39" s="58"/>
      <c r="L39" s="58"/>
      <c r="M39" s="58"/>
      <c r="N39" s="58"/>
      <c r="O39" s="58"/>
      <c r="P39" s="58"/>
      <c r="Q39" s="58"/>
    </row>
  </sheetData>
  <mergeCells count="3">
    <mergeCell ref="B2:E2"/>
    <mergeCell ref="I2:L2"/>
    <mergeCell ref="F2:H2"/>
  </mergeCells>
  <phoneticPr fontId="18" type="noConversion"/>
  <pageMargins left="0.74803149606299202" right="0.74803149606299202" top="0.98425196850393704" bottom="0.98425196850393704" header="0.511811023622047" footer="0.511811023622047"/>
  <pageSetup scale="8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6" tint="0.79998168889431442"/>
  </sheetPr>
  <dimension ref="A1:Q45"/>
  <sheetViews>
    <sheetView view="pageBreakPreview" zoomScaleNormal="80" zoomScaleSheetLayoutView="100" workbookViewId="0">
      <pane xSplit="1" ySplit="2" topLeftCell="B3" activePane="bottomRight" state="frozen"/>
      <selection activeCell="D107" sqref="D107"/>
      <selection pane="topRight" activeCell="D107" sqref="D107"/>
      <selection pane="bottomLeft" activeCell="D107" sqref="D107"/>
      <selection pane="bottomRight" activeCell="A2" sqref="A2"/>
    </sheetView>
  </sheetViews>
  <sheetFormatPr defaultRowHeight="12.75" outlineLevelRow="1" x14ac:dyDescent="0.2"/>
  <cols>
    <col min="7" max="7" width="10.42578125" customWidth="1"/>
    <col min="11" max="11" width="10.28515625" bestFit="1" customWidth="1"/>
  </cols>
  <sheetData>
    <row r="1" spans="1:17" s="22" customFormat="1" ht="24.95" customHeight="1" x14ac:dyDescent="0.2">
      <c r="A1" s="48" t="str">
        <f>Index!A8</f>
        <v>Table 2a    Palau current and constant price GDP, GDP per capita, FY1995-FY2021</v>
      </c>
    </row>
    <row r="2" spans="1:17" s="44" customFormat="1" ht="76.5" x14ac:dyDescent="0.2">
      <c r="A2" s="45"/>
      <c r="B2" s="330" t="s">
        <v>772</v>
      </c>
      <c r="C2" s="330" t="s">
        <v>1043</v>
      </c>
      <c r="D2" s="45" t="s">
        <v>268</v>
      </c>
      <c r="E2" s="45" t="s">
        <v>269</v>
      </c>
      <c r="F2" s="45" t="s">
        <v>270</v>
      </c>
      <c r="G2" s="45" t="s">
        <v>0</v>
      </c>
      <c r="H2" s="330" t="s">
        <v>5059</v>
      </c>
      <c r="I2" s="330" t="s">
        <v>745</v>
      </c>
    </row>
    <row r="3" spans="1:17" s="286" customFormat="1" ht="20.100000000000001" customHeight="1" x14ac:dyDescent="0.2">
      <c r="A3" s="261" t="s">
        <v>5064</v>
      </c>
      <c r="B3" s="999">
        <v>117.7350379596103</v>
      </c>
      <c r="C3" s="430">
        <v>211.63786469477395</v>
      </c>
      <c r="D3" s="331"/>
      <c r="E3" s="331"/>
      <c r="F3" s="331"/>
      <c r="G3" s="354">
        <v>17225</v>
      </c>
      <c r="H3" s="354">
        <f t="shared" ref="H3:H7" si="0">C3/G3*1000000</f>
        <v>12286.668487359881</v>
      </c>
      <c r="I3" s="331"/>
      <c r="L3" s="44"/>
      <c r="M3" s="44"/>
      <c r="N3" s="44"/>
      <c r="O3" s="44"/>
      <c r="P3" s="44"/>
      <c r="Q3" s="44"/>
    </row>
    <row r="4" spans="1:17" s="998" customFormat="1" x14ac:dyDescent="0.2">
      <c r="A4" s="261" t="s">
        <v>5065</v>
      </c>
      <c r="B4" s="999">
        <v>133.87324155084136</v>
      </c>
      <c r="C4" s="430">
        <v>232.80165116425138</v>
      </c>
      <c r="D4" s="331">
        <f t="shared" ref="D4:D8" si="1">C4/C3-1</f>
        <v>0.10000000000000009</v>
      </c>
      <c r="E4" s="331">
        <f t="shared" ref="E4:E8" si="2">(B4/C4)/(B3/C3)-1</f>
        <v>3.3702022554680244E-2</v>
      </c>
      <c r="F4" s="997"/>
      <c r="G4" s="354">
        <v>17589.999936753647</v>
      </c>
      <c r="H4" s="354">
        <f t="shared" si="0"/>
        <v>13234.886412808964</v>
      </c>
      <c r="I4" s="331">
        <f t="shared" ref="I4:I8" si="3">H4/H3-1</f>
        <v>7.7174534856586874E-2</v>
      </c>
      <c r="L4" s="44"/>
      <c r="M4" s="44"/>
      <c r="N4" s="44"/>
      <c r="O4" s="44"/>
      <c r="P4" s="44"/>
      <c r="Q4" s="44"/>
    </row>
    <row r="5" spans="1:17" s="998" customFormat="1" x14ac:dyDescent="0.2">
      <c r="A5" s="261" t="s">
        <v>5066</v>
      </c>
      <c r="B5" s="999">
        <v>142.79880455814674</v>
      </c>
      <c r="C5" s="430">
        <v>237.45768418753642</v>
      </c>
      <c r="D5" s="331">
        <f t="shared" si="1"/>
        <v>2.0000000000000018E-2</v>
      </c>
      <c r="E5" s="331">
        <f t="shared" si="2"/>
        <v>4.5756615559468639E-2</v>
      </c>
      <c r="F5" s="997"/>
      <c r="G5" s="354">
        <v>17962.734268504693</v>
      </c>
      <c r="H5" s="354">
        <f t="shared" si="0"/>
        <v>13219.462061735636</v>
      </c>
      <c r="I5" s="331">
        <f t="shared" si="3"/>
        <v>-1.1654313148015127E-3</v>
      </c>
      <c r="L5" s="44"/>
      <c r="M5" s="44"/>
      <c r="N5" s="44"/>
      <c r="O5" s="44"/>
      <c r="P5" s="44"/>
      <c r="Q5" s="44"/>
    </row>
    <row r="6" spans="1:17" s="998" customFormat="1" x14ac:dyDescent="0.2">
      <c r="A6" s="261" t="s">
        <v>5067</v>
      </c>
      <c r="B6" s="999">
        <v>148.32530706038369</v>
      </c>
      <c r="C6" s="430">
        <v>242.20683787128715</v>
      </c>
      <c r="D6" s="331">
        <f t="shared" si="1"/>
        <v>2.0000000000000018E-2</v>
      </c>
      <c r="E6" s="331">
        <f t="shared" si="2"/>
        <v>1.8334629314390893E-2</v>
      </c>
      <c r="F6" s="997"/>
      <c r="G6" s="354">
        <v>18343.366888065029</v>
      </c>
      <c r="H6" s="354">
        <f t="shared" si="0"/>
        <v>13204.055686684062</v>
      </c>
      <c r="I6" s="331">
        <f t="shared" si="3"/>
        <v>-1.1654313148012907E-3</v>
      </c>
      <c r="L6" s="44"/>
      <c r="M6" s="44"/>
      <c r="N6" s="44"/>
      <c r="O6" s="44"/>
      <c r="P6" s="44"/>
      <c r="Q6" s="44"/>
    </row>
    <row r="7" spans="1:17" s="998" customFormat="1" x14ac:dyDescent="0.2">
      <c r="A7" s="261" t="s">
        <v>3564</v>
      </c>
      <c r="B7" s="999">
        <v>145.96700954673585</v>
      </c>
      <c r="C7" s="430">
        <v>230.09649597772278</v>
      </c>
      <c r="D7" s="331">
        <f t="shared" si="1"/>
        <v>-5.0000000000000044E-2</v>
      </c>
      <c r="E7" s="331">
        <f t="shared" si="2"/>
        <v>3.589526816792632E-2</v>
      </c>
      <c r="F7" s="997"/>
      <c r="G7" s="354">
        <v>18732.065161156042</v>
      </c>
      <c r="H7" s="354">
        <f t="shared" si="0"/>
        <v>12283.562650361957</v>
      </c>
      <c r="I7" s="331">
        <f t="shared" si="3"/>
        <v>-6.9712901714766073E-2</v>
      </c>
      <c r="L7" s="44"/>
      <c r="M7" s="44"/>
      <c r="N7" s="44"/>
      <c r="O7" s="44"/>
      <c r="P7" s="44"/>
      <c r="Q7" s="44"/>
    </row>
    <row r="8" spans="1:17" ht="18" customHeight="1" x14ac:dyDescent="0.2">
      <c r="A8" s="111" t="s">
        <v>585</v>
      </c>
      <c r="B8" s="349">
        <f t="array" ref="B8:B42">TRANSPOSE(NAgni!C6:AJ6)</f>
        <v>149.52110290527344</v>
      </c>
      <c r="C8" s="264">
        <f t="array" ref="C8:C42">TRANSPOSE(NAgni!C20:AJ20)</f>
        <v>230.7293701171875</v>
      </c>
      <c r="D8" s="3">
        <f t="shared" si="1"/>
        <v>2.7504727387330785E-3</v>
      </c>
      <c r="E8" s="3">
        <f t="shared" si="2"/>
        <v>2.1538892181121483E-2</v>
      </c>
      <c r="F8" s="3"/>
      <c r="G8" s="2">
        <f t="array" ref="G8:G42">TRANSPOSE(NAgni!C39:AJ39)</f>
        <v>19129</v>
      </c>
      <c r="H8" s="2">
        <f>C8/G8*1000000</f>
        <v>12061.758069799127</v>
      </c>
      <c r="I8" s="3">
        <f t="shared" si="3"/>
        <v>-1.8057023591302679E-2</v>
      </c>
      <c r="L8" s="44"/>
      <c r="M8" s="44"/>
      <c r="N8" s="44"/>
      <c r="O8" s="44"/>
      <c r="P8" s="44"/>
      <c r="Q8" s="44"/>
    </row>
    <row r="9" spans="1:17" x14ac:dyDescent="0.2">
      <c r="A9" s="111" t="s">
        <v>586</v>
      </c>
      <c r="B9" s="349">
        <v>159.43649291992188</v>
      </c>
      <c r="C9" s="264">
        <v>245.76589965820313</v>
      </c>
      <c r="D9" s="3">
        <f>C9/C8-1</f>
        <v>6.5169551381250468E-2</v>
      </c>
      <c r="E9" s="3">
        <f>(B9/C9)/(B8/C8)-1</f>
        <v>1.0747274404887541E-3</v>
      </c>
      <c r="F9" s="3">
        <f>CpiOld!B151</f>
        <v>-7.2623009219963119E-3</v>
      </c>
      <c r="G9" s="2">
        <v>19282.12890625</v>
      </c>
      <c r="H9" s="2">
        <f t="shared" ref="H9:H23" si="4">C9/G9*1000000</f>
        <v>12745.786570202939</v>
      </c>
      <c r="I9" s="3">
        <f>H9/H8-1</f>
        <v>5.6710514043265325E-2</v>
      </c>
      <c r="L9" s="44"/>
      <c r="M9" s="44"/>
      <c r="N9" s="44"/>
      <c r="O9" s="44"/>
      <c r="P9" s="44"/>
      <c r="Q9" s="44"/>
    </row>
    <row r="10" spans="1:17" x14ac:dyDescent="0.2">
      <c r="A10" s="111" t="s">
        <v>587</v>
      </c>
      <c r="B10" s="349">
        <v>162.64701843261719</v>
      </c>
      <c r="C10" s="264">
        <v>258.31182861328125</v>
      </c>
      <c r="D10" s="3">
        <f t="shared" ref="D10:D24" si="5">C10/C9-1</f>
        <v>5.1048290151425757E-2</v>
      </c>
      <c r="E10" s="3">
        <f t="shared" ref="E10:E23" si="6">(B10/C10)/(B9/C9)-1</f>
        <v>-2.9410243221182464E-2</v>
      </c>
      <c r="F10" s="3">
        <f>CpiOld!B152</f>
        <v>-2.7320216799168184E-3</v>
      </c>
      <c r="G10" s="2">
        <v>19436.482421875</v>
      </c>
      <c r="H10" s="2">
        <f t="shared" si="4"/>
        <v>13290.05027795366</v>
      </c>
      <c r="I10" s="3">
        <f t="shared" ref="I10:I23" si="7">H10/H9-1</f>
        <v>4.2701460969313487E-2</v>
      </c>
      <c r="L10" s="44"/>
      <c r="M10" s="44"/>
      <c r="N10" s="44"/>
      <c r="O10" s="44"/>
      <c r="P10" s="44"/>
      <c r="Q10" s="44"/>
    </row>
    <row r="11" spans="1:17" x14ac:dyDescent="0.2">
      <c r="A11" s="111" t="s">
        <v>588</v>
      </c>
      <c r="B11" s="349">
        <v>154.56430053710938</v>
      </c>
      <c r="C11" s="264">
        <v>249.50285339355469</v>
      </c>
      <c r="D11" s="3">
        <f t="shared" si="5"/>
        <v>-3.4102097712739643E-2</v>
      </c>
      <c r="E11" s="3">
        <f t="shared" si="6"/>
        <v>-1.6143263515316364E-2</v>
      </c>
      <c r="F11" s="3">
        <f>CpiOld!B153</f>
        <v>6.4674343661137446E-3</v>
      </c>
      <c r="G11" s="2">
        <v>19592.07421875</v>
      </c>
      <c r="H11" s="2">
        <f t="shared" si="4"/>
        <v>12734.88710831728</v>
      </c>
      <c r="I11" s="3">
        <f t="shared" si="7"/>
        <v>-4.1772841940057814E-2</v>
      </c>
      <c r="L11" s="44"/>
      <c r="M11" s="44"/>
      <c r="N11" s="44"/>
      <c r="O11" s="44"/>
      <c r="P11" s="44"/>
      <c r="Q11" s="44"/>
    </row>
    <row r="12" spans="1:17" x14ac:dyDescent="0.2">
      <c r="A12" s="111" t="s">
        <v>589</v>
      </c>
      <c r="B12" s="349">
        <v>166.39105224609375</v>
      </c>
      <c r="C12" s="264">
        <v>259.67230224609375</v>
      </c>
      <c r="D12" s="3">
        <f t="shared" si="5"/>
        <v>4.075884790182438E-2</v>
      </c>
      <c r="E12" s="3">
        <f t="shared" si="6"/>
        <v>3.4357490053184669E-2</v>
      </c>
      <c r="F12" s="3">
        <f>CpiOld!B154</f>
        <v>5.3738063411055137E-3</v>
      </c>
      <c r="G12" s="2">
        <v>19748.908203125</v>
      </c>
      <c r="H12" s="2">
        <f t="shared" si="4"/>
        <v>13148.691541591352</v>
      </c>
      <c r="I12" s="3">
        <f t="shared" si="7"/>
        <v>3.2493765335682712E-2</v>
      </c>
    </row>
    <row r="13" spans="1:17" x14ac:dyDescent="0.2">
      <c r="A13" s="111" t="s">
        <v>590</v>
      </c>
      <c r="B13" s="349">
        <v>191.01791381835938</v>
      </c>
      <c r="C13" s="264">
        <v>269.20742797851563</v>
      </c>
      <c r="D13" s="3">
        <f t="shared" si="5"/>
        <v>3.6719841315171697E-2</v>
      </c>
      <c r="E13" s="3">
        <f t="shared" si="6"/>
        <v>0.10734441368512582</v>
      </c>
      <c r="F13" s="3">
        <f>CpiOld!B155</f>
        <v>3.5575722773359519E-2</v>
      </c>
      <c r="G13" s="2">
        <v>19907</v>
      </c>
      <c r="H13" s="2">
        <f t="shared" si="4"/>
        <v>13523.254532501916</v>
      </c>
      <c r="I13" s="3">
        <f t="shared" si="7"/>
        <v>2.8486712136014836E-2</v>
      </c>
    </row>
    <row r="14" spans="1:17" x14ac:dyDescent="0.2">
      <c r="A14" s="111" t="s">
        <v>591</v>
      </c>
      <c r="B14" s="349">
        <v>193.68464660644531</v>
      </c>
      <c r="C14" s="264">
        <v>269.20382690429688</v>
      </c>
      <c r="D14" s="3">
        <f t="shared" si="5"/>
        <v>-1.3376578223645019E-5</v>
      </c>
      <c r="E14" s="3">
        <f t="shared" si="6"/>
        <v>1.3974205911950532E-2</v>
      </c>
      <c r="F14" s="3">
        <f>CpiOld!B156</f>
        <v>4.2391289781804842E-2</v>
      </c>
      <c r="G14" s="2">
        <v>19535.076171875</v>
      </c>
      <c r="H14" s="2">
        <f t="shared" si="4"/>
        <v>13780.536330432868</v>
      </c>
      <c r="I14" s="3">
        <f t="shared" si="7"/>
        <v>1.9025139053073126E-2</v>
      </c>
    </row>
    <row r="15" spans="1:17" x14ac:dyDescent="0.2">
      <c r="A15" s="111" t="s">
        <v>592</v>
      </c>
      <c r="B15" s="349">
        <v>200.93807983398438</v>
      </c>
      <c r="C15" s="264">
        <v>274.60003662109375</v>
      </c>
      <c r="D15" s="3">
        <f t="shared" si="5"/>
        <v>2.0045070602637605E-2</v>
      </c>
      <c r="E15" s="3">
        <f t="shared" si="6"/>
        <v>1.7062614879836735E-2</v>
      </c>
      <c r="F15" s="3">
        <f>CpiOld!B157</f>
        <v>3.0201430491488601E-2</v>
      </c>
      <c r="G15" s="2">
        <v>19170.1015625</v>
      </c>
      <c r="H15" s="2">
        <f t="shared" si="4"/>
        <v>14324.391330208622</v>
      </c>
      <c r="I15" s="3">
        <f t="shared" si="7"/>
        <v>3.9465445083926687E-2</v>
      </c>
    </row>
    <row r="16" spans="1:17" x14ac:dyDescent="0.2">
      <c r="A16" s="111" t="s">
        <v>593</v>
      </c>
      <c r="B16" s="349">
        <v>201.30158996582031</v>
      </c>
      <c r="C16" s="264">
        <v>259.29263305664063</v>
      </c>
      <c r="D16" s="3">
        <f t="shared" si="5"/>
        <v>-5.574436097244595E-2</v>
      </c>
      <c r="E16" s="3">
        <f t="shared" si="6"/>
        <v>6.0951106897229712E-2</v>
      </c>
      <c r="F16" s="3">
        <f>CpiOld!B158</f>
        <v>9.9287423630824545E-2</v>
      </c>
      <c r="G16" s="2">
        <v>18811.947265625</v>
      </c>
      <c r="H16" s="2">
        <f t="shared" si="4"/>
        <v>13783.402079296971</v>
      </c>
      <c r="I16" s="3">
        <f t="shared" si="7"/>
        <v>-3.7766997454946827E-2</v>
      </c>
    </row>
    <row r="17" spans="1:9" x14ac:dyDescent="0.2">
      <c r="A17" s="111" t="s">
        <v>594</v>
      </c>
      <c r="B17" s="349">
        <v>190.12895202636719</v>
      </c>
      <c r="C17" s="264">
        <v>240.99729919433594</v>
      </c>
      <c r="D17" s="3">
        <f t="shared" si="5"/>
        <v>-7.0558633489244627E-2</v>
      </c>
      <c r="E17" s="3">
        <f t="shared" si="6"/>
        <v>1.6199674849789014E-2</v>
      </c>
      <c r="F17" s="3">
        <f>CpiOld!B159</f>
        <v>4.6810739312083349E-2</v>
      </c>
      <c r="G17" s="2">
        <v>18460.482421875</v>
      </c>
      <c r="H17" s="2">
        <f t="shared" si="4"/>
        <v>13054.767133753932</v>
      </c>
      <c r="I17" s="3">
        <f t="shared" si="7"/>
        <v>-5.2863214854442009E-2</v>
      </c>
    </row>
    <row r="18" spans="1:9" x14ac:dyDescent="0.2">
      <c r="A18" s="111" t="s">
        <v>595</v>
      </c>
      <c r="B18" s="349">
        <v>188.17796325683594</v>
      </c>
      <c r="C18" s="264">
        <v>237.17619323730469</v>
      </c>
      <c r="D18" s="3">
        <f t="shared" si="5"/>
        <v>-1.5855389125958519E-2</v>
      </c>
      <c r="E18" s="3">
        <f t="shared" si="6"/>
        <v>5.6841154005284888E-3</v>
      </c>
      <c r="F18" s="3">
        <f>CpiOld!B160</f>
        <v>1.0938513678742989E-2</v>
      </c>
      <c r="G18" s="2">
        <v>18115.583984375</v>
      </c>
      <c r="H18" s="2">
        <f t="shared" si="4"/>
        <v>13092.38462540723</v>
      </c>
      <c r="I18" s="3">
        <f t="shared" si="7"/>
        <v>2.8815138001225815E-3</v>
      </c>
    </row>
    <row r="19" spans="1:9" x14ac:dyDescent="0.2">
      <c r="A19" s="111" t="s">
        <v>596</v>
      </c>
      <c r="B19" s="349">
        <v>198.85842895507813</v>
      </c>
      <c r="C19" s="264">
        <v>249.04377746582031</v>
      </c>
      <c r="D19" s="3">
        <f t="shared" si="5"/>
        <v>5.0036995984000798E-2</v>
      </c>
      <c r="E19" s="3">
        <f t="shared" si="6"/>
        <v>6.4000265073640428E-3</v>
      </c>
      <c r="F19" s="3">
        <f>CpiOld!B161</f>
        <v>2.6331303102251402E-2</v>
      </c>
      <c r="G19" s="2">
        <v>17777.130859375</v>
      </c>
      <c r="H19" s="2">
        <f t="shared" si="4"/>
        <v>14009.222266285105</v>
      </c>
      <c r="I19" s="3">
        <f t="shared" si="7"/>
        <v>7.0028315475749947E-2</v>
      </c>
    </row>
    <row r="20" spans="1:9" x14ac:dyDescent="0.2">
      <c r="A20" s="111" t="s">
        <v>597</v>
      </c>
      <c r="B20" s="349">
        <v>215.62528991699219</v>
      </c>
      <c r="C20" s="264">
        <v>251.94351196289063</v>
      </c>
      <c r="D20" s="3">
        <f t="shared" si="5"/>
        <v>1.1643472993290382E-2</v>
      </c>
      <c r="E20" s="3">
        <f t="shared" si="6"/>
        <v>7.1835676104668345E-2</v>
      </c>
      <c r="F20" s="3">
        <f>CpiOld!B162</f>
        <v>5.4389531309787964E-2</v>
      </c>
      <c r="G20" s="2">
        <v>17445</v>
      </c>
      <c r="H20" s="2">
        <f t="shared" si="4"/>
        <v>14442.161763421647</v>
      </c>
      <c r="I20" s="3">
        <f t="shared" si="7"/>
        <v>3.09038923722742E-2</v>
      </c>
    </row>
    <row r="21" spans="1:9" x14ac:dyDescent="0.2">
      <c r="A21" s="111" t="s">
        <v>598</v>
      </c>
      <c r="B21" s="349">
        <v>224.04142761230469</v>
      </c>
      <c r="C21" s="264">
        <v>244.19802856445313</v>
      </c>
      <c r="D21" s="3">
        <f t="shared" si="5"/>
        <v>-3.0742936534036813E-2</v>
      </c>
      <c r="E21" s="3">
        <f t="shared" si="6"/>
        <v>7.1987349805747058E-2</v>
      </c>
      <c r="F21" s="3">
        <f>CpiOld!B163</f>
        <v>2.8454044756125452E-2</v>
      </c>
      <c r="G21" s="266">
        <v>17516.705078125</v>
      </c>
      <c r="H21" s="2">
        <f t="shared" si="4"/>
        <v>13940.865446744865</v>
      </c>
      <c r="I21" s="3">
        <f t="shared" si="7"/>
        <v>-3.4710614995771549E-2</v>
      </c>
    </row>
    <row r="22" spans="1:9" x14ac:dyDescent="0.2">
      <c r="A22" s="111" t="s">
        <v>619</v>
      </c>
      <c r="B22" s="349">
        <v>245.63633728027344</v>
      </c>
      <c r="C22" s="264">
        <v>257.23004150390625</v>
      </c>
      <c r="D22" s="3">
        <f t="shared" si="5"/>
        <v>5.3366577183539654E-2</v>
      </c>
      <c r="E22" s="3">
        <f t="shared" si="6"/>
        <v>4.0841853184873322E-2</v>
      </c>
      <c r="F22" s="3">
        <f>CpiOld!B164</f>
        <v>3.9618274746626936E-2</v>
      </c>
      <c r="G22" s="266">
        <v>17588.705078125</v>
      </c>
      <c r="H22" s="2">
        <f t="shared" si="4"/>
        <v>14624.728788239345</v>
      </c>
      <c r="I22" s="3">
        <f t="shared" si="7"/>
        <v>4.9054583024769061E-2</v>
      </c>
    </row>
    <row r="23" spans="1:9" x14ac:dyDescent="0.2">
      <c r="A23" s="111" t="s">
        <v>783</v>
      </c>
      <c r="B23" s="349">
        <v>287.86264038085938</v>
      </c>
      <c r="C23" s="264">
        <v>283.88095092773438</v>
      </c>
      <c r="D23" s="3">
        <f t="shared" si="5"/>
        <v>0.10360729745255437</v>
      </c>
      <c r="E23" s="3">
        <f t="shared" si="6"/>
        <v>6.1886569855289508E-2</v>
      </c>
      <c r="F23" s="3">
        <f>CpiOld!B165</f>
        <v>2.1986623254533377E-2</v>
      </c>
      <c r="G23" s="266">
        <v>17661</v>
      </c>
      <c r="H23" s="2">
        <f t="shared" si="4"/>
        <v>16073.888847049113</v>
      </c>
      <c r="I23" s="3">
        <f t="shared" si="7"/>
        <v>9.9089704827560743E-2</v>
      </c>
    </row>
    <row r="24" spans="1:9" x14ac:dyDescent="0.2">
      <c r="A24" s="111" t="s">
        <v>752</v>
      </c>
      <c r="B24" s="349">
        <v>303.67269897460938</v>
      </c>
      <c r="C24" s="264">
        <v>284.44229125976563</v>
      </c>
      <c r="D24" s="3">
        <f t="shared" si="5"/>
        <v>1.9773793563702124E-3</v>
      </c>
      <c r="E24" s="3">
        <f t="shared" ref="E24" si="8">(B24/C24)/(B23/C23)-1</f>
        <v>5.2840366757664903E-2</v>
      </c>
      <c r="F24" s="3">
        <f>CpiOld!B166</f>
        <v>-1.3207591351358405E-2</v>
      </c>
      <c r="G24" s="266">
        <v>17653.158203125</v>
      </c>
      <c r="H24" s="2">
        <f t="shared" ref="H24" si="9">C24/G24*1000000</f>
        <v>16112.827403847379</v>
      </c>
      <c r="I24" s="3">
        <f t="shared" ref="I24" si="10">H24/H23-1</f>
        <v>2.4224726927495333E-3</v>
      </c>
    </row>
    <row r="25" spans="1:9" x14ac:dyDescent="0.2">
      <c r="A25" s="111" t="s">
        <v>753</v>
      </c>
      <c r="B25" s="349">
        <v>288.41342163085938</v>
      </c>
      <c r="C25" s="264">
        <v>271.9915771484375</v>
      </c>
      <c r="D25" s="3">
        <f t="shared" ref="D25:D26" si="11">C25/C24-1</f>
        <v>-4.3772373145305465E-2</v>
      </c>
      <c r="E25" s="3">
        <f t="shared" ref="E25" si="12">(B25/C25)/(B24/C24)-1</f>
        <v>-6.7731976413371031E-3</v>
      </c>
      <c r="F25" s="3">
        <f>CpiOld!B167</f>
        <v>8.864038215959269E-3</v>
      </c>
      <c r="G25" s="266">
        <v>17645.3203125</v>
      </c>
      <c r="H25" s="2">
        <f t="shared" ref="H25:H26" si="13">C25/G25*1000000</f>
        <v>15414.374595158684</v>
      </c>
      <c r="I25" s="3">
        <f t="shared" ref="I25:I26" si="14">H25/H24-1</f>
        <v>-4.3347625539756018E-2</v>
      </c>
    </row>
    <row r="26" spans="1:9" x14ac:dyDescent="0.2">
      <c r="A26" s="111" t="s">
        <v>754</v>
      </c>
      <c r="B26" s="349">
        <v>286.87652587890625</v>
      </c>
      <c r="C26" s="264">
        <v>274.87994384765625</v>
      </c>
      <c r="D26" s="3">
        <f t="shared" si="11"/>
        <v>1.0619324059591984E-2</v>
      </c>
      <c r="E26" s="3">
        <f t="shared" ref="E26" si="15">(B26/C26)/(B25/C25)-1</f>
        <v>-1.5780539539401839E-2</v>
      </c>
      <c r="F26" s="3">
        <f>Cpi!B132</f>
        <v>1.953708949917754E-2</v>
      </c>
      <c r="G26" s="266">
        <v>17637.484375</v>
      </c>
      <c r="H26" s="2">
        <f t="shared" si="13"/>
        <v>15584.985817891406</v>
      </c>
      <c r="I26" s="3">
        <f t="shared" si="14"/>
        <v>1.1068319488375833E-2</v>
      </c>
    </row>
    <row r="27" spans="1:9" x14ac:dyDescent="0.2">
      <c r="A27" s="111" t="s">
        <v>755</v>
      </c>
      <c r="B27" s="349">
        <v>281.47244262695313</v>
      </c>
      <c r="C27" s="264">
        <v>278.07305908203125</v>
      </c>
      <c r="D27" s="3">
        <f t="shared" ref="D27" si="16">C27/C26-1</f>
        <v>1.1616399471271244E-2</v>
      </c>
      <c r="E27" s="3">
        <f t="shared" ref="E27" si="17">(B27/C27)/(B26/C26)-1</f>
        <v>-3.0104357995814013E-2</v>
      </c>
      <c r="F27" s="3">
        <f>Cpi!B133</f>
        <v>6.0906224671140041E-3</v>
      </c>
      <c r="G27" s="266">
        <v>17629.65234375</v>
      </c>
      <c r="H27" s="2">
        <f t="shared" ref="H27:H29" si="18">C27/G27*1000000</f>
        <v>15773.031348551393</v>
      </c>
      <c r="I27" s="3">
        <f t="shared" ref="I27:I29" si="19">H27/H26-1</f>
        <v>1.2065813396128444E-2</v>
      </c>
    </row>
    <row r="28" spans="1:9" x14ac:dyDescent="0.2">
      <c r="A28" s="111" t="s">
        <v>756</v>
      </c>
      <c r="B28" s="349">
        <v>256.6357421875</v>
      </c>
      <c r="C28" s="264">
        <v>252.13758850097656</v>
      </c>
      <c r="D28" s="3">
        <f t="shared" ref="D28:D29" si="20">C28/C27-1</f>
        <v>-9.3268548440730958E-2</v>
      </c>
      <c r="E28" s="3">
        <f t="shared" ref="E28" si="21">(B28/C28)/(B27/C27)-1</f>
        <v>5.5474734494591615E-3</v>
      </c>
      <c r="F28" s="3">
        <f>Cpi!B134</f>
        <v>7.0331736665980582E-3</v>
      </c>
      <c r="G28" s="266">
        <v>17621.82421875</v>
      </c>
      <c r="H28" s="2">
        <f t="shared" si="18"/>
        <v>14308.256930215926</v>
      </c>
      <c r="I28" s="3">
        <f t="shared" si="19"/>
        <v>-9.2865752052790573E-2</v>
      </c>
    </row>
    <row r="29" spans="1:9" s="4" customFormat="1" ht="20.100000000000001" customHeight="1" x14ac:dyDescent="0.2">
      <c r="A29" s="256" t="s">
        <v>757</v>
      </c>
      <c r="B29" s="350">
        <v>223.14820861816406</v>
      </c>
      <c r="C29" s="351">
        <v>215.83309936523438</v>
      </c>
      <c r="D29" s="7">
        <f t="shared" si="20"/>
        <v>-0.14398681827482285</v>
      </c>
      <c r="E29" s="7">
        <f t="shared" ref="E29" si="22">(B29/C29)/(B28/C28)-1</f>
        <v>1.5771003149174234E-2</v>
      </c>
      <c r="F29" s="7">
        <f>Cpi!B135</f>
        <v>4.5037612903344737E-3</v>
      </c>
      <c r="G29" s="6">
        <v>17614</v>
      </c>
      <c r="H29" s="6">
        <f t="shared" si="18"/>
        <v>12253.497182084386</v>
      </c>
      <c r="I29" s="7">
        <f t="shared" si="19"/>
        <v>-0.14360657333405402</v>
      </c>
    </row>
    <row r="30" spans="1:9" hidden="1" outlineLevel="1" x14ac:dyDescent="0.2">
      <c r="A30" s="111" t="s">
        <v>758</v>
      </c>
      <c r="B30" s="349">
        <v>0</v>
      </c>
      <c r="C30" s="349">
        <v>0</v>
      </c>
      <c r="D30" s="3"/>
      <c r="E30" s="298"/>
      <c r="F30" s="298"/>
      <c r="G30" s="349">
        <v>0</v>
      </c>
      <c r="H30" s="266"/>
      <c r="I30" s="298"/>
    </row>
    <row r="31" spans="1:9" hidden="1" outlineLevel="1" x14ac:dyDescent="0.2">
      <c r="A31" s="111" t="s">
        <v>759</v>
      </c>
      <c r="B31" s="349">
        <v>0</v>
      </c>
      <c r="C31" s="349">
        <v>0</v>
      </c>
      <c r="D31" s="3"/>
      <c r="E31" s="298"/>
      <c r="F31" s="298"/>
      <c r="G31" s="349">
        <v>0</v>
      </c>
      <c r="H31" s="266"/>
      <c r="I31" s="298"/>
    </row>
    <row r="32" spans="1:9" hidden="1" outlineLevel="1" x14ac:dyDescent="0.2">
      <c r="A32" s="111" t="s">
        <v>760</v>
      </c>
      <c r="B32" s="349">
        <v>0</v>
      </c>
      <c r="C32" s="349">
        <v>0</v>
      </c>
      <c r="D32" s="3"/>
      <c r="E32" s="298"/>
      <c r="F32" s="298"/>
      <c r="G32" s="349">
        <v>0</v>
      </c>
      <c r="H32" s="266"/>
      <c r="I32" s="298"/>
    </row>
    <row r="33" spans="1:9" hidden="1" outlineLevel="1" x14ac:dyDescent="0.2">
      <c r="A33" s="111" t="s">
        <v>761</v>
      </c>
      <c r="B33" s="349">
        <v>0</v>
      </c>
      <c r="C33" s="349">
        <v>0</v>
      </c>
      <c r="D33" s="3"/>
      <c r="E33" s="298"/>
      <c r="F33" s="298"/>
      <c r="G33" s="349">
        <v>0</v>
      </c>
      <c r="H33" s="266"/>
      <c r="I33" s="298"/>
    </row>
    <row r="34" spans="1:9" hidden="1" outlineLevel="1" x14ac:dyDescent="0.2">
      <c r="A34" s="111" t="s">
        <v>762</v>
      </c>
      <c r="B34" s="349">
        <v>0</v>
      </c>
      <c r="C34" s="349">
        <v>0</v>
      </c>
      <c r="D34" s="3"/>
      <c r="E34" s="298"/>
      <c r="F34" s="298"/>
      <c r="G34" s="349">
        <v>0</v>
      </c>
      <c r="H34" s="266"/>
      <c r="I34" s="298"/>
    </row>
    <row r="35" spans="1:9" hidden="1" outlineLevel="1" x14ac:dyDescent="0.2">
      <c r="A35" s="111" t="s">
        <v>763</v>
      </c>
      <c r="B35" s="349">
        <v>0</v>
      </c>
      <c r="C35" s="349">
        <v>0</v>
      </c>
      <c r="D35" s="3"/>
      <c r="E35" s="298"/>
      <c r="F35" s="298"/>
      <c r="G35" s="349">
        <v>0</v>
      </c>
      <c r="H35" s="266"/>
      <c r="I35" s="298"/>
    </row>
    <row r="36" spans="1:9" hidden="1" outlineLevel="1" x14ac:dyDescent="0.2">
      <c r="A36" s="111" t="s">
        <v>764</v>
      </c>
      <c r="B36" s="349">
        <v>0</v>
      </c>
      <c r="C36" s="349">
        <v>0</v>
      </c>
      <c r="D36" s="3"/>
      <c r="E36" s="298"/>
      <c r="F36" s="298"/>
      <c r="G36" s="349">
        <v>0</v>
      </c>
      <c r="H36" s="266"/>
      <c r="I36" s="298"/>
    </row>
    <row r="37" spans="1:9" hidden="1" outlineLevel="1" x14ac:dyDescent="0.2">
      <c r="A37" s="111" t="s">
        <v>765</v>
      </c>
      <c r="B37" s="349">
        <v>0</v>
      </c>
      <c r="C37" s="349">
        <v>0</v>
      </c>
      <c r="D37" s="3"/>
      <c r="E37" s="298"/>
      <c r="F37" s="298"/>
      <c r="G37" s="349">
        <v>0</v>
      </c>
      <c r="H37" s="266"/>
      <c r="I37" s="298"/>
    </row>
    <row r="38" spans="1:9" hidden="1" outlineLevel="1" x14ac:dyDescent="0.2">
      <c r="A38" s="111" t="s">
        <v>766</v>
      </c>
      <c r="B38" s="349">
        <v>0</v>
      </c>
      <c r="C38" s="349">
        <v>0</v>
      </c>
      <c r="D38" s="3"/>
      <c r="E38" s="298"/>
      <c r="F38" s="298"/>
      <c r="G38" s="349">
        <v>0</v>
      </c>
      <c r="H38" s="266"/>
      <c r="I38" s="298"/>
    </row>
    <row r="39" spans="1:9" hidden="1" outlineLevel="1" x14ac:dyDescent="0.2">
      <c r="A39" s="111" t="s">
        <v>767</v>
      </c>
      <c r="B39" s="349">
        <v>0</v>
      </c>
      <c r="C39" s="349">
        <v>0</v>
      </c>
      <c r="D39" s="3"/>
      <c r="E39" s="298"/>
      <c r="F39" s="298"/>
      <c r="G39" s="349">
        <v>0</v>
      </c>
      <c r="H39" s="266"/>
      <c r="I39" s="298"/>
    </row>
    <row r="40" spans="1:9" hidden="1" outlineLevel="1" x14ac:dyDescent="0.2">
      <c r="A40" s="111" t="s">
        <v>768</v>
      </c>
      <c r="B40" s="349">
        <v>0</v>
      </c>
      <c r="C40" s="349">
        <v>0</v>
      </c>
      <c r="D40" s="3"/>
      <c r="E40" s="298"/>
      <c r="F40" s="298"/>
      <c r="G40" s="349">
        <v>0</v>
      </c>
      <c r="H40" s="266"/>
      <c r="I40" s="298"/>
    </row>
    <row r="41" spans="1:9" hidden="1" outlineLevel="1" x14ac:dyDescent="0.2">
      <c r="A41" s="111" t="s">
        <v>769</v>
      </c>
      <c r="B41" s="349">
        <v>0</v>
      </c>
      <c r="C41" s="349">
        <v>0</v>
      </c>
      <c r="D41" s="3"/>
      <c r="E41" s="298"/>
      <c r="F41" s="298"/>
      <c r="G41" s="349">
        <v>0</v>
      </c>
      <c r="H41" s="266"/>
      <c r="I41" s="298"/>
    </row>
    <row r="42" spans="1:9" hidden="1" outlineLevel="1" x14ac:dyDescent="0.2">
      <c r="A42" s="111" t="s">
        <v>770</v>
      </c>
      <c r="B42" s="349" t="e">
        <v>#N/A</v>
      </c>
      <c r="C42" s="349" t="e">
        <v>#N/A</v>
      </c>
      <c r="D42" s="3"/>
      <c r="E42" s="298"/>
      <c r="F42" s="298"/>
      <c r="G42" s="349" t="e">
        <v>#N/A</v>
      </c>
      <c r="H42" s="266"/>
      <c r="I42" s="298"/>
    </row>
    <row r="43" spans="1:9" ht="20.100000000000001" customHeight="1" collapsed="1" x14ac:dyDescent="0.2">
      <c r="A43" s="46" t="s">
        <v>72</v>
      </c>
      <c r="B43" s="53" t="s">
        <v>773</v>
      </c>
    </row>
    <row r="44" spans="1:9" x14ac:dyDescent="0.2">
      <c r="A44" s="46"/>
      <c r="B44" s="255" t="s">
        <v>5060</v>
      </c>
    </row>
    <row r="45" spans="1:9" x14ac:dyDescent="0.2">
      <c r="B45" s="441" t="s">
        <v>5069</v>
      </c>
    </row>
  </sheetData>
  <phoneticPr fontId="18" type="noConversion"/>
  <pageMargins left="0.74803149606299202" right="0.74803149606299202" top="0.98425196850393704" bottom="0.98425196850393704" header="0.511811023622047" footer="0.511811023622047"/>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tabColor theme="6" tint="0.79998168889431442"/>
    <pageSetUpPr fitToPage="1"/>
  </sheetPr>
  <dimension ref="A1:AM76"/>
  <sheetViews>
    <sheetView view="pageBreakPreview" zoomScale="90" zoomScaleNormal="80" zoomScaleSheetLayoutView="90" workbookViewId="0">
      <pane xSplit="2" ySplit="2" topLeftCell="C3" activePane="bottomRight" state="frozen"/>
      <selection activeCell="D107" sqref="D107"/>
      <selection pane="topRight" activeCell="D107" sqref="D107"/>
      <selection pane="bottomLeft" activeCell="D107" sqref="D107"/>
      <selection pane="bottomRight" activeCell="A2" sqref="A2"/>
    </sheetView>
  </sheetViews>
  <sheetFormatPr defaultColWidth="9.140625" defaultRowHeight="12.75" x14ac:dyDescent="0.2"/>
  <cols>
    <col min="1" max="1" width="2.28515625" style="84" customWidth="1"/>
    <col min="2" max="2" width="43" style="84" customWidth="1"/>
    <col min="3" max="24" width="8.28515625" style="195" customWidth="1"/>
    <col min="25" max="36" width="8.140625" style="195" customWidth="1"/>
    <col min="37" max="16384" width="9.140625" style="195"/>
  </cols>
  <sheetData>
    <row r="1" spans="1:39" s="196" customFormat="1" ht="24.95" customHeight="1" x14ac:dyDescent="0.2">
      <c r="A1" s="212" t="str">
        <f>Index!A9</f>
        <v>Table 2b    Palau income measures in current prices and real terms, FY2000-FY2021</v>
      </c>
    </row>
    <row r="2" spans="1:39" s="196" customFormat="1" ht="20.100000000000001" customHeight="1" x14ac:dyDescent="0.2">
      <c r="A2" s="219"/>
      <c r="B2" s="220" t="s">
        <v>498</v>
      </c>
      <c r="C2" s="221" t="str">
        <f>"FY" &amp; Sys!B3</f>
        <v>FY00</v>
      </c>
      <c r="D2" s="221" t="str">
        <f>"FY" &amp; Sys!C3</f>
        <v>FY01</v>
      </c>
      <c r="E2" s="221" t="str">
        <f>"FY" &amp; Sys!D3</f>
        <v>FY02</v>
      </c>
      <c r="F2" s="221" t="str">
        <f>"FY" &amp; Sys!E3</f>
        <v>FY03</v>
      </c>
      <c r="G2" s="221" t="str">
        <f>"FY" &amp; Sys!F3</f>
        <v>FY04</v>
      </c>
      <c r="H2" s="221" t="str">
        <f>"FY" &amp; Sys!G3</f>
        <v>FY05</v>
      </c>
      <c r="I2" s="221" t="str">
        <f>"FY" &amp; Sys!H3</f>
        <v>FY06</v>
      </c>
      <c r="J2" s="221" t="str">
        <f>"FY" &amp; Sys!I3</f>
        <v>FY07</v>
      </c>
      <c r="K2" s="221" t="str">
        <f>"FY" &amp; Sys!J3</f>
        <v>FY08</v>
      </c>
      <c r="L2" s="221" t="str">
        <f>"FY" &amp; Sys!K3</f>
        <v>FY09</v>
      </c>
      <c r="M2" s="221" t="str">
        <f>"FY" &amp; Sys!L3</f>
        <v>FY10</v>
      </c>
      <c r="N2" s="221" t="str">
        <f>"FY" &amp; Sys!M3</f>
        <v>FY11</v>
      </c>
      <c r="O2" s="221" t="str">
        <f>"FY" &amp; Sys!N3</f>
        <v>FY12</v>
      </c>
      <c r="P2" s="221" t="str">
        <f>"FY" &amp; Sys!O3</f>
        <v>FY13</v>
      </c>
      <c r="Q2" s="221" t="str">
        <f>"FY" &amp; Sys!P3</f>
        <v>FY14</v>
      </c>
      <c r="R2" s="221" t="str">
        <f>"FY" &amp; Sys!Q3</f>
        <v>FY15</v>
      </c>
      <c r="S2" s="221" t="str">
        <f>"FY" &amp; Sys!R3</f>
        <v>FY16</v>
      </c>
      <c r="T2" s="221" t="str">
        <f>"FY" &amp; Sys!S3</f>
        <v>FY17</v>
      </c>
      <c r="U2" s="221" t="str">
        <f>"FY" &amp; Sys!T3</f>
        <v>FY18</v>
      </c>
      <c r="V2" s="221" t="str">
        <f>"FY" &amp; Sys!U3</f>
        <v>FY19</v>
      </c>
      <c r="W2" s="221" t="str">
        <f>"FY" &amp; Sys!V3</f>
        <v>FY20</v>
      </c>
      <c r="X2" s="221" t="str">
        <f>"FY" &amp; Sys!W3</f>
        <v>FY21</v>
      </c>
      <c r="Y2" s="464" t="str">
        <f>"FY" &amp; Sys!X3</f>
        <v>FY22</v>
      </c>
      <c r="Z2" s="464" t="str">
        <f>"FY" &amp; Sys!Y3</f>
        <v>FY23</v>
      </c>
      <c r="AA2" s="464" t="str">
        <f>"FY" &amp; Sys!Z3</f>
        <v>FY24</v>
      </c>
      <c r="AB2" s="464" t="str">
        <f>"FY" &amp; Sys!AA3</f>
        <v>FY25</v>
      </c>
      <c r="AC2" s="464" t="str">
        <f>"FY" &amp; Sys!AB3</f>
        <v>FY26</v>
      </c>
      <c r="AD2" s="464" t="str">
        <f>"FY" &amp; Sys!AC3</f>
        <v>FY27</v>
      </c>
      <c r="AE2" s="464" t="str">
        <f>"FY" &amp; Sys!AD3</f>
        <v>FY28</v>
      </c>
      <c r="AF2" s="464" t="str">
        <f>"FY" &amp; Sys!AE3</f>
        <v>FY29</v>
      </c>
      <c r="AG2" s="464" t="str">
        <f>"FY" &amp; Sys!AF3</f>
        <v>FY30</v>
      </c>
      <c r="AH2" s="464" t="str">
        <f>"FY" &amp; Sys!AG3</f>
        <v>FY31</v>
      </c>
      <c r="AI2" s="464" t="str">
        <f>"FY" &amp; Sys!AH3</f>
        <v>FY32</v>
      </c>
      <c r="AJ2" s="464" t="str">
        <f>"FY" &amp; Sys!AI3</f>
        <v>FY33</v>
      </c>
      <c r="AK2" s="464"/>
      <c r="AL2" s="464"/>
      <c r="AM2" s="464"/>
    </row>
    <row r="3" spans="1:39" s="200" customFormat="1" ht="20.25" customHeight="1" x14ac:dyDescent="0.2">
      <c r="A3" s="82" t="s">
        <v>127</v>
      </c>
      <c r="B3" s="83"/>
      <c r="C3" s="222"/>
      <c r="D3" s="222"/>
      <c r="E3" s="222"/>
      <c r="F3" s="222"/>
      <c r="G3" s="222"/>
      <c r="H3" s="222"/>
      <c r="I3" s="222"/>
      <c r="J3" s="222"/>
      <c r="K3" s="222"/>
      <c r="L3" s="222"/>
      <c r="M3" s="222"/>
      <c r="N3" s="222"/>
      <c r="O3" s="222"/>
      <c r="P3" s="222"/>
      <c r="Q3" s="222"/>
      <c r="R3" s="222"/>
      <c r="S3" s="222"/>
      <c r="T3" s="222"/>
      <c r="U3" s="222"/>
      <c r="V3" s="222"/>
      <c r="W3" s="222"/>
      <c r="X3" s="222"/>
      <c r="Y3" s="196"/>
      <c r="Z3" s="196"/>
      <c r="AA3" s="196"/>
      <c r="AB3" s="196"/>
      <c r="AC3" s="196"/>
      <c r="AD3" s="196"/>
      <c r="AE3" s="196"/>
      <c r="AF3" s="196"/>
      <c r="AG3" s="196"/>
      <c r="AH3" s="196"/>
      <c r="AI3" s="196"/>
      <c r="AJ3" s="196"/>
    </row>
    <row r="4" spans="1:39" s="200" customFormat="1" x14ac:dyDescent="0.2">
      <c r="A4" s="82"/>
      <c r="B4" s="84" t="s">
        <v>746</v>
      </c>
      <c r="C4" s="204">
        <v>149.52110290527344</v>
      </c>
      <c r="D4" s="204">
        <v>159.43649291992188</v>
      </c>
      <c r="E4" s="204">
        <v>162.64701843261719</v>
      </c>
      <c r="F4" s="204">
        <v>154.56430053710938</v>
      </c>
      <c r="G4" s="204">
        <v>166.39105224609375</v>
      </c>
      <c r="H4" s="204">
        <v>185.59811401367188</v>
      </c>
      <c r="I4" s="204">
        <v>190.77865600585938</v>
      </c>
      <c r="J4" s="204">
        <v>196.0850830078125</v>
      </c>
      <c r="K4" s="204">
        <v>199.29153442382813</v>
      </c>
      <c r="L4" s="204">
        <v>184.11198425292969</v>
      </c>
      <c r="M4" s="204">
        <v>184.29290771484375</v>
      </c>
      <c r="N4" s="204">
        <v>195.29403686523438</v>
      </c>
      <c r="O4" s="204">
        <v>215.083740234375</v>
      </c>
      <c r="P4" s="204">
        <v>226.31610107421875</v>
      </c>
      <c r="Q4" s="204">
        <v>245.52775573730469</v>
      </c>
      <c r="R4" s="204">
        <v>283.548583984375</v>
      </c>
      <c r="S4" s="204">
        <v>303.04766845703125</v>
      </c>
      <c r="T4" s="204">
        <v>289.73324584960938</v>
      </c>
      <c r="U4" s="204">
        <v>288.02056884765625</v>
      </c>
      <c r="V4" s="204">
        <v>281.45968627929688</v>
      </c>
      <c r="W4" s="204">
        <v>256.19683837890625</v>
      </c>
      <c r="X4" s="204">
        <v>228.83753967285156</v>
      </c>
      <c r="Y4" s="227"/>
    </row>
    <row r="5" spans="1:39" s="200" customFormat="1" x14ac:dyDescent="0.2">
      <c r="A5" s="82"/>
      <c r="B5" s="84" t="s">
        <v>747</v>
      </c>
      <c r="C5" s="204"/>
      <c r="D5" s="204"/>
      <c r="E5" s="204"/>
      <c r="F5" s="204"/>
      <c r="G5" s="204"/>
      <c r="H5" s="204"/>
      <c r="I5" s="204"/>
      <c r="J5" s="204">
        <v>205.79109191894531</v>
      </c>
      <c r="K5" s="204">
        <v>203.31166076660156</v>
      </c>
      <c r="L5" s="204">
        <v>196.14590454101563</v>
      </c>
      <c r="M5" s="204">
        <v>192.06303405761719</v>
      </c>
      <c r="N5" s="204">
        <v>202.42283630371094</v>
      </c>
      <c r="O5" s="204">
        <v>216.16683959960938</v>
      </c>
      <c r="P5" s="204">
        <v>221.76676940917969</v>
      </c>
      <c r="Q5" s="204">
        <v>245.74493408203125</v>
      </c>
      <c r="R5" s="204">
        <v>292.17666625976563</v>
      </c>
      <c r="S5" s="204">
        <v>304.29776000976563</v>
      </c>
      <c r="T5" s="204">
        <v>287.09359741210938</v>
      </c>
      <c r="U5" s="204">
        <v>285.73248291015625</v>
      </c>
      <c r="V5" s="204">
        <v>281.48519897460938</v>
      </c>
      <c r="W5" s="204">
        <v>257.07467651367188</v>
      </c>
      <c r="X5" s="204">
        <v>217.4588623046875</v>
      </c>
      <c r="Y5" s="227"/>
    </row>
    <row r="6" spans="1:39" s="200" customFormat="1" ht="16.5" customHeight="1" x14ac:dyDescent="0.2">
      <c r="A6" s="82"/>
      <c r="B6" s="223" t="s">
        <v>751</v>
      </c>
      <c r="C6" s="224">
        <v>149.52110290527344</v>
      </c>
      <c r="D6" s="224">
        <v>159.43649291992188</v>
      </c>
      <c r="E6" s="224">
        <v>162.64701843261719</v>
      </c>
      <c r="F6" s="224">
        <v>154.56430053710938</v>
      </c>
      <c r="G6" s="224">
        <v>166.39105224609375</v>
      </c>
      <c r="H6" s="224">
        <v>191.01791381835938</v>
      </c>
      <c r="I6" s="224">
        <v>193.68464660644531</v>
      </c>
      <c r="J6" s="224">
        <v>200.93807983398438</v>
      </c>
      <c r="K6" s="224">
        <v>201.30158996582031</v>
      </c>
      <c r="L6" s="224">
        <v>190.12895202636719</v>
      </c>
      <c r="M6" s="224">
        <v>188.17796325683594</v>
      </c>
      <c r="N6" s="224">
        <v>198.85842895507813</v>
      </c>
      <c r="O6" s="224">
        <v>215.62528991699219</v>
      </c>
      <c r="P6" s="224">
        <v>224.04142761230469</v>
      </c>
      <c r="Q6" s="224">
        <v>245.63633728027344</v>
      </c>
      <c r="R6" s="224">
        <v>287.86264038085938</v>
      </c>
      <c r="S6" s="224">
        <v>303.67269897460938</v>
      </c>
      <c r="T6" s="224">
        <v>288.41342163085938</v>
      </c>
      <c r="U6" s="224">
        <v>286.87652587890625</v>
      </c>
      <c r="V6" s="224">
        <v>281.47244262695313</v>
      </c>
      <c r="W6" s="224">
        <v>256.6357421875</v>
      </c>
      <c r="X6" s="224">
        <v>223.14820861816406</v>
      </c>
      <c r="Y6" s="225"/>
    </row>
    <row r="7" spans="1:39" ht="14.25" x14ac:dyDescent="0.2">
      <c r="B7" s="84" t="s">
        <v>749</v>
      </c>
      <c r="C7" s="204"/>
      <c r="D7" s="204"/>
      <c r="E7" s="204"/>
      <c r="F7" s="204"/>
      <c r="G7" s="204"/>
      <c r="H7" s="204"/>
      <c r="I7" s="204"/>
      <c r="J7" s="204"/>
      <c r="K7" s="204"/>
      <c r="L7" s="204"/>
      <c r="M7" s="204"/>
      <c r="N7" s="204"/>
      <c r="O7" s="204"/>
      <c r="P7" s="204"/>
      <c r="Q7" s="204"/>
      <c r="R7" s="204"/>
      <c r="S7" s="204"/>
      <c r="T7" s="204"/>
      <c r="U7" s="204"/>
      <c r="V7" s="204"/>
      <c r="W7" s="204"/>
      <c r="X7" s="204"/>
      <c r="Y7" s="226"/>
    </row>
    <row r="8" spans="1:39" x14ac:dyDescent="0.2">
      <c r="B8" s="85" t="s">
        <v>129</v>
      </c>
      <c r="C8" s="204">
        <v>6.9056625366210938</v>
      </c>
      <c r="D8" s="204">
        <v>9.2285089492797852</v>
      </c>
      <c r="E8" s="204">
        <v>8.1758241653442383</v>
      </c>
      <c r="F8" s="204">
        <v>6.8367867469787598</v>
      </c>
      <c r="G8" s="204">
        <v>6.9248809814453125</v>
      </c>
      <c r="H8" s="204">
        <v>9.0805320739746094</v>
      </c>
      <c r="I8" s="204">
        <v>10.683017730712891</v>
      </c>
      <c r="J8" s="204">
        <v>11.430109024047852</v>
      </c>
      <c r="K8" s="204">
        <v>14.761920928955078</v>
      </c>
      <c r="L8" s="204">
        <v>14.29464054107666</v>
      </c>
      <c r="M8" s="204">
        <v>14.096415519714355</v>
      </c>
      <c r="N8" s="204">
        <v>14.966959953308105</v>
      </c>
      <c r="O8" s="204">
        <v>14.797530174255371</v>
      </c>
      <c r="P8" s="204">
        <v>17.770757675170898</v>
      </c>
      <c r="Q8" s="204">
        <v>15.410623550415039</v>
      </c>
      <c r="R8" s="204">
        <v>18.807863235473633</v>
      </c>
      <c r="S8" s="204">
        <v>17.985342025756836</v>
      </c>
      <c r="T8" s="204">
        <v>22.903955459594727</v>
      </c>
      <c r="U8" s="204">
        <v>22.544475555419922</v>
      </c>
      <c r="V8" s="204">
        <v>23.931968688964844</v>
      </c>
      <c r="W8" s="204">
        <v>20.654747009277344</v>
      </c>
      <c r="X8" s="204">
        <v>21.287023544311523</v>
      </c>
      <c r="Y8" s="227"/>
    </row>
    <row r="9" spans="1:39" x14ac:dyDescent="0.2">
      <c r="B9" s="85" t="s">
        <v>130</v>
      </c>
      <c r="C9" s="204">
        <v>-17.553571701049805</v>
      </c>
      <c r="D9" s="204">
        <v>-20.483850479125977</v>
      </c>
      <c r="E9" s="204">
        <v>-20.652795791625977</v>
      </c>
      <c r="F9" s="204">
        <v>-15.377178192138672</v>
      </c>
      <c r="G9" s="204">
        <v>-13.686517715454102</v>
      </c>
      <c r="H9" s="204">
        <v>-17.705184936523438</v>
      </c>
      <c r="I9" s="204">
        <v>-19.786502838134766</v>
      </c>
      <c r="J9" s="204">
        <v>-23.04876708984375</v>
      </c>
      <c r="K9" s="204">
        <v>-24.369739532470703</v>
      </c>
      <c r="L9" s="204">
        <v>-16.106241226196289</v>
      </c>
      <c r="M9" s="204">
        <v>-16.380813598632813</v>
      </c>
      <c r="N9" s="204">
        <v>-18.068084716796875</v>
      </c>
      <c r="O9" s="204">
        <v>-22.921915054321289</v>
      </c>
      <c r="P9" s="204">
        <v>-23.145387649536133</v>
      </c>
      <c r="Q9" s="204">
        <v>-24.805265426635742</v>
      </c>
      <c r="R9" s="204">
        <v>-31.555055618286133</v>
      </c>
      <c r="S9" s="204">
        <v>-33.906082153320313</v>
      </c>
      <c r="T9" s="204">
        <v>-29.024995803833008</v>
      </c>
      <c r="U9" s="204">
        <v>-30.078441619873047</v>
      </c>
      <c r="V9" s="204">
        <v>-25.879770278930664</v>
      </c>
      <c r="W9" s="204">
        <v>-15.489611625671387</v>
      </c>
      <c r="X9" s="204">
        <v>-10.083561897277832</v>
      </c>
      <c r="Y9" s="227"/>
    </row>
    <row r="10" spans="1:39" s="230" customFormat="1" x14ac:dyDescent="0.2">
      <c r="A10" s="112"/>
      <c r="B10" s="113" t="s">
        <v>499</v>
      </c>
      <c r="C10" s="228">
        <v>-10.647909164428711</v>
      </c>
      <c r="D10" s="228">
        <v>-11.255341529846191</v>
      </c>
      <c r="E10" s="228">
        <v>-12.476971626281738</v>
      </c>
      <c r="F10" s="228">
        <v>-8.5403919219970703</v>
      </c>
      <c r="G10" s="228">
        <v>-6.7616367340087891</v>
      </c>
      <c r="H10" s="228">
        <v>-8.6246528625488281</v>
      </c>
      <c r="I10" s="228">
        <v>-9.103485107421875</v>
      </c>
      <c r="J10" s="228">
        <v>-11.618658065795898</v>
      </c>
      <c r="K10" s="228">
        <v>-9.607818603515625</v>
      </c>
      <c r="L10" s="228">
        <v>-1.8116006851196289</v>
      </c>
      <c r="M10" s="228">
        <v>-2.284398078918457</v>
      </c>
      <c r="N10" s="228">
        <v>-3.1011247634887695</v>
      </c>
      <c r="O10" s="228">
        <v>-8.124384880065918</v>
      </c>
      <c r="P10" s="228">
        <v>-5.3746299743652344</v>
      </c>
      <c r="Q10" s="228">
        <v>-9.3946418762207031</v>
      </c>
      <c r="R10" s="228">
        <v>-12.7471923828125</v>
      </c>
      <c r="S10" s="228">
        <v>-15.920740127563477</v>
      </c>
      <c r="T10" s="228">
        <v>-6.1210403442382813</v>
      </c>
      <c r="U10" s="228">
        <v>-7.533966064453125</v>
      </c>
      <c r="V10" s="228">
        <v>-1.9478015899658203</v>
      </c>
      <c r="W10" s="228">
        <v>5.165135383605957</v>
      </c>
      <c r="X10" s="228">
        <v>11.203461647033691</v>
      </c>
      <c r="Y10" s="229"/>
      <c r="Z10" s="229"/>
    </row>
    <row r="11" spans="1:39" s="200" customFormat="1" ht="16.5" customHeight="1" x14ac:dyDescent="0.2">
      <c r="A11" s="82"/>
      <c r="B11" s="83" t="s">
        <v>131</v>
      </c>
      <c r="C11" s="224">
        <v>138.87319946289063</v>
      </c>
      <c r="D11" s="224">
        <v>148.18115234375</v>
      </c>
      <c r="E11" s="224">
        <v>150.1700439453125</v>
      </c>
      <c r="F11" s="224">
        <v>146.02391052246094</v>
      </c>
      <c r="G11" s="224">
        <v>159.62940979003906</v>
      </c>
      <c r="H11" s="224">
        <v>182.39326477050781</v>
      </c>
      <c r="I11" s="224">
        <v>184.58116149902344</v>
      </c>
      <c r="J11" s="224">
        <v>189.31942749023438</v>
      </c>
      <c r="K11" s="224">
        <v>191.69377136230469</v>
      </c>
      <c r="L11" s="224">
        <v>188.31733703613281</v>
      </c>
      <c r="M11" s="224">
        <v>185.89356994628906</v>
      </c>
      <c r="N11" s="224">
        <v>195.75730895996094</v>
      </c>
      <c r="O11" s="224">
        <v>207.50090026855469</v>
      </c>
      <c r="P11" s="224">
        <v>218.66680908203125</v>
      </c>
      <c r="Q11" s="224">
        <v>236.24169921875</v>
      </c>
      <c r="R11" s="224">
        <v>275.11544799804688</v>
      </c>
      <c r="S11" s="224">
        <v>287.751953125</v>
      </c>
      <c r="T11" s="224">
        <v>282.29238891601563</v>
      </c>
      <c r="U11" s="224">
        <v>279.34255981445313</v>
      </c>
      <c r="V11" s="224">
        <v>279.52462768554688</v>
      </c>
      <c r="W11" s="224">
        <v>261.80087280273438</v>
      </c>
      <c r="X11" s="224">
        <v>234.35166931152344</v>
      </c>
      <c r="Y11" s="225"/>
    </row>
    <row r="12" spans="1:39" ht="14.25" x14ac:dyDescent="0.2">
      <c r="B12" s="84" t="s">
        <v>748</v>
      </c>
      <c r="C12" s="204"/>
      <c r="D12" s="204"/>
      <c r="E12" s="204"/>
      <c r="F12" s="204"/>
      <c r="G12" s="204"/>
      <c r="H12" s="204"/>
      <c r="I12" s="204"/>
      <c r="J12" s="204"/>
      <c r="K12" s="204"/>
      <c r="L12" s="204"/>
      <c r="M12" s="204"/>
      <c r="N12" s="204"/>
      <c r="O12" s="204"/>
      <c r="P12" s="204"/>
      <c r="Q12" s="204"/>
      <c r="R12" s="204"/>
      <c r="S12" s="204"/>
      <c r="T12" s="204"/>
      <c r="U12" s="204"/>
      <c r="V12" s="204"/>
      <c r="W12" s="204"/>
      <c r="X12" s="204"/>
      <c r="Y12" s="226"/>
    </row>
    <row r="13" spans="1:39" x14ac:dyDescent="0.2">
      <c r="B13" s="85" t="s">
        <v>129</v>
      </c>
      <c r="C13" s="204">
        <v>46.459682464599609</v>
      </c>
      <c r="D13" s="204">
        <v>37.544578552246094</v>
      </c>
      <c r="E13" s="204">
        <v>41.41619873046875</v>
      </c>
      <c r="F13" s="204">
        <v>41.870948791503906</v>
      </c>
      <c r="G13" s="204">
        <v>43.088092803955078</v>
      </c>
      <c r="H13" s="204">
        <v>43.089210510253906</v>
      </c>
      <c r="I13" s="204">
        <v>42.393798828125</v>
      </c>
      <c r="J13" s="204">
        <v>43.9896240234375</v>
      </c>
      <c r="K13" s="204">
        <v>45.422889709472656</v>
      </c>
      <c r="L13" s="204">
        <v>42.315280914306641</v>
      </c>
      <c r="M13" s="204">
        <v>47.555644989013672</v>
      </c>
      <c r="N13" s="204">
        <v>47.976604461669922</v>
      </c>
      <c r="O13" s="204">
        <v>48.999973297119141</v>
      </c>
      <c r="P13" s="204">
        <v>50.218368530273438</v>
      </c>
      <c r="Q13" s="204">
        <v>53.930843353271484</v>
      </c>
      <c r="R13" s="204">
        <v>52.241611480712891</v>
      </c>
      <c r="S13" s="204">
        <v>53.231037139892578</v>
      </c>
      <c r="T13" s="204">
        <v>52.063068389892578</v>
      </c>
      <c r="U13" s="204">
        <v>69.100364685058594</v>
      </c>
      <c r="V13" s="204">
        <v>48.084934234619141</v>
      </c>
      <c r="W13" s="204">
        <v>55.359596252441406</v>
      </c>
      <c r="X13" s="204">
        <v>47.384777069091797</v>
      </c>
      <c r="Y13" s="227"/>
    </row>
    <row r="14" spans="1:39" x14ac:dyDescent="0.2">
      <c r="B14" s="85" t="s">
        <v>130</v>
      </c>
      <c r="C14" s="204">
        <v>-12.028969764709473</v>
      </c>
      <c r="D14" s="204">
        <v>-13.262451171875</v>
      </c>
      <c r="E14" s="204">
        <v>-14.203701972961426</v>
      </c>
      <c r="F14" s="204">
        <v>-14.000639915466309</v>
      </c>
      <c r="G14" s="204">
        <v>-15.047920227050781</v>
      </c>
      <c r="H14" s="204">
        <v>-15.586086273193359</v>
      </c>
      <c r="I14" s="204">
        <v>-15.818175315856934</v>
      </c>
      <c r="J14" s="204">
        <v>-15.350581169128418</v>
      </c>
      <c r="K14" s="204">
        <v>-14.100113868713379</v>
      </c>
      <c r="L14" s="204">
        <v>-12.453330039978027</v>
      </c>
      <c r="M14" s="204">
        <v>-12.188817024230957</v>
      </c>
      <c r="N14" s="204">
        <v>-12.779406547546387</v>
      </c>
      <c r="O14" s="204">
        <v>-13.503642082214355</v>
      </c>
      <c r="P14" s="204">
        <v>-14.140679359436035</v>
      </c>
      <c r="Q14" s="204">
        <v>-15.579601287841797</v>
      </c>
      <c r="R14" s="204">
        <v>-18.687963485717773</v>
      </c>
      <c r="S14" s="204">
        <v>-21.228242874145508</v>
      </c>
      <c r="T14" s="204">
        <v>-22.615726470947266</v>
      </c>
      <c r="U14" s="204">
        <v>-23.208070755004883</v>
      </c>
      <c r="V14" s="204">
        <v>-22.748315811157227</v>
      </c>
      <c r="W14" s="204">
        <v>-20.206699371337891</v>
      </c>
      <c r="X14" s="204">
        <v>-16.723947525024414</v>
      </c>
      <c r="Y14" s="227"/>
    </row>
    <row r="15" spans="1:39" s="230" customFormat="1" x14ac:dyDescent="0.2">
      <c r="A15" s="112"/>
      <c r="B15" s="113" t="s">
        <v>499</v>
      </c>
      <c r="C15" s="228">
        <v>34.430713653564453</v>
      </c>
      <c r="D15" s="228">
        <v>24.282127380371094</v>
      </c>
      <c r="E15" s="228">
        <v>27.212497711181641</v>
      </c>
      <c r="F15" s="228">
        <v>27.870307922363281</v>
      </c>
      <c r="G15" s="228">
        <v>28.040172576904297</v>
      </c>
      <c r="H15" s="228">
        <v>27.503124237060547</v>
      </c>
      <c r="I15" s="228">
        <v>26.57562255859375</v>
      </c>
      <c r="J15" s="228">
        <v>28.639041900634766</v>
      </c>
      <c r="K15" s="228">
        <v>31.322776794433594</v>
      </c>
      <c r="L15" s="228">
        <v>29.861949920654297</v>
      </c>
      <c r="M15" s="228">
        <v>35.366828918457031</v>
      </c>
      <c r="N15" s="228">
        <v>35.197196960449219</v>
      </c>
      <c r="O15" s="228">
        <v>35.496330261230469</v>
      </c>
      <c r="P15" s="228">
        <v>36.077690124511719</v>
      </c>
      <c r="Q15" s="228">
        <v>38.351242065429688</v>
      </c>
      <c r="R15" s="228">
        <v>33.55364990234375</v>
      </c>
      <c r="S15" s="228">
        <v>32.002792358398438</v>
      </c>
      <c r="T15" s="228">
        <v>29.447341918945313</v>
      </c>
      <c r="U15" s="228">
        <v>45.892295837402344</v>
      </c>
      <c r="V15" s="228">
        <v>25.336618423461914</v>
      </c>
      <c r="W15" s="228">
        <v>35.152896881103516</v>
      </c>
      <c r="X15" s="228">
        <v>30.660829544067383</v>
      </c>
      <c r="Y15" s="229"/>
      <c r="Z15" s="229"/>
    </row>
    <row r="16" spans="1:39" s="200" customFormat="1" ht="16.5" customHeight="1" x14ac:dyDescent="0.2">
      <c r="A16" s="86"/>
      <c r="B16" s="87" t="s">
        <v>132</v>
      </c>
      <c r="C16" s="231">
        <v>173.30390930175781</v>
      </c>
      <c r="D16" s="231">
        <v>172.46328735351563</v>
      </c>
      <c r="E16" s="231">
        <v>177.38253784179688</v>
      </c>
      <c r="F16" s="231">
        <v>173.89421081542969</v>
      </c>
      <c r="G16" s="231">
        <v>187.66958618164063</v>
      </c>
      <c r="H16" s="231">
        <v>209.89639282226563</v>
      </c>
      <c r="I16" s="231">
        <v>211.15678405761719</v>
      </c>
      <c r="J16" s="231">
        <v>217.95846557617188</v>
      </c>
      <c r="K16" s="231">
        <v>223.01655578613281</v>
      </c>
      <c r="L16" s="231">
        <v>218.17929077148438</v>
      </c>
      <c r="M16" s="231">
        <v>221.26040649414063</v>
      </c>
      <c r="N16" s="231">
        <v>230.95451354980469</v>
      </c>
      <c r="O16" s="231">
        <v>242.99723815917969</v>
      </c>
      <c r="P16" s="231">
        <v>254.74449157714844</v>
      </c>
      <c r="Q16" s="231">
        <v>274.59295654296875</v>
      </c>
      <c r="R16" s="231">
        <v>308.66909790039063</v>
      </c>
      <c r="S16" s="231">
        <v>319.7547607421875</v>
      </c>
      <c r="T16" s="231">
        <v>311.73971557617188</v>
      </c>
      <c r="U16" s="231">
        <v>325.23486328125</v>
      </c>
      <c r="V16" s="231">
        <v>304.86126708984375</v>
      </c>
      <c r="W16" s="231">
        <v>296.95379638671875</v>
      </c>
      <c r="X16" s="231">
        <v>265.01248168945313</v>
      </c>
      <c r="Y16" s="225"/>
      <c r="Z16" s="225"/>
      <c r="AA16" s="225"/>
      <c r="AB16" s="225"/>
      <c r="AC16" s="225"/>
      <c r="AD16" s="225"/>
      <c r="AE16" s="225"/>
      <c r="AF16" s="225"/>
      <c r="AG16" s="225"/>
      <c r="AH16" s="225"/>
      <c r="AI16" s="225"/>
      <c r="AJ16" s="225"/>
    </row>
    <row r="17" spans="1:36" s="200" customFormat="1" ht="20.25" customHeight="1" x14ac:dyDescent="0.2">
      <c r="A17" s="82" t="s">
        <v>5062</v>
      </c>
      <c r="B17" s="83"/>
      <c r="C17" s="204"/>
      <c r="D17" s="204"/>
      <c r="E17" s="204"/>
      <c r="F17" s="204"/>
      <c r="G17" s="204"/>
      <c r="H17" s="204"/>
      <c r="I17" s="204"/>
      <c r="J17" s="204"/>
      <c r="K17" s="204"/>
      <c r="L17" s="204"/>
      <c r="M17" s="204"/>
      <c r="N17" s="204"/>
      <c r="O17" s="204"/>
      <c r="P17" s="204"/>
      <c r="Q17" s="204"/>
      <c r="R17" s="204"/>
      <c r="S17" s="204"/>
      <c r="T17" s="204"/>
      <c r="U17" s="204"/>
      <c r="V17" s="204"/>
      <c r="W17" s="204"/>
      <c r="X17" s="204"/>
      <c r="Y17" s="222"/>
      <c r="Z17" s="222"/>
      <c r="AA17" s="222"/>
      <c r="AB17" s="222"/>
      <c r="AC17" s="222"/>
      <c r="AD17" s="222"/>
      <c r="AE17" s="222"/>
      <c r="AF17" s="222"/>
      <c r="AG17" s="222"/>
      <c r="AH17" s="222"/>
      <c r="AI17" s="222"/>
      <c r="AJ17" s="222"/>
    </row>
    <row r="18" spans="1:36" s="200" customFormat="1" ht="14.25" x14ac:dyDescent="0.2">
      <c r="A18" s="82"/>
      <c r="B18" s="84" t="s">
        <v>1035</v>
      </c>
      <c r="C18" s="204">
        <v>229.34696960449219</v>
      </c>
      <c r="D18" s="204">
        <v>244.29341125488281</v>
      </c>
      <c r="E18" s="204">
        <v>256.76416015625</v>
      </c>
      <c r="F18" s="204">
        <v>248.00796508789063</v>
      </c>
      <c r="G18" s="204">
        <v>258.11648559570313</v>
      </c>
      <c r="H18" s="204">
        <v>267.59451293945313</v>
      </c>
      <c r="I18" s="204">
        <v>267.59091186523438</v>
      </c>
      <c r="J18" s="204">
        <v>270.12591552734375</v>
      </c>
      <c r="K18" s="204">
        <v>255.89317321777344</v>
      </c>
      <c r="L18" s="204">
        <v>238.39981079101563</v>
      </c>
      <c r="M18" s="204">
        <v>234.24888610839844</v>
      </c>
      <c r="N18" s="204">
        <v>243.90853881835938</v>
      </c>
      <c r="O18" s="204">
        <v>248.45391845703125</v>
      </c>
      <c r="P18" s="204">
        <v>244.44537353515625</v>
      </c>
      <c r="Q18" s="204">
        <v>255.29354858398438</v>
      </c>
      <c r="R18" s="204">
        <v>279.8790283203125</v>
      </c>
      <c r="S18" s="204">
        <v>283.98428344726563</v>
      </c>
      <c r="T18" s="204">
        <v>274.0284423828125</v>
      </c>
      <c r="U18" s="204">
        <v>277.65579223632813</v>
      </c>
      <c r="V18" s="204">
        <v>281.45968627929688</v>
      </c>
      <c r="W18" s="204">
        <v>260.7587890625</v>
      </c>
      <c r="X18" s="204">
        <v>228.09121704101563</v>
      </c>
      <c r="Y18" s="91"/>
      <c r="Z18" s="91"/>
      <c r="AA18" s="91"/>
      <c r="AB18" s="91"/>
      <c r="AC18" s="91"/>
      <c r="AD18" s="227"/>
      <c r="AE18" s="227"/>
      <c r="AF18" s="227"/>
      <c r="AG18" s="227"/>
      <c r="AH18" s="227"/>
      <c r="AI18" s="227"/>
      <c r="AJ18" s="227"/>
    </row>
    <row r="19" spans="1:36" s="200" customFormat="1" ht="14.25" x14ac:dyDescent="0.2">
      <c r="A19" s="82"/>
      <c r="B19" s="84" t="s">
        <v>5063</v>
      </c>
      <c r="C19" s="204"/>
      <c r="D19" s="204"/>
      <c r="E19" s="204"/>
      <c r="F19" s="204"/>
      <c r="G19" s="204"/>
      <c r="H19" s="204"/>
      <c r="I19" s="204"/>
      <c r="J19" s="204">
        <v>279.07415771484375</v>
      </c>
      <c r="K19" s="204">
        <v>262.69210815429688</v>
      </c>
      <c r="L19" s="204">
        <v>243.59477233886719</v>
      </c>
      <c r="M19" s="204">
        <v>240.10348510742188</v>
      </c>
      <c r="N19" s="204">
        <v>254.17903137207031</v>
      </c>
      <c r="O19" s="204">
        <v>255.43310546875</v>
      </c>
      <c r="P19" s="204">
        <v>243.95068359375</v>
      </c>
      <c r="Q19" s="204">
        <v>259.16653442382813</v>
      </c>
      <c r="R19" s="204">
        <v>287.88284301757813</v>
      </c>
      <c r="S19" s="204">
        <v>284.90032958984375</v>
      </c>
      <c r="T19" s="204">
        <v>269.95474243164063</v>
      </c>
      <c r="U19" s="204">
        <v>272.10409545898438</v>
      </c>
      <c r="V19" s="204">
        <v>274.68643188476563</v>
      </c>
      <c r="W19" s="204">
        <v>243.51638793945313</v>
      </c>
      <c r="X19" s="204">
        <v>203.57498168945313</v>
      </c>
      <c r="Y19" s="91"/>
      <c r="Z19" s="91"/>
      <c r="AA19" s="91"/>
      <c r="AB19" s="91"/>
      <c r="AC19" s="91"/>
      <c r="AD19" s="227"/>
      <c r="AE19" s="227"/>
      <c r="AF19" s="227"/>
      <c r="AG19" s="227"/>
      <c r="AH19" s="227"/>
      <c r="AI19" s="227"/>
      <c r="AJ19" s="227"/>
    </row>
    <row r="20" spans="1:36" s="200" customFormat="1" ht="16.5" customHeight="1" x14ac:dyDescent="0.2">
      <c r="A20" s="82"/>
      <c r="B20" s="223" t="s">
        <v>750</v>
      </c>
      <c r="C20" s="224">
        <v>230.7293701171875</v>
      </c>
      <c r="D20" s="224">
        <v>245.76589965820313</v>
      </c>
      <c r="E20" s="224">
        <v>258.31182861328125</v>
      </c>
      <c r="F20" s="224">
        <v>249.50285339355469</v>
      </c>
      <c r="G20" s="224">
        <v>259.67230224609375</v>
      </c>
      <c r="H20" s="224">
        <v>269.20742797851563</v>
      </c>
      <c r="I20" s="224">
        <v>269.20382690429688</v>
      </c>
      <c r="J20" s="224">
        <v>274.60003662109375</v>
      </c>
      <c r="K20" s="224">
        <v>259.29263305664063</v>
      </c>
      <c r="L20" s="224">
        <v>240.99729919433594</v>
      </c>
      <c r="M20" s="224">
        <v>237.17619323730469</v>
      </c>
      <c r="N20" s="224">
        <v>249.04377746582031</v>
      </c>
      <c r="O20" s="224">
        <v>251.94351196289063</v>
      </c>
      <c r="P20" s="224">
        <v>244.19802856445313</v>
      </c>
      <c r="Q20" s="224">
        <v>257.23004150390625</v>
      </c>
      <c r="R20" s="224">
        <v>283.88095092773438</v>
      </c>
      <c r="S20" s="224">
        <v>284.44229125976563</v>
      </c>
      <c r="T20" s="224">
        <v>271.9915771484375</v>
      </c>
      <c r="U20" s="224">
        <v>274.87994384765625</v>
      </c>
      <c r="V20" s="224">
        <v>278.07305908203125</v>
      </c>
      <c r="W20" s="224">
        <v>252.13758850097656</v>
      </c>
      <c r="X20" s="224">
        <v>215.83309936523438</v>
      </c>
      <c r="Y20" s="225"/>
      <c r="Z20" s="91"/>
      <c r="AA20" s="91"/>
      <c r="AB20" s="225"/>
      <c r="AC20" s="225"/>
      <c r="AD20" s="225"/>
      <c r="AE20" s="225"/>
      <c r="AF20" s="225"/>
      <c r="AG20" s="225"/>
      <c r="AH20" s="225"/>
      <c r="AI20" s="225"/>
      <c r="AJ20" s="225"/>
    </row>
    <row r="21" spans="1:36" ht="14.25" x14ac:dyDescent="0.2">
      <c r="A21" s="82"/>
      <c r="B21" s="88" t="s">
        <v>1036</v>
      </c>
      <c r="C21" s="204">
        <v>-3.7109973430633545</v>
      </c>
      <c r="D21" s="204">
        <v>-5.1117644309997559</v>
      </c>
      <c r="E21" s="204">
        <v>-5.9244089126586914</v>
      </c>
      <c r="F21" s="204">
        <v>-5.8972549438476563</v>
      </c>
      <c r="G21" s="204">
        <v>-6.8122067451477051</v>
      </c>
      <c r="H21" s="204">
        <v>-5.3159780502319336</v>
      </c>
      <c r="I21" s="204">
        <v>-3.8348426818847656</v>
      </c>
      <c r="J21" s="204">
        <v>-1.3267799615859985</v>
      </c>
      <c r="K21" s="204">
        <v>-0.53056520223617554</v>
      </c>
      <c r="L21" s="204">
        <v>-0.57880574464797974</v>
      </c>
      <c r="M21" s="204">
        <v>-4.7984838485717773</v>
      </c>
      <c r="N21" s="204">
        <v>-11.441201210021973</v>
      </c>
      <c r="O21" s="204">
        <v>-7.920565128326416</v>
      </c>
      <c r="P21" s="204">
        <v>-0.29305377602577209</v>
      </c>
      <c r="Q21" s="204">
        <v>6.8459868431091309E-2</v>
      </c>
      <c r="R21" s="204">
        <v>9.8013019561767578</v>
      </c>
      <c r="S21" s="204">
        <v>13.910189628601074</v>
      </c>
      <c r="T21" s="204">
        <v>6.6863083839416504</v>
      </c>
      <c r="U21" s="204">
        <v>1.8325647115707397</v>
      </c>
      <c r="V21" s="204">
        <v>0</v>
      </c>
      <c r="W21" s="204">
        <v>0.76980990171432495</v>
      </c>
      <c r="X21" s="204">
        <v>-0.36618447303771973</v>
      </c>
      <c r="Y21" s="227"/>
      <c r="Z21" s="227"/>
      <c r="AA21" s="227"/>
      <c r="AB21" s="227"/>
      <c r="AC21" s="227"/>
      <c r="AD21" s="227"/>
      <c r="AE21" s="227"/>
      <c r="AF21" s="227"/>
      <c r="AG21" s="227"/>
      <c r="AH21" s="227"/>
      <c r="AI21" s="227"/>
      <c r="AJ21" s="227"/>
    </row>
    <row r="22" spans="1:36" s="200" customFormat="1" ht="16.5" customHeight="1" x14ac:dyDescent="0.2">
      <c r="A22" s="82"/>
      <c r="B22" s="223" t="s">
        <v>133</v>
      </c>
      <c r="C22" s="224">
        <v>227.01837158203125</v>
      </c>
      <c r="D22" s="224">
        <v>240.65412902832031</v>
      </c>
      <c r="E22" s="224">
        <v>252.38742065429688</v>
      </c>
      <c r="F22" s="224">
        <v>243.6055908203125</v>
      </c>
      <c r="G22" s="224">
        <v>252.86009216308594</v>
      </c>
      <c r="H22" s="224">
        <v>263.89144897460938</v>
      </c>
      <c r="I22" s="224">
        <v>265.36898803710938</v>
      </c>
      <c r="J22" s="224">
        <v>273.27325439453125</v>
      </c>
      <c r="K22" s="224">
        <v>258.7620849609375</v>
      </c>
      <c r="L22" s="224">
        <v>240.41848754882813</v>
      </c>
      <c r="M22" s="224">
        <v>232.37770080566406</v>
      </c>
      <c r="N22" s="224">
        <v>237.60258483886719</v>
      </c>
      <c r="O22" s="224">
        <v>244.02294921875</v>
      </c>
      <c r="P22" s="224">
        <v>243.90496826171875</v>
      </c>
      <c r="Q22" s="224">
        <v>257.29849243164063</v>
      </c>
      <c r="R22" s="224">
        <v>293.6822509765625</v>
      </c>
      <c r="S22" s="224">
        <v>298.35250854492188</v>
      </c>
      <c r="T22" s="224">
        <v>278.67788696289063</v>
      </c>
      <c r="U22" s="224">
        <v>276.71249389648438</v>
      </c>
      <c r="V22" s="224">
        <v>278.07305908203125</v>
      </c>
      <c r="W22" s="224">
        <v>252.90740966796875</v>
      </c>
      <c r="X22" s="224">
        <v>215.4669189453125</v>
      </c>
      <c r="Y22" s="225"/>
      <c r="Z22" s="225"/>
      <c r="AA22" s="225"/>
      <c r="AB22" s="225"/>
      <c r="AC22" s="225"/>
      <c r="AD22" s="225"/>
      <c r="AE22" s="225"/>
      <c r="AF22" s="225"/>
      <c r="AG22" s="225"/>
      <c r="AH22" s="225"/>
      <c r="AI22" s="225"/>
      <c r="AJ22" s="225"/>
    </row>
    <row r="23" spans="1:36" x14ac:dyDescent="0.2">
      <c r="A23" s="82"/>
      <c r="B23" s="89" t="s">
        <v>1037</v>
      </c>
      <c r="C23" s="204"/>
      <c r="D23" s="204"/>
      <c r="E23" s="204"/>
      <c r="F23" s="204"/>
      <c r="G23" s="204"/>
      <c r="H23" s="204"/>
      <c r="I23" s="204"/>
      <c r="J23" s="204"/>
      <c r="K23" s="204"/>
      <c r="L23" s="204"/>
      <c r="M23" s="204"/>
      <c r="N23" s="204"/>
      <c r="O23" s="204"/>
      <c r="P23" s="204"/>
      <c r="Q23" s="204"/>
      <c r="R23" s="204"/>
      <c r="S23" s="204"/>
      <c r="T23" s="204"/>
      <c r="U23" s="204"/>
      <c r="V23" s="204"/>
      <c r="W23" s="204"/>
      <c r="X23" s="204"/>
      <c r="Y23" s="226"/>
      <c r="Z23" s="226"/>
      <c r="AA23" s="226"/>
      <c r="AB23" s="226"/>
      <c r="AC23" s="226"/>
      <c r="AD23" s="226"/>
      <c r="AE23" s="226"/>
      <c r="AF23" s="226"/>
      <c r="AG23" s="226"/>
      <c r="AH23" s="226"/>
      <c r="AI23" s="226"/>
      <c r="AJ23" s="226"/>
    </row>
    <row r="24" spans="1:36" x14ac:dyDescent="0.2">
      <c r="A24" s="82"/>
      <c r="B24" s="88" t="s">
        <v>129</v>
      </c>
      <c r="C24" s="204">
        <v>10.826885223388672</v>
      </c>
      <c r="D24" s="204">
        <v>14.530526161193848</v>
      </c>
      <c r="E24" s="204">
        <v>13.181199073791504</v>
      </c>
      <c r="F24" s="204">
        <v>11.335451126098633</v>
      </c>
      <c r="G24" s="204">
        <v>11.03958797454834</v>
      </c>
      <c r="H24" s="204">
        <v>13.370744705200195</v>
      </c>
      <c r="I24" s="204">
        <v>15.400905609130859</v>
      </c>
      <c r="J24" s="204">
        <v>16.158758163452148</v>
      </c>
      <c r="K24" s="204">
        <v>20.111272811889648</v>
      </c>
      <c r="L24" s="204">
        <v>18.856435775756836</v>
      </c>
      <c r="M24" s="204">
        <v>18.434722900390625</v>
      </c>
      <c r="N24" s="204">
        <v>19.57061767578125</v>
      </c>
      <c r="O24" s="204">
        <v>18.339473724365234</v>
      </c>
      <c r="P24" s="204">
        <v>20.685745239257813</v>
      </c>
      <c r="Q24" s="204">
        <v>17.19151496887207</v>
      </c>
      <c r="R24" s="204">
        <v>19.021722793579102</v>
      </c>
      <c r="S24" s="204">
        <v>17.428939819335938</v>
      </c>
      <c r="T24" s="204">
        <v>22.568340301513672</v>
      </c>
      <c r="U24" s="204">
        <v>22.349916458129883</v>
      </c>
      <c r="V24" s="204">
        <v>23.931968688964844</v>
      </c>
      <c r="W24" s="204">
        <v>20.192665100097656</v>
      </c>
      <c r="X24" s="204">
        <v>20.601657867431641</v>
      </c>
      <c r="Y24" s="227"/>
      <c r="Z24" s="227"/>
      <c r="AA24" s="227"/>
      <c r="AB24" s="227"/>
      <c r="AC24" s="227"/>
      <c r="AD24" s="227"/>
      <c r="AE24" s="227"/>
      <c r="AF24" s="227"/>
      <c r="AG24" s="227"/>
      <c r="AH24" s="227"/>
      <c r="AI24" s="227"/>
      <c r="AJ24" s="227"/>
    </row>
    <row r="25" spans="1:36" x14ac:dyDescent="0.2">
      <c r="A25" s="82"/>
      <c r="B25" s="88" t="s">
        <v>130</v>
      </c>
      <c r="C25" s="204">
        <v>-27.520965576171875</v>
      </c>
      <c r="D25" s="204">
        <v>-32.252353668212891</v>
      </c>
      <c r="E25" s="204">
        <v>-33.296779632568359</v>
      </c>
      <c r="F25" s="204">
        <v>-25.495492935180664</v>
      </c>
      <c r="G25" s="204">
        <v>-21.818933486938477</v>
      </c>
      <c r="H25" s="204">
        <v>-26.070222854614258</v>
      </c>
      <c r="I25" s="204">
        <v>-28.524717330932617</v>
      </c>
      <c r="J25" s="204">
        <v>-32.584068298339844</v>
      </c>
      <c r="K25" s="204">
        <v>-33.200725555419922</v>
      </c>
      <c r="L25" s="204">
        <v>-21.246166229248047</v>
      </c>
      <c r="M25" s="204">
        <v>-21.422164916992188</v>
      </c>
      <c r="N25" s="204">
        <v>-23.6256103515625</v>
      </c>
      <c r="O25" s="204">
        <v>-28.408514022827148</v>
      </c>
      <c r="P25" s="204">
        <v>-26.941991806030273</v>
      </c>
      <c r="Q25" s="204">
        <v>-27.67182731628418</v>
      </c>
      <c r="R25" s="204">
        <v>-31.913860321044922</v>
      </c>
      <c r="S25" s="204">
        <v>-32.857151031494141</v>
      </c>
      <c r="T25" s="204">
        <v>-28.599689483642578</v>
      </c>
      <c r="U25" s="204">
        <v>-29.818862915039063</v>
      </c>
      <c r="V25" s="204">
        <v>-25.879770278930664</v>
      </c>
      <c r="W25" s="204">
        <v>-15.143083572387695</v>
      </c>
      <c r="X25" s="204">
        <v>-9.7589073181152344</v>
      </c>
      <c r="Y25" s="227"/>
      <c r="Z25" s="227"/>
      <c r="AA25" s="227"/>
      <c r="AB25" s="227"/>
      <c r="AC25" s="227"/>
      <c r="AD25" s="227"/>
      <c r="AE25" s="227"/>
      <c r="AF25" s="227"/>
      <c r="AG25" s="227"/>
      <c r="AH25" s="227"/>
      <c r="AI25" s="227"/>
      <c r="AJ25" s="227"/>
    </row>
    <row r="26" spans="1:36" s="230" customFormat="1" x14ac:dyDescent="0.2">
      <c r="A26" s="112"/>
      <c r="B26" s="113" t="s">
        <v>499</v>
      </c>
      <c r="C26" s="228">
        <v>-16.694080352783203</v>
      </c>
      <c r="D26" s="228">
        <v>-17.721826553344727</v>
      </c>
      <c r="E26" s="228">
        <v>-20.115579605102539</v>
      </c>
      <c r="F26" s="228">
        <v>-14.160042762756348</v>
      </c>
      <c r="G26" s="228">
        <v>-10.779345512390137</v>
      </c>
      <c r="H26" s="228">
        <v>-12.699479103088379</v>
      </c>
      <c r="I26" s="228">
        <v>-13.123811721801758</v>
      </c>
      <c r="J26" s="228">
        <v>-16.425310134887695</v>
      </c>
      <c r="K26" s="228">
        <v>-13.089451789855957</v>
      </c>
      <c r="L26" s="228">
        <v>-2.3897299766540527</v>
      </c>
      <c r="M26" s="228">
        <v>-2.9874434471130371</v>
      </c>
      <c r="N26" s="228">
        <v>-4.0549936294555664</v>
      </c>
      <c r="O26" s="228">
        <v>-10.06904125213623</v>
      </c>
      <c r="P26" s="228">
        <v>-6.2562456130981445</v>
      </c>
      <c r="Q26" s="228">
        <v>-10.480311393737793</v>
      </c>
      <c r="R26" s="228">
        <v>-12.89213752746582</v>
      </c>
      <c r="S26" s="228">
        <v>-15.42820930480957</v>
      </c>
      <c r="T26" s="228">
        <v>-6.0313482284545898</v>
      </c>
      <c r="U26" s="228">
        <v>-7.4689478874206543</v>
      </c>
      <c r="V26" s="228">
        <v>-1.9478015899658203</v>
      </c>
      <c r="W26" s="228">
        <v>5.0495824813842773</v>
      </c>
      <c r="X26" s="228">
        <v>10.842750549316406</v>
      </c>
      <c r="Y26" s="229"/>
      <c r="Z26" s="229"/>
      <c r="AA26" s="229"/>
      <c r="AB26" s="229"/>
      <c r="AC26" s="229"/>
      <c r="AD26" s="229"/>
      <c r="AE26" s="229"/>
      <c r="AF26" s="229"/>
      <c r="AG26" s="229"/>
      <c r="AH26" s="229"/>
      <c r="AI26" s="229"/>
      <c r="AJ26" s="229"/>
    </row>
    <row r="27" spans="1:36" s="200" customFormat="1" ht="16.5" customHeight="1" x14ac:dyDescent="0.2">
      <c r="A27" s="82"/>
      <c r="B27" s="223" t="s">
        <v>134</v>
      </c>
      <c r="C27" s="224">
        <v>210.32429504394531</v>
      </c>
      <c r="D27" s="224">
        <v>222.93231201171875</v>
      </c>
      <c r="E27" s="224">
        <v>232.27183532714844</v>
      </c>
      <c r="F27" s="224">
        <v>229.445556640625</v>
      </c>
      <c r="G27" s="224">
        <v>242.08074951171875</v>
      </c>
      <c r="H27" s="224">
        <v>251.19198608398438</v>
      </c>
      <c r="I27" s="224">
        <v>252.24516296386719</v>
      </c>
      <c r="J27" s="224">
        <v>256.84793090820313</v>
      </c>
      <c r="K27" s="224">
        <v>245.67262268066406</v>
      </c>
      <c r="L27" s="224">
        <v>238.02876281738281</v>
      </c>
      <c r="M27" s="224">
        <v>229.3902587890625</v>
      </c>
      <c r="N27" s="224">
        <v>233.54759216308594</v>
      </c>
      <c r="O27" s="224">
        <v>233.95390319824219</v>
      </c>
      <c r="P27" s="224">
        <v>237.64872741699219</v>
      </c>
      <c r="Q27" s="224">
        <v>246.81819152832031</v>
      </c>
      <c r="R27" s="224">
        <v>280.79010009765625</v>
      </c>
      <c r="S27" s="224">
        <v>282.92428588867188</v>
      </c>
      <c r="T27" s="224">
        <v>272.64654541015625</v>
      </c>
      <c r="U27" s="224">
        <v>269.24356079101563</v>
      </c>
      <c r="V27" s="224">
        <v>276.125244140625</v>
      </c>
      <c r="W27" s="224">
        <v>257.95697021484375</v>
      </c>
      <c r="X27" s="224">
        <v>226.30966186523438</v>
      </c>
      <c r="Y27" s="225"/>
      <c r="Z27" s="225"/>
      <c r="AA27" s="225"/>
      <c r="AB27" s="225"/>
      <c r="AC27" s="225"/>
      <c r="AD27" s="225"/>
      <c r="AE27" s="225"/>
      <c r="AF27" s="225"/>
      <c r="AG27" s="225"/>
      <c r="AH27" s="225"/>
      <c r="AI27" s="225"/>
      <c r="AJ27" s="225"/>
    </row>
    <row r="28" spans="1:36" x14ac:dyDescent="0.2">
      <c r="A28" s="82"/>
      <c r="B28" s="89" t="s">
        <v>1038</v>
      </c>
      <c r="C28" s="204"/>
      <c r="D28" s="204"/>
      <c r="E28" s="204"/>
      <c r="F28" s="204"/>
      <c r="G28" s="204"/>
      <c r="H28" s="204"/>
      <c r="I28" s="204"/>
      <c r="J28" s="204"/>
      <c r="K28" s="204"/>
      <c r="L28" s="204"/>
      <c r="M28" s="204"/>
      <c r="N28" s="204"/>
      <c r="O28" s="204"/>
      <c r="P28" s="204"/>
      <c r="Q28" s="204"/>
      <c r="R28" s="204"/>
      <c r="S28" s="204"/>
      <c r="T28" s="204"/>
      <c r="U28" s="204"/>
      <c r="V28" s="204"/>
      <c r="W28" s="204"/>
      <c r="X28" s="204"/>
      <c r="Y28" s="226"/>
      <c r="Z28" s="226"/>
      <c r="AA28" s="226"/>
      <c r="AB28" s="226"/>
      <c r="AC28" s="226"/>
      <c r="AD28" s="226"/>
      <c r="AE28" s="226"/>
      <c r="AF28" s="226"/>
      <c r="AG28" s="226"/>
      <c r="AH28" s="226"/>
      <c r="AI28" s="226"/>
      <c r="AJ28" s="226"/>
    </row>
    <row r="29" spans="1:36" x14ac:dyDescent="0.2">
      <c r="A29" s="82"/>
      <c r="B29" s="88" t="s">
        <v>129</v>
      </c>
      <c r="C29" s="204">
        <v>72.840751647949219</v>
      </c>
      <c r="D29" s="204">
        <v>59.114910125732422</v>
      </c>
      <c r="E29" s="204">
        <v>66.771881103515625</v>
      </c>
      <c r="F29" s="204">
        <v>69.422393798828125</v>
      </c>
      <c r="G29" s="204">
        <v>68.690681457519531</v>
      </c>
      <c r="H29" s="204">
        <v>63.447254180908203</v>
      </c>
      <c r="I29" s="204">
        <v>61.115959167480469</v>
      </c>
      <c r="J29" s="204">
        <v>62.188179016113281</v>
      </c>
      <c r="K29" s="204">
        <v>61.883010864257813</v>
      </c>
      <c r="L29" s="204">
        <v>55.819198608398438</v>
      </c>
      <c r="M29" s="204">
        <v>62.191349029541016</v>
      </c>
      <c r="N29" s="204">
        <v>62.733631134033203</v>
      </c>
      <c r="O29" s="204">
        <v>60.728630065917969</v>
      </c>
      <c r="P29" s="204">
        <v>58.455829620361328</v>
      </c>
      <c r="Q29" s="204">
        <v>60.163230895996094</v>
      </c>
      <c r="R29" s="204">
        <v>52.835636138916016</v>
      </c>
      <c r="S29" s="204">
        <v>51.584259033203125</v>
      </c>
      <c r="T29" s="204">
        <v>51.300182342529297</v>
      </c>
      <c r="U29" s="204">
        <v>68.5040283203125</v>
      </c>
      <c r="V29" s="204">
        <v>48.084934234619141</v>
      </c>
      <c r="W29" s="204">
        <v>54.121109008789063</v>
      </c>
      <c r="X29" s="204">
        <v>45.859157562255859</v>
      </c>
      <c r="Y29" s="227"/>
      <c r="Z29" s="227"/>
      <c r="AA29" s="227"/>
      <c r="AB29" s="227"/>
      <c r="AC29" s="227"/>
      <c r="AD29" s="227"/>
      <c r="AE29" s="227"/>
      <c r="AF29" s="227"/>
      <c r="AG29" s="227"/>
      <c r="AH29" s="227"/>
      <c r="AI29" s="227"/>
      <c r="AJ29" s="227"/>
    </row>
    <row r="30" spans="1:36" x14ac:dyDescent="0.2">
      <c r="A30" s="82"/>
      <c r="B30" s="88" t="s">
        <v>130</v>
      </c>
      <c r="C30" s="204">
        <v>-18.859344482421875</v>
      </c>
      <c r="D30" s="204">
        <v>-20.882072448730469</v>
      </c>
      <c r="E30" s="204">
        <v>-22.899444580078125</v>
      </c>
      <c r="F30" s="204">
        <v>-23.213180541992188</v>
      </c>
      <c r="G30" s="204">
        <v>-23.989269256591797</v>
      </c>
      <c r="H30" s="204">
        <v>-22.949930191040039</v>
      </c>
      <c r="I30" s="204">
        <v>-22.803876876831055</v>
      </c>
      <c r="J30" s="204">
        <v>-21.701133728027344</v>
      </c>
      <c r="K30" s="204">
        <v>-19.20964241027832</v>
      </c>
      <c r="L30" s="204">
        <v>-16.427515029907227</v>
      </c>
      <c r="M30" s="204">
        <v>-15.940042495727539</v>
      </c>
      <c r="N30" s="204">
        <v>-16.710199356079102</v>
      </c>
      <c r="O30" s="204">
        <v>-16.735879898071289</v>
      </c>
      <c r="P30" s="204">
        <v>-16.460214614868164</v>
      </c>
      <c r="Q30" s="204">
        <v>-17.380020141601563</v>
      </c>
      <c r="R30" s="204">
        <v>-18.900459289550781</v>
      </c>
      <c r="S30" s="204">
        <v>-20.571517944335938</v>
      </c>
      <c r="T30" s="204">
        <v>-22.284336090087891</v>
      </c>
      <c r="U30" s="204">
        <v>-23.007783889770508</v>
      </c>
      <c r="V30" s="204">
        <v>-22.748315811157227</v>
      </c>
      <c r="W30" s="204">
        <v>-19.754642486572266</v>
      </c>
      <c r="X30" s="204">
        <v>-16.185497283935547</v>
      </c>
      <c r="Y30" s="227"/>
      <c r="Z30" s="227"/>
      <c r="AA30" s="227"/>
      <c r="AB30" s="227"/>
      <c r="AC30" s="227"/>
      <c r="AD30" s="227"/>
      <c r="AE30" s="227"/>
      <c r="AF30" s="227"/>
      <c r="AG30" s="227"/>
      <c r="AH30" s="227"/>
      <c r="AI30" s="227"/>
      <c r="AJ30" s="227"/>
    </row>
    <row r="31" spans="1:36" s="230" customFormat="1" x14ac:dyDescent="0.2">
      <c r="A31" s="112"/>
      <c r="B31" s="113" t="s">
        <v>499</v>
      </c>
      <c r="C31" s="228">
        <v>53.981407165527344</v>
      </c>
      <c r="D31" s="228">
        <v>38.232837677001953</v>
      </c>
      <c r="E31" s="228">
        <v>43.8724365234375</v>
      </c>
      <c r="F31" s="228">
        <v>46.209213256835938</v>
      </c>
      <c r="G31" s="228">
        <v>44.701412200927734</v>
      </c>
      <c r="H31" s="228">
        <v>40.497322082519531</v>
      </c>
      <c r="I31" s="228">
        <v>38.312084197998047</v>
      </c>
      <c r="J31" s="228">
        <v>40.487045288085938</v>
      </c>
      <c r="K31" s="228">
        <v>42.673366546630859</v>
      </c>
      <c r="L31" s="228">
        <v>39.391681671142578</v>
      </c>
      <c r="M31" s="228">
        <v>46.251308441162109</v>
      </c>
      <c r="N31" s="228">
        <v>46.023433685302734</v>
      </c>
      <c r="O31" s="228">
        <v>43.992748260498047</v>
      </c>
      <c r="P31" s="228">
        <v>41.995613098144531</v>
      </c>
      <c r="Q31" s="228">
        <v>42.783210754394531</v>
      </c>
      <c r="R31" s="228">
        <v>33.935176849365234</v>
      </c>
      <c r="S31" s="228">
        <v>31.01274299621582</v>
      </c>
      <c r="T31" s="228">
        <v>29.015846252441406</v>
      </c>
      <c r="U31" s="228">
        <v>45.496242523193359</v>
      </c>
      <c r="V31" s="228">
        <v>25.336618423461914</v>
      </c>
      <c r="W31" s="228">
        <v>34.366466522216797</v>
      </c>
      <c r="X31" s="228">
        <v>29.673662185668945</v>
      </c>
      <c r="Y31" s="229"/>
      <c r="Z31" s="229"/>
      <c r="AA31" s="229"/>
      <c r="AB31" s="229"/>
      <c r="AC31" s="229"/>
      <c r="AD31" s="229"/>
      <c r="AE31" s="229"/>
      <c r="AF31" s="229"/>
      <c r="AG31" s="229"/>
      <c r="AH31" s="229"/>
      <c r="AI31" s="229"/>
      <c r="AJ31" s="229"/>
    </row>
    <row r="32" spans="1:36" s="200" customFormat="1" ht="16.5" customHeight="1" x14ac:dyDescent="0.2">
      <c r="A32" s="86"/>
      <c r="B32" s="232" t="s">
        <v>500</v>
      </c>
      <c r="C32" s="231">
        <v>264.30569458007813</v>
      </c>
      <c r="D32" s="231">
        <v>261.16513061523438</v>
      </c>
      <c r="E32" s="231">
        <v>276.144287109375</v>
      </c>
      <c r="F32" s="231">
        <v>275.65475463867188</v>
      </c>
      <c r="G32" s="231">
        <v>286.78216552734375</v>
      </c>
      <c r="H32" s="231">
        <v>291.68930053710938</v>
      </c>
      <c r="I32" s="231">
        <v>290.5572509765625</v>
      </c>
      <c r="J32" s="231">
        <v>297.33499145507813</v>
      </c>
      <c r="K32" s="231">
        <v>288.34597778320313</v>
      </c>
      <c r="L32" s="231">
        <v>277.42044067382813</v>
      </c>
      <c r="M32" s="231">
        <v>275.64157104492188</v>
      </c>
      <c r="N32" s="231">
        <v>279.57101440429688</v>
      </c>
      <c r="O32" s="231">
        <v>277.9466552734375</v>
      </c>
      <c r="P32" s="231">
        <v>279.64434814453125</v>
      </c>
      <c r="Q32" s="231">
        <v>289.60140991210938</v>
      </c>
      <c r="R32" s="231">
        <v>314.72528076171875</v>
      </c>
      <c r="S32" s="231">
        <v>313.93704223632813</v>
      </c>
      <c r="T32" s="231">
        <v>301.66238403320313</v>
      </c>
      <c r="U32" s="231">
        <v>314.73980712890625</v>
      </c>
      <c r="V32" s="231">
        <v>301.46188354492188</v>
      </c>
      <c r="W32" s="231">
        <v>292.32345581054688</v>
      </c>
      <c r="X32" s="231">
        <v>255.98332214355469</v>
      </c>
      <c r="Y32" s="225"/>
      <c r="Z32" s="225"/>
      <c r="AA32" s="225"/>
      <c r="AB32" s="225"/>
      <c r="AC32" s="225"/>
      <c r="AD32" s="225"/>
      <c r="AE32" s="225"/>
      <c r="AF32" s="225"/>
      <c r="AG32" s="225"/>
      <c r="AH32" s="225"/>
      <c r="AI32" s="225"/>
      <c r="AJ32" s="225"/>
    </row>
    <row r="33" spans="1:36" ht="16.5" customHeight="1" x14ac:dyDescent="0.2">
      <c r="B33" s="223" t="s">
        <v>135</v>
      </c>
      <c r="C33" s="227"/>
      <c r="D33" s="227"/>
      <c r="E33" s="227"/>
      <c r="F33" s="227"/>
      <c r="G33" s="227"/>
      <c r="H33" s="227"/>
      <c r="I33" s="227"/>
      <c r="J33" s="227"/>
      <c r="K33" s="227"/>
      <c r="L33" s="227"/>
      <c r="M33" s="227"/>
      <c r="N33" s="227"/>
      <c r="O33" s="227"/>
      <c r="P33" s="227"/>
      <c r="Q33" s="227"/>
      <c r="R33" s="227"/>
      <c r="S33" s="227"/>
      <c r="T33" s="227"/>
      <c r="U33" s="227"/>
      <c r="V33" s="227"/>
      <c r="W33" s="227"/>
      <c r="X33" s="227"/>
      <c r="Y33" s="227"/>
      <c r="Z33" s="227"/>
      <c r="AA33" s="227"/>
      <c r="AB33" s="227"/>
      <c r="AC33" s="227"/>
      <c r="AD33" s="227"/>
      <c r="AE33" s="227"/>
      <c r="AF33" s="227"/>
      <c r="AG33" s="227"/>
      <c r="AH33" s="227"/>
      <c r="AI33" s="227"/>
      <c r="AJ33" s="227"/>
    </row>
    <row r="34" spans="1:36" x14ac:dyDescent="0.2">
      <c r="A34" s="82"/>
      <c r="B34" s="88" t="s">
        <v>136</v>
      </c>
      <c r="C34" s="91"/>
      <c r="D34" s="91">
        <v>6.5169543027877808E-2</v>
      </c>
      <c r="E34" s="91">
        <v>5.1048308610916138E-2</v>
      </c>
      <c r="F34" s="91">
        <v>-3.4102123230695724E-2</v>
      </c>
      <c r="G34" s="91">
        <v>4.0758833289146423E-2</v>
      </c>
      <c r="H34" s="91">
        <v>3.6719914525747299E-2</v>
      </c>
      <c r="I34" s="91">
        <v>-1.3429835235001519E-5</v>
      </c>
      <c r="J34" s="91">
        <v>2.0045064389705658E-2</v>
      </c>
      <c r="K34" s="91">
        <v>-5.5744320154190063E-2</v>
      </c>
      <c r="L34" s="91">
        <v>-7.0558682084083557E-2</v>
      </c>
      <c r="M34" s="91">
        <v>-1.585538312792778E-2</v>
      </c>
      <c r="N34" s="91">
        <v>5.0037037581205368E-2</v>
      </c>
      <c r="O34" s="91">
        <v>1.1643464677035809E-2</v>
      </c>
      <c r="P34" s="91">
        <v>-3.0742939561605453E-2</v>
      </c>
      <c r="Q34" s="91">
        <v>5.3366571664810181E-2</v>
      </c>
      <c r="R34" s="91">
        <v>0.10360724478960037</v>
      </c>
      <c r="S34" s="91">
        <v>1.9774779211729765E-3</v>
      </c>
      <c r="T34" s="91">
        <v>-4.3772377073764801E-2</v>
      </c>
      <c r="U34" s="91">
        <v>1.0619256645441055E-2</v>
      </c>
      <c r="V34" s="91">
        <v>1.1616421863436699E-2</v>
      </c>
      <c r="W34" s="91">
        <v>-9.3268536031246185E-2</v>
      </c>
      <c r="X34" s="91">
        <v>-0.14398682117462158</v>
      </c>
      <c r="Y34" s="91"/>
      <c r="Z34" s="91"/>
      <c r="AA34" s="91"/>
      <c r="AB34" s="91"/>
      <c r="AC34" s="91"/>
      <c r="AD34" s="91"/>
      <c r="AE34" s="91"/>
      <c r="AF34" s="91"/>
      <c r="AG34" s="91"/>
      <c r="AH34" s="91"/>
      <c r="AI34" s="91"/>
      <c r="AJ34" s="91"/>
    </row>
    <row r="35" spans="1:36" x14ac:dyDescent="0.2">
      <c r="A35" s="82"/>
      <c r="B35" s="88" t="s">
        <v>743</v>
      </c>
      <c r="C35" s="91"/>
      <c r="D35" s="91">
        <v>6.0064569115638733E-2</v>
      </c>
      <c r="E35" s="91">
        <v>4.8755820840597153E-2</v>
      </c>
      <c r="F35" s="91">
        <v>-3.4795027226209641E-2</v>
      </c>
      <c r="G35" s="91">
        <v>3.7989657372236252E-2</v>
      </c>
      <c r="H35" s="91">
        <v>4.3626394122838974E-2</v>
      </c>
      <c r="I35" s="91">
        <v>5.5989674292504787E-3</v>
      </c>
      <c r="J35" s="91">
        <v>2.9785962775349617E-2</v>
      </c>
      <c r="K35" s="91">
        <v>-5.3101345896720886E-2</v>
      </c>
      <c r="L35" s="91">
        <v>-7.0889785885810852E-2</v>
      </c>
      <c r="M35" s="91">
        <v>-3.3444944769144058E-2</v>
      </c>
      <c r="N35" s="91">
        <v>2.2484412416815758E-2</v>
      </c>
      <c r="O35" s="91">
        <v>2.7021458372473717E-2</v>
      </c>
      <c r="P35" s="91">
        <v>-4.8344963579438627E-4</v>
      </c>
      <c r="Q35" s="91">
        <v>5.4912880063056946E-2</v>
      </c>
      <c r="R35" s="91">
        <v>0.14140672981739044</v>
      </c>
      <c r="S35" s="91">
        <v>1.5902413055300713E-2</v>
      </c>
      <c r="T35" s="91">
        <v>-6.5944135189056396E-2</v>
      </c>
      <c r="U35" s="91">
        <v>-7.0525705814361572E-3</v>
      </c>
      <c r="V35" s="91">
        <v>4.91686025634408E-3</v>
      </c>
      <c r="W35" s="91">
        <v>-9.0500161051750183E-2</v>
      </c>
      <c r="X35" s="91">
        <v>-0.1480402946472168</v>
      </c>
      <c r="Y35" s="91"/>
      <c r="Z35" s="91"/>
      <c r="AA35" s="91"/>
      <c r="AB35" s="91"/>
      <c r="AC35" s="91"/>
      <c r="AD35" s="91"/>
      <c r="AE35" s="91"/>
      <c r="AF35" s="91"/>
      <c r="AG35" s="91"/>
      <c r="AH35" s="91"/>
      <c r="AI35" s="91"/>
      <c r="AJ35" s="91"/>
    </row>
    <row r="36" spans="1:36" x14ac:dyDescent="0.2">
      <c r="A36" s="82"/>
      <c r="B36" s="88" t="s">
        <v>137</v>
      </c>
      <c r="C36" s="91"/>
      <c r="D36" s="91">
        <v>5.9945598244667053E-2</v>
      </c>
      <c r="E36" s="91">
        <v>4.1894041001796722E-2</v>
      </c>
      <c r="F36" s="91">
        <v>-1.2168023735284805E-2</v>
      </c>
      <c r="G36" s="91">
        <v>5.5068358778953552E-2</v>
      </c>
      <c r="H36" s="91">
        <v>3.7637192755937576E-2</v>
      </c>
      <c r="I36" s="91">
        <v>4.1927588172256947E-3</v>
      </c>
      <c r="J36" s="91">
        <v>1.8247216939926147E-2</v>
      </c>
      <c r="K36" s="91">
        <v>-4.3509475886821747E-2</v>
      </c>
      <c r="L36" s="91">
        <v>-3.1114034354686737E-2</v>
      </c>
      <c r="M36" s="91">
        <v>-3.629181906580925E-2</v>
      </c>
      <c r="N36" s="91">
        <v>1.8123377114534378E-2</v>
      </c>
      <c r="O36" s="91">
        <v>1.7397762276232243E-3</v>
      </c>
      <c r="P36" s="91">
        <v>1.5792950987815857E-2</v>
      </c>
      <c r="Q36" s="91">
        <v>3.8584087044000626E-2</v>
      </c>
      <c r="R36" s="91">
        <v>0.13763941824436188</v>
      </c>
      <c r="S36" s="91">
        <v>7.6006394810974598E-3</v>
      </c>
      <c r="T36" s="91">
        <v>-3.6326803267002106E-2</v>
      </c>
      <c r="U36" s="91">
        <v>-1.2481343001127243E-2</v>
      </c>
      <c r="V36" s="91">
        <v>2.5559395551681519E-2</v>
      </c>
      <c r="W36" s="91">
        <v>-6.5797217190265656E-2</v>
      </c>
      <c r="X36" s="91">
        <v>-0.12268447875976563</v>
      </c>
      <c r="Y36" s="91"/>
      <c r="Z36" s="91"/>
      <c r="AA36" s="91"/>
      <c r="AB36" s="91"/>
      <c r="AC36" s="91"/>
      <c r="AD36" s="91"/>
      <c r="AE36" s="91"/>
      <c r="AF36" s="91"/>
      <c r="AG36" s="91"/>
      <c r="AH36" s="91"/>
      <c r="AI36" s="91"/>
      <c r="AJ36" s="91"/>
    </row>
    <row r="37" spans="1:36" x14ac:dyDescent="0.2">
      <c r="A37" s="86"/>
      <c r="B37" s="92" t="s">
        <v>138</v>
      </c>
      <c r="C37" s="93"/>
      <c r="D37" s="93">
        <v>-1.188227441161871E-2</v>
      </c>
      <c r="E37" s="93">
        <v>5.7355035096406937E-2</v>
      </c>
      <c r="F37" s="93">
        <v>-1.772682648152113E-3</v>
      </c>
      <c r="G37" s="93">
        <v>4.0367122739553452E-2</v>
      </c>
      <c r="H37" s="93">
        <v>1.7111077904701233E-2</v>
      </c>
      <c r="I37" s="93">
        <v>-3.8810234982520342E-3</v>
      </c>
      <c r="J37" s="93">
        <v>2.3326680064201355E-2</v>
      </c>
      <c r="K37" s="93">
        <v>-3.0231891199946404E-2</v>
      </c>
      <c r="L37" s="93">
        <v>-3.7890415638685226E-2</v>
      </c>
      <c r="M37" s="93">
        <v>-6.4121861942112446E-3</v>
      </c>
      <c r="N37" s="93">
        <v>1.425565592944622E-2</v>
      </c>
      <c r="O37" s="93">
        <v>-5.8102007023990154E-3</v>
      </c>
      <c r="P37" s="93">
        <v>6.1079645529389381E-3</v>
      </c>
      <c r="Q37" s="93">
        <v>3.560614213347435E-2</v>
      </c>
      <c r="R37" s="93">
        <v>8.6753301322460175E-2</v>
      </c>
      <c r="S37" s="93">
        <v>-2.5045676156878471E-3</v>
      </c>
      <c r="T37" s="93">
        <v>-3.9099022746086121E-2</v>
      </c>
      <c r="U37" s="93">
        <v>4.3351110070943832E-2</v>
      </c>
      <c r="V37" s="93">
        <v>-4.2186975479125977E-2</v>
      </c>
      <c r="W37" s="93">
        <v>-3.0313696712255478E-2</v>
      </c>
      <c r="X37" s="93">
        <v>-0.12431477755308151</v>
      </c>
      <c r="Y37" s="91"/>
      <c r="Z37" s="91"/>
      <c r="AA37" s="91"/>
      <c r="AB37" s="91"/>
      <c r="AC37" s="91"/>
      <c r="AD37" s="91"/>
      <c r="AE37" s="91"/>
      <c r="AF37" s="91"/>
      <c r="AG37" s="91"/>
      <c r="AH37" s="91"/>
      <c r="AI37" s="91"/>
      <c r="AJ37" s="91"/>
    </row>
    <row r="38" spans="1:36" s="200" customFormat="1" ht="16.5" customHeight="1" x14ac:dyDescent="0.2">
      <c r="A38" s="82"/>
      <c r="B38" s="223" t="s">
        <v>1039</v>
      </c>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row>
    <row r="39" spans="1:36" s="200" customFormat="1" x14ac:dyDescent="0.2">
      <c r="A39" s="82"/>
      <c r="B39" s="88" t="s">
        <v>0</v>
      </c>
      <c r="C39" s="227">
        <v>19129</v>
      </c>
      <c r="D39" s="227">
        <v>19282.12890625</v>
      </c>
      <c r="E39" s="227">
        <v>19436.482421875</v>
      </c>
      <c r="F39" s="227">
        <v>19592.07421875</v>
      </c>
      <c r="G39" s="227">
        <v>19748.908203125</v>
      </c>
      <c r="H39" s="227">
        <v>19907</v>
      </c>
      <c r="I39" s="227">
        <v>19535.076171875</v>
      </c>
      <c r="J39" s="227">
        <v>19170.1015625</v>
      </c>
      <c r="K39" s="227">
        <v>18811.947265625</v>
      </c>
      <c r="L39" s="227">
        <v>18460.482421875</v>
      </c>
      <c r="M39" s="227">
        <v>18115.583984375</v>
      </c>
      <c r="N39" s="227">
        <v>17777.130859375</v>
      </c>
      <c r="O39" s="227">
        <v>17445</v>
      </c>
      <c r="P39" s="227">
        <v>17516.705078125</v>
      </c>
      <c r="Q39" s="227">
        <v>17588.705078125</v>
      </c>
      <c r="R39" s="227">
        <v>17661</v>
      </c>
      <c r="S39" s="227">
        <v>17653.158203125</v>
      </c>
      <c r="T39" s="227">
        <v>17645.3203125</v>
      </c>
      <c r="U39" s="227">
        <v>17637.484375</v>
      </c>
      <c r="V39" s="227">
        <v>17629.65234375</v>
      </c>
      <c r="W39" s="227">
        <v>17621.82421875</v>
      </c>
      <c r="X39" s="227">
        <v>17614</v>
      </c>
      <c r="Y39" s="227"/>
      <c r="Z39" s="227"/>
      <c r="AA39" s="227"/>
      <c r="AB39" s="227"/>
      <c r="AC39" s="227"/>
      <c r="AD39" s="227"/>
      <c r="AE39" s="227"/>
      <c r="AF39" s="227"/>
      <c r="AG39" s="227"/>
      <c r="AH39" s="227"/>
      <c r="AI39" s="227"/>
      <c r="AJ39" s="227"/>
    </row>
    <row r="40" spans="1:36" ht="16.5" customHeight="1" x14ac:dyDescent="0.2">
      <c r="B40" s="233" t="s">
        <v>141</v>
      </c>
      <c r="C40" s="227">
        <v>7816.46240234375</v>
      </c>
      <c r="D40" s="227">
        <v>8268.615234375</v>
      </c>
      <c r="E40" s="227">
        <v>8368.1298828125</v>
      </c>
      <c r="F40" s="227">
        <v>7889.12353515625</v>
      </c>
      <c r="G40" s="227">
        <v>8425.3291015625</v>
      </c>
      <c r="H40" s="227">
        <v>9595.5146484375</v>
      </c>
      <c r="I40" s="227">
        <v>9914.7119140625</v>
      </c>
      <c r="J40" s="227">
        <v>10481.84765625</v>
      </c>
      <c r="K40" s="227">
        <v>10700.7314453125</v>
      </c>
      <c r="L40" s="227">
        <v>10299.240234375</v>
      </c>
      <c r="M40" s="227">
        <v>10387.62890625</v>
      </c>
      <c r="N40" s="227">
        <v>11186.1943359375</v>
      </c>
      <c r="O40" s="227">
        <v>12360.2919921875</v>
      </c>
      <c r="P40" s="227">
        <v>12790.158203125</v>
      </c>
      <c r="Q40" s="227">
        <v>13965.5732421875</v>
      </c>
      <c r="R40" s="227">
        <v>16299.3388671875</v>
      </c>
      <c r="S40" s="227">
        <v>17202.173828125</v>
      </c>
      <c r="T40" s="227">
        <v>16345.037109375</v>
      </c>
      <c r="U40" s="227">
        <v>16265.1611328125</v>
      </c>
      <c r="V40" s="227">
        <v>15965.853515625</v>
      </c>
      <c r="W40" s="227">
        <v>14563.517578125</v>
      </c>
      <c r="X40" s="227">
        <v>12668.7978515625</v>
      </c>
      <c r="Y40" s="227"/>
      <c r="Z40" s="227"/>
      <c r="AA40" s="227"/>
      <c r="AB40" s="227"/>
      <c r="AC40" s="227"/>
      <c r="AD40" s="227"/>
      <c r="AE40" s="227"/>
      <c r="AF40" s="227"/>
      <c r="AG40" s="227"/>
      <c r="AH40" s="227"/>
      <c r="AI40" s="227"/>
      <c r="AJ40" s="227"/>
    </row>
    <row r="41" spans="1:36" x14ac:dyDescent="0.2">
      <c r="A41" s="82"/>
      <c r="B41" s="88" t="s">
        <v>142</v>
      </c>
      <c r="C41" s="227">
        <v>7259.8251953125</v>
      </c>
      <c r="D41" s="227">
        <v>7684.89599609375</v>
      </c>
      <c r="E41" s="227">
        <v>7726.1943359375</v>
      </c>
      <c r="F41" s="227">
        <v>7453.21337890625</v>
      </c>
      <c r="G41" s="227">
        <v>8082.94873046875</v>
      </c>
      <c r="H41" s="227">
        <v>9162.267578125</v>
      </c>
      <c r="I41" s="227">
        <v>9448.7041015625</v>
      </c>
      <c r="J41" s="227">
        <v>9875.765625</v>
      </c>
      <c r="K41" s="227">
        <v>10190.001953125</v>
      </c>
      <c r="L41" s="227">
        <v>10201.1064453125</v>
      </c>
      <c r="M41" s="227">
        <v>10261.5283203125</v>
      </c>
      <c r="N41" s="227">
        <v>11011.7490234375</v>
      </c>
      <c r="O41" s="227">
        <v>11894.5771484375</v>
      </c>
      <c r="P41" s="227">
        <v>12483.3291015625</v>
      </c>
      <c r="Q41" s="227">
        <v>13431.443359375</v>
      </c>
      <c r="R41" s="227">
        <v>15577.568359375</v>
      </c>
      <c r="S41" s="227">
        <v>16300.310546875</v>
      </c>
      <c r="T41" s="227">
        <v>15998.14453125</v>
      </c>
      <c r="U41" s="227">
        <v>15838.0048828125</v>
      </c>
      <c r="V41" s="227">
        <v>15855.369140625</v>
      </c>
      <c r="W41" s="227">
        <v>14856.6279296875</v>
      </c>
      <c r="X41" s="227">
        <v>13304.8525390625</v>
      </c>
      <c r="Y41" s="227"/>
      <c r="Z41" s="227"/>
      <c r="AA41" s="227"/>
      <c r="AB41" s="227"/>
      <c r="AC41" s="227"/>
      <c r="AD41" s="227"/>
      <c r="AE41" s="227"/>
      <c r="AF41" s="227"/>
      <c r="AG41" s="227"/>
      <c r="AH41" s="227"/>
      <c r="AI41" s="227"/>
      <c r="AJ41" s="227"/>
    </row>
    <row r="42" spans="1:36" x14ac:dyDescent="0.2">
      <c r="A42" s="82"/>
      <c r="B42" s="88" t="s">
        <v>143</v>
      </c>
      <c r="C42" s="227">
        <v>9059.748046875</v>
      </c>
      <c r="D42" s="227">
        <v>8944.203125</v>
      </c>
      <c r="E42" s="227">
        <v>9126.267578125</v>
      </c>
      <c r="F42" s="227">
        <v>8875.7431640625</v>
      </c>
      <c r="G42" s="227">
        <v>9502.7822265625</v>
      </c>
      <c r="H42" s="227">
        <v>10543.8486328125</v>
      </c>
      <c r="I42" s="227">
        <v>10809.1103515625</v>
      </c>
      <c r="J42" s="227">
        <v>11369.708984375</v>
      </c>
      <c r="K42" s="227">
        <v>11855.048828125</v>
      </c>
      <c r="L42" s="227">
        <v>11818.720703125</v>
      </c>
      <c r="M42" s="227">
        <v>12213.8154296875</v>
      </c>
      <c r="N42" s="227">
        <v>12991.6640625</v>
      </c>
      <c r="O42" s="227">
        <v>13929.333984375</v>
      </c>
      <c r="P42" s="227">
        <v>14542.9453125</v>
      </c>
      <c r="Q42" s="227">
        <v>15611.890625</v>
      </c>
      <c r="R42" s="227">
        <v>17477.44140625</v>
      </c>
      <c r="S42" s="227">
        <v>18113.17578125</v>
      </c>
      <c r="T42" s="227">
        <v>17666.9921875</v>
      </c>
      <c r="U42" s="227">
        <v>18439.98046875</v>
      </c>
      <c r="V42" s="227">
        <v>17292.52734375</v>
      </c>
      <c r="W42" s="227">
        <v>16851.478515625</v>
      </c>
      <c r="X42" s="227">
        <v>15045.560546875</v>
      </c>
      <c r="Y42" s="227"/>
      <c r="Z42" s="227"/>
      <c r="AA42" s="227"/>
      <c r="AB42" s="227"/>
      <c r="AC42" s="227"/>
      <c r="AD42" s="227"/>
      <c r="AE42" s="227"/>
      <c r="AF42" s="227"/>
      <c r="AG42" s="227"/>
      <c r="AH42" s="227"/>
      <c r="AI42" s="227"/>
      <c r="AJ42" s="227"/>
    </row>
    <row r="43" spans="1:36" ht="16.5" customHeight="1" x14ac:dyDescent="0.2">
      <c r="B43" s="233" t="s">
        <v>144</v>
      </c>
      <c r="C43" s="227">
        <v>12061.7578125</v>
      </c>
      <c r="D43" s="227">
        <v>12745.7861328125</v>
      </c>
      <c r="E43" s="227">
        <v>13290.05078125</v>
      </c>
      <c r="F43" s="227">
        <v>12734.88671875</v>
      </c>
      <c r="G43" s="227">
        <v>13148.69140625</v>
      </c>
      <c r="H43" s="227">
        <v>13523.2548828125</v>
      </c>
      <c r="I43" s="227">
        <v>13780.5361328125</v>
      </c>
      <c r="J43" s="227">
        <v>14324.390625</v>
      </c>
      <c r="K43" s="227">
        <v>13783.40234375</v>
      </c>
      <c r="L43" s="227">
        <v>13054.7666015625</v>
      </c>
      <c r="M43" s="227">
        <v>13092.384765625</v>
      </c>
      <c r="N43" s="227">
        <v>14009.22265625</v>
      </c>
      <c r="O43" s="227">
        <v>14442.162109375</v>
      </c>
      <c r="P43" s="227">
        <v>13940.865234375</v>
      </c>
      <c r="Q43" s="227">
        <v>14624.728515625</v>
      </c>
      <c r="R43" s="227">
        <v>16073.8876953125</v>
      </c>
      <c r="S43" s="227">
        <v>16112.828125</v>
      </c>
      <c r="T43" s="227">
        <v>15414.375</v>
      </c>
      <c r="U43" s="227">
        <v>15584.9853515625</v>
      </c>
      <c r="V43" s="227">
        <v>15773.03125</v>
      </c>
      <c r="W43" s="227">
        <v>14308.2568359375</v>
      </c>
      <c r="X43" s="227">
        <v>12253.4970703125</v>
      </c>
      <c r="Y43" s="227"/>
      <c r="Z43" s="227"/>
      <c r="AA43" s="227"/>
      <c r="AB43" s="227"/>
      <c r="AC43" s="227"/>
      <c r="AD43" s="227"/>
      <c r="AE43" s="227"/>
      <c r="AF43" s="227"/>
      <c r="AG43" s="227"/>
      <c r="AH43" s="227"/>
      <c r="AI43" s="227"/>
      <c r="AJ43" s="227"/>
    </row>
    <row r="44" spans="1:36" s="200" customFormat="1" x14ac:dyDescent="0.2">
      <c r="A44" s="82"/>
      <c r="B44" s="88" t="s">
        <v>742</v>
      </c>
      <c r="C44" s="227">
        <v>11867.759765625</v>
      </c>
      <c r="D44" s="227">
        <v>12480.6826171875</v>
      </c>
      <c r="E44" s="227">
        <v>12985.2421875</v>
      </c>
      <c r="F44" s="227">
        <v>12433.884765625</v>
      </c>
      <c r="G44" s="227">
        <v>12803.75</v>
      </c>
      <c r="H44" s="227">
        <v>13256.21484375</v>
      </c>
      <c r="I44" s="227">
        <v>13584.23046875</v>
      </c>
      <c r="J44" s="227">
        <v>14255.1806640625</v>
      </c>
      <c r="K44" s="227">
        <v>13755.19921875</v>
      </c>
      <c r="L44" s="227">
        <v>13023.4130859375</v>
      </c>
      <c r="M44" s="227">
        <v>12827.5029296875</v>
      </c>
      <c r="N44" s="227">
        <v>13365.6318359375</v>
      </c>
      <c r="O44" s="227">
        <v>13988.130859375</v>
      </c>
      <c r="P44" s="227">
        <v>13924.1357421875</v>
      </c>
      <c r="Q44" s="227">
        <v>14628.62109375</v>
      </c>
      <c r="R44" s="227">
        <v>16628.857421875</v>
      </c>
      <c r="S44" s="227">
        <v>16900.80078125</v>
      </c>
      <c r="T44" s="227">
        <v>15793.3037109375</v>
      </c>
      <c r="U44" s="227">
        <v>15688.8876953125</v>
      </c>
      <c r="V44" s="227">
        <v>15773.03125</v>
      </c>
      <c r="W44" s="227">
        <v>14351.9423828125</v>
      </c>
      <c r="X44" s="227">
        <v>12232.7080078125</v>
      </c>
      <c r="Y44" s="227"/>
      <c r="Z44" s="227"/>
      <c r="AA44" s="227"/>
      <c r="AB44" s="227"/>
      <c r="AC44" s="227"/>
      <c r="AD44" s="227"/>
      <c r="AE44" s="227"/>
      <c r="AF44" s="227"/>
      <c r="AG44" s="227"/>
      <c r="AH44" s="227"/>
      <c r="AI44" s="227"/>
      <c r="AJ44" s="227"/>
    </row>
    <row r="45" spans="1:36" x14ac:dyDescent="0.2">
      <c r="A45" s="82"/>
      <c r="B45" s="88" t="s">
        <v>145</v>
      </c>
      <c r="C45" s="227">
        <v>10995.048828125</v>
      </c>
      <c r="D45" s="227">
        <v>11561.6025390625</v>
      </c>
      <c r="E45" s="227">
        <v>11950.302734375</v>
      </c>
      <c r="F45" s="227">
        <v>11711.1416015625</v>
      </c>
      <c r="G45" s="227">
        <v>12257.9306640625</v>
      </c>
      <c r="H45" s="227">
        <v>12618.2744140625</v>
      </c>
      <c r="I45" s="227">
        <v>12912.4228515625</v>
      </c>
      <c r="J45" s="227">
        <v>13398.361328125</v>
      </c>
      <c r="K45" s="227">
        <v>13059.3935546875</v>
      </c>
      <c r="L45" s="227">
        <v>12893.9619140625</v>
      </c>
      <c r="M45" s="227">
        <v>12662.5927734375</v>
      </c>
      <c r="N45" s="227">
        <v>13137.5302734375</v>
      </c>
      <c r="O45" s="227">
        <v>13410.943359375</v>
      </c>
      <c r="P45" s="227">
        <v>13566.9765625</v>
      </c>
      <c r="Q45" s="227">
        <v>14032.7666015625</v>
      </c>
      <c r="R45" s="227">
        <v>15898.87890625</v>
      </c>
      <c r="S45" s="227">
        <v>16026.8369140625</v>
      </c>
      <c r="T45" s="227">
        <v>15451.4931640625</v>
      </c>
      <c r="U45" s="227">
        <v>15265.4169921875</v>
      </c>
      <c r="V45" s="227">
        <v>15662.546875</v>
      </c>
      <c r="W45" s="227">
        <v>14638.4951171875</v>
      </c>
      <c r="X45" s="227">
        <v>12848.283203125</v>
      </c>
      <c r="Y45" s="227"/>
      <c r="Z45" s="227"/>
      <c r="AA45" s="227"/>
      <c r="AB45" s="227"/>
      <c r="AC45" s="227"/>
      <c r="AD45" s="227"/>
      <c r="AE45" s="227"/>
      <c r="AF45" s="227"/>
      <c r="AG45" s="227"/>
      <c r="AH45" s="227"/>
      <c r="AI45" s="227"/>
      <c r="AJ45" s="227"/>
    </row>
    <row r="46" spans="1:36" x14ac:dyDescent="0.2">
      <c r="A46" s="86"/>
      <c r="B46" s="92" t="s">
        <v>146</v>
      </c>
      <c r="C46" s="234">
        <v>13817.015625</v>
      </c>
      <c r="D46" s="234">
        <v>13544.4140625</v>
      </c>
      <c r="E46" s="234">
        <v>14207.5234375</v>
      </c>
      <c r="F46" s="234">
        <v>14069.7080078125</v>
      </c>
      <c r="G46" s="234">
        <v>14521.41796875</v>
      </c>
      <c r="H46" s="234">
        <v>14652.599609375</v>
      </c>
      <c r="I46" s="234">
        <v>14873.6171875</v>
      </c>
      <c r="J46" s="234">
        <v>15510.3505859375</v>
      </c>
      <c r="K46" s="234">
        <v>15327.8115234375</v>
      </c>
      <c r="L46" s="234">
        <v>15027.7998046875</v>
      </c>
      <c r="M46" s="234">
        <v>15215.71484375</v>
      </c>
      <c r="N46" s="234">
        <v>15726.4423828125</v>
      </c>
      <c r="O46" s="234">
        <v>15932.740234375</v>
      </c>
      <c r="P46" s="234">
        <v>15964.4375</v>
      </c>
      <c r="Q46" s="234">
        <v>16465.19140625</v>
      </c>
      <c r="R46" s="234">
        <v>17820.353515625</v>
      </c>
      <c r="S46" s="234">
        <v>17783.619140625</v>
      </c>
      <c r="T46" s="234">
        <v>17095.88671875</v>
      </c>
      <c r="U46" s="234">
        <v>17844.9375</v>
      </c>
      <c r="V46" s="234">
        <v>17099.70703125</v>
      </c>
      <c r="W46" s="234">
        <v>16588.716796875</v>
      </c>
      <c r="X46" s="234">
        <v>14532.947265625</v>
      </c>
      <c r="Y46" s="227"/>
      <c r="Z46" s="227"/>
      <c r="AA46" s="227"/>
      <c r="AB46" s="227"/>
      <c r="AC46" s="227"/>
      <c r="AD46" s="227"/>
      <c r="AE46" s="227"/>
      <c r="AF46" s="227"/>
      <c r="AG46" s="227"/>
      <c r="AH46" s="227"/>
      <c r="AI46" s="227"/>
      <c r="AJ46" s="227"/>
    </row>
    <row r="47" spans="1:36" s="200" customFormat="1" ht="16.5" customHeight="1" x14ac:dyDescent="0.2">
      <c r="A47" s="82"/>
      <c r="B47" s="223" t="s">
        <v>501</v>
      </c>
      <c r="C47" s="225"/>
      <c r="D47" s="225"/>
      <c r="E47" s="225"/>
      <c r="F47" s="225"/>
      <c r="G47" s="225"/>
      <c r="H47" s="225"/>
      <c r="I47" s="225"/>
      <c r="J47" s="225"/>
      <c r="K47" s="225"/>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row>
    <row r="48" spans="1:36" x14ac:dyDescent="0.2">
      <c r="B48" s="85" t="s">
        <v>128</v>
      </c>
      <c r="C48" s="204">
        <v>64.803672790527344</v>
      </c>
      <c r="D48" s="204">
        <v>64.873321533203125</v>
      </c>
      <c r="E48" s="204">
        <v>62.965377807617188</v>
      </c>
      <c r="F48" s="204">
        <v>61.948909759521484</v>
      </c>
      <c r="G48" s="204">
        <v>64.077316284179688</v>
      </c>
      <c r="H48" s="204">
        <v>70.955657958984375</v>
      </c>
      <c r="I48" s="204">
        <v>71.947212219238281</v>
      </c>
      <c r="J48" s="204">
        <v>73.174819946289063</v>
      </c>
      <c r="K48" s="204">
        <v>77.634902954101563</v>
      </c>
      <c r="L48" s="204">
        <v>78.892562866210938</v>
      </c>
      <c r="M48" s="204">
        <v>79.34100341796875</v>
      </c>
      <c r="N48" s="204">
        <v>79.848785400390625</v>
      </c>
      <c r="O48" s="204">
        <v>85.58477783203125</v>
      </c>
      <c r="P48" s="204">
        <v>91.745796203613281</v>
      </c>
      <c r="Q48" s="204">
        <v>95.492866516113281</v>
      </c>
      <c r="R48" s="204">
        <v>101.40259552001953</v>
      </c>
      <c r="S48" s="204">
        <v>106.7607421875</v>
      </c>
      <c r="T48" s="204">
        <v>106.03762817382813</v>
      </c>
      <c r="U48" s="204">
        <v>104.36429595947266</v>
      </c>
      <c r="V48" s="204">
        <v>101.22248077392578</v>
      </c>
      <c r="W48" s="204">
        <v>101.78401184082031</v>
      </c>
      <c r="X48" s="204">
        <v>103.38924407958984</v>
      </c>
      <c r="Y48" s="204"/>
      <c r="Z48" s="204"/>
      <c r="AA48" s="204"/>
      <c r="AB48" s="204"/>
      <c r="AC48" s="204"/>
      <c r="AD48" s="204"/>
      <c r="AE48" s="204"/>
      <c r="AF48" s="204"/>
      <c r="AG48" s="204"/>
      <c r="AH48" s="204"/>
      <c r="AI48" s="204"/>
      <c r="AJ48" s="204"/>
    </row>
    <row r="49" spans="1:36" x14ac:dyDescent="0.2">
      <c r="B49" s="85" t="s">
        <v>744</v>
      </c>
      <c r="C49" s="204">
        <v>65.862998962402344</v>
      </c>
      <c r="D49" s="204">
        <v>66.251304626464844</v>
      </c>
      <c r="E49" s="204">
        <v>64.443389892578125</v>
      </c>
      <c r="F49" s="204">
        <v>63.448581695556641</v>
      </c>
      <c r="G49" s="204">
        <v>65.803604125976563</v>
      </c>
      <c r="H49" s="204">
        <v>72.385032653808594</v>
      </c>
      <c r="I49" s="204">
        <v>72.986923217773438</v>
      </c>
      <c r="J49" s="204">
        <v>73.530097961425781</v>
      </c>
      <c r="K49" s="204">
        <v>77.794090270996094</v>
      </c>
      <c r="L49" s="204">
        <v>79.082496643066406</v>
      </c>
      <c r="M49" s="204">
        <v>80.979354858398438</v>
      </c>
      <c r="N49" s="204">
        <v>83.693717956542969</v>
      </c>
      <c r="O49" s="204">
        <v>88.362709045410156</v>
      </c>
      <c r="P49" s="204">
        <v>91.856033325195313</v>
      </c>
      <c r="Q49" s="204">
        <v>95.467460632324219</v>
      </c>
      <c r="R49" s="204">
        <v>98.018402099609375</v>
      </c>
      <c r="S49" s="204">
        <v>101.78319549560547</v>
      </c>
      <c r="T49" s="204">
        <v>103.49346923828125</v>
      </c>
      <c r="U49" s="204">
        <v>103.67313385009766</v>
      </c>
      <c r="V49" s="204">
        <v>101.22248077392578</v>
      </c>
      <c r="W49" s="204">
        <v>101.47419738769531</v>
      </c>
      <c r="X49" s="204">
        <v>103.56494903564453</v>
      </c>
      <c r="Y49" s="204"/>
      <c r="Z49" s="204"/>
      <c r="AA49" s="204"/>
      <c r="AB49" s="204"/>
      <c r="AC49" s="204"/>
      <c r="AD49" s="204"/>
      <c r="AE49" s="204"/>
      <c r="AF49" s="204"/>
      <c r="AG49" s="204"/>
      <c r="AH49" s="204"/>
      <c r="AI49" s="204"/>
      <c r="AJ49" s="204"/>
    </row>
    <row r="50" spans="1:36" x14ac:dyDescent="0.2">
      <c r="B50" s="85" t="s">
        <v>131</v>
      </c>
      <c r="C50" s="204">
        <v>66.028129577636719</v>
      </c>
      <c r="D50" s="204">
        <v>66.469123840332031</v>
      </c>
      <c r="E50" s="204">
        <v>64.6527099609375</v>
      </c>
      <c r="F50" s="204">
        <v>63.642074584960938</v>
      </c>
      <c r="G50" s="204">
        <v>65.940567016601563</v>
      </c>
      <c r="H50" s="204">
        <v>72.611099243164063</v>
      </c>
      <c r="I50" s="204">
        <v>73.175300598144531</v>
      </c>
      <c r="J50" s="204">
        <v>73.708755493164063</v>
      </c>
      <c r="K50" s="204">
        <v>78.02813720703125</v>
      </c>
      <c r="L50" s="204">
        <v>79.115371704101563</v>
      </c>
      <c r="M50" s="204">
        <v>81.038124084472656</v>
      </c>
      <c r="N50" s="204">
        <v>83.819023132324219</v>
      </c>
      <c r="O50" s="204">
        <v>88.693069458007813</v>
      </c>
      <c r="P50" s="204">
        <v>92.012611389160156</v>
      </c>
      <c r="Q50" s="204">
        <v>95.714866638183594</v>
      </c>
      <c r="R50" s="204">
        <v>97.979034423828125</v>
      </c>
      <c r="S50" s="204">
        <v>101.70635223388672</v>
      </c>
      <c r="T50" s="204">
        <v>103.53784942626953</v>
      </c>
      <c r="U50" s="204">
        <v>103.75087738037109</v>
      </c>
      <c r="V50" s="204">
        <v>101.23110198974609</v>
      </c>
      <c r="W50" s="204">
        <v>101.49013519287109</v>
      </c>
      <c r="X50" s="204">
        <v>103.55353546142578</v>
      </c>
      <c r="Y50" s="204"/>
      <c r="Z50" s="204"/>
      <c r="AA50" s="204"/>
      <c r="AB50" s="204"/>
      <c r="AC50" s="204"/>
      <c r="AD50" s="204"/>
      <c r="AE50" s="204"/>
      <c r="AF50" s="204"/>
      <c r="AG50" s="204"/>
      <c r="AH50" s="204"/>
      <c r="AI50" s="204"/>
      <c r="AJ50" s="204"/>
    </row>
    <row r="51" spans="1:36" x14ac:dyDescent="0.2">
      <c r="A51" s="94"/>
      <c r="B51" s="137" t="s">
        <v>132</v>
      </c>
      <c r="C51" s="235">
        <v>65.569496154785156</v>
      </c>
      <c r="D51" s="235">
        <v>66.036102294921875</v>
      </c>
      <c r="E51" s="235">
        <v>64.235458374023438</v>
      </c>
      <c r="F51" s="235">
        <v>63.084060668945313</v>
      </c>
      <c r="G51" s="235">
        <v>65.439773559570313</v>
      </c>
      <c r="H51" s="235">
        <v>71.958892822265625</v>
      </c>
      <c r="I51" s="235">
        <v>72.673042297363281</v>
      </c>
      <c r="J51" s="235">
        <v>73.304008483886719</v>
      </c>
      <c r="K51" s="235">
        <v>77.3433837890625</v>
      </c>
      <c r="L51" s="235">
        <v>78.645713806152344</v>
      </c>
      <c r="M51" s="235">
        <v>80.27105712890625</v>
      </c>
      <c r="N51" s="235">
        <v>82.610321044921875</v>
      </c>
      <c r="O51" s="235">
        <v>87.425849914550781</v>
      </c>
      <c r="P51" s="235">
        <v>91.09588623046875</v>
      </c>
      <c r="Q51" s="235">
        <v>94.817543029785156</v>
      </c>
      <c r="R51" s="235">
        <v>98.075721740722656</v>
      </c>
      <c r="S51" s="235">
        <v>101.8531494140625</v>
      </c>
      <c r="T51" s="235">
        <v>103.34059906005859</v>
      </c>
      <c r="U51" s="235">
        <v>103.33451843261719</v>
      </c>
      <c r="V51" s="235">
        <v>101.12763214111328</v>
      </c>
      <c r="W51" s="235">
        <v>101.58397674560547</v>
      </c>
      <c r="X51" s="235">
        <v>103.52724456787109</v>
      </c>
      <c r="Y51" s="204"/>
      <c r="Z51" s="204"/>
      <c r="AA51" s="204"/>
      <c r="AB51" s="204"/>
      <c r="AC51" s="204"/>
      <c r="AD51" s="204"/>
      <c r="AE51" s="204"/>
      <c r="AF51" s="204"/>
      <c r="AG51" s="204"/>
      <c r="AH51" s="204"/>
      <c r="AI51" s="204"/>
      <c r="AJ51" s="204"/>
    </row>
    <row r="52" spans="1:36" s="200" customFormat="1" ht="16.5" customHeight="1" x14ac:dyDescent="0.2">
      <c r="A52" s="82"/>
      <c r="B52" s="223" t="s">
        <v>798</v>
      </c>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row>
    <row r="53" spans="1:36" x14ac:dyDescent="0.2">
      <c r="B53" s="85" t="s">
        <v>799</v>
      </c>
      <c r="C53" s="204">
        <v>65.418724060058594</v>
      </c>
      <c r="D53" s="204">
        <v>65.717033386230469</v>
      </c>
      <c r="E53" s="204">
        <v>65.647247314453125</v>
      </c>
      <c r="F53" s="204">
        <v>66.274848937988281</v>
      </c>
      <c r="G53" s="204">
        <v>68.04217529296875</v>
      </c>
      <c r="H53" s="204">
        <v>71.423736572265625</v>
      </c>
      <c r="I53" s="204">
        <v>76.604133605957031</v>
      </c>
      <c r="J53" s="204">
        <v>76.447647094726563</v>
      </c>
      <c r="K53" s="204">
        <v>88.285865783691406</v>
      </c>
      <c r="L53" s="204">
        <v>82.859527587890625</v>
      </c>
      <c r="M53" s="204">
        <v>84.418830871582031</v>
      </c>
      <c r="N53" s="204">
        <v>88.148735046386719</v>
      </c>
      <c r="O53" s="204">
        <v>95.205833435058594</v>
      </c>
      <c r="P53" s="204">
        <v>101.93898010253906</v>
      </c>
      <c r="Q53" s="204">
        <v>104.68228912353516</v>
      </c>
      <c r="R53" s="204">
        <v>103.45099639892578</v>
      </c>
      <c r="S53" s="204">
        <v>100.5830078125</v>
      </c>
      <c r="T53" s="204">
        <v>101.00137329101563</v>
      </c>
      <c r="U53" s="204">
        <v>101.64440155029297</v>
      </c>
      <c r="V53" s="204">
        <v>100</v>
      </c>
      <c r="W53" s="204">
        <v>97.62579345703125</v>
      </c>
      <c r="X53" s="204">
        <v>94.705657958984375</v>
      </c>
      <c r="Y53" s="204"/>
      <c r="Z53" s="204"/>
      <c r="AA53" s="204"/>
      <c r="AB53" s="204"/>
      <c r="AC53" s="204"/>
      <c r="AD53" s="204"/>
      <c r="AE53" s="204"/>
      <c r="AF53" s="204"/>
      <c r="AG53" s="204"/>
      <c r="AH53" s="204"/>
      <c r="AI53" s="204"/>
      <c r="AJ53" s="204"/>
    </row>
    <row r="54" spans="1:36" x14ac:dyDescent="0.2">
      <c r="B54" s="85" t="s">
        <v>800</v>
      </c>
      <c r="C54" s="204">
        <v>68.092658996582031</v>
      </c>
      <c r="D54" s="204">
        <v>69.109962463378906</v>
      </c>
      <c r="E54" s="204">
        <v>69.439804077148438</v>
      </c>
      <c r="F54" s="204">
        <v>70.99908447265625</v>
      </c>
      <c r="G54" s="204">
        <v>73.400054931640625</v>
      </c>
      <c r="H54" s="204">
        <v>74.902412414550781</v>
      </c>
      <c r="I54" s="204">
        <v>79.250930786132813</v>
      </c>
      <c r="J54" s="204">
        <v>77.365135192871094</v>
      </c>
      <c r="K54" s="204">
        <v>88.732963562011719</v>
      </c>
      <c r="L54" s="204">
        <v>83.36407470703125</v>
      </c>
      <c r="M54" s="204">
        <v>88.620101928710938</v>
      </c>
      <c r="N54" s="204">
        <v>97.832778930664063</v>
      </c>
      <c r="O54" s="204">
        <v>101.61594390869141</v>
      </c>
      <c r="P54" s="204">
        <v>102.18727111816406</v>
      </c>
      <c r="Q54" s="204">
        <v>104.62729644775391</v>
      </c>
      <c r="R54" s="204">
        <v>97.02923583984375</v>
      </c>
      <c r="S54" s="204">
        <v>91.849334716796875</v>
      </c>
      <c r="T54" s="204">
        <v>96.13018798828125</v>
      </c>
      <c r="U54" s="204">
        <v>100.15022277832031</v>
      </c>
      <c r="V54" s="204">
        <v>100</v>
      </c>
      <c r="W54" s="204">
        <v>96.270233154296875</v>
      </c>
      <c r="X54" s="204">
        <v>97.811592102050781</v>
      </c>
      <c r="Y54" s="204"/>
      <c r="Z54" s="204"/>
      <c r="AA54" s="204"/>
      <c r="AB54" s="204"/>
      <c r="AC54" s="204"/>
      <c r="AD54" s="204"/>
      <c r="AE54" s="204"/>
      <c r="AF54" s="204"/>
      <c r="AG54" s="204"/>
      <c r="AH54" s="204"/>
      <c r="AI54" s="204"/>
      <c r="AJ54" s="204"/>
    </row>
    <row r="55" spans="1:36" x14ac:dyDescent="0.2">
      <c r="A55" s="86"/>
      <c r="B55" s="137" t="s">
        <v>801</v>
      </c>
      <c r="C55" s="235">
        <v>96.073089599609375</v>
      </c>
      <c r="D55" s="235">
        <v>95.090538024902344</v>
      </c>
      <c r="E55" s="235">
        <v>94.538360595703125</v>
      </c>
      <c r="F55" s="235">
        <v>93.346061706542969</v>
      </c>
      <c r="G55" s="235">
        <v>92.700447082519531</v>
      </c>
      <c r="H55" s="235">
        <v>95.355720520019531</v>
      </c>
      <c r="I55" s="235">
        <v>96.660232543945313</v>
      </c>
      <c r="J55" s="235">
        <v>98.814079284667969</v>
      </c>
      <c r="K55" s="235">
        <v>99.496124267578125</v>
      </c>
      <c r="L55" s="235">
        <v>99.394767761230469</v>
      </c>
      <c r="M55" s="235">
        <v>95.259231567382813</v>
      </c>
      <c r="N55" s="235">
        <v>90.101425170898438</v>
      </c>
      <c r="O55" s="235">
        <v>93.691825866699219</v>
      </c>
      <c r="P55" s="235">
        <v>99.75701904296875</v>
      </c>
      <c r="Q55" s="235">
        <v>100.05255889892578</v>
      </c>
      <c r="R55" s="235">
        <v>106.61837768554688</v>
      </c>
      <c r="S55" s="235">
        <v>109.50869750976563</v>
      </c>
      <c r="T55" s="235">
        <v>105.06727600097656</v>
      </c>
      <c r="U55" s="235">
        <v>101.491943359375</v>
      </c>
      <c r="V55" s="235">
        <v>100</v>
      </c>
      <c r="W55" s="235">
        <v>101.4080810546875</v>
      </c>
      <c r="X55" s="235">
        <v>96.824577331542969</v>
      </c>
      <c r="Y55" s="204"/>
      <c r="Z55" s="204"/>
      <c r="AA55" s="204"/>
      <c r="AB55" s="204"/>
      <c r="AC55" s="204"/>
      <c r="AD55" s="204"/>
      <c r="AE55" s="204"/>
      <c r="AF55" s="204"/>
      <c r="AG55" s="204"/>
      <c r="AH55" s="204"/>
      <c r="AI55" s="204"/>
      <c r="AJ55" s="204"/>
    </row>
    <row r="56" spans="1:36" s="200" customFormat="1" ht="16.5" customHeight="1" x14ac:dyDescent="0.2">
      <c r="A56" s="223"/>
      <c r="B56" s="223" t="s">
        <v>262</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row>
    <row r="57" spans="1:36" s="200" customFormat="1" x14ac:dyDescent="0.2">
      <c r="A57" s="223"/>
      <c r="B57" s="85" t="s">
        <v>502</v>
      </c>
      <c r="C57" s="204">
        <v>63.899307250976563</v>
      </c>
      <c r="D57" s="204">
        <v>63.435249328613281</v>
      </c>
      <c r="E57" s="204">
        <v>63.261943817138672</v>
      </c>
      <c r="F57" s="204">
        <v>63.671085357666016</v>
      </c>
      <c r="G57" s="204">
        <v>64.01324462890625</v>
      </c>
      <c r="H57" s="204">
        <v>66.290557861328125</v>
      </c>
      <c r="I57" s="204">
        <v>69.100700378417969</v>
      </c>
      <c r="J57" s="204">
        <v>71.187644958496094</v>
      </c>
      <c r="K57" s="204">
        <v>78.255683898925781</v>
      </c>
      <c r="L57" s="204">
        <v>81.91888427734375</v>
      </c>
      <c r="M57" s="204">
        <v>82.814956665039063</v>
      </c>
      <c r="N57" s="204">
        <v>84.995582580566406</v>
      </c>
      <c r="O57" s="204">
        <v>89.618453979492188</v>
      </c>
      <c r="P57" s="204">
        <v>92.168464660644531</v>
      </c>
      <c r="Q57" s="204">
        <v>95.820014953613281</v>
      </c>
      <c r="R57" s="204">
        <v>97.926773071289063</v>
      </c>
      <c r="S57" s="204">
        <v>96.633392333984375</v>
      </c>
      <c r="T57" s="204">
        <v>97.489952087402344</v>
      </c>
      <c r="U57" s="204">
        <v>99.394622802734375</v>
      </c>
      <c r="V57" s="204">
        <v>100</v>
      </c>
      <c r="W57" s="204">
        <v>100.70331573486328</v>
      </c>
      <c r="X57" s="204">
        <v>101.1568603515625</v>
      </c>
      <c r="Y57" s="225"/>
      <c r="Z57" s="225"/>
      <c r="AA57" s="225"/>
      <c r="AB57" s="225"/>
      <c r="AC57" s="225"/>
      <c r="AD57" s="225"/>
      <c r="AE57" s="225"/>
      <c r="AF57" s="225"/>
      <c r="AG57" s="225"/>
      <c r="AH57" s="225"/>
      <c r="AI57" s="225"/>
      <c r="AJ57" s="225"/>
    </row>
    <row r="58" spans="1:36" x14ac:dyDescent="0.2">
      <c r="B58" s="85" t="s">
        <v>263</v>
      </c>
      <c r="C58" s="204">
        <v>67.128211975097656</v>
      </c>
      <c r="D58" s="204">
        <v>69.290359497070313</v>
      </c>
      <c r="E58" s="204">
        <v>70.328849792480469</v>
      </c>
      <c r="F58" s="204">
        <v>71.979942321777344</v>
      </c>
      <c r="G58" s="204">
        <v>73.65069580078125</v>
      </c>
      <c r="H58" s="204">
        <v>76.071647644042969</v>
      </c>
      <c r="I58" s="204">
        <v>78.872611999511719</v>
      </c>
      <c r="J58" s="204">
        <v>80.722236633300781</v>
      </c>
      <c r="K58" s="204">
        <v>84.309211730957031</v>
      </c>
      <c r="L58" s="204">
        <v>84.036026000976563</v>
      </c>
      <c r="M58" s="204">
        <v>85.451744079589844</v>
      </c>
      <c r="N58" s="204">
        <v>87.719085693359375</v>
      </c>
      <c r="O58" s="204">
        <v>89.837699890136719</v>
      </c>
      <c r="P58" s="204">
        <v>91.300392150878906</v>
      </c>
      <c r="Q58" s="204">
        <v>92.77923583984375</v>
      </c>
      <c r="R58" s="204">
        <v>93.067489624023438</v>
      </c>
      <c r="S58" s="204">
        <v>93.931365966796875</v>
      </c>
      <c r="T58" s="204">
        <v>95.858367919921875</v>
      </c>
      <c r="U58" s="204">
        <v>98.180679321289063</v>
      </c>
      <c r="V58" s="204">
        <v>100</v>
      </c>
      <c r="W58" s="204">
        <v>101.43009948730469</v>
      </c>
      <c r="X58" s="204">
        <v>104.81150817871094</v>
      </c>
      <c r="Y58" s="204"/>
      <c r="Z58" s="204"/>
      <c r="AA58" s="204"/>
      <c r="AB58" s="204"/>
      <c r="AC58" s="204"/>
      <c r="AD58" s="204"/>
      <c r="AE58" s="204"/>
      <c r="AF58" s="204"/>
      <c r="AG58" s="204"/>
      <c r="AH58" s="204"/>
      <c r="AI58" s="204"/>
      <c r="AJ58" s="204"/>
    </row>
    <row r="59" spans="1:36" x14ac:dyDescent="0.2">
      <c r="A59" s="94"/>
      <c r="B59" s="137" t="s">
        <v>264</v>
      </c>
      <c r="C59" s="235">
        <v>69.394760131835938</v>
      </c>
      <c r="D59" s="235">
        <v>70.997726440429688</v>
      </c>
      <c r="E59" s="235">
        <v>72.160552978515625</v>
      </c>
      <c r="F59" s="235">
        <v>73.466217041015625</v>
      </c>
      <c r="G59" s="235">
        <v>75.237503051757813</v>
      </c>
      <c r="H59" s="235">
        <v>77.540138244628906</v>
      </c>
      <c r="I59" s="235">
        <v>80.009521484375</v>
      </c>
      <c r="J59" s="235">
        <v>82.17132568359375</v>
      </c>
      <c r="K59" s="235">
        <v>83.895675659179688</v>
      </c>
      <c r="L59" s="235">
        <v>84.884590148925781</v>
      </c>
      <c r="M59" s="235">
        <v>85.596549987792969</v>
      </c>
      <c r="N59" s="235">
        <v>87.294960021972656</v>
      </c>
      <c r="O59" s="235">
        <v>88.958061218261719</v>
      </c>
      <c r="P59" s="235">
        <v>90.581817626953125</v>
      </c>
      <c r="Q59" s="235">
        <v>92.311080932617188</v>
      </c>
      <c r="R59" s="235">
        <v>93.421600341796875</v>
      </c>
      <c r="S59" s="235">
        <v>94.206207275390625</v>
      </c>
      <c r="T59" s="235">
        <v>95.848068237304688</v>
      </c>
      <c r="U59" s="235">
        <v>98.078498840332031</v>
      </c>
      <c r="V59" s="235">
        <v>100</v>
      </c>
      <c r="W59" s="235">
        <v>101.27705383300781</v>
      </c>
      <c r="X59" s="235">
        <v>104.30550384521484</v>
      </c>
      <c r="Y59" s="204"/>
      <c r="Z59" s="204"/>
      <c r="AA59" s="204"/>
      <c r="AB59" s="204"/>
      <c r="AC59" s="204"/>
      <c r="AD59" s="204"/>
      <c r="AE59" s="204"/>
      <c r="AF59" s="204"/>
      <c r="AG59" s="204"/>
      <c r="AH59" s="204"/>
      <c r="AI59" s="204"/>
      <c r="AJ59" s="204"/>
    </row>
    <row r="60" spans="1:36" s="230" customFormat="1" ht="19.5" customHeight="1" x14ac:dyDescent="0.2">
      <c r="A60" s="84" t="s">
        <v>147</v>
      </c>
      <c r="B60" s="84"/>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c r="AA60" s="228"/>
      <c r="AB60" s="228"/>
      <c r="AC60" s="228"/>
      <c r="AD60" s="228"/>
      <c r="AE60" s="228"/>
      <c r="AF60" s="228"/>
      <c r="AG60" s="228"/>
      <c r="AH60" s="228"/>
      <c r="AI60" s="228"/>
      <c r="AJ60" s="228"/>
    </row>
    <row r="61" spans="1:36" s="230" customFormat="1" x14ac:dyDescent="0.2">
      <c r="A61" s="100" t="s">
        <v>5097</v>
      </c>
      <c r="B61" s="84"/>
      <c r="C61" s="228"/>
      <c r="D61" s="228"/>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row>
    <row r="62" spans="1:36" s="230" customFormat="1" x14ac:dyDescent="0.2">
      <c r="A62" s="100" t="s">
        <v>774</v>
      </c>
      <c r="B62" s="84"/>
      <c r="C62" s="228"/>
      <c r="D62" s="228"/>
      <c r="E62" s="228"/>
      <c r="F62" s="228"/>
      <c r="G62" s="228"/>
      <c r="H62" s="228"/>
      <c r="I62" s="228"/>
      <c r="J62" s="228"/>
      <c r="K62" s="228"/>
      <c r="L62" s="228"/>
      <c r="M62" s="228"/>
      <c r="N62" s="228"/>
      <c r="O62" s="228"/>
      <c r="P62" s="228"/>
      <c r="Q62" s="228"/>
      <c r="R62" s="228"/>
      <c r="S62" s="228"/>
      <c r="T62" s="228"/>
      <c r="U62" s="228"/>
      <c r="V62" s="228"/>
      <c r="W62" s="228"/>
      <c r="X62" s="228"/>
      <c r="Y62" s="228"/>
      <c r="Z62" s="236"/>
    </row>
    <row r="63" spans="1:36" s="230" customFormat="1" x14ac:dyDescent="0.2">
      <c r="A63" s="100" t="s">
        <v>775</v>
      </c>
      <c r="B63" s="84"/>
      <c r="C63" s="228"/>
      <c r="D63" s="228"/>
      <c r="E63" s="228"/>
      <c r="F63" s="228"/>
      <c r="G63" s="228"/>
      <c r="H63" s="228"/>
      <c r="I63" s="228"/>
      <c r="J63" s="228"/>
      <c r="K63" s="228"/>
      <c r="L63" s="228"/>
      <c r="M63" s="228"/>
      <c r="N63" s="228"/>
      <c r="O63" s="228"/>
      <c r="P63" s="228"/>
      <c r="Q63" s="228"/>
      <c r="R63" s="228"/>
      <c r="S63" s="228"/>
      <c r="T63" s="228"/>
      <c r="U63" s="228"/>
      <c r="V63" s="228"/>
      <c r="W63" s="228"/>
      <c r="X63" s="228"/>
      <c r="Y63" s="228"/>
      <c r="Z63" s="236"/>
    </row>
    <row r="64" spans="1:36" s="230" customFormat="1" x14ac:dyDescent="0.2">
      <c r="A64" s="100" t="s">
        <v>5061</v>
      </c>
      <c r="B64" s="84"/>
      <c r="C64" s="228"/>
      <c r="D64" s="228"/>
      <c r="E64" s="228"/>
      <c r="F64" s="228"/>
      <c r="G64" s="228"/>
      <c r="H64" s="228"/>
      <c r="I64" s="228"/>
      <c r="J64" s="228"/>
      <c r="K64" s="228"/>
      <c r="L64" s="228"/>
      <c r="M64" s="228"/>
      <c r="N64" s="228"/>
      <c r="O64" s="228"/>
      <c r="P64" s="228"/>
      <c r="Q64" s="228"/>
      <c r="R64" s="228"/>
      <c r="S64" s="228"/>
      <c r="T64" s="228"/>
      <c r="U64" s="228"/>
      <c r="V64" s="228"/>
      <c r="W64" s="228"/>
      <c r="X64" s="228"/>
      <c r="Y64" s="228"/>
      <c r="Z64" s="236"/>
    </row>
    <row r="65" spans="1:26" s="230" customFormat="1" x14ac:dyDescent="0.2">
      <c r="A65" s="100" t="s">
        <v>1040</v>
      </c>
      <c r="B65" s="84"/>
      <c r="C65" s="228"/>
      <c r="D65" s="228"/>
      <c r="E65" s="228"/>
      <c r="F65" s="228"/>
      <c r="G65" s="228"/>
      <c r="H65" s="228"/>
      <c r="I65" s="228"/>
      <c r="J65" s="228"/>
      <c r="K65" s="228"/>
      <c r="L65" s="228"/>
      <c r="M65" s="228"/>
      <c r="N65" s="228"/>
      <c r="O65" s="228"/>
      <c r="P65" s="228"/>
      <c r="Q65" s="228"/>
      <c r="R65" s="228"/>
      <c r="S65" s="228"/>
      <c r="T65" s="228"/>
      <c r="U65" s="228"/>
      <c r="V65" s="228"/>
      <c r="W65" s="228"/>
      <c r="X65" s="228"/>
      <c r="Y65" s="228"/>
      <c r="Z65" s="236"/>
    </row>
    <row r="66" spans="1:26" x14ac:dyDescent="0.2">
      <c r="A66" s="100" t="s">
        <v>1041</v>
      </c>
    </row>
    <row r="67" spans="1:26" x14ac:dyDescent="0.2">
      <c r="A67" s="100" t="s">
        <v>1042</v>
      </c>
    </row>
    <row r="68" spans="1:26" x14ac:dyDescent="0.2">
      <c r="A68" s="100"/>
    </row>
    <row r="69" spans="1:26" x14ac:dyDescent="0.2">
      <c r="A69" s="100"/>
    </row>
    <row r="75" spans="1:26" x14ac:dyDescent="0.2">
      <c r="C75" s="84"/>
      <c r="D75" s="84"/>
      <c r="E75" s="84"/>
      <c r="F75" s="84"/>
      <c r="G75" s="84"/>
      <c r="H75" s="84"/>
      <c r="I75" s="84"/>
      <c r="J75" s="84"/>
      <c r="K75" s="84"/>
      <c r="L75" s="84"/>
      <c r="M75" s="84"/>
      <c r="N75" s="84"/>
      <c r="O75" s="84"/>
      <c r="P75" s="84"/>
      <c r="Q75" s="84"/>
      <c r="R75" s="84"/>
      <c r="S75" s="84"/>
    </row>
    <row r="76" spans="1:26" x14ac:dyDescent="0.2">
      <c r="C76" s="84"/>
      <c r="D76" s="84"/>
      <c r="E76" s="84"/>
      <c r="F76" s="84"/>
      <c r="G76" s="84"/>
      <c r="H76" s="84"/>
      <c r="I76" s="84"/>
      <c r="J76" s="84"/>
      <c r="K76" s="84"/>
      <c r="L76" s="84"/>
      <c r="M76" s="84"/>
      <c r="N76" s="84"/>
      <c r="O76" s="84"/>
      <c r="P76" s="84"/>
      <c r="Q76" s="84"/>
      <c r="R76" s="84"/>
      <c r="S76" s="84"/>
    </row>
  </sheetData>
  <pageMargins left="0.74803149606299213" right="0.74803149606299213" top="0.59055118110236227" bottom="0.82677165354330717" header="0.51181102362204722" footer="0.51181102362204722"/>
  <pageSetup paperSize="9" scale="53"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1">
    <tabColor theme="6" tint="0.79998168889431442"/>
  </sheetPr>
  <dimension ref="A1:AJ176"/>
  <sheetViews>
    <sheetView view="pageBreakPreview" zoomScale="90" zoomScaleNormal="80" zoomScaleSheetLayoutView="90" workbookViewId="0">
      <pane xSplit="2" topLeftCell="C1" activePane="topRight" state="frozen"/>
      <selection activeCell="D107" sqref="D107"/>
      <selection pane="topRight" activeCell="A2" sqref="A2"/>
    </sheetView>
  </sheetViews>
  <sheetFormatPr defaultRowHeight="12.75" x14ac:dyDescent="0.2"/>
  <cols>
    <col min="1" max="1" width="4" style="1" customWidth="1"/>
    <col min="2" max="2" width="38.5703125" customWidth="1"/>
    <col min="3" max="9" width="9.28515625" customWidth="1"/>
    <col min="10" max="10" width="10" bestFit="1" customWidth="1"/>
    <col min="11" max="17" width="9.28515625" customWidth="1"/>
  </cols>
  <sheetData>
    <row r="1" spans="1:36" s="22" customFormat="1" ht="24.95" customHeight="1" x14ac:dyDescent="0.2">
      <c r="A1" s="48" t="str">
        <f>Index!A10</f>
        <v>Table 2c    Palau constant price GDP(P) production by industry, FY2000-FY2021</v>
      </c>
      <c r="R1"/>
      <c r="S1"/>
      <c r="T1"/>
      <c r="U1"/>
      <c r="V1"/>
      <c r="W1"/>
      <c r="X1"/>
      <c r="Y1"/>
      <c r="Z1"/>
    </row>
    <row r="2" spans="1:36" ht="20.100000000000001" customHeight="1" x14ac:dyDescent="0.2">
      <c r="A2" s="596" t="s">
        <v>2816</v>
      </c>
      <c r="B2" s="70"/>
      <c r="C2" s="33" t="str">
        <f>NAgni!C2</f>
        <v>FY00</v>
      </c>
      <c r="D2" s="33" t="str">
        <f>NAgni!D2</f>
        <v>FY01</v>
      </c>
      <c r="E2" s="33" t="str">
        <f>NAgni!E2</f>
        <v>FY02</v>
      </c>
      <c r="F2" s="33" t="str">
        <f>NAgni!F2</f>
        <v>FY03</v>
      </c>
      <c r="G2" s="33" t="str">
        <f>NAgni!G2</f>
        <v>FY04</v>
      </c>
      <c r="H2" s="33" t="str">
        <f>NAgni!H2</f>
        <v>FY05</v>
      </c>
      <c r="I2" s="33" t="str">
        <f>NAgni!I2</f>
        <v>FY06</v>
      </c>
      <c r="J2" s="33" t="str">
        <f>NAgni!J2</f>
        <v>FY07</v>
      </c>
      <c r="K2" s="33" t="str">
        <f>NAgni!K2</f>
        <v>FY08</v>
      </c>
      <c r="L2" s="33" t="str">
        <f>NAgni!L2</f>
        <v>FY09</v>
      </c>
      <c r="M2" s="33" t="str">
        <f>NAgni!M2</f>
        <v>FY10</v>
      </c>
      <c r="N2" s="33" t="str">
        <f>NAgni!N2</f>
        <v>FY11</v>
      </c>
      <c r="O2" s="33" t="str">
        <f>NAgni!O2</f>
        <v>FY12</v>
      </c>
      <c r="P2" s="33" t="str">
        <f>NAgni!P2</f>
        <v>FY13</v>
      </c>
      <c r="Q2" s="33" t="str">
        <f>NAgni!Q2</f>
        <v>FY14</v>
      </c>
      <c r="R2" s="33" t="str">
        <f>NAgni!R2</f>
        <v>FY15</v>
      </c>
      <c r="S2" s="33" t="str">
        <f>NAgni!S2</f>
        <v>FY16</v>
      </c>
      <c r="T2" s="33" t="str">
        <f>NAgni!T2</f>
        <v>FY17</v>
      </c>
      <c r="U2" s="33" t="str">
        <f>NAgni!U2</f>
        <v>FY18</v>
      </c>
      <c r="V2" s="33" t="str">
        <f>NAgni!V2</f>
        <v>FY19</v>
      </c>
      <c r="W2" s="33" t="str">
        <f>NAgni!W2</f>
        <v>FY20</v>
      </c>
      <c r="X2" s="33" t="str">
        <f>NAgni!X2</f>
        <v>FY21</v>
      </c>
      <c r="Y2" s="33" t="str">
        <f>NAgni!Y2</f>
        <v>FY22</v>
      </c>
      <c r="Z2" s="33" t="str">
        <f>NAgni!Z2</f>
        <v>FY23</v>
      </c>
      <c r="AA2" s="33" t="str">
        <f>NAgni!AA2</f>
        <v>FY24</v>
      </c>
      <c r="AB2" s="33" t="str">
        <f>NAgni!AB2</f>
        <v>FY25</v>
      </c>
      <c r="AC2" s="33" t="str">
        <f>NAgni!AC2</f>
        <v>FY26</v>
      </c>
      <c r="AD2" s="33" t="str">
        <f>NAgni!AD2</f>
        <v>FY27</v>
      </c>
      <c r="AE2" s="33" t="str">
        <f>NAgni!AE2</f>
        <v>FY28</v>
      </c>
      <c r="AF2" s="33" t="str">
        <f>NAgni!AF2</f>
        <v>FY29</v>
      </c>
      <c r="AG2" s="33" t="str">
        <f>NAgni!AG2</f>
        <v>FY30</v>
      </c>
      <c r="AH2" s="33" t="str">
        <f>NAgni!AH2</f>
        <v>FY31</v>
      </c>
      <c r="AI2" s="33" t="str">
        <f>NAgni!AI2</f>
        <v>FY32</v>
      </c>
      <c r="AJ2" s="33" t="str">
        <f>NAgni!AJ2</f>
        <v>FY33</v>
      </c>
    </row>
    <row r="3" spans="1:36" ht="20.100000000000001" customHeight="1" x14ac:dyDescent="0.2">
      <c r="A3" s="142" t="s">
        <v>271</v>
      </c>
      <c r="B3" s="143" t="s">
        <v>272</v>
      </c>
      <c r="C3" s="149">
        <v>4.5104692382812503</v>
      </c>
      <c r="D3" s="149">
        <v>4.7406416015625004</v>
      </c>
      <c r="E3" s="149">
        <v>4.9522202148437504</v>
      </c>
      <c r="F3" s="149">
        <v>5.1525419921875004</v>
      </c>
      <c r="G3" s="149">
        <v>5.1112802734375</v>
      </c>
      <c r="H3" s="149">
        <v>5.2898461914062498</v>
      </c>
      <c r="I3" s="149">
        <v>5.2938227539062499</v>
      </c>
      <c r="J3" s="149">
        <v>5.2182192382812502</v>
      </c>
      <c r="K3" s="149">
        <v>5.3528154296875003</v>
      </c>
      <c r="L3" s="149">
        <v>5.0645200195312503</v>
      </c>
      <c r="M3" s="149">
        <v>4.7463798828124997</v>
      </c>
      <c r="N3" s="149">
        <v>4.6739951171875003</v>
      </c>
      <c r="O3" s="149">
        <v>4.6029887695312501</v>
      </c>
      <c r="P3" s="149">
        <v>4.5725888671875001</v>
      </c>
      <c r="Q3" s="149">
        <v>4.4981264648437502</v>
      </c>
      <c r="R3" s="149">
        <v>4.516828125</v>
      </c>
      <c r="S3" s="149">
        <v>4.5757773437499996</v>
      </c>
      <c r="T3" s="149">
        <v>4.6311059570312496</v>
      </c>
      <c r="U3" s="149">
        <v>4.5108354492187503</v>
      </c>
      <c r="V3" s="149">
        <v>4.4264560546874998</v>
      </c>
      <c r="W3" s="149">
        <v>4.3251674804687497</v>
      </c>
      <c r="X3" s="149">
        <v>4.2804125976562499</v>
      </c>
    </row>
    <row r="4" spans="1:36" x14ac:dyDescent="0.2">
      <c r="A4" s="142" t="s">
        <v>273</v>
      </c>
      <c r="B4" s="143" t="s">
        <v>274</v>
      </c>
      <c r="C4" s="149">
        <v>5.2438872070312499</v>
      </c>
      <c r="D4" s="149">
        <v>4.9266699218749999</v>
      </c>
      <c r="E4" s="149">
        <v>5.0826166992187503</v>
      </c>
      <c r="F4" s="149">
        <v>5.0435849609375003</v>
      </c>
      <c r="G4" s="149">
        <v>5.4314335937499996</v>
      </c>
      <c r="H4" s="149">
        <v>6.5121494140624998</v>
      </c>
      <c r="I4" s="149">
        <v>7.4101914062500001</v>
      </c>
      <c r="J4" s="149">
        <v>6.2839492187500001</v>
      </c>
      <c r="K4" s="149">
        <v>6.4306840820312496</v>
      </c>
      <c r="L4" s="149">
        <v>5.7079638671874999</v>
      </c>
      <c r="M4" s="149">
        <v>5.4486435546875001</v>
      </c>
      <c r="N4" s="149">
        <v>5.2370175781250001</v>
      </c>
      <c r="O4" s="149">
        <v>4.9676791992187503</v>
      </c>
      <c r="P4" s="149">
        <v>5.4296909179687498</v>
      </c>
      <c r="Q4" s="149">
        <v>4.8483740234374997</v>
      </c>
      <c r="R4" s="149">
        <v>4.2846933593749998</v>
      </c>
      <c r="S4" s="149">
        <v>4.8848212890624998</v>
      </c>
      <c r="T4" s="149">
        <v>5.9125478515624996</v>
      </c>
      <c r="U4" s="149">
        <v>5.6179072265625001</v>
      </c>
      <c r="V4" s="149">
        <v>5.1405278320312497</v>
      </c>
      <c r="W4" s="149">
        <v>4.2711171874999998</v>
      </c>
      <c r="X4" s="149">
        <v>3.9900751953125</v>
      </c>
    </row>
    <row r="5" spans="1:36" x14ac:dyDescent="0.2">
      <c r="A5" s="142" t="s">
        <v>19</v>
      </c>
      <c r="B5" s="143" t="s">
        <v>275</v>
      </c>
      <c r="C5" s="149">
        <v>2.0860219726562499</v>
      </c>
      <c r="D5" s="149">
        <v>2.1288940429687502</v>
      </c>
      <c r="E5" s="149">
        <v>1.9243374023437501</v>
      </c>
      <c r="F5" s="149">
        <v>1.1003337402343749</v>
      </c>
      <c r="G5" s="149">
        <v>1.2111622314453125</v>
      </c>
      <c r="H5" s="149">
        <v>1.6115009765624999</v>
      </c>
      <c r="I5" s="149">
        <v>1.5210261230468749</v>
      </c>
      <c r="J5" s="149">
        <v>1.3053741455078125</v>
      </c>
      <c r="K5" s="149">
        <v>1.3440430908203125</v>
      </c>
      <c r="L5" s="149">
        <v>0.98700927734374999</v>
      </c>
      <c r="M5" s="149">
        <v>0.71936761474609379</v>
      </c>
      <c r="N5" s="149">
        <v>0.66527343750000001</v>
      </c>
      <c r="O5" s="149">
        <v>0.75668341064453126</v>
      </c>
      <c r="P5" s="149">
        <v>0.5487450561523437</v>
      </c>
      <c r="Q5" s="149">
        <v>0.70825256347656251</v>
      </c>
      <c r="R5" s="149">
        <v>1.1222833251953126</v>
      </c>
      <c r="S5" s="149">
        <v>1.2999700927734374</v>
      </c>
      <c r="T5" s="149">
        <v>1.60262060546875</v>
      </c>
      <c r="U5" s="149">
        <v>1.3603151855468749</v>
      </c>
      <c r="V5" s="149">
        <v>1.5208515625000001</v>
      </c>
      <c r="W5" s="149">
        <v>1.3218067626953125</v>
      </c>
      <c r="X5" s="149">
        <v>1.5011560058593749</v>
      </c>
    </row>
    <row r="6" spans="1:36" x14ac:dyDescent="0.2">
      <c r="A6" s="142" t="s">
        <v>20</v>
      </c>
      <c r="B6" s="143" t="s">
        <v>22</v>
      </c>
      <c r="C6" s="149">
        <v>6.0122363281249998</v>
      </c>
      <c r="D6" s="149">
        <v>7.7086640624999996</v>
      </c>
      <c r="E6" s="149">
        <v>11.081197265625001</v>
      </c>
      <c r="F6" s="149">
        <v>4.2578906249999999</v>
      </c>
      <c r="G6" s="149">
        <v>2.0677819824218751</v>
      </c>
      <c r="H6" s="149">
        <v>2.0748591308593749</v>
      </c>
      <c r="I6" s="149">
        <v>1.8559947509765624</v>
      </c>
      <c r="J6" s="149">
        <v>1.8405590820312501</v>
      </c>
      <c r="K6" s="149">
        <v>2.15245263671875</v>
      </c>
      <c r="L6" s="149">
        <v>1.8686898193359376</v>
      </c>
      <c r="M6" s="149">
        <v>1.732270263671875</v>
      </c>
      <c r="N6" s="149">
        <v>1.907913330078125</v>
      </c>
      <c r="O6" s="149">
        <v>2.2707534179687499</v>
      </c>
      <c r="P6" s="149">
        <v>2.4360717773437499</v>
      </c>
      <c r="Q6" s="149">
        <v>2.4643896484374999</v>
      </c>
      <c r="R6" s="149">
        <v>2.7294055175781251</v>
      </c>
      <c r="S6" s="149">
        <v>2.91630126953125</v>
      </c>
      <c r="T6" s="149">
        <v>2.90108837890625</v>
      </c>
      <c r="U6" s="149">
        <v>2.9353098144531251</v>
      </c>
      <c r="V6" s="149">
        <v>2.9234299316406251</v>
      </c>
      <c r="W6" s="149">
        <v>2.6526975097656251</v>
      </c>
      <c r="X6" s="149">
        <v>2.4363410644531251</v>
      </c>
    </row>
    <row r="7" spans="1:36" x14ac:dyDescent="0.2">
      <c r="A7" s="142" t="s">
        <v>21</v>
      </c>
      <c r="B7" s="53" t="s">
        <v>276</v>
      </c>
      <c r="C7" s="149">
        <v>5.5303183593750003</v>
      </c>
      <c r="D7" s="149">
        <v>7.0324218749999998</v>
      </c>
      <c r="E7" s="149">
        <v>5.5601386718750003</v>
      </c>
      <c r="F7" s="149">
        <v>6.1150683593749999</v>
      </c>
      <c r="G7" s="149">
        <v>5.7505175781249998</v>
      </c>
      <c r="H7" s="149">
        <v>5.1800292968750004</v>
      </c>
      <c r="I7" s="149">
        <v>6.2385234374999996</v>
      </c>
      <c r="J7" s="149">
        <v>5.6869218750000003</v>
      </c>
      <c r="K7" s="149">
        <v>6.3443613281250002</v>
      </c>
      <c r="L7" s="149">
        <v>4.38172265625</v>
      </c>
      <c r="M7" s="149">
        <v>4.5708945312499996</v>
      </c>
      <c r="N7" s="149">
        <v>4.0731132812500004</v>
      </c>
      <c r="O7" s="149">
        <v>4.2033505859374998</v>
      </c>
      <c r="P7" s="149">
        <v>4.5043583984374997</v>
      </c>
      <c r="Q7" s="149">
        <v>3.6982265624999999</v>
      </c>
      <c r="R7" s="149">
        <v>2.7348671874999999</v>
      </c>
      <c r="S7" s="149">
        <v>4.9392363281250002</v>
      </c>
      <c r="T7" s="149">
        <v>4.9630625000000004</v>
      </c>
      <c r="U7" s="149">
        <v>4.9832050781249997</v>
      </c>
      <c r="V7" s="149">
        <v>5.407453125</v>
      </c>
      <c r="W7" s="149">
        <v>5.9818339843750001</v>
      </c>
      <c r="X7" s="149">
        <v>6.4618115234375004</v>
      </c>
    </row>
    <row r="8" spans="1:36" x14ac:dyDescent="0.2">
      <c r="A8" s="142" t="s">
        <v>23</v>
      </c>
      <c r="B8" s="143" t="s">
        <v>277</v>
      </c>
      <c r="C8" s="149">
        <v>1.554725830078125</v>
      </c>
      <c r="D8" s="149">
        <v>1.6179206542968749</v>
      </c>
      <c r="E8" s="149">
        <v>1.629546875</v>
      </c>
      <c r="F8" s="149">
        <v>1.6718164062500001</v>
      </c>
      <c r="G8" s="149">
        <v>1.6830092773437499</v>
      </c>
      <c r="H8" s="149">
        <v>1.5521430664062501</v>
      </c>
      <c r="I8" s="149">
        <v>1.5940925292968751</v>
      </c>
      <c r="J8" s="149">
        <v>1.602482421875</v>
      </c>
      <c r="K8" s="149">
        <v>1.6444323730468751</v>
      </c>
      <c r="L8" s="149">
        <v>1.6192626953125</v>
      </c>
      <c r="M8" s="149">
        <v>1.518239501953125</v>
      </c>
      <c r="N8" s="149">
        <v>1.4119538574218751</v>
      </c>
      <c r="O8" s="149">
        <v>1.3456874999999999</v>
      </c>
      <c r="P8" s="149">
        <v>1.963459716796875</v>
      </c>
      <c r="Q8" s="149">
        <v>1.670205322265625</v>
      </c>
      <c r="R8" s="149">
        <v>2.7824362792968751</v>
      </c>
      <c r="S8" s="149">
        <v>3.1473293457031248</v>
      </c>
      <c r="T8" s="149">
        <v>3.3841499023437498</v>
      </c>
      <c r="U8" s="149">
        <v>2.23181787109375</v>
      </c>
      <c r="V8" s="149">
        <v>2.154865966796875</v>
      </c>
      <c r="W8" s="149">
        <v>2.3271496582031248</v>
      </c>
      <c r="X8" s="149">
        <v>1.5590412597656249</v>
      </c>
    </row>
    <row r="9" spans="1:36" x14ac:dyDescent="0.2">
      <c r="A9" s="142" t="s">
        <v>24</v>
      </c>
      <c r="B9" s="143" t="s">
        <v>25</v>
      </c>
      <c r="C9" s="149">
        <v>16.623591796875001</v>
      </c>
      <c r="D9" s="149">
        <v>23.897851562500001</v>
      </c>
      <c r="E9" s="149">
        <v>31.115501953125001</v>
      </c>
      <c r="F9" s="149">
        <v>26.77784765625</v>
      </c>
      <c r="G9" s="149">
        <v>26.431667968749998</v>
      </c>
      <c r="H9" s="149">
        <v>26.443556640625001</v>
      </c>
      <c r="I9" s="149">
        <v>22.746253906250001</v>
      </c>
      <c r="J9" s="149">
        <v>20.575908203125</v>
      </c>
      <c r="K9" s="149">
        <v>14.2846240234375</v>
      </c>
      <c r="L9" s="149">
        <v>10.053314453124999</v>
      </c>
      <c r="M9" s="149">
        <v>11.3659765625</v>
      </c>
      <c r="N9" s="149">
        <v>11.9482705078125</v>
      </c>
      <c r="O9" s="149">
        <v>10.6064541015625</v>
      </c>
      <c r="P9" s="149">
        <v>8.1689946289062494</v>
      </c>
      <c r="Q9" s="149">
        <v>9.1785039062500005</v>
      </c>
      <c r="R9" s="149">
        <v>14.034690429687499</v>
      </c>
      <c r="S9" s="149">
        <v>15.213494140625</v>
      </c>
      <c r="T9" s="149">
        <v>12.241876953125001</v>
      </c>
      <c r="U9" s="149">
        <v>13.103536132812501</v>
      </c>
      <c r="V9" s="149">
        <v>19.561044921874998</v>
      </c>
      <c r="W9" s="149">
        <v>17.797978515625001</v>
      </c>
      <c r="X9" s="149">
        <v>18.219888671875001</v>
      </c>
    </row>
    <row r="10" spans="1:36" x14ac:dyDescent="0.2">
      <c r="A10" s="142" t="s">
        <v>26</v>
      </c>
      <c r="B10" s="143" t="s">
        <v>278</v>
      </c>
      <c r="C10" s="149">
        <v>28.723859375</v>
      </c>
      <c r="D10" s="149">
        <v>29.402490234375001</v>
      </c>
      <c r="E10" s="149">
        <v>27.54054296875</v>
      </c>
      <c r="F10" s="149">
        <v>27.810162109375</v>
      </c>
      <c r="G10" s="149">
        <v>29.958160156249999</v>
      </c>
      <c r="H10" s="149">
        <v>36.130125</v>
      </c>
      <c r="I10" s="149">
        <v>36.053035156249997</v>
      </c>
      <c r="J10" s="149">
        <v>36.895183593749998</v>
      </c>
      <c r="K10" s="149">
        <v>32.182054687499999</v>
      </c>
      <c r="L10" s="149">
        <v>34.510117187500001</v>
      </c>
      <c r="M10" s="149">
        <v>32.917597656250003</v>
      </c>
      <c r="N10" s="149">
        <v>34.307261718749999</v>
      </c>
      <c r="O10" s="149">
        <v>37.059035156249998</v>
      </c>
      <c r="P10" s="149">
        <v>37.808687499999998</v>
      </c>
      <c r="Q10" s="149">
        <v>38.783246093750002</v>
      </c>
      <c r="R10" s="149">
        <v>43.163054687500001</v>
      </c>
      <c r="S10" s="149">
        <v>42.898117187499999</v>
      </c>
      <c r="T10" s="149">
        <v>42.970242187499998</v>
      </c>
      <c r="U10" s="149">
        <v>43.690273437499997</v>
      </c>
      <c r="V10" s="149">
        <v>41.032558593749997</v>
      </c>
      <c r="W10" s="149">
        <v>38.873632812499999</v>
      </c>
      <c r="X10" s="149">
        <v>36.472269531249999</v>
      </c>
    </row>
    <row r="11" spans="1:36" x14ac:dyDescent="0.2">
      <c r="A11" s="142" t="s">
        <v>27</v>
      </c>
      <c r="B11" s="143" t="s">
        <v>279</v>
      </c>
      <c r="C11" s="149">
        <v>11.578146484375001</v>
      </c>
      <c r="D11" s="149">
        <v>12.561634765625</v>
      </c>
      <c r="E11" s="149">
        <v>11.4455107421875</v>
      </c>
      <c r="F11" s="149">
        <v>11.354992187500001</v>
      </c>
      <c r="G11" s="149">
        <v>12.130361328125</v>
      </c>
      <c r="H11" s="149">
        <v>13.039078125</v>
      </c>
      <c r="I11" s="149">
        <v>12.560514648437501</v>
      </c>
      <c r="J11" s="149">
        <v>14.065962890625</v>
      </c>
      <c r="K11" s="149">
        <v>14.011468750000001</v>
      </c>
      <c r="L11" s="149">
        <v>12.9658740234375</v>
      </c>
      <c r="M11" s="149">
        <v>13.55485546875</v>
      </c>
      <c r="N11" s="149">
        <v>15.664710937500001</v>
      </c>
      <c r="O11" s="149">
        <v>16.463974609375001</v>
      </c>
      <c r="P11" s="149">
        <v>15.481359375</v>
      </c>
      <c r="Q11" s="149">
        <v>17.005101562499998</v>
      </c>
      <c r="R11" s="149">
        <v>18.488267578125001</v>
      </c>
      <c r="S11" s="149">
        <v>18.206394531250002</v>
      </c>
      <c r="T11" s="149">
        <v>17.126146484374999</v>
      </c>
      <c r="U11" s="149">
        <v>15.526875</v>
      </c>
      <c r="V11" s="149">
        <v>13.8612998046875</v>
      </c>
      <c r="W11" s="149">
        <v>8.3891035156249991</v>
      </c>
      <c r="X11" s="149">
        <v>1.0007188110351561</v>
      </c>
    </row>
    <row r="12" spans="1:36" x14ac:dyDescent="0.2">
      <c r="A12" s="142" t="s">
        <v>28</v>
      </c>
      <c r="B12" s="143" t="s">
        <v>280</v>
      </c>
      <c r="C12" s="149">
        <v>15.5432587890625</v>
      </c>
      <c r="D12" s="149">
        <v>14.919317382812499</v>
      </c>
      <c r="E12" s="149">
        <v>17.22509765625</v>
      </c>
      <c r="F12" s="149">
        <v>19.966138671875001</v>
      </c>
      <c r="G12" s="149">
        <v>23.817253906249999</v>
      </c>
      <c r="H12" s="149">
        <v>24.469314453125001</v>
      </c>
      <c r="I12" s="149">
        <v>23.542070312500002</v>
      </c>
      <c r="J12" s="149">
        <v>25.748751953125002</v>
      </c>
      <c r="K12" s="149">
        <v>24.443402343750002</v>
      </c>
      <c r="L12" s="149">
        <v>22.403171875000002</v>
      </c>
      <c r="M12" s="149">
        <v>23.413945312500001</v>
      </c>
      <c r="N12" s="149">
        <v>28.756630859375001</v>
      </c>
      <c r="O12" s="149">
        <v>31.340203124999999</v>
      </c>
      <c r="P12" s="149">
        <v>31.018806640625002</v>
      </c>
      <c r="Q12" s="149">
        <v>34.282699218749997</v>
      </c>
      <c r="R12" s="149">
        <v>39.974718750000001</v>
      </c>
      <c r="S12" s="149">
        <v>37.831394531249998</v>
      </c>
      <c r="T12" s="149">
        <v>33.643886718749997</v>
      </c>
      <c r="U12" s="149">
        <v>32.204240234375</v>
      </c>
      <c r="V12" s="149">
        <v>28.361996093750001</v>
      </c>
      <c r="W12" s="149">
        <v>16.689908203125</v>
      </c>
      <c r="X12" s="149">
        <v>5.8905185546874996</v>
      </c>
    </row>
    <row r="13" spans="1:36" x14ac:dyDescent="0.2">
      <c r="A13" s="142" t="s">
        <v>29</v>
      </c>
      <c r="B13" s="143" t="s">
        <v>281</v>
      </c>
      <c r="C13" s="149">
        <v>2.1534519042968752</v>
      </c>
      <c r="D13" s="149">
        <v>1.1193383789062501</v>
      </c>
      <c r="E13" s="149">
        <v>1.123195068359375</v>
      </c>
      <c r="F13" s="149">
        <v>0.73457983398437499</v>
      </c>
      <c r="G13" s="149">
        <v>1.5176097412109375</v>
      </c>
      <c r="H13" s="149">
        <v>1.243908447265625</v>
      </c>
      <c r="I13" s="149">
        <v>1.9801378173828126</v>
      </c>
      <c r="J13" s="149">
        <v>1.9965565185546874</v>
      </c>
      <c r="K13" s="149">
        <v>2.0298572998046875</v>
      </c>
      <c r="L13" s="149">
        <v>1.5603275146484374</v>
      </c>
      <c r="M13" s="149">
        <v>0.94604699707031248</v>
      </c>
      <c r="N13" s="149">
        <v>1.0333050537109374</v>
      </c>
      <c r="O13" s="149">
        <v>1.245009521484375</v>
      </c>
      <c r="P13" s="149">
        <v>1.0423063964843751</v>
      </c>
      <c r="Q13" s="149">
        <v>1.1939954833984374</v>
      </c>
      <c r="R13" s="149">
        <v>1.512350830078125</v>
      </c>
      <c r="S13" s="149">
        <v>2.6493745117187499</v>
      </c>
      <c r="T13" s="149">
        <v>2.4167426757812498</v>
      </c>
      <c r="U13" s="149">
        <v>4.8822739257812504</v>
      </c>
      <c r="V13" s="149">
        <v>9.8136953125000002</v>
      </c>
      <c r="W13" s="149">
        <v>15.766734375</v>
      </c>
      <c r="X13" s="149">
        <v>15.348200195312501</v>
      </c>
    </row>
    <row r="14" spans="1:36" x14ac:dyDescent="0.2">
      <c r="A14" s="142" t="s">
        <v>31</v>
      </c>
      <c r="B14" s="53" t="s">
        <v>30</v>
      </c>
      <c r="C14" s="149">
        <v>16.003092773437501</v>
      </c>
      <c r="D14" s="149">
        <v>16.0490185546875</v>
      </c>
      <c r="E14" s="149">
        <v>13.5953720703125</v>
      </c>
      <c r="F14" s="149">
        <v>14.3712080078125</v>
      </c>
      <c r="G14" s="149">
        <v>13.458737304687499</v>
      </c>
      <c r="H14" s="149">
        <v>14.785882812500001</v>
      </c>
      <c r="I14" s="149">
        <v>18.8238359375</v>
      </c>
      <c r="J14" s="149">
        <v>19.743619140625</v>
      </c>
      <c r="K14" s="149">
        <v>15.854578125</v>
      </c>
      <c r="L14" s="149">
        <v>12.800129882812501</v>
      </c>
      <c r="M14" s="149">
        <v>11.887770507812499</v>
      </c>
      <c r="N14" s="149">
        <v>9.8039316406250006</v>
      </c>
      <c r="O14" s="149">
        <v>5.8792934570312498</v>
      </c>
      <c r="P14" s="149">
        <v>7.8851069335937503</v>
      </c>
      <c r="Q14" s="149">
        <v>8.1947119140625002</v>
      </c>
      <c r="R14" s="149">
        <v>8.4054541015624995</v>
      </c>
      <c r="S14" s="149">
        <v>8.5843183593750005</v>
      </c>
      <c r="T14" s="149">
        <v>8.8748759765624996</v>
      </c>
      <c r="U14" s="149">
        <v>9.0642265625</v>
      </c>
      <c r="V14" s="149">
        <v>9.2563798828124995</v>
      </c>
      <c r="W14" s="149">
        <v>9.2709726562500006</v>
      </c>
      <c r="X14" s="149">
        <v>8.6099355468750005</v>
      </c>
    </row>
    <row r="15" spans="1:36" x14ac:dyDescent="0.2">
      <c r="A15" s="142" t="s">
        <v>32</v>
      </c>
      <c r="B15" s="143" t="s">
        <v>282</v>
      </c>
      <c r="C15" s="149">
        <v>17.305365234375</v>
      </c>
      <c r="D15" s="149">
        <v>17.918220703125002</v>
      </c>
      <c r="E15" s="149">
        <v>21.093636718749998</v>
      </c>
      <c r="F15" s="149">
        <v>23.054367187499999</v>
      </c>
      <c r="G15" s="149">
        <v>20.826994140625001</v>
      </c>
      <c r="H15" s="149">
        <v>19.753294921875</v>
      </c>
      <c r="I15" s="149">
        <v>19.342429687500001</v>
      </c>
      <c r="J15" s="149">
        <v>19.623738281249999</v>
      </c>
      <c r="K15" s="149">
        <v>20.586818359374998</v>
      </c>
      <c r="L15" s="149">
        <v>20.486644531250001</v>
      </c>
      <c r="M15" s="149">
        <v>19.836400390624998</v>
      </c>
      <c r="N15" s="149">
        <v>20.474910156250001</v>
      </c>
      <c r="O15" s="149">
        <v>20.024978515625001</v>
      </c>
      <c r="P15" s="149">
        <v>20.371281249999999</v>
      </c>
      <c r="Q15" s="149">
        <v>20.686375000000002</v>
      </c>
      <c r="R15" s="149">
        <v>22.622406250000001</v>
      </c>
      <c r="S15" s="149">
        <v>21.807710937500001</v>
      </c>
      <c r="T15" s="149">
        <v>22.450962890625</v>
      </c>
      <c r="U15" s="149">
        <v>22.354433593749999</v>
      </c>
      <c r="V15" s="149">
        <v>23.736669921874999</v>
      </c>
      <c r="W15" s="149">
        <v>23.696361328125001</v>
      </c>
      <c r="X15" s="149">
        <v>22.857564453125001</v>
      </c>
    </row>
    <row r="16" spans="1:36" x14ac:dyDescent="0.2">
      <c r="A16" s="142" t="s">
        <v>34</v>
      </c>
      <c r="B16" s="143" t="s">
        <v>283</v>
      </c>
      <c r="C16" s="149">
        <v>4.9421367187499996</v>
      </c>
      <c r="D16" s="149">
        <v>5.1288740234374997</v>
      </c>
      <c r="E16" s="149">
        <v>4.6508603515624998</v>
      </c>
      <c r="F16" s="149">
        <v>4.4410991210937496</v>
      </c>
      <c r="G16" s="149">
        <v>4.20252783203125</v>
      </c>
      <c r="H16" s="149">
        <v>4.0722521972656249</v>
      </c>
      <c r="I16" s="149">
        <v>4.9504868164062499</v>
      </c>
      <c r="J16" s="149">
        <v>4.51810107421875</v>
      </c>
      <c r="K16" s="149">
        <v>4.0007636718750001</v>
      </c>
      <c r="L16" s="149">
        <v>3.1945947265624999</v>
      </c>
      <c r="M16" s="149">
        <v>3.6509150390624998</v>
      </c>
      <c r="N16" s="149">
        <v>2.8940622558593749</v>
      </c>
      <c r="O16" s="149">
        <v>2.9001838378906251</v>
      </c>
      <c r="P16" s="149">
        <v>2.4865937499999999</v>
      </c>
      <c r="Q16" s="149">
        <v>2.7758281249999999</v>
      </c>
      <c r="R16" s="149">
        <v>3.7037536621093752</v>
      </c>
      <c r="S16" s="149">
        <v>4.4565610351562501</v>
      </c>
      <c r="T16" s="149">
        <v>3.229320068359375</v>
      </c>
      <c r="U16" s="149">
        <v>3.7920112304687499</v>
      </c>
      <c r="V16" s="149">
        <v>3.7124316406250002</v>
      </c>
      <c r="W16" s="149">
        <v>3.86574658203125</v>
      </c>
      <c r="X16" s="149">
        <v>3.8965859374999998</v>
      </c>
    </row>
    <row r="17" spans="1:36" x14ac:dyDescent="0.2">
      <c r="A17" s="142" t="s">
        <v>36</v>
      </c>
      <c r="B17" s="143" t="s">
        <v>284</v>
      </c>
      <c r="C17" s="149">
        <v>3.9135048828125001</v>
      </c>
      <c r="D17" s="149">
        <v>4.3813232421875004</v>
      </c>
      <c r="E17" s="149">
        <v>3.7624130859374998</v>
      </c>
      <c r="F17" s="149">
        <v>3.23558251953125</v>
      </c>
      <c r="G17" s="149">
        <v>3.82415576171875</v>
      </c>
      <c r="H17" s="149">
        <v>4.2152250976562504</v>
      </c>
      <c r="I17" s="149">
        <v>3.2322294921874999</v>
      </c>
      <c r="J17" s="149">
        <v>3.2973027343750001</v>
      </c>
      <c r="K17" s="149">
        <v>2.8584433593749998</v>
      </c>
      <c r="L17" s="149">
        <v>2.2961303710937502</v>
      </c>
      <c r="M17" s="149">
        <v>2.7096767578124998</v>
      </c>
      <c r="N17" s="149">
        <v>3.029992431640625</v>
      </c>
      <c r="O17" s="149">
        <v>3.3438361816406248</v>
      </c>
      <c r="P17" s="149">
        <v>3.5499802246093748</v>
      </c>
      <c r="Q17" s="149">
        <v>3.7398085937499999</v>
      </c>
      <c r="R17" s="149">
        <v>4.4027275390625</v>
      </c>
      <c r="S17" s="149">
        <v>5.2023144531250001</v>
      </c>
      <c r="T17" s="149">
        <v>4.9155244140625003</v>
      </c>
      <c r="U17" s="149">
        <v>4.8495009765625001</v>
      </c>
      <c r="V17" s="149">
        <v>4.6851137695312497</v>
      </c>
      <c r="W17" s="149">
        <v>3.8936196289062499</v>
      </c>
      <c r="X17" s="149">
        <v>2.8313395996093749</v>
      </c>
    </row>
    <row r="18" spans="1:36" x14ac:dyDescent="0.2">
      <c r="A18" s="142" t="s">
        <v>37</v>
      </c>
      <c r="B18" s="53" t="s">
        <v>33</v>
      </c>
      <c r="C18" s="149">
        <v>46.771628906250001</v>
      </c>
      <c r="D18" s="149">
        <v>49.196164062500003</v>
      </c>
      <c r="E18" s="149">
        <v>51.801429687499997</v>
      </c>
      <c r="F18" s="149">
        <v>51.261820312499999</v>
      </c>
      <c r="G18" s="149">
        <v>51.462238281250002</v>
      </c>
      <c r="H18" s="149">
        <v>48.83809765625</v>
      </c>
      <c r="I18" s="149">
        <v>50.019703124999999</v>
      </c>
      <c r="J18" s="149">
        <v>50.811445312499998</v>
      </c>
      <c r="K18" s="149">
        <v>50.369179687500001</v>
      </c>
      <c r="L18" s="149">
        <v>49.792113281250003</v>
      </c>
      <c r="M18" s="149">
        <v>39.979746093750002</v>
      </c>
      <c r="N18" s="149">
        <v>39.102953124999999</v>
      </c>
      <c r="O18" s="149">
        <v>39.017468749999999</v>
      </c>
      <c r="P18" s="149">
        <v>39.160257812499999</v>
      </c>
      <c r="Q18" s="149">
        <v>40.610101562499999</v>
      </c>
      <c r="R18" s="149">
        <v>39.821332031250002</v>
      </c>
      <c r="S18" s="149">
        <v>41.124484375000002</v>
      </c>
      <c r="T18" s="149">
        <v>43.258437499999999</v>
      </c>
      <c r="U18" s="149">
        <v>45.100433593749997</v>
      </c>
      <c r="V18" s="149">
        <v>45.372925781249997</v>
      </c>
      <c r="W18" s="149">
        <v>46.205429687500001</v>
      </c>
      <c r="X18" s="149">
        <v>46.46651953125</v>
      </c>
    </row>
    <row r="19" spans="1:36" x14ac:dyDescent="0.2">
      <c r="A19" s="142" t="s">
        <v>38</v>
      </c>
      <c r="B19" s="143" t="s">
        <v>35</v>
      </c>
      <c r="C19" s="149">
        <v>13.996998046874999</v>
      </c>
      <c r="D19" s="149">
        <v>13.96118359375</v>
      </c>
      <c r="E19" s="149">
        <v>13.6470400390625</v>
      </c>
      <c r="F19" s="149">
        <v>13.784394531249999</v>
      </c>
      <c r="G19" s="149">
        <v>14.3738505859375</v>
      </c>
      <c r="H19" s="149">
        <v>13.2842392578125</v>
      </c>
      <c r="I19" s="149">
        <v>13.535283203124999</v>
      </c>
      <c r="J19" s="149">
        <v>13.944216796875001</v>
      </c>
      <c r="K19" s="149">
        <v>14.1709921875</v>
      </c>
      <c r="L19" s="149">
        <v>13.964437500000001</v>
      </c>
      <c r="M19" s="149">
        <v>16.277599609374999</v>
      </c>
      <c r="N19" s="149">
        <v>15.772056640624999</v>
      </c>
      <c r="O19" s="149">
        <v>15.351060546875001</v>
      </c>
      <c r="P19" s="149">
        <v>14.40883203125</v>
      </c>
      <c r="Q19" s="149">
        <v>13.589396484374999</v>
      </c>
      <c r="R19" s="149">
        <v>12.3345576171875</v>
      </c>
      <c r="S19" s="149">
        <v>12.950466796875</v>
      </c>
      <c r="T19" s="149">
        <v>11.9269501953125</v>
      </c>
      <c r="U19" s="149">
        <v>11.832019531249999</v>
      </c>
      <c r="V19" s="149">
        <v>11.7849814453125</v>
      </c>
      <c r="W19" s="149">
        <v>11.4329140625</v>
      </c>
      <c r="X19" s="149">
        <v>11.328260742187499</v>
      </c>
    </row>
    <row r="20" spans="1:36" x14ac:dyDescent="0.2">
      <c r="A20" s="142" t="s">
        <v>40</v>
      </c>
      <c r="B20" s="143" t="s">
        <v>285</v>
      </c>
      <c r="C20" s="149">
        <v>5.8190253906249998</v>
      </c>
      <c r="D20" s="149">
        <v>6.0655332031249998</v>
      </c>
      <c r="E20" s="149">
        <v>6.0659174804687499</v>
      </c>
      <c r="F20" s="149">
        <v>6.12837890625</v>
      </c>
      <c r="G20" s="149">
        <v>6.0997416992187503</v>
      </c>
      <c r="H20" s="149">
        <v>5.6172348632812499</v>
      </c>
      <c r="I20" s="149">
        <v>5.9563891601562498</v>
      </c>
      <c r="J20" s="149">
        <v>5.9336743164062504</v>
      </c>
      <c r="K20" s="149">
        <v>5.8451245117187502</v>
      </c>
      <c r="L20" s="149">
        <v>5.6043969726562501</v>
      </c>
      <c r="M20" s="149">
        <v>7.6841875000000002</v>
      </c>
      <c r="N20" s="149">
        <v>7.8659838867187499</v>
      </c>
      <c r="O20" s="149">
        <v>7.7120410156250001</v>
      </c>
      <c r="P20" s="149">
        <v>7.9548081054687501</v>
      </c>
      <c r="Q20" s="149">
        <v>8.2857900390624994</v>
      </c>
      <c r="R20" s="149">
        <v>8.2375751953125</v>
      </c>
      <c r="S20" s="149">
        <v>8.1907968750000002</v>
      </c>
      <c r="T20" s="149">
        <v>8.2606933593750007</v>
      </c>
      <c r="U20" s="149">
        <v>8.2990029296875001</v>
      </c>
      <c r="V20" s="149">
        <v>8.2767910156249993</v>
      </c>
      <c r="W20" s="149">
        <v>8.4953994140625007</v>
      </c>
      <c r="X20" s="149">
        <v>8.7195292968750007</v>
      </c>
    </row>
    <row r="21" spans="1:36" x14ac:dyDescent="0.2">
      <c r="A21" s="142" t="s">
        <v>286</v>
      </c>
      <c r="B21" s="143" t="s">
        <v>287</v>
      </c>
      <c r="C21" s="149">
        <v>3.08833984375</v>
      </c>
      <c r="D21" s="149">
        <v>3.7714160156249998</v>
      </c>
      <c r="E21" s="149">
        <v>4.6240356445312498</v>
      </c>
      <c r="F21" s="149">
        <v>6.1663212890625001</v>
      </c>
      <c r="G21" s="149">
        <v>6.9736142578124998</v>
      </c>
      <c r="H21" s="149">
        <v>6.9866152343749999</v>
      </c>
      <c r="I21" s="149">
        <v>7.2821962890625</v>
      </c>
      <c r="J21" s="149">
        <v>8.4374531249999993</v>
      </c>
      <c r="K21" s="149">
        <v>7.0497539062500003</v>
      </c>
      <c r="L21" s="149">
        <v>7.2236699218749996</v>
      </c>
      <c r="M21" s="149">
        <v>7.4086777343749999</v>
      </c>
      <c r="N21" s="149">
        <v>8.8071572265625004</v>
      </c>
      <c r="O21" s="149">
        <v>9.5597314453125009</v>
      </c>
      <c r="P21" s="149">
        <v>8.5138671875000007</v>
      </c>
      <c r="Q21" s="149">
        <v>9.3632597656249992</v>
      </c>
      <c r="R21" s="149">
        <v>12.617193359374999</v>
      </c>
      <c r="S21" s="149">
        <v>11.498112304687499</v>
      </c>
      <c r="T21" s="149">
        <v>9.0681630859375009</v>
      </c>
      <c r="U21" s="149">
        <v>9.2506035156250004</v>
      </c>
      <c r="V21" s="149">
        <v>7.4843525390624999</v>
      </c>
      <c r="W21" s="149">
        <v>4.5257265625</v>
      </c>
      <c r="X21" s="149">
        <v>1.3809233398437499</v>
      </c>
    </row>
    <row r="22" spans="1:36" x14ac:dyDescent="0.2">
      <c r="A22" s="142" t="s">
        <v>288</v>
      </c>
      <c r="B22" s="53" t="s">
        <v>289</v>
      </c>
      <c r="C22" s="149">
        <v>2.033654296875</v>
      </c>
      <c r="D22" s="149">
        <v>2.196169189453125</v>
      </c>
      <c r="E22" s="149">
        <v>2.4977817382812502</v>
      </c>
      <c r="F22" s="149">
        <v>2.4866176757812499</v>
      </c>
      <c r="G22" s="149">
        <v>2.3317844238281249</v>
      </c>
      <c r="H22" s="149">
        <v>2.4049243164062499</v>
      </c>
      <c r="I22" s="149">
        <v>2.7787099609374999</v>
      </c>
      <c r="J22" s="149">
        <v>3.238255126953125</v>
      </c>
      <c r="K22" s="149">
        <v>3.3207297363281252</v>
      </c>
      <c r="L22" s="149">
        <v>3.136008056640625</v>
      </c>
      <c r="M22" s="149">
        <v>3.0552153320312501</v>
      </c>
      <c r="N22" s="149">
        <v>3.4888317871093748</v>
      </c>
      <c r="O22" s="149">
        <v>3.6270346679687502</v>
      </c>
      <c r="P22" s="149">
        <v>3.4472583007812498</v>
      </c>
      <c r="Q22" s="149">
        <v>3.7820910644531249</v>
      </c>
      <c r="R22" s="149">
        <v>3.8494577636718752</v>
      </c>
      <c r="S22" s="149">
        <v>4.1898930664062499</v>
      </c>
      <c r="T22" s="149">
        <v>4.2140249023437502</v>
      </c>
      <c r="U22" s="149">
        <v>4.1303769531250003</v>
      </c>
      <c r="V22" s="149">
        <v>3.898755859375</v>
      </c>
      <c r="W22" s="149">
        <v>3.4607321777343749</v>
      </c>
      <c r="X22" s="149">
        <v>3.4362241210937499</v>
      </c>
    </row>
    <row r="23" spans="1:36" x14ac:dyDescent="0.2">
      <c r="A23" s="142" t="s">
        <v>290</v>
      </c>
      <c r="B23" s="53" t="s">
        <v>39</v>
      </c>
      <c r="C23" s="149">
        <v>2.0784428710937499</v>
      </c>
      <c r="D23" s="149">
        <v>2.5886914062500002</v>
      </c>
      <c r="E23" s="149">
        <v>2.8289916992187498</v>
      </c>
      <c r="F23" s="149">
        <v>3.687207763671875</v>
      </c>
      <c r="G23" s="149">
        <v>4.7529560546875</v>
      </c>
      <c r="H23" s="149">
        <v>5.5253500976562497</v>
      </c>
      <c r="I23" s="149">
        <v>6.0418403320312501</v>
      </c>
      <c r="J23" s="149">
        <v>6.0496420898437497</v>
      </c>
      <c r="K23" s="149">
        <v>5.6767084960937497</v>
      </c>
      <c r="L23" s="149">
        <v>5.3443447265625004</v>
      </c>
      <c r="M23" s="149">
        <v>5.1446142578125</v>
      </c>
      <c r="N23" s="149">
        <v>4.7373520507812499</v>
      </c>
      <c r="O23" s="149">
        <v>4.1053930664062497</v>
      </c>
      <c r="P23" s="149">
        <v>3.5639367675781251</v>
      </c>
      <c r="Q23" s="149">
        <v>3.6372751464843751</v>
      </c>
      <c r="R23" s="149">
        <v>4.6718154296875003</v>
      </c>
      <c r="S23" s="149">
        <v>4.2380263671874996</v>
      </c>
      <c r="T23" s="149">
        <v>4.5423027343750002</v>
      </c>
      <c r="U23" s="149">
        <v>4.3160458984375003</v>
      </c>
      <c r="V23" s="149">
        <v>4.0570207519531252</v>
      </c>
      <c r="W23" s="149">
        <v>3.713734375</v>
      </c>
      <c r="X23" s="149">
        <v>3.4110183105468752</v>
      </c>
    </row>
    <row r="24" spans="1:36" x14ac:dyDescent="0.2">
      <c r="A24" s="43"/>
      <c r="B24" s="115" t="s">
        <v>213</v>
      </c>
      <c r="C24" s="149">
        <v>-5.7299873046874996</v>
      </c>
      <c r="D24" s="149">
        <v>-5.6693911132812502</v>
      </c>
      <c r="E24" s="149">
        <v>-4.6529257812499996</v>
      </c>
      <c r="F24" s="149">
        <v>-5.1607451171875001</v>
      </c>
      <c r="G24" s="149">
        <v>-4.8932045898437497</v>
      </c>
      <c r="H24" s="149">
        <v>-4.86632421875</v>
      </c>
      <c r="I24" s="149">
        <v>-5.9223637695312501</v>
      </c>
      <c r="J24" s="149">
        <v>-6.7342500000000003</v>
      </c>
      <c r="K24" s="149">
        <v>-6.0542861328124999</v>
      </c>
      <c r="L24" s="149">
        <v>-5.3243559570312504</v>
      </c>
      <c r="M24" s="149">
        <v>-5.1162231445312498</v>
      </c>
      <c r="N24" s="149">
        <v>-4.6261347656250003</v>
      </c>
      <c r="O24" s="149">
        <v>-2.989125</v>
      </c>
      <c r="P24" s="149">
        <v>-3.60641064453125</v>
      </c>
      <c r="Q24" s="149">
        <v>-3.8471865234374998</v>
      </c>
      <c r="R24" s="149">
        <v>-3.6614333496093749</v>
      </c>
      <c r="S24" s="149">
        <v>-3.8386738281250001</v>
      </c>
      <c r="T24" s="149">
        <v>-4.0841965332031247</v>
      </c>
      <c r="U24" s="149">
        <v>-4.5269096679687504</v>
      </c>
      <c r="V24" s="149">
        <v>-4.3461640624999998</v>
      </c>
      <c r="W24" s="149">
        <v>-4.3974140625000002</v>
      </c>
      <c r="X24" s="149">
        <v>-4.1846752929687501</v>
      </c>
    </row>
    <row r="25" spans="1:36" x14ac:dyDescent="0.2">
      <c r="A25" s="116"/>
      <c r="B25" s="117" t="s">
        <v>214</v>
      </c>
      <c r="C25" s="150">
        <v>209.78217187499999</v>
      </c>
      <c r="D25" s="150">
        <v>225.64304687500001</v>
      </c>
      <c r="E25" s="150">
        <v>238.594453125</v>
      </c>
      <c r="F25" s="150">
        <v>233.44120312499999</v>
      </c>
      <c r="G25" s="150">
        <v>238.52364062500001</v>
      </c>
      <c r="H25" s="150">
        <v>244.16329687499999</v>
      </c>
      <c r="I25" s="150">
        <v>246.83640625000001</v>
      </c>
      <c r="J25" s="150">
        <v>250.08306250000001</v>
      </c>
      <c r="K25" s="150">
        <v>233.899</v>
      </c>
      <c r="L25" s="150">
        <v>219.64009375000001</v>
      </c>
      <c r="M25" s="150">
        <v>213.45279687499999</v>
      </c>
      <c r="N25" s="150">
        <v>221.030546875</v>
      </c>
      <c r="O25" s="150">
        <v>223.39371875000001</v>
      </c>
      <c r="P25" s="150">
        <v>220.71057812500001</v>
      </c>
      <c r="Q25" s="150">
        <v>229.148578125</v>
      </c>
      <c r="R25" s="150">
        <v>252.34843749999999</v>
      </c>
      <c r="S25" s="150">
        <v>256.96621875</v>
      </c>
      <c r="T25" s="150">
        <v>248.45053125000001</v>
      </c>
      <c r="U25" s="150">
        <v>249.50832812499999</v>
      </c>
      <c r="V25" s="150">
        <v>252.12343749999999</v>
      </c>
      <c r="W25" s="150">
        <v>232.56035937499999</v>
      </c>
      <c r="X25" s="150">
        <v>205.91365625</v>
      </c>
    </row>
    <row r="26" spans="1:36" x14ac:dyDescent="0.2">
      <c r="A26" s="116"/>
      <c r="B26" s="115" t="s">
        <v>215</v>
      </c>
      <c r="C26" s="149">
        <v>22.5278125</v>
      </c>
      <c r="D26" s="149">
        <v>22.968917968749999</v>
      </c>
      <c r="E26" s="149">
        <v>22.361095703124999</v>
      </c>
      <c r="F26" s="149">
        <v>22.220191406249999</v>
      </c>
      <c r="G26" s="149">
        <v>26.03112890625</v>
      </c>
      <c r="H26" s="149">
        <v>28.461937500000001</v>
      </c>
      <c r="I26" s="149">
        <v>27.928144531249998</v>
      </c>
      <c r="J26" s="149">
        <v>27.998249999999999</v>
      </c>
      <c r="K26" s="149">
        <v>29.986177734375001</v>
      </c>
      <c r="L26" s="149">
        <v>27.677337890625001</v>
      </c>
      <c r="M26" s="149">
        <v>26.747736328125001</v>
      </c>
      <c r="N26" s="149">
        <v>28.915902343749998</v>
      </c>
      <c r="O26" s="149">
        <v>32.114273437500003</v>
      </c>
      <c r="P26" s="149">
        <v>31.296712890624999</v>
      </c>
      <c r="Q26" s="149">
        <v>34.106453125000002</v>
      </c>
      <c r="R26" s="149">
        <v>34.934964843750002</v>
      </c>
      <c r="S26" s="149">
        <v>34.75198828125</v>
      </c>
      <c r="T26" s="149">
        <v>33.172039062499998</v>
      </c>
      <c r="U26" s="149">
        <v>32.189732421875</v>
      </c>
      <c r="V26" s="149">
        <v>30.553367187500001</v>
      </c>
      <c r="W26" s="149">
        <v>29.413443359375002</v>
      </c>
      <c r="X26" s="149">
        <v>23.7400234375</v>
      </c>
    </row>
    <row r="27" spans="1:36" x14ac:dyDescent="0.2">
      <c r="A27" s="116"/>
      <c r="B27" s="115" t="s">
        <v>216</v>
      </c>
      <c r="C27" s="149">
        <v>-0.53947808837890621</v>
      </c>
      <c r="D27" s="149">
        <v>-0.57567181396484379</v>
      </c>
      <c r="E27" s="149">
        <v>-0.55245434570312502</v>
      </c>
      <c r="F27" s="149">
        <v>-0.57537097167968754</v>
      </c>
      <c r="G27" s="149">
        <v>-0.57560754394531255</v>
      </c>
      <c r="H27" s="149">
        <v>-0.59064154052734374</v>
      </c>
      <c r="I27" s="149">
        <v>-0.57913513183593746</v>
      </c>
      <c r="J27" s="149">
        <v>-0.58142962646484375</v>
      </c>
      <c r="K27" s="149">
        <v>-0.5513212890625</v>
      </c>
      <c r="L27" s="149">
        <v>-0.46159115600585937</v>
      </c>
      <c r="M27" s="149">
        <v>-0.47526992797851564</v>
      </c>
      <c r="N27" s="149">
        <v>-0.46981433105468751</v>
      </c>
      <c r="O27" s="149">
        <v>-0.44870745849609373</v>
      </c>
      <c r="P27" s="149">
        <v>-0.45767752075195312</v>
      </c>
      <c r="Q27" s="149">
        <v>-0.46950909423828124</v>
      </c>
      <c r="R27" s="149">
        <v>-1.2714455566406251</v>
      </c>
      <c r="S27" s="149">
        <v>-1.3134904785156249</v>
      </c>
      <c r="T27" s="149">
        <v>-1.3171110839843749</v>
      </c>
      <c r="U27" s="149">
        <v>-1.2920397949218749</v>
      </c>
      <c r="V27" s="149">
        <v>-1.217112060546875</v>
      </c>
      <c r="W27" s="149">
        <v>-1.214995361328125</v>
      </c>
      <c r="X27" s="149">
        <v>-1.1146424560546875</v>
      </c>
    </row>
    <row r="28" spans="1:36" s="4" customFormat="1" ht="20.100000000000001" customHeight="1" x14ac:dyDescent="0.2">
      <c r="A28" s="144"/>
      <c r="B28" s="145" t="s">
        <v>217</v>
      </c>
      <c r="C28" s="151">
        <v>229.34696875</v>
      </c>
      <c r="D28" s="151">
        <v>244.29340625</v>
      </c>
      <c r="E28" s="151">
        <v>256.76417187499999</v>
      </c>
      <c r="F28" s="151">
        <v>248.00796875</v>
      </c>
      <c r="G28" s="151">
        <v>258.11648437500003</v>
      </c>
      <c r="H28" s="151">
        <v>267.59449999999998</v>
      </c>
      <c r="I28" s="151">
        <v>267.59090624999999</v>
      </c>
      <c r="J28" s="151">
        <v>270.12590625000001</v>
      </c>
      <c r="K28" s="151">
        <v>255.89317187500001</v>
      </c>
      <c r="L28" s="151">
        <v>238.3998125</v>
      </c>
      <c r="M28" s="151">
        <v>234.248890625</v>
      </c>
      <c r="N28" s="151">
        <v>243.90853125000001</v>
      </c>
      <c r="O28" s="151">
        <v>248.45392187499999</v>
      </c>
      <c r="P28" s="151">
        <v>244.44537500000001</v>
      </c>
      <c r="Q28" s="151">
        <v>255.293546875</v>
      </c>
      <c r="R28" s="151">
        <v>279.87903125000003</v>
      </c>
      <c r="S28" s="151">
        <v>283.98428124999998</v>
      </c>
      <c r="T28" s="151">
        <v>274.0284375</v>
      </c>
      <c r="U28" s="151">
        <v>277.65578125000002</v>
      </c>
      <c r="V28" s="151">
        <v>281.45968749999997</v>
      </c>
      <c r="W28" s="151">
        <v>260.75879687499997</v>
      </c>
      <c r="X28" s="151">
        <v>228.09121875</v>
      </c>
    </row>
    <row r="29" spans="1:36" s="598" customFormat="1" ht="18.75" customHeight="1" x14ac:dyDescent="0.2">
      <c r="A29" s="597"/>
      <c r="B29" s="95" t="s">
        <v>1044</v>
      </c>
      <c r="C29" s="601">
        <v>-2.4235346679687502</v>
      </c>
      <c r="D29" s="601">
        <v>-3.74288720703125</v>
      </c>
      <c r="E29" s="601">
        <v>-3.6389277343750002</v>
      </c>
      <c r="F29" s="601">
        <v>-7.0780605468750002</v>
      </c>
      <c r="G29" s="601">
        <v>-5.8626708984375</v>
      </c>
      <c r="H29" s="601">
        <v>-4.4400991210937502</v>
      </c>
      <c r="I29" s="601">
        <v>-6.5945063476562504</v>
      </c>
      <c r="J29" s="601">
        <v>-7.3739814453125003</v>
      </c>
      <c r="K29" s="601">
        <v>-7.4406865234374999</v>
      </c>
      <c r="L29" s="601">
        <v>-8.4560214843750003</v>
      </c>
      <c r="M29" s="601">
        <v>-5.4763730468749996</v>
      </c>
      <c r="N29" s="601">
        <v>-5.5680986328125002</v>
      </c>
      <c r="O29" s="601">
        <v>-6.60535986328125</v>
      </c>
      <c r="P29" s="601">
        <v>-7.1042412109375004</v>
      </c>
      <c r="Q29" s="601">
        <v>-7.4919692382812499</v>
      </c>
      <c r="R29" s="601">
        <v>-6.1329238281249996</v>
      </c>
      <c r="S29" s="601">
        <v>-6.4204379882812503</v>
      </c>
      <c r="T29" s="601">
        <v>-6.2770195312499997</v>
      </c>
      <c r="U29" s="601">
        <v>-2.7502458496093749</v>
      </c>
      <c r="V29" s="601">
        <v>-5.3710937499999997E-6</v>
      </c>
      <c r="W29" s="601">
        <v>-3.5400390625000002E-6</v>
      </c>
      <c r="X29" s="601">
        <v>-0.44782122802734375</v>
      </c>
    </row>
    <row r="30" spans="1:36" s="108" customFormat="1" ht="19.5" customHeight="1" x14ac:dyDescent="0.2">
      <c r="A30" s="148" t="s">
        <v>291</v>
      </c>
      <c r="B30" s="126"/>
      <c r="C30" s="127"/>
      <c r="D30" s="127"/>
      <c r="E30" s="127"/>
      <c r="F30" s="127"/>
      <c r="G30" s="127"/>
      <c r="H30" s="127"/>
      <c r="I30" s="127"/>
      <c r="J30" s="127"/>
      <c r="K30" s="127"/>
      <c r="L30" s="127"/>
      <c r="M30" s="127"/>
      <c r="N30" s="127"/>
      <c r="O30" s="127"/>
      <c r="P30" s="127"/>
      <c r="Q30" s="127"/>
      <c r="R30" s="127"/>
      <c r="S30" s="127"/>
      <c r="T30" s="127"/>
      <c r="U30" s="127"/>
      <c r="V30" s="127"/>
      <c r="W30" s="127"/>
      <c r="X30" s="127"/>
      <c r="Y30" s="128"/>
      <c r="Z30" s="128"/>
      <c r="AA30" s="128"/>
      <c r="AB30" s="128"/>
      <c r="AC30" s="128"/>
      <c r="AD30" s="128"/>
      <c r="AE30" s="128"/>
      <c r="AF30" s="128"/>
      <c r="AG30" s="128"/>
      <c r="AH30" s="128"/>
      <c r="AI30" s="128"/>
      <c r="AJ30" s="128"/>
    </row>
    <row r="31" spans="1:36" s="22" customFormat="1" ht="24.95" customHeight="1" x14ac:dyDescent="0.2">
      <c r="A31" s="48" t="str">
        <f>Index!A11</f>
        <v>Table 2d    Palau constant price GDP(P) production by industry, contribution to change, FY2000-FY2021</v>
      </c>
      <c r="Y31"/>
      <c r="Z31"/>
    </row>
    <row r="32" spans="1:36" ht="20.100000000000001" customHeight="1" x14ac:dyDescent="0.2">
      <c r="A32" s="41"/>
      <c r="B32" s="70"/>
      <c r="C32" s="33" t="str">
        <f t="shared" ref="C32:T32" si="0">C2</f>
        <v>FY00</v>
      </c>
      <c r="D32" s="33" t="str">
        <f t="shared" si="0"/>
        <v>FY01</v>
      </c>
      <c r="E32" s="33" t="str">
        <f t="shared" si="0"/>
        <v>FY02</v>
      </c>
      <c r="F32" s="33" t="str">
        <f t="shared" si="0"/>
        <v>FY03</v>
      </c>
      <c r="G32" s="33" t="str">
        <f t="shared" si="0"/>
        <v>FY04</v>
      </c>
      <c r="H32" s="33" t="str">
        <f t="shared" si="0"/>
        <v>FY05</v>
      </c>
      <c r="I32" s="33" t="str">
        <f t="shared" si="0"/>
        <v>FY06</v>
      </c>
      <c r="J32" s="33" t="str">
        <f t="shared" si="0"/>
        <v>FY07</v>
      </c>
      <c r="K32" s="33" t="str">
        <f t="shared" si="0"/>
        <v>FY08</v>
      </c>
      <c r="L32" s="33" t="str">
        <f t="shared" si="0"/>
        <v>FY09</v>
      </c>
      <c r="M32" s="33" t="str">
        <f t="shared" si="0"/>
        <v>FY10</v>
      </c>
      <c r="N32" s="33" t="str">
        <f t="shared" si="0"/>
        <v>FY11</v>
      </c>
      <c r="O32" s="33" t="str">
        <f t="shared" si="0"/>
        <v>FY12</v>
      </c>
      <c r="P32" s="33" t="str">
        <f t="shared" si="0"/>
        <v>FY13</v>
      </c>
      <c r="Q32" s="33" t="str">
        <f t="shared" si="0"/>
        <v>FY14</v>
      </c>
      <c r="R32" s="33" t="str">
        <f t="shared" si="0"/>
        <v>FY15</v>
      </c>
      <c r="S32" s="33" t="str">
        <f t="shared" si="0"/>
        <v>FY16</v>
      </c>
      <c r="T32" s="33" t="str">
        <f t="shared" si="0"/>
        <v>FY17</v>
      </c>
      <c r="U32" s="33" t="str">
        <f t="shared" ref="U32:V32" si="1">U2</f>
        <v>FY18</v>
      </c>
      <c r="V32" s="33" t="str">
        <f t="shared" si="1"/>
        <v>FY19</v>
      </c>
      <c r="W32" s="33" t="str">
        <f t="shared" ref="W32:X32" si="2">W2</f>
        <v>FY20</v>
      </c>
      <c r="X32" s="33" t="str">
        <f t="shared" si="2"/>
        <v>FY21</v>
      </c>
    </row>
    <row r="33" spans="1:36" ht="20.100000000000001" customHeight="1" x14ac:dyDescent="0.2">
      <c r="A33" s="142" t="s">
        <v>271</v>
      </c>
      <c r="B33" s="143" t="s">
        <v>272</v>
      </c>
      <c r="C33" s="91"/>
      <c r="D33" s="91">
        <f t="shared" ref="D33:X33" si="3">(D3-C3)/(D$28-C$28)*D$58</f>
        <v>1.0035988900823432E-3</v>
      </c>
      <c r="E33" s="91">
        <f t="shared" si="3"/>
        <v>8.6608401155424219E-4</v>
      </c>
      <c r="F33" s="91">
        <f t="shared" si="3"/>
        <v>7.8017807500523235E-4</v>
      </c>
      <c r="G33" s="91">
        <f t="shared" si="3"/>
        <v>-1.6637255229324345E-4</v>
      </c>
      <c r="H33" s="91">
        <f t="shared" si="3"/>
        <v>6.9180361882398441E-4</v>
      </c>
      <c r="I33" s="91">
        <f t="shared" si="3"/>
        <v>1.4860404455242027E-5</v>
      </c>
      <c r="J33" s="91">
        <f t="shared" si="3"/>
        <v>-2.8253394961922035E-4</v>
      </c>
      <c r="K33" s="91">
        <f t="shared" si="3"/>
        <v>4.982720586661619E-4</v>
      </c>
      <c r="L33" s="91">
        <f t="shared" si="3"/>
        <v>-1.1266240831821729E-3</v>
      </c>
      <c r="M33" s="91">
        <f t="shared" si="3"/>
        <v>-1.3344814888172373E-3</v>
      </c>
      <c r="N33" s="91">
        <f t="shared" si="3"/>
        <v>-3.0900793353543513E-4</v>
      </c>
      <c r="O33" s="91">
        <f t="shared" si="3"/>
        <v>-2.9111875379000474E-4</v>
      </c>
      <c r="P33" s="91">
        <f t="shared" si="3"/>
        <v>-1.2235629896413758E-4</v>
      </c>
      <c r="Q33" s="91">
        <f t="shared" si="3"/>
        <v>-3.0461775905455307E-4</v>
      </c>
      <c r="R33" s="91">
        <f t="shared" si="3"/>
        <v>7.3255514622963359E-5</v>
      </c>
      <c r="S33" s="91">
        <f t="shared" si="3"/>
        <v>2.1062392022267468E-4</v>
      </c>
      <c r="T33" s="91">
        <f t="shared" si="3"/>
        <v>1.9482984423543722E-4</v>
      </c>
      <c r="U33" s="91">
        <f t="shared" si="3"/>
        <v>-4.3889790749362956E-4</v>
      </c>
      <c r="V33" s="91">
        <f t="shared" si="3"/>
        <v>-3.0389928908152364E-4</v>
      </c>
      <c r="W33" s="91">
        <f t="shared" si="3"/>
        <v>-3.5986885055697398E-4</v>
      </c>
      <c r="X33" s="91">
        <f t="shared" si="3"/>
        <v>-1.716332616535038E-4</v>
      </c>
      <c r="Y33" s="129"/>
      <c r="Z33" s="129"/>
      <c r="AA33" s="129"/>
      <c r="AB33" s="129"/>
      <c r="AC33" s="129"/>
      <c r="AD33" s="129"/>
      <c r="AE33" s="129"/>
      <c r="AF33" s="129"/>
      <c r="AG33" s="129"/>
      <c r="AH33" s="129"/>
      <c r="AI33" s="129"/>
      <c r="AJ33" s="129"/>
    </row>
    <row r="34" spans="1:36" x14ac:dyDescent="0.2">
      <c r="A34" s="142" t="s">
        <v>273</v>
      </c>
      <c r="B34" s="143" t="s">
        <v>274</v>
      </c>
      <c r="C34" s="91"/>
      <c r="D34" s="91">
        <f t="shared" ref="D34:X34" si="4">(D4-C4)/(D$28-C$28)*D$58</f>
        <v>-1.3831326696191609E-3</v>
      </c>
      <c r="E34" s="91">
        <f t="shared" si="4"/>
        <v>6.383585203448384E-4</v>
      </c>
      <c r="F34" s="91">
        <f t="shared" si="4"/>
        <v>-1.5201395894226131E-4</v>
      </c>
      <c r="G34" s="91">
        <f t="shared" si="4"/>
        <v>1.5638555275756633E-3</v>
      </c>
      <c r="H34" s="91">
        <f t="shared" si="4"/>
        <v>4.1869306523732094E-3</v>
      </c>
      <c r="I34" s="91">
        <f t="shared" si="4"/>
        <v>3.3559807551615684E-3</v>
      </c>
      <c r="J34" s="91">
        <f t="shared" si="4"/>
        <v>-4.2088208574912666E-3</v>
      </c>
      <c r="K34" s="91">
        <f t="shared" si="4"/>
        <v>5.4320914760929025E-4</v>
      </c>
      <c r="L34" s="91">
        <f t="shared" si="4"/>
        <v>-2.8243044140184711E-3</v>
      </c>
      <c r="M34" s="91">
        <f t="shared" si="4"/>
        <v>-1.0877538441855929E-3</v>
      </c>
      <c r="N34" s="91">
        <f t="shared" si="4"/>
        <v>-9.0342360212618375E-4</v>
      </c>
      <c r="O34" s="91">
        <f t="shared" si="4"/>
        <v>-1.1042597711770318E-3</v>
      </c>
      <c r="P34" s="91">
        <f t="shared" si="4"/>
        <v>1.8595468941015243E-3</v>
      </c>
      <c r="Q34" s="91">
        <f t="shared" si="4"/>
        <v>-2.3781055155216164E-3</v>
      </c>
      <c r="R34" s="91">
        <f t="shared" si="4"/>
        <v>-2.207970671262193E-3</v>
      </c>
      <c r="S34" s="91">
        <f t="shared" si="4"/>
        <v>2.1442404134643395E-3</v>
      </c>
      <c r="T34" s="91">
        <f t="shared" si="4"/>
        <v>3.6189558026814227E-3</v>
      </c>
      <c r="U34" s="91">
        <f t="shared" si="4"/>
        <v>-1.0752191549462766E-3</v>
      </c>
      <c r="V34" s="91">
        <f t="shared" si="4"/>
        <v>-1.7193209245710509E-3</v>
      </c>
      <c r="W34" s="91">
        <f t="shared" si="4"/>
        <v>-3.0889348746656648E-3</v>
      </c>
      <c r="X34" s="91">
        <f t="shared" si="4"/>
        <v>-1.0777852772584425E-3</v>
      </c>
    </row>
    <row r="35" spans="1:36" x14ac:dyDescent="0.2">
      <c r="A35" s="142" t="s">
        <v>19</v>
      </c>
      <c r="B35" s="143" t="s">
        <v>275</v>
      </c>
      <c r="C35" s="91"/>
      <c r="D35" s="91">
        <f t="shared" ref="D35:X35" si="5">(D5-C5)/(D$28-C$28)*D$58</f>
        <v>1.8693105274582031E-4</v>
      </c>
      <c r="E35" s="91">
        <f t="shared" si="5"/>
        <v>-8.3733999932714207E-4</v>
      </c>
      <c r="F35" s="91">
        <f t="shared" si="5"/>
        <v>-3.2091847398028873E-3</v>
      </c>
      <c r="G35" s="91">
        <f t="shared" si="5"/>
        <v>4.4687471845977853E-4</v>
      </c>
      <c r="H35" s="91">
        <f t="shared" si="5"/>
        <v>1.551000301614063E-3</v>
      </c>
      <c r="I35" s="91">
        <f t="shared" si="5"/>
        <v>-3.3810430900329749E-4</v>
      </c>
      <c r="J35" s="91">
        <f t="shared" si="5"/>
        <v>-8.059017421824683E-4</v>
      </c>
      <c r="K35" s="91">
        <f t="shared" si="5"/>
        <v>1.4315156161553825E-4</v>
      </c>
      <c r="L35" s="91">
        <f t="shared" si="5"/>
        <v>-1.3952455661887227E-3</v>
      </c>
      <c r="M35" s="91">
        <f t="shared" si="5"/>
        <v>-1.122658863658527E-3</v>
      </c>
      <c r="N35" s="91">
        <f t="shared" si="5"/>
        <v>-2.3092607654091757E-4</v>
      </c>
      <c r="O35" s="91">
        <f t="shared" si="5"/>
        <v>3.747715288024868E-4</v>
      </c>
      <c r="P35" s="91">
        <f t="shared" si="5"/>
        <v>-8.3692924999108484E-4</v>
      </c>
      <c r="Q35" s="91">
        <f t="shared" si="5"/>
        <v>6.5252822772457334E-4</v>
      </c>
      <c r="R35" s="91">
        <f t="shared" si="5"/>
        <v>1.6217831072771808E-3</v>
      </c>
      <c r="S35" s="91">
        <f t="shared" si="5"/>
        <v>6.3486988212206239E-4</v>
      </c>
      <c r="T35" s="91">
        <f t="shared" si="5"/>
        <v>1.0657298050552322E-3</v>
      </c>
      <c r="U35" s="91">
        <f t="shared" si="5"/>
        <v>-8.8423457847098164E-4</v>
      </c>
      <c r="V35" s="91">
        <f t="shared" si="5"/>
        <v>5.7818488860701222E-4</v>
      </c>
      <c r="W35" s="91">
        <f t="shared" si="5"/>
        <v>-7.0718759610890114E-4</v>
      </c>
      <c r="X35" s="91">
        <f t="shared" si="5"/>
        <v>6.8779747917780548E-4</v>
      </c>
    </row>
    <row r="36" spans="1:36" x14ac:dyDescent="0.2">
      <c r="A36" s="142" t="s">
        <v>20</v>
      </c>
      <c r="B36" s="143" t="s">
        <v>22</v>
      </c>
      <c r="C36" s="91"/>
      <c r="D36" s="91">
        <f t="shared" ref="D36:X36" si="6">(D6-C6)/(D$28-C$28)*D$58</f>
        <v>7.39677416981339E-3</v>
      </c>
      <c r="E36" s="91">
        <f t="shared" si="6"/>
        <v>1.3805256780748674E-2</v>
      </c>
      <c r="F36" s="91">
        <f t="shared" si="6"/>
        <v>-2.6574216296605363E-2</v>
      </c>
      <c r="G36" s="91">
        <f t="shared" si="6"/>
        <v>-8.8307994844545826E-3</v>
      </c>
      <c r="H36" s="91">
        <f t="shared" si="6"/>
        <v>2.7418428755669563E-5</v>
      </c>
      <c r="I36" s="91">
        <f t="shared" si="6"/>
        <v>-8.1789565885214614E-4</v>
      </c>
      <c r="J36" s="91">
        <f t="shared" si="6"/>
        <v>-5.7683832240888072E-5</v>
      </c>
      <c r="K36" s="91">
        <f t="shared" si="6"/>
        <v>1.154622890552542E-3</v>
      </c>
      <c r="L36" s="91">
        <f t="shared" si="6"/>
        <v>-1.1089112511428259E-3</v>
      </c>
      <c r="M36" s="91">
        <f t="shared" si="6"/>
        <v>-5.7223012985407624E-4</v>
      </c>
      <c r="N36" s="91">
        <f t="shared" si="6"/>
        <v>7.4981386651444277E-4</v>
      </c>
      <c r="O36" s="91">
        <f t="shared" si="6"/>
        <v>1.4876072027129076E-3</v>
      </c>
      <c r="P36" s="91">
        <f t="shared" si="6"/>
        <v>6.6538840734489777E-4</v>
      </c>
      <c r="Q36" s="91">
        <f t="shared" si="6"/>
        <v>1.158453952902563E-4</v>
      </c>
      <c r="R36" s="91">
        <f t="shared" si="6"/>
        <v>1.0380829142946791E-3</v>
      </c>
      <c r="S36" s="91">
        <f t="shared" si="6"/>
        <v>6.6777332734934758E-4</v>
      </c>
      <c r="T36" s="91">
        <f t="shared" si="6"/>
        <v>-5.3569481233391286E-5</v>
      </c>
      <c r="U36" s="91">
        <f t="shared" si="6"/>
        <v>1.2488278902394919E-4</v>
      </c>
      <c r="V36" s="91">
        <f t="shared" si="6"/>
        <v>-4.2786369363594493E-5</v>
      </c>
      <c r="W36" s="91">
        <f t="shared" si="6"/>
        <v>-9.618870264502795E-4</v>
      </c>
      <c r="X36" s="91">
        <f t="shared" si="6"/>
        <v>-8.2971868218971272E-4</v>
      </c>
    </row>
    <row r="37" spans="1:36" x14ac:dyDescent="0.2">
      <c r="A37" s="142" t="s">
        <v>21</v>
      </c>
      <c r="B37" s="53" t="s">
        <v>276</v>
      </c>
      <c r="C37" s="91"/>
      <c r="D37" s="91">
        <f t="shared" ref="D37:X37" si="7">(D7-C7)/(D$28-C$28)*D$58</f>
        <v>6.5494805700369585E-3</v>
      </c>
      <c r="E37" s="91">
        <f t="shared" si="7"/>
        <v>-6.0267005390162894E-3</v>
      </c>
      <c r="F37" s="91">
        <f t="shared" si="7"/>
        <v>2.1612426821377376E-3</v>
      </c>
      <c r="G37" s="91">
        <f t="shared" si="7"/>
        <v>-1.4699155962100544E-3</v>
      </c>
      <c r="H37" s="91">
        <f t="shared" si="7"/>
        <v>-2.2101970071046464E-3</v>
      </c>
      <c r="I37" s="91">
        <f t="shared" si="7"/>
        <v>3.9555900462248167E-3</v>
      </c>
      <c r="J37" s="91">
        <f t="shared" si="7"/>
        <v>-2.0613613901537225E-3</v>
      </c>
      <c r="K37" s="91">
        <f t="shared" si="7"/>
        <v>2.4338259971131517E-3</v>
      </c>
      <c r="L37" s="91">
        <f t="shared" si="7"/>
        <v>-7.6697578817527812E-3</v>
      </c>
      <c r="M37" s="91">
        <f t="shared" si="7"/>
        <v>7.9350681116831549E-4</v>
      </c>
      <c r="N37" s="91">
        <f t="shared" si="7"/>
        <v>-2.1250100637482971E-3</v>
      </c>
      <c r="O37" s="91">
        <f t="shared" si="7"/>
        <v>5.3395961190881851E-4</v>
      </c>
      <c r="P37" s="91">
        <f t="shared" si="7"/>
        <v>1.2115236911069576E-3</v>
      </c>
      <c r="Q37" s="91">
        <f t="shared" si="7"/>
        <v>-3.2977995019848479E-3</v>
      </c>
      <c r="R37" s="91">
        <f t="shared" si="7"/>
        <v>-3.7735359424172677E-3</v>
      </c>
      <c r="S37" s="91">
        <f t="shared" si="7"/>
        <v>7.8761496735922261E-3</v>
      </c>
      <c r="T37" s="91">
        <f t="shared" si="7"/>
        <v>8.389961504251444E-5</v>
      </c>
      <c r="U37" s="91">
        <f t="shared" si="7"/>
        <v>7.3505429979321932E-5</v>
      </c>
      <c r="V37" s="91">
        <f t="shared" si="7"/>
        <v>1.5279640314530558E-3</v>
      </c>
      <c r="W37" s="91">
        <f t="shared" si="7"/>
        <v>2.0407215842410823E-3</v>
      </c>
      <c r="X37" s="91">
        <f t="shared" si="7"/>
        <v>1.8406954810908536E-3</v>
      </c>
    </row>
    <row r="38" spans="1:36" x14ac:dyDescent="0.2">
      <c r="A38" s="142" t="s">
        <v>23</v>
      </c>
      <c r="B38" s="143" t="s">
        <v>277</v>
      </c>
      <c r="C38" s="91"/>
      <c r="D38" s="91">
        <f t="shared" ref="D38:X38" si="8">(D8-C8)/(D$28-C$28)*D$58</f>
        <v>2.7554244367465549E-4</v>
      </c>
      <c r="E38" s="91">
        <f t="shared" si="8"/>
        <v>4.7591217796632738E-5</v>
      </c>
      <c r="F38" s="91">
        <f t="shared" si="8"/>
        <v>1.6462394632915577E-4</v>
      </c>
      <c r="G38" s="91">
        <f t="shared" si="8"/>
        <v>4.513109457798383E-5</v>
      </c>
      <c r="H38" s="91">
        <f t="shared" si="8"/>
        <v>-5.0700446836775021E-4</v>
      </c>
      <c r="I38" s="91">
        <f t="shared" si="8"/>
        <v>1.567650414735932E-4</v>
      </c>
      <c r="J38" s="91">
        <f t="shared" si="8"/>
        <v>3.135342936611798E-5</v>
      </c>
      <c r="K38" s="91">
        <f t="shared" si="8"/>
        <v>1.5529777115509468E-4</v>
      </c>
      <c r="L38" s="91">
        <f t="shared" si="8"/>
        <v>-9.8360099059892369E-5</v>
      </c>
      <c r="M38" s="91">
        <f t="shared" si="8"/>
        <v>-4.2375533898280612E-4</v>
      </c>
      <c r="N38" s="91">
        <f t="shared" si="8"/>
        <v>-4.537295534150404E-4</v>
      </c>
      <c r="O38" s="91">
        <f t="shared" si="8"/>
        <v>-2.7168527924082369E-4</v>
      </c>
      <c r="P38" s="91">
        <f t="shared" si="8"/>
        <v>2.4864659496406853E-3</v>
      </c>
      <c r="Q38" s="91">
        <f t="shared" si="8"/>
        <v>-1.1996725016018399E-3</v>
      </c>
      <c r="R38" s="91">
        <f t="shared" si="8"/>
        <v>4.3566747794680236E-3</v>
      </c>
      <c r="S38" s="91">
        <f t="shared" si="8"/>
        <v>1.3037527848247796E-3</v>
      </c>
      <c r="T38" s="91">
        <f t="shared" si="8"/>
        <v>8.3392135507720164E-4</v>
      </c>
      <c r="U38" s="91">
        <f t="shared" si="8"/>
        <v>-4.2051549166315849E-3</v>
      </c>
      <c r="V38" s="91">
        <f t="shared" si="8"/>
        <v>-2.7714857565882026E-4</v>
      </c>
      <c r="W38" s="91">
        <f t="shared" si="8"/>
        <v>6.1210787568379465E-4</v>
      </c>
      <c r="X38" s="91">
        <f t="shared" si="8"/>
        <v>-2.9456662925381885E-3</v>
      </c>
    </row>
    <row r="39" spans="1:36" x14ac:dyDescent="0.2">
      <c r="A39" s="142" t="s">
        <v>24</v>
      </c>
      <c r="B39" s="143" t="s">
        <v>25</v>
      </c>
      <c r="C39" s="91"/>
      <c r="D39" s="91">
        <f t="shared" ref="D39:X39" si="9">(D9-C9)/(D$28-C$28)*D$58</f>
        <v>3.1717270148681635E-2</v>
      </c>
      <c r="E39" s="91">
        <f t="shared" si="9"/>
        <v>2.9545006970997621E-2</v>
      </c>
      <c r="F39" s="91">
        <f t="shared" si="9"/>
        <v>-1.689353411420148E-2</v>
      </c>
      <c r="G39" s="91">
        <f t="shared" si="9"/>
        <v>-1.3958409854522133E-3</v>
      </c>
      <c r="H39" s="91">
        <f t="shared" si="9"/>
        <v>4.6059328228453525E-5</v>
      </c>
      <c r="I39" s="91">
        <f t="shared" si="9"/>
        <v>-1.3816811385784384E-2</v>
      </c>
      <c r="J39" s="91">
        <f t="shared" si="9"/>
        <v>-8.1106855742598023E-3</v>
      </c>
      <c r="K39" s="91">
        <f t="shared" si="9"/>
        <v>-2.3290191848037531E-2</v>
      </c>
      <c r="L39" s="91">
        <f t="shared" si="9"/>
        <v>-1.6535453210058428E-2</v>
      </c>
      <c r="M39" s="91">
        <f t="shared" si="9"/>
        <v>5.5061373396633828E-3</v>
      </c>
      <c r="N39" s="91">
        <f t="shared" si="9"/>
        <v>2.4857916883144269E-3</v>
      </c>
      <c r="O39" s="91">
        <f t="shared" si="9"/>
        <v>-5.5013098532198466E-3</v>
      </c>
      <c r="P39" s="91">
        <f t="shared" si="9"/>
        <v>-9.810509144961543E-3</v>
      </c>
      <c r="Q39" s="91">
        <f t="shared" si="9"/>
        <v>4.1297949586640804E-3</v>
      </c>
      <c r="R39" s="91">
        <f t="shared" si="9"/>
        <v>1.9021971306682678E-2</v>
      </c>
      <c r="S39" s="91">
        <f t="shared" si="9"/>
        <v>4.2118328967793968E-3</v>
      </c>
      <c r="T39" s="91">
        <f t="shared" si="9"/>
        <v>-1.0464019960611822E-2</v>
      </c>
      <c r="U39" s="91">
        <f t="shared" si="9"/>
        <v>3.1444151838711889E-3</v>
      </c>
      <c r="V39" s="91">
        <f t="shared" si="9"/>
        <v>2.3257245932322756E-2</v>
      </c>
      <c r="W39" s="91">
        <f t="shared" si="9"/>
        <v>-6.2640103878108533E-3</v>
      </c>
      <c r="X39" s="91">
        <f t="shared" si="9"/>
        <v>1.6180092917526812E-3</v>
      </c>
    </row>
    <row r="40" spans="1:36" x14ac:dyDescent="0.2">
      <c r="A40" s="142" t="s">
        <v>26</v>
      </c>
      <c r="B40" s="143" t="s">
        <v>278</v>
      </c>
      <c r="C40" s="91"/>
      <c r="D40" s="91">
        <f t="shared" ref="D40:X40" si="10">(D10-C10)/(D$28-C$28)*D$58</f>
        <v>2.9589702583544654E-3</v>
      </c>
      <c r="E40" s="91">
        <f t="shared" si="10"/>
        <v>-7.6217663595863133E-3</v>
      </c>
      <c r="F40" s="91">
        <f t="shared" si="10"/>
        <v>1.0500652745129039E-3</v>
      </c>
      <c r="G40" s="91">
        <f t="shared" si="10"/>
        <v>8.6610041512023093E-3</v>
      </c>
      <c r="H40" s="91">
        <f t="shared" si="10"/>
        <v>2.3911548534742779E-2</v>
      </c>
      <c r="I40" s="91">
        <f t="shared" si="10"/>
        <v>-2.8808455984695647E-4</v>
      </c>
      <c r="J40" s="91">
        <f t="shared" si="10"/>
        <v>3.1471489420242331E-3</v>
      </c>
      <c r="K40" s="91">
        <f t="shared" si="10"/>
        <v>-1.7447896692618682E-2</v>
      </c>
      <c r="L40" s="91">
        <f t="shared" si="10"/>
        <v>9.0977906246643651E-3</v>
      </c>
      <c r="M40" s="91">
        <f t="shared" si="10"/>
        <v>-6.6800368446178872E-3</v>
      </c>
      <c r="N40" s="91">
        <f t="shared" si="10"/>
        <v>5.9324253736793816E-3</v>
      </c>
      <c r="O40" s="91">
        <f t="shared" si="10"/>
        <v>1.1281989290811287E-2</v>
      </c>
      <c r="P40" s="91">
        <f t="shared" si="10"/>
        <v>3.0172691100732881E-3</v>
      </c>
      <c r="Q40" s="91">
        <f t="shared" si="10"/>
        <v>3.9868154337139878E-3</v>
      </c>
      <c r="R40" s="91">
        <f t="shared" si="10"/>
        <v>1.7155970636008655E-2</v>
      </c>
      <c r="S40" s="91">
        <f t="shared" si="10"/>
        <v>-9.4661432411257687E-4</v>
      </c>
      <c r="T40" s="91">
        <f t="shared" si="10"/>
        <v>2.5397532455856593E-4</v>
      </c>
      <c r="U40" s="91">
        <f t="shared" si="10"/>
        <v>2.6275785701985609E-3</v>
      </c>
      <c r="V40" s="91">
        <f t="shared" si="10"/>
        <v>-9.5719773302936923E-3</v>
      </c>
      <c r="W40" s="91">
        <f t="shared" si="10"/>
        <v>-7.6704618001467691E-3</v>
      </c>
      <c r="X40" s="91">
        <f t="shared" si="10"/>
        <v>-9.2091362210155493E-3</v>
      </c>
    </row>
    <row r="41" spans="1:36" x14ac:dyDescent="0.2">
      <c r="A41" s="142" t="s">
        <v>27</v>
      </c>
      <c r="B41" s="143" t="s">
        <v>279</v>
      </c>
      <c r="C41" s="91"/>
      <c r="D41" s="91">
        <f t="shared" ref="D41:X41" si="11">(D11-C11)/(D$28-C$28)*D$58</f>
        <v>4.2882113795105394E-3</v>
      </c>
      <c r="E41" s="91">
        <f t="shared" si="11"/>
        <v>-4.568784890965516E-3</v>
      </c>
      <c r="F41" s="91">
        <f t="shared" si="11"/>
        <v>-3.5253576862571761E-4</v>
      </c>
      <c r="G41" s="91">
        <f t="shared" si="11"/>
        <v>3.1263880129859759E-3</v>
      </c>
      <c r="H41" s="91">
        <f t="shared" si="11"/>
        <v>3.5205686265073442E-3</v>
      </c>
      <c r="I41" s="91">
        <f t="shared" si="11"/>
        <v>-1.7883905557187325E-3</v>
      </c>
      <c r="J41" s="91">
        <f t="shared" si="11"/>
        <v>5.6259319992772979E-3</v>
      </c>
      <c r="K41" s="91">
        <f t="shared" si="11"/>
        <v>-2.0173607700760724E-4</v>
      </c>
      <c r="L41" s="91">
        <f t="shared" si="11"/>
        <v>-4.0860595024913675E-3</v>
      </c>
      <c r="M41" s="91">
        <f t="shared" si="11"/>
        <v>2.4705616969077919E-3</v>
      </c>
      <c r="N41" s="91">
        <f t="shared" si="11"/>
        <v>9.0068963106748976E-3</v>
      </c>
      <c r="O41" s="91">
        <f t="shared" si="11"/>
        <v>3.276899203889586E-3</v>
      </c>
      <c r="P41" s="91">
        <f t="shared" si="11"/>
        <v>-3.9549193949506836E-3</v>
      </c>
      <c r="Q41" s="91">
        <f t="shared" si="11"/>
        <v>6.2334670373697908E-3</v>
      </c>
      <c r="R41" s="91">
        <f t="shared" si="11"/>
        <v>5.8096494556174926E-3</v>
      </c>
      <c r="S41" s="91">
        <f t="shared" si="11"/>
        <v>-1.0071245624085976E-3</v>
      </c>
      <c r="T41" s="91">
        <f t="shared" si="11"/>
        <v>-3.8039008431034541E-3</v>
      </c>
      <c r="U41" s="91">
        <f t="shared" si="11"/>
        <v>-5.8361515285251858E-3</v>
      </c>
      <c r="V41" s="91">
        <f t="shared" si="11"/>
        <v>-5.9987052594911196E-3</v>
      </c>
      <c r="W41" s="91">
        <f t="shared" si="11"/>
        <v>-1.9442202674450484E-2</v>
      </c>
      <c r="X41" s="91">
        <f t="shared" si="11"/>
        <v>-2.8334172396613771E-2</v>
      </c>
    </row>
    <row r="42" spans="1:36" x14ac:dyDescent="0.2">
      <c r="A42" s="142" t="s">
        <v>28</v>
      </c>
      <c r="B42" s="143" t="s">
        <v>280</v>
      </c>
      <c r="C42" s="91"/>
      <c r="D42" s="91">
        <f t="shared" ref="D42:X42" si="12">(D12-C12)/(D$28-C$28)*D$58</f>
        <v>-2.720512983671168E-3</v>
      </c>
      <c r="E42" s="91">
        <f t="shared" si="12"/>
        <v>9.4385694187662985E-3</v>
      </c>
      <c r="F42" s="91">
        <f t="shared" si="12"/>
        <v>1.0675325126588996E-2</v>
      </c>
      <c r="G42" s="91">
        <f t="shared" si="12"/>
        <v>1.5528191508463391E-2</v>
      </c>
      <c r="H42" s="91">
        <f t="shared" si="12"/>
        <v>2.5262258954668964E-3</v>
      </c>
      <c r="I42" s="91">
        <f t="shared" si="12"/>
        <v>-3.4651091133209694E-3</v>
      </c>
      <c r="J42" s="91">
        <f t="shared" si="12"/>
        <v>8.2464747085364779E-3</v>
      </c>
      <c r="K42" s="91">
        <f t="shared" si="12"/>
        <v>-4.8323747525604093E-3</v>
      </c>
      <c r="L42" s="91">
        <f t="shared" si="12"/>
        <v>-7.9729773709891032E-3</v>
      </c>
      <c r="M42" s="91">
        <f t="shared" si="12"/>
        <v>4.2398248006172319E-3</v>
      </c>
      <c r="N42" s="91">
        <f t="shared" si="12"/>
        <v>2.2807730412810787E-2</v>
      </c>
      <c r="O42" s="91">
        <f t="shared" si="12"/>
        <v>1.0592381711228104E-2</v>
      </c>
      <c r="P42" s="91">
        <f t="shared" si="12"/>
        <v>-1.2935858768077524E-3</v>
      </c>
      <c r="Q42" s="91">
        <f t="shared" si="12"/>
        <v>1.3352236990063706E-2</v>
      </c>
      <c r="R42" s="91">
        <f t="shared" si="12"/>
        <v>2.2295978887539224E-2</v>
      </c>
      <c r="S42" s="91">
        <f t="shared" si="12"/>
        <v>-7.6580378643496486E-3</v>
      </c>
      <c r="T42" s="91">
        <f t="shared" si="12"/>
        <v>-1.4745561951767372E-2</v>
      </c>
      <c r="U42" s="91">
        <f t="shared" si="12"/>
        <v>-5.2536389927596181E-3</v>
      </c>
      <c r="V42" s="91">
        <f t="shared" si="12"/>
        <v>-1.3838156451586495E-2</v>
      </c>
      <c r="W42" s="91">
        <f t="shared" si="12"/>
        <v>-4.1469838875682674E-2</v>
      </c>
      <c r="X42" s="91">
        <f t="shared" si="12"/>
        <v>-4.1415245728466853E-2</v>
      </c>
    </row>
    <row r="43" spans="1:36" x14ac:dyDescent="0.2">
      <c r="A43" s="142" t="s">
        <v>29</v>
      </c>
      <c r="B43" s="143" t="s">
        <v>281</v>
      </c>
      <c r="C43" s="91"/>
      <c r="D43" s="91">
        <f t="shared" ref="D43:X43" si="13">(D13-C13)/(D$28-C$28)*D$58</f>
        <v>-4.508947866312815E-3</v>
      </c>
      <c r="E43" s="91">
        <f t="shared" si="13"/>
        <v>1.5787120546258695E-5</v>
      </c>
      <c r="F43" s="91">
        <f t="shared" si="13"/>
        <v>-1.5135103606440429E-3</v>
      </c>
      <c r="G43" s="91">
        <f t="shared" si="13"/>
        <v>3.1572772083621357E-3</v>
      </c>
      <c r="H43" s="91">
        <f t="shared" si="13"/>
        <v>-1.0603789781503063E-3</v>
      </c>
      <c r="I43" s="91">
        <f t="shared" si="13"/>
        <v>2.7512873774193599E-3</v>
      </c>
      <c r="J43" s="91">
        <f t="shared" si="13"/>
        <v>6.1357470632934427E-5</v>
      </c>
      <c r="K43" s="91">
        <f t="shared" si="13"/>
        <v>1.232787395785003E-4</v>
      </c>
      <c r="L43" s="91">
        <f t="shared" si="13"/>
        <v>-1.8348664081807092E-3</v>
      </c>
      <c r="M43" s="91">
        <f t="shared" si="13"/>
        <v>-2.5766820499413113E-3</v>
      </c>
      <c r="N43" s="91">
        <f t="shared" si="13"/>
        <v>3.7250147229219105E-4</v>
      </c>
      <c r="O43" s="91">
        <f t="shared" si="13"/>
        <v>8.6796663769192581E-4</v>
      </c>
      <c r="P43" s="91">
        <f t="shared" si="13"/>
        <v>-8.1585802095723013E-4</v>
      </c>
      <c r="Q43" s="91">
        <f t="shared" si="13"/>
        <v>6.205439023506265E-4</v>
      </c>
      <c r="R43" s="91">
        <f t="shared" si="13"/>
        <v>1.2470168187822025E-3</v>
      </c>
      <c r="S43" s="91">
        <f t="shared" si="13"/>
        <v>4.0625540132907785E-3</v>
      </c>
      <c r="T43" s="91">
        <f t="shared" si="13"/>
        <v>-8.191715221474088E-4</v>
      </c>
      <c r="U43" s="91">
        <f t="shared" si="13"/>
        <v>8.9973554295801599E-3</v>
      </c>
      <c r="V43" s="91">
        <f t="shared" si="13"/>
        <v>1.776091736508267E-2</v>
      </c>
      <c r="W43" s="91">
        <f t="shared" si="13"/>
        <v>2.1150592169615755E-2</v>
      </c>
      <c r="X43" s="91">
        <f t="shared" si="13"/>
        <v>-1.6050625509218487E-3</v>
      </c>
    </row>
    <row r="44" spans="1:36" x14ac:dyDescent="0.2">
      <c r="A44" s="142" t="s">
        <v>31</v>
      </c>
      <c r="B44" s="53" t="s">
        <v>30</v>
      </c>
      <c r="C44" s="91"/>
      <c r="D44" s="91">
        <f t="shared" ref="D44:X44" si="14">(D14-C14)/(D$28-C$28)*D$58</f>
        <v>2.0024586110863274E-4</v>
      </c>
      <c r="E44" s="91">
        <f t="shared" si="14"/>
        <v>-1.0043850638621159E-2</v>
      </c>
      <c r="F44" s="91">
        <f t="shared" si="14"/>
        <v>3.0215895459032318E-3</v>
      </c>
      <c r="G44" s="91">
        <f t="shared" si="14"/>
        <v>-3.6791991310763167E-3</v>
      </c>
      <c r="H44" s="91">
        <f t="shared" si="14"/>
        <v>5.1416534322712166E-3</v>
      </c>
      <c r="I44" s="91">
        <f t="shared" si="14"/>
        <v>1.5089821072548651E-2</v>
      </c>
      <c r="J44" s="91">
        <f t="shared" si="14"/>
        <v>3.4372737699302595E-3</v>
      </c>
      <c r="K44" s="91">
        <f t="shared" si="14"/>
        <v>-1.4397141946191995E-2</v>
      </c>
      <c r="L44" s="91">
        <f t="shared" si="14"/>
        <v>-1.1936419482421953E-2</v>
      </c>
      <c r="M44" s="91">
        <f t="shared" si="14"/>
        <v>-3.8270138110951747E-3</v>
      </c>
      <c r="N44" s="91">
        <f t="shared" si="14"/>
        <v>-8.8958323842115265E-3</v>
      </c>
      <c r="O44" s="91">
        <f t="shared" si="14"/>
        <v>-1.6090614639350655E-2</v>
      </c>
      <c r="P44" s="91">
        <f t="shared" si="14"/>
        <v>8.0731809803012335E-3</v>
      </c>
      <c r="Q44" s="91">
        <f t="shared" si="14"/>
        <v>1.2665610076228679E-3</v>
      </c>
      <c r="R44" s="91">
        <f t="shared" si="14"/>
        <v>8.2548967680403425E-4</v>
      </c>
      <c r="S44" s="91">
        <f t="shared" si="14"/>
        <v>6.3907702200359355E-4</v>
      </c>
      <c r="T44" s="91">
        <f t="shared" si="14"/>
        <v>1.0231468301997763E-3</v>
      </c>
      <c r="U44" s="91">
        <f t="shared" si="14"/>
        <v>6.9098881731024652E-4</v>
      </c>
      <c r="V44" s="91">
        <f t="shared" si="14"/>
        <v>6.9205589542356517E-4</v>
      </c>
      <c r="W44" s="91">
        <f t="shared" si="14"/>
        <v>5.1846762025205074E-5</v>
      </c>
      <c r="X44" s="91">
        <f t="shared" si="14"/>
        <v>-2.5350519993842489E-3</v>
      </c>
    </row>
    <row r="45" spans="1:36" x14ac:dyDescent="0.2">
      <c r="A45" s="142" t="s">
        <v>32</v>
      </c>
      <c r="B45" s="143" t="s">
        <v>282</v>
      </c>
      <c r="C45" s="91"/>
      <c r="D45" s="91">
        <f t="shared" ref="D45:X45" si="15">(D15-C15)/(D$28-C$28)*D$58</f>
        <v>2.6721760138807226E-3</v>
      </c>
      <c r="E45" s="91">
        <f t="shared" si="15"/>
        <v>1.2998369724213539E-2</v>
      </c>
      <c r="F45" s="91">
        <f t="shared" si="15"/>
        <v>7.6363086579873006E-3</v>
      </c>
      <c r="G45" s="91">
        <f t="shared" si="15"/>
        <v>-8.9810543512021789E-3</v>
      </c>
      <c r="H45" s="91">
        <f t="shared" si="15"/>
        <v>-4.1597467955207914E-3</v>
      </c>
      <c r="I45" s="91">
        <f t="shared" si="15"/>
        <v>-1.5354023882210117E-3</v>
      </c>
      <c r="J45" s="91">
        <f t="shared" si="15"/>
        <v>1.0512636535083871E-3</v>
      </c>
      <c r="K45" s="91">
        <f t="shared" si="15"/>
        <v>3.5653006832809084E-3</v>
      </c>
      <c r="L45" s="91">
        <f t="shared" si="15"/>
        <v>-3.9146737441642711E-4</v>
      </c>
      <c r="M45" s="91">
        <f t="shared" si="15"/>
        <v>-2.7275362921059397E-3</v>
      </c>
      <c r="N45" s="91">
        <f t="shared" si="15"/>
        <v>2.725774981991988E-3</v>
      </c>
      <c r="O45" s="91">
        <f t="shared" si="15"/>
        <v>-1.8446736500734901E-3</v>
      </c>
      <c r="P45" s="91">
        <f t="shared" si="15"/>
        <v>1.3938308228808171E-3</v>
      </c>
      <c r="Q45" s="91">
        <f t="shared" si="15"/>
        <v>1.2890149793179865E-3</v>
      </c>
      <c r="R45" s="91">
        <f t="shared" si="15"/>
        <v>7.5835495009513232E-3</v>
      </c>
      <c r="S45" s="91">
        <f t="shared" si="15"/>
        <v>-2.9108837087987384E-3</v>
      </c>
      <c r="T45" s="91">
        <f t="shared" si="15"/>
        <v>2.2650970338697193E-3</v>
      </c>
      <c r="U45" s="91">
        <f t="shared" si="15"/>
        <v>-3.5226014407720369E-4</v>
      </c>
      <c r="V45" s="91">
        <f t="shared" si="15"/>
        <v>4.9782371607830205E-3</v>
      </c>
      <c r="W45" s="91">
        <f t="shared" si="15"/>
        <v>-1.4321267144161824E-4</v>
      </c>
      <c r="X45" s="91">
        <f t="shared" si="15"/>
        <v>-3.2167538930703613E-3</v>
      </c>
    </row>
    <row r="46" spans="1:36" x14ac:dyDescent="0.2">
      <c r="A46" s="142" t="s">
        <v>34</v>
      </c>
      <c r="B46" s="143" t="s">
        <v>283</v>
      </c>
      <c r="C46" s="91"/>
      <c r="D46" s="91">
        <f t="shared" ref="D46:X46" si="16">(D16-C16)/(D$28-C$28)*D$58</f>
        <v>8.142130925264296E-4</v>
      </c>
      <c r="E46" s="91">
        <f t="shared" si="16"/>
        <v>-1.9567195005902871E-3</v>
      </c>
      <c r="F46" s="91">
        <f t="shared" si="16"/>
        <v>-8.1694119914388981E-4</v>
      </c>
      <c r="G46" s="91">
        <f t="shared" si="16"/>
        <v>-9.6195009484952281E-4</v>
      </c>
      <c r="H46" s="91">
        <f t="shared" si="16"/>
        <v>-5.0471644645661668E-4</v>
      </c>
      <c r="I46" s="91">
        <f t="shared" si="16"/>
        <v>3.2819606499394278E-3</v>
      </c>
      <c r="J46" s="91">
        <f t="shared" si="16"/>
        <v>-1.6158461744717684E-3</v>
      </c>
      <c r="K46" s="91">
        <f t="shared" si="16"/>
        <v>-1.9151713714750374E-3</v>
      </c>
      <c r="L46" s="91">
        <f t="shared" si="16"/>
        <v>-3.1504121012900723E-3</v>
      </c>
      <c r="M46" s="91">
        <f t="shared" si="16"/>
        <v>1.9140967759779565E-3</v>
      </c>
      <c r="N46" s="91">
        <f t="shared" si="16"/>
        <v>-3.2309770227033491E-3</v>
      </c>
      <c r="O46" s="91">
        <f t="shared" si="16"/>
        <v>2.5097859430655535E-5</v>
      </c>
      <c r="P46" s="91">
        <f t="shared" si="16"/>
        <v>-1.6646550988988077E-3</v>
      </c>
      <c r="Q46" s="91">
        <f t="shared" si="16"/>
        <v>1.1832270297607382E-3</v>
      </c>
      <c r="R46" s="91">
        <f t="shared" si="16"/>
        <v>3.6347394929011579E-3</v>
      </c>
      <c r="S46" s="91">
        <f t="shared" si="16"/>
        <v>2.6897598211794347E-3</v>
      </c>
      <c r="T46" s="91">
        <f t="shared" si="16"/>
        <v>-4.3215101955466984E-3</v>
      </c>
      <c r="U46" s="91">
        <f t="shared" si="16"/>
        <v>2.0534042643270299E-3</v>
      </c>
      <c r="V46" s="91">
        <f t="shared" si="16"/>
        <v>-2.8661240002093136E-4</v>
      </c>
      <c r="W46" s="91">
        <f t="shared" si="16"/>
        <v>5.4471367735832411E-4</v>
      </c>
      <c r="X46" s="91">
        <f t="shared" si="16"/>
        <v>1.1826774719908412E-4</v>
      </c>
    </row>
    <row r="47" spans="1:36" x14ac:dyDescent="0.2">
      <c r="A47" s="142" t="s">
        <v>36</v>
      </c>
      <c r="B47" s="143" t="s">
        <v>284</v>
      </c>
      <c r="C47" s="91"/>
      <c r="D47" s="91">
        <f t="shared" ref="D47:X47" si="17">(D17-C17)/(D$28-C$28)*D$58</f>
        <v>2.0397843578431859E-3</v>
      </c>
      <c r="E47" s="91">
        <f t="shared" si="17"/>
        <v>-2.5334705743823198E-3</v>
      </c>
      <c r="F47" s="91">
        <f t="shared" si="17"/>
        <v>-2.0518071604737989E-3</v>
      </c>
      <c r="G47" s="91">
        <f t="shared" si="17"/>
        <v>2.3732029464779082E-3</v>
      </c>
      <c r="H47" s="91">
        <f t="shared" si="17"/>
        <v>1.5150885728372986E-3</v>
      </c>
      <c r="I47" s="91">
        <f t="shared" si="17"/>
        <v>-3.6734522027481618E-3</v>
      </c>
      <c r="J47" s="91">
        <f t="shared" si="17"/>
        <v>2.4318181473141764E-4</v>
      </c>
      <c r="K47" s="91">
        <f t="shared" si="17"/>
        <v>-1.6246474878786282E-3</v>
      </c>
      <c r="L47" s="91">
        <f t="shared" si="17"/>
        <v>-2.1974521014415001E-3</v>
      </c>
      <c r="M47" s="91">
        <f t="shared" si="17"/>
        <v>1.7346758052452292E-3</v>
      </c>
      <c r="N47" s="91">
        <f t="shared" si="17"/>
        <v>1.3674159692858747E-3</v>
      </c>
      <c r="O47" s="91">
        <f t="shared" si="17"/>
        <v>1.2867272349662883E-3</v>
      </c>
      <c r="P47" s="91">
        <f t="shared" si="17"/>
        <v>8.2970734135749821E-4</v>
      </c>
      <c r="Q47" s="91">
        <f t="shared" si="17"/>
        <v>7.7656764477799991E-4</v>
      </c>
      <c r="R47" s="91">
        <f t="shared" si="17"/>
        <v>2.5966929185134743E-3</v>
      </c>
      <c r="S47" s="91">
        <f t="shared" si="17"/>
        <v>2.8569018210881005E-3</v>
      </c>
      <c r="T47" s="91">
        <f t="shared" si="17"/>
        <v>-1.0098799757512988E-3</v>
      </c>
      <c r="U47" s="91">
        <f t="shared" si="17"/>
        <v>-2.4093644478047991E-4</v>
      </c>
      <c r="V47" s="91">
        <f t="shared" si="17"/>
        <v>-5.9205396801457534E-4</v>
      </c>
      <c r="W47" s="91">
        <f t="shared" si="17"/>
        <v>-2.8121048085260861E-3</v>
      </c>
      <c r="X47" s="91">
        <f t="shared" si="17"/>
        <v>-4.0738032312907946E-3</v>
      </c>
    </row>
    <row r="48" spans="1:36" x14ac:dyDescent="0.2">
      <c r="A48" s="142" t="s">
        <v>37</v>
      </c>
      <c r="B48" s="53" t="s">
        <v>33</v>
      </c>
      <c r="C48" s="91"/>
      <c r="D48" s="91">
        <f t="shared" ref="D48:X48" si="18">(D18-C18)/(D$28-C$28)*D$58</f>
        <v>1.057147242653496E-2</v>
      </c>
      <c r="E48" s="91">
        <f t="shared" si="18"/>
        <v>1.0664494244817529E-2</v>
      </c>
      <c r="F48" s="91">
        <f t="shared" si="18"/>
        <v>-2.1015758197864736E-3</v>
      </c>
      <c r="G48" s="91">
        <f t="shared" si="18"/>
        <v>8.0811100449772557E-4</v>
      </c>
      <c r="H48" s="91">
        <f t="shared" si="18"/>
        <v>-1.0166497623559607E-2</v>
      </c>
      <c r="I48" s="91">
        <f t="shared" si="18"/>
        <v>4.415656781994585E-3</v>
      </c>
      <c r="J48" s="91">
        <f t="shared" si="18"/>
        <v>2.9587783777685526E-3</v>
      </c>
      <c r="K48" s="91">
        <f t="shared" si="18"/>
        <v>-1.6372573483962075E-3</v>
      </c>
      <c r="L48" s="91">
        <f t="shared" si="18"/>
        <v>-2.2551066994936694E-3</v>
      </c>
      <c r="M48" s="91">
        <f t="shared" si="18"/>
        <v>-4.1159290708334718E-2</v>
      </c>
      <c r="N48" s="91">
        <f t="shared" si="18"/>
        <v>-3.7429973154221976E-3</v>
      </c>
      <c r="O48" s="91">
        <f t="shared" si="18"/>
        <v>-3.5047718323710911E-4</v>
      </c>
      <c r="P48" s="91">
        <f t="shared" si="18"/>
        <v>5.7471043895148896E-4</v>
      </c>
      <c r="Q48" s="91">
        <f t="shared" si="18"/>
        <v>5.9311563984387056E-3</v>
      </c>
      <c r="R48" s="91">
        <f t="shared" si="18"/>
        <v>-3.0896571452948018E-3</v>
      </c>
      <c r="S48" s="91">
        <f t="shared" si="18"/>
        <v>4.656127105806528E-3</v>
      </c>
      <c r="T48" s="91">
        <f t="shared" si="18"/>
        <v>7.5143353554889738E-3</v>
      </c>
      <c r="U48" s="91">
        <f t="shared" si="18"/>
        <v>6.7219158367459288E-3</v>
      </c>
      <c r="V48" s="91">
        <f t="shared" si="18"/>
        <v>9.8140289488388827E-4</v>
      </c>
      <c r="W48" s="91">
        <f t="shared" si="18"/>
        <v>2.9578086781966019E-3</v>
      </c>
      <c r="X48" s="91">
        <f t="shared" si="18"/>
        <v>1.0012695520878571E-3</v>
      </c>
    </row>
    <row r="49" spans="1:36" x14ac:dyDescent="0.2">
      <c r="A49" s="142" t="s">
        <v>38</v>
      </c>
      <c r="B49" s="143" t="s">
        <v>35</v>
      </c>
      <c r="C49" s="91"/>
      <c r="D49" s="91">
        <f t="shared" ref="D49:X49" si="19">(D19-C19)/(D$28-C$28)*D$58</f>
        <v>-1.5615838883852292E-4</v>
      </c>
      <c r="E49" s="91">
        <f t="shared" si="19"/>
        <v>-1.2859272769974775E-3</v>
      </c>
      <c r="F49" s="91">
        <f t="shared" si="19"/>
        <v>5.3494415199939948E-4</v>
      </c>
      <c r="G49" s="91">
        <f t="shared" si="19"/>
        <v>2.3767625599227923E-3</v>
      </c>
      <c r="H49" s="91">
        <f t="shared" si="19"/>
        <v>-4.2213938050619654E-3</v>
      </c>
      <c r="I49" s="91">
        <f t="shared" si="19"/>
        <v>9.3815061711800005E-4</v>
      </c>
      <c r="J49" s="91">
        <f t="shared" si="19"/>
        <v>1.5282043754055929E-3</v>
      </c>
      <c r="K49" s="91">
        <f t="shared" si="19"/>
        <v>8.3951737089266686E-4</v>
      </c>
      <c r="L49" s="91">
        <f t="shared" si="19"/>
        <v>-8.0719108675903915E-4</v>
      </c>
      <c r="M49" s="91">
        <f t="shared" si="19"/>
        <v>9.7028688282839778E-3</v>
      </c>
      <c r="N49" s="91">
        <f t="shared" si="19"/>
        <v>-2.1581445589823676E-3</v>
      </c>
      <c r="O49" s="91">
        <f t="shared" si="19"/>
        <v>-1.7260408711103675E-3</v>
      </c>
      <c r="P49" s="91">
        <f t="shared" si="19"/>
        <v>-3.792367246668159E-3</v>
      </c>
      <c r="Q49" s="91">
        <f t="shared" si="19"/>
        <v>-3.352223566819378E-3</v>
      </c>
      <c r="R49" s="91">
        <f t="shared" si="19"/>
        <v>-4.9152784414167342E-3</v>
      </c>
      <c r="S49" s="91">
        <f t="shared" si="19"/>
        <v>2.2006263811072822E-3</v>
      </c>
      <c r="T49" s="91">
        <f t="shared" si="19"/>
        <v>-3.6041311760543113E-3</v>
      </c>
      <c r="U49" s="91">
        <f t="shared" si="19"/>
        <v>-3.4642632322603529E-4</v>
      </c>
      <c r="V49" s="91">
        <f t="shared" si="19"/>
        <v>-1.6941151279377222E-4</v>
      </c>
      <c r="W49" s="91">
        <f t="shared" si="19"/>
        <v>-1.2508625513644816E-3</v>
      </c>
      <c r="X49" s="91">
        <f t="shared" si="19"/>
        <v>-4.0134147559619447E-4</v>
      </c>
    </row>
    <row r="50" spans="1:36" x14ac:dyDescent="0.2">
      <c r="A50" s="142" t="s">
        <v>40</v>
      </c>
      <c r="B50" s="143" t="s">
        <v>285</v>
      </c>
      <c r="C50" s="91"/>
      <c r="D50" s="91">
        <f t="shared" ref="D50:X50" si="20">(D20-C20)/(D$28-C$28)*D$58</f>
        <v>1.0748248116970143E-3</v>
      </c>
      <c r="E50" s="91">
        <f t="shared" si="20"/>
        <v>1.5730156194100231E-6</v>
      </c>
      <c r="F50" s="91">
        <f t="shared" si="20"/>
        <v>2.4326379075838568E-4</v>
      </c>
      <c r="G50" s="91">
        <f t="shared" si="20"/>
        <v>-1.1546889874380204E-4</v>
      </c>
      <c r="H50" s="91">
        <f t="shared" si="20"/>
        <v>-1.8693375477580809E-3</v>
      </c>
      <c r="I50" s="91">
        <f t="shared" si="20"/>
        <v>1.2674187880350382E-3</v>
      </c>
      <c r="J50" s="91">
        <f t="shared" si="20"/>
        <v>-8.4886456226496401E-5</v>
      </c>
      <c r="K50" s="91">
        <f t="shared" si="20"/>
        <v>-3.2780937569737515E-4</v>
      </c>
      <c r="L50" s="91">
        <f t="shared" si="20"/>
        <v>-9.4073451549575517E-4</v>
      </c>
      <c r="M50" s="91">
        <f t="shared" si="20"/>
        <v>8.7239604156305606E-3</v>
      </c>
      <c r="N50" s="91">
        <f t="shared" si="20"/>
        <v>7.7608216727813903E-4</v>
      </c>
      <c r="O50" s="91">
        <f t="shared" si="20"/>
        <v>-6.3115000654061974E-4</v>
      </c>
      <c r="P50" s="91">
        <f t="shared" si="20"/>
        <v>9.7711111988760865E-4</v>
      </c>
      <c r="Q50" s="91">
        <f t="shared" si="20"/>
        <v>1.3540118465884218E-3</v>
      </c>
      <c r="R50" s="91">
        <f t="shared" si="20"/>
        <v>-1.8886040928252278E-4</v>
      </c>
      <c r="S50" s="91">
        <f t="shared" si="20"/>
        <v>-1.6713763837032631E-4</v>
      </c>
      <c r="T50" s="91">
        <f t="shared" si="20"/>
        <v>2.4612800422382731E-4</v>
      </c>
      <c r="U50" s="91">
        <f t="shared" si="20"/>
        <v>1.3980144054391889E-4</v>
      </c>
      <c r="V50" s="91">
        <f t="shared" si="20"/>
        <v>-7.9998024757500522E-5</v>
      </c>
      <c r="W50" s="91">
        <f t="shared" si="20"/>
        <v>7.7669523610730666E-4</v>
      </c>
      <c r="X50" s="91">
        <f t="shared" si="20"/>
        <v>8.5952951731074745E-4</v>
      </c>
    </row>
    <row r="51" spans="1:36" x14ac:dyDescent="0.2">
      <c r="A51" s="142" t="s">
        <v>286</v>
      </c>
      <c r="B51" s="143" t="s">
        <v>287</v>
      </c>
      <c r="C51" s="91"/>
      <c r="D51" s="91">
        <f t="shared" ref="D51:X51" si="21">(D21-C21)/(D$28-C$28)*D$58</f>
        <v>2.978352736022369E-3</v>
      </c>
      <c r="E51" s="91">
        <f t="shared" si="21"/>
        <v>3.4901458946203162E-3</v>
      </c>
      <c r="F51" s="91">
        <f t="shared" si="21"/>
        <v>6.0066232499216407E-3</v>
      </c>
      <c r="G51" s="91">
        <f t="shared" si="21"/>
        <v>3.2551089903235255E-3</v>
      </c>
      <c r="H51" s="91">
        <f t="shared" si="21"/>
        <v>5.0368641096210789E-5</v>
      </c>
      <c r="I51" s="91">
        <f t="shared" si="21"/>
        <v>1.1045856872520274E-3</v>
      </c>
      <c r="J51" s="91">
        <f t="shared" si="21"/>
        <v>4.3172499847890069E-3</v>
      </c>
      <c r="K51" s="91">
        <f t="shared" si="21"/>
        <v>-5.1372311453374321E-3</v>
      </c>
      <c r="L51" s="91">
        <f t="shared" si="21"/>
        <v>6.7964304928759349E-4</v>
      </c>
      <c r="M51" s="91">
        <f t="shared" si="21"/>
        <v>7.7604009231341188E-4</v>
      </c>
      <c r="N51" s="91">
        <f t="shared" si="21"/>
        <v>5.970058122607173E-3</v>
      </c>
      <c r="O51" s="91">
        <f t="shared" si="21"/>
        <v>3.0854772274391427E-3</v>
      </c>
      <c r="P51" s="91">
        <f t="shared" si="21"/>
        <v>-4.2094898318356406E-3</v>
      </c>
      <c r="Q51" s="91">
        <f t="shared" si="21"/>
        <v>3.4747745917671708E-3</v>
      </c>
      <c r="R51" s="91">
        <f t="shared" si="21"/>
        <v>1.2745851329110297E-2</v>
      </c>
      <c r="S51" s="91">
        <f t="shared" si="21"/>
        <v>-3.998445505865306E-3</v>
      </c>
      <c r="T51" s="91">
        <f t="shared" si="21"/>
        <v>-8.5566328109929497E-3</v>
      </c>
      <c r="U51" s="91">
        <f t="shared" si="21"/>
        <v>6.6577188612951493E-4</v>
      </c>
      <c r="V51" s="91">
        <f t="shared" si="21"/>
        <v>-6.3612973178907651E-3</v>
      </c>
      <c r="W51" s="91">
        <f t="shared" si="21"/>
        <v>-1.0511721955075711E-2</v>
      </c>
      <c r="X51" s="91">
        <f t="shared" si="21"/>
        <v>-1.2060199925541821E-2</v>
      </c>
    </row>
    <row r="52" spans="1:36" x14ac:dyDescent="0.2">
      <c r="A52" s="142" t="s">
        <v>288</v>
      </c>
      <c r="B52" s="53" t="s">
        <v>289</v>
      </c>
      <c r="C52" s="91"/>
      <c r="D52" s="91">
        <f t="shared" ref="D52:X52" si="22">(D22-C22)/(D$28-C$28)*D$58</f>
        <v>7.0859838899930917E-4</v>
      </c>
      <c r="E52" s="91">
        <f t="shared" si="22"/>
        <v>1.2346323769355742E-3</v>
      </c>
      <c r="F52" s="91">
        <f t="shared" si="22"/>
        <v>-4.347982983169172E-5</v>
      </c>
      <c r="G52" s="91">
        <f t="shared" si="22"/>
        <v>-6.2430756855721102E-4</v>
      </c>
      <c r="H52" s="91">
        <f t="shared" si="22"/>
        <v>2.8336002156245427E-4</v>
      </c>
      <c r="I52" s="91">
        <f t="shared" si="22"/>
        <v>1.3968360505581241E-3</v>
      </c>
      <c r="J52" s="91">
        <f t="shared" si="22"/>
        <v>1.7173422387765508E-3</v>
      </c>
      <c r="K52" s="91">
        <f t="shared" si="22"/>
        <v>3.0531913995198373E-4</v>
      </c>
      <c r="L52" s="91">
        <f t="shared" si="22"/>
        <v>-7.2187029585038716E-4</v>
      </c>
      <c r="M52" s="91">
        <f t="shared" si="22"/>
        <v>-3.3889592345788788E-4</v>
      </c>
      <c r="N52" s="91">
        <f t="shared" si="22"/>
        <v>1.8510928863790634E-3</v>
      </c>
      <c r="O52" s="91">
        <f t="shared" si="22"/>
        <v>5.6661765847674074E-4</v>
      </c>
      <c r="P52" s="91">
        <f t="shared" si="22"/>
        <v>-7.235803155401496E-4</v>
      </c>
      <c r="Q52" s="91">
        <f t="shared" si="22"/>
        <v>1.3697651823924872E-3</v>
      </c>
      <c r="R52" s="91">
        <f t="shared" si="22"/>
        <v>2.6387936570811636E-4</v>
      </c>
      <c r="S52" s="91">
        <f t="shared" si="22"/>
        <v>1.2163658749779029E-3</v>
      </c>
      <c r="T52" s="91">
        <f t="shared" si="22"/>
        <v>8.4975956525763712E-5</v>
      </c>
      <c r="U52" s="91">
        <f t="shared" si="22"/>
        <v>-3.0525280508067552E-4</v>
      </c>
      <c r="V52" s="91">
        <f t="shared" si="22"/>
        <v>-8.342023087264598E-4</v>
      </c>
      <c r="W52" s="91">
        <f t="shared" si="22"/>
        <v>-1.5562572584772905E-3</v>
      </c>
      <c r="X52" s="91">
        <f t="shared" si="22"/>
        <v>-9.3987458656566374E-5</v>
      </c>
    </row>
    <row r="53" spans="1:36" x14ac:dyDescent="0.2">
      <c r="A53" s="142" t="s">
        <v>290</v>
      </c>
      <c r="B53" s="53" t="s">
        <v>39</v>
      </c>
      <c r="C53" s="91"/>
      <c r="D53" s="91">
        <f t="shared" ref="D53:X53" si="23">(D23-C23)/(D$28-C$28)*D$58</f>
        <v>2.2247886594587915E-3</v>
      </c>
      <c r="E53" s="91">
        <f t="shared" si="23"/>
        <v>9.8365443692260859E-4</v>
      </c>
      <c r="F53" s="91">
        <f t="shared" si="23"/>
        <v>3.3424291955769024E-3</v>
      </c>
      <c r="G53" s="91">
        <f t="shared" si="23"/>
        <v>4.2972340622245706E-3</v>
      </c>
      <c r="H53" s="91">
        <f t="shared" si="23"/>
        <v>2.9924243112136499E-3</v>
      </c>
      <c r="I53" s="91">
        <f t="shared" si="23"/>
        <v>1.9301227580341149E-3</v>
      </c>
      <c r="J53" s="91">
        <f t="shared" si="23"/>
        <v>2.9155541650621841E-5</v>
      </c>
      <c r="K53" s="91">
        <f t="shared" si="23"/>
        <v>-1.3805917356362412E-3</v>
      </c>
      <c r="L53" s="91">
        <f t="shared" si="23"/>
        <v>-1.2988379763943219E-3</v>
      </c>
      <c r="M53" s="91">
        <f t="shared" si="23"/>
        <v>-8.3779624931542293E-4</v>
      </c>
      <c r="N53" s="91">
        <f t="shared" si="23"/>
        <v>-1.7385875593460998E-3</v>
      </c>
      <c r="O53" s="91">
        <f t="shared" si="23"/>
        <v>-2.5909671184369564E-3</v>
      </c>
      <c r="P53" s="91">
        <f t="shared" si="23"/>
        <v>-2.1793026841433276E-3</v>
      </c>
      <c r="Q53" s="91">
        <f t="shared" si="23"/>
        <v>3.0001949886043056E-4</v>
      </c>
      <c r="R53" s="91">
        <f t="shared" si="23"/>
        <v>4.0523557914672621E-3</v>
      </c>
      <c r="S53" s="91">
        <f t="shared" si="23"/>
        <v>-1.5499162640466651E-3</v>
      </c>
      <c r="T53" s="91">
        <f t="shared" si="23"/>
        <v>1.0714549616907744E-3</v>
      </c>
      <c r="U53" s="91">
        <f t="shared" si="23"/>
        <v>-8.2566918237272045E-4</v>
      </c>
      <c r="V53" s="91">
        <f t="shared" si="23"/>
        <v>-9.3290024547030236E-4</v>
      </c>
      <c r="W53" s="91">
        <f t="shared" si="23"/>
        <v>-1.21966445711031E-3</v>
      </c>
      <c r="X53" s="91">
        <f t="shared" si="23"/>
        <v>-1.1609045143671142E-3</v>
      </c>
    </row>
    <row r="54" spans="1:36" x14ac:dyDescent="0.2">
      <c r="A54" s="43"/>
      <c r="B54" s="115" t="s">
        <v>213</v>
      </c>
      <c r="C54" s="91"/>
      <c r="D54" s="91">
        <f t="shared" ref="D54:X54" si="24">(D24-C24)/(D$28-C$28)*D$58</f>
        <v>2.6421186962493628E-4</v>
      </c>
      <c r="E54" s="91">
        <f t="shared" si="24"/>
        <v>4.1608381807531954E-3</v>
      </c>
      <c r="F54" s="91">
        <f t="shared" si="24"/>
        <v>-1.9777655590699841E-3</v>
      </c>
      <c r="G54" s="91">
        <f t="shared" si="24"/>
        <v>1.0787577862606513E-3</v>
      </c>
      <c r="H54" s="91">
        <f t="shared" si="24"/>
        <v>1.0414046649843958E-4</v>
      </c>
      <c r="I54" s="91">
        <f t="shared" si="24"/>
        <v>-3.9464172499089432E-3</v>
      </c>
      <c r="J54" s="91">
        <f t="shared" si="24"/>
        <v>-3.0340576286633177E-3</v>
      </c>
      <c r="K54" s="91">
        <f t="shared" si="24"/>
        <v>2.5172108689130979E-3</v>
      </c>
      <c r="L54" s="91">
        <f t="shared" si="24"/>
        <v>2.8524800815623546E-3</v>
      </c>
      <c r="M54" s="91">
        <f t="shared" si="24"/>
        <v>8.7304100753015626E-4</v>
      </c>
      <c r="N54" s="91">
        <f t="shared" si="24"/>
        <v>2.0921694766564045E-3</v>
      </c>
      <c r="O54" s="91">
        <f t="shared" si="24"/>
        <v>6.7115723965682607E-3</v>
      </c>
      <c r="P54" s="91">
        <f t="shared" si="24"/>
        <v>-2.484507549217971E-3</v>
      </c>
      <c r="Q54" s="91">
        <f t="shared" si="24"/>
        <v>-9.8498848221714014E-4</v>
      </c>
      <c r="R54" s="91">
        <f t="shared" si="24"/>
        <v>7.2760622468485514E-4</v>
      </c>
      <c r="S54" s="91">
        <f t="shared" si="24"/>
        <v>-6.3327530370542841E-4</v>
      </c>
      <c r="T54" s="91">
        <f t="shared" si="24"/>
        <v>-8.6456441883832173E-4</v>
      </c>
      <c r="U54" s="91">
        <f t="shared" si="24"/>
        <v>-1.6155736930245578E-3</v>
      </c>
      <c r="V54" s="91">
        <f t="shared" si="24"/>
        <v>6.5097007760845803E-4</v>
      </c>
      <c r="W54" s="91">
        <f t="shared" si="24"/>
        <v>-1.8208646664542481E-4</v>
      </c>
      <c r="X54" s="91">
        <f t="shared" si="24"/>
        <v>8.1584503411108607E-4</v>
      </c>
    </row>
    <row r="55" spans="1:36" s="65" customFormat="1" x14ac:dyDescent="0.2">
      <c r="A55" s="118"/>
      <c r="B55" s="117" t="s">
        <v>214</v>
      </c>
      <c r="C55" s="119"/>
      <c r="D55" s="119">
        <f t="shared" ref="D55:X55" si="25">(D25-C25)/(D$28-C$28)*D$58</f>
        <v>6.9156680319107169E-2</v>
      </c>
      <c r="E55" s="119">
        <f t="shared" si="25"/>
        <v>5.3015783147032848E-2</v>
      </c>
      <c r="F55" s="119">
        <f t="shared" si="25"/>
        <v>-2.0069973012078818E-2</v>
      </c>
      <c r="G55" s="119">
        <f t="shared" si="25"/>
        <v>2.0493041113220416E-2</v>
      </c>
      <c r="H55" s="119">
        <f t="shared" si="25"/>
        <v>2.1849268029726018E-2</v>
      </c>
      <c r="I55" s="119">
        <f t="shared" si="25"/>
        <v>9.9894032762212221E-3</v>
      </c>
      <c r="J55" s="119">
        <f t="shared" si="25"/>
        <v>1.2132909505402793E-2</v>
      </c>
      <c r="K55" s="119">
        <f t="shared" si="25"/>
        <v>-5.991303360967442E-2</v>
      </c>
      <c r="L55" s="119">
        <f t="shared" si="25"/>
        <v>-5.5722105226650047E-2</v>
      </c>
      <c r="M55" s="119">
        <f t="shared" si="25"/>
        <v>-2.5953446901305795E-2</v>
      </c>
      <c r="N55" s="119">
        <f t="shared" si="25"/>
        <v>3.2349139326900533E-2</v>
      </c>
      <c r="O55" s="119">
        <f t="shared" si="25"/>
        <v>9.6887626803747393E-3</v>
      </c>
      <c r="P55" s="119">
        <f t="shared" si="25"/>
        <v>-1.0799349049317519E-2</v>
      </c>
      <c r="Q55" s="119">
        <f t="shared" si="25"/>
        <v>3.4518959501688193E-2</v>
      </c>
      <c r="R55" s="119">
        <f t="shared" si="25"/>
        <v>9.0875228375276534E-2</v>
      </c>
      <c r="S55" s="119">
        <f t="shared" si="25"/>
        <v>1.6499204064613176E-2</v>
      </c>
      <c r="T55" s="119">
        <f t="shared" si="25"/>
        <v>-2.998647482359551E-2</v>
      </c>
      <c r="U55" s="119">
        <f t="shared" si="25"/>
        <v>3.8601719027791638E-3</v>
      </c>
      <c r="V55" s="119">
        <f t="shared" si="25"/>
        <v>9.4185302507544585E-3</v>
      </c>
      <c r="W55" s="119">
        <f t="shared" si="25"/>
        <v>-6.9505790682724305E-2</v>
      </c>
      <c r="X55" s="119">
        <f t="shared" si="25"/>
        <v>-0.10218908602256521</v>
      </c>
    </row>
    <row r="56" spans="1:36" x14ac:dyDescent="0.2">
      <c r="A56" s="43"/>
      <c r="B56" s="115" t="s">
        <v>215</v>
      </c>
      <c r="C56" s="91"/>
      <c r="D56" s="91">
        <f t="shared" ref="D56:X56" si="26">(D26-C26)/(D$28-C$28)*D$58</f>
        <v>1.9233106552667216E-3</v>
      </c>
      <c r="E56" s="91">
        <f t="shared" si="26"/>
        <v>-2.4880829775772969E-3</v>
      </c>
      <c r="F56" s="91">
        <f t="shared" si="26"/>
        <v>-5.4876930782849376E-4</v>
      </c>
      <c r="G56" s="91">
        <f t="shared" si="26"/>
        <v>1.5366189720466421E-2</v>
      </c>
      <c r="H56" s="91">
        <f t="shared" si="26"/>
        <v>9.4174868359761122E-3</v>
      </c>
      <c r="I56" s="91">
        <f t="shared" si="26"/>
        <v>-1.9947830345906008E-3</v>
      </c>
      <c r="J56" s="91">
        <f t="shared" si="26"/>
        <v>2.6198748579483853E-4</v>
      </c>
      <c r="K56" s="91">
        <f t="shared" si="26"/>
        <v>7.359263544812273E-3</v>
      </c>
      <c r="L56" s="91">
        <f t="shared" si="26"/>
        <v>-9.0226707763731758E-3</v>
      </c>
      <c r="M56" s="91">
        <f t="shared" si="26"/>
        <v>-3.8993384799746816E-3</v>
      </c>
      <c r="N56" s="91">
        <f t="shared" si="26"/>
        <v>9.2558219159122115E-3</v>
      </c>
      <c r="O56" s="91">
        <f t="shared" si="26"/>
        <v>1.3112993946373159E-2</v>
      </c>
      <c r="P56" s="91">
        <f t="shared" si="26"/>
        <v>-3.2905922382111862E-3</v>
      </c>
      <c r="Q56" s="91">
        <f t="shared" si="26"/>
        <v>1.1494348111004356E-2</v>
      </c>
      <c r="R56" s="91">
        <f t="shared" si="26"/>
        <v>3.2453296563569895E-3</v>
      </c>
      <c r="S56" s="91">
        <f t="shared" si="26"/>
        <v>-6.5377017235906921E-4</v>
      </c>
      <c r="T56" s="91">
        <f t="shared" si="26"/>
        <v>-5.5635094019838589E-3</v>
      </c>
      <c r="U56" s="91">
        <f t="shared" si="26"/>
        <v>-3.5846886899283752E-3</v>
      </c>
      <c r="V56" s="91">
        <f t="shared" si="26"/>
        <v>-5.8935031966851556E-3</v>
      </c>
      <c r="W56" s="91">
        <f t="shared" si="26"/>
        <v>-4.0500429679649905E-3</v>
      </c>
      <c r="X56" s="91">
        <f t="shared" si="26"/>
        <v>-2.1757348131172236E-2</v>
      </c>
    </row>
    <row r="57" spans="1:36" x14ac:dyDescent="0.2">
      <c r="A57" s="43"/>
      <c r="B57" s="115" t="s">
        <v>216</v>
      </c>
      <c r="C57" s="91"/>
      <c r="D57" s="91">
        <f t="shared" ref="D57:X57" si="27">(D27-C27)/(D$28-C$28)*D$58</f>
        <v>-1.5781209485001121E-4</v>
      </c>
      <c r="E57" s="91">
        <f t="shared" si="27"/>
        <v>9.5039275181905524E-5</v>
      </c>
      <c r="F57" s="91">
        <f t="shared" si="27"/>
        <v>-8.9251649905887153E-5</v>
      </c>
      <c r="G57" s="91">
        <f t="shared" si="27"/>
        <v>-9.538897754671958E-7</v>
      </c>
      <c r="H57" s="91">
        <f t="shared" si="27"/>
        <v>-5.8245007553214959E-5</v>
      </c>
      <c r="I57" s="91">
        <f t="shared" si="27"/>
        <v>4.2999421480639303E-5</v>
      </c>
      <c r="J57" s="91">
        <f t="shared" si="27"/>
        <v>-8.574636040742794E-6</v>
      </c>
      <c r="K57" s="91">
        <f t="shared" si="27"/>
        <v>1.1146038460479485E-4</v>
      </c>
      <c r="L57" s="91">
        <f t="shared" si="27"/>
        <v>3.5065465951734134E-4</v>
      </c>
      <c r="M57" s="91">
        <f t="shared" si="27"/>
        <v>-5.7377444341137015E-5</v>
      </c>
      <c r="N57" s="91">
        <f t="shared" si="27"/>
        <v>2.3289744977114049E-5</v>
      </c>
      <c r="O57" s="91">
        <f t="shared" si="27"/>
        <v>8.6536015982810642E-5</v>
      </c>
      <c r="P57" s="91">
        <f t="shared" si="27"/>
        <v>-3.6103524501305001E-5</v>
      </c>
      <c r="Q57" s="91">
        <f t="shared" si="27"/>
        <v>-4.8401707278479388E-5</v>
      </c>
      <c r="R57" s="91">
        <f t="shared" si="27"/>
        <v>-3.1412327973765748E-3</v>
      </c>
      <c r="S57" s="91">
        <f t="shared" si="27"/>
        <v>-1.5022533730811526E-4</v>
      </c>
      <c r="T57" s="91">
        <f t="shared" si="27"/>
        <v>-1.2749316450943481E-5</v>
      </c>
      <c r="U57" s="91">
        <f t="shared" si="27"/>
        <v>9.149155938423332E-5</v>
      </c>
      <c r="V57" s="91">
        <f t="shared" si="27"/>
        <v>2.6985836216943327E-4</v>
      </c>
      <c r="W57" s="91">
        <f t="shared" si="27"/>
        <v>7.5204347647476755E-6</v>
      </c>
      <c r="X57" s="91">
        <f t="shared" si="27"/>
        <v>3.8484954861002724E-4</v>
      </c>
    </row>
    <row r="58" spans="1:36" s="4" customFormat="1" ht="21" customHeight="1" x14ac:dyDescent="0.2">
      <c r="A58" s="144"/>
      <c r="B58" s="145" t="s">
        <v>217</v>
      </c>
      <c r="C58" s="146"/>
      <c r="D58" s="146">
        <f>D28/C28-1</f>
        <v>6.5169544561508364E-2</v>
      </c>
      <c r="E58" s="146">
        <f t="shared" ref="E58:X58" si="28">E28/D28-1</f>
        <v>5.1048310375753303E-2</v>
      </c>
      <c r="F58" s="146">
        <f t="shared" si="28"/>
        <v>-3.4102122040853722E-2</v>
      </c>
      <c r="G58" s="146">
        <f t="shared" si="28"/>
        <v>4.0758833984039233E-2</v>
      </c>
      <c r="H58" s="146">
        <f t="shared" si="28"/>
        <v>3.6719916002071251E-2</v>
      </c>
      <c r="I58" s="146">
        <f t="shared" si="28"/>
        <v>-1.3429835067579887E-5</v>
      </c>
      <c r="J58" s="146">
        <f t="shared" si="28"/>
        <v>9.4734161019345287E-3</v>
      </c>
      <c r="K58" s="146">
        <f t="shared" si="28"/>
        <v>-5.2689260991604758E-2</v>
      </c>
      <c r="L58" s="146">
        <f t="shared" si="28"/>
        <v>-6.8361962325220849E-2</v>
      </c>
      <c r="M58" s="146">
        <f t="shared" si="28"/>
        <v>-1.7411598740246448E-2</v>
      </c>
      <c r="N58" s="146">
        <f t="shared" si="28"/>
        <v>4.1236654736025002E-2</v>
      </c>
      <c r="O58" s="146">
        <f t="shared" si="28"/>
        <v>1.863563607925256E-2</v>
      </c>
      <c r="P58" s="146">
        <f t="shared" si="28"/>
        <v>-1.6133964981308369E-2</v>
      </c>
      <c r="Q58" s="146">
        <f t="shared" si="28"/>
        <v>4.4378716001478802E-2</v>
      </c>
      <c r="R58" s="146">
        <f t="shared" si="28"/>
        <v>9.6302803873996368E-2</v>
      </c>
      <c r="S58" s="146">
        <f t="shared" si="28"/>
        <v>1.4667944153104351E-2</v>
      </c>
      <c r="T58" s="146">
        <f t="shared" si="28"/>
        <v>-3.5057728217131712E-2</v>
      </c>
      <c r="U58" s="146">
        <f t="shared" si="28"/>
        <v>1.3237107006458082E-2</v>
      </c>
      <c r="V58" s="146">
        <f t="shared" si="28"/>
        <v>1.3700079403622833E-2</v>
      </c>
      <c r="W58" s="146">
        <f t="shared" si="28"/>
        <v>-7.3548332298919328E-2</v>
      </c>
      <c r="X58" s="146">
        <f t="shared" si="28"/>
        <v>-0.12527891107221145</v>
      </c>
    </row>
    <row r="59" spans="1:36" s="598" customFormat="1" ht="20.100000000000001" customHeight="1" x14ac:dyDescent="0.2">
      <c r="A59" s="602"/>
      <c r="B59" s="582" t="s">
        <v>1044</v>
      </c>
      <c r="C59" s="603"/>
      <c r="D59" s="604">
        <f t="shared" ref="D59:X59" si="29">(D29-C29)/(D$28-C$28)*D$58</f>
        <v>-5.7526486888111487E-3</v>
      </c>
      <c r="E59" s="604">
        <f t="shared" si="29"/>
        <v>4.2555169315483678E-4</v>
      </c>
      <c r="F59" s="604">
        <f t="shared" si="29"/>
        <v>-1.3394130448130702E-2</v>
      </c>
      <c r="G59" s="604">
        <f t="shared" si="29"/>
        <v>4.9006072448529022E-3</v>
      </c>
      <c r="H59" s="604">
        <f t="shared" si="29"/>
        <v>5.5113557771730255E-3</v>
      </c>
      <c r="I59" s="604">
        <f t="shared" si="29"/>
        <v>-8.0510146006793765E-3</v>
      </c>
      <c r="J59" s="604">
        <f t="shared" si="29"/>
        <v>-2.912935676999461E-3</v>
      </c>
      <c r="K59" s="604">
        <f t="shared" si="29"/>
        <v>-2.4694069166125975E-4</v>
      </c>
      <c r="L59" s="604">
        <f t="shared" si="29"/>
        <v>-3.9678079469563825E-3</v>
      </c>
      <c r="M59" s="604">
        <f t="shared" si="29"/>
        <v>1.2498535155097896E-2</v>
      </c>
      <c r="N59" s="604">
        <f t="shared" si="29"/>
        <v>-3.9157319248243753E-4</v>
      </c>
      <c r="O59" s="604">
        <f t="shared" si="29"/>
        <v>-4.2526648213284017E-3</v>
      </c>
      <c r="P59" s="604">
        <f t="shared" si="29"/>
        <v>-2.0079431384755629E-3</v>
      </c>
      <c r="Q59" s="604">
        <f t="shared" si="29"/>
        <v>-1.5861540736606262E-3</v>
      </c>
      <c r="R59" s="604">
        <f t="shared" si="29"/>
        <v>5.3234616651774719E-3</v>
      </c>
      <c r="S59" s="604">
        <f t="shared" si="29"/>
        <v>-1.0272801033794853E-3</v>
      </c>
      <c r="T59" s="604">
        <f t="shared" si="29"/>
        <v>5.0502251885200351E-4</v>
      </c>
      <c r="U59" s="604">
        <f t="shared" si="29"/>
        <v>1.2870101051612985E-2</v>
      </c>
      <c r="V59" s="604">
        <f t="shared" si="29"/>
        <v>9.9052159696948801E-3</v>
      </c>
      <c r="W59" s="604">
        <f t="shared" si="29"/>
        <v>6.5055664054910131E-9</v>
      </c>
      <c r="X59" s="604">
        <f t="shared" si="29"/>
        <v>-1.7173636838144781E-3</v>
      </c>
    </row>
    <row r="60" spans="1:36" s="22" customFormat="1" ht="20.100000000000001" customHeight="1" x14ac:dyDescent="0.2">
      <c r="A60" s="148" t="s">
        <v>291</v>
      </c>
      <c r="B60" s="126"/>
      <c r="C60" s="130"/>
      <c r="D60" s="130"/>
      <c r="E60" s="130"/>
      <c r="F60" s="130"/>
      <c r="G60" s="130"/>
      <c r="H60" s="130"/>
      <c r="I60" s="130"/>
      <c r="J60" s="130"/>
      <c r="K60" s="130"/>
      <c r="L60" s="130"/>
      <c r="M60" s="130"/>
      <c r="N60" s="130"/>
      <c r="O60" s="130"/>
      <c r="P60" s="130"/>
      <c r="Q60" s="130"/>
      <c r="R60" s="130"/>
      <c r="S60" s="130"/>
      <c r="T60" s="130"/>
      <c r="U60" s="130"/>
      <c r="V60" s="130"/>
      <c r="W60" s="130"/>
      <c r="X60" s="130"/>
      <c r="Y60" s="109"/>
      <c r="Z60" s="109"/>
      <c r="AA60" s="109"/>
      <c r="AB60" s="109"/>
      <c r="AC60" s="109"/>
      <c r="AD60" s="109"/>
      <c r="AE60" s="109"/>
      <c r="AF60" s="109"/>
      <c r="AG60" s="109"/>
      <c r="AH60" s="109"/>
      <c r="AI60" s="109"/>
      <c r="AJ60" s="109"/>
    </row>
    <row r="61" spans="1:36" s="22" customFormat="1" ht="24.95" customHeight="1" x14ac:dyDescent="0.2">
      <c r="A61" s="48" t="str">
        <f>Index!A12</f>
        <v>Table 2e    Palau current price GDP(P) production by industry, FY2000-FY2021</v>
      </c>
      <c r="Y61"/>
      <c r="Z61"/>
    </row>
    <row r="62" spans="1:36" ht="20.100000000000001" customHeight="1" x14ac:dyDescent="0.2">
      <c r="A62" s="41"/>
      <c r="B62" s="70" t="s">
        <v>115</v>
      </c>
      <c r="C62" s="33" t="str">
        <f t="shared" ref="C62:T62" si="30">C2</f>
        <v>FY00</v>
      </c>
      <c r="D62" s="33" t="str">
        <f t="shared" si="30"/>
        <v>FY01</v>
      </c>
      <c r="E62" s="33" t="str">
        <f t="shared" si="30"/>
        <v>FY02</v>
      </c>
      <c r="F62" s="33" t="str">
        <f t="shared" si="30"/>
        <v>FY03</v>
      </c>
      <c r="G62" s="33" t="str">
        <f t="shared" si="30"/>
        <v>FY04</v>
      </c>
      <c r="H62" s="33" t="str">
        <f t="shared" si="30"/>
        <v>FY05</v>
      </c>
      <c r="I62" s="33" t="str">
        <f t="shared" si="30"/>
        <v>FY06</v>
      </c>
      <c r="J62" s="33" t="str">
        <f t="shared" si="30"/>
        <v>FY07</v>
      </c>
      <c r="K62" s="33" t="str">
        <f t="shared" si="30"/>
        <v>FY08</v>
      </c>
      <c r="L62" s="33" t="str">
        <f t="shared" si="30"/>
        <v>FY09</v>
      </c>
      <c r="M62" s="33" t="str">
        <f t="shared" si="30"/>
        <v>FY10</v>
      </c>
      <c r="N62" s="33" t="str">
        <f t="shared" si="30"/>
        <v>FY11</v>
      </c>
      <c r="O62" s="33" t="str">
        <f t="shared" si="30"/>
        <v>FY12</v>
      </c>
      <c r="P62" s="33" t="str">
        <f t="shared" si="30"/>
        <v>FY13</v>
      </c>
      <c r="Q62" s="33" t="str">
        <f t="shared" si="30"/>
        <v>FY14</v>
      </c>
      <c r="R62" s="33" t="str">
        <f t="shared" si="30"/>
        <v>FY15</v>
      </c>
      <c r="S62" s="33" t="str">
        <f t="shared" si="30"/>
        <v>FY16</v>
      </c>
      <c r="T62" s="33" t="str">
        <f t="shared" si="30"/>
        <v>FY17</v>
      </c>
      <c r="U62" s="33" t="str">
        <f t="shared" ref="U62:V62" si="31">U2</f>
        <v>FY18</v>
      </c>
      <c r="V62" s="33" t="str">
        <f t="shared" si="31"/>
        <v>FY19</v>
      </c>
      <c r="W62" s="33" t="str">
        <f t="shared" ref="W62:X62" si="32">W2</f>
        <v>FY20</v>
      </c>
      <c r="X62" s="33" t="str">
        <f t="shared" si="32"/>
        <v>FY21</v>
      </c>
    </row>
    <row r="63" spans="1:36" ht="20.100000000000001" customHeight="1" x14ac:dyDescent="0.2">
      <c r="A63" s="142" t="s">
        <v>271</v>
      </c>
      <c r="B63" s="143" t="s">
        <v>272</v>
      </c>
      <c r="C63" s="149">
        <v>2.3380227050781248</v>
      </c>
      <c r="D63" s="149">
        <v>2.4027189941406251</v>
      </c>
      <c r="E63" s="149">
        <v>2.7967153320312499</v>
      </c>
      <c r="F63" s="149">
        <v>2.7084887695312498</v>
      </c>
      <c r="G63" s="149">
        <v>2.705607666015625</v>
      </c>
      <c r="H63" s="149">
        <v>2.884255615234375</v>
      </c>
      <c r="I63" s="149">
        <v>2.99193701171875</v>
      </c>
      <c r="J63" s="149">
        <v>2.8887795410156252</v>
      </c>
      <c r="K63" s="149">
        <v>3.3781953124999999</v>
      </c>
      <c r="L63" s="149">
        <v>3.5638134765624998</v>
      </c>
      <c r="M63" s="149">
        <v>3.4914982910156249</v>
      </c>
      <c r="N63" s="149">
        <v>3.6763666992187498</v>
      </c>
      <c r="O63" s="149">
        <v>3.6683964843750001</v>
      </c>
      <c r="P63" s="149">
        <v>4.08260693359375</v>
      </c>
      <c r="Q63" s="149">
        <v>4.1097246093750002</v>
      </c>
      <c r="R63" s="149">
        <v>4.0272661132812502</v>
      </c>
      <c r="S63" s="149">
        <v>4.3650058593749996</v>
      </c>
      <c r="T63" s="149">
        <v>4.4701616210937498</v>
      </c>
      <c r="U63" s="149">
        <v>4.5623603515625</v>
      </c>
      <c r="V63" s="149">
        <v>4.4264560546874998</v>
      </c>
      <c r="W63" s="149">
        <v>4.2451083984375</v>
      </c>
      <c r="X63" s="149">
        <v>4.01431689453125</v>
      </c>
    </row>
    <row r="64" spans="1:36" x14ac:dyDescent="0.2">
      <c r="A64" s="142" t="s">
        <v>273</v>
      </c>
      <c r="B64" s="143" t="s">
        <v>274</v>
      </c>
      <c r="C64" s="149">
        <v>3.476032958984375</v>
      </c>
      <c r="D64" s="149">
        <v>3.4729445800781251</v>
      </c>
      <c r="E64" s="149">
        <v>3.4203002929687498</v>
      </c>
      <c r="F64" s="149">
        <v>3.2481757812500001</v>
      </c>
      <c r="G64" s="149">
        <v>3.7678452148437498</v>
      </c>
      <c r="H64" s="149">
        <v>4.9052919921875002</v>
      </c>
      <c r="I64" s="149">
        <v>6.1385610351562496</v>
      </c>
      <c r="J64" s="149">
        <v>5.1137583007812504</v>
      </c>
      <c r="K64" s="149">
        <v>5.1068535156249997</v>
      </c>
      <c r="L64" s="149">
        <v>4.2202412109375</v>
      </c>
      <c r="M64" s="149">
        <v>4.0159775390624999</v>
      </c>
      <c r="N64" s="149">
        <v>4.1158823242187497</v>
      </c>
      <c r="O64" s="149">
        <v>4.5978842773437503</v>
      </c>
      <c r="P64" s="149">
        <v>4.9007534179687502</v>
      </c>
      <c r="Q64" s="149">
        <v>4.5491372070312499</v>
      </c>
      <c r="R64" s="149">
        <v>4.5590839843750004</v>
      </c>
      <c r="S64" s="149">
        <v>4.9320839843749997</v>
      </c>
      <c r="T64" s="149">
        <v>5.5878867187500001</v>
      </c>
      <c r="U64" s="149">
        <v>5.4001455078124998</v>
      </c>
      <c r="V64" s="149">
        <v>5.1405278320312497</v>
      </c>
      <c r="W64" s="149">
        <v>4.3209174804687498</v>
      </c>
      <c r="X64" s="149">
        <v>4.0356721191406253</v>
      </c>
    </row>
    <row r="65" spans="1:24" x14ac:dyDescent="0.2">
      <c r="A65" s="142" t="s">
        <v>19</v>
      </c>
      <c r="B65" s="143" t="s">
        <v>275</v>
      </c>
      <c r="C65" s="149">
        <v>1.41545654296875</v>
      </c>
      <c r="D65" s="149">
        <v>1.4393084716796876</v>
      </c>
      <c r="E65" s="149">
        <v>1.2877320556640626</v>
      </c>
      <c r="F65" s="149">
        <v>0.74867694091796877</v>
      </c>
      <c r="G65" s="149">
        <v>0.84687091064453124</v>
      </c>
      <c r="H65" s="149">
        <v>1.1933719482421874</v>
      </c>
      <c r="I65" s="149">
        <v>1.212636474609375</v>
      </c>
      <c r="J65" s="149">
        <v>1.0346707763671874</v>
      </c>
      <c r="K65" s="149">
        <v>1.1608519287109376</v>
      </c>
      <c r="L65" s="149">
        <v>0.86128125</v>
      </c>
      <c r="M65" s="149">
        <v>0.63274670410156253</v>
      </c>
      <c r="N65" s="149">
        <v>0.59961450195312505</v>
      </c>
      <c r="O65" s="149">
        <v>0.71017828369140623</v>
      </c>
      <c r="P65" s="149">
        <v>0.53271179199218754</v>
      </c>
      <c r="Q65" s="149">
        <v>0.71344763183593751</v>
      </c>
      <c r="R65" s="149">
        <v>1.1051163330078124</v>
      </c>
      <c r="S65" s="149">
        <v>1.2606956787109376</v>
      </c>
      <c r="T65" s="149">
        <v>1.5677647705078126</v>
      </c>
      <c r="U65" s="149">
        <v>1.3525637207031249</v>
      </c>
      <c r="V65" s="149">
        <v>1.5208515625000001</v>
      </c>
      <c r="W65" s="149">
        <v>1.3233956298828125</v>
      </c>
      <c r="X65" s="149">
        <v>1.5036276855468751</v>
      </c>
    </row>
    <row r="66" spans="1:24" x14ac:dyDescent="0.2">
      <c r="A66" s="142" t="s">
        <v>20</v>
      </c>
      <c r="B66" s="143" t="s">
        <v>22</v>
      </c>
      <c r="C66" s="149">
        <v>4.0976274414062503</v>
      </c>
      <c r="D66" s="149">
        <v>5.2450717773437496</v>
      </c>
      <c r="E66" s="149">
        <v>7.4625219726562504</v>
      </c>
      <c r="F66" s="149">
        <v>2.9103061523437499</v>
      </c>
      <c r="G66" s="149">
        <v>1.4448756103515625</v>
      </c>
      <c r="H66" s="149">
        <v>1.5249758300781251</v>
      </c>
      <c r="I66" s="149">
        <v>1.4542905273437501</v>
      </c>
      <c r="J66" s="149">
        <v>1.4391225585937499</v>
      </c>
      <c r="K66" s="149">
        <v>1.82105810546875</v>
      </c>
      <c r="L66" s="149">
        <v>1.5977033691406251</v>
      </c>
      <c r="M66" s="149">
        <v>1.4937944335937501</v>
      </c>
      <c r="N66" s="149">
        <v>1.689808349609375</v>
      </c>
      <c r="O66" s="149">
        <v>2.0928212890625</v>
      </c>
      <c r="P66" s="149">
        <v>2.3256108398437498</v>
      </c>
      <c r="Q66" s="149">
        <v>2.4422241210937501</v>
      </c>
      <c r="R66" s="149">
        <v>2.6660573730468751</v>
      </c>
      <c r="S66" s="149">
        <v>2.8227812499999998</v>
      </c>
      <c r="T66" s="149">
        <v>2.8339680175781252</v>
      </c>
      <c r="U66" s="149">
        <v>2.91966259765625</v>
      </c>
      <c r="V66" s="149">
        <v>2.9234299316406251</v>
      </c>
      <c r="W66" s="149">
        <v>2.6617160644531248</v>
      </c>
      <c r="X66" s="149">
        <v>2.4500705566406249</v>
      </c>
    </row>
    <row r="67" spans="1:24" x14ac:dyDescent="0.2">
      <c r="A67" s="142" t="s">
        <v>21</v>
      </c>
      <c r="B67" s="53" t="s">
        <v>276</v>
      </c>
      <c r="C67" s="149">
        <v>3.1759680175781249</v>
      </c>
      <c r="D67" s="149">
        <v>3.8193369140625002</v>
      </c>
      <c r="E67" s="149">
        <v>2.761241455078125</v>
      </c>
      <c r="F67" s="149">
        <v>2.5987907714843752</v>
      </c>
      <c r="G67" s="149">
        <v>2.1306335449218752</v>
      </c>
      <c r="H67" s="149">
        <v>1.2498114013671875</v>
      </c>
      <c r="I67" s="149">
        <v>1.4020676612854005E-2</v>
      </c>
      <c r="J67" s="149">
        <v>1.591802490234375</v>
      </c>
      <c r="K67" s="149">
        <v>1.3379351806640625</v>
      </c>
      <c r="L67" s="149">
        <v>4.7321303710937501</v>
      </c>
      <c r="M67" s="149">
        <v>5.6399628906250001</v>
      </c>
      <c r="N67" s="149">
        <v>3.1037011718750001</v>
      </c>
      <c r="O67" s="149">
        <v>3.752872802734375</v>
      </c>
      <c r="P67" s="149">
        <v>5.5072133789062496</v>
      </c>
      <c r="Q67" s="149">
        <v>5.2299819335937503</v>
      </c>
      <c r="R67" s="149">
        <v>3.224532958984375</v>
      </c>
      <c r="S67" s="149">
        <v>8.5823408203124991</v>
      </c>
      <c r="T67" s="149">
        <v>4.9782841796874999</v>
      </c>
      <c r="U67" s="149">
        <v>5.1195971679687498</v>
      </c>
      <c r="V67" s="149">
        <v>5.407453125</v>
      </c>
      <c r="W67" s="149">
        <v>8.4006054687499994</v>
      </c>
      <c r="X67" s="149">
        <v>3.3656162109375001</v>
      </c>
    </row>
    <row r="68" spans="1:24" x14ac:dyDescent="0.2">
      <c r="A68" s="142" t="s">
        <v>23</v>
      </c>
      <c r="B68" s="143" t="s">
        <v>277</v>
      </c>
      <c r="C68" s="149">
        <v>0.96753710937500004</v>
      </c>
      <c r="D68" s="149">
        <v>0.98307507324218746</v>
      </c>
      <c r="E68" s="149">
        <v>1.00643798828125</v>
      </c>
      <c r="F68" s="149">
        <v>1.0443548583984374</v>
      </c>
      <c r="G68" s="149">
        <v>1.027215087890625</v>
      </c>
      <c r="H68" s="149">
        <v>1.0319267578125</v>
      </c>
      <c r="I68" s="149">
        <v>1.0664716796875</v>
      </c>
      <c r="J68" s="149">
        <v>1.1056966552734375</v>
      </c>
      <c r="K68" s="149">
        <v>1.1902102050781249</v>
      </c>
      <c r="L68" s="149">
        <v>1.1296611328124999</v>
      </c>
      <c r="M68" s="149">
        <v>1.0623878173828125</v>
      </c>
      <c r="N68" s="149">
        <v>1.0425148925781249</v>
      </c>
      <c r="O68" s="149">
        <v>1.0380310058593749</v>
      </c>
      <c r="P68" s="149">
        <v>1.5674934082031251</v>
      </c>
      <c r="Q68" s="149">
        <v>1.2316846923828124</v>
      </c>
      <c r="R68" s="149">
        <v>2.706002197265625</v>
      </c>
      <c r="S68" s="149">
        <v>3.6019890136718749</v>
      </c>
      <c r="T68" s="149">
        <v>2.3017119140625</v>
      </c>
      <c r="U68" s="149">
        <v>3.5069431152343751</v>
      </c>
      <c r="V68" s="149">
        <v>2.154865966796875</v>
      </c>
      <c r="W68" s="149">
        <v>2.8082810058593748</v>
      </c>
      <c r="X68" s="149">
        <v>0.93495202636718755</v>
      </c>
    </row>
    <row r="69" spans="1:24" x14ac:dyDescent="0.2">
      <c r="A69" s="142" t="s">
        <v>24</v>
      </c>
      <c r="B69" s="143" t="s">
        <v>25</v>
      </c>
      <c r="C69" s="149">
        <v>12.076962890625</v>
      </c>
      <c r="D69" s="149">
        <v>17.337304687500001</v>
      </c>
      <c r="E69" s="149">
        <v>22.350144531249999</v>
      </c>
      <c r="F69" s="149">
        <v>19.84205859375</v>
      </c>
      <c r="G69" s="149">
        <v>19.838628906250001</v>
      </c>
      <c r="H69" s="149">
        <v>20.6028203125</v>
      </c>
      <c r="I69" s="149">
        <v>18.691322265625001</v>
      </c>
      <c r="J69" s="149">
        <v>16.660220703124999</v>
      </c>
      <c r="K69" s="149">
        <v>12.74348828125</v>
      </c>
      <c r="L69" s="149">
        <v>8.4496874999999996</v>
      </c>
      <c r="M69" s="149">
        <v>9.62143359375</v>
      </c>
      <c r="N69" s="149">
        <v>10.729966796875001</v>
      </c>
      <c r="O69" s="149">
        <v>10.163072265625001</v>
      </c>
      <c r="P69" s="149">
        <v>7.9712519531249999</v>
      </c>
      <c r="Q69" s="149">
        <v>9.2556240234375</v>
      </c>
      <c r="R69" s="149">
        <v>13.485676757812501</v>
      </c>
      <c r="S69" s="149">
        <v>14.207855468749999</v>
      </c>
      <c r="T69" s="149">
        <v>11.69737890625</v>
      </c>
      <c r="U69" s="149">
        <v>12.893391601562501</v>
      </c>
      <c r="V69" s="149">
        <v>19.561044921874998</v>
      </c>
      <c r="W69" s="149">
        <v>17.558058593750001</v>
      </c>
      <c r="X69" s="149">
        <v>18.4118125</v>
      </c>
    </row>
    <row r="70" spans="1:24" x14ac:dyDescent="0.2">
      <c r="A70" s="142" t="s">
        <v>26</v>
      </c>
      <c r="B70" s="143" t="s">
        <v>278</v>
      </c>
      <c r="C70" s="149">
        <v>19.787654296875001</v>
      </c>
      <c r="D70" s="149">
        <v>20.549376953125002</v>
      </c>
      <c r="E70" s="149">
        <v>18.831289062500002</v>
      </c>
      <c r="F70" s="149">
        <v>19.327894531249999</v>
      </c>
      <c r="G70" s="149">
        <v>20.251158203125001</v>
      </c>
      <c r="H70" s="149">
        <v>22.523021484375001</v>
      </c>
      <c r="I70" s="149">
        <v>21.692505859375</v>
      </c>
      <c r="J70" s="149">
        <v>23.988720703125001</v>
      </c>
      <c r="K70" s="149">
        <v>26.522470703124998</v>
      </c>
      <c r="L70" s="149">
        <v>23.177574218749999</v>
      </c>
      <c r="M70" s="149">
        <v>22.083871093749998</v>
      </c>
      <c r="N70" s="149">
        <v>24.327826171875</v>
      </c>
      <c r="O70" s="149">
        <v>30.130640625000002</v>
      </c>
      <c r="P70" s="149">
        <v>31.41137890625</v>
      </c>
      <c r="Q70" s="149">
        <v>33.783851562499997</v>
      </c>
      <c r="R70" s="149">
        <v>41.878300781249997</v>
      </c>
      <c r="S70" s="149">
        <v>43.78396875</v>
      </c>
      <c r="T70" s="149">
        <v>42.042476562499999</v>
      </c>
      <c r="U70" s="149">
        <v>43.856203125</v>
      </c>
      <c r="V70" s="149">
        <v>41.032558593749997</v>
      </c>
      <c r="W70" s="149">
        <v>37.4497421875</v>
      </c>
      <c r="X70" s="149">
        <v>41.048578124999999</v>
      </c>
    </row>
    <row r="71" spans="1:24" x14ac:dyDescent="0.2">
      <c r="A71" s="142" t="s">
        <v>27</v>
      </c>
      <c r="B71" s="143" t="s">
        <v>279</v>
      </c>
      <c r="C71" s="149">
        <v>8.1168803710937496</v>
      </c>
      <c r="D71" s="149">
        <v>8.7910566406249995</v>
      </c>
      <c r="E71" s="149">
        <v>7.8176284179687503</v>
      </c>
      <c r="F71" s="149">
        <v>7.6835083007812504</v>
      </c>
      <c r="G71" s="149">
        <v>8.8413173828125</v>
      </c>
      <c r="H71" s="149">
        <v>10.7165341796875</v>
      </c>
      <c r="I71" s="149">
        <v>11.008384765624999</v>
      </c>
      <c r="J71" s="149">
        <v>12.111263671874999</v>
      </c>
      <c r="K71" s="149">
        <v>12.373435546874999</v>
      </c>
      <c r="L71" s="149">
        <v>11.9564921875</v>
      </c>
      <c r="M71" s="149">
        <v>12.255297851562499</v>
      </c>
      <c r="N71" s="149">
        <v>13.1516875</v>
      </c>
      <c r="O71" s="149">
        <v>14.422944335937499</v>
      </c>
      <c r="P71" s="149">
        <v>14.585731445312501</v>
      </c>
      <c r="Q71" s="149">
        <v>17.055232421875001</v>
      </c>
      <c r="R71" s="149">
        <v>19.383652343750001</v>
      </c>
      <c r="S71" s="149">
        <v>19.412875</v>
      </c>
      <c r="T71" s="149">
        <v>18.549064453124998</v>
      </c>
      <c r="U71" s="149">
        <v>16.118664062499999</v>
      </c>
      <c r="V71" s="149">
        <v>13.8612998046875</v>
      </c>
      <c r="W71" s="149">
        <v>8.3770478515624998</v>
      </c>
      <c r="X71" s="149">
        <v>1.0955589599609374</v>
      </c>
    </row>
    <row r="72" spans="1:24" x14ac:dyDescent="0.2">
      <c r="A72" s="142" t="s">
        <v>28</v>
      </c>
      <c r="B72" s="143" t="s">
        <v>280</v>
      </c>
      <c r="C72" s="149">
        <v>13.855648437499999</v>
      </c>
      <c r="D72" s="149">
        <v>13.3586962890625</v>
      </c>
      <c r="E72" s="149">
        <v>13.3752900390625</v>
      </c>
      <c r="F72" s="149">
        <v>11.919306640625001</v>
      </c>
      <c r="G72" s="149">
        <v>13.79253515625</v>
      </c>
      <c r="H72" s="149">
        <v>16.947105468749999</v>
      </c>
      <c r="I72" s="149">
        <v>17.247304687500002</v>
      </c>
      <c r="J72" s="149">
        <v>18.79736328125</v>
      </c>
      <c r="K72" s="149">
        <v>20.317996093750001</v>
      </c>
      <c r="L72" s="149">
        <v>18.943828125</v>
      </c>
      <c r="M72" s="149">
        <v>19.24672265625</v>
      </c>
      <c r="N72" s="149">
        <v>23.758287109375001</v>
      </c>
      <c r="O72" s="149">
        <v>27.7865859375</v>
      </c>
      <c r="P72" s="149">
        <v>31.671517578124998</v>
      </c>
      <c r="Q72" s="149">
        <v>34.8684453125</v>
      </c>
      <c r="R72" s="149">
        <v>42.796433593750002</v>
      </c>
      <c r="S72" s="149">
        <v>43.737320312500003</v>
      </c>
      <c r="T72" s="149">
        <v>39.101347656249999</v>
      </c>
      <c r="U72" s="149">
        <v>35.102917968749999</v>
      </c>
      <c r="V72" s="149">
        <v>28.361996093750001</v>
      </c>
      <c r="W72" s="149">
        <v>16.610337890625001</v>
      </c>
      <c r="X72" s="149">
        <v>3.9443833007812499</v>
      </c>
    </row>
    <row r="73" spans="1:24" x14ac:dyDescent="0.2">
      <c r="A73" s="142" t="s">
        <v>29</v>
      </c>
      <c r="B73" s="143" t="s">
        <v>281</v>
      </c>
      <c r="C73" s="149">
        <v>7.0531342773437498</v>
      </c>
      <c r="D73" s="149">
        <v>6.0272475585937499</v>
      </c>
      <c r="E73" s="149">
        <v>6.3402094726562499</v>
      </c>
      <c r="F73" s="149">
        <v>5.5677041015624997</v>
      </c>
      <c r="G73" s="149">
        <v>6.3897500000000003</v>
      </c>
      <c r="H73" s="149">
        <v>6.2895590820312499</v>
      </c>
      <c r="I73" s="149">
        <v>6.6488442382812503</v>
      </c>
      <c r="J73" s="149">
        <v>6.8454931640624999</v>
      </c>
      <c r="K73" s="149">
        <v>7.3758476562500004</v>
      </c>
      <c r="L73" s="149">
        <v>6.9627885742187496</v>
      </c>
      <c r="M73" s="149">
        <v>6.5210976562500003</v>
      </c>
      <c r="N73" s="149">
        <v>7.01813623046875</v>
      </c>
      <c r="O73" s="149">
        <v>7.5808291015625002</v>
      </c>
      <c r="P73" s="149">
        <v>7.5097509765624997</v>
      </c>
      <c r="Q73" s="149">
        <v>7.8572187500000004</v>
      </c>
      <c r="R73" s="149">
        <v>9.1015986328125003</v>
      </c>
      <c r="S73" s="149">
        <v>11.386140624999999</v>
      </c>
      <c r="T73" s="149">
        <v>11.346369140625001</v>
      </c>
      <c r="U73" s="149">
        <v>11.306232421875</v>
      </c>
      <c r="V73" s="149">
        <v>9.8136953125000002</v>
      </c>
      <c r="W73" s="149">
        <v>7.5484428710937497</v>
      </c>
      <c r="X73" s="149">
        <v>7.3320043945312499</v>
      </c>
    </row>
    <row r="74" spans="1:24" x14ac:dyDescent="0.2">
      <c r="A74" s="142" t="s">
        <v>31</v>
      </c>
      <c r="B74" s="53" t="s">
        <v>30</v>
      </c>
      <c r="C74" s="149">
        <v>12.249244140625001</v>
      </c>
      <c r="D74" s="149">
        <v>12.082804687499999</v>
      </c>
      <c r="E74" s="149">
        <v>9.7023076171875005</v>
      </c>
      <c r="F74" s="149">
        <v>10.378375</v>
      </c>
      <c r="G74" s="149">
        <v>9.8679082031249994</v>
      </c>
      <c r="H74" s="149">
        <v>11.241392578125</v>
      </c>
      <c r="I74" s="149">
        <v>15.00151953125</v>
      </c>
      <c r="J74" s="149">
        <v>15.9191787109375</v>
      </c>
      <c r="K74" s="149">
        <v>13.7816611328125</v>
      </c>
      <c r="L74" s="149">
        <v>11.0992001953125</v>
      </c>
      <c r="M74" s="149">
        <v>9.9581337890625008</v>
      </c>
      <c r="N74" s="149">
        <v>8.8006816406249992</v>
      </c>
      <c r="O74" s="149">
        <v>5.6411323242187503</v>
      </c>
      <c r="P74" s="149">
        <v>7.6672456054687501</v>
      </c>
      <c r="Q74" s="149">
        <v>8.3689833984374999</v>
      </c>
      <c r="R74" s="149">
        <v>8.5678291015625003</v>
      </c>
      <c r="S74" s="149">
        <v>8.2446679687500009</v>
      </c>
      <c r="T74" s="149">
        <v>8.6374560546874992</v>
      </c>
      <c r="U74" s="149">
        <v>8.8959667968749994</v>
      </c>
      <c r="V74" s="149">
        <v>9.2563798828124995</v>
      </c>
      <c r="W74" s="149">
        <v>9.4359951171875007</v>
      </c>
      <c r="X74" s="149">
        <v>8.784572265625</v>
      </c>
    </row>
    <row r="75" spans="1:24" x14ac:dyDescent="0.2">
      <c r="A75" s="142" t="s">
        <v>32</v>
      </c>
      <c r="B75" s="143" t="s">
        <v>282</v>
      </c>
      <c r="C75" s="149">
        <v>6.0168002929687496</v>
      </c>
      <c r="D75" s="149">
        <v>6.7202377929687502</v>
      </c>
      <c r="E75" s="149">
        <v>6.6120483398437502</v>
      </c>
      <c r="F75" s="149">
        <v>6.7740395507812501</v>
      </c>
      <c r="G75" s="149">
        <v>11.391729492187499</v>
      </c>
      <c r="H75" s="149">
        <v>16.735109375</v>
      </c>
      <c r="I75" s="149">
        <v>18.368201171875</v>
      </c>
      <c r="J75" s="149">
        <v>17.584597656250001</v>
      </c>
      <c r="K75" s="149">
        <v>17.345191406249999</v>
      </c>
      <c r="L75" s="149">
        <v>16.443894531249999</v>
      </c>
      <c r="M75" s="149">
        <v>14.5601015625</v>
      </c>
      <c r="N75" s="149">
        <v>14.967280273437501</v>
      </c>
      <c r="O75" s="149">
        <v>14.7802294921875</v>
      </c>
      <c r="P75" s="149">
        <v>15.603638671875</v>
      </c>
      <c r="Q75" s="149">
        <v>16.179525390624999</v>
      </c>
      <c r="R75" s="149">
        <v>18.781759765625001</v>
      </c>
      <c r="S75" s="149">
        <v>20.807654296875</v>
      </c>
      <c r="T75" s="149">
        <v>22.267205078124999</v>
      </c>
      <c r="U75" s="149">
        <v>22.441919921875002</v>
      </c>
      <c r="V75" s="149">
        <v>23.736671874999999</v>
      </c>
      <c r="W75" s="149">
        <v>24.808066406249999</v>
      </c>
      <c r="X75" s="149">
        <v>24.397376953125001</v>
      </c>
    </row>
    <row r="76" spans="1:24" x14ac:dyDescent="0.2">
      <c r="A76" s="142" t="s">
        <v>34</v>
      </c>
      <c r="B76" s="143" t="s">
        <v>283</v>
      </c>
      <c r="C76" s="149">
        <v>3.2094582519531252</v>
      </c>
      <c r="D76" s="149">
        <v>3.3235341796875</v>
      </c>
      <c r="E76" s="149">
        <v>3.0430634765625002</v>
      </c>
      <c r="F76" s="149">
        <v>2.8958715820312499</v>
      </c>
      <c r="G76" s="149">
        <v>2.7935207519531251</v>
      </c>
      <c r="H76" s="149">
        <v>2.78720751953125</v>
      </c>
      <c r="I76" s="149">
        <v>3.5948166503906251</v>
      </c>
      <c r="J76" s="149">
        <v>3.2480788574218749</v>
      </c>
      <c r="K76" s="149">
        <v>3.1072026367187502</v>
      </c>
      <c r="L76" s="149">
        <v>2.5121015624999998</v>
      </c>
      <c r="M76" s="149">
        <v>2.9157136230468752</v>
      </c>
      <c r="N76" s="149">
        <v>2.3878366699218749</v>
      </c>
      <c r="O76" s="149">
        <v>2.5043520507812498</v>
      </c>
      <c r="P76" s="149">
        <v>2.2239199218749999</v>
      </c>
      <c r="Q76" s="149">
        <v>2.58533154296875</v>
      </c>
      <c r="R76" s="149">
        <v>3.523707763671875</v>
      </c>
      <c r="S76" s="149">
        <v>4.1978535156249999</v>
      </c>
      <c r="T76" s="149">
        <v>3.135877197265625</v>
      </c>
      <c r="U76" s="149">
        <v>3.7967717285156248</v>
      </c>
      <c r="V76" s="149">
        <v>3.7124316406250002</v>
      </c>
      <c r="W76" s="149">
        <v>3.8837226562499998</v>
      </c>
      <c r="X76" s="149">
        <v>3.9851333007812499</v>
      </c>
    </row>
    <row r="77" spans="1:24" x14ac:dyDescent="0.2">
      <c r="A77" s="142" t="s">
        <v>36</v>
      </c>
      <c r="B77" s="143" t="s">
        <v>284</v>
      </c>
      <c r="C77" s="149">
        <v>2.86446923828125</v>
      </c>
      <c r="D77" s="149">
        <v>3.2010522460937501</v>
      </c>
      <c r="E77" s="149">
        <v>2.6756196289062499</v>
      </c>
      <c r="F77" s="149">
        <v>2.2727875976562499</v>
      </c>
      <c r="G77" s="149">
        <v>2.8026308593749998</v>
      </c>
      <c r="H77" s="149">
        <v>3.2642568359375002</v>
      </c>
      <c r="I77" s="149">
        <v>2.6522844238281249</v>
      </c>
      <c r="J77" s="149">
        <v>2.6208332519531252</v>
      </c>
      <c r="K77" s="149">
        <v>2.49020361328125</v>
      </c>
      <c r="L77" s="149">
        <v>2.0353269042968751</v>
      </c>
      <c r="M77" s="149">
        <v>2.4538244628906249</v>
      </c>
      <c r="N77" s="149">
        <v>2.8298503417968748</v>
      </c>
      <c r="O77" s="149">
        <v>3.1547753906249998</v>
      </c>
      <c r="P77" s="149">
        <v>3.4229655761718751</v>
      </c>
      <c r="Q77" s="149">
        <v>3.7048037109375</v>
      </c>
      <c r="R77" s="149">
        <v>4.1660483398437496</v>
      </c>
      <c r="S77" s="149">
        <v>5.1237470703124997</v>
      </c>
      <c r="T77" s="149">
        <v>4.8645249023437502</v>
      </c>
      <c r="U77" s="149">
        <v>4.8448339843749997</v>
      </c>
      <c r="V77" s="149">
        <v>4.6851142578124998</v>
      </c>
      <c r="W77" s="149">
        <v>3.7910390624999999</v>
      </c>
      <c r="X77" s="149">
        <v>2.9499257812500002</v>
      </c>
    </row>
    <row r="78" spans="1:24" x14ac:dyDescent="0.2">
      <c r="A78" s="142" t="s">
        <v>37</v>
      </c>
      <c r="B78" s="53" t="s">
        <v>33</v>
      </c>
      <c r="C78" s="149">
        <v>23.899246093750001</v>
      </c>
      <c r="D78" s="149">
        <v>24.38966796875</v>
      </c>
      <c r="E78" s="149">
        <v>25.574953125</v>
      </c>
      <c r="F78" s="149">
        <v>26.280869140625001</v>
      </c>
      <c r="G78" s="149">
        <v>26.110966796875001</v>
      </c>
      <c r="H78" s="149">
        <v>26.103775390625</v>
      </c>
      <c r="I78" s="149">
        <v>27.588304687499999</v>
      </c>
      <c r="J78" s="149">
        <v>28.650992187500002</v>
      </c>
      <c r="K78" s="149">
        <v>30.21313671875</v>
      </c>
      <c r="L78" s="149">
        <v>30.585470703125001</v>
      </c>
      <c r="M78" s="149">
        <v>25.878259765625</v>
      </c>
      <c r="N78" s="149">
        <v>26.698003906250001</v>
      </c>
      <c r="O78" s="149">
        <v>30.924349609375</v>
      </c>
      <c r="P78" s="149">
        <v>32.234255859374997</v>
      </c>
      <c r="Q78" s="149">
        <v>34.015304687499999</v>
      </c>
      <c r="R78" s="149">
        <v>34.681730468749997</v>
      </c>
      <c r="S78" s="149">
        <v>38.508070312500003</v>
      </c>
      <c r="T78" s="149">
        <v>41.564484374999999</v>
      </c>
      <c r="U78" s="149">
        <v>43.794499999999999</v>
      </c>
      <c r="V78" s="149">
        <v>45.372925781249997</v>
      </c>
      <c r="W78" s="149">
        <v>48.028417968749999</v>
      </c>
      <c r="X78" s="149">
        <v>49.8864375</v>
      </c>
    </row>
    <row r="79" spans="1:24" x14ac:dyDescent="0.2">
      <c r="A79" s="142" t="s">
        <v>38</v>
      </c>
      <c r="B79" s="143" t="s">
        <v>35</v>
      </c>
      <c r="C79" s="149">
        <v>8.3160527343750008</v>
      </c>
      <c r="D79" s="149">
        <v>8.1889941406250006</v>
      </c>
      <c r="E79" s="149">
        <v>8.4579648437500001</v>
      </c>
      <c r="F79" s="149">
        <v>8.5963652343749999</v>
      </c>
      <c r="G79" s="149">
        <v>8.8540859375000007</v>
      </c>
      <c r="H79" s="149">
        <v>8.5489189453125007</v>
      </c>
      <c r="I79" s="149">
        <v>8.7460771484375002</v>
      </c>
      <c r="J79" s="149">
        <v>9.0321894531249995</v>
      </c>
      <c r="K79" s="149">
        <v>9.4188730468749995</v>
      </c>
      <c r="L79" s="149">
        <v>9.4230986328125006</v>
      </c>
      <c r="M79" s="149">
        <v>11.827885742187499</v>
      </c>
      <c r="N79" s="149">
        <v>11.93162109375</v>
      </c>
      <c r="O79" s="149">
        <v>10.2360244140625</v>
      </c>
      <c r="P79" s="149">
        <v>9.7491308593750006</v>
      </c>
      <c r="Q79" s="149">
        <v>9.9804082031250001</v>
      </c>
      <c r="R79" s="149">
        <v>10.865526367187501</v>
      </c>
      <c r="S79" s="149">
        <v>11.6997578125</v>
      </c>
      <c r="T79" s="149">
        <v>11.358202148437501</v>
      </c>
      <c r="U79" s="149">
        <v>11.418897460937499</v>
      </c>
      <c r="V79" s="149">
        <v>11.784982421875</v>
      </c>
      <c r="W79" s="149">
        <v>12.361298828124999</v>
      </c>
      <c r="X79" s="149">
        <v>12.328520507812501</v>
      </c>
    </row>
    <row r="80" spans="1:24" x14ac:dyDescent="0.2">
      <c r="A80" s="142" t="s">
        <v>40</v>
      </c>
      <c r="B80" s="143" t="s">
        <v>285</v>
      </c>
      <c r="C80" s="149">
        <v>4.8386484374999998</v>
      </c>
      <c r="D80" s="149">
        <v>4.9701992187500004</v>
      </c>
      <c r="E80" s="149">
        <v>5.0788666992187501</v>
      </c>
      <c r="F80" s="149">
        <v>5.1355434570312504</v>
      </c>
      <c r="G80" s="149">
        <v>5.0134306640624997</v>
      </c>
      <c r="H80" s="149">
        <v>5.0513095703125002</v>
      </c>
      <c r="I80" s="149">
        <v>5.4708945312499999</v>
      </c>
      <c r="J80" s="149">
        <v>5.6481533203124998</v>
      </c>
      <c r="K80" s="149">
        <v>5.6065209960937503</v>
      </c>
      <c r="L80" s="149">
        <v>5.4734731445312503</v>
      </c>
      <c r="M80" s="149">
        <v>7.5281445312499997</v>
      </c>
      <c r="N80" s="149">
        <v>7.6187841796875002</v>
      </c>
      <c r="O80" s="149">
        <v>6.1621210937499997</v>
      </c>
      <c r="P80" s="149">
        <v>6.5950996093749996</v>
      </c>
      <c r="Q80" s="149">
        <v>7.6791352539062503</v>
      </c>
      <c r="R80" s="149">
        <v>7.8134062499999999</v>
      </c>
      <c r="S80" s="149">
        <v>8.3426943359374999</v>
      </c>
      <c r="T80" s="149">
        <v>8.1952558593749991</v>
      </c>
      <c r="U80" s="149">
        <v>8.4972832031250007</v>
      </c>
      <c r="V80" s="149">
        <v>8.2767910156249993</v>
      </c>
      <c r="W80" s="149">
        <v>8.2952529296874999</v>
      </c>
      <c r="X80" s="149">
        <v>8.1850893554687492</v>
      </c>
    </row>
    <row r="81" spans="1:36" x14ac:dyDescent="0.2">
      <c r="A81" s="142" t="s">
        <v>286</v>
      </c>
      <c r="B81" s="143" t="s">
        <v>287</v>
      </c>
      <c r="C81" s="149">
        <v>0.93310754394531248</v>
      </c>
      <c r="D81" s="149">
        <v>1.1477446289062501</v>
      </c>
      <c r="E81" s="149">
        <v>1.3439879150390626</v>
      </c>
      <c r="F81" s="149">
        <v>1.7670494384765625</v>
      </c>
      <c r="G81" s="149">
        <v>2.03191259765625</v>
      </c>
      <c r="H81" s="149">
        <v>2.1103793945312499</v>
      </c>
      <c r="I81" s="149">
        <v>2.2919885253906251</v>
      </c>
      <c r="J81" s="149">
        <v>3.1229711914062501</v>
      </c>
      <c r="K81" s="149">
        <v>3.7467561035156249</v>
      </c>
      <c r="L81" s="149">
        <v>3.3866801757812501</v>
      </c>
      <c r="M81" s="149">
        <v>3.7803205566406248</v>
      </c>
      <c r="N81" s="149">
        <v>4.7183159179687504</v>
      </c>
      <c r="O81" s="149">
        <v>8.0712055664062508</v>
      </c>
      <c r="P81" s="149">
        <v>9.2961552734375008</v>
      </c>
      <c r="Q81" s="149">
        <v>10.692656250000001</v>
      </c>
      <c r="R81" s="149">
        <v>15.555125</v>
      </c>
      <c r="S81" s="149">
        <v>12.350065429687501</v>
      </c>
      <c r="T81" s="149">
        <v>6.8632836914062496</v>
      </c>
      <c r="U81" s="149">
        <v>7.0083837890625</v>
      </c>
      <c r="V81" s="149">
        <v>7.4843525390624999</v>
      </c>
      <c r="W81" s="149">
        <v>4.4127490234374998</v>
      </c>
      <c r="X81" s="149">
        <v>1.426337158203125</v>
      </c>
    </row>
    <row r="82" spans="1:36" x14ac:dyDescent="0.2">
      <c r="A82" s="142" t="s">
        <v>288</v>
      </c>
      <c r="B82" s="53" t="s">
        <v>289</v>
      </c>
      <c r="C82" s="149">
        <v>1.2467967529296875</v>
      </c>
      <c r="D82" s="149">
        <v>1.3235238037109376</v>
      </c>
      <c r="E82" s="149">
        <v>1.4754429931640625</v>
      </c>
      <c r="F82" s="149">
        <v>1.50303564453125</v>
      </c>
      <c r="G82" s="149">
        <v>1.4241864013671874</v>
      </c>
      <c r="H82" s="149">
        <v>1.6089364013671874</v>
      </c>
      <c r="I82" s="149">
        <v>1.9926196289062501</v>
      </c>
      <c r="J82" s="149">
        <v>2.2693032226562502</v>
      </c>
      <c r="K82" s="149">
        <v>2.491291748046875</v>
      </c>
      <c r="L82" s="149">
        <v>2.4379807128906248</v>
      </c>
      <c r="M82" s="149">
        <v>2.3885820312499999</v>
      </c>
      <c r="N82" s="149">
        <v>2.8635200195312498</v>
      </c>
      <c r="O82" s="149">
        <v>3.0901499023437502</v>
      </c>
      <c r="P82" s="149">
        <v>3.0907600097656251</v>
      </c>
      <c r="Q82" s="149">
        <v>3.53068994140625</v>
      </c>
      <c r="R82" s="149">
        <v>3.5174638671874998</v>
      </c>
      <c r="S82" s="149">
        <v>3.845947021484375</v>
      </c>
      <c r="T82" s="149">
        <v>4.0608735351562499</v>
      </c>
      <c r="U82" s="149">
        <v>4.0515966796875</v>
      </c>
      <c r="V82" s="149">
        <v>3.898755859375</v>
      </c>
      <c r="W82" s="149">
        <v>3.5348278808593752</v>
      </c>
      <c r="X82" s="149">
        <v>3.4833259277343749</v>
      </c>
    </row>
    <row r="83" spans="1:36" x14ac:dyDescent="0.2">
      <c r="A83" s="142" t="s">
        <v>290</v>
      </c>
      <c r="B83" s="53" t="s">
        <v>39</v>
      </c>
      <c r="C83" s="149">
        <v>1.2108103027343751</v>
      </c>
      <c r="D83" s="149">
        <v>1.5500002441406251</v>
      </c>
      <c r="E83" s="149">
        <v>1.66925048828125</v>
      </c>
      <c r="F83" s="149">
        <v>2.1563571777343751</v>
      </c>
      <c r="G83" s="149">
        <v>2.8773535156249999</v>
      </c>
      <c r="H83" s="149">
        <v>3.5110537109375</v>
      </c>
      <c r="I83" s="149">
        <v>3.8870158691406251</v>
      </c>
      <c r="J83" s="149">
        <v>4.00348779296875</v>
      </c>
      <c r="K83" s="149">
        <v>3.9198767089843751</v>
      </c>
      <c r="L83" s="149">
        <v>3.8379826660156251</v>
      </c>
      <c r="M83" s="149">
        <v>3.7168974609375001</v>
      </c>
      <c r="N83" s="149">
        <v>3.5427644042968751</v>
      </c>
      <c r="O83" s="149">
        <v>3.2278403320312501</v>
      </c>
      <c r="P83" s="149">
        <v>2.9044521484375001</v>
      </c>
      <c r="Q83" s="149">
        <v>3.0859860839843751</v>
      </c>
      <c r="R83" s="149">
        <v>4.2786249999999999</v>
      </c>
      <c r="S83" s="149">
        <v>4.0087407226562499</v>
      </c>
      <c r="T83" s="149">
        <v>4.3557211914062499</v>
      </c>
      <c r="U83" s="149">
        <v>4.2951323242187502</v>
      </c>
      <c r="V83" s="149">
        <v>4.0570207519531252</v>
      </c>
      <c r="W83" s="149">
        <v>3.80996728515625</v>
      </c>
      <c r="X83" s="149">
        <v>3.5523828124999999</v>
      </c>
    </row>
    <row r="84" spans="1:36" x14ac:dyDescent="0.2">
      <c r="A84" s="43"/>
      <c r="B84" s="115" t="s">
        <v>213</v>
      </c>
      <c r="C84" s="149">
        <v>-4.383244140625</v>
      </c>
      <c r="D84" s="149">
        <v>-4.4182958984375</v>
      </c>
      <c r="E84" s="149">
        <v>-3.5655898437500002</v>
      </c>
      <c r="F84" s="149">
        <v>-4.0235297851562501</v>
      </c>
      <c r="G84" s="149">
        <v>-3.8685844726562499</v>
      </c>
      <c r="H84" s="149">
        <v>-3.9199956054687499</v>
      </c>
      <c r="I84" s="149">
        <v>-4.7383964843750004</v>
      </c>
      <c r="J84" s="149">
        <v>-5.6142451171875001</v>
      </c>
      <c r="K84" s="149">
        <v>-5.3961245117187504</v>
      </c>
      <c r="L84" s="149">
        <v>-4.7012773437500002</v>
      </c>
      <c r="M84" s="149">
        <v>-4.1608950195312504</v>
      </c>
      <c r="N84" s="149">
        <v>-4.2216118164062504</v>
      </c>
      <c r="O84" s="149">
        <v>-2.99229443359375</v>
      </c>
      <c r="P84" s="149">
        <v>-3.5479375000000002</v>
      </c>
      <c r="Q84" s="149">
        <v>-4.01256884765625</v>
      </c>
      <c r="R84" s="149">
        <v>-3.8488349609374999</v>
      </c>
      <c r="S84" s="149">
        <v>-3.662261962890625</v>
      </c>
      <c r="T84" s="149">
        <v>-3.9666889648437502</v>
      </c>
      <c r="U84" s="149">
        <v>-4.4053271484375003</v>
      </c>
      <c r="V84" s="149">
        <v>-4.3461640624999998</v>
      </c>
      <c r="W84" s="149">
        <v>-4.5412387695312502</v>
      </c>
      <c r="X84" s="149">
        <v>-4.35692041015625</v>
      </c>
    </row>
    <row r="85" spans="1:36" x14ac:dyDescent="0.2">
      <c r="A85" s="118"/>
      <c r="B85" s="117" t="s">
        <v>214</v>
      </c>
      <c r="C85" s="150">
        <v>136.76231250000001</v>
      </c>
      <c r="D85" s="150">
        <v>145.90559375000001</v>
      </c>
      <c r="E85" s="150">
        <v>149.517421875</v>
      </c>
      <c r="F85" s="150">
        <v>141.33603124999999</v>
      </c>
      <c r="G85" s="150">
        <v>150.33557812500001</v>
      </c>
      <c r="H85" s="150">
        <v>166.911015625</v>
      </c>
      <c r="I85" s="150">
        <v>173.021609375</v>
      </c>
      <c r="J85" s="150">
        <v>178.06243749999999</v>
      </c>
      <c r="K85" s="150">
        <v>180.05293750000001</v>
      </c>
      <c r="L85" s="150">
        <v>168.12914062499999</v>
      </c>
      <c r="M85" s="150">
        <v>166.91176562499999</v>
      </c>
      <c r="N85" s="150">
        <v>175.35084375</v>
      </c>
      <c r="O85" s="150">
        <v>190.744140625</v>
      </c>
      <c r="P85" s="150">
        <v>201.30570312500001</v>
      </c>
      <c r="Q85" s="150">
        <v>216.906828125</v>
      </c>
      <c r="R85" s="150">
        <v>252.83610937500001</v>
      </c>
      <c r="S85" s="150">
        <v>271.56</v>
      </c>
      <c r="T85" s="150">
        <v>255.81260937499999</v>
      </c>
      <c r="U85" s="150">
        <v>256.77864062499998</v>
      </c>
      <c r="V85" s="150">
        <v>252.12343749999999</v>
      </c>
      <c r="W85" s="150">
        <v>229.12375</v>
      </c>
      <c r="X85" s="150">
        <v>202.758765625</v>
      </c>
    </row>
    <row r="86" spans="1:36" x14ac:dyDescent="0.2">
      <c r="A86" s="43"/>
      <c r="B86" s="115" t="s">
        <v>215</v>
      </c>
      <c r="C86" s="680">
        <v>14.162776367187501</v>
      </c>
      <c r="D86" s="680">
        <v>14.192457031249999</v>
      </c>
      <c r="E86" s="680">
        <v>13.160527343749999</v>
      </c>
      <c r="F86" s="680">
        <v>13.284766601562501</v>
      </c>
      <c r="G86" s="680">
        <v>16.101747070312499</v>
      </c>
      <c r="H86" s="680">
        <v>19.07980078125</v>
      </c>
      <c r="I86" s="680">
        <v>17.757044921875</v>
      </c>
      <c r="J86" s="680">
        <v>18.167886718750001</v>
      </c>
      <c r="K86" s="680">
        <v>19.964714843749999</v>
      </c>
      <c r="L86" s="680">
        <v>17.801263671874999</v>
      </c>
      <c r="M86" s="680">
        <v>18.100568359375</v>
      </c>
      <c r="N86" s="680">
        <v>19.994982421875001</v>
      </c>
      <c r="O86" s="680">
        <v>24.33959765625</v>
      </c>
      <c r="P86" s="680">
        <v>25.35564453125</v>
      </c>
      <c r="Q86" s="680">
        <v>29.032853515625</v>
      </c>
      <c r="R86" s="680">
        <v>34.234433593749998</v>
      </c>
      <c r="S86" s="680">
        <v>35.330019531250002</v>
      </c>
      <c r="T86" s="680">
        <v>33.962640624999999</v>
      </c>
      <c r="U86" s="680">
        <v>32.981921874999998</v>
      </c>
      <c r="V86" s="680">
        <v>30.553365234375001</v>
      </c>
      <c r="W86" s="680">
        <v>29.218082031249999</v>
      </c>
      <c r="X86" s="680">
        <v>26.333408203125</v>
      </c>
    </row>
    <row r="87" spans="1:36" x14ac:dyDescent="0.2">
      <c r="A87" s="43"/>
      <c r="B87" s="115" t="s">
        <v>216</v>
      </c>
      <c r="C87" s="680">
        <v>-1.4039880371093749</v>
      </c>
      <c r="D87" s="680">
        <v>-0.66156097412109371</v>
      </c>
      <c r="E87" s="680">
        <v>-3.0940000534057616E-2</v>
      </c>
      <c r="F87" s="680">
        <v>-5.6500000000000002E-2</v>
      </c>
      <c r="G87" s="680">
        <v>-4.6277000427246091E-2</v>
      </c>
      <c r="H87" s="680">
        <v>-0.39270901489257815</v>
      </c>
      <c r="I87" s="680">
        <v>0</v>
      </c>
      <c r="J87" s="680">
        <v>-0.14524000549316407</v>
      </c>
      <c r="K87" s="680">
        <v>-0.72611199951171879</v>
      </c>
      <c r="L87" s="680">
        <v>-1.8184090576171874</v>
      </c>
      <c r="M87" s="680">
        <v>-0.71941802978515623</v>
      </c>
      <c r="N87" s="680">
        <v>-5.1789001464843748E-2</v>
      </c>
      <c r="O87" s="680">
        <v>0</v>
      </c>
      <c r="P87" s="680">
        <v>-0.34525799560546877</v>
      </c>
      <c r="Q87" s="680">
        <v>-0.4119320068359375</v>
      </c>
      <c r="R87" s="680">
        <v>-3.5219370117187498</v>
      </c>
      <c r="S87" s="680">
        <v>-3.8423491210937502</v>
      </c>
      <c r="T87" s="680">
        <v>-4.2000000000000003E-2</v>
      </c>
      <c r="U87" s="680">
        <v>-1.74</v>
      </c>
      <c r="V87" s="680">
        <v>-1.217112060546875</v>
      </c>
      <c r="W87" s="680">
        <v>-2.145</v>
      </c>
      <c r="X87" s="680">
        <v>-0.25462738037109373</v>
      </c>
    </row>
    <row r="88" spans="1:36" s="4" customFormat="1" ht="20.100000000000001" customHeight="1" x14ac:dyDescent="0.2">
      <c r="A88" s="144"/>
      <c r="B88" s="145" t="s">
        <v>217</v>
      </c>
      <c r="C88" s="151">
        <v>149.52110937500001</v>
      </c>
      <c r="D88" s="151">
        <v>159.4365</v>
      </c>
      <c r="E88" s="151">
        <v>162.64701562499999</v>
      </c>
      <c r="F88" s="151">
        <v>154.564296875</v>
      </c>
      <c r="G88" s="151">
        <v>166.391046875</v>
      </c>
      <c r="H88" s="151">
        <v>185.59810937500001</v>
      </c>
      <c r="I88" s="151">
        <v>190.77865625000001</v>
      </c>
      <c r="J88" s="151">
        <v>196.085078125</v>
      </c>
      <c r="K88" s="151">
        <v>199.29153124999999</v>
      </c>
      <c r="L88" s="151">
        <v>184.11198437499999</v>
      </c>
      <c r="M88" s="151">
        <v>184.29290624999999</v>
      </c>
      <c r="N88" s="151">
        <v>195.29403124999999</v>
      </c>
      <c r="O88" s="151">
        <v>215.08373437500001</v>
      </c>
      <c r="P88" s="151">
        <v>226.31609374999999</v>
      </c>
      <c r="Q88" s="151">
        <v>245.52775</v>
      </c>
      <c r="R88" s="151">
        <v>283.54859375000001</v>
      </c>
      <c r="S88" s="151">
        <v>303.04765624999999</v>
      </c>
      <c r="T88" s="151">
        <v>289.73325</v>
      </c>
      <c r="U88" s="151">
        <v>288.02056249999998</v>
      </c>
      <c r="V88" s="151">
        <v>281.45968749999997</v>
      </c>
      <c r="W88" s="151">
        <v>256.19682812500002</v>
      </c>
      <c r="X88" s="151">
        <v>228.83754687499999</v>
      </c>
    </row>
    <row r="89" spans="1:36" s="22" customFormat="1" ht="19.5" customHeight="1" x14ac:dyDescent="0.2">
      <c r="A89" s="148" t="s">
        <v>291</v>
      </c>
      <c r="B89" s="126"/>
      <c r="C89" s="127"/>
      <c r="D89" s="127"/>
      <c r="E89" s="127"/>
      <c r="F89" s="127"/>
      <c r="G89" s="127"/>
      <c r="H89" s="127"/>
      <c r="I89" s="127"/>
      <c r="J89" s="127"/>
      <c r="K89" s="127"/>
      <c r="L89" s="127"/>
      <c r="M89" s="127"/>
      <c r="N89" s="127"/>
      <c r="O89" s="127"/>
      <c r="P89" s="127"/>
      <c r="Q89" s="127"/>
      <c r="R89" s="127"/>
      <c r="S89" s="127"/>
      <c r="T89" s="127"/>
      <c r="U89" s="127"/>
      <c r="V89" s="127"/>
      <c r="W89" s="127"/>
      <c r="X89" s="127"/>
      <c r="Y89" s="109"/>
      <c r="Z89" s="109"/>
      <c r="AA89" s="109"/>
      <c r="AB89" s="109"/>
      <c r="AC89" s="109"/>
      <c r="AD89" s="109"/>
      <c r="AE89" s="109"/>
      <c r="AF89" s="109"/>
      <c r="AG89" s="109"/>
      <c r="AH89" s="109"/>
      <c r="AI89" s="109"/>
      <c r="AJ89" s="109"/>
    </row>
    <row r="90" spans="1:36" s="22" customFormat="1" ht="24.95" customHeight="1" x14ac:dyDescent="0.2">
      <c r="A90" s="48" t="str">
        <f>Index!A13</f>
        <v>Table 2f     Palau share of GDP(P) production by industry, current prices, FY2000-FY2021</v>
      </c>
      <c r="Y90"/>
      <c r="Z90"/>
    </row>
    <row r="91" spans="1:36" ht="20.100000000000001" customHeight="1" x14ac:dyDescent="0.2">
      <c r="A91" s="41"/>
      <c r="B91" s="70"/>
      <c r="C91" s="33" t="str">
        <f t="shared" ref="C91:T91" si="33">C2</f>
        <v>FY00</v>
      </c>
      <c r="D91" s="33" t="str">
        <f t="shared" si="33"/>
        <v>FY01</v>
      </c>
      <c r="E91" s="33" t="str">
        <f t="shared" si="33"/>
        <v>FY02</v>
      </c>
      <c r="F91" s="33" t="str">
        <f t="shared" si="33"/>
        <v>FY03</v>
      </c>
      <c r="G91" s="33" t="str">
        <f t="shared" si="33"/>
        <v>FY04</v>
      </c>
      <c r="H91" s="33" t="str">
        <f t="shared" si="33"/>
        <v>FY05</v>
      </c>
      <c r="I91" s="33" t="str">
        <f t="shared" si="33"/>
        <v>FY06</v>
      </c>
      <c r="J91" s="33" t="str">
        <f t="shared" si="33"/>
        <v>FY07</v>
      </c>
      <c r="K91" s="33" t="str">
        <f t="shared" si="33"/>
        <v>FY08</v>
      </c>
      <c r="L91" s="33" t="str">
        <f t="shared" si="33"/>
        <v>FY09</v>
      </c>
      <c r="M91" s="33" t="str">
        <f t="shared" si="33"/>
        <v>FY10</v>
      </c>
      <c r="N91" s="33" t="str">
        <f t="shared" si="33"/>
        <v>FY11</v>
      </c>
      <c r="O91" s="33" t="str">
        <f t="shared" si="33"/>
        <v>FY12</v>
      </c>
      <c r="P91" s="33" t="str">
        <f t="shared" si="33"/>
        <v>FY13</v>
      </c>
      <c r="Q91" s="33" t="str">
        <f t="shared" si="33"/>
        <v>FY14</v>
      </c>
      <c r="R91" s="33" t="str">
        <f t="shared" si="33"/>
        <v>FY15</v>
      </c>
      <c r="S91" s="33" t="str">
        <f t="shared" si="33"/>
        <v>FY16</v>
      </c>
      <c r="T91" s="33" t="str">
        <f t="shared" si="33"/>
        <v>FY17</v>
      </c>
      <c r="U91" s="33" t="str">
        <f t="shared" ref="U91:V91" si="34">U2</f>
        <v>FY18</v>
      </c>
      <c r="V91" s="33" t="str">
        <f t="shared" si="34"/>
        <v>FY19</v>
      </c>
      <c r="W91" s="33" t="str">
        <f t="shared" ref="W91:X91" si="35">W2</f>
        <v>FY20</v>
      </c>
      <c r="X91" s="33" t="str">
        <f t="shared" si="35"/>
        <v>FY21</v>
      </c>
    </row>
    <row r="92" spans="1:36" ht="20.100000000000001" customHeight="1" x14ac:dyDescent="0.2">
      <c r="A92" s="142" t="s">
        <v>271</v>
      </c>
      <c r="B92" s="143" t="s">
        <v>272</v>
      </c>
      <c r="C92" s="120">
        <f t="shared" ref="C92:T92" si="36">IF(C63/C$88&lt;&gt;0,C63/C$88,"~")</f>
        <v>1.5636739954987541E-2</v>
      </c>
      <c r="D92" s="120">
        <f t="shared" si="36"/>
        <v>1.5070068611269222E-2</v>
      </c>
      <c r="E92" s="120">
        <f t="shared" si="36"/>
        <v>1.7194999375084598E-2</v>
      </c>
      <c r="F92" s="120">
        <f t="shared" si="36"/>
        <v>1.7523379100424934E-2</v>
      </c>
      <c r="G92" s="120">
        <f t="shared" si="36"/>
        <v>1.6260536349940704E-2</v>
      </c>
      <c r="H92" s="120">
        <f t="shared" si="36"/>
        <v>1.5540328643147715E-2</v>
      </c>
      <c r="I92" s="120">
        <f t="shared" si="36"/>
        <v>1.5682765936866953E-2</v>
      </c>
      <c r="J92" s="120">
        <f t="shared" si="36"/>
        <v>1.4732276258033724E-2</v>
      </c>
      <c r="K92" s="120">
        <f t="shared" si="36"/>
        <v>1.6951022912570453E-2</v>
      </c>
      <c r="L92" s="120">
        <f t="shared" si="36"/>
        <v>1.9356770764600042E-2</v>
      </c>
      <c r="M92" s="120">
        <f t="shared" si="36"/>
        <v>1.8945375392144945E-2</v>
      </c>
      <c r="N92" s="120">
        <f t="shared" si="36"/>
        <v>1.8824777570967111E-2</v>
      </c>
      <c r="O92" s="120">
        <f t="shared" si="36"/>
        <v>1.7055666692020164E-2</v>
      </c>
      <c r="P92" s="120">
        <f t="shared" si="36"/>
        <v>1.8039401732090694E-2</v>
      </c>
      <c r="Q92" s="120">
        <f t="shared" si="36"/>
        <v>1.6738330430572511E-2</v>
      </c>
      <c r="R92" s="120">
        <f t="shared" si="36"/>
        <v>1.4203089706845884E-2</v>
      </c>
      <c r="S92" s="120">
        <f t="shared" si="36"/>
        <v>1.4403694499369684E-2</v>
      </c>
      <c r="T92" s="120">
        <f t="shared" si="36"/>
        <v>1.542854201612604E-2</v>
      </c>
      <c r="U92" s="120">
        <f t="shared" ref="U92:V92" si="37">IF(U63/U$88&lt;&gt;0,U63/U$88,"~")</f>
        <v>1.5840398032562347E-2</v>
      </c>
      <c r="V92" s="120">
        <f t="shared" si="37"/>
        <v>1.5726785224571459E-2</v>
      </c>
      <c r="W92" s="120">
        <f t="shared" ref="W92:X92" si="38">IF(W63/W$88&lt;&gt;0,W63/W$88,"~")</f>
        <v>1.6569714892669497E-2</v>
      </c>
      <c r="X92" s="120">
        <f t="shared" si="38"/>
        <v>1.7542212584213842E-2</v>
      </c>
    </row>
    <row r="93" spans="1:36" x14ac:dyDescent="0.2">
      <c r="A93" s="142" t="s">
        <v>273</v>
      </c>
      <c r="B93" s="143" t="s">
        <v>274</v>
      </c>
      <c r="C93" s="120">
        <f t="shared" ref="C93:T93" si="39">IF(C64/C$88&lt;&gt;0,C64/C$88,"~")</f>
        <v>2.3247774000034065E-2</v>
      </c>
      <c r="D93" s="120">
        <f t="shared" si="39"/>
        <v>2.1782619287792477E-2</v>
      </c>
      <c r="E93" s="120">
        <f t="shared" si="39"/>
        <v>2.1028976645071782E-2</v>
      </c>
      <c r="F93" s="120">
        <f t="shared" si="39"/>
        <v>2.1015045821849019E-2</v>
      </c>
      <c r="G93" s="120">
        <f t="shared" si="39"/>
        <v>2.264451895464252E-2</v>
      </c>
      <c r="H93" s="120">
        <f t="shared" si="39"/>
        <v>2.6429644184986729E-2</v>
      </c>
      <c r="I93" s="120">
        <f t="shared" si="39"/>
        <v>3.2176351148590548E-2</v>
      </c>
      <c r="J93" s="120">
        <f t="shared" si="39"/>
        <v>2.6079283287029829E-2</v>
      </c>
      <c r="K93" s="120">
        <f t="shared" si="39"/>
        <v>2.5625040279402239E-2</v>
      </c>
      <c r="L93" s="120">
        <f t="shared" si="39"/>
        <v>2.2922142875510466E-2</v>
      </c>
      <c r="M93" s="120">
        <f t="shared" si="39"/>
        <v>2.1791275751084423E-2</v>
      </c>
      <c r="N93" s="120">
        <f t="shared" si="39"/>
        <v>2.107531038134966E-2</v>
      </c>
      <c r="O93" s="120">
        <f t="shared" si="39"/>
        <v>2.1377182661926942E-2</v>
      </c>
      <c r="P93" s="120">
        <f t="shared" si="39"/>
        <v>2.1654462732917112E-2</v>
      </c>
      <c r="Q93" s="120">
        <f t="shared" si="39"/>
        <v>1.8527996151275161E-2</v>
      </c>
      <c r="R93" s="120">
        <f t="shared" si="39"/>
        <v>1.6078669000187909E-2</v>
      </c>
      <c r="S93" s="120">
        <f t="shared" si="39"/>
        <v>1.6274945153531443E-2</v>
      </c>
      <c r="T93" s="120">
        <f t="shared" si="39"/>
        <v>1.9286314976793308E-2</v>
      </c>
      <c r="U93" s="120">
        <f t="shared" ref="U93:V93" si="40">IF(U64/U$88&lt;&gt;0,U64/U$88,"~")</f>
        <v>1.8749166590536395E-2</v>
      </c>
      <c r="V93" s="120">
        <f t="shared" si="40"/>
        <v>1.8263815602478597E-2</v>
      </c>
      <c r="W93" s="120">
        <f t="shared" ref="W93:X93" si="41">IF(W64/W$88&lt;&gt;0,W64/W$88,"~")</f>
        <v>1.6865616612398288E-2</v>
      </c>
      <c r="X93" s="120">
        <f t="shared" si="41"/>
        <v>1.7635533041896603E-2</v>
      </c>
    </row>
    <row r="94" spans="1:36" x14ac:dyDescent="0.2">
      <c r="A94" s="142" t="s">
        <v>19</v>
      </c>
      <c r="B94" s="143" t="s">
        <v>275</v>
      </c>
      <c r="C94" s="120">
        <f t="shared" ref="C94:T94" si="42">IF(C65/C$88&lt;&gt;0,C65/C$88,"~")</f>
        <v>9.4666000599204683E-3</v>
      </c>
      <c r="D94" s="120">
        <f t="shared" si="42"/>
        <v>9.0274715744493115E-3</v>
      </c>
      <c r="E94" s="120">
        <f t="shared" si="42"/>
        <v>7.9173420472286194E-3</v>
      </c>
      <c r="F94" s="120">
        <f t="shared" si="42"/>
        <v>4.8437896464760067E-3</v>
      </c>
      <c r="G94" s="120">
        <f t="shared" si="42"/>
        <v>5.0896423007707652E-3</v>
      </c>
      <c r="H94" s="120">
        <f t="shared" si="42"/>
        <v>6.429871253865984E-3</v>
      </c>
      <c r="I94" s="120">
        <f t="shared" si="42"/>
        <v>6.3562481172962709E-3</v>
      </c>
      <c r="J94" s="120">
        <f t="shared" si="42"/>
        <v>5.2766420895505733E-3</v>
      </c>
      <c r="K94" s="120">
        <f t="shared" si="42"/>
        <v>5.8248934183495948E-3</v>
      </c>
      <c r="L94" s="120">
        <f t="shared" si="42"/>
        <v>4.6780292598755501E-3</v>
      </c>
      <c r="M94" s="120">
        <f t="shared" si="42"/>
        <v>3.4333752556010961E-3</v>
      </c>
      <c r="N94" s="120">
        <f t="shared" si="42"/>
        <v>3.0703165791357233E-3</v>
      </c>
      <c r="O94" s="120">
        <f t="shared" si="42"/>
        <v>3.3018688547280166E-3</v>
      </c>
      <c r="P94" s="120">
        <f t="shared" si="42"/>
        <v>2.3538396371432934E-3</v>
      </c>
      <c r="Q94" s="120">
        <f t="shared" si="42"/>
        <v>2.9057718805142697E-3</v>
      </c>
      <c r="R94" s="120">
        <f t="shared" si="42"/>
        <v>3.8974495284648625E-3</v>
      </c>
      <c r="S94" s="120">
        <f t="shared" si="42"/>
        <v>4.1600575114526649E-3</v>
      </c>
      <c r="T94" s="120">
        <f t="shared" si="42"/>
        <v>5.4110626602497736E-3</v>
      </c>
      <c r="U94" s="120">
        <f t="shared" ref="U94:V94" si="43">IF(U65/U$88&lt;&gt;0,U65/U$88,"~")</f>
        <v>4.6960665202614655E-3</v>
      </c>
      <c r="V94" s="120">
        <f t="shared" si="43"/>
        <v>5.403443654786266E-3</v>
      </c>
      <c r="W94" s="120">
        <f t="shared" ref="W94:X94" si="44">IF(W65/W$88&lt;&gt;0,W65/W$88,"~")</f>
        <v>5.1655426008518713E-3</v>
      </c>
      <c r="X94" s="120">
        <f t="shared" si="44"/>
        <v>6.5707210467878998E-3</v>
      </c>
    </row>
    <row r="95" spans="1:36" x14ac:dyDescent="0.2">
      <c r="A95" s="142" t="s">
        <v>20</v>
      </c>
      <c r="B95" s="143" t="s">
        <v>22</v>
      </c>
      <c r="C95" s="120">
        <f t="shared" ref="C95:T95" si="45">IF(C66/C$88&lt;&gt;0,C66/C$88,"~")</f>
        <v>2.7405009623954646E-2</v>
      </c>
      <c r="D95" s="120">
        <f t="shared" si="45"/>
        <v>3.2897559701472061E-2</v>
      </c>
      <c r="E95" s="120">
        <f t="shared" si="45"/>
        <v>4.5881702433826936E-2</v>
      </c>
      <c r="F95" s="120">
        <f t="shared" si="45"/>
        <v>1.8829097088944074E-2</v>
      </c>
      <c r="G95" s="120">
        <f t="shared" si="45"/>
        <v>8.6836139172621132E-3</v>
      </c>
      <c r="H95" s="120">
        <f t="shared" si="45"/>
        <v>8.2165483000525581E-3</v>
      </c>
      <c r="I95" s="120">
        <f t="shared" si="45"/>
        <v>7.6229204876986862E-3</v>
      </c>
      <c r="J95" s="120">
        <f t="shared" si="45"/>
        <v>7.3392762588305694E-3</v>
      </c>
      <c r="K95" s="120">
        <f t="shared" si="45"/>
        <v>9.1376592575041996E-3</v>
      </c>
      <c r="L95" s="120">
        <f t="shared" si="45"/>
        <v>8.6778890280516264E-3</v>
      </c>
      <c r="M95" s="120">
        <f t="shared" si="45"/>
        <v>8.1055449392466797E-3</v>
      </c>
      <c r="N95" s="120">
        <f t="shared" si="45"/>
        <v>8.6526369433493639E-3</v>
      </c>
      <c r="O95" s="120">
        <f t="shared" si="45"/>
        <v>9.730262937566684E-3</v>
      </c>
      <c r="P95" s="120">
        <f t="shared" si="45"/>
        <v>1.027594105796442E-2</v>
      </c>
      <c r="Q95" s="120">
        <f t="shared" si="45"/>
        <v>9.9468354232617288E-3</v>
      </c>
      <c r="R95" s="120">
        <f t="shared" si="45"/>
        <v>9.4024707997581985E-3</v>
      </c>
      <c r="S95" s="120">
        <f t="shared" si="45"/>
        <v>9.3146447160486825E-3</v>
      </c>
      <c r="T95" s="120">
        <f t="shared" si="45"/>
        <v>9.7813006190284515E-3</v>
      </c>
      <c r="U95" s="120">
        <f t="shared" ref="U95:V95" si="46">IF(U66/U$88&lt;&gt;0,U66/U$88,"~")</f>
        <v>1.0136993596268844E-2</v>
      </c>
      <c r="V95" s="120">
        <f t="shared" si="46"/>
        <v>1.0386673692447078E-2</v>
      </c>
      <c r="W95" s="120">
        <f t="shared" ref="W95:X95" si="47">IF(W66/W$88&lt;&gt;0,W66/W$88,"~")</f>
        <v>1.0389340429907497E-2</v>
      </c>
      <c r="X95" s="120">
        <f t="shared" si="47"/>
        <v>1.0706593345798054E-2</v>
      </c>
    </row>
    <row r="96" spans="1:36" x14ac:dyDescent="0.2">
      <c r="A96" s="142" t="s">
        <v>21</v>
      </c>
      <c r="B96" s="53" t="s">
        <v>276</v>
      </c>
      <c r="C96" s="120">
        <f t="shared" ref="C96:T96" si="48">IF(C67/C$88&lt;&gt;0,C67/C$88,"~")</f>
        <v>2.1240934011616877E-2</v>
      </c>
      <c r="D96" s="120">
        <f t="shared" si="48"/>
        <v>2.3955223013942858E-2</v>
      </c>
      <c r="E96" s="120">
        <f t="shared" si="48"/>
        <v>1.6976895914551923E-2</v>
      </c>
      <c r="F96" s="120">
        <f t="shared" si="48"/>
        <v>1.6813655055061532E-2</v>
      </c>
      <c r="G96" s="120">
        <f t="shared" si="48"/>
        <v>1.2804977100255265E-2</v>
      </c>
      <c r="H96" s="120">
        <f t="shared" si="48"/>
        <v>6.7339662326082756E-3</v>
      </c>
      <c r="I96" s="120">
        <f t="shared" si="48"/>
        <v>7.3491851176900208E-5</v>
      </c>
      <c r="J96" s="120">
        <f t="shared" si="48"/>
        <v>8.1179175154757841E-3</v>
      </c>
      <c r="K96" s="120">
        <f t="shared" si="48"/>
        <v>6.7134572767454841E-3</v>
      </c>
      <c r="L96" s="120">
        <f t="shared" si="48"/>
        <v>2.5702457051656826E-2</v>
      </c>
      <c r="M96" s="120">
        <f t="shared" si="48"/>
        <v>3.0603255466459391E-2</v>
      </c>
      <c r="N96" s="120">
        <f t="shared" si="48"/>
        <v>1.5892452790335854E-2</v>
      </c>
      <c r="O96" s="120">
        <f t="shared" si="48"/>
        <v>1.7448426835435238E-2</v>
      </c>
      <c r="P96" s="120">
        <f t="shared" si="48"/>
        <v>2.4334165934260917E-2</v>
      </c>
      <c r="Q96" s="120">
        <f t="shared" si="48"/>
        <v>2.1300980983183164E-2</v>
      </c>
      <c r="R96" s="120">
        <f t="shared" si="48"/>
        <v>1.1372064718569512E-2</v>
      </c>
      <c r="S96" s="120">
        <f t="shared" si="48"/>
        <v>2.8320102938636404E-2</v>
      </c>
      <c r="T96" s="120">
        <f t="shared" si="48"/>
        <v>1.7182301926642867E-2</v>
      </c>
      <c r="U96" s="120">
        <f t="shared" ref="U96:V96" si="49">IF(U67/U$88&lt;&gt;0,U67/U$88,"~")</f>
        <v>1.7775109955799596E-2</v>
      </c>
      <c r="V96" s="120">
        <f t="shared" si="49"/>
        <v>1.9212176255258583E-2</v>
      </c>
      <c r="W96" s="120">
        <f t="shared" ref="W96:X96" si="50">IF(W67/W$88&lt;&gt;0,W67/W$88,"~")</f>
        <v>3.2789654463057177E-2</v>
      </c>
      <c r="X96" s="120">
        <f t="shared" si="50"/>
        <v>1.4707447518548742E-2</v>
      </c>
    </row>
    <row r="97" spans="1:24" x14ac:dyDescent="0.2">
      <c r="A97" s="142" t="s">
        <v>23</v>
      </c>
      <c r="B97" s="143" t="s">
        <v>277</v>
      </c>
      <c r="C97" s="120">
        <f t="shared" ref="C97:T97" si="51">IF(C68/C$88&lt;&gt;0,C68/C$88,"~")</f>
        <v>6.4709064386916102E-3</v>
      </c>
      <c r="D97" s="120">
        <f t="shared" si="51"/>
        <v>6.1659348595973157E-3</v>
      </c>
      <c r="E97" s="120">
        <f t="shared" si="51"/>
        <v>6.187866309220821E-3</v>
      </c>
      <c r="F97" s="120">
        <f t="shared" si="51"/>
        <v>6.7567664687986336E-3</v>
      </c>
      <c r="G97" s="120">
        <f t="shared" si="51"/>
        <v>6.1734997596494022E-3</v>
      </c>
      <c r="H97" s="120">
        <f t="shared" si="51"/>
        <v>5.5600068410583715E-3</v>
      </c>
      <c r="I97" s="120">
        <f t="shared" si="51"/>
        <v>5.5900995459889132E-3</v>
      </c>
      <c r="J97" s="120">
        <f t="shared" si="51"/>
        <v>5.6388617932904605E-3</v>
      </c>
      <c r="K97" s="120">
        <f t="shared" si="51"/>
        <v>5.9722066342351166E-3</v>
      </c>
      <c r="L97" s="120">
        <f t="shared" si="51"/>
        <v>6.1357284081605566E-3</v>
      </c>
      <c r="M97" s="120">
        <f t="shared" si="51"/>
        <v>5.7646701601289253E-3</v>
      </c>
      <c r="N97" s="120">
        <f t="shared" si="51"/>
        <v>5.3381810283980452E-3</v>
      </c>
      <c r="O97" s="120">
        <f t="shared" si="51"/>
        <v>4.826171578598131E-3</v>
      </c>
      <c r="P97" s="120">
        <f t="shared" si="51"/>
        <v>6.9261243521402246E-3</v>
      </c>
      <c r="Q97" s="120">
        <f t="shared" si="51"/>
        <v>5.0164785543907455E-3</v>
      </c>
      <c r="R97" s="120">
        <f t="shared" si="51"/>
        <v>9.5433455037744301E-3</v>
      </c>
      <c r="S97" s="120">
        <f t="shared" si="51"/>
        <v>1.1885883092593212E-2</v>
      </c>
      <c r="T97" s="120">
        <f t="shared" si="51"/>
        <v>7.9442449703736109E-3</v>
      </c>
      <c r="U97" s="120">
        <f t="shared" ref="U97:V97" si="52">IF(U68/U$88&lt;&gt;0,U68/U$88,"~")</f>
        <v>1.2176016478803923E-2</v>
      </c>
      <c r="V97" s="120">
        <f t="shared" si="52"/>
        <v>7.6560376583125252E-3</v>
      </c>
      <c r="W97" s="120">
        <f t="shared" ref="W97:X97" si="53">IF(W68/W$88&lt;&gt;0,W68/W$88,"~")</f>
        <v>1.0961419883345305E-2</v>
      </c>
      <c r="X97" s="120">
        <f t="shared" si="53"/>
        <v>4.0856583158440114E-3</v>
      </c>
    </row>
    <row r="98" spans="1:24" x14ac:dyDescent="0.2">
      <c r="A98" s="142" t="s">
        <v>24</v>
      </c>
      <c r="B98" s="143" t="s">
        <v>25</v>
      </c>
      <c r="C98" s="120">
        <f t="shared" ref="C98:T98" si="54">IF(C69/C$88&lt;&gt;0,C69/C$88,"~")</f>
        <v>8.0770955626980334E-2</v>
      </c>
      <c r="D98" s="120">
        <f t="shared" si="54"/>
        <v>0.1087411269533639</v>
      </c>
      <c r="E98" s="120">
        <f t="shared" si="54"/>
        <v>0.13741502999834093</v>
      </c>
      <c r="F98" s="120">
        <f t="shared" si="54"/>
        <v>0.12837413940294873</v>
      </c>
      <c r="G98" s="120">
        <f t="shared" si="54"/>
        <v>0.1192289445786925</v>
      </c>
      <c r="H98" s="120">
        <f t="shared" si="54"/>
        <v>0.11100770574592497</v>
      </c>
      <c r="I98" s="120">
        <f t="shared" si="54"/>
        <v>9.7973864755245652E-2</v>
      </c>
      <c r="J98" s="120">
        <f t="shared" si="54"/>
        <v>8.4964245430774021E-2</v>
      </c>
      <c r="K98" s="120">
        <f t="shared" si="54"/>
        <v>6.3943952868042414E-2</v>
      </c>
      <c r="L98" s="120">
        <f t="shared" si="54"/>
        <v>4.589428292071223E-2</v>
      </c>
      <c r="M98" s="120">
        <f t="shared" si="54"/>
        <v>5.220729212820692E-2</v>
      </c>
      <c r="N98" s="120">
        <f t="shared" si="54"/>
        <v>5.4942625374655434E-2</v>
      </c>
      <c r="O98" s="120">
        <f t="shared" si="54"/>
        <v>4.7251700809256052E-2</v>
      </c>
      <c r="P98" s="120">
        <f t="shared" si="54"/>
        <v>3.5221763600826551E-2</v>
      </c>
      <c r="Q98" s="120">
        <f t="shared" si="54"/>
        <v>3.7696855135264752E-2</v>
      </c>
      <c r="R98" s="120">
        <f t="shared" si="54"/>
        <v>4.7560372560699747E-2</v>
      </c>
      <c r="S98" s="120">
        <f t="shared" si="54"/>
        <v>4.6883238248934651E-2</v>
      </c>
      <c r="T98" s="120">
        <f t="shared" si="54"/>
        <v>4.0372925462472807E-2</v>
      </c>
      <c r="U98" s="120">
        <f t="shared" ref="U98:V98" si="55">IF(U69/U$88&lt;&gt;0,U69/U$88,"~")</f>
        <v>4.4765524689100979E-2</v>
      </c>
      <c r="V98" s="120">
        <f t="shared" si="55"/>
        <v>6.949856690178767E-2</v>
      </c>
      <c r="W98" s="120">
        <f t="shared" ref="W98:X98" si="56">IF(W69/W$88&lt;&gt;0,W69/W$88,"~")</f>
        <v>6.853347374458249E-2</v>
      </c>
      <c r="X98" s="120">
        <f t="shared" si="56"/>
        <v>8.0458005040830352E-2</v>
      </c>
    </row>
    <row r="99" spans="1:24" x14ac:dyDescent="0.2">
      <c r="A99" s="142" t="s">
        <v>26</v>
      </c>
      <c r="B99" s="143" t="s">
        <v>278</v>
      </c>
      <c r="C99" s="120">
        <f t="shared" ref="C99:T99" si="57">IF(C70/C$88&lt;&gt;0,C70/C$88,"~")</f>
        <v>0.13234020520304876</v>
      </c>
      <c r="D99" s="120">
        <f t="shared" si="57"/>
        <v>0.12888753173285292</v>
      </c>
      <c r="E99" s="120">
        <f t="shared" si="57"/>
        <v>0.11578010816944556</v>
      </c>
      <c r="F99" s="120">
        <f t="shared" si="57"/>
        <v>0.1250476010438617</v>
      </c>
      <c r="G99" s="120">
        <f t="shared" si="57"/>
        <v>0.12170822038482954</v>
      </c>
      <c r="H99" s="120">
        <f t="shared" si="57"/>
        <v>0.12135372262261225</v>
      </c>
      <c r="I99" s="120">
        <f t="shared" si="57"/>
        <v>0.11370509828389148</v>
      </c>
      <c r="J99" s="120">
        <f t="shared" si="57"/>
        <v>0.12233832850775474</v>
      </c>
      <c r="K99" s="120">
        <f t="shared" si="57"/>
        <v>0.13308378201908666</v>
      </c>
      <c r="L99" s="120">
        <f t="shared" si="57"/>
        <v>0.12588846020768441</v>
      </c>
      <c r="M99" s="120">
        <f t="shared" si="57"/>
        <v>0.11983028290732162</v>
      </c>
      <c r="N99" s="120">
        <f t="shared" si="57"/>
        <v>0.12457024936277974</v>
      </c>
      <c r="O99" s="120">
        <f t="shared" si="57"/>
        <v>0.1400879555702107</v>
      </c>
      <c r="P99" s="120">
        <f t="shared" si="57"/>
        <v>0.13879427832891358</v>
      </c>
      <c r="Q99" s="120">
        <f t="shared" si="57"/>
        <v>0.13759687677869406</v>
      </c>
      <c r="R99" s="120">
        <f t="shared" si="57"/>
        <v>0.14769355836824705</v>
      </c>
      <c r="S99" s="120">
        <f t="shared" si="57"/>
        <v>0.14447882320488992</v>
      </c>
      <c r="T99" s="120">
        <f t="shared" si="57"/>
        <v>0.14510753102206944</v>
      </c>
      <c r="U99" s="120">
        <f t="shared" ref="U99:V99" si="58">IF(U70/U$88&lt;&gt;0,U70/U$88,"~")</f>
        <v>0.15226761153554794</v>
      </c>
      <c r="V99" s="120">
        <f t="shared" si="58"/>
        <v>0.14578485096111676</v>
      </c>
      <c r="W99" s="120">
        <f t="shared" ref="W99:X99" si="59">IF(W70/W$88&lt;&gt;0,W70/W$88,"~")</f>
        <v>0.14617566681671812</v>
      </c>
      <c r="X99" s="120">
        <f t="shared" si="59"/>
        <v>0.17937868451029296</v>
      </c>
    </row>
    <row r="100" spans="1:24" x14ac:dyDescent="0.2">
      <c r="A100" s="142" t="s">
        <v>27</v>
      </c>
      <c r="B100" s="143" t="s">
        <v>279</v>
      </c>
      <c r="C100" s="120">
        <f t="shared" ref="C100:T100" si="60">IF(C71/C$88&lt;&gt;0,C71/C$88,"~")</f>
        <v>5.4285849035112195E-2</v>
      </c>
      <c r="D100" s="120">
        <f t="shared" si="60"/>
        <v>5.5138294183734587E-2</v>
      </c>
      <c r="E100" s="120">
        <f t="shared" si="60"/>
        <v>4.8064997614177714E-2</v>
      </c>
      <c r="F100" s="120">
        <f t="shared" si="60"/>
        <v>4.9710757633731513E-2</v>
      </c>
      <c r="G100" s="120">
        <f t="shared" si="60"/>
        <v>5.3135775925819327E-2</v>
      </c>
      <c r="H100" s="120">
        <f t="shared" si="60"/>
        <v>5.7740535266093677E-2</v>
      </c>
      <c r="I100" s="120">
        <f t="shared" si="60"/>
        <v>5.7702391776988937E-2</v>
      </c>
      <c r="J100" s="120">
        <f t="shared" si="60"/>
        <v>6.1765350977672717E-2</v>
      </c>
      <c r="K100" s="120">
        <f t="shared" si="60"/>
        <v>6.208711162619962E-2</v>
      </c>
      <c r="L100" s="120">
        <f t="shared" si="60"/>
        <v>6.4941411761371123E-2</v>
      </c>
      <c r="M100" s="120">
        <f t="shared" si="60"/>
        <v>6.6499021047167955E-2</v>
      </c>
      <c r="N100" s="120">
        <f t="shared" si="60"/>
        <v>6.734300795483221E-2</v>
      </c>
      <c r="O100" s="120">
        <f t="shared" si="60"/>
        <v>6.7057345725600029E-2</v>
      </c>
      <c r="P100" s="120">
        <f t="shared" si="60"/>
        <v>6.4448494155367603E-2</v>
      </c>
      <c r="Q100" s="120">
        <f t="shared" si="60"/>
        <v>6.9463563372673759E-2</v>
      </c>
      <c r="R100" s="120">
        <f t="shared" si="60"/>
        <v>6.8360953892933909E-2</v>
      </c>
      <c r="S100" s="120">
        <f t="shared" si="60"/>
        <v>6.4058819131685665E-2</v>
      </c>
      <c r="T100" s="120">
        <f t="shared" si="60"/>
        <v>6.4021179664829633E-2</v>
      </c>
      <c r="U100" s="120">
        <f t="shared" ref="U100:V100" si="61">IF(U71/U$88&lt;&gt;0,U71/U$88,"~")</f>
        <v>5.5963587886194759E-2</v>
      </c>
      <c r="V100" s="120">
        <f t="shared" si="61"/>
        <v>4.9247904478993999E-2</v>
      </c>
      <c r="W100" s="120">
        <f t="shared" ref="W100:X100" si="62">IF(W71/W$88&lt;&gt;0,W71/W$88,"~")</f>
        <v>3.2697703218539792E-2</v>
      </c>
      <c r="X100" s="120">
        <f t="shared" si="62"/>
        <v>4.7874965228471645E-3</v>
      </c>
    </row>
    <row r="101" spans="1:24" x14ac:dyDescent="0.2">
      <c r="A101" s="142" t="s">
        <v>28</v>
      </c>
      <c r="B101" s="143" t="s">
        <v>280</v>
      </c>
      <c r="C101" s="120">
        <f t="shared" ref="C101:T101" si="63">IF(C72/C$88&lt;&gt;0,C72/C$88,"~")</f>
        <v>9.2666838116816905E-2</v>
      </c>
      <c r="D101" s="120">
        <f t="shared" si="63"/>
        <v>8.378693893219244E-2</v>
      </c>
      <c r="E101" s="120">
        <f t="shared" si="63"/>
        <v>8.2235078139402534E-2</v>
      </c>
      <c r="F101" s="120">
        <f t="shared" si="63"/>
        <v>7.7115523323374235E-2</v>
      </c>
      <c r="G101" s="120">
        <f t="shared" si="63"/>
        <v>8.2892291474141261E-2</v>
      </c>
      <c r="H101" s="120">
        <f t="shared" si="63"/>
        <v>9.1310765642059755E-2</v>
      </c>
      <c r="I101" s="120">
        <f t="shared" si="63"/>
        <v>9.0404791744097421E-2</v>
      </c>
      <c r="J101" s="120">
        <f t="shared" si="63"/>
        <v>9.5863303118185708E-2</v>
      </c>
      <c r="K101" s="120">
        <f t="shared" si="63"/>
        <v>0.1019511264041733</v>
      </c>
      <c r="L101" s="120">
        <f t="shared" si="63"/>
        <v>0.10289296587241784</v>
      </c>
      <c r="M101" s="120">
        <f t="shared" si="63"/>
        <v>0.10443550458822938</v>
      </c>
      <c r="N101" s="120">
        <f t="shared" si="63"/>
        <v>0.12165393359596084</v>
      </c>
      <c r="O101" s="120">
        <f t="shared" si="63"/>
        <v>0.1291896201181531</v>
      </c>
      <c r="P101" s="120">
        <f t="shared" si="63"/>
        <v>0.13994372672900113</v>
      </c>
      <c r="Q101" s="120">
        <f t="shared" si="63"/>
        <v>0.14201427460847094</v>
      </c>
      <c r="R101" s="120">
        <f t="shared" si="63"/>
        <v>0.15093156706494865</v>
      </c>
      <c r="S101" s="120">
        <f t="shared" si="63"/>
        <v>0.14432489217609648</v>
      </c>
      <c r="T101" s="120">
        <f t="shared" si="63"/>
        <v>0.13495636988937237</v>
      </c>
      <c r="U101" s="120">
        <f t="shared" ref="U101:V101" si="64">IF(U72/U$88&lt;&gt;0,U72/U$88,"~")</f>
        <v>0.12187643015505187</v>
      </c>
      <c r="V101" s="120">
        <f t="shared" si="64"/>
        <v>0.10076752498970214</v>
      </c>
      <c r="W101" s="120">
        <f t="shared" ref="W101:X101" si="65">IF(W72/W$88&lt;&gt;0,W72/W$88,"~")</f>
        <v>6.4834283906593543E-2</v>
      </c>
      <c r="X101" s="120">
        <f t="shared" si="65"/>
        <v>1.7236608916000248E-2</v>
      </c>
    </row>
    <row r="102" spans="1:24" x14ac:dyDescent="0.2">
      <c r="A102" s="142" t="s">
        <v>29</v>
      </c>
      <c r="B102" s="143" t="s">
        <v>281</v>
      </c>
      <c r="C102" s="120">
        <f t="shared" ref="C102:T102" si="66">IF(C73/C$88&lt;&gt;0,C73/C$88,"~")</f>
        <v>4.7171495094076907E-2</v>
      </c>
      <c r="D102" s="120">
        <f t="shared" si="66"/>
        <v>3.7803436218141709E-2</v>
      </c>
      <c r="E102" s="120">
        <f t="shared" si="66"/>
        <v>3.8981406749412958E-2</v>
      </c>
      <c r="F102" s="120">
        <f t="shared" si="66"/>
        <v>3.6021928829173537E-2</v>
      </c>
      <c r="G102" s="120">
        <f t="shared" si="66"/>
        <v>3.8402006117554219E-2</v>
      </c>
      <c r="H102" s="120">
        <f t="shared" si="66"/>
        <v>3.3888055773904621E-2</v>
      </c>
      <c r="I102" s="120">
        <f t="shared" si="66"/>
        <v>3.4851090624983108E-2</v>
      </c>
      <c r="J102" s="120">
        <f t="shared" si="66"/>
        <v>3.4910831714071819E-2</v>
      </c>
      <c r="K102" s="120">
        <f t="shared" si="66"/>
        <v>3.7010341633621227E-2</v>
      </c>
      <c r="L102" s="120">
        <f t="shared" si="66"/>
        <v>3.7818225673114873E-2</v>
      </c>
      <c r="M102" s="120">
        <f t="shared" si="66"/>
        <v>3.5384420317317561E-2</v>
      </c>
      <c r="N102" s="120">
        <f t="shared" si="66"/>
        <v>3.5936255632332596E-2</v>
      </c>
      <c r="O102" s="120">
        <f t="shared" si="66"/>
        <v>3.5245943276888021E-2</v>
      </c>
      <c r="P102" s="120">
        <f t="shared" si="66"/>
        <v>3.3182575980911656E-2</v>
      </c>
      <c r="Q102" s="120">
        <f t="shared" si="66"/>
        <v>3.2001347098240422E-2</v>
      </c>
      <c r="R102" s="120">
        <f t="shared" si="66"/>
        <v>3.2098902387212067E-2</v>
      </c>
      <c r="S102" s="120">
        <f t="shared" si="66"/>
        <v>3.7572112471996717E-2</v>
      </c>
      <c r="T102" s="120">
        <f t="shared" si="66"/>
        <v>3.9161432595758341E-2</v>
      </c>
      <c r="U102" s="120">
        <f t="shared" ref="U102:V102" si="67">IF(U73/U$88&lt;&gt;0,U73/U$88,"~")</f>
        <v>3.9254948756913842E-2</v>
      </c>
      <c r="V102" s="120">
        <f t="shared" si="67"/>
        <v>3.486714349634884E-2</v>
      </c>
      <c r="W102" s="120">
        <f t="shared" ref="W102:X102" si="68">IF(W73/W$88&lt;&gt;0,W73/W$88,"~")</f>
        <v>2.9463451699764283E-2</v>
      </c>
      <c r="X102" s="120">
        <f t="shared" si="68"/>
        <v>3.2040215841573752E-2</v>
      </c>
    </row>
    <row r="103" spans="1:24" x14ac:dyDescent="0.2">
      <c r="A103" s="142" t="s">
        <v>31</v>
      </c>
      <c r="B103" s="53" t="s">
        <v>30</v>
      </c>
      <c r="C103" s="120">
        <f t="shared" ref="C103:T103" si="69">IF(C74/C$88&lt;&gt;0,C74/C$88,"~")</f>
        <v>8.1923175876817564E-2</v>
      </c>
      <c r="D103" s="120">
        <f t="shared" si="69"/>
        <v>7.5784432595422002E-2</v>
      </c>
      <c r="E103" s="120">
        <f t="shared" si="69"/>
        <v>5.965254007215972E-2</v>
      </c>
      <c r="F103" s="120">
        <f t="shared" si="69"/>
        <v>6.7146004671397377E-2</v>
      </c>
      <c r="G103" s="120">
        <f t="shared" si="69"/>
        <v>5.9305523875561587E-2</v>
      </c>
      <c r="H103" s="120">
        <f t="shared" si="69"/>
        <v>6.0568464926610999E-2</v>
      </c>
      <c r="I103" s="120">
        <f t="shared" si="69"/>
        <v>7.8633112456729548E-2</v>
      </c>
      <c r="J103" s="120">
        <f t="shared" si="69"/>
        <v>8.1185059379119948E-2</v>
      </c>
      <c r="K103" s="120">
        <f t="shared" si="69"/>
        <v>6.9153270318968965E-2</v>
      </c>
      <c r="L103" s="120">
        <f t="shared" si="69"/>
        <v>6.0285050063365819E-2</v>
      </c>
      <c r="M103" s="120">
        <f t="shared" si="69"/>
        <v>5.4034276151432178E-2</v>
      </c>
      <c r="N103" s="120">
        <f t="shared" si="69"/>
        <v>4.506375122831615E-2</v>
      </c>
      <c r="O103" s="120">
        <f t="shared" si="69"/>
        <v>2.6227610100833548E-2</v>
      </c>
      <c r="P103" s="120">
        <f t="shared" si="69"/>
        <v>3.3878481545101119E-2</v>
      </c>
      <c r="Q103" s="120">
        <f t="shared" si="69"/>
        <v>3.4085692547736454E-2</v>
      </c>
      <c r="R103" s="120">
        <f t="shared" si="69"/>
        <v>3.0216440110849608E-2</v>
      </c>
      <c r="S103" s="120">
        <f t="shared" si="69"/>
        <v>2.7205846337080859E-2</v>
      </c>
      <c r="T103" s="120">
        <f t="shared" si="69"/>
        <v>2.9811752895767051E-2</v>
      </c>
      <c r="U103" s="120">
        <f t="shared" ref="U103:V103" si="70">IF(U74/U$88&lt;&gt;0,U74/U$88,"~")</f>
        <v>3.0886568374350009E-2</v>
      </c>
      <c r="V103" s="120">
        <f t="shared" si="70"/>
        <v>3.2887053791006926E-2</v>
      </c>
      <c r="W103" s="120">
        <f t="shared" ref="W103:X103" si="71">IF(W74/W$88&lt;&gt;0,W74/W$88,"~")</f>
        <v>3.6831038019657369E-2</v>
      </c>
      <c r="X103" s="120">
        <f t="shared" si="71"/>
        <v>3.838780997955496E-2</v>
      </c>
    </row>
    <row r="104" spans="1:24" x14ac:dyDescent="0.2">
      <c r="A104" s="142" t="s">
        <v>32</v>
      </c>
      <c r="B104" s="143" t="s">
        <v>282</v>
      </c>
      <c r="C104" s="120">
        <f t="shared" ref="C104:T104" si="72">IF(C75/C$88&lt;&gt;0,C75/C$88,"~")</f>
        <v>4.0240473857631513E-2</v>
      </c>
      <c r="D104" s="120">
        <f t="shared" si="72"/>
        <v>4.2149933001343801E-2</v>
      </c>
      <c r="E104" s="120">
        <f t="shared" si="72"/>
        <v>4.0652749233890229E-2</v>
      </c>
      <c r="F104" s="120">
        <f t="shared" si="72"/>
        <v>4.3826677232320893E-2</v>
      </c>
      <c r="G104" s="120">
        <f t="shared" si="72"/>
        <v>6.8463596486326869E-2</v>
      </c>
      <c r="H104" s="120">
        <f t="shared" si="72"/>
        <v>9.016853367394384E-2</v>
      </c>
      <c r="I104" s="120">
        <f t="shared" si="72"/>
        <v>9.628016851007147E-2</v>
      </c>
      <c r="J104" s="120">
        <f t="shared" si="72"/>
        <v>8.9678408088963296E-2</v>
      </c>
      <c r="K104" s="120">
        <f t="shared" si="72"/>
        <v>8.7034262306366822E-2</v>
      </c>
      <c r="L104" s="120">
        <f t="shared" si="72"/>
        <v>8.9314634172629484E-2</v>
      </c>
      <c r="M104" s="120">
        <f t="shared" si="72"/>
        <v>7.9005219781757063E-2</v>
      </c>
      <c r="N104" s="120">
        <f t="shared" si="72"/>
        <v>7.6639722052117262E-2</v>
      </c>
      <c r="O104" s="120">
        <f t="shared" si="72"/>
        <v>6.8718490197022836E-2</v>
      </c>
      <c r="P104" s="120">
        <f t="shared" si="72"/>
        <v>6.8946217714024149E-2</v>
      </c>
      <c r="Q104" s="120">
        <f t="shared" si="72"/>
        <v>6.5896931775023385E-2</v>
      </c>
      <c r="R104" s="120">
        <f t="shared" si="72"/>
        <v>6.6238239862986451E-2</v>
      </c>
      <c r="S104" s="120">
        <f t="shared" si="72"/>
        <v>6.8661327245869444E-2</v>
      </c>
      <c r="T104" s="120">
        <f t="shared" si="72"/>
        <v>7.6854158361613648E-2</v>
      </c>
      <c r="U104" s="120">
        <f t="shared" ref="U104:V104" si="73">IF(U75/U$88&lt;&gt;0,U75/U$88,"~")</f>
        <v>7.7917769922676974E-2</v>
      </c>
      <c r="V104" s="120">
        <f t="shared" si="73"/>
        <v>8.4334179739327678E-2</v>
      </c>
      <c r="W104" s="120">
        <f t="shared" ref="W104:X104" si="74">IF(W75/W$88&lt;&gt;0,W75/W$88,"~")</f>
        <v>9.6832059115681129E-2</v>
      </c>
      <c r="X104" s="120">
        <f t="shared" si="74"/>
        <v>0.10661439648473335</v>
      </c>
    </row>
    <row r="105" spans="1:24" x14ac:dyDescent="0.2">
      <c r="A105" s="142" t="s">
        <v>34</v>
      </c>
      <c r="B105" s="143" t="s">
        <v>283</v>
      </c>
      <c r="C105" s="120">
        <f t="shared" ref="C105:T105" si="75">IF(C76/C$88&lt;&gt;0,C76/C$88,"~")</f>
        <v>2.1464917330861831E-2</v>
      </c>
      <c r="D105" s="120">
        <f t="shared" si="75"/>
        <v>2.0845503882031404E-2</v>
      </c>
      <c r="E105" s="120">
        <f t="shared" si="75"/>
        <v>1.8709617664172867E-2</v>
      </c>
      <c r="F105" s="120">
        <f t="shared" si="75"/>
        <v>1.8735708314147177E-2</v>
      </c>
      <c r="G105" s="120">
        <f t="shared" si="75"/>
        <v>1.6788888611607426E-2</v>
      </c>
      <c r="H105" s="120">
        <f t="shared" si="75"/>
        <v>1.501743486998411E-2</v>
      </c>
      <c r="I105" s="120">
        <f t="shared" si="75"/>
        <v>1.8842865973853533E-2</v>
      </c>
      <c r="J105" s="120">
        <f t="shared" si="75"/>
        <v>1.6564640657415527E-2</v>
      </c>
      <c r="K105" s="120">
        <f t="shared" si="75"/>
        <v>1.5591242724814732E-2</v>
      </c>
      <c r="L105" s="120">
        <f t="shared" si="75"/>
        <v>1.3644421741625151E-2</v>
      </c>
      <c r="M105" s="120">
        <f t="shared" si="75"/>
        <v>1.5821084394271826E-2</v>
      </c>
      <c r="N105" s="120">
        <f t="shared" si="75"/>
        <v>1.2226879923765591E-2</v>
      </c>
      <c r="O105" s="120">
        <f t="shared" si="75"/>
        <v>1.1643614325641633E-2</v>
      </c>
      <c r="P105" s="120">
        <f t="shared" si="75"/>
        <v>9.826609698962251E-3</v>
      </c>
      <c r="Q105" s="120">
        <f t="shared" si="75"/>
        <v>1.0529691829004054E-2</v>
      </c>
      <c r="R105" s="120">
        <f t="shared" si="75"/>
        <v>1.2427174182280263E-2</v>
      </c>
      <c r="S105" s="120">
        <f t="shared" si="75"/>
        <v>1.3852123351061224E-2</v>
      </c>
      <c r="T105" s="120">
        <f t="shared" si="75"/>
        <v>1.0823325238872739E-2</v>
      </c>
      <c r="U105" s="120">
        <f t="shared" ref="U105:V105" si="76">IF(U76/U$88&lt;&gt;0,U76/U$88,"~")</f>
        <v>1.3182293984706821E-2</v>
      </c>
      <c r="V105" s="120">
        <f t="shared" si="76"/>
        <v>1.3189923123982011E-2</v>
      </c>
      <c r="W105" s="120">
        <f t="shared" ref="W105:X105" si="77">IF(W76/W$88&lt;&gt;0,W76/W$88,"~")</f>
        <v>1.5159136374456234E-2</v>
      </c>
      <c r="X105" s="120">
        <f t="shared" si="77"/>
        <v>1.7414682840303675E-2</v>
      </c>
    </row>
    <row r="106" spans="1:24" x14ac:dyDescent="0.2">
      <c r="A106" s="142" t="s">
        <v>36</v>
      </c>
      <c r="B106" s="143" t="s">
        <v>284</v>
      </c>
      <c r="C106" s="120">
        <f t="shared" ref="C106:T106" si="78">IF(C77/C$88&lt;&gt;0,C77/C$88,"~")</f>
        <v>1.9157624299704336E-2</v>
      </c>
      <c r="D106" s="120">
        <f t="shared" si="78"/>
        <v>2.0077286230529082E-2</v>
      </c>
      <c r="E106" s="120">
        <f t="shared" si="78"/>
        <v>1.645046863371398E-2</v>
      </c>
      <c r="F106" s="120">
        <f t="shared" si="78"/>
        <v>1.4704479906470962E-2</v>
      </c>
      <c r="G106" s="120">
        <f t="shared" si="78"/>
        <v>1.6843639799204189E-2</v>
      </c>
      <c r="H106" s="120">
        <f t="shared" si="78"/>
        <v>1.7587769869692401E-2</v>
      </c>
      <c r="I106" s="120">
        <f t="shared" si="78"/>
        <v>1.3902416947273811E-2</v>
      </c>
      <c r="J106" s="120">
        <f t="shared" si="78"/>
        <v>1.3365796505343464E-2</v>
      </c>
      <c r="K106" s="120">
        <f t="shared" si="78"/>
        <v>1.2495280645706063E-2</v>
      </c>
      <c r="L106" s="120">
        <f t="shared" si="78"/>
        <v>1.1054831173571589E-2</v>
      </c>
      <c r="M106" s="120">
        <f t="shared" si="78"/>
        <v>1.3314806916995076E-2</v>
      </c>
      <c r="N106" s="120">
        <f t="shared" si="78"/>
        <v>1.4490203943684915E-2</v>
      </c>
      <c r="O106" s="120">
        <f t="shared" si="78"/>
        <v>1.4667661410065657E-2</v>
      </c>
      <c r="P106" s="120">
        <f t="shared" si="78"/>
        <v>1.512471128082059E-2</v>
      </c>
      <c r="Q106" s="120">
        <f t="shared" si="78"/>
        <v>1.508914455061597E-2</v>
      </c>
      <c r="R106" s="120">
        <f t="shared" si="78"/>
        <v>1.4692537475664166E-2</v>
      </c>
      <c r="S106" s="120">
        <f t="shared" si="78"/>
        <v>1.6907397119368086E-2</v>
      </c>
      <c r="T106" s="120">
        <f t="shared" si="78"/>
        <v>1.6789667400423494E-2</v>
      </c>
      <c r="U106" s="120">
        <f t="shared" ref="U106:V106" si="79">IF(U77/U$88&lt;&gt;0,U77/U$88,"~")</f>
        <v>1.6821139235067634E-2</v>
      </c>
      <c r="V106" s="120">
        <f t="shared" si="79"/>
        <v>1.6645773678735078E-2</v>
      </c>
      <c r="W106" s="120">
        <f t="shared" ref="W106:X106" si="80">IF(W77/W$88&lt;&gt;0,W77/W$88,"~")</f>
        <v>1.4797369234603983E-2</v>
      </c>
      <c r="X106" s="120">
        <f t="shared" si="80"/>
        <v>1.2890916816467032E-2</v>
      </c>
    </row>
    <row r="107" spans="1:24" x14ac:dyDescent="0.2">
      <c r="A107" s="142" t="s">
        <v>37</v>
      </c>
      <c r="B107" s="53" t="s">
        <v>33</v>
      </c>
      <c r="C107" s="120">
        <f t="shared" ref="C107:T107" si="81">IF(C78/C$88&lt;&gt;0,C78/C$88,"~")</f>
        <v>0.15983860869979583</v>
      </c>
      <c r="D107" s="120">
        <f t="shared" si="81"/>
        <v>0.15297418074750763</v>
      </c>
      <c r="E107" s="120">
        <f t="shared" si="81"/>
        <v>0.15724206820963613</v>
      </c>
      <c r="F107" s="120">
        <f t="shared" si="81"/>
        <v>0.17003195221648759</v>
      </c>
      <c r="G107" s="120">
        <f t="shared" si="81"/>
        <v>0.15692531111058317</v>
      </c>
      <c r="H107" s="120">
        <f t="shared" si="81"/>
        <v>0.14064677425071426</v>
      </c>
      <c r="I107" s="120">
        <f t="shared" si="81"/>
        <v>0.14460896847573848</v>
      </c>
      <c r="J107" s="120">
        <f t="shared" si="81"/>
        <v>0.14611510708242478</v>
      </c>
      <c r="K107" s="120">
        <f t="shared" si="81"/>
        <v>0.15160271251491025</v>
      </c>
      <c r="L107" s="120">
        <f t="shared" si="81"/>
        <v>0.16612427923664327</v>
      </c>
      <c r="M107" s="120">
        <f t="shared" si="81"/>
        <v>0.14041918537287704</v>
      </c>
      <c r="N107" s="120">
        <f t="shared" si="81"/>
        <v>0.13670670698621262</v>
      </c>
      <c r="O107" s="120">
        <f t="shared" si="81"/>
        <v>0.14377818805888026</v>
      </c>
      <c r="P107" s="120">
        <f t="shared" si="81"/>
        <v>0.14243024137285862</v>
      </c>
      <c r="Q107" s="120">
        <f t="shared" si="81"/>
        <v>0.13853955281022207</v>
      </c>
      <c r="R107" s="120">
        <f t="shared" si="81"/>
        <v>0.12231318099686395</v>
      </c>
      <c r="S107" s="120">
        <f t="shared" si="81"/>
        <v>0.12706935532519897</v>
      </c>
      <c r="T107" s="120">
        <f t="shared" si="81"/>
        <v>0.1434577645989889</v>
      </c>
      <c r="U107" s="120">
        <f t="shared" ref="U107:V107" si="82">IF(U78/U$88&lt;&gt;0,U78/U$88,"~")</f>
        <v>0.15205337986936263</v>
      </c>
      <c r="V107" s="120">
        <f t="shared" si="82"/>
        <v>0.16120577047556767</v>
      </c>
      <c r="W107" s="120">
        <f t="shared" ref="W107:X107" si="83">IF(W78/W$88&lt;&gt;0,W78/W$88,"~")</f>
        <v>0.18746687193690251</v>
      </c>
      <c r="X107" s="120">
        <f t="shared" si="83"/>
        <v>0.2179993544820244</v>
      </c>
    </row>
    <row r="108" spans="1:24" x14ac:dyDescent="0.2">
      <c r="A108" s="142" t="s">
        <v>38</v>
      </c>
      <c r="B108" s="143" t="s">
        <v>35</v>
      </c>
      <c r="C108" s="120">
        <f t="shared" ref="C108:T108" si="84">IF(C79/C$88&lt;&gt;0,C79/C$88,"~")</f>
        <v>5.5617917557836474E-2</v>
      </c>
      <c r="D108" s="120">
        <f t="shared" si="84"/>
        <v>5.1362104289952429E-2</v>
      </c>
      <c r="E108" s="120">
        <f t="shared" si="84"/>
        <v>5.2001967642927666E-2</v>
      </c>
      <c r="F108" s="120">
        <f t="shared" si="84"/>
        <v>5.5616758903429653E-2</v>
      </c>
      <c r="G108" s="120">
        <f t="shared" si="84"/>
        <v>5.321251415739673E-2</v>
      </c>
      <c r="H108" s="120">
        <f t="shared" si="84"/>
        <v>4.6061454904367881E-2</v>
      </c>
      <c r="I108" s="120">
        <f t="shared" si="84"/>
        <v>4.5844107094330684E-2</v>
      </c>
      <c r="J108" s="120">
        <f t="shared" si="84"/>
        <v>4.6062604760608937E-2</v>
      </c>
      <c r="K108" s="120">
        <f t="shared" si="84"/>
        <v>4.7261782714989299E-2</v>
      </c>
      <c r="L108" s="120">
        <f t="shared" si="84"/>
        <v>5.1181343054884997E-2</v>
      </c>
      <c r="M108" s="120">
        <f t="shared" si="84"/>
        <v>6.4179821040656573E-2</v>
      </c>
      <c r="N108" s="120">
        <f t="shared" si="84"/>
        <v>6.1095677207236715E-2</v>
      </c>
      <c r="O108" s="120">
        <f t="shared" si="84"/>
        <v>4.7590881029692E-2</v>
      </c>
      <c r="P108" s="120">
        <f t="shared" si="84"/>
        <v>4.3077497043336098E-2</v>
      </c>
      <c r="Q108" s="120">
        <f t="shared" si="84"/>
        <v>4.06487991810498E-2</v>
      </c>
      <c r="R108" s="120">
        <f t="shared" si="84"/>
        <v>3.831980340120273E-2</v>
      </c>
      <c r="S108" s="120">
        <f t="shared" si="84"/>
        <v>3.8606989927842415E-2</v>
      </c>
      <c r="T108" s="120">
        <f t="shared" si="84"/>
        <v>3.9202273637690882E-2</v>
      </c>
      <c r="U108" s="120">
        <f t="shared" ref="U108:V108" si="85">IF(U79/U$88&lt;&gt;0,U79/U$88,"~")</f>
        <v>3.9646118880618114E-2</v>
      </c>
      <c r="V108" s="120">
        <f t="shared" si="85"/>
        <v>4.187094260834423E-2</v>
      </c>
      <c r="W108" s="120">
        <f t="shared" ref="W108:X108" si="86">IF(W79/W$88&lt;&gt;0,W79/W$88,"~")</f>
        <v>4.8249226653554994E-2</v>
      </c>
      <c r="X108" s="120">
        <f t="shared" si="86"/>
        <v>5.3874552826537775E-2</v>
      </c>
    </row>
    <row r="109" spans="1:24" x14ac:dyDescent="0.2">
      <c r="A109" s="142" t="s">
        <v>40</v>
      </c>
      <c r="B109" s="143" t="s">
        <v>285</v>
      </c>
      <c r="C109" s="120">
        <f t="shared" ref="C109:T109" si="87">IF(C80/C$88&lt;&gt;0,C80/C$88,"~")</f>
        <v>3.2360972024121588E-2</v>
      </c>
      <c r="D109" s="120">
        <f t="shared" si="87"/>
        <v>3.1173534408683083E-2</v>
      </c>
      <c r="E109" s="120">
        <f t="shared" si="87"/>
        <v>3.1226313496760482E-2</v>
      </c>
      <c r="F109" s="120">
        <f t="shared" si="87"/>
        <v>3.3225936137014182E-2</v>
      </c>
      <c r="G109" s="120">
        <f t="shared" si="87"/>
        <v>3.0130411210338746E-2</v>
      </c>
      <c r="H109" s="120">
        <f t="shared" si="87"/>
        <v>2.7216384839925042E-2</v>
      </c>
      <c r="I109" s="120">
        <f t="shared" si="87"/>
        <v>2.8676659322313471E-2</v>
      </c>
      <c r="J109" s="120">
        <f t="shared" si="87"/>
        <v>2.8804605502474413E-2</v>
      </c>
      <c r="K109" s="120">
        <f t="shared" si="87"/>
        <v>2.8132259112710042E-2</v>
      </c>
      <c r="L109" s="120">
        <f t="shared" si="87"/>
        <v>2.9729043240242631E-2</v>
      </c>
      <c r="M109" s="120">
        <f t="shared" si="87"/>
        <v>4.0848802509185024E-2</v>
      </c>
      <c r="N109" s="120">
        <f t="shared" si="87"/>
        <v>3.9011863961856234E-2</v>
      </c>
      <c r="O109" s="120">
        <f t="shared" si="87"/>
        <v>2.8649870301239506E-2</v>
      </c>
      <c r="P109" s="120">
        <f t="shared" si="87"/>
        <v>2.9141098629336872E-2</v>
      </c>
      <c r="Q109" s="120">
        <f t="shared" si="87"/>
        <v>3.1276038060489092E-2</v>
      </c>
      <c r="R109" s="120">
        <f t="shared" si="87"/>
        <v>2.7555792630341691E-2</v>
      </c>
      <c r="S109" s="120">
        <f t="shared" si="87"/>
        <v>2.7529314825174466E-2</v>
      </c>
      <c r="T109" s="120">
        <f t="shared" si="87"/>
        <v>2.8285520765652543E-2</v>
      </c>
      <c r="U109" s="120">
        <f t="shared" ref="U109:V109" si="88">IF(U80/U$88&lt;&gt;0,U80/U$88,"~")</f>
        <v>2.9502349170382587E-2</v>
      </c>
      <c r="V109" s="120">
        <f t="shared" si="88"/>
        <v>2.9406665974590056E-2</v>
      </c>
      <c r="W109" s="120">
        <f t="shared" ref="W109:X109" si="89">IF(W80/W$88&lt;&gt;0,W80/W$88,"~")</f>
        <v>3.2378437275734709E-2</v>
      </c>
      <c r="X109" s="120">
        <f t="shared" si="89"/>
        <v>3.5768122265092121E-2</v>
      </c>
    </row>
    <row r="110" spans="1:24" x14ac:dyDescent="0.2">
      <c r="A110" s="142" t="s">
        <v>286</v>
      </c>
      <c r="B110" s="143" t="s">
        <v>287</v>
      </c>
      <c r="C110" s="120">
        <f t="shared" ref="C110:T110" si="90">IF(C81/C$88&lt;&gt;0,C81/C$88,"~")</f>
        <v>6.240640855633783E-3</v>
      </c>
      <c r="D110" s="120">
        <f t="shared" si="90"/>
        <v>7.1987570531606634E-3</v>
      </c>
      <c r="E110" s="120">
        <f t="shared" si="90"/>
        <v>8.2632190321756029E-3</v>
      </c>
      <c r="F110" s="120">
        <f t="shared" si="90"/>
        <v>1.1432455451892745E-2</v>
      </c>
      <c r="G110" s="120">
        <f t="shared" si="90"/>
        <v>1.2211670254005366E-2</v>
      </c>
      <c r="H110" s="120">
        <f t="shared" si="90"/>
        <v>1.1370694462556402E-2</v>
      </c>
      <c r="I110" s="120">
        <f t="shared" si="90"/>
        <v>1.2013862401814799E-2</v>
      </c>
      <c r="J110" s="120">
        <f t="shared" si="90"/>
        <v>1.5926613188870106E-2</v>
      </c>
      <c r="K110" s="120">
        <f t="shared" si="90"/>
        <v>1.8800377918796411E-2</v>
      </c>
      <c r="L110" s="120">
        <f t="shared" si="90"/>
        <v>1.8394675323705419E-2</v>
      </c>
      <c r="M110" s="120">
        <f t="shared" si="90"/>
        <v>2.0512566834843243E-2</v>
      </c>
      <c r="N110" s="120">
        <f t="shared" si="90"/>
        <v>2.4160062075469859E-2</v>
      </c>
      <c r="O110" s="120">
        <f t="shared" si="90"/>
        <v>3.7525876095930374E-2</v>
      </c>
      <c r="P110" s="120">
        <f t="shared" si="90"/>
        <v>4.107597970344299E-2</v>
      </c>
      <c r="Q110" s="120">
        <f t="shared" si="90"/>
        <v>4.3549685320702039E-2</v>
      </c>
      <c r="R110" s="120">
        <f t="shared" si="90"/>
        <v>5.4858762634931953E-2</v>
      </c>
      <c r="S110" s="120">
        <f t="shared" si="90"/>
        <v>4.0752882178700239E-2</v>
      </c>
      <c r="T110" s="120">
        <f t="shared" si="90"/>
        <v>2.3688284625276008E-2</v>
      </c>
      <c r="U110" s="120">
        <f t="shared" ref="U110:V110" si="91">IF(U81/U$88&lt;&gt;0,U81/U$88,"~")</f>
        <v>2.4332928622283697E-2</v>
      </c>
      <c r="V110" s="120">
        <f t="shared" si="91"/>
        <v>2.6591206028616445E-2</v>
      </c>
      <c r="W110" s="120">
        <f t="shared" ref="W110:X110" si="92">IF(W81/W$88&lt;&gt;0,W81/W$88,"~")</f>
        <v>1.7224057985934519E-2</v>
      </c>
      <c r="X110" s="120">
        <f t="shared" si="92"/>
        <v>6.2329682243196134E-3</v>
      </c>
    </row>
    <row r="111" spans="1:24" x14ac:dyDescent="0.2">
      <c r="A111" s="142" t="s">
        <v>288</v>
      </c>
      <c r="B111" s="53" t="s">
        <v>289</v>
      </c>
      <c r="C111" s="120">
        <f t="shared" ref="C111:T111" si="93">IF(C82/C$88&lt;&gt;0,C82/C$88,"~")</f>
        <v>8.3386002026156203E-3</v>
      </c>
      <c r="D111" s="120">
        <f t="shared" si="93"/>
        <v>8.3012597724544737E-3</v>
      </c>
      <c r="E111" s="120">
        <f t="shared" si="93"/>
        <v>9.0714421503180435E-3</v>
      </c>
      <c r="F111" s="120">
        <f t="shared" si="93"/>
        <v>9.7243391580061501E-3</v>
      </c>
      <c r="G111" s="120">
        <f t="shared" si="93"/>
        <v>8.5592730385132838E-3</v>
      </c>
      <c r="H111" s="120">
        <f t="shared" si="93"/>
        <v>8.6689266759519615E-3</v>
      </c>
      <c r="I111" s="120">
        <f t="shared" si="93"/>
        <v>1.0444667490974897E-2</v>
      </c>
      <c r="J111" s="120">
        <f t="shared" si="93"/>
        <v>1.1573054127094865E-2</v>
      </c>
      <c r="K111" s="120">
        <f t="shared" si="93"/>
        <v>1.2500740660784477E-2</v>
      </c>
      <c r="L111" s="120">
        <f t="shared" si="93"/>
        <v>1.3241836055196366E-2</v>
      </c>
      <c r="M111" s="120">
        <f t="shared" si="93"/>
        <v>1.2960792034012432E-2</v>
      </c>
      <c r="N111" s="120">
        <f t="shared" si="93"/>
        <v>1.4662608996306691E-2</v>
      </c>
      <c r="O111" s="120">
        <f t="shared" si="93"/>
        <v>1.4367194764045021E-2</v>
      </c>
      <c r="P111" s="120">
        <f t="shared" si="93"/>
        <v>1.3656828193490438E-2</v>
      </c>
      <c r="Q111" s="120">
        <f t="shared" si="93"/>
        <v>1.4380003650936606E-2</v>
      </c>
      <c r="R111" s="120">
        <f t="shared" si="93"/>
        <v>1.2405153630522987E-2</v>
      </c>
      <c r="S111" s="120">
        <f t="shared" si="93"/>
        <v>1.269089841866868E-2</v>
      </c>
      <c r="T111" s="120">
        <f t="shared" si="93"/>
        <v>1.4015904405711979E-2</v>
      </c>
      <c r="U111" s="120">
        <f t="shared" ref="U111:V111" si="94">IF(U82/U$88&lt;&gt;0,U82/U$88,"~")</f>
        <v>1.406703967425069E-2</v>
      </c>
      <c r="V111" s="120">
        <f t="shared" si="94"/>
        <v>1.3851915682863111E-2</v>
      </c>
      <c r="W111" s="120">
        <f t="shared" ref="W111:X111" si="95">IF(W82/W$88&lt;&gt;0,W82/W$88,"~")</f>
        <v>1.3797313209259213E-2</v>
      </c>
      <c r="X111" s="120">
        <f t="shared" si="95"/>
        <v>1.5221828652258292E-2</v>
      </c>
    </row>
    <row r="112" spans="1:24" x14ac:dyDescent="0.2">
      <c r="A112" s="142" t="s">
        <v>290</v>
      </c>
      <c r="B112" s="53" t="s">
        <v>39</v>
      </c>
      <c r="C112" s="120">
        <f t="shared" ref="C112:T112" si="96">IF(C83/C$88&lt;&gt;0,C83/C$88,"~")</f>
        <v>8.0979221448769095E-3</v>
      </c>
      <c r="D112" s="120">
        <f t="shared" si="96"/>
        <v>9.7217402799272754E-3</v>
      </c>
      <c r="E112" s="120">
        <f t="shared" si="96"/>
        <v>1.026302561941797E-2</v>
      </c>
      <c r="F112" s="120">
        <f t="shared" si="96"/>
        <v>1.3951198441890335E-2</v>
      </c>
      <c r="G112" s="120">
        <f t="shared" si="96"/>
        <v>1.7292718386384031E-2</v>
      </c>
      <c r="H112" s="120">
        <f t="shared" si="96"/>
        <v>1.8917507957171235E-2</v>
      </c>
      <c r="I112" s="120">
        <f t="shared" si="96"/>
        <v>2.0374479753369291E-2</v>
      </c>
      <c r="J112" s="120">
        <f t="shared" si="96"/>
        <v>2.0417095636500258E-2</v>
      </c>
      <c r="K112" s="120">
        <f t="shared" si="96"/>
        <v>1.9669058109986173E-2</v>
      </c>
      <c r="L112" s="120">
        <f t="shared" si="96"/>
        <v>2.0845914398480478E-2</v>
      </c>
      <c r="M112" s="120">
        <f t="shared" si="96"/>
        <v>2.0168423932147416E-2</v>
      </c>
      <c r="N112" s="120">
        <f t="shared" si="96"/>
        <v>1.8140669131673094E-2</v>
      </c>
      <c r="O112" s="120">
        <f t="shared" si="96"/>
        <v>1.5007366044721391E-2</v>
      </c>
      <c r="P112" s="120">
        <f t="shared" si="96"/>
        <v>1.2833608517677503E-2</v>
      </c>
      <c r="Q112" s="120">
        <f t="shared" si="96"/>
        <v>1.2568787373257707E-2</v>
      </c>
      <c r="R112" s="120">
        <f t="shared" si="96"/>
        <v>1.5089565225537288E-2</v>
      </c>
      <c r="S112" s="120">
        <f t="shared" si="96"/>
        <v>1.3228086870103455E-2</v>
      </c>
      <c r="T112" s="120">
        <f t="shared" si="96"/>
        <v>1.5033556526240084E-2</v>
      </c>
      <c r="U112" s="120">
        <f t="shared" ref="U112:V112" si="97">IF(U83/U$88&lt;&gt;0,U83/U$88,"~")</f>
        <v>1.4912589180915687E-2</v>
      </c>
      <c r="V112" s="120">
        <f t="shared" si="97"/>
        <v>1.4414216074737614E-2</v>
      </c>
      <c r="W112" s="120">
        <f t="shared" ref="W112:X112" si="98">IF(W83/W$88&lt;&gt;0,W83/W$88,"~")</f>
        <v>1.4871250799784857E-2</v>
      </c>
      <c r="X112" s="120">
        <f t="shared" si="98"/>
        <v>1.5523601179138886E-2</v>
      </c>
    </row>
    <row r="113" spans="1:36" x14ac:dyDescent="0.2">
      <c r="A113" s="43"/>
      <c r="B113" s="115" t="s">
        <v>213</v>
      </c>
      <c r="C113" s="120">
        <f t="shared" ref="C113:T113" si="99">IF(C84/C$88&lt;&gt;0,C84/C$88,"~")</f>
        <v>-2.9315219496076586E-2</v>
      </c>
      <c r="D113" s="120">
        <f t="shared" si="99"/>
        <v>-2.7711947379913008E-2</v>
      </c>
      <c r="E113" s="120">
        <f t="shared" si="99"/>
        <v>-2.1922258026368262E-2</v>
      </c>
      <c r="F113" s="120">
        <f t="shared" si="99"/>
        <v>-2.6031430715271711E-2</v>
      </c>
      <c r="G113" s="120">
        <f t="shared" si="99"/>
        <v>-2.3249955723654375E-2</v>
      </c>
      <c r="H113" s="120">
        <f t="shared" si="99"/>
        <v>-2.1120881126802965E-2</v>
      </c>
      <c r="I113" s="120">
        <f t="shared" si="99"/>
        <v>-2.483714152051535E-2</v>
      </c>
      <c r="J113" s="120">
        <f t="shared" si="99"/>
        <v>-2.8631679528457236E-2</v>
      </c>
      <c r="K113" s="120">
        <f t="shared" si="99"/>
        <v>-2.7076536960065886E-2</v>
      </c>
      <c r="L113" s="120">
        <f t="shared" si="99"/>
        <v>-2.5534879544692867E-2</v>
      </c>
      <c r="M113" s="120">
        <f t="shared" si="99"/>
        <v>-2.2577618988149473E-2</v>
      </c>
      <c r="N113" s="120">
        <f t="shared" si="99"/>
        <v>-2.161669657482812E-2</v>
      </c>
      <c r="O113" s="120">
        <f t="shared" si="99"/>
        <v>-1.3912230240417267E-2</v>
      </c>
      <c r="P113" s="120">
        <f t="shared" si="99"/>
        <v>-1.5676912062291198E-2</v>
      </c>
      <c r="Q113" s="120">
        <f t="shared" si="99"/>
        <v>-1.6342628674991932E-2</v>
      </c>
      <c r="R113" s="120">
        <f t="shared" si="99"/>
        <v>-1.3573810788604906E-2</v>
      </c>
      <c r="S113" s="120">
        <f t="shared" si="99"/>
        <v>-1.2084772435492561E-2</v>
      </c>
      <c r="T113" s="120">
        <f t="shared" si="99"/>
        <v>-1.3690831013850673E-2</v>
      </c>
      <c r="U113" s="120">
        <f t="shared" ref="U113:V113" si="100">IF(U84/U$88&lt;&gt;0,U84/U$88,"~")</f>
        <v>-1.5295182782088693E-2</v>
      </c>
      <c r="V113" s="120">
        <f t="shared" si="100"/>
        <v>-1.5441515270281824E-2</v>
      </c>
      <c r="W113" s="120">
        <f t="shared" ref="W113:X113" si="101">IF(W84/W$88&lt;&gt;0,W84/W$88,"~")</f>
        <v>-1.7725585452274029E-2</v>
      </c>
      <c r="X113" s="120">
        <f t="shared" si="101"/>
        <v>-1.9039359885011223E-2</v>
      </c>
    </row>
    <row r="114" spans="1:36" x14ac:dyDescent="0.2">
      <c r="A114" s="118"/>
      <c r="B114" s="117" t="s">
        <v>214</v>
      </c>
      <c r="C114" s="121">
        <f t="shared" ref="C114:T114" si="102">IF(C85/C$88&lt;&gt;0,C85/C$88,"~")</f>
        <v>0.91466892582370529</v>
      </c>
      <c r="D114" s="121">
        <f t="shared" si="102"/>
        <v>0.91513294477738794</v>
      </c>
      <c r="E114" s="121">
        <f t="shared" si="102"/>
        <v>0.91927553235731252</v>
      </c>
      <c r="F114" s="121">
        <f t="shared" si="102"/>
        <v>0.9144157745841005</v>
      </c>
      <c r="G114" s="121">
        <f t="shared" si="102"/>
        <v>0.90350761623573694</v>
      </c>
      <c r="H114" s="121">
        <f t="shared" si="102"/>
        <v>0.89931420199845447</v>
      </c>
      <c r="I114" s="121">
        <f t="shared" si="102"/>
        <v>0.90692330460839998</v>
      </c>
      <c r="J114" s="121">
        <f t="shared" si="102"/>
        <v>0.90808764849760282</v>
      </c>
      <c r="K114" s="121">
        <f t="shared" si="102"/>
        <v>0.90346507134883591</v>
      </c>
      <c r="L114" s="121">
        <f t="shared" si="102"/>
        <v>0.91318955252013312</v>
      </c>
      <c r="M114" s="121">
        <f t="shared" si="102"/>
        <v>0.90568741370098171</v>
      </c>
      <c r="N114" s="121">
        <f t="shared" si="102"/>
        <v>0.8978812236485082</v>
      </c>
      <c r="O114" s="121">
        <f t="shared" si="102"/>
        <v>0.88683666005368977</v>
      </c>
      <c r="P114" s="121">
        <f t="shared" si="102"/>
        <v>0.88948912023628468</v>
      </c>
      <c r="Q114" s="121">
        <f t="shared" si="102"/>
        <v>0.88343100983493716</v>
      </c>
      <c r="R114" s="121">
        <f t="shared" si="102"/>
        <v>0.89168528762982091</v>
      </c>
      <c r="S114" s="121">
        <f t="shared" si="102"/>
        <v>0.89609668446330382</v>
      </c>
      <c r="T114" s="121">
        <f t="shared" si="102"/>
        <v>0.88292458451006228</v>
      </c>
      <c r="U114" s="121">
        <f t="shared" ref="U114:V114" si="103">IF(U85/U$88&lt;&gt;0,U85/U$88,"~")</f>
        <v>0.89152884917721797</v>
      </c>
      <c r="V114" s="121">
        <f t="shared" si="103"/>
        <v>0.89577104181216016</v>
      </c>
      <c r="W114" s="121">
        <f t="shared" ref="W114:X114" si="104">IF(W85/W$88&lt;&gt;0,W85/W$88,"~")</f>
        <v>0.89432703627466104</v>
      </c>
      <c r="X114" s="121">
        <f t="shared" si="104"/>
        <v>0.88603801427636675</v>
      </c>
    </row>
    <row r="115" spans="1:36" x14ac:dyDescent="0.2">
      <c r="A115" s="43"/>
      <c r="B115" s="115" t="s">
        <v>215</v>
      </c>
      <c r="C115" s="120">
        <f t="shared" ref="C115:T115" si="105">IF(C86/C$88&lt;&gt;0,C86/C$88,"~")</f>
        <v>9.4720915504092174E-2</v>
      </c>
      <c r="D115" s="120">
        <f t="shared" si="105"/>
        <v>8.901636094150335E-2</v>
      </c>
      <c r="E115" s="120">
        <f t="shared" si="105"/>
        <v>8.0914656153870015E-2</v>
      </c>
      <c r="F115" s="120">
        <f t="shared" si="105"/>
        <v>8.5949775401923653E-2</v>
      </c>
      <c r="G115" s="120">
        <f t="shared" si="105"/>
        <v>9.6770513634719862E-2</v>
      </c>
      <c r="H115" s="120">
        <f t="shared" si="105"/>
        <v>0.10280169795641271</v>
      </c>
      <c r="I115" s="120">
        <f t="shared" si="105"/>
        <v>9.3076685153950484E-2</v>
      </c>
      <c r="J115" s="120">
        <f t="shared" si="105"/>
        <v>9.2653081470933582E-2</v>
      </c>
      <c r="K115" s="120">
        <f t="shared" si="105"/>
        <v>0.10017844069202012</v>
      </c>
      <c r="L115" s="120">
        <f t="shared" si="105"/>
        <v>9.6687153377356019E-2</v>
      </c>
      <c r="M115" s="120">
        <f t="shared" si="105"/>
        <v>9.8216305378683019E-2</v>
      </c>
      <c r="N115" s="120">
        <f t="shared" si="105"/>
        <v>0.10238399143022965</v>
      </c>
      <c r="O115" s="120">
        <f t="shared" si="105"/>
        <v>0.11316335810784157</v>
      </c>
      <c r="P115" s="120">
        <f t="shared" si="105"/>
        <v>0.11203641822865282</v>
      </c>
      <c r="Q115" s="120">
        <f t="shared" si="105"/>
        <v>0.11824672981210882</v>
      </c>
      <c r="R115" s="120">
        <f t="shared" si="105"/>
        <v>0.12073568463518432</v>
      </c>
      <c r="S115" s="120">
        <f t="shared" si="105"/>
        <v>0.1165823882897956</v>
      </c>
      <c r="T115" s="120">
        <f t="shared" si="105"/>
        <v>0.1172203764152026</v>
      </c>
      <c r="U115" s="120">
        <f t="shared" ref="U115:V115" si="106">IF(U86/U$88&lt;&gt;0,U86/U$88,"~")</f>
        <v>0.11451238615992912</v>
      </c>
      <c r="V115" s="120">
        <f t="shared" si="106"/>
        <v>0.10855325501764797</v>
      </c>
      <c r="W115" s="120">
        <f t="shared" ref="W115:X115" si="107">IF(W86/W$88&lt;&gt;0,W86/W$88,"~")</f>
        <v>0.11404544796703851</v>
      </c>
      <c r="X115" s="120">
        <f t="shared" si="107"/>
        <v>0.1150746831659987</v>
      </c>
    </row>
    <row r="116" spans="1:36" x14ac:dyDescent="0.2">
      <c r="A116" s="43"/>
      <c r="B116" s="115" t="s">
        <v>216</v>
      </c>
      <c r="C116" s="120">
        <f t="shared" ref="C116:T116" si="108">IF(C87/C$88&lt;&gt;0,C87/C$88,"~")</f>
        <v>-9.3898984763961524E-3</v>
      </c>
      <c r="D116" s="120">
        <f t="shared" si="108"/>
        <v>-4.1493696494911371E-3</v>
      </c>
      <c r="E116" s="120">
        <f t="shared" si="108"/>
        <v>-1.9022790190871428E-4</v>
      </c>
      <c r="F116" s="120">
        <f t="shared" si="108"/>
        <v>-3.6554366786071532E-4</v>
      </c>
      <c r="G116" s="120">
        <f t="shared" si="108"/>
        <v>-2.7812193802717844E-4</v>
      </c>
      <c r="H116" s="120">
        <f t="shared" si="108"/>
        <v>-2.1159106427054795E-3</v>
      </c>
      <c r="I116" s="120" t="str">
        <f t="shared" si="108"/>
        <v>~</v>
      </c>
      <c r="J116" s="120">
        <f t="shared" si="108"/>
        <v>-7.4069891947910855E-4</v>
      </c>
      <c r="K116" s="120">
        <f t="shared" si="108"/>
        <v>-3.6434664080173692E-3</v>
      </c>
      <c r="L116" s="120">
        <f t="shared" si="108"/>
        <v>-9.876646888523263E-3</v>
      </c>
      <c r="M116" s="120">
        <f t="shared" si="108"/>
        <v>-3.9036664211548095E-3</v>
      </c>
      <c r="N116" s="120">
        <f t="shared" si="108"/>
        <v>-2.6518476337122437E-4</v>
      </c>
      <c r="O116" s="120" t="str">
        <f t="shared" si="108"/>
        <v>~</v>
      </c>
      <c r="P116" s="120">
        <f t="shared" si="108"/>
        <v>-1.5255565341581847E-3</v>
      </c>
      <c r="Q116" s="120">
        <f t="shared" si="108"/>
        <v>-1.6777411385716584E-3</v>
      </c>
      <c r="R116" s="120">
        <f t="shared" si="108"/>
        <v>-1.2420929214073204E-2</v>
      </c>
      <c r="S116" s="120">
        <f t="shared" si="108"/>
        <v>-1.2679026027259534E-2</v>
      </c>
      <c r="T116" s="120">
        <f t="shared" si="108"/>
        <v>-1.4496092526487727E-4</v>
      </c>
      <c r="U116" s="120">
        <f t="shared" ref="U116:V116" si="109">IF(U87/U$88&lt;&gt;0,U87/U$88,"~")</f>
        <v>-6.0412353371471529E-3</v>
      </c>
      <c r="V116" s="120">
        <f t="shared" si="109"/>
        <v>-4.3242855534928962E-3</v>
      </c>
      <c r="W116" s="120">
        <f t="shared" ref="W116:X116" si="110">IF(W87/W$88&lt;&gt;0,W87/W$88,"~")</f>
        <v>-8.3724689946334582E-3</v>
      </c>
      <c r="X116" s="120">
        <f t="shared" si="110"/>
        <v>-1.1126993093934063E-3</v>
      </c>
    </row>
    <row r="117" spans="1:36" s="4" customFormat="1" ht="20.100000000000001" customHeight="1" x14ac:dyDescent="0.2">
      <c r="A117" s="144"/>
      <c r="B117" s="145" t="s">
        <v>217</v>
      </c>
      <c r="C117" s="147">
        <f t="shared" ref="C117:T117" si="111">IF(C88/C$88&lt;&gt;0,C88/C$88,"~")</f>
        <v>1</v>
      </c>
      <c r="D117" s="147">
        <f t="shared" si="111"/>
        <v>1</v>
      </c>
      <c r="E117" s="147">
        <f t="shared" si="111"/>
        <v>1</v>
      </c>
      <c r="F117" s="147">
        <f t="shared" si="111"/>
        <v>1</v>
      </c>
      <c r="G117" s="147">
        <f t="shared" si="111"/>
        <v>1</v>
      </c>
      <c r="H117" s="147">
        <f t="shared" si="111"/>
        <v>1</v>
      </c>
      <c r="I117" s="147">
        <f t="shared" si="111"/>
        <v>1</v>
      </c>
      <c r="J117" s="147">
        <f t="shared" si="111"/>
        <v>1</v>
      </c>
      <c r="K117" s="147">
        <f t="shared" si="111"/>
        <v>1</v>
      </c>
      <c r="L117" s="147">
        <f t="shared" si="111"/>
        <v>1</v>
      </c>
      <c r="M117" s="147">
        <f t="shared" si="111"/>
        <v>1</v>
      </c>
      <c r="N117" s="147">
        <f t="shared" si="111"/>
        <v>1</v>
      </c>
      <c r="O117" s="147">
        <f t="shared" si="111"/>
        <v>1</v>
      </c>
      <c r="P117" s="147">
        <f t="shared" si="111"/>
        <v>1</v>
      </c>
      <c r="Q117" s="147">
        <f t="shared" si="111"/>
        <v>1</v>
      </c>
      <c r="R117" s="147">
        <f t="shared" si="111"/>
        <v>1</v>
      </c>
      <c r="S117" s="147">
        <f t="shared" si="111"/>
        <v>1</v>
      </c>
      <c r="T117" s="147">
        <f t="shared" si="111"/>
        <v>1</v>
      </c>
      <c r="U117" s="147">
        <f t="shared" ref="U117:V117" si="112">IF(U88/U$88&lt;&gt;0,U88/U$88,"~")</f>
        <v>1</v>
      </c>
      <c r="V117" s="147">
        <f t="shared" si="112"/>
        <v>1</v>
      </c>
      <c r="W117" s="147">
        <f t="shared" ref="W117:X117" si="113">IF(W88/W$88&lt;&gt;0,W88/W$88,"~")</f>
        <v>1</v>
      </c>
      <c r="X117" s="147">
        <f t="shared" si="113"/>
        <v>1</v>
      </c>
    </row>
    <row r="118" spans="1:36" s="22" customFormat="1" ht="20.100000000000001" customHeight="1" x14ac:dyDescent="0.2">
      <c r="A118" s="148" t="s">
        <v>291</v>
      </c>
      <c r="B118"/>
      <c r="C118"/>
      <c r="D118"/>
      <c r="E118"/>
      <c r="F118"/>
      <c r="G118"/>
      <c r="H118"/>
      <c r="I118"/>
      <c r="J118"/>
      <c r="K118"/>
      <c r="L118"/>
      <c r="M118"/>
      <c r="N118"/>
      <c r="O118"/>
      <c r="P118"/>
      <c r="Q118"/>
      <c r="R118"/>
      <c r="S118"/>
      <c r="T118"/>
      <c r="U118"/>
      <c r="V118"/>
      <c r="W118"/>
      <c r="X118"/>
      <c r="Y118" s="80"/>
      <c r="Z118" s="80"/>
      <c r="AA118" s="80"/>
      <c r="AB118" s="80"/>
      <c r="AC118" s="80"/>
      <c r="AD118" s="80"/>
      <c r="AE118" s="80"/>
      <c r="AF118" s="80"/>
      <c r="AG118" s="80"/>
      <c r="AH118" s="80"/>
      <c r="AI118" s="80"/>
      <c r="AJ118" s="80"/>
    </row>
    <row r="119" spans="1:36" s="22" customFormat="1" ht="24.95" customHeight="1" x14ac:dyDescent="0.2">
      <c r="A119" s="48" t="str">
        <f>Index!A14</f>
        <v>Table 2g    Palau implicit GDP(P) price deflators by industry, FY2000-FY2021</v>
      </c>
      <c r="Y119"/>
      <c r="Z119"/>
    </row>
    <row r="120" spans="1:36" ht="20.100000000000001" customHeight="1" x14ac:dyDescent="0.2">
      <c r="A120" s="41"/>
      <c r="B120" s="70" t="s">
        <v>2817</v>
      </c>
      <c r="C120" s="33"/>
      <c r="D120" s="33" t="str">
        <f t="shared" ref="D120:T120" si="114">D2</f>
        <v>FY01</v>
      </c>
      <c r="E120" s="33" t="str">
        <f t="shared" si="114"/>
        <v>FY02</v>
      </c>
      <c r="F120" s="33" t="str">
        <f t="shared" si="114"/>
        <v>FY03</v>
      </c>
      <c r="G120" s="33" t="str">
        <f t="shared" si="114"/>
        <v>FY04</v>
      </c>
      <c r="H120" s="33" t="str">
        <f t="shared" si="114"/>
        <v>FY05</v>
      </c>
      <c r="I120" s="33" t="str">
        <f t="shared" si="114"/>
        <v>FY06</v>
      </c>
      <c r="J120" s="33" t="str">
        <f t="shared" si="114"/>
        <v>FY07</v>
      </c>
      <c r="K120" s="33" t="str">
        <f t="shared" si="114"/>
        <v>FY08</v>
      </c>
      <c r="L120" s="33" t="str">
        <f t="shared" si="114"/>
        <v>FY09</v>
      </c>
      <c r="M120" s="33" t="str">
        <f t="shared" si="114"/>
        <v>FY10</v>
      </c>
      <c r="N120" s="33" t="str">
        <f t="shared" si="114"/>
        <v>FY11</v>
      </c>
      <c r="O120" s="33" t="str">
        <f t="shared" si="114"/>
        <v>FY12</v>
      </c>
      <c r="P120" s="33" t="str">
        <f t="shared" si="114"/>
        <v>FY13</v>
      </c>
      <c r="Q120" s="33" t="str">
        <f t="shared" si="114"/>
        <v>FY14</v>
      </c>
      <c r="R120" s="33" t="str">
        <f t="shared" si="114"/>
        <v>FY15</v>
      </c>
      <c r="S120" s="33" t="str">
        <f t="shared" si="114"/>
        <v>FY16</v>
      </c>
      <c r="T120" s="33" t="str">
        <f t="shared" si="114"/>
        <v>FY17</v>
      </c>
      <c r="U120" s="33" t="str">
        <f t="shared" ref="U120:V120" si="115">U2</f>
        <v>FY18</v>
      </c>
      <c r="V120" s="33" t="str">
        <f t="shared" si="115"/>
        <v>FY19</v>
      </c>
      <c r="W120" s="33" t="str">
        <f t="shared" ref="W120:X120" si="116">W2</f>
        <v>FY20</v>
      </c>
      <c r="X120" s="33" t="str">
        <f t="shared" si="116"/>
        <v>FY21</v>
      </c>
    </row>
    <row r="121" spans="1:36" ht="20.100000000000001" customHeight="1" x14ac:dyDescent="0.2">
      <c r="A121" s="142" t="s">
        <v>271</v>
      </c>
      <c r="B121" s="143" t="s">
        <v>272</v>
      </c>
      <c r="C121" s="583">
        <f t="shared" ref="C121:T135" si="117">C63/C3*100</f>
        <v>51.835465038423514</v>
      </c>
      <c r="D121" s="583">
        <f t="shared" si="117"/>
        <v>50.68341368283771</v>
      </c>
      <c r="E121" s="583">
        <f t="shared" si="117"/>
        <v>56.47396946622839</v>
      </c>
      <c r="F121" s="583">
        <f t="shared" si="117"/>
        <v>52.566068818807764</v>
      </c>
      <c r="G121" s="583">
        <f t="shared" si="117"/>
        <v>52.93405020413833</v>
      </c>
      <c r="H121" s="583">
        <f t="shared" si="117"/>
        <v>54.524375773345987</v>
      </c>
      <c r="I121" s="583">
        <f t="shared" si="117"/>
        <v>56.517513917726745</v>
      </c>
      <c r="J121" s="583">
        <f t="shared" si="117"/>
        <v>55.359489686123574</v>
      </c>
      <c r="K121" s="583">
        <f t="shared" si="117"/>
        <v>63.110625742184808</v>
      </c>
      <c r="L121" s="583">
        <f t="shared" si="117"/>
        <v>70.368237519423431</v>
      </c>
      <c r="M121" s="583">
        <f t="shared" si="117"/>
        <v>73.561290440720356</v>
      </c>
      <c r="N121" s="583">
        <f t="shared" si="117"/>
        <v>78.655766791449778</v>
      </c>
      <c r="O121" s="583">
        <f t="shared" si="117"/>
        <v>79.695968598867012</v>
      </c>
      <c r="P121" s="583">
        <f t="shared" si="117"/>
        <v>89.28436498829322</v>
      </c>
      <c r="Q121" s="583">
        <f t="shared" si="117"/>
        <v>91.365252655646671</v>
      </c>
      <c r="R121" s="583">
        <f t="shared" si="117"/>
        <v>89.161376121241048</v>
      </c>
      <c r="S121" s="583">
        <f t="shared" si="117"/>
        <v>95.393755671637081</v>
      </c>
      <c r="T121" s="583">
        <f t="shared" si="117"/>
        <v>96.524710567393882</v>
      </c>
      <c r="U121" s="583">
        <f>U63/U3*100</f>
        <v>101.14224743783711</v>
      </c>
      <c r="V121" s="583">
        <f>V63/V3*100</f>
        <v>100</v>
      </c>
      <c r="W121" s="583">
        <f>W63/W3*100</f>
        <v>98.14899463679096</v>
      </c>
      <c r="X121" s="583">
        <f>X63/X3*100</f>
        <v>93.783409962144731</v>
      </c>
    </row>
    <row r="122" spans="1:36" x14ac:dyDescent="0.2">
      <c r="A122" s="142" t="s">
        <v>273</v>
      </c>
      <c r="B122" s="143" t="s">
        <v>274</v>
      </c>
      <c r="C122" s="583">
        <f t="shared" si="117"/>
        <v>66.287332693265171</v>
      </c>
      <c r="D122" s="583">
        <f t="shared" si="117"/>
        <v>70.492739216358672</v>
      </c>
      <c r="E122" s="583">
        <f t="shared" si="117"/>
        <v>67.294082858825149</v>
      </c>
      <c r="F122" s="583">
        <f t="shared" si="117"/>
        <v>64.402122823489222</v>
      </c>
      <c r="G122" s="583">
        <f t="shared" si="117"/>
        <v>69.371099725483958</v>
      </c>
      <c r="H122" s="583">
        <f t="shared" si="117"/>
        <v>75.325237188122387</v>
      </c>
      <c r="I122" s="583">
        <f t="shared" si="117"/>
        <v>82.839439612569038</v>
      </c>
      <c r="J122" s="583">
        <f t="shared" si="117"/>
        <v>81.378097160983685</v>
      </c>
      <c r="K122" s="583">
        <f t="shared" si="117"/>
        <v>79.413845408681709</v>
      </c>
      <c r="L122" s="583">
        <f t="shared" si="117"/>
        <v>73.936018326916127</v>
      </c>
      <c r="M122" s="583">
        <f t="shared" si="117"/>
        <v>73.706005884850569</v>
      </c>
      <c r="N122" s="583">
        <f t="shared" si="117"/>
        <v>78.592104433843659</v>
      </c>
      <c r="O122" s="583">
        <f t="shared" si="117"/>
        <v>92.555982239490092</v>
      </c>
      <c r="P122" s="583">
        <f t="shared" si="117"/>
        <v>90.258423398474491</v>
      </c>
      <c r="Q122" s="583">
        <f t="shared" si="117"/>
        <v>93.828099586382763</v>
      </c>
      <c r="R122" s="583">
        <f t="shared" si="117"/>
        <v>106.40397344653914</v>
      </c>
      <c r="S122" s="583">
        <f t="shared" si="117"/>
        <v>100.96754195324043</v>
      </c>
      <c r="T122" s="583">
        <f t="shared" si="117"/>
        <v>94.508947056949367</v>
      </c>
      <c r="U122" s="583">
        <f t="shared" ref="U122:V146" si="118">U64/U4*100</f>
        <v>96.123792900666245</v>
      </c>
      <c r="V122" s="583">
        <f t="shared" si="118"/>
        <v>100</v>
      </c>
      <c r="W122" s="583">
        <f t="shared" ref="W122:X122" si="119">W64/W4*100</f>
        <v>101.16597814535497</v>
      </c>
      <c r="X122" s="583">
        <f t="shared" si="119"/>
        <v>101.14275850945596</v>
      </c>
    </row>
    <row r="123" spans="1:36" x14ac:dyDescent="0.2">
      <c r="A123" s="142" t="s">
        <v>19</v>
      </c>
      <c r="B123" s="143" t="s">
        <v>275</v>
      </c>
      <c r="C123" s="583">
        <f t="shared" si="117"/>
        <v>67.85434484979892</v>
      </c>
      <c r="D123" s="583">
        <f t="shared" si="117"/>
        <v>67.608271836421068</v>
      </c>
      <c r="E123" s="583">
        <f t="shared" si="117"/>
        <v>66.918205409075725</v>
      </c>
      <c r="F123" s="583">
        <f t="shared" si="117"/>
        <v>68.040896460968099</v>
      </c>
      <c r="G123" s="583">
        <f t="shared" si="117"/>
        <v>69.922169686049187</v>
      </c>
      <c r="H123" s="583">
        <f t="shared" si="117"/>
        <v>74.053442448900924</v>
      </c>
      <c r="I123" s="583">
        <f t="shared" si="117"/>
        <v>79.724894677039288</v>
      </c>
      <c r="J123" s="583">
        <f t="shared" si="117"/>
        <v>79.26239231317723</v>
      </c>
      <c r="K123" s="583">
        <f t="shared" si="117"/>
        <v>86.370142195547643</v>
      </c>
      <c r="L123" s="583">
        <f t="shared" si="117"/>
        <v>87.261717774111446</v>
      </c>
      <c r="M123" s="583">
        <f t="shared" si="117"/>
        <v>87.958741974351355</v>
      </c>
      <c r="N123" s="583">
        <f t="shared" si="117"/>
        <v>90.130534026187547</v>
      </c>
      <c r="O123" s="583">
        <f t="shared" si="117"/>
        <v>93.854083980311827</v>
      </c>
      <c r="P123" s="583">
        <f t="shared" si="117"/>
        <v>97.0781943307923</v>
      </c>
      <c r="Q123" s="583">
        <f t="shared" si="117"/>
        <v>100.73350505557993</v>
      </c>
      <c r="R123" s="583">
        <f t="shared" si="117"/>
        <v>98.470351309504437</v>
      </c>
      <c r="S123" s="583">
        <f t="shared" si="117"/>
        <v>96.978821722066741</v>
      </c>
      <c r="T123" s="583">
        <f t="shared" si="117"/>
        <v>97.825072581620631</v>
      </c>
      <c r="U123" s="583">
        <f t="shared" si="118"/>
        <v>99.430171409824126</v>
      </c>
      <c r="V123" s="583">
        <f t="shared" si="118"/>
        <v>100</v>
      </c>
      <c r="W123" s="583">
        <f t="shared" ref="W123:X123" si="120">W65/W5*100</f>
        <v>100.12020419567685</v>
      </c>
      <c r="X123" s="583">
        <f t="shared" si="120"/>
        <v>100.1646517535721</v>
      </c>
    </row>
    <row r="124" spans="1:36" x14ac:dyDescent="0.2">
      <c r="A124" s="142" t="s">
        <v>20</v>
      </c>
      <c r="B124" s="143" t="s">
        <v>22</v>
      </c>
      <c r="C124" s="583">
        <f t="shared" si="117"/>
        <v>68.154796614326585</v>
      </c>
      <c r="D124" s="583">
        <f t="shared" si="117"/>
        <v>68.041255071150658</v>
      </c>
      <c r="E124" s="583">
        <f t="shared" si="117"/>
        <v>67.344004386653694</v>
      </c>
      <c r="F124" s="583">
        <f t="shared" si="117"/>
        <v>68.350890350635765</v>
      </c>
      <c r="G124" s="583">
        <f t="shared" si="117"/>
        <v>69.875626281415904</v>
      </c>
      <c r="H124" s="583">
        <f t="shared" si="117"/>
        <v>73.497800761370414</v>
      </c>
      <c r="I124" s="583">
        <f t="shared" si="117"/>
        <v>78.356392256958216</v>
      </c>
      <c r="J124" s="583">
        <f t="shared" si="117"/>
        <v>78.189424759216479</v>
      </c>
      <c r="K124" s="583">
        <f t="shared" si="117"/>
        <v>84.603864187451492</v>
      </c>
      <c r="L124" s="583">
        <f t="shared" si="117"/>
        <v>85.498585833168889</v>
      </c>
      <c r="M124" s="583">
        <f t="shared" si="117"/>
        <v>86.233335809123105</v>
      </c>
      <c r="N124" s="583">
        <f t="shared" si="117"/>
        <v>88.568402084605225</v>
      </c>
      <c r="O124" s="583">
        <f t="shared" si="117"/>
        <v>92.164180949888646</v>
      </c>
      <c r="P124" s="583">
        <f t="shared" si="117"/>
        <v>95.465612363013179</v>
      </c>
      <c r="Q124" s="583">
        <f t="shared" si="117"/>
        <v>99.100567259816103</v>
      </c>
      <c r="R124" s="583">
        <f t="shared" si="117"/>
        <v>97.679049737268045</v>
      </c>
      <c r="S124" s="583">
        <f t="shared" si="117"/>
        <v>96.793197585300163</v>
      </c>
      <c r="T124" s="583">
        <f t="shared" si="117"/>
        <v>97.686373093072405</v>
      </c>
      <c r="U124" s="583">
        <f t="shared" si="118"/>
        <v>99.466931336520929</v>
      </c>
      <c r="V124" s="583">
        <f t="shared" si="118"/>
        <v>100</v>
      </c>
      <c r="W124" s="583">
        <f t="shared" ref="W124:X124" si="121">W66/W6*100</f>
        <v>100.33997674647406</v>
      </c>
      <c r="X124" s="583">
        <f t="shared" si="121"/>
        <v>100.56352915393565</v>
      </c>
    </row>
    <row r="125" spans="1:36" x14ac:dyDescent="0.2">
      <c r="A125" s="142" t="s">
        <v>21</v>
      </c>
      <c r="B125" s="53" t="s">
        <v>276</v>
      </c>
      <c r="C125" s="583">
        <f t="shared" si="117"/>
        <v>57.428303601983799</v>
      </c>
      <c r="D125" s="583">
        <f t="shared" si="117"/>
        <v>54.310406598900187</v>
      </c>
      <c r="E125" s="583">
        <f t="shared" si="117"/>
        <v>49.661377494870543</v>
      </c>
      <c r="F125" s="583">
        <f t="shared" si="117"/>
        <v>42.498147506399889</v>
      </c>
      <c r="G125" s="583">
        <f t="shared" si="117"/>
        <v>37.051161325492103</v>
      </c>
      <c r="H125" s="583">
        <f t="shared" si="117"/>
        <v>24.127496771517716</v>
      </c>
      <c r="I125" s="583">
        <f t="shared" si="117"/>
        <v>0.22474351107788082</v>
      </c>
      <c r="J125" s="583">
        <f t="shared" si="117"/>
        <v>27.99058128848262</v>
      </c>
      <c r="K125" s="583">
        <f t="shared" si="117"/>
        <v>21.088571590853466</v>
      </c>
      <c r="L125" s="583">
        <f t="shared" si="117"/>
        <v>107.99703090162349</v>
      </c>
      <c r="M125" s="583">
        <f t="shared" si="117"/>
        <v>123.38860264803886</v>
      </c>
      <c r="N125" s="583">
        <f t="shared" si="117"/>
        <v>76.199726291985257</v>
      </c>
      <c r="O125" s="583">
        <f t="shared" si="117"/>
        <v>89.282888162833274</v>
      </c>
      <c r="P125" s="583">
        <f t="shared" si="117"/>
        <v>122.26410271475348</v>
      </c>
      <c r="Q125" s="583">
        <f t="shared" si="117"/>
        <v>141.41864607825121</v>
      </c>
      <c r="R125" s="583">
        <f t="shared" si="117"/>
        <v>117.90455396600041</v>
      </c>
      <c r="S125" s="583">
        <f t="shared" si="117"/>
        <v>173.7584567768692</v>
      </c>
      <c r="T125" s="583">
        <f t="shared" si="117"/>
        <v>100.30669933508796</v>
      </c>
      <c r="U125" s="583">
        <f t="shared" si="118"/>
        <v>102.73703545620623</v>
      </c>
      <c r="V125" s="583">
        <f t="shared" si="118"/>
        <v>100</v>
      </c>
      <c r="W125" s="583">
        <f t="shared" ref="W125:X125" si="122">W67/W7*100</f>
        <v>140.43528273591363</v>
      </c>
      <c r="X125" s="583">
        <f t="shared" si="122"/>
        <v>52.084716472000835</v>
      </c>
    </row>
    <row r="126" spans="1:36" x14ac:dyDescent="0.2">
      <c r="A126" s="142" t="s">
        <v>23</v>
      </c>
      <c r="B126" s="143" t="s">
        <v>277</v>
      </c>
      <c r="C126" s="583">
        <f t="shared" si="117"/>
        <v>62.232008413109163</v>
      </c>
      <c r="D126" s="583">
        <f t="shared" si="117"/>
        <v>60.761636896799352</v>
      </c>
      <c r="E126" s="583">
        <f t="shared" si="117"/>
        <v>61.761831078424791</v>
      </c>
      <c r="F126" s="583">
        <f t="shared" si="117"/>
        <v>62.468274296996384</v>
      </c>
      <c r="G126" s="583">
        <f t="shared" si="117"/>
        <v>61.034428135289431</v>
      </c>
      <c r="H126" s="583">
        <f t="shared" si="117"/>
        <v>66.483997522326902</v>
      </c>
      <c r="I126" s="583">
        <f t="shared" si="117"/>
        <v>66.901491606506752</v>
      </c>
      <c r="J126" s="583">
        <f t="shared" si="117"/>
        <v>68.998988081236263</v>
      </c>
      <c r="K126" s="583">
        <f t="shared" si="117"/>
        <v>72.378178913666858</v>
      </c>
      <c r="L126" s="583">
        <f t="shared" si="117"/>
        <v>69.763920090463614</v>
      </c>
      <c r="M126" s="583">
        <f t="shared" si="117"/>
        <v>69.974981945609613</v>
      </c>
      <c r="N126" s="583">
        <f t="shared" si="117"/>
        <v>73.834912316588102</v>
      </c>
      <c r="O126" s="583">
        <f t="shared" si="117"/>
        <v>77.137597388648928</v>
      </c>
      <c r="P126" s="583">
        <f t="shared" si="117"/>
        <v>79.833234916593227</v>
      </c>
      <c r="Q126" s="583">
        <f t="shared" si="117"/>
        <v>73.74450769394258</v>
      </c>
      <c r="R126" s="583">
        <f t="shared" si="117"/>
        <v>97.252979965795845</v>
      </c>
      <c r="S126" s="583">
        <f t="shared" si="117"/>
        <v>114.44588786329184</v>
      </c>
      <c r="T126" s="583">
        <f t="shared" si="117"/>
        <v>68.014478686904823</v>
      </c>
      <c r="U126" s="583">
        <f t="shared" si="118"/>
        <v>157.13392928051618</v>
      </c>
      <c r="V126" s="583">
        <f t="shared" si="118"/>
        <v>100</v>
      </c>
      <c r="W126" s="583">
        <f t="shared" ref="W126:X126" si="123">W68/W8*100</f>
        <v>120.67470589870652</v>
      </c>
      <c r="X126" s="583">
        <f t="shared" si="123"/>
        <v>59.969678192336076</v>
      </c>
    </row>
    <row r="127" spans="1:36" x14ac:dyDescent="0.2">
      <c r="A127" s="142" t="s">
        <v>24</v>
      </c>
      <c r="B127" s="143" t="s">
        <v>25</v>
      </c>
      <c r="C127" s="583">
        <f t="shared" si="117"/>
        <v>72.649539511041752</v>
      </c>
      <c r="D127" s="583">
        <f t="shared" si="117"/>
        <v>72.547545297776182</v>
      </c>
      <c r="E127" s="583">
        <f t="shared" si="117"/>
        <v>71.829612663553135</v>
      </c>
      <c r="F127" s="583">
        <f t="shared" si="117"/>
        <v>74.098780635637922</v>
      </c>
      <c r="G127" s="583">
        <f t="shared" si="117"/>
        <v>75.056288273994255</v>
      </c>
      <c r="H127" s="583">
        <f t="shared" si="117"/>
        <v>77.912440419788581</v>
      </c>
      <c r="I127" s="583">
        <f t="shared" si="117"/>
        <v>82.173189232224203</v>
      </c>
      <c r="J127" s="583">
        <f t="shared" si="117"/>
        <v>80.969552054060486</v>
      </c>
      <c r="K127" s="583">
        <f t="shared" si="117"/>
        <v>89.21122642318845</v>
      </c>
      <c r="L127" s="583">
        <f t="shared" si="117"/>
        <v>84.048773560181203</v>
      </c>
      <c r="M127" s="583">
        <f t="shared" si="117"/>
        <v>84.651182772047889</v>
      </c>
      <c r="N127" s="583">
        <f t="shared" si="117"/>
        <v>89.803514155953366</v>
      </c>
      <c r="O127" s="583">
        <f t="shared" si="117"/>
        <v>95.819697783143368</v>
      </c>
      <c r="P127" s="583">
        <f t="shared" si="117"/>
        <v>97.579351134819817</v>
      </c>
      <c r="Q127" s="583">
        <f t="shared" si="117"/>
        <v>100.84022535671619</v>
      </c>
      <c r="R127" s="583">
        <f t="shared" si="117"/>
        <v>96.088166856080605</v>
      </c>
      <c r="S127" s="583">
        <f t="shared" si="117"/>
        <v>93.389824437572059</v>
      </c>
      <c r="T127" s="583">
        <f t="shared" si="117"/>
        <v>95.55216860159662</v>
      </c>
      <c r="U127" s="583">
        <f t="shared" si="118"/>
        <v>98.396276172171738</v>
      </c>
      <c r="V127" s="583">
        <f t="shared" si="118"/>
        <v>100</v>
      </c>
      <c r="W127" s="583">
        <f t="shared" ref="W127:X127" si="124">W69/W9*100</f>
        <v>98.651982180648361</v>
      </c>
      <c r="X127" s="583">
        <f t="shared" si="124"/>
        <v>101.05337541618056</v>
      </c>
    </row>
    <row r="128" spans="1:36" x14ac:dyDescent="0.2">
      <c r="A128" s="142" t="s">
        <v>26</v>
      </c>
      <c r="B128" s="143" t="s">
        <v>278</v>
      </c>
      <c r="C128" s="583">
        <f t="shared" si="117"/>
        <v>68.889260452574547</v>
      </c>
      <c r="D128" s="583">
        <f t="shared" si="117"/>
        <v>69.889920171116458</v>
      </c>
      <c r="E128" s="583">
        <f t="shared" si="117"/>
        <v>68.376607839096309</v>
      </c>
      <c r="F128" s="583">
        <f t="shared" si="117"/>
        <v>69.4993954196852</v>
      </c>
      <c r="G128" s="583">
        <f t="shared" si="117"/>
        <v>67.59813719368249</v>
      </c>
      <c r="H128" s="583">
        <f t="shared" si="117"/>
        <v>62.338620429281669</v>
      </c>
      <c r="I128" s="583">
        <f t="shared" si="117"/>
        <v>60.168320823370344</v>
      </c>
      <c r="J128" s="583">
        <f t="shared" si="117"/>
        <v>65.018569814594073</v>
      </c>
      <c r="K128" s="583">
        <f t="shared" si="117"/>
        <v>82.41385132387687</v>
      </c>
      <c r="L128" s="583">
        <f t="shared" si="117"/>
        <v>67.16167926298786</v>
      </c>
      <c r="M128" s="583">
        <f t="shared" si="117"/>
        <v>67.088343822554066</v>
      </c>
      <c r="N128" s="583">
        <f t="shared" si="117"/>
        <v>70.911594085572489</v>
      </c>
      <c r="O128" s="583">
        <f t="shared" si="117"/>
        <v>81.30443897948723</v>
      </c>
      <c r="P128" s="583">
        <f t="shared" si="117"/>
        <v>83.079791929434208</v>
      </c>
      <c r="Q128" s="583">
        <f t="shared" si="117"/>
        <v>87.109396363664189</v>
      </c>
      <c r="R128" s="583">
        <f t="shared" si="117"/>
        <v>97.023487064222849</v>
      </c>
      <c r="S128" s="583">
        <f t="shared" si="117"/>
        <v>102.06501268721912</v>
      </c>
      <c r="T128" s="583">
        <f t="shared" si="117"/>
        <v>97.840911342897002</v>
      </c>
      <c r="U128" s="583">
        <f t="shared" si="118"/>
        <v>100.37978633330682</v>
      </c>
      <c r="V128" s="583">
        <f t="shared" si="118"/>
        <v>100</v>
      </c>
      <c r="W128" s="583">
        <f t="shared" ref="W128:X128" si="125">W70/W10*100</f>
        <v>96.337130023664415</v>
      </c>
      <c r="X128" s="583">
        <f t="shared" si="125"/>
        <v>112.54736448421163</v>
      </c>
    </row>
    <row r="129" spans="1:24" x14ac:dyDescent="0.2">
      <c r="A129" s="142" t="s">
        <v>27</v>
      </c>
      <c r="B129" s="143" t="s">
        <v>279</v>
      </c>
      <c r="C129" s="583">
        <f t="shared" si="117"/>
        <v>70.105179460699375</v>
      </c>
      <c r="D129" s="583">
        <f t="shared" si="117"/>
        <v>69.983380385185114</v>
      </c>
      <c r="E129" s="583">
        <f t="shared" si="117"/>
        <v>68.303010621915007</v>
      </c>
      <c r="F129" s="583">
        <f t="shared" si="117"/>
        <v>67.666345990440604</v>
      </c>
      <c r="G129" s="583">
        <f t="shared" si="117"/>
        <v>72.885853468464731</v>
      </c>
      <c r="H129" s="583">
        <f t="shared" si="117"/>
        <v>82.187820925319443</v>
      </c>
      <c r="I129" s="583">
        <f t="shared" si="117"/>
        <v>87.64278434239489</v>
      </c>
      <c r="J129" s="583">
        <f t="shared" si="117"/>
        <v>86.103338719506979</v>
      </c>
      <c r="K129" s="583">
        <f t="shared" si="117"/>
        <v>88.309339781919718</v>
      </c>
      <c r="L129" s="583">
        <f t="shared" si="117"/>
        <v>92.215088361086089</v>
      </c>
      <c r="M129" s="583">
        <f t="shared" si="117"/>
        <v>90.412604397121299</v>
      </c>
      <c r="N129" s="583">
        <f t="shared" si="117"/>
        <v>83.957422211449597</v>
      </c>
      <c r="O129" s="583">
        <f t="shared" si="117"/>
        <v>87.603052592930467</v>
      </c>
      <c r="P129" s="583">
        <f t="shared" si="117"/>
        <v>94.214797886974964</v>
      </c>
      <c r="Q129" s="583">
        <f t="shared" si="117"/>
        <v>100.29479894131038</v>
      </c>
      <c r="R129" s="583">
        <f t="shared" si="117"/>
        <v>104.84298900284419</v>
      </c>
      <c r="S129" s="583">
        <f t="shared" si="117"/>
        <v>106.62668529279182</v>
      </c>
      <c r="T129" s="583">
        <f t="shared" si="117"/>
        <v>108.30845380219185</v>
      </c>
      <c r="U129" s="583">
        <f t="shared" si="118"/>
        <v>103.81138550094593</v>
      </c>
      <c r="V129" s="583">
        <f t="shared" si="118"/>
        <v>100</v>
      </c>
      <c r="W129" s="583">
        <f t="shared" ref="W129:X129" si="126">W71/W11*100</f>
        <v>99.856293773940862</v>
      </c>
      <c r="X129" s="583">
        <f t="shared" si="126"/>
        <v>109.47720257478497</v>
      </c>
    </row>
    <row r="130" spans="1:24" x14ac:dyDescent="0.2">
      <c r="A130" s="142" t="s">
        <v>28</v>
      </c>
      <c r="B130" s="143" t="s">
        <v>280</v>
      </c>
      <c r="C130" s="583">
        <f t="shared" si="117"/>
        <v>89.142493382725888</v>
      </c>
      <c r="D130" s="583">
        <f t="shared" si="117"/>
        <v>89.539594515578301</v>
      </c>
      <c r="E130" s="583">
        <f t="shared" si="117"/>
        <v>77.650009921478585</v>
      </c>
      <c r="F130" s="583">
        <f t="shared" si="117"/>
        <v>59.697605213044781</v>
      </c>
      <c r="G130" s="583">
        <f t="shared" si="117"/>
        <v>57.909846410255703</v>
      </c>
      <c r="H130" s="583">
        <f t="shared" si="117"/>
        <v>69.258603469316512</v>
      </c>
      <c r="I130" s="583">
        <f t="shared" si="117"/>
        <v>73.261631022919403</v>
      </c>
      <c r="J130" s="583">
        <f t="shared" si="117"/>
        <v>73.003007351463708</v>
      </c>
      <c r="K130" s="583">
        <f t="shared" si="117"/>
        <v>83.122618561917022</v>
      </c>
      <c r="L130" s="583">
        <f t="shared" si="117"/>
        <v>84.558687630030064</v>
      </c>
      <c r="M130" s="583">
        <f t="shared" si="117"/>
        <v>82.201962972787641</v>
      </c>
      <c r="N130" s="583">
        <f t="shared" si="117"/>
        <v>82.61846537432433</v>
      </c>
      <c r="O130" s="583">
        <f t="shared" si="117"/>
        <v>88.661154577312601</v>
      </c>
      <c r="P130" s="583">
        <f t="shared" si="117"/>
        <v>102.1042425811609</v>
      </c>
      <c r="Q130" s="583">
        <f t="shared" si="117"/>
        <v>101.7085763580414</v>
      </c>
      <c r="R130" s="583">
        <f t="shared" si="117"/>
        <v>107.05874845898697</v>
      </c>
      <c r="S130" s="583">
        <f t="shared" si="117"/>
        <v>115.61117652264051</v>
      </c>
      <c r="T130" s="583">
        <f t="shared" si="117"/>
        <v>116.22125583504155</v>
      </c>
      <c r="U130" s="583">
        <f t="shared" si="118"/>
        <v>109.00091948538173</v>
      </c>
      <c r="V130" s="583">
        <f t="shared" si="118"/>
        <v>100</v>
      </c>
      <c r="W130" s="583">
        <f t="shared" ref="W130:X130" si="127">W72/W12*100</f>
        <v>99.523242958969064</v>
      </c>
      <c r="X130" s="583">
        <f t="shared" si="127"/>
        <v>66.961563131694518</v>
      </c>
    </row>
    <row r="131" spans="1:24" x14ac:dyDescent="0.2">
      <c r="A131" s="142" t="s">
        <v>29</v>
      </c>
      <c r="B131" s="143" t="s">
        <v>281</v>
      </c>
      <c r="C131" s="583">
        <f t="shared" si="117"/>
        <v>327.52690056696076</v>
      </c>
      <c r="D131" s="583">
        <f t="shared" si="117"/>
        <v>538.46519266883467</v>
      </c>
      <c r="E131" s="583">
        <f t="shared" si="117"/>
        <v>564.47981755450962</v>
      </c>
      <c r="F131" s="583">
        <f t="shared" si="117"/>
        <v>757.94404419777857</v>
      </c>
      <c r="G131" s="583">
        <f t="shared" si="117"/>
        <v>421.04039177433481</v>
      </c>
      <c r="H131" s="583">
        <f t="shared" si="117"/>
        <v>505.62877805493133</v>
      </c>
      <c r="I131" s="583">
        <f t="shared" si="117"/>
        <v>335.7768423952005</v>
      </c>
      <c r="J131" s="583">
        <f t="shared" si="117"/>
        <v>342.86498280639563</v>
      </c>
      <c r="K131" s="583">
        <f t="shared" si="117"/>
        <v>363.36779225612077</v>
      </c>
      <c r="L131" s="583">
        <f t="shared" si="117"/>
        <v>446.2389151541405</v>
      </c>
      <c r="M131" s="583">
        <f t="shared" si="117"/>
        <v>689.29954605260866</v>
      </c>
      <c r="N131" s="583">
        <f t="shared" si="117"/>
        <v>679.19306164857323</v>
      </c>
      <c r="O131" s="583">
        <f t="shared" si="117"/>
        <v>608.897279156884</v>
      </c>
      <c r="P131" s="583">
        <f t="shared" si="117"/>
        <v>720.49360935444247</v>
      </c>
      <c r="Q131" s="583">
        <f t="shared" si="117"/>
        <v>658.06101105476614</v>
      </c>
      <c r="R131" s="583">
        <f t="shared" si="117"/>
        <v>601.81794143243405</v>
      </c>
      <c r="S131" s="583">
        <f t="shared" si="117"/>
        <v>429.76712332049186</v>
      </c>
      <c r="T131" s="583">
        <f t="shared" si="117"/>
        <v>469.49016353001298</v>
      </c>
      <c r="U131" s="583">
        <f t="shared" si="118"/>
        <v>231.57718296328085</v>
      </c>
      <c r="V131" s="583">
        <f t="shared" si="118"/>
        <v>100</v>
      </c>
      <c r="W131" s="583">
        <f t="shared" ref="W131:X131" si="128">W73/W13*100</f>
        <v>47.875753415765587</v>
      </c>
      <c r="X131" s="583">
        <f t="shared" si="128"/>
        <v>47.771102156789169</v>
      </c>
    </row>
    <row r="132" spans="1:24" x14ac:dyDescent="0.2">
      <c r="A132" s="142" t="s">
        <v>31</v>
      </c>
      <c r="B132" s="53" t="s">
        <v>30</v>
      </c>
      <c r="C132" s="583">
        <f t="shared" si="117"/>
        <v>76.542980247897646</v>
      </c>
      <c r="D132" s="583">
        <f t="shared" si="117"/>
        <v>75.286875931556125</v>
      </c>
      <c r="E132" s="583">
        <f t="shared" si="117"/>
        <v>71.364781831708157</v>
      </c>
      <c r="F132" s="583">
        <f t="shared" si="117"/>
        <v>72.216441334354712</v>
      </c>
      <c r="G132" s="583">
        <f t="shared" si="117"/>
        <v>73.319717739703108</v>
      </c>
      <c r="H132" s="583">
        <f t="shared" si="117"/>
        <v>76.027875512590398</v>
      </c>
      <c r="I132" s="583">
        <f t="shared" si="117"/>
        <v>79.694274753875476</v>
      </c>
      <c r="J132" s="583">
        <f t="shared" si="117"/>
        <v>80.629486405467432</v>
      </c>
      <c r="K132" s="583">
        <f t="shared" si="117"/>
        <v>86.925435821475077</v>
      </c>
      <c r="L132" s="583">
        <f t="shared" si="117"/>
        <v>86.711621654840073</v>
      </c>
      <c r="M132" s="583">
        <f t="shared" si="117"/>
        <v>83.767883830850664</v>
      </c>
      <c r="N132" s="583">
        <f t="shared" si="117"/>
        <v>89.76686051295188</v>
      </c>
      <c r="O132" s="583">
        <f t="shared" si="117"/>
        <v>95.949153847259069</v>
      </c>
      <c r="P132" s="583">
        <f t="shared" si="117"/>
        <v>97.237052966310173</v>
      </c>
      <c r="Q132" s="583">
        <f t="shared" si="117"/>
        <v>102.12663344608785</v>
      </c>
      <c r="R132" s="583">
        <f t="shared" si="117"/>
        <v>101.93178141285451</v>
      </c>
      <c r="S132" s="583">
        <f t="shared" si="117"/>
        <v>96.043362135398141</v>
      </c>
      <c r="T132" s="583">
        <f t="shared" si="117"/>
        <v>97.324808566316889</v>
      </c>
      <c r="U132" s="583">
        <f t="shared" si="118"/>
        <v>98.143694175506212</v>
      </c>
      <c r="V132" s="583">
        <f t="shared" si="118"/>
        <v>100</v>
      </c>
      <c r="W132" s="583">
        <f t="shared" ref="W132:X132" si="129">W74/W14*100</f>
        <v>101.77999080631794</v>
      </c>
      <c r="X132" s="583">
        <f t="shared" si="129"/>
        <v>102.02831621443885</v>
      </c>
    </row>
    <row r="133" spans="1:24" x14ac:dyDescent="0.2">
      <c r="A133" s="142" t="s">
        <v>32</v>
      </c>
      <c r="B133" s="143" t="s">
        <v>282</v>
      </c>
      <c r="C133" s="583">
        <f t="shared" si="117"/>
        <v>34.76840974738348</v>
      </c>
      <c r="D133" s="583">
        <f t="shared" si="117"/>
        <v>37.505050888209659</v>
      </c>
      <c r="E133" s="583">
        <f t="shared" si="117"/>
        <v>31.34617528501542</v>
      </c>
      <c r="F133" s="583">
        <f t="shared" si="117"/>
        <v>29.382890867002899</v>
      </c>
      <c r="G133" s="583">
        <f t="shared" si="117"/>
        <v>54.696944817240166</v>
      </c>
      <c r="H133" s="583">
        <f t="shared" si="117"/>
        <v>84.720596949460671</v>
      </c>
      <c r="I133" s="583">
        <f t="shared" si="117"/>
        <v>94.963256781258494</v>
      </c>
      <c r="J133" s="583">
        <f t="shared" si="117"/>
        <v>89.608806457899277</v>
      </c>
      <c r="K133" s="583">
        <f t="shared" si="117"/>
        <v>84.253871110448685</v>
      </c>
      <c r="L133" s="583">
        <f t="shared" si="117"/>
        <v>80.26641213092141</v>
      </c>
      <c r="M133" s="583">
        <f t="shared" si="117"/>
        <v>73.400925953185222</v>
      </c>
      <c r="N133" s="583">
        <f t="shared" si="117"/>
        <v>73.100590719167144</v>
      </c>
      <c r="O133" s="583">
        <f t="shared" si="117"/>
        <v>73.808965540985966</v>
      </c>
      <c r="P133" s="583">
        <f t="shared" si="117"/>
        <v>76.596255681635157</v>
      </c>
      <c r="Q133" s="583">
        <f t="shared" si="117"/>
        <v>78.213439477071248</v>
      </c>
      <c r="R133" s="583">
        <f t="shared" si="117"/>
        <v>83.02282064104034</v>
      </c>
      <c r="S133" s="583">
        <f t="shared" si="117"/>
        <v>95.414206270932695</v>
      </c>
      <c r="T133" s="583">
        <f t="shared" si="117"/>
        <v>99.181514782260251</v>
      </c>
      <c r="U133" s="583">
        <f t="shared" si="118"/>
        <v>100.39136007520881</v>
      </c>
      <c r="V133" s="583">
        <f t="shared" si="118"/>
        <v>100.00000822830248</v>
      </c>
      <c r="W133" s="583">
        <f t="shared" ref="W133:X133" si="130">W75/W15*100</f>
        <v>104.69145900812006</v>
      </c>
      <c r="X133" s="583">
        <f t="shared" si="130"/>
        <v>106.7365554329192</v>
      </c>
    </row>
    <row r="134" spans="1:24" x14ac:dyDescent="0.2">
      <c r="A134" s="142" t="s">
        <v>34</v>
      </c>
      <c r="B134" s="143" t="s">
        <v>283</v>
      </c>
      <c r="C134" s="583">
        <f t="shared" si="117"/>
        <v>64.940701453619127</v>
      </c>
      <c r="D134" s="583">
        <f t="shared" si="117"/>
        <v>64.800464283191431</v>
      </c>
      <c r="E134" s="583">
        <f t="shared" si="117"/>
        <v>65.43011930126336</v>
      </c>
      <c r="F134" s="583">
        <f t="shared" si="117"/>
        <v>65.206191149321995</v>
      </c>
      <c r="G134" s="583">
        <f t="shared" si="117"/>
        <v>66.472391465469599</v>
      </c>
      <c r="H134" s="583">
        <f t="shared" si="117"/>
        <v>68.443882758606222</v>
      </c>
      <c r="I134" s="583">
        <f t="shared" si="117"/>
        <v>72.615417103569655</v>
      </c>
      <c r="J134" s="583">
        <f t="shared" si="117"/>
        <v>71.890354024085624</v>
      </c>
      <c r="K134" s="583">
        <f t="shared" si="117"/>
        <v>77.665238228443684</v>
      </c>
      <c r="L134" s="583">
        <f t="shared" si="117"/>
        <v>78.636001669079079</v>
      </c>
      <c r="M134" s="583">
        <f t="shared" si="117"/>
        <v>79.86254382396109</v>
      </c>
      <c r="N134" s="583">
        <f t="shared" si="117"/>
        <v>82.508130745543369</v>
      </c>
      <c r="O134" s="583">
        <f t="shared" si="117"/>
        <v>86.3514932419845</v>
      </c>
      <c r="P134" s="583">
        <f t="shared" si="117"/>
        <v>89.43639956768169</v>
      </c>
      <c r="Q134" s="583">
        <f t="shared" si="117"/>
        <v>93.137306293729921</v>
      </c>
      <c r="R134" s="583">
        <f t="shared" si="117"/>
        <v>95.138826313439012</v>
      </c>
      <c r="S134" s="583">
        <f t="shared" si="117"/>
        <v>94.194906846548335</v>
      </c>
      <c r="T134" s="583">
        <f t="shared" si="117"/>
        <v>97.106422741762387</v>
      </c>
      <c r="U134" s="583">
        <f t="shared" si="118"/>
        <v>100.12554018850537</v>
      </c>
      <c r="V134" s="583">
        <f t="shared" si="118"/>
        <v>100</v>
      </c>
      <c r="W134" s="583">
        <f t="shared" ref="W134:X134" si="131">W76/W16*100</f>
        <v>100.46500912145422</v>
      </c>
      <c r="X134" s="583">
        <f t="shared" si="131"/>
        <v>102.27243450296032</v>
      </c>
    </row>
    <row r="135" spans="1:24" x14ac:dyDescent="0.2">
      <c r="A135" s="142" t="s">
        <v>36</v>
      </c>
      <c r="B135" s="143" t="s">
        <v>284</v>
      </c>
      <c r="C135" s="583">
        <f t="shared" si="117"/>
        <v>73.194472066754031</v>
      </c>
      <c r="D135" s="583">
        <f t="shared" si="117"/>
        <v>73.061312054563984</v>
      </c>
      <c r="E135" s="583">
        <f t="shared" si="117"/>
        <v>71.114456807167741</v>
      </c>
      <c r="F135" s="583">
        <f t="shared" ref="C135:T146" si="132">F77/F17*100</f>
        <v>70.243536795517016</v>
      </c>
      <c r="G135" s="583">
        <f t="shared" si="132"/>
        <v>73.287570747781714</v>
      </c>
      <c r="H135" s="583">
        <f t="shared" si="132"/>
        <v>77.439680214290149</v>
      </c>
      <c r="I135" s="583">
        <f t="shared" si="132"/>
        <v>82.057429097743878</v>
      </c>
      <c r="J135" s="583">
        <f t="shared" si="132"/>
        <v>79.484156084015169</v>
      </c>
      <c r="K135" s="583">
        <f t="shared" si="132"/>
        <v>87.117472701146482</v>
      </c>
      <c r="L135" s="583">
        <f t="shared" si="132"/>
        <v>88.641608939973096</v>
      </c>
      <c r="M135" s="583">
        <f t="shared" si="132"/>
        <v>90.557829667903917</v>
      </c>
      <c r="N135" s="583">
        <f t="shared" si="132"/>
        <v>93.394634001267747</v>
      </c>
      <c r="O135" s="583">
        <f t="shared" si="132"/>
        <v>94.345991228467895</v>
      </c>
      <c r="P135" s="583">
        <f t="shared" si="132"/>
        <v>96.422102648431633</v>
      </c>
      <c r="Q135" s="583">
        <f t="shared" si="132"/>
        <v>99.063992663394586</v>
      </c>
      <c r="R135" s="583">
        <f t="shared" si="132"/>
        <v>94.624259686322816</v>
      </c>
      <c r="S135" s="583">
        <f t="shared" si="132"/>
        <v>98.489760980032543</v>
      </c>
      <c r="T135" s="583">
        <f t="shared" si="132"/>
        <v>98.962480756420433</v>
      </c>
      <c r="U135" s="583">
        <f t="shared" si="118"/>
        <v>99.903763455042977</v>
      </c>
      <c r="V135" s="583">
        <f t="shared" si="118"/>
        <v>100.00001042197211</v>
      </c>
      <c r="W135" s="583">
        <f t="shared" ref="W135:X135" si="133">W77/W17*100</f>
        <v>97.365418911372558</v>
      </c>
      <c r="X135" s="583">
        <f t="shared" si="133"/>
        <v>104.1883418596973</v>
      </c>
    </row>
    <row r="136" spans="1:24" x14ac:dyDescent="0.2">
      <c r="A136" s="142" t="s">
        <v>37</v>
      </c>
      <c r="B136" s="53" t="s">
        <v>33</v>
      </c>
      <c r="C136" s="583">
        <f t="shared" si="132"/>
        <v>51.097741628058614</v>
      </c>
      <c r="D136" s="583">
        <f t="shared" si="132"/>
        <v>49.576361152395485</v>
      </c>
      <c r="E136" s="583">
        <f t="shared" si="132"/>
        <v>49.371133729869612</v>
      </c>
      <c r="F136" s="583">
        <f t="shared" si="132"/>
        <v>51.267920219010463</v>
      </c>
      <c r="G136" s="583">
        <f t="shared" si="132"/>
        <v>50.738109473929349</v>
      </c>
      <c r="H136" s="583">
        <f t="shared" si="132"/>
        <v>53.449615450540378</v>
      </c>
      <c r="I136" s="583">
        <f t="shared" si="132"/>
        <v>55.154874907106922</v>
      </c>
      <c r="J136" s="583">
        <f t="shared" si="132"/>
        <v>56.386886874189436</v>
      </c>
      <c r="K136" s="583">
        <f t="shared" si="132"/>
        <v>59.983380523959418</v>
      </c>
      <c r="L136" s="583">
        <f t="shared" si="132"/>
        <v>61.426335794111466</v>
      </c>
      <c r="M136" s="583">
        <f t="shared" si="132"/>
        <v>64.728424500100886</v>
      </c>
      <c r="N136" s="583">
        <f t="shared" si="132"/>
        <v>68.276183184693934</v>
      </c>
      <c r="O136" s="583">
        <f t="shared" si="132"/>
        <v>79.257703280341573</v>
      </c>
      <c r="P136" s="583">
        <f t="shared" si="132"/>
        <v>82.31369674253213</v>
      </c>
      <c r="Q136" s="583">
        <f t="shared" si="132"/>
        <v>83.760698394584324</v>
      </c>
      <c r="R136" s="583">
        <f t="shared" si="132"/>
        <v>87.093345952197993</v>
      </c>
      <c r="S136" s="583">
        <f t="shared" si="132"/>
        <v>93.637819167185611</v>
      </c>
      <c r="T136" s="583">
        <f t="shared" si="132"/>
        <v>96.08410931393442</v>
      </c>
      <c r="U136" s="583">
        <f t="shared" si="118"/>
        <v>97.104387941115107</v>
      </c>
      <c r="V136" s="583">
        <f t="shared" si="118"/>
        <v>100</v>
      </c>
      <c r="W136" s="583">
        <f t="shared" ref="W136:X136" si="134">W78/W18*100</f>
        <v>103.94539839490591</v>
      </c>
      <c r="X136" s="583">
        <f t="shared" si="134"/>
        <v>107.35996154489258</v>
      </c>
    </row>
    <row r="137" spans="1:24" x14ac:dyDescent="0.2">
      <c r="A137" s="142" t="s">
        <v>38</v>
      </c>
      <c r="B137" s="143" t="s">
        <v>35</v>
      </c>
      <c r="C137" s="583">
        <f t="shared" si="132"/>
        <v>59.413116344841256</v>
      </c>
      <c r="D137" s="583">
        <f t="shared" si="132"/>
        <v>58.655443398731364</v>
      </c>
      <c r="E137" s="583">
        <f t="shared" si="132"/>
        <v>61.976551834979674</v>
      </c>
      <c r="F137" s="583">
        <f t="shared" si="132"/>
        <v>62.363023743165179</v>
      </c>
      <c r="G137" s="583">
        <f t="shared" si="132"/>
        <v>61.598566678871002</v>
      </c>
      <c r="H137" s="583">
        <f t="shared" si="132"/>
        <v>64.353846534982097</v>
      </c>
      <c r="I137" s="583">
        <f t="shared" si="132"/>
        <v>64.616875887888497</v>
      </c>
      <c r="J137" s="583">
        <f t="shared" si="132"/>
        <v>64.77373082114714</v>
      </c>
      <c r="K137" s="583">
        <f t="shared" si="132"/>
        <v>66.465868601517073</v>
      </c>
      <c r="L137" s="583">
        <f t="shared" si="132"/>
        <v>67.479256739217035</v>
      </c>
      <c r="M137" s="583">
        <f t="shared" si="132"/>
        <v>72.663574642635211</v>
      </c>
      <c r="N137" s="583">
        <f t="shared" si="132"/>
        <v>75.65038197375624</v>
      </c>
      <c r="O137" s="583">
        <f t="shared" si="132"/>
        <v>66.679591177472346</v>
      </c>
      <c r="P137" s="583">
        <f t="shared" si="132"/>
        <v>67.660798864411774</v>
      </c>
      <c r="Q137" s="583">
        <f t="shared" si="132"/>
        <v>73.44261545831273</v>
      </c>
      <c r="R137" s="583">
        <f t="shared" si="132"/>
        <v>88.090118060229514</v>
      </c>
      <c r="S137" s="583">
        <f t="shared" si="132"/>
        <v>90.342363684706712</v>
      </c>
      <c r="T137" s="583">
        <f t="shared" si="132"/>
        <v>95.231404193349206</v>
      </c>
      <c r="U137" s="583">
        <f t="shared" si="118"/>
        <v>96.5084399225222</v>
      </c>
      <c r="V137" s="583">
        <f t="shared" si="118"/>
        <v>100.0000082865001</v>
      </c>
      <c r="W137" s="583">
        <f t="shared" ref="W137:X137" si="135">W79/W19*100</f>
        <v>108.1202811509806</v>
      </c>
      <c r="X137" s="583">
        <f t="shared" si="135"/>
        <v>108.82977350530025</v>
      </c>
    </row>
    <row r="138" spans="1:24" x14ac:dyDescent="0.2">
      <c r="A138" s="142" t="s">
        <v>40</v>
      </c>
      <c r="B138" s="143" t="s">
        <v>285</v>
      </c>
      <c r="C138" s="583">
        <f t="shared" si="132"/>
        <v>83.152213862058758</v>
      </c>
      <c r="D138" s="583">
        <f t="shared" si="132"/>
        <v>81.941670291893274</v>
      </c>
      <c r="E138" s="583">
        <f t="shared" si="132"/>
        <v>83.727922702078629</v>
      </c>
      <c r="F138" s="583">
        <f t="shared" si="132"/>
        <v>83.799378850315364</v>
      </c>
      <c r="G138" s="583">
        <f t="shared" si="132"/>
        <v>82.190868257661066</v>
      </c>
      <c r="H138" s="583">
        <f t="shared" si="132"/>
        <v>89.925197953389997</v>
      </c>
      <c r="I138" s="583">
        <f t="shared" si="132"/>
        <v>91.849178825422584</v>
      </c>
      <c r="J138" s="583">
        <f t="shared" si="132"/>
        <v>95.188124914367094</v>
      </c>
      <c r="K138" s="583">
        <f t="shared" si="132"/>
        <v>95.917905338943086</v>
      </c>
      <c r="L138" s="583">
        <f t="shared" si="132"/>
        <v>97.663908735163218</v>
      </c>
      <c r="M138" s="583">
        <f t="shared" si="132"/>
        <v>97.969297746183301</v>
      </c>
      <c r="N138" s="583">
        <f t="shared" si="132"/>
        <v>96.857358080168055</v>
      </c>
      <c r="O138" s="583">
        <f t="shared" si="132"/>
        <v>79.902597525936642</v>
      </c>
      <c r="P138" s="583">
        <f t="shared" si="132"/>
        <v>82.907086153857293</v>
      </c>
      <c r="Q138" s="583">
        <f t="shared" si="132"/>
        <v>92.678371256135648</v>
      </c>
      <c r="R138" s="583">
        <f t="shared" si="132"/>
        <v>94.850803358324811</v>
      </c>
      <c r="S138" s="583">
        <f t="shared" si="132"/>
        <v>101.85448941361398</v>
      </c>
      <c r="T138" s="583">
        <f t="shared" si="132"/>
        <v>99.20784494529461</v>
      </c>
      <c r="U138" s="583">
        <f t="shared" si="118"/>
        <v>102.38920596989074</v>
      </c>
      <c r="V138" s="583">
        <f t="shared" si="118"/>
        <v>100</v>
      </c>
      <c r="W138" s="583">
        <f t="shared" ref="W138:X138" si="136">W80/W20*100</f>
        <v>97.644060336425184</v>
      </c>
      <c r="X138" s="583">
        <f t="shared" si="136"/>
        <v>93.870770735321813</v>
      </c>
    </row>
    <row r="139" spans="1:24" x14ac:dyDescent="0.2">
      <c r="A139" s="142" t="s">
        <v>286</v>
      </c>
      <c r="B139" s="143" t="s">
        <v>287</v>
      </c>
      <c r="C139" s="583">
        <f t="shared" si="132"/>
        <v>30.213888080797858</v>
      </c>
      <c r="D139" s="583">
        <f t="shared" si="132"/>
        <v>30.432724052481536</v>
      </c>
      <c r="E139" s="583">
        <f t="shared" si="132"/>
        <v>29.065258539444194</v>
      </c>
      <c r="F139" s="583">
        <f t="shared" si="132"/>
        <v>28.656460726606365</v>
      </c>
      <c r="G139" s="583">
        <f t="shared" si="132"/>
        <v>29.137152164387498</v>
      </c>
      <c r="H139" s="583">
        <f t="shared" si="132"/>
        <v>30.206034306110428</v>
      </c>
      <c r="I139" s="583">
        <f t="shared" si="132"/>
        <v>31.473863576474571</v>
      </c>
      <c r="J139" s="583">
        <f t="shared" si="132"/>
        <v>37.013197527023301</v>
      </c>
      <c r="K139" s="583">
        <f t="shared" si="132"/>
        <v>53.147331855001589</v>
      </c>
      <c r="L139" s="583">
        <f t="shared" si="132"/>
        <v>46.883096990984775</v>
      </c>
      <c r="M139" s="583">
        <f t="shared" si="132"/>
        <v>51.025576927183415</v>
      </c>
      <c r="N139" s="583">
        <f t="shared" si="132"/>
        <v>53.573653752180647</v>
      </c>
      <c r="O139" s="583">
        <f t="shared" si="132"/>
        <v>84.429208211323441</v>
      </c>
      <c r="P139" s="583">
        <f t="shared" si="132"/>
        <v>109.18839898144113</v>
      </c>
      <c r="Q139" s="583">
        <f t="shared" si="132"/>
        <v>114.19800921529024</v>
      </c>
      <c r="R139" s="583">
        <f t="shared" si="132"/>
        <v>123.28514398522725</v>
      </c>
      <c r="S139" s="583">
        <f t="shared" si="132"/>
        <v>107.40950429448041</v>
      </c>
      <c r="T139" s="583">
        <f t="shared" si="132"/>
        <v>75.685490284680938</v>
      </c>
      <c r="U139" s="583">
        <f t="shared" si="118"/>
        <v>75.7613681877597</v>
      </c>
      <c r="V139" s="583">
        <f t="shared" si="118"/>
        <v>100</v>
      </c>
      <c r="W139" s="583">
        <f t="shared" ref="W139:X139" si="137">W81/W21*100</f>
        <v>97.503659633380678</v>
      </c>
      <c r="X139" s="583">
        <f t="shared" si="137"/>
        <v>103.28865600638726</v>
      </c>
    </row>
    <row r="140" spans="1:24" x14ac:dyDescent="0.2">
      <c r="A140" s="142" t="s">
        <v>288</v>
      </c>
      <c r="B140" s="53" t="s">
        <v>289</v>
      </c>
      <c r="C140" s="583">
        <f t="shared" si="132"/>
        <v>61.308195539702524</v>
      </c>
      <c r="D140" s="583">
        <f t="shared" si="132"/>
        <v>60.265111179367395</v>
      </c>
      <c r="E140" s="583">
        <f t="shared" si="132"/>
        <v>59.070132932404661</v>
      </c>
      <c r="F140" s="583">
        <f t="shared" si="132"/>
        <v>60.444983528037689</v>
      </c>
      <c r="G140" s="583">
        <f t="shared" si="132"/>
        <v>61.077104161673724</v>
      </c>
      <c r="H140" s="583">
        <f t="shared" si="132"/>
        <v>66.901747817638977</v>
      </c>
      <c r="I140" s="583">
        <f t="shared" si="132"/>
        <v>71.710241691938464</v>
      </c>
      <c r="J140" s="583">
        <f t="shared" si="132"/>
        <v>70.077962782118348</v>
      </c>
      <c r="K140" s="583">
        <f t="shared" si="132"/>
        <v>75.022418138779472</v>
      </c>
      <c r="L140" s="583">
        <f t="shared" si="132"/>
        <v>77.741532191797177</v>
      </c>
      <c r="M140" s="583">
        <f t="shared" si="132"/>
        <v>78.180480642651091</v>
      </c>
      <c r="N140" s="583">
        <f t="shared" si="132"/>
        <v>82.076757902500688</v>
      </c>
      <c r="O140" s="583">
        <f t="shared" si="132"/>
        <v>85.19769412830918</v>
      </c>
      <c r="P140" s="583">
        <f t="shared" si="132"/>
        <v>89.658497857998285</v>
      </c>
      <c r="Q140" s="583">
        <f t="shared" si="132"/>
        <v>93.352853784782511</v>
      </c>
      <c r="R140" s="583">
        <f t="shared" si="132"/>
        <v>91.375567239171446</v>
      </c>
      <c r="S140" s="583">
        <f t="shared" si="132"/>
        <v>91.791054342661681</v>
      </c>
      <c r="T140" s="583">
        <f t="shared" si="132"/>
        <v>96.365674842065587</v>
      </c>
      <c r="U140" s="583">
        <f t="shared" si="118"/>
        <v>98.09266141246755</v>
      </c>
      <c r="V140" s="583">
        <f t="shared" si="118"/>
        <v>100</v>
      </c>
      <c r="W140" s="583">
        <f t="shared" ref="W140:X140" si="138">W82/W22*100</f>
        <v>102.14104123981961</v>
      </c>
      <c r="X140" s="583">
        <f t="shared" si="138"/>
        <v>101.37074314656846</v>
      </c>
    </row>
    <row r="141" spans="1:24" x14ac:dyDescent="0.2">
      <c r="A141" s="142" t="s">
        <v>290</v>
      </c>
      <c r="B141" s="53" t="s">
        <v>39</v>
      </c>
      <c r="C141" s="583">
        <f t="shared" si="132"/>
        <v>58.255645106916219</v>
      </c>
      <c r="D141" s="583">
        <f t="shared" si="132"/>
        <v>59.875821443930555</v>
      </c>
      <c r="E141" s="583">
        <f t="shared" si="132"/>
        <v>59.005139136400707</v>
      </c>
      <c r="F141" s="583">
        <f t="shared" si="132"/>
        <v>58.48211752480649</v>
      </c>
      <c r="G141" s="583">
        <f t="shared" si="132"/>
        <v>60.538188919025927</v>
      </c>
      <c r="H141" s="583">
        <f t="shared" si="132"/>
        <v>63.544456892004419</v>
      </c>
      <c r="I141" s="583">
        <f t="shared" si="132"/>
        <v>64.334965102161533</v>
      </c>
      <c r="J141" s="583">
        <f t="shared" si="132"/>
        <v>66.177266911209159</v>
      </c>
      <c r="K141" s="583">
        <f t="shared" si="132"/>
        <v>69.051928801377002</v>
      </c>
      <c r="L141" s="583">
        <f t="shared" si="132"/>
        <v>71.813905396859155</v>
      </c>
      <c r="M141" s="583">
        <f t="shared" si="132"/>
        <v>72.248321733609075</v>
      </c>
      <c r="N141" s="583">
        <f t="shared" si="132"/>
        <v>74.783642134272625</v>
      </c>
      <c r="O141" s="583">
        <f t="shared" si="132"/>
        <v>78.624391862599765</v>
      </c>
      <c r="P141" s="583">
        <f t="shared" si="132"/>
        <v>81.495613919413671</v>
      </c>
      <c r="Q141" s="583">
        <f t="shared" si="132"/>
        <v>84.843350027207848</v>
      </c>
      <c r="R141" s="583">
        <f t="shared" si="132"/>
        <v>91.58377646537717</v>
      </c>
      <c r="S141" s="583">
        <f t="shared" si="132"/>
        <v>94.589801368238966</v>
      </c>
      <c r="T141" s="583">
        <f t="shared" si="132"/>
        <v>95.892357822019463</v>
      </c>
      <c r="U141" s="583">
        <f t="shared" si="118"/>
        <v>99.515445972752019</v>
      </c>
      <c r="V141" s="583">
        <f t="shared" si="118"/>
        <v>100</v>
      </c>
      <c r="W141" s="583">
        <f t="shared" ref="W141:X141" si="139">W83/W23*100</f>
        <v>102.59127068441049</v>
      </c>
      <c r="X141" s="583">
        <f t="shared" si="139"/>
        <v>104.14434896218603</v>
      </c>
    </row>
    <row r="142" spans="1:24" x14ac:dyDescent="0.2">
      <c r="A142" s="43"/>
      <c r="B142" s="115" t="s">
        <v>213</v>
      </c>
      <c r="C142" s="583">
        <f t="shared" si="132"/>
        <v>76.496576825558122</v>
      </c>
      <c r="D142" s="583">
        <f t="shared" si="132"/>
        <v>77.932458885877438</v>
      </c>
      <c r="E142" s="583">
        <f t="shared" si="132"/>
        <v>76.631135147659961</v>
      </c>
      <c r="F142" s="583">
        <f t="shared" si="132"/>
        <v>77.964125214325463</v>
      </c>
      <c r="G142" s="583">
        <f t="shared" si="132"/>
        <v>79.060345865893623</v>
      </c>
      <c r="H142" s="583">
        <f t="shared" si="132"/>
        <v>80.553523136928789</v>
      </c>
      <c r="I142" s="583">
        <f t="shared" si="132"/>
        <v>80.0085349156126</v>
      </c>
      <c r="J142" s="583">
        <f t="shared" si="132"/>
        <v>83.368528302149457</v>
      </c>
      <c r="K142" s="583">
        <f t="shared" si="132"/>
        <v>89.128997099646455</v>
      </c>
      <c r="L142" s="583">
        <f t="shared" si="132"/>
        <v>88.29757780453383</v>
      </c>
      <c r="M142" s="583">
        <f t="shared" si="132"/>
        <v>81.327473450387842</v>
      </c>
      <c r="N142" s="583">
        <f t="shared" si="132"/>
        <v>91.25570330928096</v>
      </c>
      <c r="O142" s="583">
        <f t="shared" si="132"/>
        <v>100.10603215301302</v>
      </c>
      <c r="P142" s="583">
        <f t="shared" si="132"/>
        <v>98.378633209173827</v>
      </c>
      <c r="Q142" s="583">
        <f t="shared" si="132"/>
        <v>104.29878622237894</v>
      </c>
      <c r="R142" s="583">
        <f t="shared" si="132"/>
        <v>105.11825816379037</v>
      </c>
      <c r="S142" s="583">
        <f t="shared" si="132"/>
        <v>95.404353869770091</v>
      </c>
      <c r="T142" s="583">
        <f t="shared" si="132"/>
        <v>97.12287184507214</v>
      </c>
      <c r="U142" s="583">
        <f t="shared" si="118"/>
        <v>97.314226957265433</v>
      </c>
      <c r="V142" s="583">
        <f t="shared" si="118"/>
        <v>100</v>
      </c>
      <c r="W142" s="583">
        <f t="shared" ref="W142:X142" si="140">W84/W24*100</f>
        <v>103.27066555450735</v>
      </c>
      <c r="X142" s="583">
        <f t="shared" si="140"/>
        <v>104.1160927701347</v>
      </c>
    </row>
    <row r="143" spans="1:24" x14ac:dyDescent="0.2">
      <c r="A143" s="118"/>
      <c r="B143" s="117" t="s">
        <v>214</v>
      </c>
      <c r="C143" s="584">
        <f t="shared" si="132"/>
        <v>65.192533415799829</v>
      </c>
      <c r="D143" s="584">
        <f t="shared" si="132"/>
        <v>64.662127094404838</v>
      </c>
      <c r="E143" s="584">
        <f t="shared" si="132"/>
        <v>62.66592534599603</v>
      </c>
      <c r="F143" s="584">
        <f t="shared" si="132"/>
        <v>60.544595109167275</v>
      </c>
      <c r="G143" s="584">
        <f t="shared" si="132"/>
        <v>63.027537954341931</v>
      </c>
      <c r="H143" s="584">
        <f t="shared" si="132"/>
        <v>68.360403779463425</v>
      </c>
      <c r="I143" s="584">
        <f t="shared" si="132"/>
        <v>70.095660524145231</v>
      </c>
      <c r="J143" s="584">
        <f t="shared" si="132"/>
        <v>71.201318361974231</v>
      </c>
      <c r="K143" s="584">
        <f t="shared" si="132"/>
        <v>76.978925732901814</v>
      </c>
      <c r="L143" s="584">
        <f t="shared" si="132"/>
        <v>76.547563677681225</v>
      </c>
      <c r="M143" s="584">
        <f t="shared" si="132"/>
        <v>78.19610146534886</v>
      </c>
      <c r="N143" s="584">
        <f t="shared" si="132"/>
        <v>79.333307648723604</v>
      </c>
      <c r="O143" s="584">
        <f t="shared" si="132"/>
        <v>85.384737624812914</v>
      </c>
      <c r="P143" s="584">
        <f t="shared" si="132"/>
        <v>91.207999559944071</v>
      </c>
      <c r="Q143" s="584">
        <f t="shared" si="132"/>
        <v>94.657723778970109</v>
      </c>
      <c r="R143" s="584">
        <f t="shared" si="132"/>
        <v>100.19325337609828</v>
      </c>
      <c r="S143" s="584">
        <f t="shared" si="132"/>
        <v>105.67926061292835</v>
      </c>
      <c r="T143" s="584">
        <f t="shared" si="132"/>
        <v>102.96319677320069</v>
      </c>
      <c r="U143" s="584">
        <f t="shared" si="118"/>
        <v>102.91385564347082</v>
      </c>
      <c r="V143" s="584">
        <f t="shared" si="118"/>
        <v>100</v>
      </c>
      <c r="W143" s="584">
        <f t="shared" ref="W143:X143" si="141">W85/W25*100</f>
        <v>98.522272074124857</v>
      </c>
      <c r="X143" s="584">
        <f t="shared" si="141"/>
        <v>98.467857507629489</v>
      </c>
    </row>
    <row r="144" spans="1:24" x14ac:dyDescent="0.2">
      <c r="A144" s="43"/>
      <c r="B144" s="115" t="s">
        <v>215</v>
      </c>
      <c r="C144" s="583">
        <f t="shared" si="132"/>
        <v>62.867960957982497</v>
      </c>
      <c r="D144" s="583">
        <f t="shared" si="132"/>
        <v>61.789837251190171</v>
      </c>
      <c r="E144" s="583">
        <f t="shared" si="132"/>
        <v>58.854572774404765</v>
      </c>
      <c r="F144" s="583">
        <f t="shared" si="132"/>
        <v>59.786913436874443</v>
      </c>
      <c r="G144" s="583">
        <f t="shared" si="132"/>
        <v>61.855738674654695</v>
      </c>
      <c r="H144" s="583">
        <f t="shared" si="132"/>
        <v>67.036198014453504</v>
      </c>
      <c r="I144" s="583">
        <f t="shared" si="132"/>
        <v>63.581183855611613</v>
      </c>
      <c r="J144" s="583">
        <f t="shared" si="132"/>
        <v>64.889365295152373</v>
      </c>
      <c r="K144" s="583">
        <f t="shared" si="132"/>
        <v>66.579725567567806</v>
      </c>
      <c r="L144" s="583">
        <f t="shared" si="132"/>
        <v>64.317109334076264</v>
      </c>
      <c r="M144" s="583">
        <f t="shared" si="132"/>
        <v>67.671402683682118</v>
      </c>
      <c r="N144" s="583">
        <f t="shared" si="132"/>
        <v>69.148741008239014</v>
      </c>
      <c r="O144" s="583">
        <f t="shared" si="132"/>
        <v>75.790591070413342</v>
      </c>
      <c r="P144" s="583">
        <f t="shared" si="132"/>
        <v>81.016957339457022</v>
      </c>
      <c r="Q144" s="583">
        <f t="shared" si="132"/>
        <v>85.124223879920081</v>
      </c>
      <c r="R144" s="583">
        <f t="shared" si="132"/>
        <v>97.994756104283496</v>
      </c>
      <c r="S144" s="583">
        <f t="shared" si="132"/>
        <v>101.6633041117589</v>
      </c>
      <c r="T144" s="583">
        <f t="shared" si="132"/>
        <v>102.38333724680118</v>
      </c>
      <c r="U144" s="583">
        <f t="shared" si="118"/>
        <v>102.46100042939983</v>
      </c>
      <c r="V144" s="583">
        <f t="shared" si="118"/>
        <v>99.99999360749672</v>
      </c>
      <c r="W144" s="583">
        <f t="shared" ref="W144:X144" si="142">W86/W26*100</f>
        <v>99.335809392535012</v>
      </c>
      <c r="X144" s="583">
        <f t="shared" si="142"/>
        <v>110.92410364485346</v>
      </c>
    </row>
    <row r="145" spans="1:36" x14ac:dyDescent="0.2">
      <c r="A145" s="43"/>
      <c r="B145" s="115" t="s">
        <v>216</v>
      </c>
      <c r="C145" s="583">
        <f t="shared" si="132"/>
        <v>260.24931639545559</v>
      </c>
      <c r="D145" s="583">
        <f t="shared" si="132"/>
        <v>114.91981335071846</v>
      </c>
      <c r="E145" s="583">
        <f t="shared" si="132"/>
        <v>5.6004628752950358</v>
      </c>
      <c r="F145" s="583">
        <f t="shared" si="132"/>
        <v>9.8197515656827203</v>
      </c>
      <c r="G145" s="583">
        <f t="shared" si="132"/>
        <v>8.0396792769697942</v>
      </c>
      <c r="H145" s="583">
        <f t="shared" si="132"/>
        <v>66.488553199620014</v>
      </c>
      <c r="I145" s="583">
        <f t="shared" si="132"/>
        <v>0</v>
      </c>
      <c r="J145" s="583">
        <f t="shared" si="132"/>
        <v>24.979808197294542</v>
      </c>
      <c r="K145" s="583">
        <f t="shared" si="132"/>
        <v>131.70396534957746</v>
      </c>
      <c r="L145" s="583">
        <f t="shared" si="132"/>
        <v>393.94365207337393</v>
      </c>
      <c r="M145" s="583">
        <f t="shared" si="132"/>
        <v>151.37040814786775</v>
      </c>
      <c r="N145" s="583">
        <f t="shared" si="132"/>
        <v>11.02329112621628</v>
      </c>
      <c r="O145" s="583">
        <f t="shared" si="132"/>
        <v>0</v>
      </c>
      <c r="P145" s="583">
        <f t="shared" si="132"/>
        <v>75.436957235351699</v>
      </c>
      <c r="Q145" s="583">
        <f t="shared" si="132"/>
        <v>87.736747145280489</v>
      </c>
      <c r="R145" s="583">
        <f t="shared" si="132"/>
        <v>277.00258130000509</v>
      </c>
      <c r="S145" s="583">
        <f t="shared" si="132"/>
        <v>292.52965163751986</v>
      </c>
      <c r="T145" s="583">
        <f t="shared" si="132"/>
        <v>3.1887970962135075</v>
      </c>
      <c r="U145" s="583">
        <f t="shared" si="118"/>
        <v>134.67077460297665</v>
      </c>
      <c r="V145" s="583">
        <f t="shared" si="118"/>
        <v>100</v>
      </c>
      <c r="W145" s="583">
        <f t="shared" ref="W145:X145" si="143">W87/W27*100</f>
        <v>176.54388389230363</v>
      </c>
      <c r="X145" s="583">
        <f t="shared" si="143"/>
        <v>22.843861633653852</v>
      </c>
    </row>
    <row r="146" spans="1:36" s="4" customFormat="1" ht="20.100000000000001" customHeight="1" x14ac:dyDescent="0.2">
      <c r="A146" s="144"/>
      <c r="B146" s="145" t="s">
        <v>217</v>
      </c>
      <c r="C146" s="585">
        <f t="shared" si="132"/>
        <v>65.194281917013569</v>
      </c>
      <c r="D146" s="585">
        <f t="shared" si="132"/>
        <v>65.264348492827978</v>
      </c>
      <c r="E146" s="585">
        <f t="shared" si="132"/>
        <v>63.34490300468444</v>
      </c>
      <c r="F146" s="585">
        <f t="shared" si="132"/>
        <v>62.322310712042395</v>
      </c>
      <c r="G146" s="585">
        <f t="shared" si="132"/>
        <v>64.463549190938792</v>
      </c>
      <c r="H146" s="585">
        <f t="shared" si="132"/>
        <v>69.357968633510779</v>
      </c>
      <c r="I146" s="585">
        <f t="shared" si="132"/>
        <v>71.294895227778326</v>
      </c>
      <c r="J146" s="585">
        <f t="shared" si="132"/>
        <v>72.590252762918766</v>
      </c>
      <c r="K146" s="585">
        <f t="shared" si="132"/>
        <v>77.880753827753921</v>
      </c>
      <c r="L146" s="585">
        <f t="shared" si="132"/>
        <v>77.228242104846458</v>
      </c>
      <c r="M146" s="585">
        <f t="shared" si="132"/>
        <v>78.673971841782333</v>
      </c>
      <c r="N146" s="585">
        <f t="shared" si="132"/>
        <v>80.068552850178335</v>
      </c>
      <c r="O146" s="585">
        <f t="shared" si="132"/>
        <v>86.568862649393424</v>
      </c>
      <c r="P146" s="585">
        <f t="shared" si="132"/>
        <v>92.583504085524211</v>
      </c>
      <c r="Q146" s="585">
        <f t="shared" si="132"/>
        <v>96.174679307588747</v>
      </c>
      <c r="R146" s="585">
        <f t="shared" si="132"/>
        <v>101.31112448246336</v>
      </c>
      <c r="S146" s="585">
        <f t="shared" si="132"/>
        <v>106.71282752555517</v>
      </c>
      <c r="T146" s="585">
        <f t="shared" si="132"/>
        <v>105.7310885845561</v>
      </c>
      <c r="U146" s="585">
        <f t="shared" si="118"/>
        <v>103.73296071968608</v>
      </c>
      <c r="V146" s="585">
        <f t="shared" si="118"/>
        <v>100</v>
      </c>
      <c r="W146" s="585">
        <f t="shared" ref="W146:X146" si="144">W88/W28*100</f>
        <v>98.250502454884838</v>
      </c>
      <c r="X146" s="585">
        <f t="shared" si="144"/>
        <v>100.32720598762639</v>
      </c>
    </row>
    <row r="147" spans="1:36" s="22" customFormat="1" ht="20.100000000000001" customHeight="1" x14ac:dyDescent="0.2">
      <c r="A147" s="148" t="s">
        <v>291</v>
      </c>
      <c r="B147" s="126"/>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09"/>
      <c r="Z147" s="109"/>
      <c r="AA147" s="109"/>
      <c r="AB147" s="109"/>
      <c r="AC147" s="109"/>
      <c r="AD147" s="109"/>
      <c r="AE147" s="109"/>
      <c r="AF147" s="109"/>
      <c r="AG147" s="109"/>
      <c r="AH147" s="109"/>
      <c r="AI147" s="109"/>
      <c r="AJ147" s="109"/>
    </row>
    <row r="148" spans="1:36" s="22" customFormat="1" ht="25.15" customHeight="1" x14ac:dyDescent="0.2">
      <c r="A148" s="48" t="str">
        <f>Index!A15</f>
        <v>Table 2h    Palau implicit GDP(P) price deflators by industry, Contribution to Change , FY2000-FY2021</v>
      </c>
      <c r="AC148"/>
      <c r="AD148"/>
    </row>
    <row r="149" spans="1:36" ht="20.100000000000001" customHeight="1" x14ac:dyDescent="0.2">
      <c r="A149" s="41"/>
      <c r="B149" s="70"/>
      <c r="C149" s="33" t="str">
        <f>C2</f>
        <v>FY00</v>
      </c>
      <c r="D149" s="33" t="str">
        <f t="shared" ref="D149:T149" si="145">D2</f>
        <v>FY01</v>
      </c>
      <c r="E149" s="33" t="str">
        <f t="shared" si="145"/>
        <v>FY02</v>
      </c>
      <c r="F149" s="33" t="str">
        <f t="shared" si="145"/>
        <v>FY03</v>
      </c>
      <c r="G149" s="33" t="str">
        <f t="shared" si="145"/>
        <v>FY04</v>
      </c>
      <c r="H149" s="33" t="str">
        <f t="shared" si="145"/>
        <v>FY05</v>
      </c>
      <c r="I149" s="33" t="str">
        <f t="shared" si="145"/>
        <v>FY06</v>
      </c>
      <c r="J149" s="33" t="str">
        <f t="shared" si="145"/>
        <v>FY07</v>
      </c>
      <c r="K149" s="33" t="str">
        <f t="shared" si="145"/>
        <v>FY08</v>
      </c>
      <c r="L149" s="33" t="str">
        <f t="shared" si="145"/>
        <v>FY09</v>
      </c>
      <c r="M149" s="33" t="str">
        <f t="shared" si="145"/>
        <v>FY10</v>
      </c>
      <c r="N149" s="33" t="str">
        <f t="shared" si="145"/>
        <v>FY11</v>
      </c>
      <c r="O149" s="33" t="str">
        <f t="shared" si="145"/>
        <v>FY12</v>
      </c>
      <c r="P149" s="33" t="str">
        <f t="shared" si="145"/>
        <v>FY13</v>
      </c>
      <c r="Q149" s="33" t="str">
        <f t="shared" si="145"/>
        <v>FY14</v>
      </c>
      <c r="R149" s="33" t="str">
        <f t="shared" si="145"/>
        <v>FY15</v>
      </c>
      <c r="S149" s="33" t="str">
        <f t="shared" si="145"/>
        <v>FY16</v>
      </c>
      <c r="T149" s="33" t="str">
        <f t="shared" si="145"/>
        <v>FY17</v>
      </c>
      <c r="U149" s="33" t="str">
        <f t="shared" ref="U149:V149" si="146">U2</f>
        <v>FY18</v>
      </c>
      <c r="V149" s="33" t="str">
        <f t="shared" si="146"/>
        <v>FY19</v>
      </c>
      <c r="W149" s="33" t="str">
        <f t="shared" ref="W149:X149" si="147">W2</f>
        <v>FY20</v>
      </c>
      <c r="X149" s="33" t="str">
        <f t="shared" si="147"/>
        <v>FY21</v>
      </c>
      <c r="Y149" s="74"/>
      <c r="Z149" s="74"/>
      <c r="AA149" s="74"/>
      <c r="AB149" s="74"/>
    </row>
    <row r="150" spans="1:36" x14ac:dyDescent="0.2">
      <c r="A150" s="142" t="s">
        <v>271</v>
      </c>
      <c r="B150" s="143" t="s">
        <v>272</v>
      </c>
      <c r="C150" s="523"/>
      <c r="D150" s="523">
        <f t="shared" ref="D150:S165" si="148">(D3/D$28*D121-C3/C$28*C121)/C$146</f>
        <v>-5.504750137054526E-4</v>
      </c>
      <c r="E150" s="523">
        <f t="shared" si="148"/>
        <v>1.6192202996595309E-3</v>
      </c>
      <c r="F150" s="523">
        <f t="shared" si="148"/>
        <v>4.5495522205412637E-5</v>
      </c>
      <c r="G150" s="523">
        <f t="shared" si="148"/>
        <v>-7.0417145408669388E-4</v>
      </c>
      <c r="H150" s="523">
        <f t="shared" si="148"/>
        <v>4.5969764451943187E-4</v>
      </c>
      <c r="I150" s="523">
        <f t="shared" si="148"/>
        <v>5.8040234680924998E-4</v>
      </c>
      <c r="J150" s="523">
        <f t="shared" si="148"/>
        <v>-6.8281883087637722E-4</v>
      </c>
      <c r="K150" s="523">
        <f t="shared" si="148"/>
        <v>3.4541660304947389E-3</v>
      </c>
      <c r="L150" s="523">
        <f t="shared" si="148"/>
        <v>2.2435701737103949E-3</v>
      </c>
      <c r="M150" s="523">
        <f t="shared" si="148"/>
        <v>-5.6733763756922629E-5</v>
      </c>
      <c r="N150" s="523">
        <f t="shared" si="148"/>
        <v>2.1309166561387789E-4</v>
      </c>
      <c r="O150" s="523">
        <f t="shared" si="148"/>
        <v>-3.8445843571200994E-4</v>
      </c>
      <c r="P150" s="523">
        <f t="shared" si="148"/>
        <v>2.237078676803666E-3</v>
      </c>
      <c r="Q150" s="523">
        <f t="shared" si="148"/>
        <v>-6.5181657634085757E-4</v>
      </c>
      <c r="R150" s="523">
        <f t="shared" si="148"/>
        <v>-1.7766898024418503E-3</v>
      </c>
      <c r="S150" s="523">
        <f t="shared" si="148"/>
        <v>9.6858047936437147E-4</v>
      </c>
      <c r="T150" s="523">
        <f t="shared" ref="T150:X175" si="149">(T3/T$28*T121-S3/S$28*S121)/S$146</f>
        <v>8.8290768767213879E-4</v>
      </c>
      <c r="U150" s="523">
        <f t="shared" si="149"/>
        <v>1.1250091546065049E-4</v>
      </c>
      <c r="V150" s="523">
        <f t="shared" si="149"/>
        <v>-6.7956090281975944E-4</v>
      </c>
      <c r="W150" s="523">
        <f t="shared" si="149"/>
        <v>5.530429128182046E-4</v>
      </c>
      <c r="X150" s="523">
        <f t="shared" si="149"/>
        <v>1.3432843433731048E-3</v>
      </c>
      <c r="Y150" s="523"/>
      <c r="Z150" s="523"/>
      <c r="AA150" s="523"/>
      <c r="AB150" s="523"/>
    </row>
    <row r="151" spans="1:36" x14ac:dyDescent="0.2">
      <c r="A151" s="142" t="s">
        <v>273</v>
      </c>
      <c r="B151" s="143" t="s">
        <v>274</v>
      </c>
      <c r="C151" s="523"/>
      <c r="D151" s="523">
        <f t="shared" si="148"/>
        <v>-1.4417441691558183E-3</v>
      </c>
      <c r="E151" s="523">
        <f t="shared" si="148"/>
        <v>-1.3721116119787679E-3</v>
      </c>
      <c r="F151" s="523">
        <f t="shared" si="148"/>
        <v>-3.5318185791695226E-4</v>
      </c>
      <c r="G151" s="523">
        <f t="shared" si="148"/>
        <v>2.4074820796345969E-3</v>
      </c>
      <c r="H151" s="523">
        <f t="shared" si="148"/>
        <v>5.7918059977358051E-3</v>
      </c>
      <c r="I151" s="523">
        <f t="shared" si="148"/>
        <v>6.6452804292644616E-3</v>
      </c>
      <c r="J151" s="523">
        <f t="shared" si="148"/>
        <v>-5.6232331499872362E-3</v>
      </c>
      <c r="K151" s="523">
        <f t="shared" si="148"/>
        <v>1.4133535046396044E-3</v>
      </c>
      <c r="L151" s="523">
        <f t="shared" si="148"/>
        <v>-2.894946995161908E-3</v>
      </c>
      <c r="M151" s="523">
        <f t="shared" si="148"/>
        <v>-7.2292963290135413E-4</v>
      </c>
      <c r="N151" s="523">
        <f t="shared" si="148"/>
        <v>-3.4238276146135856E-4</v>
      </c>
      <c r="O151" s="523">
        <f t="shared" si="148"/>
        <v>2.0373639934966963E-3</v>
      </c>
      <c r="P151" s="523">
        <f t="shared" si="148"/>
        <v>1.7817913334061397E-3</v>
      </c>
      <c r="Q151" s="523">
        <f t="shared" si="148"/>
        <v>-2.4077934081627758E-3</v>
      </c>
      <c r="R151" s="523">
        <f t="shared" si="148"/>
        <v>-1.590606306900308E-3</v>
      </c>
      <c r="S151" s="523">
        <f t="shared" si="148"/>
        <v>1.0640231180630915E-3</v>
      </c>
      <c r="T151" s="523">
        <f t="shared" si="149"/>
        <v>2.8339391724194747E-3</v>
      </c>
      <c r="U151" s="523">
        <f t="shared" si="149"/>
        <v>-8.9147399388253361E-4</v>
      </c>
      <c r="V151" s="523">
        <f t="shared" si="149"/>
        <v>-1.1425973036226027E-3</v>
      </c>
      <c r="W151" s="523">
        <f t="shared" si="149"/>
        <v>-1.6932625386827493E-3</v>
      </c>
      <c r="X151" s="523">
        <f t="shared" si="149"/>
        <v>1.1426755793734374E-3</v>
      </c>
      <c r="Y151" s="523"/>
      <c r="Z151" s="523"/>
      <c r="AA151" s="523"/>
      <c r="AB151" s="523"/>
    </row>
    <row r="152" spans="1:36" x14ac:dyDescent="0.2">
      <c r="A152" s="142" t="s">
        <v>19</v>
      </c>
      <c r="B152" s="143" t="s">
        <v>275</v>
      </c>
      <c r="C152" s="523"/>
      <c r="D152" s="523">
        <f t="shared" si="148"/>
        <v>-4.2942634591406313E-4</v>
      </c>
      <c r="E152" s="523">
        <f t="shared" si="148"/>
        <v>-1.3429811042545447E-3</v>
      </c>
      <c r="F152" s="523">
        <f t="shared" si="148"/>
        <v>-3.1517468840451274E-3</v>
      </c>
      <c r="G152" s="523">
        <f t="shared" si="148"/>
        <v>4.2072001421316067E-4</v>
      </c>
      <c r="H152" s="523">
        <f t="shared" si="148"/>
        <v>1.828419368812819E-3</v>
      </c>
      <c r="I152" s="523">
        <f t="shared" si="148"/>
        <v>1.0388474407784248E-4</v>
      </c>
      <c r="J152" s="523">
        <f t="shared" si="148"/>
        <v>-9.8373467441666682E-4</v>
      </c>
      <c r="K152" s="523">
        <f t="shared" si="148"/>
        <v>9.7277946666041572E-4</v>
      </c>
      <c r="L152" s="523">
        <f t="shared" si="148"/>
        <v>-1.1860582954353279E-3</v>
      </c>
      <c r="M152" s="523">
        <f t="shared" si="148"/>
        <v>-1.1803804617232265E-3</v>
      </c>
      <c r="N152" s="523">
        <f t="shared" si="148"/>
        <v>-3.086340034663153E-4</v>
      </c>
      <c r="O152" s="523">
        <f t="shared" si="148"/>
        <v>4.9961220309307944E-4</v>
      </c>
      <c r="P152" s="523">
        <f t="shared" si="148"/>
        <v>-7.8448887545377237E-4</v>
      </c>
      <c r="Q152" s="523">
        <f t="shared" si="148"/>
        <v>6.6464277513736143E-4</v>
      </c>
      <c r="R152" s="523">
        <f t="shared" si="148"/>
        <v>1.1998305211281066E-3</v>
      </c>
      <c r="S152" s="523">
        <f t="shared" si="148"/>
        <v>4.8441378599160383E-4</v>
      </c>
      <c r="T152" s="523">
        <f t="shared" si="149"/>
        <v>1.2012243394142732E-3</v>
      </c>
      <c r="U152" s="523">
        <f t="shared" si="149"/>
        <v>-8.0374337124294241E-4</v>
      </c>
      <c r="V152" s="523">
        <f t="shared" si="149"/>
        <v>5.1292743623785979E-4</v>
      </c>
      <c r="W152" s="523">
        <f t="shared" si="149"/>
        <v>-3.2827209492817589E-4</v>
      </c>
      <c r="X152" s="523">
        <f t="shared" si="149"/>
        <v>1.5440626172082267E-3</v>
      </c>
      <c r="Y152" s="523"/>
      <c r="Z152" s="523"/>
      <c r="AA152" s="523"/>
      <c r="AB152" s="523"/>
    </row>
    <row r="153" spans="1:36" x14ac:dyDescent="0.2">
      <c r="A153" s="142" t="s">
        <v>20</v>
      </c>
      <c r="B153" s="143" t="s">
        <v>22</v>
      </c>
      <c r="C153" s="523"/>
      <c r="D153" s="523">
        <f t="shared" si="148"/>
        <v>5.5279062359588219E-3</v>
      </c>
      <c r="E153" s="523">
        <f t="shared" si="148"/>
        <v>1.1634747101222037E-2</v>
      </c>
      <c r="F153" s="523">
        <f t="shared" si="148"/>
        <v>-2.7356568073488494E-2</v>
      </c>
      <c r="G153" s="523">
        <f t="shared" si="148"/>
        <v>-9.8471359499071875E-3</v>
      </c>
      <c r="H153" s="523">
        <f t="shared" si="148"/>
        <v>1.5677893145922851E-4</v>
      </c>
      <c r="I153" s="523">
        <f t="shared" si="148"/>
        <v>-3.807461823189844E-4</v>
      </c>
      <c r="J153" s="523">
        <f t="shared" si="148"/>
        <v>-1.5029685842904222E-4</v>
      </c>
      <c r="K153" s="523">
        <f t="shared" si="148"/>
        <v>2.464351144422003E-3</v>
      </c>
      <c r="L153" s="523">
        <f t="shared" si="148"/>
        <v>-5.3247656628923256E-4</v>
      </c>
      <c r="M153" s="523">
        <f t="shared" si="148"/>
        <v>-4.2060649860018958E-4</v>
      </c>
      <c r="N153" s="523">
        <f t="shared" si="148"/>
        <v>7.0046932663074557E-4</v>
      </c>
      <c r="O153" s="523">
        <f t="shared" si="148"/>
        <v>1.8675706262922243E-3</v>
      </c>
      <c r="P153" s="523">
        <f t="shared" si="148"/>
        <v>1.2596311398891322E-3</v>
      </c>
      <c r="Q153" s="523">
        <f t="shared" si="148"/>
        <v>5.6717188302302942E-5</v>
      </c>
      <c r="R153" s="523">
        <f t="shared" si="148"/>
        <v>-4.2202556325142576E-5</v>
      </c>
      <c r="S153" s="523">
        <f t="shared" si="148"/>
        <v>4.0881182219694391E-4</v>
      </c>
      <c r="T153" s="523">
        <f t="shared" si="149"/>
        <v>3.7666968544637424E-4</v>
      </c>
      <c r="U153" s="523">
        <f t="shared" si="149"/>
        <v>1.6412198670324503E-4</v>
      </c>
      <c r="V153" s="523">
        <f t="shared" si="149"/>
        <v>-1.2409738624489364E-4</v>
      </c>
      <c r="W153" s="523">
        <f t="shared" si="149"/>
        <v>-1.7909451831446877E-4</v>
      </c>
      <c r="X153" s="523">
        <f t="shared" si="149"/>
        <v>5.4355629011559349E-4</v>
      </c>
      <c r="Y153" s="523"/>
      <c r="Z153" s="523"/>
      <c r="AA153" s="523"/>
      <c r="AB153" s="523"/>
    </row>
    <row r="154" spans="1:36" x14ac:dyDescent="0.2">
      <c r="A154" s="142" t="s">
        <v>21</v>
      </c>
      <c r="B154" s="53" t="s">
        <v>276</v>
      </c>
      <c r="C154" s="523"/>
      <c r="D154" s="523">
        <f t="shared" si="148"/>
        <v>2.7400345186519978E-3</v>
      </c>
      <c r="E154" s="523">
        <f t="shared" si="148"/>
        <v>-7.477623070597174E-3</v>
      </c>
      <c r="F154" s="523">
        <f t="shared" si="148"/>
        <v>-4.3466781343452321E-4</v>
      </c>
      <c r="G154" s="523">
        <f t="shared" si="148"/>
        <v>-3.5687310180641438E-3</v>
      </c>
      <c r="H154" s="523">
        <f t="shared" si="148"/>
        <v>-5.5597319252344585E-3</v>
      </c>
      <c r="I154" s="523">
        <f t="shared" si="148"/>
        <v>-6.658422009889778E-3</v>
      </c>
      <c r="J154" s="523">
        <f t="shared" si="148"/>
        <v>8.1919201741052876E-3</v>
      </c>
      <c r="K154" s="523">
        <f t="shared" si="148"/>
        <v>-9.151720558202832E-4</v>
      </c>
      <c r="L154" s="523">
        <f t="shared" si="148"/>
        <v>1.8773655755889337E-2</v>
      </c>
      <c r="M154" s="523">
        <f t="shared" si="148"/>
        <v>5.4736981114554984E-3</v>
      </c>
      <c r="N154" s="523">
        <f t="shared" si="148"/>
        <v>-1.4429091808864872E-2</v>
      </c>
      <c r="O154" s="523">
        <f t="shared" si="148"/>
        <v>2.9725124475293084E-3</v>
      </c>
      <c r="P154" s="523">
        <f t="shared" si="148"/>
        <v>8.5764310897168492E-3</v>
      </c>
      <c r="Q154" s="523">
        <f t="shared" si="148"/>
        <v>-2.2069518562295282E-3</v>
      </c>
      <c r="R154" s="523">
        <f t="shared" si="148"/>
        <v>-9.3215631923435297E-3</v>
      </c>
      <c r="S154" s="523">
        <f t="shared" si="148"/>
        <v>1.8458008492391584E-2</v>
      </c>
      <c r="T154" s="523">
        <f t="shared" si="149"/>
        <v>-1.1295875118813999E-2</v>
      </c>
      <c r="U154" s="523">
        <f t="shared" si="149"/>
        <v>2.5689034421387194E-4</v>
      </c>
      <c r="V154" s="523">
        <f t="shared" si="149"/>
        <v>7.4569203612943706E-4</v>
      </c>
      <c r="W154" s="523">
        <f t="shared" si="149"/>
        <v>1.3003824007915665E-2</v>
      </c>
      <c r="X154" s="523">
        <f t="shared" si="149"/>
        <v>-1.7771338221639503E-2</v>
      </c>
      <c r="Y154" s="523"/>
      <c r="Z154" s="523"/>
      <c r="AA154" s="523"/>
      <c r="AB154" s="523"/>
    </row>
    <row r="155" spans="1:36" x14ac:dyDescent="0.2">
      <c r="A155" s="142" t="s">
        <v>23</v>
      </c>
      <c r="B155" s="143" t="s">
        <v>277</v>
      </c>
      <c r="C155" s="523"/>
      <c r="D155" s="523">
        <f t="shared" si="148"/>
        <v>-2.9834483316500257E-4</v>
      </c>
      <c r="E155" s="523">
        <f t="shared" si="148"/>
        <v>-1.6005568949233948E-4</v>
      </c>
      <c r="F155" s="523">
        <f t="shared" si="148"/>
        <v>4.5982402264435195E-4</v>
      </c>
      <c r="G155" s="523">
        <f t="shared" si="148"/>
        <v>-3.7116072200288504E-4</v>
      </c>
      <c r="H155" s="523">
        <f t="shared" si="148"/>
        <v>-1.9134728861485044E-4</v>
      </c>
      <c r="I155" s="523">
        <f t="shared" si="148"/>
        <v>1.8620472332661359E-4</v>
      </c>
      <c r="J155" s="523">
        <f t="shared" si="148"/>
        <v>1.512147733936023E-4</v>
      </c>
      <c r="K155" s="523">
        <f t="shared" si="148"/>
        <v>7.686094164935178E-4</v>
      </c>
      <c r="L155" s="523">
        <f t="shared" si="148"/>
        <v>1.1211453249380353E-4</v>
      </c>
      <c r="M155" s="523">
        <f t="shared" si="148"/>
        <v>-2.6314235033696599E-4</v>
      </c>
      <c r="N155" s="523">
        <f t="shared" si="148"/>
        <v>-3.3186411525713426E-4</v>
      </c>
      <c r="O155" s="523">
        <f t="shared" si="148"/>
        <v>-1.2020006536210105E-4</v>
      </c>
      <c r="P155" s="523">
        <f t="shared" si="148"/>
        <v>2.5811668411092506E-3</v>
      </c>
      <c r="Q155" s="523">
        <f t="shared" si="148"/>
        <v>-1.7150641207597575E-3</v>
      </c>
      <c r="R155" s="523">
        <f t="shared" si="148"/>
        <v>5.0365527764426954E-3</v>
      </c>
      <c r="S155" s="523">
        <f t="shared" si="148"/>
        <v>2.976268693858565E-3</v>
      </c>
      <c r="T155" s="523">
        <f t="shared" si="149"/>
        <v>-4.0147237561129036E-3</v>
      </c>
      <c r="U155" s="523">
        <f t="shared" si="149"/>
        <v>4.0016666439565262E-3</v>
      </c>
      <c r="V155" s="523">
        <f t="shared" si="149"/>
        <v>-4.7954909397699332E-3</v>
      </c>
      <c r="W155" s="523">
        <f t="shared" si="149"/>
        <v>3.1136124532638865E-3</v>
      </c>
      <c r="X155" s="523">
        <f t="shared" si="149"/>
        <v>-6.789403728649686E-3</v>
      </c>
      <c r="Y155" s="523"/>
      <c r="Z155" s="523"/>
      <c r="AA155" s="523"/>
      <c r="AB155" s="523"/>
    </row>
    <row r="156" spans="1:36" x14ac:dyDescent="0.2">
      <c r="A156" s="142" t="s">
        <v>24</v>
      </c>
      <c r="B156" s="143" t="s">
        <v>25</v>
      </c>
      <c r="C156" s="523"/>
      <c r="D156" s="523">
        <f t="shared" si="148"/>
        <v>2.8087039220189337E-2</v>
      </c>
      <c r="E156" s="523">
        <f t="shared" si="148"/>
        <v>2.46324827990918E-2</v>
      </c>
      <c r="F156" s="523">
        <f t="shared" si="148"/>
        <v>-1.1113265787415229E-2</v>
      </c>
      <c r="G156" s="523">
        <f t="shared" si="148"/>
        <v>-5.0487869566195843E-3</v>
      </c>
      <c r="H156" s="523">
        <f t="shared" si="148"/>
        <v>2.0706336432179027E-4</v>
      </c>
      <c r="I156" s="523">
        <f t="shared" si="148"/>
        <v>-1.0297772043932233E-2</v>
      </c>
      <c r="J156" s="523">
        <f t="shared" si="148"/>
        <v>-1.1465903253571325E-2</v>
      </c>
      <c r="K156" s="523">
        <f t="shared" si="148"/>
        <v>-1.6359948537714553E-2</v>
      </c>
      <c r="L156" s="523">
        <f t="shared" si="148"/>
        <v>-1.8434188023341975E-2</v>
      </c>
      <c r="M156" s="523">
        <f t="shared" si="148"/>
        <v>7.2903412385951381E-3</v>
      </c>
      <c r="N156" s="523">
        <f t="shared" si="148"/>
        <v>3.7092505421584682E-3</v>
      </c>
      <c r="O156" s="523">
        <f t="shared" si="148"/>
        <v>-3.8548280847408882E-3</v>
      </c>
      <c r="P156" s="523">
        <f t="shared" si="148"/>
        <v>-9.582795449560394E-3</v>
      </c>
      <c r="Q156" s="523">
        <f t="shared" si="148"/>
        <v>3.9372959892022422E-3</v>
      </c>
      <c r="R156" s="523">
        <f t="shared" si="148"/>
        <v>1.2403596039821064E-2</v>
      </c>
      <c r="S156" s="523">
        <f t="shared" si="148"/>
        <v>1.8225845691866823E-3</v>
      </c>
      <c r="T156" s="523">
        <f t="shared" si="149"/>
        <v>-6.8817364850707963E-3</v>
      </c>
      <c r="U156" s="523">
        <f t="shared" si="149"/>
        <v>3.5466111311278758E-3</v>
      </c>
      <c r="V156" s="523">
        <f t="shared" si="149"/>
        <v>2.2232049099996976E-2</v>
      </c>
      <c r="W156" s="523">
        <f t="shared" si="149"/>
        <v>-2.1640845979488078E-3</v>
      </c>
      <c r="X156" s="523">
        <f t="shared" si="149"/>
        <v>1.3625157950878507E-2</v>
      </c>
      <c r="Y156" s="523"/>
      <c r="Z156" s="523"/>
      <c r="AA156" s="523"/>
      <c r="AB156" s="523"/>
    </row>
    <row r="157" spans="1:36" x14ac:dyDescent="0.2">
      <c r="A157" s="142" t="s">
        <v>26</v>
      </c>
      <c r="B157" s="143" t="s">
        <v>278</v>
      </c>
      <c r="C157" s="523"/>
      <c r="D157" s="523">
        <f t="shared" si="148"/>
        <v>-3.3141535302847981E-3</v>
      </c>
      <c r="E157" s="523">
        <f t="shared" si="148"/>
        <v>-1.6512553797213846E-2</v>
      </c>
      <c r="F157" s="523">
        <f t="shared" si="148"/>
        <v>7.2488188063324684E-3</v>
      </c>
      <c r="G157" s="523">
        <f t="shared" si="148"/>
        <v>8.4220891472613435E-4</v>
      </c>
      <c r="H157" s="523">
        <f t="shared" si="148"/>
        <v>8.8593296935643492E-3</v>
      </c>
      <c r="I157" s="523">
        <f t="shared" si="148"/>
        <v>-4.4732368077851636E-3</v>
      </c>
      <c r="J157" s="523">
        <f t="shared" si="148"/>
        <v>1.0855996316200022E-2</v>
      </c>
      <c r="K157" s="523">
        <f t="shared" si="148"/>
        <v>2.0444825860727177E-2</v>
      </c>
      <c r="L157" s="523">
        <f t="shared" si="148"/>
        <v>-8.2500585984390078E-3</v>
      </c>
      <c r="M157" s="523">
        <f t="shared" si="148"/>
        <v>-3.8149279570803152E-3</v>
      </c>
      <c r="N157" s="523">
        <f t="shared" si="148"/>
        <v>6.9481084864954426E-3</v>
      </c>
      <c r="O157" s="523">
        <f t="shared" si="148"/>
        <v>2.6890649490781713E-2</v>
      </c>
      <c r="P157" s="523">
        <f t="shared" si="148"/>
        <v>8.3494876564087668E-3</v>
      </c>
      <c r="Q157" s="523">
        <f t="shared" si="148"/>
        <v>4.13977486583677E-3</v>
      </c>
      <c r="R157" s="523">
        <f t="shared" si="148"/>
        <v>1.7984619149650313E-2</v>
      </c>
      <c r="S157" s="523">
        <f t="shared" si="148"/>
        <v>4.4885817522819825E-3</v>
      </c>
      <c r="T157" s="523">
        <f t="shared" si="149"/>
        <v>-7.0625553389914227E-4</v>
      </c>
      <c r="U157" s="523">
        <f t="shared" si="149"/>
        <v>4.2824958635950434E-3</v>
      </c>
      <c r="V157" s="523">
        <f t="shared" si="149"/>
        <v>-1.1729011316601109E-2</v>
      </c>
      <c r="W157" s="523">
        <f t="shared" si="149"/>
        <v>-2.1665238469128667E-3</v>
      </c>
      <c r="X157" s="523">
        <f t="shared" si="149"/>
        <v>3.6994513294242234E-2</v>
      </c>
      <c r="Y157" s="523"/>
      <c r="Z157" s="523"/>
      <c r="AA157" s="523"/>
      <c r="AB157" s="523"/>
    </row>
    <row r="158" spans="1:36" x14ac:dyDescent="0.2">
      <c r="A158" s="142" t="s">
        <v>27</v>
      </c>
      <c r="B158" s="143" t="s">
        <v>279</v>
      </c>
      <c r="C158" s="523"/>
      <c r="D158" s="523">
        <f t="shared" si="148"/>
        <v>9.1170420257776364E-4</v>
      </c>
      <c r="E158" s="523">
        <f t="shared" si="148"/>
        <v>-8.4869036144245864E-3</v>
      </c>
      <c r="F158" s="523">
        <f t="shared" si="148"/>
        <v>8.4326707684786756E-4</v>
      </c>
      <c r="G158" s="523">
        <f t="shared" si="148"/>
        <v>5.2506304479669518E-3</v>
      </c>
      <c r="H158" s="523">
        <f t="shared" si="148"/>
        <v>8.9887313985582105E-3</v>
      </c>
      <c r="I158" s="523">
        <f t="shared" si="148"/>
        <v>1.5732834224339192E-3</v>
      </c>
      <c r="J158" s="523">
        <f t="shared" si="148"/>
        <v>5.1851743683182534E-3</v>
      </c>
      <c r="K158" s="523">
        <f t="shared" si="148"/>
        <v>4.8467749261840495E-3</v>
      </c>
      <c r="L158" s="523">
        <f t="shared" si="148"/>
        <v>2.3101986673020897E-3</v>
      </c>
      <c r="M158" s="523">
        <f t="shared" si="148"/>
        <v>2.8024856365299711E-3</v>
      </c>
      <c r="N158" s="523">
        <f t="shared" si="148"/>
        <v>2.037714359621798E-3</v>
      </c>
      <c r="O158" s="523">
        <f t="shared" si="148"/>
        <v>5.1583417650088847E-3</v>
      </c>
      <c r="P158" s="523">
        <f t="shared" si="148"/>
        <v>1.868908349209254E-3</v>
      </c>
      <c r="Q158" s="523">
        <f t="shared" si="148"/>
        <v>7.7094566255621914E-3</v>
      </c>
      <c r="R158" s="523">
        <f t="shared" si="148"/>
        <v>2.5483753148149001E-3</v>
      </c>
      <c r="S158" s="523">
        <f t="shared" si="148"/>
        <v>-8.8664885081015386E-4</v>
      </c>
      <c r="T158" s="523">
        <f t="shared" si="149"/>
        <v>-6.2662287759556281E-4</v>
      </c>
      <c r="U158" s="523">
        <f t="shared" si="149"/>
        <v>-9.1152031762899884E-3</v>
      </c>
      <c r="V158" s="523">
        <f t="shared" si="149"/>
        <v>-8.487931029089445E-3</v>
      </c>
      <c r="W158" s="523">
        <f t="shared" si="149"/>
        <v>-1.7122246775571597E-2</v>
      </c>
      <c r="X158" s="523">
        <f t="shared" si="149"/>
        <v>-2.7809014226508572E-2</v>
      </c>
      <c r="Y158" s="523"/>
      <c r="Z158" s="523"/>
      <c r="AA158" s="523"/>
      <c r="AB158" s="523"/>
    </row>
    <row r="159" spans="1:36" x14ac:dyDescent="0.2">
      <c r="A159" s="142" t="s">
        <v>28</v>
      </c>
      <c r="B159" s="143" t="s">
        <v>280</v>
      </c>
      <c r="C159" s="523"/>
      <c r="D159" s="523">
        <f t="shared" si="148"/>
        <v>-8.7898504297900595E-3</v>
      </c>
      <c r="E159" s="523">
        <f t="shared" si="148"/>
        <v>-3.9704209002144461E-3</v>
      </c>
      <c r="F159" s="523">
        <f t="shared" si="148"/>
        <v>-6.3644496071326388E-3</v>
      </c>
      <c r="G159" s="523">
        <f t="shared" si="148"/>
        <v>8.6247396409196101E-3</v>
      </c>
      <c r="H159" s="523">
        <f t="shared" si="148"/>
        <v>1.5351278710698019E-2</v>
      </c>
      <c r="I159" s="523">
        <f t="shared" si="148"/>
        <v>1.6187171912999789E-3</v>
      </c>
      <c r="J159" s="523">
        <f t="shared" si="148"/>
        <v>7.2002525133502849E-3</v>
      </c>
      <c r="K159" s="523">
        <f t="shared" si="148"/>
        <v>1.3518194751479281E-2</v>
      </c>
      <c r="L159" s="523">
        <f t="shared" si="148"/>
        <v>7.9766836218423819E-5</v>
      </c>
      <c r="M159" s="523">
        <f t="shared" si="148"/>
        <v>3.4975944112412504E-3</v>
      </c>
      <c r="N159" s="523">
        <f t="shared" si="148"/>
        <v>1.9374876196272855E-2</v>
      </c>
      <c r="O159" s="523">
        <f t="shared" si="148"/>
        <v>1.8023856018427126E-2</v>
      </c>
      <c r="P159" s="523">
        <f t="shared" si="148"/>
        <v>2.0477133017233497E-2</v>
      </c>
      <c r="Q159" s="523">
        <f t="shared" si="148"/>
        <v>7.5790685299984509E-3</v>
      </c>
      <c r="R159" s="523">
        <f t="shared" si="148"/>
        <v>1.697816383102714E-2</v>
      </c>
      <c r="S159" s="523">
        <f t="shared" si="148"/>
        <v>1.08843473749956E-3</v>
      </c>
      <c r="T159" s="523">
        <f t="shared" si="149"/>
        <v>-1.0610096769646866E-2</v>
      </c>
      <c r="U159" s="523">
        <f t="shared" si="149"/>
        <v>-1.538318558588426E-2</v>
      </c>
      <c r="V159" s="523">
        <f t="shared" si="149"/>
        <v>-2.4735150960290744E-2</v>
      </c>
      <c r="W159" s="523">
        <f t="shared" si="149"/>
        <v>-3.7067515288447435E-2</v>
      </c>
      <c r="X159" s="523">
        <f t="shared" si="149"/>
        <v>-4.7233347829571615E-2</v>
      </c>
      <c r="Y159" s="523"/>
      <c r="Z159" s="523"/>
      <c r="AA159" s="523"/>
      <c r="AB159" s="523"/>
    </row>
    <row r="160" spans="1:36" x14ac:dyDescent="0.2">
      <c r="A160" s="142" t="s">
        <v>29</v>
      </c>
      <c r="B160" s="143" t="s">
        <v>281</v>
      </c>
      <c r="C160" s="523"/>
      <c r="D160" s="523">
        <f t="shared" si="148"/>
        <v>-9.3274302003529541E-3</v>
      </c>
      <c r="E160" s="523">
        <f t="shared" si="148"/>
        <v>3.1514816404642095E-5</v>
      </c>
      <c r="F160" s="523">
        <f t="shared" si="148"/>
        <v>-3.5409887449397081E-3</v>
      </c>
      <c r="G160" s="523">
        <f t="shared" si="148"/>
        <v>3.6994740216894431E-3</v>
      </c>
      <c r="H160" s="523">
        <f t="shared" si="148"/>
        <v>-1.9409868451694867E-3</v>
      </c>
      <c r="I160" s="523">
        <f t="shared" si="148"/>
        <v>1.9363044782131958E-3</v>
      </c>
      <c r="J160" s="523">
        <f t="shared" si="148"/>
        <v>6.9403627634390618E-4</v>
      </c>
      <c r="K160" s="523">
        <f t="shared" si="148"/>
        <v>4.7968865558050021E-3</v>
      </c>
      <c r="L160" s="523">
        <f t="shared" si="148"/>
        <v>4.9102994681442713E-4</v>
      </c>
      <c r="M160" s="523">
        <f t="shared" si="148"/>
        <v>-1.7714011979047515E-3</v>
      </c>
      <c r="N160" s="523">
        <f t="shared" si="148"/>
        <v>1.1888442068312601E-3</v>
      </c>
      <c r="O160" s="523">
        <f t="shared" si="148"/>
        <v>2.1711050463915416E-3</v>
      </c>
      <c r="P160" s="523">
        <f t="shared" si="148"/>
        <v>2.4209554995080639E-4</v>
      </c>
      <c r="Q160" s="523">
        <f t="shared" si="148"/>
        <v>6.0055360207796838E-5</v>
      </c>
      <c r="R160" s="523">
        <f t="shared" si="148"/>
        <v>1.8118760797721123E-3</v>
      </c>
      <c r="S160" s="523">
        <f t="shared" si="148"/>
        <v>7.4764786825041764E-3</v>
      </c>
      <c r="T160" s="523">
        <f t="shared" si="149"/>
        <v>1.2290419430025395E-3</v>
      </c>
      <c r="U160" s="523">
        <f t="shared" si="149"/>
        <v>-6.4833193664885303E-4</v>
      </c>
      <c r="V160" s="523">
        <f t="shared" si="149"/>
        <v>-5.6425431584955161E-3</v>
      </c>
      <c r="W160" s="523">
        <f t="shared" si="149"/>
        <v>-5.9191541607781194E-3</v>
      </c>
      <c r="X160" s="523">
        <f t="shared" si="149"/>
        <v>3.2539925301177134E-3</v>
      </c>
      <c r="Y160" s="523"/>
      <c r="Z160" s="523"/>
      <c r="AA160" s="523"/>
      <c r="AB160" s="523"/>
    </row>
    <row r="161" spans="1:36" x14ac:dyDescent="0.2">
      <c r="A161" s="142" t="s">
        <v>31</v>
      </c>
      <c r="B161" s="53" t="s">
        <v>30</v>
      </c>
      <c r="C161" s="523"/>
      <c r="D161" s="523">
        <f t="shared" si="148"/>
        <v>-6.0572951001155251E-3</v>
      </c>
      <c r="E161" s="523">
        <f t="shared" si="148"/>
        <v>-1.7886292920140382E-2</v>
      </c>
      <c r="F161" s="523">
        <f t="shared" si="148"/>
        <v>6.4095101908837569E-3</v>
      </c>
      <c r="G161" s="523">
        <f t="shared" si="148"/>
        <v>-5.8028915556004416E-3</v>
      </c>
      <c r="H161" s="523">
        <f t="shared" si="148"/>
        <v>5.8616247422851771E-3</v>
      </c>
      <c r="I161" s="523">
        <f t="shared" si="148"/>
        <v>2.0260596599968927E-2</v>
      </c>
      <c r="J161" s="523">
        <f t="shared" si="148"/>
        <v>4.0269989309750683E-3</v>
      </c>
      <c r="K161" s="523">
        <f t="shared" si="148"/>
        <v>-6.9917811205970383E-3</v>
      </c>
      <c r="L161" s="523">
        <f t="shared" si="148"/>
        <v>-9.3733091247916751E-3</v>
      </c>
      <c r="M161" s="523">
        <f t="shared" si="148"/>
        <v>-5.2392403366921516E-3</v>
      </c>
      <c r="N161" s="523">
        <f t="shared" si="148"/>
        <v>-8.1717213269727421E-3</v>
      </c>
      <c r="O161" s="523">
        <f t="shared" si="148"/>
        <v>-1.6706870834968975E-2</v>
      </c>
      <c r="P161" s="523">
        <f t="shared" si="148"/>
        <v>1.0004684497346716E-2</v>
      </c>
      <c r="Q161" s="523">
        <f t="shared" si="148"/>
        <v>1.5293438783932647E-3</v>
      </c>
      <c r="R161" s="523">
        <f t="shared" si="148"/>
        <v>-2.2554691716172122E-3</v>
      </c>
      <c r="S161" s="523">
        <f t="shared" si="148"/>
        <v>-1.5600333965188088E-3</v>
      </c>
      <c r="T161" s="523">
        <f t="shared" si="149"/>
        <v>2.331643760146758E-3</v>
      </c>
      <c r="U161" s="523">
        <f t="shared" si="149"/>
        <v>4.9111475493394811E-4</v>
      </c>
      <c r="V161" s="523">
        <f t="shared" si="149"/>
        <v>8.1700353070382481E-4</v>
      </c>
      <c r="W161" s="523">
        <f t="shared" si="149"/>
        <v>3.2996261226561074E-3</v>
      </c>
      <c r="X161" s="523">
        <f t="shared" si="149"/>
        <v>2.3681683253803936E-3</v>
      </c>
      <c r="Y161" s="523"/>
      <c r="Z161" s="523"/>
      <c r="AA161" s="523"/>
      <c r="AB161" s="523"/>
    </row>
    <row r="162" spans="1:36" x14ac:dyDescent="0.2">
      <c r="A162" s="142" t="s">
        <v>32</v>
      </c>
      <c r="B162" s="143" t="s">
        <v>282</v>
      </c>
      <c r="C162" s="523"/>
      <c r="D162" s="523">
        <f t="shared" si="148"/>
        <v>1.9547591514640483E-3</v>
      </c>
      <c r="E162" s="523">
        <f t="shared" si="148"/>
        <v>-2.6927942025473401E-3</v>
      </c>
      <c r="F162" s="523">
        <f t="shared" si="148"/>
        <v>2.4664232076100521E-3</v>
      </c>
      <c r="G162" s="523">
        <f t="shared" si="148"/>
        <v>2.6989156928207508E-2</v>
      </c>
      <c r="H162" s="523">
        <f t="shared" si="148"/>
        <v>2.8551017334628052E-2</v>
      </c>
      <c r="I162" s="523">
        <f t="shared" si="148"/>
        <v>8.8004047433479816E-3</v>
      </c>
      <c r="J162" s="523">
        <f t="shared" si="148"/>
        <v>-4.9723926902726949E-3</v>
      </c>
      <c r="K162" s="523">
        <f t="shared" si="148"/>
        <v>3.6990592605493293E-3</v>
      </c>
      <c r="L162" s="523">
        <f t="shared" si="148"/>
        <v>1.532063164041745E-3</v>
      </c>
      <c r="M162" s="523">
        <f t="shared" si="148"/>
        <v>-8.8304192396352014E-3</v>
      </c>
      <c r="N162" s="523">
        <f t="shared" si="148"/>
        <v>-1.0069759929011005E-3</v>
      </c>
      <c r="O162" s="523">
        <f t="shared" si="148"/>
        <v>-2.3423690017741095E-3</v>
      </c>
      <c r="P162" s="523">
        <f t="shared" si="148"/>
        <v>5.0179807932486872E-3</v>
      </c>
      <c r="Q162" s="523">
        <f t="shared" si="148"/>
        <v>-4.9324281946256927E-4</v>
      </c>
      <c r="R162" s="523">
        <f t="shared" si="148"/>
        <v>3.8789241214752896E-3</v>
      </c>
      <c r="S162" s="523">
        <f t="shared" si="148"/>
        <v>6.0839696623106228E-3</v>
      </c>
      <c r="T162" s="523">
        <f t="shared" si="149"/>
        <v>7.4857865945666974E-3</v>
      </c>
      <c r="U162" s="523">
        <f t="shared" si="149"/>
        <v>-4.0889448550524406E-4</v>
      </c>
      <c r="V162" s="523">
        <f t="shared" si="149"/>
        <v>3.3815385654138875E-3</v>
      </c>
      <c r="W162" s="523">
        <f t="shared" si="149"/>
        <v>1.0803804879240158E-2</v>
      </c>
      <c r="X162" s="523">
        <f t="shared" si="149"/>
        <v>1.2035827053978959E-2</v>
      </c>
      <c r="Y162" s="523"/>
      <c r="Z162" s="523"/>
      <c r="AA162" s="523"/>
      <c r="AB162" s="523"/>
    </row>
    <row r="163" spans="1:36" x14ac:dyDescent="0.2">
      <c r="A163" s="142" t="s">
        <v>34</v>
      </c>
      <c r="B163" s="143" t="s">
        <v>283</v>
      </c>
      <c r="C163" s="523"/>
      <c r="D163" s="523">
        <f t="shared" si="148"/>
        <v>-5.9701005645931328E-4</v>
      </c>
      <c r="E163" s="523">
        <f t="shared" si="148"/>
        <v>-2.6861420932287471E-3</v>
      </c>
      <c r="F163" s="523">
        <f t="shared" si="148"/>
        <v>-2.7636448075372695E-4</v>
      </c>
      <c r="G163" s="523">
        <f t="shared" si="148"/>
        <v>-1.3699955459518956E-3</v>
      </c>
      <c r="H163" s="523">
        <f t="shared" si="148"/>
        <v>-6.3124929852789529E-4</v>
      </c>
      <c r="I163" s="523">
        <f t="shared" si="148"/>
        <v>4.3516467491088069E-3</v>
      </c>
      <c r="J163" s="523">
        <f t="shared" si="148"/>
        <v>-1.9772622247057896E-3</v>
      </c>
      <c r="K163" s="523">
        <f t="shared" si="148"/>
        <v>1.6291835089714252E-4</v>
      </c>
      <c r="L163" s="523">
        <f t="shared" si="148"/>
        <v>-2.0611386380802207E-3</v>
      </c>
      <c r="M163" s="523">
        <f t="shared" si="148"/>
        <v>2.472836844315031E-3</v>
      </c>
      <c r="N163" s="523">
        <f t="shared" si="148"/>
        <v>-3.3774698359829748E-3</v>
      </c>
      <c r="O163" s="523">
        <f t="shared" si="148"/>
        <v>3.6201313622350541E-4</v>
      </c>
      <c r="P163" s="523">
        <f t="shared" si="148"/>
        <v>-1.1342703032375457E-3</v>
      </c>
      <c r="Q163" s="523">
        <f t="shared" si="148"/>
        <v>1.1115130785762639E-3</v>
      </c>
      <c r="R163" s="523">
        <f t="shared" si="148"/>
        <v>2.5611861402340228E-3</v>
      </c>
      <c r="S163" s="523">
        <f t="shared" si="148"/>
        <v>2.1635162041479666E-3</v>
      </c>
      <c r="T163" s="523">
        <f t="shared" si="149"/>
        <v>-3.1283707699887365E-3</v>
      </c>
      <c r="U163" s="523">
        <f t="shared" si="149"/>
        <v>2.1098470420252086E-3</v>
      </c>
      <c r="V163" s="523">
        <f t="shared" si="149"/>
        <v>-4.670267904881207E-4</v>
      </c>
      <c r="W163" s="523">
        <f t="shared" si="149"/>
        <v>1.7040045317424514E-3</v>
      </c>
      <c r="X163" s="523">
        <f t="shared" si="149"/>
        <v>2.6236375439835395E-3</v>
      </c>
      <c r="Y163" s="523"/>
      <c r="Z163" s="523"/>
      <c r="AA163" s="523"/>
      <c r="AB163" s="523"/>
    </row>
    <row r="164" spans="1:36" x14ac:dyDescent="0.2">
      <c r="A164" s="142" t="s">
        <v>36</v>
      </c>
      <c r="B164" s="143" t="s">
        <v>284</v>
      </c>
      <c r="C164" s="523"/>
      <c r="D164" s="523">
        <f t="shared" si="148"/>
        <v>9.4123969280714354E-4</v>
      </c>
      <c r="E164" s="523">
        <f t="shared" si="148"/>
        <v>-4.1106311723125843E-3</v>
      </c>
      <c r="F164" s="523">
        <f t="shared" si="148"/>
        <v>-1.9833667498844808E-3</v>
      </c>
      <c r="G164" s="523">
        <f t="shared" si="148"/>
        <v>2.7178651629753609E-3</v>
      </c>
      <c r="H164" s="523">
        <f t="shared" si="148"/>
        <v>2.0794881741311379E-3</v>
      </c>
      <c r="I164" s="523">
        <f t="shared" si="148"/>
        <v>-3.2971068183255156E-3</v>
      </c>
      <c r="J164" s="523">
        <f t="shared" si="148"/>
        <v>-2.9377717578855499E-4</v>
      </c>
      <c r="K164" s="523">
        <f t="shared" si="148"/>
        <v>4.0161442691694077E-5</v>
      </c>
      <c r="L164" s="523">
        <f t="shared" si="148"/>
        <v>-1.5330706472128774E-3</v>
      </c>
      <c r="M164" s="523">
        <f t="shared" si="148"/>
        <v>2.5092318675668502E-3</v>
      </c>
      <c r="N164" s="523">
        <f t="shared" si="148"/>
        <v>1.4322515206803886E-3</v>
      </c>
      <c r="O164" s="523">
        <f t="shared" si="148"/>
        <v>1.3682413609494904E-3</v>
      </c>
      <c r="P164" s="523">
        <f t="shared" si="148"/>
        <v>1.5078863077261388E-3</v>
      </c>
      <c r="Q164" s="523">
        <f t="shared" si="148"/>
        <v>5.4971854893394131E-4</v>
      </c>
      <c r="R164" s="523">
        <f t="shared" si="148"/>
        <v>3.8808400763738147E-4</v>
      </c>
      <c r="S164" s="523">
        <f t="shared" si="148"/>
        <v>3.1163276605381506E-3</v>
      </c>
      <c r="T164" s="523">
        <f t="shared" si="149"/>
        <v>-2.7219165829738993E-4</v>
      </c>
      <c r="U164" s="523">
        <f t="shared" si="149"/>
        <v>-2.8641751535123003E-4</v>
      </c>
      <c r="V164" s="523">
        <f t="shared" si="149"/>
        <v>-7.7438460351290114E-4</v>
      </c>
      <c r="W164" s="523">
        <f t="shared" si="149"/>
        <v>-2.107284055632117E-3</v>
      </c>
      <c r="X164" s="523">
        <f t="shared" si="149"/>
        <v>-1.6339793841661844E-3</v>
      </c>
      <c r="Y164" s="523"/>
      <c r="Z164" s="523"/>
      <c r="AA164" s="523"/>
      <c r="AB164" s="523"/>
    </row>
    <row r="165" spans="1:36" x14ac:dyDescent="0.2">
      <c r="A165" s="142" t="s">
        <v>37</v>
      </c>
      <c r="B165" s="53" t="s">
        <v>33</v>
      </c>
      <c r="C165" s="523"/>
      <c r="D165" s="523">
        <f t="shared" si="148"/>
        <v>-6.7000212479297648E-3</v>
      </c>
      <c r="E165" s="523">
        <f t="shared" si="148"/>
        <v>-3.566523569506742E-4</v>
      </c>
      <c r="F165" s="523">
        <f t="shared" si="148"/>
        <v>1.0045016533826771E-2</v>
      </c>
      <c r="G165" s="523">
        <f t="shared" si="148"/>
        <v>-7.7150805134977504E-3</v>
      </c>
      <c r="H165" s="523">
        <f t="shared" si="148"/>
        <v>-5.5998771356151915E-3</v>
      </c>
      <c r="I165" s="523">
        <f t="shared" si="148"/>
        <v>8.0006192586392477E-3</v>
      </c>
      <c r="J165" s="523">
        <f t="shared" si="148"/>
        <v>4.1609051836252638E-3</v>
      </c>
      <c r="K165" s="523">
        <f t="shared" si="148"/>
        <v>1.6536668928814051E-2</v>
      </c>
      <c r="L165" s="523">
        <f t="shared" si="148"/>
        <v>1.3129720413963522E-2</v>
      </c>
      <c r="M165" s="523">
        <f t="shared" si="148"/>
        <v>-2.3076415722235122E-2</v>
      </c>
      <c r="N165" s="523">
        <f t="shared" si="148"/>
        <v>-1.2892045539064515E-3</v>
      </c>
      <c r="O165" s="523">
        <f t="shared" si="148"/>
        <v>1.8744013315149004E-2</v>
      </c>
      <c r="P165" s="523">
        <f t="shared" si="148"/>
        <v>8.5478380719325991E-3</v>
      </c>
      <c r="Q165" s="523">
        <f t="shared" si="148"/>
        <v>1.4830528424023758E-3</v>
      </c>
      <c r="R165" s="523">
        <f t="shared" si="148"/>
        <v>-9.6939356994242051E-3</v>
      </c>
      <c r="S165" s="523">
        <f t="shared" ref="S165:S175" si="150">(S18/S$28*S136-R18/R$28*R136)/R$146</f>
        <v>1.1531253835646757E-2</v>
      </c>
      <c r="T165" s="523">
        <f t="shared" si="149"/>
        <v>1.5068623478949311E-2</v>
      </c>
      <c r="U165" s="523">
        <f t="shared" si="149"/>
        <v>5.7220792145932266E-3</v>
      </c>
      <c r="V165" s="523">
        <f t="shared" si="149"/>
        <v>3.3511987304793043E-3</v>
      </c>
      <c r="W165" s="523">
        <f t="shared" si="149"/>
        <v>2.2981373138894555E-2</v>
      </c>
      <c r="X165" s="523">
        <f t="shared" si="149"/>
        <v>3.5140296431835367E-2</v>
      </c>
      <c r="Y165" s="523"/>
      <c r="Z165" s="523"/>
      <c r="AA165" s="523"/>
      <c r="AB165" s="523"/>
    </row>
    <row r="166" spans="1:36" x14ac:dyDescent="0.2">
      <c r="A166" s="142" t="s">
        <v>38</v>
      </c>
      <c r="B166" s="143" t="s">
        <v>35</v>
      </c>
      <c r="C166" s="523"/>
      <c r="D166" s="523">
        <f t="shared" ref="D166:R166" si="151">(D19/D$28*D137-C19/C$28*C137)/C$146</f>
        <v>-4.2006126173300667E-3</v>
      </c>
      <c r="E166" s="523">
        <f t="shared" si="151"/>
        <v>-8.8953124716808476E-4</v>
      </c>
      <c r="F166" s="523">
        <f t="shared" si="151"/>
        <v>2.7169562919620019E-3</v>
      </c>
      <c r="G166" s="523">
        <f t="shared" si="151"/>
        <v>-5.7599605674575833E-4</v>
      </c>
      <c r="H166" s="523">
        <f t="shared" si="151"/>
        <v>-3.6538258045674113E-3</v>
      </c>
      <c r="I166" s="523">
        <f t="shared" si="151"/>
        <v>1.0629184949156119E-3</v>
      </c>
      <c r="J166" s="523">
        <f t="shared" si="151"/>
        <v>1.0554095093242434E-3</v>
      </c>
      <c r="K166" s="523">
        <f t="shared" si="151"/>
        <v>4.6436970497510614E-3</v>
      </c>
      <c r="L166" s="523">
        <f t="shared" si="151"/>
        <v>3.4907454569359994E-3</v>
      </c>
      <c r="M166" s="523">
        <f t="shared" si="151"/>
        <v>1.4199938400521549E-2</v>
      </c>
      <c r="N166" s="523">
        <f t="shared" si="151"/>
        <v>-2.0011570573148984E-3</v>
      </c>
      <c r="O166" s="523">
        <f t="shared" si="151"/>
        <v>-9.6411635864893565E-3</v>
      </c>
      <c r="P166" s="523">
        <f t="shared" si="151"/>
        <v>-1.520440672187665E-3</v>
      </c>
      <c r="Q166" s="523">
        <f t="shared" si="151"/>
        <v>-8.5199192673630192E-4</v>
      </c>
      <c r="R166" s="523">
        <f t="shared" si="151"/>
        <v>-2.8243247753804285E-4</v>
      </c>
      <c r="S166" s="523">
        <f t="shared" si="150"/>
        <v>2.3456326848791025E-3</v>
      </c>
      <c r="T166" s="523">
        <f t="shared" si="149"/>
        <v>2.3462979880290547E-4</v>
      </c>
      <c r="U166" s="523">
        <f t="shared" si="149"/>
        <v>-3.0539526835305047E-4</v>
      </c>
      <c r="V166" s="523">
        <f t="shared" si="149"/>
        <v>7.18045332809288E-4</v>
      </c>
      <c r="W166" s="523">
        <f t="shared" si="149"/>
        <v>5.5341650093697669E-3</v>
      </c>
      <c r="X166" s="523">
        <f t="shared" si="149"/>
        <v>6.7640630891742937E-3</v>
      </c>
      <c r="Y166" s="586"/>
      <c r="Z166" s="586"/>
      <c r="AA166" s="586"/>
      <c r="AB166" s="586"/>
    </row>
    <row r="167" spans="1:36" x14ac:dyDescent="0.2">
      <c r="A167" s="142" t="s">
        <v>40</v>
      </c>
      <c r="B167" s="143" t="s">
        <v>285</v>
      </c>
      <c r="C167" s="523"/>
      <c r="D167" s="523">
        <f t="shared" ref="D167:R167" si="152">(D20/D$28*D138-C20/C$28*C138)/C$146</f>
        <v>-1.1539343272999991E-3</v>
      </c>
      <c r="E167" s="523">
        <f t="shared" si="152"/>
        <v>-8.6559683900779797E-4</v>
      </c>
      <c r="F167" s="523">
        <f t="shared" si="152"/>
        <v>1.4632482107748983E-3</v>
      </c>
      <c r="G167" s="523">
        <f t="shared" si="152"/>
        <v>-2.0603194740624236E-3</v>
      </c>
      <c r="H167" s="523">
        <f t="shared" si="152"/>
        <v>-8.4761202015054917E-4</v>
      </c>
      <c r="I167" s="523">
        <f t="shared" si="152"/>
        <v>2.2611137395131338E-3</v>
      </c>
      <c r="J167" s="523">
        <f t="shared" si="152"/>
        <v>6.5129729338118112E-4</v>
      </c>
      <c r="K167" s="523">
        <f t="shared" si="152"/>
        <v>1.377980494729405E-3</v>
      </c>
      <c r="L167" s="523">
        <f t="shared" si="152"/>
        <v>1.3477039854992415E-3</v>
      </c>
      <c r="M167" s="523">
        <f t="shared" si="152"/>
        <v>1.1884457867488409E-2</v>
      </c>
      <c r="N167" s="523">
        <f t="shared" si="152"/>
        <v>-1.1454111805302026E-3</v>
      </c>
      <c r="O167" s="523">
        <f t="shared" si="152"/>
        <v>-8.036073857696566E-3</v>
      </c>
      <c r="P167" s="523">
        <f t="shared" si="152"/>
        <v>2.5158969438818296E-3</v>
      </c>
      <c r="Q167" s="523">
        <f t="shared" si="152"/>
        <v>3.3480900246253471E-3</v>
      </c>
      <c r="R167" s="523">
        <f t="shared" si="152"/>
        <v>-2.2485605842505886E-3</v>
      </c>
      <c r="S167" s="523">
        <f t="shared" si="150"/>
        <v>1.4413292537813472E-3</v>
      </c>
      <c r="T167" s="523">
        <f t="shared" si="149"/>
        <v>4.9598420476005211E-4</v>
      </c>
      <c r="U167" s="523">
        <f t="shared" si="149"/>
        <v>6.5928694038275108E-4</v>
      </c>
      <c r="V167" s="523">
        <f t="shared" si="149"/>
        <v>-1.1539189601867618E-3</v>
      </c>
      <c r="W167" s="523">
        <f t="shared" si="149"/>
        <v>2.4053113358590262E-3</v>
      </c>
      <c r="X167" s="523">
        <f t="shared" si="149"/>
        <v>4.1457094778994093E-3</v>
      </c>
      <c r="Y167" s="523"/>
      <c r="Z167" s="523"/>
      <c r="AA167" s="523"/>
      <c r="AB167" s="523"/>
    </row>
    <row r="168" spans="1:36" x14ac:dyDescent="0.2">
      <c r="A168" s="142" t="s">
        <v>286</v>
      </c>
      <c r="B168" s="143" t="s">
        <v>287</v>
      </c>
      <c r="C168" s="523"/>
      <c r="D168" s="523">
        <f t="shared" ref="D168:R168" si="153">(D21/D$28*D139-C21/C$28*C139)/C$146</f>
        <v>9.6585295360430566E-4</v>
      </c>
      <c r="E168" s="523">
        <f t="shared" si="153"/>
        <v>8.2143804856699761E-4</v>
      </c>
      <c r="F168" s="523">
        <f t="shared" si="153"/>
        <v>2.9846794896952497E-3</v>
      </c>
      <c r="G168" s="523">
        <f t="shared" si="153"/>
        <v>1.1987772018491635E-3</v>
      </c>
      <c r="H168" s="523">
        <f t="shared" si="153"/>
        <v>2.2348501916262082E-5</v>
      </c>
      <c r="I168" s="523">
        <f t="shared" si="153"/>
        <v>9.7867328989669237E-4</v>
      </c>
      <c r="J168" s="523">
        <f t="shared" si="153"/>
        <v>4.2021215524874981E-3</v>
      </c>
      <c r="K168" s="523">
        <f t="shared" si="153"/>
        <v>4.243968243661759E-3</v>
      </c>
      <c r="L168" s="523">
        <f t="shared" si="153"/>
        <v>-5.5981950713758976E-4</v>
      </c>
      <c r="M168" s="523">
        <f t="shared" si="153"/>
        <v>2.5018912895318005E-3</v>
      </c>
      <c r="N168" s="523">
        <f t="shared" si="153"/>
        <v>4.075758399881846E-3</v>
      </c>
      <c r="O168" s="523">
        <f t="shared" si="153"/>
        <v>1.6412326183193639E-2</v>
      </c>
      <c r="P168" s="523">
        <f t="shared" si="153"/>
        <v>6.403985268804444E-3</v>
      </c>
      <c r="Q168" s="523">
        <f t="shared" si="153"/>
        <v>4.1629325740173816E-3</v>
      </c>
      <c r="R168" s="523">
        <f t="shared" si="153"/>
        <v>1.4238944392180779E-2</v>
      </c>
      <c r="S168" s="523">
        <f t="shared" si="150"/>
        <v>-1.1933019688927198E-2</v>
      </c>
      <c r="T168" s="523">
        <f t="shared" si="149"/>
        <v>-1.7282525538291221E-2</v>
      </c>
      <c r="U168" s="523">
        <f t="shared" si="149"/>
        <v>1.8479530571953773E-4</v>
      </c>
      <c r="V168" s="523">
        <f t="shared" si="149"/>
        <v>1.3013594999583052E-3</v>
      </c>
      <c r="W168" s="523">
        <f t="shared" si="149"/>
        <v>-9.6684825143150618E-3</v>
      </c>
      <c r="X168" s="523">
        <f t="shared" si="149"/>
        <v>-1.0859344612150105E-2</v>
      </c>
      <c r="Y168" s="586"/>
      <c r="Z168" s="586"/>
      <c r="AA168" s="586"/>
      <c r="AB168" s="586"/>
    </row>
    <row r="169" spans="1:36" x14ac:dyDescent="0.2">
      <c r="A169" s="142" t="s">
        <v>288</v>
      </c>
      <c r="B169" s="53" t="s">
        <v>289</v>
      </c>
      <c r="C169" s="523"/>
      <c r="D169" s="523">
        <f t="shared" ref="D169:R169" si="154">(D22/D$28*D140-C22/C$28*C140)/C$146</f>
        <v>-2.8418775836584482E-5</v>
      </c>
      <c r="E169" s="523">
        <f t="shared" si="154"/>
        <v>5.0338834546322358E-4</v>
      </c>
      <c r="F169" s="523">
        <f t="shared" si="154"/>
        <v>4.9591461759305869E-4</v>
      </c>
      <c r="G169" s="523">
        <f t="shared" si="154"/>
        <v>-8.7099093883844089E-4</v>
      </c>
      <c r="H169" s="523">
        <f t="shared" si="154"/>
        <v>7.6784518601965928E-4</v>
      </c>
      <c r="I169" s="523">
        <f t="shared" si="154"/>
        <v>2.0674240149512624E-3</v>
      </c>
      <c r="J169" s="523">
        <f t="shared" si="154"/>
        <v>1.3386575513127798E-3</v>
      </c>
      <c r="K169" s="523">
        <f t="shared" si="154"/>
        <v>1.8387617712026583E-3</v>
      </c>
      <c r="L169" s="523">
        <f t="shared" si="154"/>
        <v>6.3015074076941922E-4</v>
      </c>
      <c r="M169" s="523">
        <f t="shared" si="154"/>
        <v>-3.8415133783198282E-5</v>
      </c>
      <c r="N169" s="523">
        <f t="shared" si="154"/>
        <v>1.9617275217980843E-3</v>
      </c>
      <c r="O169" s="523">
        <f t="shared" si="154"/>
        <v>8.7097648653531147E-4</v>
      </c>
      <c r="P169" s="523">
        <f t="shared" si="154"/>
        <v>2.3848411576389125E-4</v>
      </c>
      <c r="Q169" s="523">
        <f t="shared" si="154"/>
        <v>1.2809542249978614E-3</v>
      </c>
      <c r="R169" s="523">
        <f t="shared" si="154"/>
        <v>-1.3123222951555821E-3</v>
      </c>
      <c r="S169" s="523">
        <f t="shared" si="150"/>
        <v>9.6239767259332742E-4</v>
      </c>
      <c r="T169" s="523">
        <f t="shared" si="149"/>
        <v>1.1960621715014182E-3</v>
      </c>
      <c r="U169" s="523">
        <f t="shared" si="149"/>
        <v>-2.1470654133610783E-4</v>
      </c>
      <c r="V169" s="523">
        <f t="shared" si="149"/>
        <v>-7.1360255382118686E-4</v>
      </c>
      <c r="W169" s="523">
        <f t="shared" si="149"/>
        <v>-2.9598612949173654E-4</v>
      </c>
      <c r="X169" s="523">
        <f t="shared" si="149"/>
        <v>1.7462565491216302E-3</v>
      </c>
    </row>
    <row r="170" spans="1:36" x14ac:dyDescent="0.2">
      <c r="A170" s="142" t="s">
        <v>290</v>
      </c>
      <c r="B170" s="53" t="s">
        <v>39</v>
      </c>
      <c r="D170" s="523">
        <f t="shared" ref="D170:R170" si="155">(D23/D$28*D141-C23/C$28*C141)/C$146</f>
        <v>1.6342664294765319E-3</v>
      </c>
      <c r="E170" s="523">
        <f t="shared" si="155"/>
        <v>2.3944645386911954E-4</v>
      </c>
      <c r="F170" s="523">
        <f t="shared" si="155"/>
        <v>3.4629552071143961E-3</v>
      </c>
      <c r="G170" s="523">
        <f t="shared" si="155"/>
        <v>3.9356544300510506E-3</v>
      </c>
      <c r="H170" s="523">
        <f t="shared" si="155"/>
        <v>3.0611085434881931E-3</v>
      </c>
      <c r="I170" s="523">
        <f t="shared" si="155"/>
        <v>2.0259600819881839E-3</v>
      </c>
      <c r="J170" s="523">
        <f t="shared" si="155"/>
        <v>4.1357426092123432E-4</v>
      </c>
      <c r="K170" s="523">
        <f t="shared" si="155"/>
        <v>6.8547687679079976E-4</v>
      </c>
      <c r="L170" s="523">
        <f t="shared" si="155"/>
        <v>1.002202052997077E-3</v>
      </c>
      <c r="M170" s="523">
        <f t="shared" si="155"/>
        <v>-2.9993311903193806E-4</v>
      </c>
      <c r="N170" s="523">
        <f t="shared" si="155"/>
        <v>-1.7061918736463249E-3</v>
      </c>
      <c r="O170" s="523">
        <f t="shared" si="155"/>
        <v>-1.9149405077822281E-3</v>
      </c>
      <c r="P170" s="523">
        <f t="shared" si="155"/>
        <v>-1.2821025924269951E-3</v>
      </c>
      <c r="Q170" s="523">
        <f t="shared" si="155"/>
        <v>2.2270326105686204E-4</v>
      </c>
      <c r="R170" s="523">
        <f t="shared" si="155"/>
        <v>3.3266731778650426E-3</v>
      </c>
      <c r="S170" s="523">
        <f t="shared" si="150"/>
        <v>-1.1561836756488007E-3</v>
      </c>
      <c r="T170" s="523">
        <f t="shared" si="149"/>
        <v>1.6671636229656306E-3</v>
      </c>
      <c r="U170" s="523">
        <f t="shared" si="149"/>
        <v>-4.0278852373700272E-4</v>
      </c>
      <c r="V170" s="523">
        <f t="shared" si="149"/>
        <v>-1.0170867535930501E-3</v>
      </c>
      <c r="W170" s="523">
        <f t="shared" si="149"/>
        <v>1.9686255737708881E-4</v>
      </c>
      <c r="X170" s="523">
        <f t="shared" si="149"/>
        <v>9.8046999812535936E-4</v>
      </c>
    </row>
    <row r="171" spans="1:36" x14ac:dyDescent="0.2">
      <c r="A171" s="43"/>
      <c r="B171" s="115" t="s">
        <v>213</v>
      </c>
      <c r="D171" s="523">
        <f t="shared" ref="D171:R171" si="156">(D24/D$28*D142-C24/C$28*C142)/C$146</f>
        <v>1.5734891167199976E-3</v>
      </c>
      <c r="E171" s="523">
        <f t="shared" si="156"/>
        <v>6.4344300156422909E-3</v>
      </c>
      <c r="F171" s="523">
        <f t="shared" si="156"/>
        <v>-3.6889409235487222E-3</v>
      </c>
      <c r="G171" s="523">
        <f t="shared" si="156"/>
        <v>1.9826647540099654E-3</v>
      </c>
      <c r="H171" s="523">
        <f t="shared" si="156"/>
        <v>5.2546367984954634E-4</v>
      </c>
      <c r="I171" s="523">
        <f t="shared" si="156"/>
        <v>-4.4098752859084763E-3</v>
      </c>
      <c r="J171" s="523">
        <f t="shared" si="156"/>
        <v>-4.3147472277243297E-3</v>
      </c>
      <c r="K171" s="523">
        <f t="shared" si="156"/>
        <v>-4.1824149030767973E-4</v>
      </c>
      <c r="L171" s="523">
        <f t="shared" si="156"/>
        <v>1.7555974124458876E-3</v>
      </c>
      <c r="M171" s="523">
        <f t="shared" si="156"/>
        <v>2.534602546070209E-3</v>
      </c>
      <c r="N171" s="523">
        <f t="shared" si="156"/>
        <v>5.7774315083108918E-4</v>
      </c>
      <c r="O171" s="523">
        <f t="shared" si="156"/>
        <v>6.57501159417172E-3</v>
      </c>
      <c r="P171" s="523">
        <f t="shared" si="156"/>
        <v>-2.8538841285083174E-3</v>
      </c>
      <c r="Q171" s="523">
        <f t="shared" si="156"/>
        <v>-1.2996226604435189E-3</v>
      </c>
      <c r="R171" s="523">
        <f t="shared" si="156"/>
        <v>2.0438751526888296E-3</v>
      </c>
      <c r="S171" s="523">
        <f t="shared" si="150"/>
        <v>8.4470287294331585E-4</v>
      </c>
      <c r="T171" s="523">
        <f t="shared" si="149"/>
        <v>-1.4801053799226537E-3</v>
      </c>
      <c r="U171" s="523">
        <f t="shared" si="149"/>
        <v>-1.3153002572367835E-3</v>
      </c>
      <c r="V171" s="523">
        <f t="shared" si="149"/>
        <v>4.0934980947270299E-4</v>
      </c>
      <c r="W171" s="523">
        <f t="shared" si="149"/>
        <v>-1.9739614996473788E-3</v>
      </c>
      <c r="X171" s="523">
        <f t="shared" si="149"/>
        <v>-1.7162060228707516E-3</v>
      </c>
    </row>
    <row r="172" spans="1:36" s="65" customFormat="1" x14ac:dyDescent="0.2">
      <c r="A172" s="118"/>
      <c r="B172" s="117" t="s">
        <v>214</v>
      </c>
      <c r="D172" s="586">
        <f t="shared" ref="D172:R172" si="157">(D25/D$28*D143-C25/C$28*C143)/C$146</f>
        <v>1.4475443483962156E-3</v>
      </c>
      <c r="E172" s="586">
        <f t="shared" si="157"/>
        <v>-2.2893601605935159E-2</v>
      </c>
      <c r="F172" s="586">
        <f t="shared" si="157"/>
        <v>-1.9621395711008953E-2</v>
      </c>
      <c r="G172" s="586">
        <f t="shared" si="157"/>
        <v>2.0134100062092316E-2</v>
      </c>
      <c r="H172" s="586">
        <f t="shared" si="157"/>
        <v>6.408735792754032E-2</v>
      </c>
      <c r="I172" s="586">
        <f t="shared" si="157"/>
        <v>3.2936313055498913E-2</v>
      </c>
      <c r="J172" s="586">
        <f t="shared" si="157"/>
        <v>1.7663395809977805E-2</v>
      </c>
      <c r="K172" s="586">
        <f t="shared" si="157"/>
        <v>6.1223493640148265E-2</v>
      </c>
      <c r="L172" s="586">
        <f t="shared" si="157"/>
        <v>2.0734652402768683E-3</v>
      </c>
      <c r="M172" s="586">
        <f t="shared" si="157"/>
        <v>9.4525294559391244E-3</v>
      </c>
      <c r="N172" s="586">
        <f t="shared" si="157"/>
        <v>8.1097230885808693E-3</v>
      </c>
      <c r="O172" s="586">
        <f t="shared" si="157"/>
        <v>6.095265411981847E-2</v>
      </c>
      <c r="P172" s="586">
        <f t="shared" si="157"/>
        <v>6.4452487996615779E-2</v>
      </c>
      <c r="Q172" s="586">
        <f t="shared" si="157"/>
        <v>2.8208853074046927E-2</v>
      </c>
      <c r="R172" s="586">
        <f t="shared" si="157"/>
        <v>5.5876922612909753E-2</v>
      </c>
      <c r="S172" s="586">
        <f t="shared" si="150"/>
        <v>5.2189448968397223E-2</v>
      </c>
      <c r="T172" s="586">
        <f t="shared" si="149"/>
        <v>-2.1294848330154086E-2</v>
      </c>
      <c r="U172" s="586">
        <f t="shared" si="149"/>
        <v>-8.2440309450840226E-3</v>
      </c>
      <c r="V172" s="586">
        <f t="shared" si="149"/>
        <v>-2.7993252007895306E-2</v>
      </c>
      <c r="W172" s="586">
        <f t="shared" si="149"/>
        <v>-1.7090235082425381E-2</v>
      </c>
      <c r="X172" s="586">
        <f t="shared" si="149"/>
        <v>1.0439007155917371E-2</v>
      </c>
    </row>
    <row r="173" spans="1:36" x14ac:dyDescent="0.2">
      <c r="A173" s="43"/>
      <c r="B173" s="115" t="s">
        <v>215</v>
      </c>
      <c r="D173" s="523">
        <f t="shared" ref="D173:R173" si="158">(D26/D$28*D144-C26/C$28*C144)/C$146</f>
        <v>-5.6088855649523445E-3</v>
      </c>
      <c r="E173" s="523">
        <f t="shared" si="158"/>
        <v>-1.0481430859614244E-2</v>
      </c>
      <c r="F173" s="523">
        <f t="shared" si="158"/>
        <v>3.6476109607045614E-3</v>
      </c>
      <c r="G173" s="523">
        <f t="shared" si="158"/>
        <v>1.4145530671488512E-2</v>
      </c>
      <c r="H173" s="523">
        <f t="shared" si="158"/>
        <v>1.3836442262377319E-2</v>
      </c>
      <c r="I173" s="523">
        <f t="shared" si="158"/>
        <v>-7.1257050324556722E-3</v>
      </c>
      <c r="J173" s="523">
        <f t="shared" si="158"/>
        <v>1.2598109128515399E-3</v>
      </c>
      <c r="K173" s="523">
        <f t="shared" si="158"/>
        <v>1.4826534337332923E-2</v>
      </c>
      <c r="L173" s="523">
        <f t="shared" si="158"/>
        <v>-4.3013655166908686E-3</v>
      </c>
      <c r="M173" s="523">
        <f t="shared" si="158"/>
        <v>3.367782914939691E-3</v>
      </c>
      <c r="N173" s="523">
        <f t="shared" si="158"/>
        <v>5.9825527307009671E-3</v>
      </c>
      <c r="O173" s="523">
        <f t="shared" si="158"/>
        <v>1.9966455234050752E-2</v>
      </c>
      <c r="P173" s="523">
        <f t="shared" si="158"/>
        <v>6.6571393244722974E-3</v>
      </c>
      <c r="Q173" s="523">
        <f t="shared" si="158"/>
        <v>1.0796924829365756E-2</v>
      </c>
      <c r="R173" s="523">
        <f t="shared" si="158"/>
        <v>8.9371408658506894E-3</v>
      </c>
      <c r="S173" s="523">
        <f t="shared" si="150"/>
        <v>2.0626394150016335E-3</v>
      </c>
      <c r="T173" s="523">
        <f t="shared" si="149"/>
        <v>-4.4041838741654143E-4</v>
      </c>
      <c r="U173" s="523">
        <f t="shared" si="149"/>
        <v>-4.8720688883609206E-3</v>
      </c>
      <c r="V173" s="523">
        <f t="shared" si="149"/>
        <v>-9.8655561991149998E-3</v>
      </c>
      <c r="W173" s="523">
        <f t="shared" si="149"/>
        <v>3.4969706368916144E-3</v>
      </c>
      <c r="X173" s="523">
        <f t="shared" si="149"/>
        <v>3.4615484705353525E-3</v>
      </c>
    </row>
    <row r="174" spans="1:36" x14ac:dyDescent="0.2">
      <c r="A174" s="43"/>
      <c r="B174" s="115" t="s">
        <v>216</v>
      </c>
      <c r="D174" s="523">
        <f t="shared" ref="D174:R174" si="159">(D27/D$28*D145-C27/C$28*C145)/C$146</f>
        <v>5.2360693541632477E-3</v>
      </c>
      <c r="E174" s="523">
        <f t="shared" si="159"/>
        <v>3.964736411383867E-3</v>
      </c>
      <c r="F174" s="523">
        <f t="shared" si="159"/>
        <v>-1.6941470494081238E-4</v>
      </c>
      <c r="G174" s="523">
        <f t="shared" si="159"/>
        <v>7.7866156737400622E-5</v>
      </c>
      <c r="H174" s="523">
        <f t="shared" si="159"/>
        <v>-1.9984400234216758E-3</v>
      </c>
      <c r="I174" s="523">
        <f t="shared" si="159"/>
        <v>2.1159106427054799E-3</v>
      </c>
      <c r="J174" s="523">
        <f t="shared" si="159"/>
        <v>-7.5415668421180448E-4</v>
      </c>
      <c r="K174" s="523">
        <f t="shared" si="159"/>
        <v>-3.1683095162573544E-3</v>
      </c>
      <c r="L174" s="523">
        <f t="shared" si="159"/>
        <v>-6.1504305383053813E-3</v>
      </c>
      <c r="M174" s="523">
        <f t="shared" si="159"/>
        <v>5.8999029704019977E-3</v>
      </c>
      <c r="N174" s="523">
        <f t="shared" si="159"/>
        <v>3.633780971825372E-3</v>
      </c>
      <c r="O174" s="523">
        <f t="shared" si="159"/>
        <v>2.6518476337122437E-4</v>
      </c>
      <c r="P174" s="523">
        <f t="shared" si="159"/>
        <v>-1.6315493272097655E-3</v>
      </c>
      <c r="Q174" s="523">
        <f t="shared" si="159"/>
        <v>-2.1726166609296267E-4</v>
      </c>
      <c r="R174" s="523">
        <f t="shared" si="159"/>
        <v>-1.1406558334580237E-2</v>
      </c>
      <c r="S174" s="523">
        <f t="shared" si="150"/>
        <v>-9.3411668587803625E-4</v>
      </c>
      <c r="T174" s="523">
        <f t="shared" si="149"/>
        <v>1.2535398716598973E-2</v>
      </c>
      <c r="U174" s="523">
        <f t="shared" si="149"/>
        <v>-5.7821059035751124E-3</v>
      </c>
      <c r="V174" s="523">
        <f t="shared" si="149"/>
        <v>1.8725646239123673E-3</v>
      </c>
      <c r="W174" s="523">
        <f t="shared" si="149"/>
        <v>-3.9017073016139221E-3</v>
      </c>
      <c r="X174" s="523">
        <f t="shared" si="149"/>
        <v>7.236250756288443E-3</v>
      </c>
    </row>
    <row r="175" spans="1:36" s="263" customFormat="1" ht="19.5" customHeight="1" x14ac:dyDescent="0.2">
      <c r="A175" s="587"/>
      <c r="B175" s="588" t="s">
        <v>217</v>
      </c>
      <c r="C175" s="599"/>
      <c r="D175" s="600">
        <f t="shared" ref="D175:R175" si="160">(D28/D$28*D146-C28/C$28*C146)/C$146</f>
        <v>1.0747349883168705E-3</v>
      </c>
      <c r="E175" s="600">
        <f t="shared" si="160"/>
        <v>-2.9410321752533379E-2</v>
      </c>
      <c r="F175" s="600">
        <f t="shared" si="160"/>
        <v>-1.6143245062138989E-2</v>
      </c>
      <c r="G175" s="600">
        <f t="shared" si="160"/>
        <v>3.4357495003513261E-2</v>
      </c>
      <c r="H175" s="600">
        <f t="shared" si="160"/>
        <v>7.5925379598242207E-2</v>
      </c>
      <c r="I175" s="600">
        <f t="shared" si="160"/>
        <v>2.7926518501461814E-2</v>
      </c>
      <c r="J175" s="600">
        <f t="shared" si="160"/>
        <v>1.816900818778025E-2</v>
      </c>
      <c r="K175" s="600">
        <f t="shared" si="160"/>
        <v>7.2881700551643461E-2</v>
      </c>
      <c r="L175" s="600">
        <f t="shared" si="160"/>
        <v>-8.3783436964490511E-3</v>
      </c>
      <c r="M175" s="600">
        <f t="shared" si="160"/>
        <v>1.8720220705957871E-2</v>
      </c>
      <c r="N175" s="600">
        <f t="shared" si="160"/>
        <v>1.7726078596878029E-2</v>
      </c>
      <c r="O175" s="600">
        <f t="shared" si="160"/>
        <v>8.1184304796644152E-2</v>
      </c>
      <c r="P175" s="600">
        <f t="shared" si="160"/>
        <v>6.9478115480045885E-2</v>
      </c>
      <c r="Q175" s="600">
        <f t="shared" si="160"/>
        <v>3.8788499717478608E-2</v>
      </c>
      <c r="R175" s="600">
        <f t="shared" si="160"/>
        <v>5.3407458302481843E-2</v>
      </c>
      <c r="S175" s="600">
        <f t="shared" si="150"/>
        <v>5.3317965531286073E-2</v>
      </c>
      <c r="T175" s="600">
        <f t="shared" si="149"/>
        <v>-9.1998212751317303E-3</v>
      </c>
      <c r="U175" s="600">
        <f t="shared" si="149"/>
        <v>-1.8898205737020002E-2</v>
      </c>
      <c r="V175" s="600">
        <f t="shared" si="149"/>
        <v>-3.5986254453620817E-2</v>
      </c>
      <c r="W175" s="600">
        <f t="shared" si="149"/>
        <v>-1.7494975451151619E-2</v>
      </c>
      <c r="X175" s="600">
        <f t="shared" si="149"/>
        <v>2.1136823536298335E-2</v>
      </c>
    </row>
    <row r="176" spans="1:36" s="22" customFormat="1" ht="20.100000000000001" customHeight="1" x14ac:dyDescent="0.2">
      <c r="A176" s="148" t="s">
        <v>291</v>
      </c>
      <c r="B176" s="126"/>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09"/>
      <c r="Z176" s="109"/>
      <c r="AA176" s="109"/>
      <c r="AB176" s="109"/>
      <c r="AC176" s="109"/>
      <c r="AD176" s="109"/>
      <c r="AE176" s="109"/>
      <c r="AF176" s="109"/>
      <c r="AG176" s="109"/>
      <c r="AH176" s="109"/>
      <c r="AI176" s="109"/>
      <c r="AJ176" s="109"/>
    </row>
  </sheetData>
  <pageMargins left="0.74803149606299202" right="0.74803149606299202" top="0.98425196850393704" bottom="0.98425196850393704" header="0.511811023622047" footer="0.511811023622047"/>
  <pageSetup scale="50" fitToHeight="3" orientation="landscape" r:id="rId1"/>
  <headerFooter alignWithMargins="0"/>
  <rowBreaks count="5" manualBreakCount="5">
    <brk id="30" max="23" man="1"/>
    <brk id="60" max="23" man="1"/>
    <brk id="89" max="23" man="1"/>
    <brk id="118" max="23" man="1"/>
    <brk id="147"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6" tint="0.79998168889431442"/>
  </sheetPr>
  <dimension ref="A1:AL115"/>
  <sheetViews>
    <sheetView view="pageBreakPreview" zoomScale="90" zoomScaleNormal="80" zoomScaleSheetLayoutView="90" workbookViewId="0">
      <pane xSplit="2" topLeftCell="C1" activePane="topRight" state="frozen"/>
      <selection activeCell="D107" sqref="D107"/>
      <selection pane="topRight" activeCell="A2" sqref="A2"/>
    </sheetView>
  </sheetViews>
  <sheetFormatPr defaultRowHeight="12.75" x14ac:dyDescent="0.2"/>
  <cols>
    <col min="1" max="1" width="4.140625" style="1" customWidth="1"/>
    <col min="2" max="2" width="40.28515625" customWidth="1"/>
    <col min="3" max="17" width="9.28515625" customWidth="1"/>
  </cols>
  <sheetData>
    <row r="1" spans="1:37" s="22" customFormat="1" ht="24.95" customHeight="1" x14ac:dyDescent="0.2">
      <c r="A1" s="48" t="str">
        <f>Index!A16</f>
        <v>Table 2i     Palau constant price GDP(P) production by institutional sector, FY2000-FY2021</v>
      </c>
      <c r="R1"/>
      <c r="S1"/>
      <c r="T1"/>
      <c r="U1"/>
      <c r="V1"/>
      <c r="W1"/>
      <c r="X1"/>
      <c r="Y1"/>
      <c r="Z1"/>
    </row>
    <row r="2" spans="1:37" s="75" customFormat="1" ht="20.100000000000001" customHeight="1" x14ac:dyDescent="0.2">
      <c r="A2" s="596" t="s">
        <v>2816</v>
      </c>
      <c r="B2" s="70"/>
      <c r="C2" s="33" t="str">
        <f>NAgni!C2</f>
        <v>FY00</v>
      </c>
      <c r="D2" s="33" t="str">
        <f>NAgni!D2</f>
        <v>FY01</v>
      </c>
      <c r="E2" s="33" t="str">
        <f>NAgni!E2</f>
        <v>FY02</v>
      </c>
      <c r="F2" s="33" t="str">
        <f>NAgni!F2</f>
        <v>FY03</v>
      </c>
      <c r="G2" s="33" t="str">
        <f>NAgni!G2</f>
        <v>FY04</v>
      </c>
      <c r="H2" s="33" t="str">
        <f>NAgni!H2</f>
        <v>FY05</v>
      </c>
      <c r="I2" s="33" t="str">
        <f>NAgni!I2</f>
        <v>FY06</v>
      </c>
      <c r="J2" s="33" t="str">
        <f>NAgni!J2</f>
        <v>FY07</v>
      </c>
      <c r="K2" s="33" t="str">
        <f>NAgni!K2</f>
        <v>FY08</v>
      </c>
      <c r="L2" s="33" t="str">
        <f>NAgni!L2</f>
        <v>FY09</v>
      </c>
      <c r="M2" s="33" t="str">
        <f>NAgni!M2</f>
        <v>FY10</v>
      </c>
      <c r="N2" s="33" t="str">
        <f>NAgni!N2</f>
        <v>FY11</v>
      </c>
      <c r="O2" s="33" t="str">
        <f>NAgni!O2</f>
        <v>FY12</v>
      </c>
      <c r="P2" s="33" t="str">
        <f>NAgni!P2</f>
        <v>FY13</v>
      </c>
      <c r="Q2" s="33" t="str">
        <f>NAgni!Q2</f>
        <v>FY14</v>
      </c>
      <c r="R2" s="33" t="str">
        <f>NAgni!R2</f>
        <v>FY15</v>
      </c>
      <c r="S2" s="33" t="str">
        <f>NAgni!S2</f>
        <v>FY16</v>
      </c>
      <c r="T2" s="33" t="str">
        <f>NAgni!T2</f>
        <v>FY17</v>
      </c>
      <c r="U2" s="33" t="str">
        <f>NAgni!U2</f>
        <v>FY18</v>
      </c>
      <c r="V2" s="33" t="str">
        <f>NAgni!V2</f>
        <v>FY19</v>
      </c>
      <c r="W2" s="33" t="str">
        <f>NAgni!W2</f>
        <v>FY20</v>
      </c>
      <c r="X2" s="33" t="str">
        <f>NAgni!X2</f>
        <v>FY21</v>
      </c>
      <c r="Y2" s="33" t="str">
        <f>NAgni!Y2</f>
        <v>FY22</v>
      </c>
      <c r="Z2" s="33" t="str">
        <f>NAgni!Z2</f>
        <v>FY23</v>
      </c>
      <c r="AA2" s="33" t="str">
        <f>NAgni!AA2</f>
        <v>FY24</v>
      </c>
      <c r="AB2" s="33" t="str">
        <f>NAgni!AB2</f>
        <v>FY25</v>
      </c>
      <c r="AC2" s="33" t="str">
        <f>NAgni!AC2</f>
        <v>FY26</v>
      </c>
      <c r="AD2" s="33" t="str">
        <f>NAgni!AD2</f>
        <v>FY27</v>
      </c>
      <c r="AE2" s="33" t="str">
        <f>NAgni!AE2</f>
        <v>FY28</v>
      </c>
      <c r="AF2" s="33" t="str">
        <f>NAgni!AF2</f>
        <v>FY29</v>
      </c>
      <c r="AG2" s="33" t="str">
        <f>NAgni!AG2</f>
        <v>FY30</v>
      </c>
      <c r="AH2" s="33" t="str">
        <f>NAgni!AH2</f>
        <v>FY31</v>
      </c>
      <c r="AI2" s="33" t="str">
        <f>NAgni!AI2</f>
        <v>FY32</v>
      </c>
      <c r="AJ2" s="33" t="str">
        <f>NAgni!AJ2</f>
        <v>FY33</v>
      </c>
      <c r="AK2" s="33"/>
    </row>
    <row r="3" spans="1:37" ht="20.100000000000001" customHeight="1" x14ac:dyDescent="0.2">
      <c r="A3" s="43">
        <v>1.1000000000000001</v>
      </c>
      <c r="B3" s="53" t="s">
        <v>56</v>
      </c>
      <c r="C3" s="68">
        <v>95.844546875000006</v>
      </c>
      <c r="D3" s="68">
        <v>107.29522656250001</v>
      </c>
      <c r="E3" s="68">
        <v>117.75819531250001</v>
      </c>
      <c r="F3" s="68">
        <v>107.75477343750001</v>
      </c>
      <c r="G3" s="68">
        <v>111.986515625</v>
      </c>
      <c r="H3" s="68">
        <v>120.3319140625</v>
      </c>
      <c r="I3" s="68">
        <v>114.94807031249999</v>
      </c>
      <c r="J3" s="68">
        <v>117.13921875</v>
      </c>
      <c r="K3" s="68">
        <v>105.34944531249999</v>
      </c>
      <c r="L3" s="68">
        <v>97.478742187500004</v>
      </c>
      <c r="M3" s="68">
        <v>98.507085937499994</v>
      </c>
      <c r="N3" s="68">
        <v>109.0373984375</v>
      </c>
      <c r="O3" s="68">
        <v>114.42565625</v>
      </c>
      <c r="P3" s="68">
        <v>111.5761796875</v>
      </c>
      <c r="Q3" s="68">
        <v>119.31728124999999</v>
      </c>
      <c r="R3" s="68">
        <v>139.28462500000001</v>
      </c>
      <c r="S3" s="68">
        <v>140.03975</v>
      </c>
      <c r="T3" s="68">
        <v>132.45365624999999</v>
      </c>
      <c r="U3" s="68">
        <v>130.4511640625</v>
      </c>
      <c r="V3" s="68">
        <v>128.32946093749999</v>
      </c>
      <c r="W3" s="68">
        <v>105.3096484375</v>
      </c>
      <c r="X3" s="68">
        <v>82.565531250000006</v>
      </c>
    </row>
    <row r="4" spans="1:37" x14ac:dyDescent="0.2">
      <c r="A4" s="43">
        <v>1.2</v>
      </c>
      <c r="B4" s="53" t="s">
        <v>15</v>
      </c>
      <c r="C4" s="68">
        <v>10.4306806640625</v>
      </c>
      <c r="D4" s="68">
        <v>9.059421875</v>
      </c>
      <c r="E4" s="68">
        <v>8.8012646484375008</v>
      </c>
      <c r="F4" s="68">
        <v>8.6673427734375004</v>
      </c>
      <c r="G4" s="68">
        <v>9.8542177734374992</v>
      </c>
      <c r="H4" s="68">
        <v>8.8311708984375006</v>
      </c>
      <c r="I4" s="68">
        <v>10.718632812499999</v>
      </c>
      <c r="J4" s="68">
        <v>10.2633818359375</v>
      </c>
      <c r="K4" s="68">
        <v>11.138126953124999</v>
      </c>
      <c r="L4" s="68">
        <v>9.6312744140624993</v>
      </c>
      <c r="M4" s="68">
        <v>9.6437822265625002</v>
      </c>
      <c r="N4" s="68">
        <v>10.099883789062501</v>
      </c>
      <c r="O4" s="68">
        <v>11.011434570312501</v>
      </c>
      <c r="P4" s="68">
        <v>10.486209960937501</v>
      </c>
      <c r="Q4" s="68">
        <v>10.4052021484375</v>
      </c>
      <c r="R4" s="68">
        <v>12.935977539062501</v>
      </c>
      <c r="S4" s="68">
        <v>15.251670898437499</v>
      </c>
      <c r="T4" s="68">
        <v>13.197771484375</v>
      </c>
      <c r="U4" s="68">
        <v>16.729240234374998</v>
      </c>
      <c r="V4" s="68">
        <v>22.60046484375</v>
      </c>
      <c r="W4" s="68">
        <v>25.388957031250001</v>
      </c>
      <c r="X4" s="68">
        <v>20.883494140625</v>
      </c>
    </row>
    <row r="5" spans="1:37" x14ac:dyDescent="0.2">
      <c r="A5" s="43" t="s">
        <v>296</v>
      </c>
      <c r="B5" s="53" t="s">
        <v>292</v>
      </c>
      <c r="C5" s="68">
        <v>15.2294326171875</v>
      </c>
      <c r="D5" s="68">
        <v>14.519873046875</v>
      </c>
      <c r="E5" s="68">
        <v>10.862004882812499</v>
      </c>
      <c r="F5" s="68">
        <v>11.8442119140625</v>
      </c>
      <c r="G5" s="68">
        <v>10.9297412109375</v>
      </c>
      <c r="H5" s="68">
        <v>11.026578125</v>
      </c>
      <c r="I5" s="68">
        <v>15.27543359375</v>
      </c>
      <c r="J5" s="68">
        <v>16.616242187499999</v>
      </c>
      <c r="K5" s="68">
        <v>13.4433671875</v>
      </c>
      <c r="L5" s="68">
        <v>10.430654296875</v>
      </c>
      <c r="M5" s="68">
        <v>9.1938593750000006</v>
      </c>
      <c r="N5" s="68">
        <v>7.2829956054687504</v>
      </c>
      <c r="O5" s="68">
        <v>3.5281994628906248</v>
      </c>
      <c r="P5" s="68">
        <v>5.5792646484375004</v>
      </c>
      <c r="Q5" s="68">
        <v>6.1093911132812497</v>
      </c>
      <c r="R5" s="68">
        <v>6.3049936523437502</v>
      </c>
      <c r="S5" s="68">
        <v>6.4616186523437502</v>
      </c>
      <c r="T5" s="68">
        <v>6.5648027343750002</v>
      </c>
      <c r="U5" s="68">
        <v>6.5738979492187504</v>
      </c>
      <c r="V5" s="68">
        <v>6.5623623046875004</v>
      </c>
      <c r="W5" s="68">
        <v>6.3718613281250001</v>
      </c>
      <c r="X5" s="68">
        <v>5.5872241210937501</v>
      </c>
    </row>
    <row r="6" spans="1:37" x14ac:dyDescent="0.2">
      <c r="A6" s="43" t="s">
        <v>297</v>
      </c>
      <c r="B6" s="53" t="s">
        <v>537</v>
      </c>
      <c r="C6" s="68">
        <v>1.505819091796875</v>
      </c>
      <c r="D6" s="68">
        <v>1.9445028076171875</v>
      </c>
      <c r="E6" s="68">
        <v>2.5571953125000002</v>
      </c>
      <c r="F6" s="68">
        <v>2.4843295898437501</v>
      </c>
      <c r="G6" s="68">
        <v>2.46951708984375</v>
      </c>
      <c r="H6" s="68">
        <v>3.4314382324218751</v>
      </c>
      <c r="I6" s="68">
        <v>3.3104187011718751</v>
      </c>
      <c r="J6" s="68">
        <v>2.91825439453125</v>
      </c>
      <c r="K6" s="68">
        <v>2.28586474609375</v>
      </c>
      <c r="L6" s="68">
        <v>2.2351604003906251</v>
      </c>
      <c r="M6" s="68">
        <v>2.5578957519531249</v>
      </c>
      <c r="N6" s="68">
        <v>2.466395751953125</v>
      </c>
      <c r="O6" s="68">
        <v>2.311732666015625</v>
      </c>
      <c r="P6" s="68">
        <v>2.297871337890625</v>
      </c>
      <c r="Q6" s="68">
        <v>2.0788937988281249</v>
      </c>
      <c r="R6" s="68">
        <v>2.0959655761718752</v>
      </c>
      <c r="S6" s="68">
        <v>2.1126604003906251</v>
      </c>
      <c r="T6" s="68">
        <v>2.3019963378906252</v>
      </c>
      <c r="U6" s="68">
        <v>2.4839721679687501</v>
      </c>
      <c r="V6" s="68">
        <v>2.694017578125</v>
      </c>
      <c r="W6" s="68">
        <v>2.8991115722656251</v>
      </c>
      <c r="X6" s="68">
        <v>3.0099448242187501</v>
      </c>
    </row>
    <row r="7" spans="1:37" x14ac:dyDescent="0.2">
      <c r="A7" s="43" t="s">
        <v>66</v>
      </c>
      <c r="B7" s="53" t="s">
        <v>293</v>
      </c>
      <c r="C7" s="68">
        <v>50.6178515625</v>
      </c>
      <c r="D7" s="68">
        <v>52.666703124999998</v>
      </c>
      <c r="E7" s="68">
        <v>53.025062499999997</v>
      </c>
      <c r="F7" s="68">
        <v>54.420386718750002</v>
      </c>
      <c r="G7" s="68">
        <v>54.778933593749997</v>
      </c>
      <c r="H7" s="68">
        <v>50.501867187499997</v>
      </c>
      <c r="I7" s="68">
        <v>50.295667968750003</v>
      </c>
      <c r="J7" s="68">
        <v>50.520824218750001</v>
      </c>
      <c r="K7" s="68">
        <v>49.959218749999998</v>
      </c>
      <c r="L7" s="68">
        <v>48.633847656249998</v>
      </c>
      <c r="M7" s="68">
        <v>44.378152343750003</v>
      </c>
      <c r="N7" s="68">
        <v>44.449242187499998</v>
      </c>
      <c r="O7" s="68">
        <v>43.783671875000003</v>
      </c>
      <c r="P7" s="68">
        <v>42.780148437500003</v>
      </c>
      <c r="Q7" s="68">
        <v>42.78616796875</v>
      </c>
      <c r="R7" s="68">
        <v>42.254378906249997</v>
      </c>
      <c r="S7" s="68">
        <v>42.71749609375</v>
      </c>
      <c r="T7" s="68">
        <v>43.895597656249997</v>
      </c>
      <c r="U7" s="68">
        <v>45.74630078125</v>
      </c>
      <c r="V7" s="68">
        <v>45.540960937500003</v>
      </c>
      <c r="W7" s="68">
        <v>45.532406250000001</v>
      </c>
      <c r="X7" s="68">
        <v>43.555546874999997</v>
      </c>
    </row>
    <row r="8" spans="1:37" x14ac:dyDescent="0.2">
      <c r="A8" s="43" t="s">
        <v>67</v>
      </c>
      <c r="B8" s="53" t="s">
        <v>16</v>
      </c>
      <c r="C8" s="68">
        <v>10.262783203125</v>
      </c>
      <c r="D8" s="68">
        <v>10.3669150390625</v>
      </c>
      <c r="E8" s="68">
        <v>11.844424804687501</v>
      </c>
      <c r="F8" s="68">
        <v>11.1833037109375</v>
      </c>
      <c r="G8" s="68">
        <v>11.500867187500001</v>
      </c>
      <c r="H8" s="68">
        <v>11.035246093750001</v>
      </c>
      <c r="I8" s="68">
        <v>12.19400390625</v>
      </c>
      <c r="J8" s="68">
        <v>11.5946552734375</v>
      </c>
      <c r="K8" s="68">
        <v>11.66984375</v>
      </c>
      <c r="L8" s="68">
        <v>11.891701171875001</v>
      </c>
      <c r="M8" s="68">
        <v>12.0294033203125</v>
      </c>
      <c r="N8" s="68">
        <v>10.483506835937501</v>
      </c>
      <c r="O8" s="68">
        <v>10.1971416015625</v>
      </c>
      <c r="P8" s="68">
        <v>10.056126953125</v>
      </c>
      <c r="Q8" s="68">
        <v>9.2660214843750008</v>
      </c>
      <c r="R8" s="68">
        <v>7.6461054687500001</v>
      </c>
      <c r="S8" s="68">
        <v>8.1290976562499999</v>
      </c>
      <c r="T8" s="68">
        <v>7.2372905273437498</v>
      </c>
      <c r="U8" s="68">
        <v>7.2440136718749999</v>
      </c>
      <c r="V8" s="68">
        <v>7.3502036132812503</v>
      </c>
      <c r="W8" s="68">
        <v>7.8920566406250003</v>
      </c>
      <c r="X8" s="68">
        <v>10.8356513671875</v>
      </c>
    </row>
    <row r="9" spans="1:37" x14ac:dyDescent="0.2">
      <c r="A9" s="43" t="s">
        <v>68</v>
      </c>
      <c r="B9" s="53" t="s">
        <v>294</v>
      </c>
      <c r="C9" s="68">
        <v>6.6221352539062499</v>
      </c>
      <c r="D9" s="68">
        <v>7.4636826171874997</v>
      </c>
      <c r="E9" s="68">
        <v>8.0452622070312501</v>
      </c>
      <c r="F9" s="68">
        <v>7.5651406249999997</v>
      </c>
      <c r="G9" s="68">
        <v>7.4191533203124997</v>
      </c>
      <c r="H9" s="68">
        <v>7.7037255859374998</v>
      </c>
      <c r="I9" s="68">
        <v>8.4456396484374991</v>
      </c>
      <c r="J9" s="68">
        <v>9.2726220703125009</v>
      </c>
      <c r="K9" s="68">
        <v>9.3404228515625007</v>
      </c>
      <c r="L9" s="68">
        <v>9.2573789062500005</v>
      </c>
      <c r="M9" s="68">
        <v>9.4217968750000001</v>
      </c>
      <c r="N9" s="68">
        <v>9.1030732421875005</v>
      </c>
      <c r="O9" s="68">
        <v>9.1581406249999997</v>
      </c>
      <c r="P9" s="68">
        <v>9.7359736328125006</v>
      </c>
      <c r="Q9" s="68">
        <v>10.2060478515625</v>
      </c>
      <c r="R9" s="68">
        <v>10.745837890624999</v>
      </c>
      <c r="S9" s="68">
        <v>11.5720283203125</v>
      </c>
      <c r="T9" s="68">
        <v>12.0984560546875</v>
      </c>
      <c r="U9" s="68">
        <v>11.852849609374999</v>
      </c>
      <c r="V9" s="68">
        <v>12.04945703125</v>
      </c>
      <c r="W9" s="68">
        <v>12.1958203125</v>
      </c>
      <c r="X9" s="68">
        <v>11.663167968750001</v>
      </c>
    </row>
    <row r="10" spans="1:37" x14ac:dyDescent="0.2">
      <c r="A10" s="254" t="s">
        <v>575</v>
      </c>
      <c r="B10" s="255" t="s">
        <v>576</v>
      </c>
      <c r="C10" s="68">
        <v>0.5256567993164063</v>
      </c>
      <c r="D10" s="68">
        <v>0.54722705078125</v>
      </c>
      <c r="E10" s="68">
        <v>0.64494598388671875</v>
      </c>
      <c r="F10" s="68">
        <v>0.7217481079101562</v>
      </c>
      <c r="G10" s="68">
        <v>0.83781878662109377</v>
      </c>
      <c r="H10" s="68">
        <v>0.8892620849609375</v>
      </c>
      <c r="I10" s="68">
        <v>0.82001196289062495</v>
      </c>
      <c r="J10" s="68">
        <v>0.89624786376953125</v>
      </c>
      <c r="K10" s="68">
        <v>0.93492669677734375</v>
      </c>
      <c r="L10" s="68">
        <v>1.0549769287109374</v>
      </c>
      <c r="M10" s="68">
        <v>1.1539859619140624</v>
      </c>
      <c r="N10" s="68">
        <v>1.250923095703125</v>
      </c>
      <c r="O10" s="68">
        <v>1.3029616699218749</v>
      </c>
      <c r="P10" s="68">
        <v>1.2662229003906249</v>
      </c>
      <c r="Q10" s="68">
        <v>1.160309814453125</v>
      </c>
      <c r="R10" s="68">
        <v>1.1822712402343749</v>
      </c>
      <c r="S10" s="68">
        <v>1.1622158203124999</v>
      </c>
      <c r="T10" s="68">
        <v>1.0889757080078124</v>
      </c>
      <c r="U10" s="68">
        <v>1.0647177734375</v>
      </c>
      <c r="V10" s="68">
        <v>1.0430280761718751</v>
      </c>
      <c r="W10" s="68">
        <v>1.0280029296875</v>
      </c>
      <c r="X10" s="68">
        <v>1.0429974365234376</v>
      </c>
    </row>
    <row r="11" spans="1:37" x14ac:dyDescent="0.2">
      <c r="A11" s="43" t="s">
        <v>60</v>
      </c>
      <c r="B11" s="53" t="s">
        <v>295</v>
      </c>
      <c r="C11" s="68">
        <v>3.180513671875</v>
      </c>
      <c r="D11" s="68">
        <v>3.2248540039062501</v>
      </c>
      <c r="E11" s="68">
        <v>3.4153261718749999</v>
      </c>
      <c r="F11" s="68">
        <v>3.619807861328125</v>
      </c>
      <c r="G11" s="68">
        <v>3.3257399902343749</v>
      </c>
      <c r="H11" s="68">
        <v>3.1769685058593748</v>
      </c>
      <c r="I11" s="68">
        <v>3.2124326171875</v>
      </c>
      <c r="J11" s="68">
        <v>3.4634533691406251</v>
      </c>
      <c r="K11" s="68">
        <v>3.4984575195312502</v>
      </c>
      <c r="L11" s="68">
        <v>3.4312663574218751</v>
      </c>
      <c r="M11" s="68">
        <v>3.1936433105468751</v>
      </c>
      <c r="N11" s="68">
        <v>3.0619638671875</v>
      </c>
      <c r="O11" s="68">
        <v>3.0937600097656248</v>
      </c>
      <c r="P11" s="68">
        <v>3.077224609375</v>
      </c>
      <c r="Q11" s="68">
        <v>3.092915283203125</v>
      </c>
      <c r="R11" s="68">
        <v>3.1666188964843749</v>
      </c>
      <c r="S11" s="68">
        <v>3.25485205078125</v>
      </c>
      <c r="T11" s="68">
        <v>3.3081018066406251</v>
      </c>
      <c r="U11" s="68">
        <v>3.5210910644531248</v>
      </c>
      <c r="V11" s="68">
        <v>3.8381840820312498</v>
      </c>
      <c r="W11" s="68">
        <v>4.0023186035156249</v>
      </c>
      <c r="X11" s="68">
        <v>3.8642485351562499</v>
      </c>
    </row>
    <row r="12" spans="1:37" x14ac:dyDescent="0.2">
      <c r="A12" s="43" t="s">
        <v>61</v>
      </c>
      <c r="B12" s="53" t="s">
        <v>17</v>
      </c>
      <c r="C12" s="68">
        <v>21.803033203125</v>
      </c>
      <c r="D12" s="68">
        <v>22.988273437499998</v>
      </c>
      <c r="E12" s="68">
        <v>23.875505859375</v>
      </c>
      <c r="F12" s="68">
        <v>25.539802734375002</v>
      </c>
      <c r="G12" s="68">
        <v>27.522892578124999</v>
      </c>
      <c r="H12" s="68">
        <v>29.069349609374999</v>
      </c>
      <c r="I12" s="68">
        <v>29.257074218749999</v>
      </c>
      <c r="J12" s="68">
        <v>29.007099609375</v>
      </c>
      <c r="K12" s="68">
        <v>28.436476562500001</v>
      </c>
      <c r="L12" s="68">
        <v>27.887285156250002</v>
      </c>
      <c r="M12" s="68">
        <v>27.45017578125</v>
      </c>
      <c r="N12" s="68">
        <v>26.803697265625001</v>
      </c>
      <c r="O12" s="68">
        <v>25.934943359375001</v>
      </c>
      <c r="P12" s="68">
        <v>25.3128671875</v>
      </c>
      <c r="Q12" s="68">
        <v>25.307097656250001</v>
      </c>
      <c r="R12" s="68">
        <v>26.265810546874999</v>
      </c>
      <c r="S12" s="68">
        <v>26.006212890625001</v>
      </c>
      <c r="T12" s="68">
        <v>26.5119453125</v>
      </c>
      <c r="U12" s="68">
        <v>26.503669921875002</v>
      </c>
      <c r="V12" s="68">
        <v>26.461457031249999</v>
      </c>
      <c r="W12" s="68">
        <v>26.337587890624999</v>
      </c>
      <c r="X12" s="68">
        <v>26.264312499999999</v>
      </c>
    </row>
    <row r="13" spans="1:37" x14ac:dyDescent="0.2">
      <c r="A13" s="71"/>
      <c r="B13" s="115" t="s">
        <v>213</v>
      </c>
      <c r="C13" s="68">
        <v>-5.7299873046874996</v>
      </c>
      <c r="D13" s="68">
        <v>-5.6693911132812502</v>
      </c>
      <c r="E13" s="68">
        <v>-4.6529257812499996</v>
      </c>
      <c r="F13" s="68">
        <v>-5.1607451171875001</v>
      </c>
      <c r="G13" s="68">
        <v>-4.8932045898437497</v>
      </c>
      <c r="H13" s="68">
        <v>-4.86632421875</v>
      </c>
      <c r="I13" s="68">
        <v>-5.9223637695312501</v>
      </c>
      <c r="J13" s="68">
        <v>-6.7342500000000003</v>
      </c>
      <c r="K13" s="68">
        <v>-6.0542861328124999</v>
      </c>
      <c r="L13" s="68">
        <v>-5.3243559570312504</v>
      </c>
      <c r="M13" s="68">
        <v>-5.1162231445312498</v>
      </c>
      <c r="N13" s="68">
        <v>-4.6261347656250003</v>
      </c>
      <c r="O13" s="68">
        <v>-2.989125</v>
      </c>
      <c r="P13" s="68">
        <v>-3.60641064453125</v>
      </c>
      <c r="Q13" s="68">
        <v>-3.8471865234374998</v>
      </c>
      <c r="R13" s="68">
        <v>-3.6614333496093749</v>
      </c>
      <c r="S13" s="68">
        <v>-3.8386738281250001</v>
      </c>
      <c r="T13" s="68">
        <v>-4.0841965332031247</v>
      </c>
      <c r="U13" s="68">
        <v>-4.5269096679687504</v>
      </c>
      <c r="V13" s="68">
        <v>-4.3461640624999998</v>
      </c>
      <c r="W13" s="68">
        <v>-4.3974140625000002</v>
      </c>
      <c r="X13" s="68">
        <v>-4.1846752929687501</v>
      </c>
    </row>
    <row r="14" spans="1:37" x14ac:dyDescent="0.2">
      <c r="A14" s="71"/>
      <c r="B14" s="117" t="s">
        <v>214</v>
      </c>
      <c r="C14" s="124">
        <v>210.29246875000001</v>
      </c>
      <c r="D14" s="124">
        <v>224.40728125000001</v>
      </c>
      <c r="E14" s="124">
        <v>236.17626562500001</v>
      </c>
      <c r="F14" s="124">
        <v>228.64010937500001</v>
      </c>
      <c r="G14" s="124">
        <v>235.73218750000001</v>
      </c>
      <c r="H14" s="124">
        <v>241.13120312500001</v>
      </c>
      <c r="I14" s="124">
        <v>242.55501562500001</v>
      </c>
      <c r="J14" s="124">
        <v>244.95775</v>
      </c>
      <c r="K14" s="124">
        <v>230.00185937500001</v>
      </c>
      <c r="L14" s="124">
        <v>216.60793749999999</v>
      </c>
      <c r="M14" s="124">
        <v>212.41356250000001</v>
      </c>
      <c r="N14" s="124">
        <v>219.4129375</v>
      </c>
      <c r="O14" s="124">
        <v>221.758515625</v>
      </c>
      <c r="P14" s="124">
        <v>218.561671875</v>
      </c>
      <c r="Q14" s="124">
        <v>225.88214062500001</v>
      </c>
      <c r="R14" s="124">
        <v>248.22115625000001</v>
      </c>
      <c r="S14" s="124">
        <v>252.86892187500001</v>
      </c>
      <c r="T14" s="124">
        <v>244.57439062500001</v>
      </c>
      <c r="U14" s="124">
        <v>247.64400000000001</v>
      </c>
      <c r="V14" s="124">
        <v>252.12343749999999</v>
      </c>
      <c r="W14" s="124">
        <v>232.56035937499999</v>
      </c>
      <c r="X14" s="124">
        <v>205.08743749999999</v>
      </c>
    </row>
    <row r="15" spans="1:37" s="255" customFormat="1" x14ac:dyDescent="0.2">
      <c r="A15" s="116"/>
      <c r="B15" s="115" t="s">
        <v>215</v>
      </c>
      <c r="C15" s="122">
        <v>22.5278125</v>
      </c>
      <c r="D15" s="122">
        <v>22.968917968749999</v>
      </c>
      <c r="E15" s="122">
        <v>22.361095703124999</v>
      </c>
      <c r="F15" s="122">
        <v>22.220191406249999</v>
      </c>
      <c r="G15" s="122">
        <v>26.03112890625</v>
      </c>
      <c r="H15" s="122">
        <v>28.461937500000001</v>
      </c>
      <c r="I15" s="122">
        <v>27.928144531249998</v>
      </c>
      <c r="J15" s="122">
        <v>27.998249999999999</v>
      </c>
      <c r="K15" s="122">
        <v>29.986177734375001</v>
      </c>
      <c r="L15" s="122">
        <v>27.677337890625001</v>
      </c>
      <c r="M15" s="122">
        <v>26.747736328125001</v>
      </c>
      <c r="N15" s="122">
        <v>28.915902343749998</v>
      </c>
      <c r="O15" s="122">
        <v>32.114273437500003</v>
      </c>
      <c r="P15" s="122">
        <v>31.296712890624999</v>
      </c>
      <c r="Q15" s="122">
        <v>34.106453125000002</v>
      </c>
      <c r="R15" s="122">
        <v>34.934964843750002</v>
      </c>
      <c r="S15" s="122">
        <v>34.75198828125</v>
      </c>
      <c r="T15" s="122">
        <v>33.172039062499998</v>
      </c>
      <c r="U15" s="122">
        <v>32.189732421875</v>
      </c>
      <c r="V15" s="122">
        <v>30.553367187500001</v>
      </c>
      <c r="W15" s="122">
        <v>29.413443359375002</v>
      </c>
      <c r="X15" s="122">
        <v>23.7400234375</v>
      </c>
    </row>
    <row r="16" spans="1:37" x14ac:dyDescent="0.2">
      <c r="A16" s="71"/>
      <c r="B16" s="115" t="s">
        <v>216</v>
      </c>
      <c r="C16" s="68">
        <v>-0.53947808837890621</v>
      </c>
      <c r="D16" s="68">
        <v>-0.57567181396484379</v>
      </c>
      <c r="E16" s="68">
        <v>-0.55245434570312502</v>
      </c>
      <c r="F16" s="68">
        <v>-0.57537097167968754</v>
      </c>
      <c r="G16" s="68">
        <v>-0.57560754394531255</v>
      </c>
      <c r="H16" s="68">
        <v>-0.59064154052734374</v>
      </c>
      <c r="I16" s="68">
        <v>-0.57913513183593746</v>
      </c>
      <c r="J16" s="68">
        <v>-0.58142962646484375</v>
      </c>
      <c r="K16" s="68">
        <v>-0.5513212890625</v>
      </c>
      <c r="L16" s="68">
        <v>-0.46159115600585937</v>
      </c>
      <c r="M16" s="68">
        <v>-0.47526992797851564</v>
      </c>
      <c r="N16" s="68">
        <v>-0.46981433105468751</v>
      </c>
      <c r="O16" s="68">
        <v>-0.44870745849609373</v>
      </c>
      <c r="P16" s="68">
        <v>-0.45767752075195312</v>
      </c>
      <c r="Q16" s="68">
        <v>-0.46950909423828124</v>
      </c>
      <c r="R16" s="68">
        <v>-1.2714455566406251</v>
      </c>
      <c r="S16" s="68">
        <v>-1.3134904785156249</v>
      </c>
      <c r="T16" s="68">
        <v>-1.3171110839843749</v>
      </c>
      <c r="U16" s="68">
        <v>-1.2920397949218749</v>
      </c>
      <c r="V16" s="68">
        <v>-1.217112060546875</v>
      </c>
      <c r="W16" s="68">
        <v>-1.214995361328125</v>
      </c>
      <c r="X16" s="68">
        <v>-1.1146424560546875</v>
      </c>
    </row>
    <row r="17" spans="1:38" ht="20.100000000000001" customHeight="1" x14ac:dyDescent="0.2">
      <c r="A17" s="79"/>
      <c r="B17" s="145" t="s">
        <v>217</v>
      </c>
      <c r="C17" s="105">
        <v>229.34696875</v>
      </c>
      <c r="D17" s="105">
        <v>244.29340625</v>
      </c>
      <c r="E17" s="105">
        <v>256.76417187499999</v>
      </c>
      <c r="F17" s="105">
        <v>248.00796875</v>
      </c>
      <c r="G17" s="105">
        <v>258.11648437500003</v>
      </c>
      <c r="H17" s="105">
        <v>267.59449999999998</v>
      </c>
      <c r="I17" s="105">
        <v>267.59090624999999</v>
      </c>
      <c r="J17" s="105">
        <v>270.12590625000001</v>
      </c>
      <c r="K17" s="105">
        <v>255.89317187500001</v>
      </c>
      <c r="L17" s="105">
        <v>238.3998125</v>
      </c>
      <c r="M17" s="105">
        <v>234.248890625</v>
      </c>
      <c r="N17" s="105">
        <v>243.90853125000001</v>
      </c>
      <c r="O17" s="105">
        <v>248.45392187499999</v>
      </c>
      <c r="P17" s="105">
        <v>244.44537500000001</v>
      </c>
      <c r="Q17" s="105">
        <v>255.293546875</v>
      </c>
      <c r="R17" s="105">
        <v>279.87903125000003</v>
      </c>
      <c r="S17" s="105">
        <v>283.98428124999998</v>
      </c>
      <c r="T17" s="105">
        <v>274.0284375</v>
      </c>
      <c r="U17" s="105">
        <v>277.65578125000002</v>
      </c>
      <c r="V17" s="105">
        <v>281.45968749999997</v>
      </c>
      <c r="W17" s="105">
        <v>260.75879687499997</v>
      </c>
      <c r="X17" s="105">
        <v>228.09121875</v>
      </c>
    </row>
    <row r="18" spans="1:38" s="598" customFormat="1" ht="18.75" customHeight="1" x14ac:dyDescent="0.2">
      <c r="A18" s="597"/>
      <c r="B18" s="95" t="s">
        <v>1044</v>
      </c>
      <c r="C18" s="601">
        <v>-2.933831298828125</v>
      </c>
      <c r="D18" s="601">
        <v>-2.5071284179687501</v>
      </c>
      <c r="E18" s="601">
        <v>-1.2207314453125</v>
      </c>
      <c r="F18" s="601">
        <v>-2.2769541015625001</v>
      </c>
      <c r="G18" s="601">
        <v>-3.0712294921874999</v>
      </c>
      <c r="H18" s="601">
        <v>-1.4079921875000001</v>
      </c>
      <c r="I18" s="601">
        <v>-2.3131249999999999</v>
      </c>
      <c r="J18" s="601">
        <v>-2.24866357421875</v>
      </c>
      <c r="K18" s="601">
        <v>-3.543548828125</v>
      </c>
      <c r="L18" s="601">
        <v>-5.4238657226562497</v>
      </c>
      <c r="M18" s="601">
        <v>-4.4371333007812499</v>
      </c>
      <c r="N18" s="601">
        <v>-3.9505019531249999</v>
      </c>
      <c r="O18" s="601">
        <v>-4.9701611328124997</v>
      </c>
      <c r="P18" s="601">
        <v>-4.9553388671874998</v>
      </c>
      <c r="Q18" s="601">
        <v>-4.2255390625000002</v>
      </c>
      <c r="R18" s="601">
        <v>-2.005639404296875</v>
      </c>
      <c r="S18" s="601">
        <v>-2.3231455078124998</v>
      </c>
      <c r="T18" s="601">
        <v>-2.4008876953125</v>
      </c>
      <c r="U18" s="601">
        <v>-0.88591894531250004</v>
      </c>
      <c r="V18" s="601">
        <v>0</v>
      </c>
      <c r="W18" s="601">
        <v>-8.0566406250000004E-6</v>
      </c>
      <c r="X18" s="601">
        <v>0.37839404296875001</v>
      </c>
    </row>
    <row r="19" spans="1:38" s="22" customFormat="1" ht="39.950000000000003" customHeight="1" x14ac:dyDescent="0.2">
      <c r="A19" s="126"/>
      <c r="B19"/>
      <c r="C19"/>
      <c r="D19"/>
      <c r="E19"/>
      <c r="F19"/>
      <c r="G19"/>
      <c r="H19"/>
      <c r="I19"/>
      <c r="J19"/>
      <c r="K19"/>
      <c r="L19"/>
      <c r="M19"/>
      <c r="N19"/>
      <c r="O19"/>
      <c r="P19"/>
      <c r="Q19"/>
      <c r="R19"/>
      <c r="S19"/>
      <c r="T19"/>
      <c r="U19"/>
      <c r="V19"/>
      <c r="W19"/>
      <c r="X19"/>
      <c r="Y19" s="80"/>
      <c r="Z19" s="80"/>
      <c r="AA19" s="80"/>
      <c r="AB19" s="80"/>
      <c r="AC19" s="80"/>
      <c r="AD19" s="80"/>
      <c r="AE19" s="80"/>
      <c r="AF19" s="80"/>
      <c r="AG19" s="80"/>
      <c r="AH19" s="80"/>
      <c r="AI19" s="80"/>
      <c r="AJ19" s="80"/>
      <c r="AK19" s="80"/>
      <c r="AL19" s="80"/>
    </row>
    <row r="20" spans="1:38" s="22" customFormat="1" ht="24.95" customHeight="1" x14ac:dyDescent="0.2">
      <c r="A20" s="48" t="str">
        <f>Index!A17</f>
        <v>Table 2j     Palau constant price GDP(P) production by institutional sector, contribution to change, FY2000-FY2021</v>
      </c>
      <c r="Y20"/>
      <c r="Z20"/>
    </row>
    <row r="21" spans="1:38" s="75" customFormat="1" ht="20.100000000000001" customHeight="1" x14ac:dyDescent="0.2">
      <c r="A21" s="41"/>
      <c r="B21" s="70"/>
      <c r="C21" s="33"/>
      <c r="D21" s="33" t="str">
        <f t="shared" ref="D21:T21" si="0">D2</f>
        <v>FY01</v>
      </c>
      <c r="E21" s="33" t="str">
        <f t="shared" si="0"/>
        <v>FY02</v>
      </c>
      <c r="F21" s="33" t="str">
        <f t="shared" si="0"/>
        <v>FY03</v>
      </c>
      <c r="G21" s="33" t="str">
        <f t="shared" si="0"/>
        <v>FY04</v>
      </c>
      <c r="H21" s="33" t="str">
        <f t="shared" si="0"/>
        <v>FY05</v>
      </c>
      <c r="I21" s="33" t="str">
        <f t="shared" si="0"/>
        <v>FY06</v>
      </c>
      <c r="J21" s="33" t="str">
        <f t="shared" si="0"/>
        <v>FY07</v>
      </c>
      <c r="K21" s="33" t="str">
        <f t="shared" si="0"/>
        <v>FY08</v>
      </c>
      <c r="L21" s="33" t="str">
        <f t="shared" si="0"/>
        <v>FY09</v>
      </c>
      <c r="M21" s="33" t="str">
        <f t="shared" si="0"/>
        <v>FY10</v>
      </c>
      <c r="N21" s="33" t="str">
        <f t="shared" si="0"/>
        <v>FY11</v>
      </c>
      <c r="O21" s="33" t="str">
        <f t="shared" si="0"/>
        <v>FY12</v>
      </c>
      <c r="P21" s="33" t="str">
        <f t="shared" si="0"/>
        <v>FY13</v>
      </c>
      <c r="Q21" s="33" t="str">
        <f t="shared" si="0"/>
        <v>FY14</v>
      </c>
      <c r="R21" s="33" t="str">
        <f t="shared" si="0"/>
        <v>FY15</v>
      </c>
      <c r="S21" s="33" t="str">
        <f t="shared" si="0"/>
        <v>FY16</v>
      </c>
      <c r="T21" s="33" t="str">
        <f t="shared" si="0"/>
        <v>FY17</v>
      </c>
      <c r="U21" s="33" t="str">
        <f t="shared" ref="U21:V21" si="1">U2</f>
        <v>FY18</v>
      </c>
      <c r="V21" s="33" t="str">
        <f t="shared" si="1"/>
        <v>FY19</v>
      </c>
      <c r="W21" s="33" t="str">
        <f t="shared" ref="W21:X21" si="2">W2</f>
        <v>FY20</v>
      </c>
      <c r="X21" s="33" t="str">
        <f t="shared" si="2"/>
        <v>FY21</v>
      </c>
      <c r="Y21" s="73"/>
      <c r="Z21" s="73"/>
      <c r="AA21" s="74"/>
    </row>
    <row r="22" spans="1:38" ht="20.100000000000001" customHeight="1" x14ac:dyDescent="0.2">
      <c r="A22" s="43">
        <v>1.1000000000000001</v>
      </c>
      <c r="B22" s="53" t="s">
        <v>56</v>
      </c>
      <c r="C22" s="66"/>
      <c r="D22" s="66">
        <f>(D3-C3)/(D$17-C$17)*D$36</f>
        <v>4.9927320818361549E-2</v>
      </c>
      <c r="E22" s="66">
        <f t="shared" ref="E22:X35" si="3">(E3-D3)/(E$17-D$17)*E$36</f>
        <v>4.2829517630503008E-2</v>
      </c>
      <c r="F22" s="66">
        <f t="shared" si="3"/>
        <v>-3.8959570573849196E-2</v>
      </c>
      <c r="G22" s="66">
        <f t="shared" si="3"/>
        <v>1.7062928295524762E-2</v>
      </c>
      <c r="H22" s="66">
        <f t="shared" si="3"/>
        <v>3.2331908044181817E-2</v>
      </c>
      <c r="I22" s="66">
        <f t="shared" si="3"/>
        <v>-2.011941108654141E-2</v>
      </c>
      <c r="J22" s="66">
        <f t="shared" si="3"/>
        <v>8.1884263864067143E-3</v>
      </c>
      <c r="K22" s="66">
        <f t="shared" si="3"/>
        <v>-4.3645474812729131E-2</v>
      </c>
      <c r="L22" s="66">
        <f t="shared" si="3"/>
        <v>-3.0757769218026317E-2</v>
      </c>
      <c r="M22" s="66">
        <f t="shared" si="3"/>
        <v>4.3135258338342416E-3</v>
      </c>
      <c r="N22" s="66">
        <f t="shared" si="3"/>
        <v>4.4953521324707479E-2</v>
      </c>
      <c r="O22" s="66">
        <f t="shared" si="3"/>
        <v>2.2091305231866601E-2</v>
      </c>
      <c r="P22" s="66">
        <f t="shared" si="3"/>
        <v>-1.1468833097887675E-2</v>
      </c>
      <c r="Q22" s="66">
        <f t="shared" si="3"/>
        <v>3.1668022201279074E-2</v>
      </c>
      <c r="R22" s="66">
        <f t="shared" si="3"/>
        <v>7.8213272503032255E-2</v>
      </c>
      <c r="S22" s="66">
        <f t="shared" si="3"/>
        <v>2.6980406378692974E-3</v>
      </c>
      <c r="T22" s="66">
        <f t="shared" si="3"/>
        <v>-2.6713076218897271E-2</v>
      </c>
      <c r="U22" s="66">
        <f t="shared" si="3"/>
        <v>-7.3076072168604383E-3</v>
      </c>
      <c r="V22" s="66">
        <f t="shared" si="3"/>
        <v>-7.6414872957016738E-3</v>
      </c>
      <c r="W22" s="66">
        <f t="shared" si="3"/>
        <v>-8.1787245287124735E-2</v>
      </c>
      <c r="X22" s="66">
        <f t="shared" si="3"/>
        <v>-8.7222818405635019E-2</v>
      </c>
    </row>
    <row r="23" spans="1:38" x14ac:dyDescent="0.2">
      <c r="A23" s="43">
        <v>1.2</v>
      </c>
      <c r="B23" s="53" t="s">
        <v>15</v>
      </c>
      <c r="C23" s="66"/>
      <c r="D23" s="66">
        <f t="shared" ref="D23:S35" si="4">(D4-C4)/(D$17-C$17)*D$36</f>
        <v>-5.9789706248842625E-3</v>
      </c>
      <c r="E23" s="66">
        <f t="shared" si="4"/>
        <v>-1.0567506938697791E-3</v>
      </c>
      <c r="F23" s="66">
        <f t="shared" si="4"/>
        <v>-5.2157539746315324E-4</v>
      </c>
      <c r="G23" s="66">
        <f t="shared" si="4"/>
        <v>4.7856325181083554E-3</v>
      </c>
      <c r="H23" s="66">
        <f t="shared" si="4"/>
        <v>-3.9635084813633243E-3</v>
      </c>
      <c r="I23" s="66">
        <f t="shared" si="4"/>
        <v>7.0534406127989186E-3</v>
      </c>
      <c r="J23" s="66">
        <f t="shared" si="4"/>
        <v>-1.7012946476483474E-3</v>
      </c>
      <c r="K23" s="66">
        <f t="shared" si="4"/>
        <v>3.2382866542904928E-3</v>
      </c>
      <c r="L23" s="66">
        <f t="shared" si="4"/>
        <v>-5.8886000279779836E-3</v>
      </c>
      <c r="M23" s="66">
        <f t="shared" si="4"/>
        <v>5.2465697723654318E-5</v>
      </c>
      <c r="N23" s="66">
        <f t="shared" si="4"/>
        <v>1.9470809927128155E-3</v>
      </c>
      <c r="O23" s="66">
        <f t="shared" si="4"/>
        <v>3.737264853256352E-3</v>
      </c>
      <c r="P23" s="66">
        <f t="shared" si="4"/>
        <v>-2.1139719003479686E-3</v>
      </c>
      <c r="Q23" s="66">
        <f t="shared" si="4"/>
        <v>-3.3139433503293352E-4</v>
      </c>
      <c r="R23" s="66">
        <f t="shared" si="4"/>
        <v>9.9131976565947078E-3</v>
      </c>
      <c r="S23" s="66">
        <f t="shared" si="4"/>
        <v>8.2739080131605768E-3</v>
      </c>
      <c r="T23" s="66">
        <f t="shared" si="3"/>
        <v>-7.2324404893888859E-3</v>
      </c>
      <c r="U23" s="66">
        <f t="shared" si="3"/>
        <v>1.2887234559369359E-2</v>
      </c>
      <c r="V23" s="66">
        <f t="shared" si="3"/>
        <v>2.1145695518900588E-2</v>
      </c>
      <c r="W23" s="66">
        <f t="shared" si="3"/>
        <v>9.9072524817608205E-3</v>
      </c>
      <c r="X23" s="66">
        <f t="shared" si="3"/>
        <v>-1.7278277644396347E-2</v>
      </c>
    </row>
    <row r="24" spans="1:38" x14ac:dyDescent="0.2">
      <c r="A24" s="43" t="s">
        <v>296</v>
      </c>
      <c r="B24" s="53" t="s">
        <v>292</v>
      </c>
      <c r="C24" s="66"/>
      <c r="D24" s="66">
        <f t="shared" si="4"/>
        <v>-3.0938258054151826E-3</v>
      </c>
      <c r="E24" s="66">
        <f t="shared" si="3"/>
        <v>-1.4973257855020405E-2</v>
      </c>
      <c r="F24" s="66">
        <f t="shared" si="3"/>
        <v>3.825327435979531E-3</v>
      </c>
      <c r="G24" s="66">
        <f t="shared" si="3"/>
        <v>-3.6872633880841825E-3</v>
      </c>
      <c r="H24" s="66">
        <f t="shared" si="3"/>
        <v>3.7516749190575548E-4</v>
      </c>
      <c r="I24" s="66">
        <f t="shared" si="3"/>
        <v>1.5877962621608524E-2</v>
      </c>
      <c r="J24" s="66">
        <f t="shared" si="3"/>
        <v>5.0106657679066316E-3</v>
      </c>
      <c r="K24" s="66">
        <f t="shared" si="3"/>
        <v>-1.1745911541944156E-2</v>
      </c>
      <c r="L24" s="66">
        <f t="shared" si="3"/>
        <v>-1.1773322705525982E-2</v>
      </c>
      <c r="M24" s="66">
        <f t="shared" si="3"/>
        <v>-5.1879022424776346E-3</v>
      </c>
      <c r="N24" s="66">
        <f t="shared" si="3"/>
        <v>-8.1574079793200749E-3</v>
      </c>
      <c r="O24" s="66">
        <f t="shared" si="3"/>
        <v>-1.5394279664328638E-2</v>
      </c>
      <c r="P24" s="66">
        <f t="shared" si="3"/>
        <v>8.2553141848925524E-3</v>
      </c>
      <c r="Q24" s="66">
        <f t="shared" si="3"/>
        <v>2.1686909185487727E-3</v>
      </c>
      <c r="R24" s="66">
        <f t="shared" si="3"/>
        <v>7.6618677384067922E-4</v>
      </c>
      <c r="S24" s="66">
        <f t="shared" si="3"/>
        <v>5.5961677193349844E-4</v>
      </c>
      <c r="T24" s="66">
        <f t="shared" si="3"/>
        <v>3.6334434278217654E-4</v>
      </c>
      <c r="U24" s="66">
        <f t="shared" si="3"/>
        <v>3.3190770004482362E-5</v>
      </c>
      <c r="V24" s="66">
        <f t="shared" si="3"/>
        <v>-4.1546567045414013E-5</v>
      </c>
      <c r="W24" s="66">
        <f t="shared" si="3"/>
        <v>-6.7683218955645369E-4</v>
      </c>
      <c r="X24" s="66">
        <f t="shared" si="3"/>
        <v>-3.0090536405081724E-3</v>
      </c>
    </row>
    <row r="25" spans="1:38" x14ac:dyDescent="0.2">
      <c r="A25" s="43" t="s">
        <v>297</v>
      </c>
      <c r="B25" s="53" t="s">
        <v>537</v>
      </c>
      <c r="C25" s="66"/>
      <c r="D25" s="66">
        <f t="shared" si="4"/>
        <v>1.9127513139207872E-3</v>
      </c>
      <c r="E25" s="66">
        <f t="shared" si="3"/>
        <v>2.5080190017728451E-3</v>
      </c>
      <c r="F25" s="66">
        <f t="shared" si="3"/>
        <v>-2.8378461887479872E-4</v>
      </c>
      <c r="G25" s="66">
        <f t="shared" si="3"/>
        <v>-5.9725903464543983E-5</v>
      </c>
      <c r="H25" s="66">
        <f t="shared" si="3"/>
        <v>3.7266939572158939E-3</v>
      </c>
      <c r="I25" s="66">
        <f t="shared" si="3"/>
        <v>-4.5224969590161102E-4</v>
      </c>
      <c r="J25" s="66">
        <f t="shared" si="3"/>
        <v>-1.4655367483760358E-3</v>
      </c>
      <c r="K25" s="66">
        <f t="shared" si="3"/>
        <v>-2.3410921862941463E-3</v>
      </c>
      <c r="L25" s="66">
        <f t="shared" si="3"/>
        <v>-1.9814653643002714E-4</v>
      </c>
      <c r="M25" s="66">
        <f t="shared" si="3"/>
        <v>1.3537567340263718E-3</v>
      </c>
      <c r="N25" s="66">
        <f t="shared" si="3"/>
        <v>-3.9061017431445914E-4</v>
      </c>
      <c r="O25" s="66">
        <f t="shared" si="3"/>
        <v>-6.3410281364441063E-4</v>
      </c>
      <c r="P25" s="66">
        <f t="shared" si="3"/>
        <v>-5.5790337380843355E-5</v>
      </c>
      <c r="Q25" s="66">
        <f t="shared" si="3"/>
        <v>-8.9581379505543953E-4</v>
      </c>
      <c r="R25" s="66">
        <f t="shared" si="3"/>
        <v>6.6871166751853744E-5</v>
      </c>
      <c r="S25" s="66">
        <f t="shared" si="3"/>
        <v>5.9650142935636132E-5</v>
      </c>
      <c r="T25" s="66">
        <f t="shared" si="3"/>
        <v>6.6671273729168861E-4</v>
      </c>
      <c r="U25" s="66">
        <f t="shared" si="3"/>
        <v>6.6407644308129257E-4</v>
      </c>
      <c r="V25" s="66">
        <f t="shared" si="3"/>
        <v>7.564957200265342E-4</v>
      </c>
      <c r="W25" s="66">
        <f t="shared" si="3"/>
        <v>7.2867981899050831E-4</v>
      </c>
      <c r="X25" s="66">
        <f t="shared" si="3"/>
        <v>4.2504127677140318E-4</v>
      </c>
    </row>
    <row r="26" spans="1:38" x14ac:dyDescent="0.2">
      <c r="A26" s="43" t="s">
        <v>66</v>
      </c>
      <c r="B26" s="53" t="s">
        <v>293</v>
      </c>
      <c r="C26" s="66"/>
      <c r="D26" s="66">
        <f t="shared" si="4"/>
        <v>8.9334146148377907E-3</v>
      </c>
      <c r="E26" s="66">
        <f t="shared" si="3"/>
        <v>1.4669220119403012E-3</v>
      </c>
      <c r="F26" s="66">
        <f t="shared" si="3"/>
        <v>5.4342637002692462E-3</v>
      </c>
      <c r="G26" s="66">
        <f t="shared" si="3"/>
        <v>1.4457070746844512E-3</v>
      </c>
      <c r="H26" s="66">
        <f t="shared" si="3"/>
        <v>-1.6570295448608899E-2</v>
      </c>
      <c r="I26" s="66">
        <f t="shared" si="3"/>
        <v>-7.7056598229746111E-4</v>
      </c>
      <c r="J26" s="66">
        <f t="shared" si="3"/>
        <v>8.4141966240676674E-4</v>
      </c>
      <c r="K26" s="66">
        <f t="shared" si="3"/>
        <v>-2.0790507528376041E-3</v>
      </c>
      <c r="L26" s="66">
        <f t="shared" si="3"/>
        <v>-5.1793921816617461E-3</v>
      </c>
      <c r="M26" s="66">
        <f t="shared" si="3"/>
        <v>-1.7851084981453116E-2</v>
      </c>
      <c r="N26" s="66">
        <f t="shared" si="3"/>
        <v>3.0347995911664716E-4</v>
      </c>
      <c r="O26" s="66">
        <f t="shared" si="3"/>
        <v>-2.7287701216887933E-3</v>
      </c>
      <c r="P26" s="66">
        <f t="shared" si="3"/>
        <v>-4.0390726373998771E-3</v>
      </c>
      <c r="Q26" s="66">
        <f t="shared" si="3"/>
        <v>2.4625261369731778E-5</v>
      </c>
      <c r="R26" s="66">
        <f t="shared" si="3"/>
        <v>-2.0830493720249985E-3</v>
      </c>
      <c r="S26" s="66">
        <f t="shared" si="3"/>
        <v>1.6547048395573671E-3</v>
      </c>
      <c r="T26" s="66">
        <f t="shared" si="3"/>
        <v>4.1484745469516984E-3</v>
      </c>
      <c r="U26" s="66">
        <f t="shared" si="3"/>
        <v>6.7536900253281065E-3</v>
      </c>
      <c r="V26" s="66">
        <f t="shared" si="3"/>
        <v>-7.3954823784169006E-4</v>
      </c>
      <c r="W26" s="66">
        <f t="shared" si="3"/>
        <v>-3.0394006246461089E-5</v>
      </c>
      <c r="X26" s="66">
        <f t="shared" ref="X26:X35" si="5">(X7-W7)/(X$17-W$17)*X$36</f>
        <v>-7.5811799973431035E-3</v>
      </c>
    </row>
    <row r="27" spans="1:38" x14ac:dyDescent="0.2">
      <c r="A27" s="43" t="s">
        <v>67</v>
      </c>
      <c r="B27" s="53" t="s">
        <v>16</v>
      </c>
      <c r="C27" s="66"/>
      <c r="D27" s="66">
        <f t="shared" si="4"/>
        <v>4.5403624257623568E-4</v>
      </c>
      <c r="E27" s="66">
        <f t="shared" si="3"/>
        <v>6.0480951504396242E-3</v>
      </c>
      <c r="F27" s="66">
        <f t="shared" si="3"/>
        <v>-2.5748183203373638E-3</v>
      </c>
      <c r="G27" s="66">
        <f t="shared" si="3"/>
        <v>1.2804567456564913E-3</v>
      </c>
      <c r="H27" s="66">
        <f t="shared" si="3"/>
        <v>-1.8039184706759369E-3</v>
      </c>
      <c r="I27" s="66">
        <f t="shared" si="3"/>
        <v>4.3302751457876005E-3</v>
      </c>
      <c r="J27" s="66">
        <f t="shared" si="3"/>
        <v>-2.2397944728829696E-3</v>
      </c>
      <c r="K27" s="66">
        <f t="shared" si="3"/>
        <v>2.783460409491931E-4</v>
      </c>
      <c r="L27" s="66">
        <f t="shared" si="3"/>
        <v>8.6699234781995179E-4</v>
      </c>
      <c r="M27" s="66">
        <f t="shared" si="3"/>
        <v>5.7761013732969871E-4</v>
      </c>
      <c r="N27" s="66">
        <f t="shared" si="3"/>
        <v>-6.5993759041948494E-3</v>
      </c>
      <c r="O27" s="66">
        <f t="shared" si="3"/>
        <v>-1.174068134916877E-3</v>
      </c>
      <c r="P27" s="66">
        <f t="shared" si="3"/>
        <v>-5.6756861543302741E-4</v>
      </c>
      <c r="Q27" s="66">
        <f t="shared" si="3"/>
        <v>-3.2322373403464843E-3</v>
      </c>
      <c r="R27" s="66">
        <f t="shared" si="3"/>
        <v>-6.3453073352385371E-3</v>
      </c>
      <c r="S27" s="66">
        <f t="shared" si="3"/>
        <v>1.7257176621730172E-3</v>
      </c>
      <c r="T27" s="66">
        <f t="shared" si="3"/>
        <v>-3.1403397574711741E-3</v>
      </c>
      <c r="U27" s="66">
        <f t="shared" si="3"/>
        <v>2.4534477489220769E-5</v>
      </c>
      <c r="V27" s="66">
        <f t="shared" si="3"/>
        <v>3.8245175709356759E-4</v>
      </c>
      <c r="W27" s="66">
        <f t="shared" si="3"/>
        <v>1.9251532329785232E-3</v>
      </c>
      <c r="X27" s="66">
        <f t="shared" si="5"/>
        <v>1.1288573048500341E-2</v>
      </c>
    </row>
    <row r="28" spans="1:38" x14ac:dyDescent="0.2">
      <c r="A28" s="43" t="s">
        <v>68</v>
      </c>
      <c r="B28" s="53" t="s">
        <v>294</v>
      </c>
      <c r="C28" s="66"/>
      <c r="D28" s="66">
        <f t="shared" si="4"/>
        <v>3.6693197554251485E-3</v>
      </c>
      <c r="E28" s="66">
        <f t="shared" si="3"/>
        <v>2.3806602018909412E-3</v>
      </c>
      <c r="F28" s="66">
        <f t="shared" si="3"/>
        <v>-1.8698932118340378E-3</v>
      </c>
      <c r="G28" s="66">
        <f t="shared" si="3"/>
        <v>-5.8863957244317464E-4</v>
      </c>
      <c r="H28" s="66">
        <f t="shared" si="3"/>
        <v>1.1024955121098103E-3</v>
      </c>
      <c r="I28" s="66">
        <f t="shared" si="3"/>
        <v>2.7725310591198774E-3</v>
      </c>
      <c r="J28" s="66">
        <f t="shared" si="3"/>
        <v>3.0904728171232253E-3</v>
      </c>
      <c r="K28" s="66">
        <f t="shared" si="3"/>
        <v>2.5099695986674692E-4</v>
      </c>
      <c r="L28" s="66">
        <f t="shared" si="3"/>
        <v>-3.2452583515227984E-4</v>
      </c>
      <c r="M28" s="66">
        <f t="shared" si="3"/>
        <v>6.8967323013309576E-4</v>
      </c>
      <c r="N28" s="66">
        <f t="shared" si="3"/>
        <v>-1.3606196040549536E-3</v>
      </c>
      <c r="O28" s="66">
        <f t="shared" si="3"/>
        <v>2.2577063020422521E-4</v>
      </c>
      <c r="P28" s="66">
        <f t="shared" si="3"/>
        <v>2.3257149794689686E-3</v>
      </c>
      <c r="Q28" s="66">
        <f t="shared" si="3"/>
        <v>1.9230235742852553E-3</v>
      </c>
      <c r="R28" s="66">
        <f t="shared" si="3"/>
        <v>2.1143896728686128E-3</v>
      </c>
      <c r="S28" s="66">
        <f t="shared" si="3"/>
        <v>2.9519554430267763E-3</v>
      </c>
      <c r="T28" s="66">
        <f t="shared" si="3"/>
        <v>1.8537213822463997E-3</v>
      </c>
      <c r="U28" s="66">
        <f t="shared" si="3"/>
        <v>-8.9628086615097891E-4</v>
      </c>
      <c r="V28" s="66">
        <f t="shared" si="3"/>
        <v>7.0809770641143367E-4</v>
      </c>
      <c r="W28" s="66">
        <f t="shared" si="3"/>
        <v>5.200150776476654E-4</v>
      </c>
      <c r="X28" s="66">
        <f t="shared" si="5"/>
        <v>-2.0427013398337519E-3</v>
      </c>
    </row>
    <row r="29" spans="1:38" x14ac:dyDescent="0.2">
      <c r="A29" s="254" t="s">
        <v>575</v>
      </c>
      <c r="B29" s="255" t="s">
        <v>576</v>
      </c>
      <c r="C29" s="66"/>
      <c r="D29" s="66">
        <f t="shared" si="4"/>
        <v>9.4050737109834537E-5</v>
      </c>
      <c r="E29" s="66">
        <f t="shared" si="3"/>
        <v>4.0000642917667288E-4</v>
      </c>
      <c r="F29" s="66">
        <f t="shared" si="3"/>
        <v>2.991154235522662E-4</v>
      </c>
      <c r="G29" s="66">
        <f t="shared" si="3"/>
        <v>4.6801189210150226E-4</v>
      </c>
      <c r="H29" s="66">
        <f t="shared" si="3"/>
        <v>1.9930264610727125E-4</v>
      </c>
      <c r="I29" s="66">
        <f t="shared" si="3"/>
        <v>-2.5878753887049371E-4</v>
      </c>
      <c r="J29" s="66">
        <f t="shared" si="3"/>
        <v>2.8489720352335642E-4</v>
      </c>
      <c r="K29" s="66">
        <f t="shared" si="3"/>
        <v>1.431881656401199E-4</v>
      </c>
      <c r="L29" s="66">
        <f t="shared" si="3"/>
        <v>4.691419902061178E-4</v>
      </c>
      <c r="M29" s="66">
        <f t="shared" si="3"/>
        <v>4.1530667396445591E-4</v>
      </c>
      <c r="N29" s="66">
        <f t="shared" si="3"/>
        <v>4.1382110084032571E-4</v>
      </c>
      <c r="O29" s="66">
        <f t="shared" si="3"/>
        <v>2.1335282514333998E-4</v>
      </c>
      <c r="P29" s="66">
        <f t="shared" si="3"/>
        <v>-1.4786954962914069E-4</v>
      </c>
      <c r="Q29" s="66">
        <f t="shared" si="3"/>
        <v>-4.332791566929826E-4</v>
      </c>
      <c r="R29" s="66">
        <f t="shared" si="3"/>
        <v>8.6024210365187796E-5</v>
      </c>
      <c r="S29" s="66">
        <f t="shared" si="3"/>
        <v>-7.1657457982125797E-5</v>
      </c>
      <c r="T29" s="66">
        <f t="shared" si="3"/>
        <v>-2.5790199366778363E-4</v>
      </c>
      <c r="U29" s="66">
        <f t="shared" si="3"/>
        <v>-8.8523420385201306E-5</v>
      </c>
      <c r="V29" s="66">
        <f t="shared" si="3"/>
        <v>-7.8117218262044503E-5</v>
      </c>
      <c r="W29" s="66">
        <f t="shared" si="3"/>
        <v>-5.3382943105751634E-5</v>
      </c>
      <c r="X29" s="66">
        <f t="shared" si="5"/>
        <v>5.7503359486374426E-5</v>
      </c>
    </row>
    <row r="30" spans="1:38" x14ac:dyDescent="0.2">
      <c r="A30" s="43" t="s">
        <v>60</v>
      </c>
      <c r="B30" s="53" t="s">
        <v>295</v>
      </c>
      <c r="C30" s="66"/>
      <c r="D30" s="66">
        <f t="shared" si="4"/>
        <v>1.9333297611438374E-4</v>
      </c>
      <c r="E30" s="66">
        <f t="shared" si="3"/>
        <v>7.7968607868944431E-4</v>
      </c>
      <c r="F30" s="66">
        <f t="shared" si="3"/>
        <v>7.9637937006520022E-4</v>
      </c>
      <c r="G30" s="66">
        <f t="shared" si="3"/>
        <v>-1.1857194451287186E-3</v>
      </c>
      <c r="H30" s="66">
        <f t="shared" si="3"/>
        <v>-5.763734336271982E-4</v>
      </c>
      <c r="I30" s="66">
        <f t="shared" si="3"/>
        <v>1.3252929835295044E-4</v>
      </c>
      <c r="J30" s="66">
        <f t="shared" si="3"/>
        <v>9.3807654180371814E-4</v>
      </c>
      <c r="K30" s="66">
        <f t="shared" si="3"/>
        <v>1.295845736403711E-4</v>
      </c>
      <c r="L30" s="66">
        <f t="shared" si="3"/>
        <v>-2.6257504886530121E-4</v>
      </c>
      <c r="M30" s="66">
        <f t="shared" si="3"/>
        <v>-9.9674175236610018E-4</v>
      </c>
      <c r="N30" s="66">
        <f t="shared" si="3"/>
        <v>-5.6213475764192895E-4</v>
      </c>
      <c r="O30" s="66">
        <f t="shared" si="3"/>
        <v>1.3036092839874755E-4</v>
      </c>
      <c r="P30" s="66">
        <f t="shared" si="3"/>
        <v>-6.6553187270450799E-5</v>
      </c>
      <c r="Q30" s="66">
        <f t="shared" si="3"/>
        <v>6.418887585058645E-5</v>
      </c>
      <c r="R30" s="66">
        <f t="shared" si="3"/>
        <v>2.8870143481275512E-4</v>
      </c>
      <c r="S30" s="66">
        <f t="shared" si="3"/>
        <v>3.1525460804550679E-4</v>
      </c>
      <c r="T30" s="66">
        <f t="shared" si="3"/>
        <v>1.8750951857260669E-4</v>
      </c>
      <c r="U30" s="66">
        <f t="shared" si="3"/>
        <v>7.7725238940757366E-4</v>
      </c>
      <c r="V30" s="66">
        <f t="shared" si="3"/>
        <v>1.1420364314064615E-3</v>
      </c>
      <c r="W30" s="66">
        <f t="shared" si="3"/>
        <v>5.8315463554394419E-4</v>
      </c>
      <c r="X30" s="66">
        <f t="shared" si="5"/>
        <v>-5.2949342462859121E-4</v>
      </c>
    </row>
    <row r="31" spans="1:38" x14ac:dyDescent="0.2">
      <c r="A31" s="43" t="s">
        <v>61</v>
      </c>
      <c r="B31" s="53" t="s">
        <v>17</v>
      </c>
      <c r="C31" s="66"/>
      <c r="D31" s="66">
        <f t="shared" si="4"/>
        <v>5.1678914303287344E-3</v>
      </c>
      <c r="E31" s="66">
        <f t="shared" si="3"/>
        <v>3.631831229071506E-3</v>
      </c>
      <c r="F31" s="66">
        <f t="shared" si="3"/>
        <v>6.481811160983275E-3</v>
      </c>
      <c r="G31" s="66">
        <f t="shared" si="3"/>
        <v>7.9960730848492173E-3</v>
      </c>
      <c r="H31" s="66">
        <f t="shared" si="3"/>
        <v>5.9913144834378498E-3</v>
      </c>
      <c r="I31" s="66">
        <f t="shared" si="3"/>
        <v>7.0152641169722173E-4</v>
      </c>
      <c r="J31" s="66">
        <f t="shared" si="3"/>
        <v>-9.3416705701297048E-4</v>
      </c>
      <c r="K31" s="66">
        <f t="shared" si="3"/>
        <v>-2.1124336232560049E-3</v>
      </c>
      <c r="L31" s="66">
        <f t="shared" si="3"/>
        <v>-2.1461745236339143E-3</v>
      </c>
      <c r="M31" s="66">
        <f t="shared" si="3"/>
        <v>-1.8335139210732458E-3</v>
      </c>
      <c r="N31" s="66">
        <f t="shared" si="3"/>
        <v>-2.7597932861074732E-3</v>
      </c>
      <c r="O31" s="66">
        <f t="shared" si="3"/>
        <v>-3.5618020484882197E-3</v>
      </c>
      <c r="P31" s="66">
        <f t="shared" si="3"/>
        <v>-2.503788900494693E-3</v>
      </c>
      <c r="Q31" s="66">
        <f t="shared" si="3"/>
        <v>-2.3602537990336113E-5</v>
      </c>
      <c r="R31" s="66">
        <f t="shared" si="3"/>
        <v>3.7553353868925443E-3</v>
      </c>
      <c r="S31" s="66">
        <f t="shared" si="3"/>
        <v>-9.2753521080367546E-4</v>
      </c>
      <c r="T31" s="66">
        <f t="shared" si="3"/>
        <v>1.7808465301281508E-3</v>
      </c>
      <c r="U31" s="66">
        <f t="shared" si="3"/>
        <v>-3.0199021315071917E-5</v>
      </c>
      <c r="V31" s="66">
        <f t="shared" si="3"/>
        <v>-1.520331773210722E-4</v>
      </c>
      <c r="W31" s="66">
        <f t="shared" si="3"/>
        <v>-4.4009549546949057E-4</v>
      </c>
      <c r="X31" s="66">
        <f t="shared" si="5"/>
        <v>-2.810083168934304E-4</v>
      </c>
    </row>
    <row r="32" spans="1:38" x14ac:dyDescent="0.2">
      <c r="A32" s="71"/>
      <c r="B32" s="115" t="s">
        <v>213</v>
      </c>
      <c r="C32" s="66"/>
      <c r="D32" s="66">
        <f t="shared" si="4"/>
        <v>2.6421186962493628E-4</v>
      </c>
      <c r="E32" s="66">
        <f t="shared" si="3"/>
        <v>4.1608381807531954E-3</v>
      </c>
      <c r="F32" s="66">
        <f t="shared" si="3"/>
        <v>-1.9777655590699841E-3</v>
      </c>
      <c r="G32" s="66">
        <f t="shared" si="3"/>
        <v>1.0787577862606513E-3</v>
      </c>
      <c r="H32" s="66">
        <f t="shared" si="3"/>
        <v>1.0414046649843958E-4</v>
      </c>
      <c r="I32" s="66">
        <f t="shared" si="3"/>
        <v>-3.9464172499089432E-3</v>
      </c>
      <c r="J32" s="66">
        <f t="shared" si="3"/>
        <v>-3.0340576286633177E-3</v>
      </c>
      <c r="K32" s="66">
        <f t="shared" si="3"/>
        <v>2.5172108689130979E-3</v>
      </c>
      <c r="L32" s="66">
        <f t="shared" si="3"/>
        <v>2.8524800815623546E-3</v>
      </c>
      <c r="M32" s="66">
        <f t="shared" si="3"/>
        <v>8.7304100753015626E-4</v>
      </c>
      <c r="N32" s="66">
        <f t="shared" si="3"/>
        <v>2.0921694766564045E-3</v>
      </c>
      <c r="O32" s="66">
        <f t="shared" si="3"/>
        <v>6.7115723965682607E-3</v>
      </c>
      <c r="P32" s="66">
        <f t="shared" si="3"/>
        <v>-2.484507549217971E-3</v>
      </c>
      <c r="Q32" s="66">
        <f t="shared" si="3"/>
        <v>-9.8498848221714014E-4</v>
      </c>
      <c r="R32" s="66">
        <f t="shared" si="3"/>
        <v>7.2760622468485514E-4</v>
      </c>
      <c r="S32" s="66">
        <f t="shared" si="3"/>
        <v>-6.3327530370542841E-4</v>
      </c>
      <c r="T32" s="66">
        <f t="shared" si="3"/>
        <v>-8.6456441883832173E-4</v>
      </c>
      <c r="U32" s="66">
        <f t="shared" si="3"/>
        <v>-1.6155736930245578E-3</v>
      </c>
      <c r="V32" s="66">
        <f t="shared" si="3"/>
        <v>6.5097007760845803E-4</v>
      </c>
      <c r="W32" s="66">
        <f t="shared" si="3"/>
        <v>-1.8208646664542481E-4</v>
      </c>
      <c r="X32" s="66">
        <f t="shared" si="5"/>
        <v>8.1584503411108607E-4</v>
      </c>
    </row>
    <row r="33" spans="1:38" x14ac:dyDescent="0.2">
      <c r="A33" s="71"/>
      <c r="B33" s="117" t="s">
        <v>214</v>
      </c>
      <c r="C33" s="67"/>
      <c r="D33" s="66">
        <f t="shared" si="4"/>
        <v>6.1543488352731893E-2</v>
      </c>
      <c r="E33" s="66">
        <f t="shared" si="3"/>
        <v>4.8175612087360667E-2</v>
      </c>
      <c r="F33" s="66">
        <f t="shared" si="3"/>
        <v>-2.9350497754292691E-2</v>
      </c>
      <c r="G33" s="66">
        <f t="shared" si="3"/>
        <v>2.8596170359949422E-2</v>
      </c>
      <c r="H33" s="66">
        <f t="shared" si="3"/>
        <v>2.0916973350513051E-2</v>
      </c>
      <c r="I33" s="66">
        <f t="shared" si="3"/>
        <v>5.3207838726107379E-3</v>
      </c>
      <c r="J33" s="66">
        <f t="shared" si="3"/>
        <v>8.9791331427204416E-3</v>
      </c>
      <c r="K33" s="66">
        <f t="shared" si="3"/>
        <v>-5.5366369085527126E-2</v>
      </c>
      <c r="L33" s="66">
        <f t="shared" si="3"/>
        <v>-5.2341849439979396E-2</v>
      </c>
      <c r="M33" s="66">
        <f t="shared" si="3"/>
        <v>-1.7593868703231361E-2</v>
      </c>
      <c r="N33" s="66">
        <f t="shared" si="3"/>
        <v>2.9880077473685953E-2</v>
      </c>
      <c r="O33" s="66">
        <f t="shared" si="3"/>
        <v>9.616630107111156E-3</v>
      </c>
      <c r="P33" s="66">
        <f t="shared" si="3"/>
        <v>-1.2866948228768008E-2</v>
      </c>
      <c r="Q33" s="66">
        <f t="shared" si="3"/>
        <v>2.994725815532407E-2</v>
      </c>
      <c r="R33" s="66">
        <f t="shared" si="3"/>
        <v>8.7503252230413442E-2</v>
      </c>
      <c r="S33" s="66">
        <f t="shared" si="3"/>
        <v>1.6606337403134757E-2</v>
      </c>
      <c r="T33" s="66">
        <f t="shared" si="3"/>
        <v>-2.9207712530744209E-2</v>
      </c>
      <c r="U33" s="66">
        <f t="shared" si="3"/>
        <v>1.1201791328682771E-2</v>
      </c>
      <c r="V33" s="66">
        <f t="shared" si="3"/>
        <v>1.613306043848119E-2</v>
      </c>
      <c r="W33" s="66">
        <f t="shared" si="3"/>
        <v>-6.9505790682724305E-2</v>
      </c>
      <c r="X33" s="66">
        <f t="shared" si="5"/>
        <v>-0.10535760328795234</v>
      </c>
    </row>
    <row r="34" spans="1:38" x14ac:dyDescent="0.2">
      <c r="A34" s="71"/>
      <c r="B34" s="115" t="s">
        <v>215</v>
      </c>
      <c r="C34" s="66"/>
      <c r="D34" s="66">
        <f t="shared" si="4"/>
        <v>1.9233106552667216E-3</v>
      </c>
      <c r="E34" s="66">
        <f t="shared" si="3"/>
        <v>-2.4880829775772969E-3</v>
      </c>
      <c r="F34" s="66">
        <f t="shared" si="3"/>
        <v>-5.4876930782849376E-4</v>
      </c>
      <c r="G34" s="66">
        <f t="shared" si="3"/>
        <v>1.5366189720466421E-2</v>
      </c>
      <c r="H34" s="66">
        <f t="shared" si="3"/>
        <v>9.4174868359761122E-3</v>
      </c>
      <c r="I34" s="66">
        <f t="shared" si="3"/>
        <v>-1.9947830345906008E-3</v>
      </c>
      <c r="J34" s="66">
        <f t="shared" si="3"/>
        <v>2.6198748579483853E-4</v>
      </c>
      <c r="K34" s="66">
        <f t="shared" si="3"/>
        <v>7.359263544812273E-3</v>
      </c>
      <c r="L34" s="66">
        <f t="shared" si="3"/>
        <v>-9.0226707763731758E-3</v>
      </c>
      <c r="M34" s="66">
        <f t="shared" si="3"/>
        <v>-3.8993384799746816E-3</v>
      </c>
      <c r="N34" s="66">
        <f t="shared" si="3"/>
        <v>9.2558219159122115E-3</v>
      </c>
      <c r="O34" s="66">
        <f t="shared" si="3"/>
        <v>1.3112993946373159E-2</v>
      </c>
      <c r="P34" s="66">
        <f t="shared" si="3"/>
        <v>-3.2905922382111862E-3</v>
      </c>
      <c r="Q34" s="66">
        <f t="shared" si="3"/>
        <v>1.1494348111004356E-2</v>
      </c>
      <c r="R34" s="66">
        <f t="shared" si="3"/>
        <v>3.2453296563569895E-3</v>
      </c>
      <c r="S34" s="66">
        <f t="shared" si="3"/>
        <v>-6.5377017235906921E-4</v>
      </c>
      <c r="T34" s="66">
        <f t="shared" si="3"/>
        <v>-5.5635094019838589E-3</v>
      </c>
      <c r="U34" s="66">
        <f t="shared" si="3"/>
        <v>-3.5846886899283752E-3</v>
      </c>
      <c r="V34" s="66">
        <f t="shared" si="3"/>
        <v>-5.8935031966851556E-3</v>
      </c>
      <c r="W34" s="66">
        <f t="shared" si="3"/>
        <v>-4.0500429679649905E-3</v>
      </c>
      <c r="X34" s="66">
        <f t="shared" si="5"/>
        <v>-2.1757348131172236E-2</v>
      </c>
    </row>
    <row r="35" spans="1:38" x14ac:dyDescent="0.2">
      <c r="A35" s="71"/>
      <c r="B35" s="115" t="s">
        <v>216</v>
      </c>
      <c r="C35" s="66"/>
      <c r="D35" s="66">
        <f t="shared" si="4"/>
        <v>-1.5781209485001121E-4</v>
      </c>
      <c r="E35" s="66">
        <f t="shared" si="3"/>
        <v>9.5039275181905524E-5</v>
      </c>
      <c r="F35" s="66">
        <f t="shared" si="3"/>
        <v>-8.9251649905887153E-5</v>
      </c>
      <c r="G35" s="66">
        <f t="shared" si="3"/>
        <v>-9.538897754671958E-7</v>
      </c>
      <c r="H35" s="66">
        <f t="shared" si="3"/>
        <v>-5.8245007553214959E-5</v>
      </c>
      <c r="I35" s="66">
        <f t="shared" si="3"/>
        <v>4.2999421480639303E-5</v>
      </c>
      <c r="J35" s="66">
        <f t="shared" si="3"/>
        <v>-8.574636040742794E-6</v>
      </c>
      <c r="K35" s="66">
        <f t="shared" si="3"/>
        <v>1.1146038460479485E-4</v>
      </c>
      <c r="L35" s="66">
        <f t="shared" si="3"/>
        <v>3.5065465951734134E-4</v>
      </c>
      <c r="M35" s="66">
        <f t="shared" si="3"/>
        <v>-5.7377444341137015E-5</v>
      </c>
      <c r="N35" s="66">
        <f t="shared" si="3"/>
        <v>2.3289744977114049E-5</v>
      </c>
      <c r="O35" s="66">
        <f t="shared" si="3"/>
        <v>8.6536015982810642E-5</v>
      </c>
      <c r="P35" s="66">
        <f t="shared" si="3"/>
        <v>-3.6103524501305001E-5</v>
      </c>
      <c r="Q35" s="66">
        <f t="shared" si="3"/>
        <v>-4.8401707278479388E-5</v>
      </c>
      <c r="R35" s="66">
        <f t="shared" si="3"/>
        <v>-3.1412327973765748E-3</v>
      </c>
      <c r="S35" s="66">
        <f t="shared" si="3"/>
        <v>-1.5022533730811526E-4</v>
      </c>
      <c r="T35" s="66">
        <f t="shared" si="3"/>
        <v>-1.2749316450943481E-5</v>
      </c>
      <c r="U35" s="66">
        <f t="shared" si="3"/>
        <v>9.149155938423332E-5</v>
      </c>
      <c r="V35" s="66">
        <f t="shared" si="3"/>
        <v>2.6985836216943327E-4</v>
      </c>
      <c r="W35" s="66">
        <f t="shared" si="3"/>
        <v>7.5204347647476755E-6</v>
      </c>
      <c r="X35" s="66">
        <f t="shared" si="5"/>
        <v>3.8484954861002724E-4</v>
      </c>
    </row>
    <row r="36" spans="1:38" ht="20.100000000000001" customHeight="1" x14ac:dyDescent="0.2">
      <c r="A36" s="79"/>
      <c r="B36" s="145" t="s">
        <v>217</v>
      </c>
      <c r="C36" s="81"/>
      <c r="D36" s="81">
        <f t="shared" ref="D36" si="6">D17/C17-1</f>
        <v>6.5169544561508364E-2</v>
      </c>
      <c r="E36" s="81">
        <f t="shared" ref="E36:X36" si="7">E17/D17-1</f>
        <v>5.1048310375753303E-2</v>
      </c>
      <c r="F36" s="81">
        <f t="shared" si="7"/>
        <v>-3.4102122040853722E-2</v>
      </c>
      <c r="G36" s="81">
        <f t="shared" si="7"/>
        <v>4.0758833984039233E-2</v>
      </c>
      <c r="H36" s="81">
        <f t="shared" si="7"/>
        <v>3.6719916002071251E-2</v>
      </c>
      <c r="I36" s="81">
        <f t="shared" si="7"/>
        <v>-1.3429835067579887E-5</v>
      </c>
      <c r="J36" s="81">
        <f t="shared" si="7"/>
        <v>9.4734161019345287E-3</v>
      </c>
      <c r="K36" s="81">
        <f t="shared" si="7"/>
        <v>-5.2689260991604758E-2</v>
      </c>
      <c r="L36" s="81">
        <f t="shared" si="7"/>
        <v>-6.8361962325220849E-2</v>
      </c>
      <c r="M36" s="81">
        <f t="shared" si="7"/>
        <v>-1.7411598740246448E-2</v>
      </c>
      <c r="N36" s="81">
        <f t="shared" si="7"/>
        <v>4.1236654736025002E-2</v>
      </c>
      <c r="O36" s="81">
        <f t="shared" si="7"/>
        <v>1.863563607925256E-2</v>
      </c>
      <c r="P36" s="81">
        <f t="shared" si="7"/>
        <v>-1.6133964981308369E-2</v>
      </c>
      <c r="Q36" s="81">
        <f t="shared" si="7"/>
        <v>4.4378716001478802E-2</v>
      </c>
      <c r="R36" s="81">
        <f t="shared" si="7"/>
        <v>9.6302803873996368E-2</v>
      </c>
      <c r="S36" s="81">
        <f t="shared" si="7"/>
        <v>1.4667944153104351E-2</v>
      </c>
      <c r="T36" s="81">
        <f t="shared" si="7"/>
        <v>-3.5057728217131712E-2</v>
      </c>
      <c r="U36" s="81">
        <f t="shared" si="7"/>
        <v>1.3237107006458082E-2</v>
      </c>
      <c r="V36" s="81">
        <f t="shared" si="7"/>
        <v>1.3700079403622833E-2</v>
      </c>
      <c r="W36" s="81">
        <f t="shared" si="7"/>
        <v>-7.3548332298919328E-2</v>
      </c>
      <c r="X36" s="81">
        <f t="shared" si="7"/>
        <v>-0.12527891107221145</v>
      </c>
    </row>
    <row r="37" spans="1:38" s="598" customFormat="1" ht="20.100000000000001" customHeight="1" x14ac:dyDescent="0.2">
      <c r="A37" s="602"/>
      <c r="B37" s="582" t="s">
        <v>1044</v>
      </c>
      <c r="C37" s="603"/>
      <c r="D37" s="604">
        <f t="shared" ref="D37" si="8">(D18-C18)/(D$17-C$17)*$D$36</f>
        <v>1.8605124069658086E-3</v>
      </c>
      <c r="E37" s="604">
        <f t="shared" ref="E37" si="9">(E18-D18)/(E$17-D$17)*$D$36</f>
        <v>6.7224344803056991E-3</v>
      </c>
      <c r="F37" s="604">
        <f t="shared" ref="F37" si="10">(F18-E18)/(F$17-E$17)*$D$36</f>
        <v>7.8611183958068858E-3</v>
      </c>
      <c r="G37" s="604">
        <f t="shared" ref="G37" si="11">(G18-F18)/(G$17-F$17)*$D$36</f>
        <v>-5.1206890688706101E-3</v>
      </c>
      <c r="H37" s="604">
        <f t="shared" ref="H37" si="12">(H18-G18)/(H$17-G$17)*$D$36</f>
        <v>1.1436193179328674E-2</v>
      </c>
      <c r="I37" s="604">
        <f t="shared" ref="I37" si="13">(I18-H18)/(I$17-H$17)*$D$36</f>
        <v>16.41379983538479</v>
      </c>
      <c r="J37" s="604">
        <f t="shared" ref="J37" si="14">(J18-I18)/(J$17-I$17)*$D$36</f>
        <v>1.657168347120114E-3</v>
      </c>
      <c r="K37" s="604">
        <f t="shared" ref="K37" si="15">(K18-J18)/(K$17-J$17)*$D$36</f>
        <v>5.929084323017403E-3</v>
      </c>
      <c r="L37" s="604">
        <f t="shared" ref="L37" si="16">(L18-K18)/(L$17-K$17)*$D$36</f>
        <v>7.0049092927819204E-3</v>
      </c>
      <c r="M37" s="604">
        <f t="shared" ref="M37" si="17">(M18-L18)/(M$17-L$17)*$D$36</f>
        <v>-1.5491715930613112E-2</v>
      </c>
      <c r="N37" s="604">
        <f t="shared" ref="N37" si="18">(N18-M18)/(N$17-M$17)*$D$36</f>
        <v>3.283097635540745E-3</v>
      </c>
      <c r="O37" s="604">
        <f t="shared" ref="O37" si="19">(O18-N18)/(O$17-N$17)*$D$36</f>
        <v>-1.4619364941422576E-2</v>
      </c>
      <c r="P37" s="604">
        <f t="shared" ref="P37" si="20">(P18-O18)/(P$17-O$17)*$D$36</f>
        <v>-2.4097517885479354E-4</v>
      </c>
      <c r="Q37" s="604">
        <f t="shared" ref="Q37" si="21">(Q18-P18)/(Q$17-P$17)*$D$36</f>
        <v>4.3842152798267819E-3</v>
      </c>
      <c r="R37" s="604">
        <f t="shared" ref="R37" si="22">(R18-Q18)/(R$17-Q$17)*$D$36</f>
        <v>5.8843603603943896E-3</v>
      </c>
      <c r="S37" s="604">
        <f t="shared" ref="S37" si="23">(S18-R18)/(S$17-R$17)*$D$36</f>
        <v>-5.0403089121521527E-3</v>
      </c>
      <c r="T37" s="604">
        <f t="shared" ref="T37:X37" si="24">(T18-S18)/(T$17-S$17)*$D$36</f>
        <v>5.0888935983857788E-4</v>
      </c>
      <c r="U37" s="604">
        <f t="shared" si="24"/>
        <v>2.7218215384857584E-2</v>
      </c>
      <c r="V37" s="604">
        <f t="shared" si="24"/>
        <v>1.517780155187267E-2</v>
      </c>
      <c r="W37" s="604">
        <f t="shared" si="24"/>
        <v>2.5363527093511037E-8</v>
      </c>
      <c r="X37" s="604">
        <f t="shared" si="24"/>
        <v>-7.548858503774224E-4</v>
      </c>
    </row>
    <row r="38" spans="1:38" s="22" customFormat="1" ht="19.5" customHeight="1" x14ac:dyDescent="0.2">
      <c r="A38" s="148" t="s">
        <v>291</v>
      </c>
      <c r="B38"/>
      <c r="C38"/>
      <c r="D38"/>
      <c r="E38"/>
      <c r="F38"/>
      <c r="G38"/>
      <c r="H38"/>
      <c r="I38"/>
      <c r="J38"/>
      <c r="K38"/>
      <c r="L38"/>
      <c r="M38"/>
      <c r="N38"/>
      <c r="O38"/>
      <c r="P38"/>
      <c r="Q38"/>
      <c r="R38"/>
      <c r="S38"/>
      <c r="T38"/>
      <c r="U38"/>
      <c r="V38"/>
      <c r="W38"/>
      <c r="X38"/>
      <c r="Y38" s="80"/>
      <c r="Z38" s="80"/>
      <c r="AA38" s="80"/>
      <c r="AB38" s="80"/>
      <c r="AC38" s="80"/>
      <c r="AD38" s="80"/>
      <c r="AE38" s="80"/>
      <c r="AF38" s="80"/>
      <c r="AG38" s="80"/>
      <c r="AH38" s="80"/>
      <c r="AI38" s="80"/>
      <c r="AJ38" s="80"/>
      <c r="AK38" s="80"/>
      <c r="AL38" s="80"/>
    </row>
    <row r="39" spans="1:38" s="22" customFormat="1" ht="24.95" customHeight="1" x14ac:dyDescent="0.2">
      <c r="A39" s="48" t="str">
        <f>Index!A18</f>
        <v>Table 2k    Palau current price GDP(P) production by institutional sector, FY2000-FY2021</v>
      </c>
      <c r="Y39"/>
      <c r="Z39"/>
    </row>
    <row r="40" spans="1:38" s="75" customFormat="1" ht="20.100000000000001" customHeight="1" x14ac:dyDescent="0.2">
      <c r="A40" s="41"/>
      <c r="B40" s="70" t="s">
        <v>115</v>
      </c>
      <c r="C40" s="33" t="str">
        <f t="shared" ref="C40:T40" si="25">C2</f>
        <v>FY00</v>
      </c>
      <c r="D40" s="33" t="str">
        <f t="shared" si="25"/>
        <v>FY01</v>
      </c>
      <c r="E40" s="33" t="str">
        <f t="shared" si="25"/>
        <v>FY02</v>
      </c>
      <c r="F40" s="33" t="str">
        <f t="shared" si="25"/>
        <v>FY03</v>
      </c>
      <c r="G40" s="33" t="str">
        <f t="shared" si="25"/>
        <v>FY04</v>
      </c>
      <c r="H40" s="33" t="str">
        <f t="shared" si="25"/>
        <v>FY05</v>
      </c>
      <c r="I40" s="33" t="str">
        <f t="shared" si="25"/>
        <v>FY06</v>
      </c>
      <c r="J40" s="33" t="str">
        <f t="shared" si="25"/>
        <v>FY07</v>
      </c>
      <c r="K40" s="33" t="str">
        <f t="shared" si="25"/>
        <v>FY08</v>
      </c>
      <c r="L40" s="33" t="str">
        <f t="shared" si="25"/>
        <v>FY09</v>
      </c>
      <c r="M40" s="33" t="str">
        <f t="shared" si="25"/>
        <v>FY10</v>
      </c>
      <c r="N40" s="33" t="str">
        <f t="shared" si="25"/>
        <v>FY11</v>
      </c>
      <c r="O40" s="33" t="str">
        <f t="shared" si="25"/>
        <v>FY12</v>
      </c>
      <c r="P40" s="33" t="str">
        <f t="shared" si="25"/>
        <v>FY13</v>
      </c>
      <c r="Q40" s="33" t="str">
        <f t="shared" si="25"/>
        <v>FY14</v>
      </c>
      <c r="R40" s="33" t="str">
        <f t="shared" si="25"/>
        <v>FY15</v>
      </c>
      <c r="S40" s="33" t="str">
        <f t="shared" si="25"/>
        <v>FY16</v>
      </c>
      <c r="T40" s="33" t="str">
        <f t="shared" si="25"/>
        <v>FY17</v>
      </c>
      <c r="U40" s="33" t="str">
        <f t="shared" ref="U40:V40" si="26">U2</f>
        <v>FY18</v>
      </c>
      <c r="V40" s="33" t="str">
        <f t="shared" si="26"/>
        <v>FY19</v>
      </c>
      <c r="W40" s="33" t="str">
        <f t="shared" ref="W40:X40" si="27">W2</f>
        <v>FY20</v>
      </c>
      <c r="X40" s="33" t="str">
        <f t="shared" si="27"/>
        <v>FY21</v>
      </c>
      <c r="Y40" s="73"/>
      <c r="Z40" s="73"/>
      <c r="AA40" s="74"/>
    </row>
    <row r="41" spans="1:38" s="22" customFormat="1" ht="20.100000000000001" customHeight="1" x14ac:dyDescent="0.2">
      <c r="A41" s="43">
        <v>1.1000000000000001</v>
      </c>
      <c r="B41" s="53" t="s">
        <v>56</v>
      </c>
      <c r="C41" s="68">
        <v>67.077437500000002</v>
      </c>
      <c r="D41" s="68">
        <v>75.583539062499995</v>
      </c>
      <c r="E41" s="68">
        <v>79.144554687500005</v>
      </c>
      <c r="F41" s="68">
        <v>69.491890624999996</v>
      </c>
      <c r="G41" s="68">
        <v>74.014515625000001</v>
      </c>
      <c r="H41" s="68">
        <v>84.482539062499995</v>
      </c>
      <c r="I41" s="68">
        <v>84.674265625000004</v>
      </c>
      <c r="J41" s="68">
        <v>87.182234374999993</v>
      </c>
      <c r="K41" s="68">
        <v>88.470015625000002</v>
      </c>
      <c r="L41" s="68">
        <v>76.7059140625</v>
      </c>
      <c r="M41" s="68">
        <v>76.385437499999995</v>
      </c>
      <c r="N41" s="68">
        <v>86.434328124999993</v>
      </c>
      <c r="O41" s="68">
        <v>97.718906250000003</v>
      </c>
      <c r="P41" s="68">
        <v>101.328453125</v>
      </c>
      <c r="Q41" s="68">
        <v>111.67539843749999</v>
      </c>
      <c r="R41" s="68">
        <v>137.200453125</v>
      </c>
      <c r="S41" s="68">
        <v>144.06801562499999</v>
      </c>
      <c r="T41" s="68">
        <v>134.96773437499999</v>
      </c>
      <c r="U41" s="68">
        <v>132.69284375000001</v>
      </c>
      <c r="V41" s="68">
        <v>128.32946874999999</v>
      </c>
      <c r="W41" s="68">
        <v>104.09071874999999</v>
      </c>
      <c r="X41" s="68">
        <v>86.698398437500003</v>
      </c>
      <c r="Y41"/>
      <c r="Z41"/>
    </row>
    <row r="42" spans="1:38" x14ac:dyDescent="0.2">
      <c r="A42" s="43">
        <v>1.2</v>
      </c>
      <c r="B42" s="53" t="s">
        <v>15</v>
      </c>
      <c r="C42" s="68">
        <v>10.4434736328125</v>
      </c>
      <c r="D42" s="68">
        <v>9.7986757812499992</v>
      </c>
      <c r="E42" s="68">
        <v>9.3804101562500009</v>
      </c>
      <c r="F42" s="68">
        <v>8.9051972656250005</v>
      </c>
      <c r="G42" s="68">
        <v>9.7779667968750008</v>
      </c>
      <c r="H42" s="68">
        <v>9.4720234375000008</v>
      </c>
      <c r="I42" s="68">
        <v>8.4962050781249996</v>
      </c>
      <c r="J42" s="68">
        <v>10.465380859374999</v>
      </c>
      <c r="K42" s="68">
        <v>11.5554384765625</v>
      </c>
      <c r="L42" s="68">
        <v>13.780555664062501</v>
      </c>
      <c r="M42" s="68">
        <v>14.941822265624999</v>
      </c>
      <c r="N42" s="68">
        <v>13.4750732421875</v>
      </c>
      <c r="O42" s="68">
        <v>18.494218750000002</v>
      </c>
      <c r="P42" s="68">
        <v>21.95727734375</v>
      </c>
      <c r="Q42" s="68">
        <v>24.707617187499999</v>
      </c>
      <c r="R42" s="68">
        <v>30.307167968750001</v>
      </c>
      <c r="S42" s="68">
        <v>35.127535156249998</v>
      </c>
      <c r="T42" s="68">
        <v>24.90534375</v>
      </c>
      <c r="U42" s="68">
        <v>25.105197265625002</v>
      </c>
      <c r="V42" s="68">
        <v>22.60046484375</v>
      </c>
      <c r="W42" s="68">
        <v>20.012638671874999</v>
      </c>
      <c r="X42" s="68">
        <v>9.8818759765624993</v>
      </c>
    </row>
    <row r="43" spans="1:38" x14ac:dyDescent="0.2">
      <c r="A43" s="43" t="s">
        <v>296</v>
      </c>
      <c r="B43" s="53" t="s">
        <v>292</v>
      </c>
      <c r="C43" s="68">
        <v>10.333831054687501</v>
      </c>
      <c r="D43" s="68">
        <v>9.8166347656250004</v>
      </c>
      <c r="E43" s="68">
        <v>7.2686577148437497</v>
      </c>
      <c r="F43" s="68">
        <v>8.0589067382812498</v>
      </c>
      <c r="G43" s="68">
        <v>7.6423129882812502</v>
      </c>
      <c r="H43" s="68">
        <v>8.1655615234374999</v>
      </c>
      <c r="I43" s="68">
        <v>12.178322265625001</v>
      </c>
      <c r="J43" s="68">
        <v>13.170432617187499</v>
      </c>
      <c r="K43" s="68">
        <v>11.6110556640625</v>
      </c>
      <c r="L43" s="68">
        <v>9.1019677734375009</v>
      </c>
      <c r="M43" s="68">
        <v>8.0868041992187507</v>
      </c>
      <c r="N43" s="68">
        <v>6.5642036132812498</v>
      </c>
      <c r="O43" s="68">
        <v>3.3113588867187498</v>
      </c>
      <c r="P43" s="68">
        <v>5.4162495117187497</v>
      </c>
      <c r="Q43" s="68">
        <v>6.1542036132812497</v>
      </c>
      <c r="R43" s="68">
        <v>6.2085498046875003</v>
      </c>
      <c r="S43" s="68">
        <v>6.2664018554687502</v>
      </c>
      <c r="T43" s="68">
        <v>6.4220224609374998</v>
      </c>
      <c r="U43" s="68">
        <v>6.53643798828125</v>
      </c>
      <c r="V43" s="68">
        <v>6.5623623046875004</v>
      </c>
      <c r="W43" s="68">
        <v>6.37952099609375</v>
      </c>
      <c r="X43" s="68">
        <v>5.5964238281250003</v>
      </c>
    </row>
    <row r="44" spans="1:38" x14ac:dyDescent="0.2">
      <c r="A44" s="43" t="s">
        <v>297</v>
      </c>
      <c r="B44" s="53" t="s">
        <v>537</v>
      </c>
      <c r="C44" s="68">
        <v>1.9154133300781251</v>
      </c>
      <c r="D44" s="68">
        <v>2.2661704101562501</v>
      </c>
      <c r="E44" s="68">
        <v>2.4336496582031248</v>
      </c>
      <c r="F44" s="68">
        <v>2.31946875</v>
      </c>
      <c r="G44" s="68">
        <v>2.2255957031250002</v>
      </c>
      <c r="H44" s="68">
        <v>3.0758315429687499</v>
      </c>
      <c r="I44" s="68">
        <v>2.8231967773437501</v>
      </c>
      <c r="J44" s="68">
        <v>2.7487463378906249</v>
      </c>
      <c r="K44" s="68">
        <v>2.1706052246093752</v>
      </c>
      <c r="L44" s="68">
        <v>1.9972320556640626</v>
      </c>
      <c r="M44" s="68">
        <v>1.8713298339843749</v>
      </c>
      <c r="N44" s="68">
        <v>2.2364782714843749</v>
      </c>
      <c r="O44" s="68">
        <v>2.329773193359375</v>
      </c>
      <c r="P44" s="68">
        <v>2.250996337890625</v>
      </c>
      <c r="Q44" s="68">
        <v>2.2147797851562498</v>
      </c>
      <c r="R44" s="68">
        <v>2.359279296875</v>
      </c>
      <c r="S44" s="68">
        <v>1.978265869140625</v>
      </c>
      <c r="T44" s="68">
        <v>2.2154333496093752</v>
      </c>
      <c r="U44" s="68">
        <v>2.3595285644531252</v>
      </c>
      <c r="V44" s="68">
        <v>2.694017578125</v>
      </c>
      <c r="W44" s="68">
        <v>3.0564741210937498</v>
      </c>
      <c r="X44" s="68">
        <v>3.1881484375000002</v>
      </c>
    </row>
    <row r="45" spans="1:38" x14ac:dyDescent="0.2">
      <c r="A45" s="43" t="s">
        <v>66</v>
      </c>
      <c r="B45" s="53" t="s">
        <v>293</v>
      </c>
      <c r="C45" s="68">
        <v>29.652218749999999</v>
      </c>
      <c r="D45" s="68">
        <v>30.128410156249998</v>
      </c>
      <c r="E45" s="68">
        <v>30.844416015625001</v>
      </c>
      <c r="F45" s="68">
        <v>32.006458984375001</v>
      </c>
      <c r="G45" s="68">
        <v>31.481175781249998</v>
      </c>
      <c r="H45" s="68">
        <v>31.62557421875</v>
      </c>
      <c r="I45" s="68">
        <v>32.655269531249999</v>
      </c>
      <c r="J45" s="68">
        <v>33.786007812500003</v>
      </c>
      <c r="K45" s="68">
        <v>34.819296874999999</v>
      </c>
      <c r="L45" s="68">
        <v>34.217464843750001</v>
      </c>
      <c r="M45" s="68">
        <v>33.386484375000002</v>
      </c>
      <c r="N45" s="68">
        <v>34.338253906250003</v>
      </c>
      <c r="O45" s="68">
        <v>34.772171874999998</v>
      </c>
      <c r="P45" s="68">
        <v>35.919695312499996</v>
      </c>
      <c r="Q45" s="68">
        <v>36.148105468750003</v>
      </c>
      <c r="R45" s="68">
        <v>37.582847656250003</v>
      </c>
      <c r="S45" s="68">
        <v>40.967242187499998</v>
      </c>
      <c r="T45" s="68">
        <v>42.857566406250001</v>
      </c>
      <c r="U45" s="68">
        <v>44.574730468749998</v>
      </c>
      <c r="V45" s="68">
        <v>45.540960937500003</v>
      </c>
      <c r="W45" s="68">
        <v>47.372</v>
      </c>
      <c r="X45" s="68">
        <v>46.427999999999997</v>
      </c>
    </row>
    <row r="46" spans="1:38" x14ac:dyDescent="0.2">
      <c r="A46" s="43" t="s">
        <v>67</v>
      </c>
      <c r="B46" s="53" t="s">
        <v>16</v>
      </c>
      <c r="C46" s="68">
        <v>5.3715249023437499</v>
      </c>
      <c r="D46" s="68">
        <v>5.3397978515625004</v>
      </c>
      <c r="E46" s="68">
        <v>6.1360805664062497</v>
      </c>
      <c r="F46" s="68">
        <v>5.9761484375</v>
      </c>
      <c r="G46" s="68">
        <v>6.2207158203124999</v>
      </c>
      <c r="H46" s="68">
        <v>5.8955317382812504</v>
      </c>
      <c r="I46" s="68">
        <v>6.1287871093749997</v>
      </c>
      <c r="J46" s="68">
        <v>6.1077753906250001</v>
      </c>
      <c r="K46" s="68">
        <v>6.2712832031249999</v>
      </c>
      <c r="L46" s="68">
        <v>6.3940415039062497</v>
      </c>
      <c r="M46" s="68">
        <v>6.7028652343750004</v>
      </c>
      <c r="N46" s="68">
        <v>6.4792451171875003</v>
      </c>
      <c r="O46" s="68">
        <v>6.5734267578125003</v>
      </c>
      <c r="P46" s="68">
        <v>6.2982080078124998</v>
      </c>
      <c r="Q46" s="68">
        <v>6.5520498046875</v>
      </c>
      <c r="R46" s="68">
        <v>6.5153208007812502</v>
      </c>
      <c r="S46" s="68">
        <v>7.3118906250000002</v>
      </c>
      <c r="T46" s="68">
        <v>6.8923818359375</v>
      </c>
      <c r="U46" s="68">
        <v>7.0010698242187503</v>
      </c>
      <c r="V46" s="68">
        <v>7.3502045898437496</v>
      </c>
      <c r="W46" s="68">
        <v>8.1108935546875003</v>
      </c>
      <c r="X46" s="68">
        <v>10.97350390625</v>
      </c>
    </row>
    <row r="47" spans="1:38" x14ac:dyDescent="0.2">
      <c r="A47" s="43" t="s">
        <v>68</v>
      </c>
      <c r="B47" s="53" t="s">
        <v>294</v>
      </c>
      <c r="C47" s="68">
        <v>3.7371113281250001</v>
      </c>
      <c r="D47" s="68">
        <v>3.8675366210937501</v>
      </c>
      <c r="E47" s="68">
        <v>4.1343818359375</v>
      </c>
      <c r="F47" s="68">
        <v>4.3548549804687502</v>
      </c>
      <c r="G47" s="68">
        <v>4.3946547851562503</v>
      </c>
      <c r="H47" s="68">
        <v>4.2776811523437503</v>
      </c>
      <c r="I47" s="68">
        <v>4.8912353515625</v>
      </c>
      <c r="J47" s="68">
        <v>5.0153706054687497</v>
      </c>
      <c r="K47" s="68">
        <v>5.7169672851562501</v>
      </c>
      <c r="L47" s="68">
        <v>6.115421875</v>
      </c>
      <c r="M47" s="68">
        <v>6.2943730468750001</v>
      </c>
      <c r="N47" s="68">
        <v>6.4233740234374999</v>
      </c>
      <c r="O47" s="68">
        <v>6.8110009765625001</v>
      </c>
      <c r="P47" s="68">
        <v>7.3433291015625004</v>
      </c>
      <c r="Q47" s="68">
        <v>8.5727216796875005</v>
      </c>
      <c r="R47" s="68">
        <v>9.5906904296875002</v>
      </c>
      <c r="S47" s="68">
        <v>10.549337890625001</v>
      </c>
      <c r="T47" s="68">
        <v>11.245173828125001</v>
      </c>
      <c r="U47" s="68">
        <v>11.69587109375</v>
      </c>
      <c r="V47" s="68">
        <v>12.04945703125</v>
      </c>
      <c r="W47" s="68">
        <v>12.49598828125</v>
      </c>
      <c r="X47" s="68">
        <v>12.158618164062499</v>
      </c>
    </row>
    <row r="48" spans="1:38" x14ac:dyDescent="0.2">
      <c r="A48" s="254" t="s">
        <v>575</v>
      </c>
      <c r="B48" s="255" t="s">
        <v>576</v>
      </c>
      <c r="C48" s="68">
        <v>0.30420800781250001</v>
      </c>
      <c r="D48" s="68">
        <v>0.31631600952148436</v>
      </c>
      <c r="E48" s="68">
        <v>0.37752801513671874</v>
      </c>
      <c r="F48" s="68">
        <v>0.43603399658203124</v>
      </c>
      <c r="G48" s="68">
        <v>0.50409799194335936</v>
      </c>
      <c r="H48" s="68">
        <v>0.57017797851562502</v>
      </c>
      <c r="I48" s="68">
        <v>0.55183001708984381</v>
      </c>
      <c r="J48" s="68">
        <v>0.61779101562500005</v>
      </c>
      <c r="K48" s="68">
        <v>0.66645098876953124</v>
      </c>
      <c r="L48" s="68">
        <v>0.74995697021484375</v>
      </c>
      <c r="M48" s="68">
        <v>0.80370599365234374</v>
      </c>
      <c r="N48" s="68">
        <v>0.90964099121093756</v>
      </c>
      <c r="O48" s="68">
        <v>0.97592999267578129</v>
      </c>
      <c r="P48" s="68">
        <v>0.94831201171875001</v>
      </c>
      <c r="Q48" s="68">
        <v>0.96272900390625005</v>
      </c>
      <c r="R48" s="68">
        <v>0.99531097412109371</v>
      </c>
      <c r="S48" s="68">
        <v>1.0447530517578125</v>
      </c>
      <c r="T48" s="68">
        <v>1.0106929931640625</v>
      </c>
      <c r="U48" s="68">
        <v>1.0339129638671876</v>
      </c>
      <c r="V48" s="68">
        <v>1.0430279541015626</v>
      </c>
      <c r="W48" s="68">
        <v>1.0488540039062499</v>
      </c>
      <c r="X48" s="68">
        <v>1.0584479980468751</v>
      </c>
    </row>
    <row r="49" spans="1:38" x14ac:dyDescent="0.2">
      <c r="A49" s="43" t="s">
        <v>60</v>
      </c>
      <c r="B49" s="53" t="s">
        <v>295</v>
      </c>
      <c r="C49" s="68">
        <v>1.9482366943359375</v>
      </c>
      <c r="D49" s="68">
        <v>2.0470434570312501</v>
      </c>
      <c r="E49" s="68">
        <v>2.1557019042968748</v>
      </c>
      <c r="F49" s="68">
        <v>2.2557824707031249</v>
      </c>
      <c r="G49" s="68">
        <v>2.0564963378906249</v>
      </c>
      <c r="H49" s="68">
        <v>1.9623420410156249</v>
      </c>
      <c r="I49" s="68">
        <v>2.1009169921874999</v>
      </c>
      <c r="J49" s="68">
        <v>2.2505981445312502</v>
      </c>
      <c r="K49" s="68">
        <v>2.3409218749999998</v>
      </c>
      <c r="L49" s="68">
        <v>2.3841103515625002</v>
      </c>
      <c r="M49" s="68">
        <v>2.247100830078125</v>
      </c>
      <c r="N49" s="68">
        <v>2.2740158691406251</v>
      </c>
      <c r="O49" s="68">
        <v>2.4011337890625</v>
      </c>
      <c r="P49" s="68">
        <v>2.4695446777343748</v>
      </c>
      <c r="Q49" s="68">
        <v>2.5209765625</v>
      </c>
      <c r="R49" s="68">
        <v>2.7073115234374998</v>
      </c>
      <c r="S49" s="68">
        <v>3.0325051269531249</v>
      </c>
      <c r="T49" s="68">
        <v>3.3196284179687501</v>
      </c>
      <c r="U49" s="68">
        <v>3.7172705078125001</v>
      </c>
      <c r="V49" s="68">
        <v>3.8381843261718749</v>
      </c>
      <c r="W49" s="68">
        <v>4.1023583984374996</v>
      </c>
      <c r="X49" s="68">
        <v>4.0713798828124999</v>
      </c>
    </row>
    <row r="50" spans="1:38" x14ac:dyDescent="0.2">
      <c r="A50" s="43" t="s">
        <v>61</v>
      </c>
      <c r="B50" s="53" t="s">
        <v>17</v>
      </c>
      <c r="C50" s="68">
        <v>10.3621064453125</v>
      </c>
      <c r="D50" s="68">
        <v>11.159775390625001</v>
      </c>
      <c r="E50" s="68">
        <v>11.207636718750001</v>
      </c>
      <c r="F50" s="68">
        <v>11.554821289062501</v>
      </c>
      <c r="G50" s="68">
        <v>15.886634765625001</v>
      </c>
      <c r="H50" s="68">
        <v>21.303751953125001</v>
      </c>
      <c r="I50" s="68">
        <v>23.259978515625001</v>
      </c>
      <c r="J50" s="68">
        <v>22.332345703125</v>
      </c>
      <c r="K50" s="68">
        <v>21.827015625000001</v>
      </c>
      <c r="L50" s="68">
        <v>21.383744140625002</v>
      </c>
      <c r="M50" s="68">
        <v>20.352724609374999</v>
      </c>
      <c r="N50" s="68">
        <v>20.437839843750002</v>
      </c>
      <c r="O50" s="68">
        <v>20.34851171875</v>
      </c>
      <c r="P50" s="68">
        <v>20.921582031250001</v>
      </c>
      <c r="Q50" s="68">
        <v>21.410816406249999</v>
      </c>
      <c r="R50" s="68">
        <v>23.218017578125</v>
      </c>
      <c r="S50" s="68">
        <v>24.876306640625</v>
      </c>
      <c r="T50" s="68">
        <v>25.943314453125002</v>
      </c>
      <c r="U50" s="68">
        <v>26.467103515624999</v>
      </c>
      <c r="V50" s="68">
        <v>26.461458984375</v>
      </c>
      <c r="W50" s="68">
        <v>26.995539062500001</v>
      </c>
      <c r="X50" s="68">
        <v>27.060892578124999</v>
      </c>
    </row>
    <row r="51" spans="1:38" x14ac:dyDescent="0.2">
      <c r="A51" s="71"/>
      <c r="B51" s="115" t="s">
        <v>213</v>
      </c>
      <c r="C51" s="68">
        <v>-4.383244140625</v>
      </c>
      <c r="D51" s="68">
        <v>-4.4182958984375</v>
      </c>
      <c r="E51" s="68">
        <v>-3.5655898437500002</v>
      </c>
      <c r="F51" s="68">
        <v>-4.0235297851562501</v>
      </c>
      <c r="G51" s="68">
        <v>-3.8685844726562499</v>
      </c>
      <c r="H51" s="68">
        <v>-3.9199956054687499</v>
      </c>
      <c r="I51" s="68">
        <v>-4.7383964843750004</v>
      </c>
      <c r="J51" s="68">
        <v>-5.6142451171875001</v>
      </c>
      <c r="K51" s="68">
        <v>-5.3961245117187504</v>
      </c>
      <c r="L51" s="68">
        <v>-4.7012773437500002</v>
      </c>
      <c r="M51" s="68">
        <v>-4.1608950195312504</v>
      </c>
      <c r="N51" s="68">
        <v>-4.2216118164062504</v>
      </c>
      <c r="O51" s="68">
        <v>-2.99229443359375</v>
      </c>
      <c r="P51" s="68">
        <v>-3.5479375000000002</v>
      </c>
      <c r="Q51" s="68">
        <v>-4.01256884765625</v>
      </c>
      <c r="R51" s="68">
        <v>-3.8488349609374999</v>
      </c>
      <c r="S51" s="68">
        <v>-3.662261962890625</v>
      </c>
      <c r="T51" s="68">
        <v>-3.9666889648437502</v>
      </c>
      <c r="U51" s="68">
        <v>-4.4053271484375003</v>
      </c>
      <c r="V51" s="68">
        <v>-4.3461640624999998</v>
      </c>
      <c r="W51" s="68">
        <v>-4.5412387695312502</v>
      </c>
      <c r="X51" s="68">
        <v>-4.35692041015625</v>
      </c>
    </row>
    <row r="52" spans="1:38" x14ac:dyDescent="0.2">
      <c r="A52" s="71"/>
      <c r="B52" s="117" t="s">
        <v>214</v>
      </c>
      <c r="C52" s="124">
        <v>136.76231250000001</v>
      </c>
      <c r="D52" s="124">
        <v>145.90559375000001</v>
      </c>
      <c r="E52" s="124">
        <v>149.517421875</v>
      </c>
      <c r="F52" s="124">
        <v>141.33603124999999</v>
      </c>
      <c r="G52" s="124">
        <v>150.33557812500001</v>
      </c>
      <c r="H52" s="124">
        <v>166.911015625</v>
      </c>
      <c r="I52" s="124">
        <v>173.021609375</v>
      </c>
      <c r="J52" s="124">
        <v>178.06243749999999</v>
      </c>
      <c r="K52" s="124">
        <v>180.05293750000001</v>
      </c>
      <c r="L52" s="124">
        <v>168.12914062499999</v>
      </c>
      <c r="M52" s="124">
        <v>166.91176562499999</v>
      </c>
      <c r="N52" s="124">
        <v>175.35084375</v>
      </c>
      <c r="O52" s="124">
        <v>190.744140625</v>
      </c>
      <c r="P52" s="124">
        <v>201.30570312500001</v>
      </c>
      <c r="Q52" s="124">
        <v>216.906828125</v>
      </c>
      <c r="R52" s="124">
        <v>252.83610937500001</v>
      </c>
      <c r="S52" s="124">
        <v>271.56</v>
      </c>
      <c r="T52" s="124">
        <v>255.81260937499999</v>
      </c>
      <c r="U52" s="124">
        <v>256.77864062499998</v>
      </c>
      <c r="V52" s="124">
        <v>252.12343749999999</v>
      </c>
      <c r="W52" s="124">
        <v>229.12375</v>
      </c>
      <c r="X52" s="124">
        <v>202.758765625</v>
      </c>
    </row>
    <row r="53" spans="1:38" x14ac:dyDescent="0.2">
      <c r="A53" s="71"/>
      <c r="B53" s="115" t="s">
        <v>215</v>
      </c>
      <c r="C53" s="68">
        <v>14.162776367187501</v>
      </c>
      <c r="D53" s="68">
        <v>14.192457031249999</v>
      </c>
      <c r="E53" s="68">
        <v>13.160527343749999</v>
      </c>
      <c r="F53" s="68">
        <v>13.284766601562501</v>
      </c>
      <c r="G53" s="68">
        <v>16.101747070312499</v>
      </c>
      <c r="H53" s="68">
        <v>19.07980078125</v>
      </c>
      <c r="I53" s="68">
        <v>17.757044921875</v>
      </c>
      <c r="J53" s="68">
        <v>18.167886718750001</v>
      </c>
      <c r="K53" s="68">
        <v>19.964714843749999</v>
      </c>
      <c r="L53" s="68">
        <v>17.801263671874999</v>
      </c>
      <c r="M53" s="68">
        <v>18.100568359375</v>
      </c>
      <c r="N53" s="68">
        <v>19.994982421875001</v>
      </c>
      <c r="O53" s="68">
        <v>24.33959765625</v>
      </c>
      <c r="P53" s="68">
        <v>25.35564453125</v>
      </c>
      <c r="Q53" s="68">
        <v>29.032853515625</v>
      </c>
      <c r="R53" s="68">
        <v>34.234433593749998</v>
      </c>
      <c r="S53" s="68">
        <v>35.330019531250002</v>
      </c>
      <c r="T53" s="68">
        <v>33.962640624999999</v>
      </c>
      <c r="U53" s="68">
        <v>32.981921874999998</v>
      </c>
      <c r="V53" s="68">
        <v>30.553365234375001</v>
      </c>
      <c r="W53" s="68">
        <v>29.218082031249999</v>
      </c>
      <c r="X53" s="68">
        <v>26.333408203125</v>
      </c>
    </row>
    <row r="54" spans="1:38" x14ac:dyDescent="0.2">
      <c r="A54" s="71"/>
      <c r="B54" s="115" t="s">
        <v>216</v>
      </c>
      <c r="C54" s="680">
        <v>-1.4039880371093749</v>
      </c>
      <c r="D54" s="680">
        <v>-0.66156097412109371</v>
      </c>
      <c r="E54" s="680">
        <v>-3.0940000534057616E-2</v>
      </c>
      <c r="F54" s="680">
        <v>-5.6500000000000002E-2</v>
      </c>
      <c r="G54" s="680">
        <v>-4.6277000427246091E-2</v>
      </c>
      <c r="H54" s="680">
        <v>-0.39270901489257815</v>
      </c>
      <c r="I54" s="680">
        <v>0</v>
      </c>
      <c r="J54" s="680">
        <v>-0.14524000549316407</v>
      </c>
      <c r="K54" s="680">
        <v>-0.72611199951171879</v>
      </c>
      <c r="L54" s="680">
        <v>-1.8184090576171874</v>
      </c>
      <c r="M54" s="680">
        <v>-0.71941802978515623</v>
      </c>
      <c r="N54" s="680">
        <v>-5.1789001464843748E-2</v>
      </c>
      <c r="O54" s="680">
        <v>0</v>
      </c>
      <c r="P54" s="680">
        <v>-0.34525799560546877</v>
      </c>
      <c r="Q54" s="680">
        <v>-0.4119320068359375</v>
      </c>
      <c r="R54" s="680">
        <v>-3.5219370117187498</v>
      </c>
      <c r="S54" s="680">
        <v>-3.8423491210937502</v>
      </c>
      <c r="T54" s="680">
        <v>-4.2000000000000003E-2</v>
      </c>
      <c r="U54" s="680">
        <v>-1.74</v>
      </c>
      <c r="V54" s="680">
        <v>-1.217112060546875</v>
      </c>
      <c r="W54" s="680">
        <v>-2.145</v>
      </c>
      <c r="X54" s="680">
        <v>-0.25462738037109373</v>
      </c>
    </row>
    <row r="55" spans="1:38" ht="20.100000000000001" customHeight="1" x14ac:dyDescent="0.2">
      <c r="A55" s="79"/>
      <c r="B55" s="145" t="s">
        <v>217</v>
      </c>
      <c r="C55" s="105">
        <v>149.52110937500001</v>
      </c>
      <c r="D55" s="105">
        <v>159.4365</v>
      </c>
      <c r="E55" s="105">
        <v>162.64701562499999</v>
      </c>
      <c r="F55" s="105">
        <v>154.564296875</v>
      </c>
      <c r="G55" s="105">
        <v>166.391046875</v>
      </c>
      <c r="H55" s="105">
        <v>185.59810937500001</v>
      </c>
      <c r="I55" s="105">
        <v>190.77865625000001</v>
      </c>
      <c r="J55" s="105">
        <v>196.085078125</v>
      </c>
      <c r="K55" s="105">
        <v>199.29153124999999</v>
      </c>
      <c r="L55" s="105">
        <v>184.11198437499999</v>
      </c>
      <c r="M55" s="105">
        <v>184.29290624999999</v>
      </c>
      <c r="N55" s="105">
        <v>195.29403124999999</v>
      </c>
      <c r="O55" s="105">
        <v>215.08373437500001</v>
      </c>
      <c r="P55" s="105">
        <v>226.31609374999999</v>
      </c>
      <c r="Q55" s="105">
        <v>245.52775</v>
      </c>
      <c r="R55" s="105">
        <v>283.54859375000001</v>
      </c>
      <c r="S55" s="105">
        <v>303.04765624999999</v>
      </c>
      <c r="T55" s="105">
        <v>289.73325</v>
      </c>
      <c r="U55" s="105">
        <v>288.02056249999998</v>
      </c>
      <c r="V55" s="105">
        <v>281.45968749999997</v>
      </c>
      <c r="W55" s="105">
        <v>256.19682812500002</v>
      </c>
      <c r="X55" s="105">
        <v>228.83754687499999</v>
      </c>
    </row>
    <row r="56" spans="1:38" s="22" customFormat="1" ht="39.950000000000003" customHeight="1" x14ac:dyDescent="0.2">
      <c r="A56" s="126"/>
      <c r="B56"/>
      <c r="C56"/>
      <c r="D56"/>
      <c r="E56"/>
      <c r="F56"/>
      <c r="G56"/>
      <c r="H56"/>
      <c r="I56"/>
      <c r="J56"/>
      <c r="K56"/>
      <c r="L56"/>
      <c r="M56"/>
      <c r="N56"/>
      <c r="O56"/>
      <c r="P56"/>
      <c r="Q56"/>
      <c r="R56"/>
      <c r="S56"/>
      <c r="T56"/>
      <c r="U56"/>
      <c r="V56"/>
      <c r="W56"/>
      <c r="X56"/>
      <c r="Y56" s="80"/>
      <c r="Z56" s="80"/>
      <c r="AA56" s="80"/>
      <c r="AB56" s="80"/>
      <c r="AC56" s="80"/>
      <c r="AD56" s="80"/>
      <c r="AE56" s="80"/>
      <c r="AF56" s="80"/>
      <c r="AG56" s="80"/>
      <c r="AH56" s="80"/>
      <c r="AI56" s="80"/>
      <c r="AJ56" s="80"/>
      <c r="AK56" s="80"/>
      <c r="AL56" s="80"/>
    </row>
    <row r="57" spans="1:38" s="22" customFormat="1" ht="24.95" customHeight="1" x14ac:dyDescent="0.2">
      <c r="A57" s="48" t="str">
        <f>Index!A19</f>
        <v>Table 2l     Palau share of GDP(P) production by institutional sector, current prices, FY2000-FY2021</v>
      </c>
      <c r="Y57"/>
      <c r="Z57"/>
    </row>
    <row r="58" spans="1:38" s="75" customFormat="1" ht="20.100000000000001" customHeight="1" x14ac:dyDescent="0.2">
      <c r="A58" s="41"/>
      <c r="B58" s="70"/>
      <c r="C58" s="33" t="str">
        <f t="shared" ref="C58:T58" si="28">C2</f>
        <v>FY00</v>
      </c>
      <c r="D58" s="33" t="str">
        <f t="shared" si="28"/>
        <v>FY01</v>
      </c>
      <c r="E58" s="33" t="str">
        <f t="shared" si="28"/>
        <v>FY02</v>
      </c>
      <c r="F58" s="33" t="str">
        <f t="shared" si="28"/>
        <v>FY03</v>
      </c>
      <c r="G58" s="33" t="str">
        <f t="shared" si="28"/>
        <v>FY04</v>
      </c>
      <c r="H58" s="33" t="str">
        <f t="shared" si="28"/>
        <v>FY05</v>
      </c>
      <c r="I58" s="33" t="str">
        <f t="shared" si="28"/>
        <v>FY06</v>
      </c>
      <c r="J58" s="33" t="str">
        <f t="shared" si="28"/>
        <v>FY07</v>
      </c>
      <c r="K58" s="33" t="str">
        <f t="shared" si="28"/>
        <v>FY08</v>
      </c>
      <c r="L58" s="33" t="str">
        <f t="shared" si="28"/>
        <v>FY09</v>
      </c>
      <c r="M58" s="33" t="str">
        <f t="shared" si="28"/>
        <v>FY10</v>
      </c>
      <c r="N58" s="33" t="str">
        <f t="shared" si="28"/>
        <v>FY11</v>
      </c>
      <c r="O58" s="33" t="str">
        <f t="shared" si="28"/>
        <v>FY12</v>
      </c>
      <c r="P58" s="33" t="str">
        <f t="shared" si="28"/>
        <v>FY13</v>
      </c>
      <c r="Q58" s="33" t="str">
        <f t="shared" si="28"/>
        <v>FY14</v>
      </c>
      <c r="R58" s="33" t="str">
        <f t="shared" si="28"/>
        <v>FY15</v>
      </c>
      <c r="S58" s="33" t="str">
        <f t="shared" si="28"/>
        <v>FY16</v>
      </c>
      <c r="T58" s="33" t="str">
        <f t="shared" si="28"/>
        <v>FY17</v>
      </c>
      <c r="U58" s="33" t="str">
        <f t="shared" ref="U58:V58" si="29">U2</f>
        <v>FY18</v>
      </c>
      <c r="V58" s="33" t="str">
        <f t="shared" si="29"/>
        <v>FY19</v>
      </c>
      <c r="W58" s="33" t="str">
        <f t="shared" ref="W58:X58" si="30">W2</f>
        <v>FY20</v>
      </c>
      <c r="X58" s="33" t="str">
        <f t="shared" si="30"/>
        <v>FY21</v>
      </c>
      <c r="Y58" s="73"/>
      <c r="Z58" s="73"/>
      <c r="AA58" s="74"/>
    </row>
    <row r="59" spans="1:38" s="32" customFormat="1" ht="20.100000000000001" customHeight="1" x14ac:dyDescent="0.2">
      <c r="A59" s="43">
        <v>1.1000000000000001</v>
      </c>
      <c r="B59" s="53" t="s">
        <v>56</v>
      </c>
      <c r="C59" s="66">
        <f t="shared" ref="C59:T59" si="31">C41/C$55</f>
        <v>0.44861516731907941</v>
      </c>
      <c r="D59" s="66">
        <f t="shared" si="31"/>
        <v>0.47406672288026891</v>
      </c>
      <c r="E59" s="66">
        <f t="shared" si="31"/>
        <v>0.48660317795179348</v>
      </c>
      <c r="F59" s="66">
        <f t="shared" si="31"/>
        <v>0.44959859443607358</v>
      </c>
      <c r="G59" s="66">
        <f t="shared" si="31"/>
        <v>0.44482270539834295</v>
      </c>
      <c r="H59" s="66">
        <f t="shared" si="31"/>
        <v>0.45519073091312295</v>
      </c>
      <c r="I59" s="66">
        <f t="shared" si="31"/>
        <v>0.44383510865094478</v>
      </c>
      <c r="J59" s="66">
        <f t="shared" si="31"/>
        <v>0.44461432358164044</v>
      </c>
      <c r="K59" s="66">
        <f t="shared" si="31"/>
        <v>0.44392260458884908</v>
      </c>
      <c r="L59" s="66">
        <f t="shared" si="31"/>
        <v>0.4166264044293016</v>
      </c>
      <c r="M59" s="66">
        <f t="shared" si="31"/>
        <v>0.41447844658969341</v>
      </c>
      <c r="N59" s="66">
        <f t="shared" si="31"/>
        <v>0.44258561089536624</v>
      </c>
      <c r="O59" s="66">
        <f t="shared" si="31"/>
        <v>0.45432959648927429</v>
      </c>
      <c r="P59" s="66">
        <f t="shared" si="31"/>
        <v>0.44772977231098926</v>
      </c>
      <c r="Q59" s="66">
        <f t="shared" si="31"/>
        <v>0.45483819420615385</v>
      </c>
      <c r="R59" s="66">
        <f t="shared" si="31"/>
        <v>0.48386927725681939</v>
      </c>
      <c r="S59" s="66">
        <f t="shared" si="31"/>
        <v>0.47539722764313574</v>
      </c>
      <c r="T59" s="66">
        <f t="shared" si="31"/>
        <v>0.46583446799771855</v>
      </c>
      <c r="U59" s="66">
        <f t="shared" ref="U59:V59" si="32">U41/U$55</f>
        <v>0.4607061474994516</v>
      </c>
      <c r="V59" s="66">
        <f t="shared" si="32"/>
        <v>0.45594262499847338</v>
      </c>
      <c r="W59" s="66">
        <f t="shared" ref="W59:X59" si="33">W41/W$55</f>
        <v>0.40629198851444598</v>
      </c>
      <c r="X59" s="66">
        <f t="shared" si="33"/>
        <v>0.37886439363404845</v>
      </c>
      <c r="Y59"/>
      <c r="Z59"/>
    </row>
    <row r="60" spans="1:38" x14ac:dyDescent="0.2">
      <c r="A60" s="43">
        <v>1.2</v>
      </c>
      <c r="B60" s="53" t="s">
        <v>15</v>
      </c>
      <c r="C60" s="66">
        <f t="shared" ref="C60:T60" si="34">C42/C$55</f>
        <v>6.9846148657312285E-2</v>
      </c>
      <c r="D60" s="66">
        <f t="shared" si="34"/>
        <v>6.1458171631025516E-2</v>
      </c>
      <c r="E60" s="66">
        <f t="shared" si="34"/>
        <v>5.7673423150151955E-2</v>
      </c>
      <c r="F60" s="66">
        <f t="shared" si="34"/>
        <v>5.7614840203535848E-2</v>
      </c>
      <c r="G60" s="66">
        <f t="shared" si="34"/>
        <v>5.8764981533054622E-2</v>
      </c>
      <c r="H60" s="66">
        <f t="shared" si="34"/>
        <v>5.1035128910509681E-2</v>
      </c>
      <c r="I60" s="66">
        <f t="shared" si="34"/>
        <v>4.453435853427655E-2</v>
      </c>
      <c r="J60" s="66">
        <f t="shared" si="34"/>
        <v>5.3371633167841284E-2</v>
      </c>
      <c r="K60" s="66">
        <f t="shared" si="34"/>
        <v>5.7982586636192053E-2</v>
      </c>
      <c r="L60" s="66">
        <f t="shared" si="34"/>
        <v>7.4848770496081407E-2</v>
      </c>
      <c r="M60" s="66">
        <f t="shared" si="34"/>
        <v>8.1076491600582154E-2</v>
      </c>
      <c r="N60" s="66">
        <f t="shared" si="34"/>
        <v>6.8998899535940128E-2</v>
      </c>
      <c r="O60" s="66">
        <f t="shared" si="34"/>
        <v>8.598613374340619E-2</v>
      </c>
      <c r="P60" s="66">
        <f t="shared" si="34"/>
        <v>9.7020397356297167E-2</v>
      </c>
      <c r="Q60" s="66">
        <f t="shared" si="34"/>
        <v>0.10063065045600751</v>
      </c>
      <c r="R60" s="66">
        <f t="shared" si="34"/>
        <v>0.10688526988594878</v>
      </c>
      <c r="S60" s="66">
        <f t="shared" si="34"/>
        <v>0.11591422811490561</v>
      </c>
      <c r="T60" s="66">
        <f t="shared" si="34"/>
        <v>8.5959563667614952E-2</v>
      </c>
      <c r="U60" s="66">
        <f t="shared" ref="U60:V60" si="35">U42/U$55</f>
        <v>8.716460049835853E-2</v>
      </c>
      <c r="V60" s="66">
        <f t="shared" si="35"/>
        <v>8.0297342203756991E-2</v>
      </c>
      <c r="W60" s="66">
        <f t="shared" ref="W60:X60" si="36">W42/W$55</f>
        <v>7.8114310853648464E-2</v>
      </c>
      <c r="X60" s="66">
        <f t="shared" si="36"/>
        <v>4.318293091107276E-2</v>
      </c>
    </row>
    <row r="61" spans="1:38" s="22" customFormat="1" x14ac:dyDescent="0.2">
      <c r="A61" s="43" t="s">
        <v>296</v>
      </c>
      <c r="B61" s="53" t="s">
        <v>292</v>
      </c>
      <c r="C61" s="66">
        <f t="shared" ref="C61:T61" si="37">C43/C$55</f>
        <v>6.9112857026563237E-2</v>
      </c>
      <c r="D61" s="66">
        <f t="shared" si="37"/>
        <v>6.1570811988628703E-2</v>
      </c>
      <c r="E61" s="66">
        <f t="shared" si="37"/>
        <v>4.4689769971570911E-2</v>
      </c>
      <c r="F61" s="66">
        <f t="shared" si="37"/>
        <v>5.2139510231128533E-2</v>
      </c>
      <c r="G61" s="66">
        <f t="shared" si="37"/>
        <v>4.5929832955630592E-2</v>
      </c>
      <c r="H61" s="66">
        <f t="shared" si="37"/>
        <v>4.3995930513166089E-2</v>
      </c>
      <c r="I61" s="66">
        <f t="shared" si="37"/>
        <v>6.3834825682314758E-2</v>
      </c>
      <c r="J61" s="66">
        <f t="shared" si="37"/>
        <v>6.7166929493694738E-2</v>
      </c>
      <c r="K61" s="66">
        <f t="shared" si="37"/>
        <v>5.8261661151557335E-2</v>
      </c>
      <c r="L61" s="66">
        <f t="shared" si="37"/>
        <v>4.9437128193124999E-2</v>
      </c>
      <c r="M61" s="66">
        <f t="shared" si="37"/>
        <v>4.38801707768866E-2</v>
      </c>
      <c r="N61" s="66">
        <f t="shared" si="37"/>
        <v>3.3611900841343557E-2</v>
      </c>
      <c r="O61" s="66">
        <f t="shared" si="37"/>
        <v>1.5395673207651176E-2</v>
      </c>
      <c r="P61" s="66">
        <f t="shared" si="37"/>
        <v>2.3932233108007812E-2</v>
      </c>
      <c r="Q61" s="66">
        <f t="shared" si="37"/>
        <v>2.5065205921861174E-2</v>
      </c>
      <c r="R61" s="66">
        <f t="shared" si="37"/>
        <v>2.1895893478355508E-2</v>
      </c>
      <c r="S61" s="66">
        <f t="shared" si="37"/>
        <v>2.0677941987775231E-2</v>
      </c>
      <c r="T61" s="66">
        <f t="shared" si="37"/>
        <v>2.2165293285936288E-2</v>
      </c>
      <c r="U61" s="66">
        <f t="shared" ref="U61:V61" si="38">U43/U$55</f>
        <v>2.2694344916020539E-2</v>
      </c>
      <c r="V61" s="66">
        <f t="shared" si="38"/>
        <v>2.3315460778686115E-2</v>
      </c>
      <c r="W61" s="66">
        <f t="shared" ref="W61:X61" si="39">W43/W$55</f>
        <v>2.4900858620236867E-2</v>
      </c>
      <c r="X61" s="66">
        <f t="shared" si="39"/>
        <v>2.4455881058635828E-2</v>
      </c>
      <c r="Y61"/>
      <c r="Z61"/>
    </row>
    <row r="62" spans="1:38" s="22" customFormat="1" x14ac:dyDescent="0.2">
      <c r="A62" s="43" t="s">
        <v>297</v>
      </c>
      <c r="B62" s="53" t="s">
        <v>537</v>
      </c>
      <c r="C62" s="66">
        <f t="shared" ref="C62:T62" si="40">C44/C$55</f>
        <v>1.2810320483071423E-2</v>
      </c>
      <c r="D62" s="66">
        <f t="shared" si="40"/>
        <v>1.4213623669337009E-2</v>
      </c>
      <c r="E62" s="66">
        <f t="shared" si="40"/>
        <v>1.496276859954297E-2</v>
      </c>
      <c r="F62" s="66">
        <f t="shared" si="40"/>
        <v>1.5006497599350594E-2</v>
      </c>
      <c r="G62" s="66">
        <f t="shared" si="40"/>
        <v>1.3375693854471401E-2</v>
      </c>
      <c r="H62" s="66">
        <f t="shared" si="40"/>
        <v>1.6572537044297408E-2</v>
      </c>
      <c r="I62" s="66">
        <f t="shared" si="40"/>
        <v>1.4798284215002431E-2</v>
      </c>
      <c r="J62" s="66">
        <f t="shared" si="40"/>
        <v>1.4018131130500194E-2</v>
      </c>
      <c r="K62" s="66">
        <f t="shared" si="40"/>
        <v>1.0891607942368977E-2</v>
      </c>
      <c r="L62" s="66">
        <f t="shared" si="40"/>
        <v>1.0847919881174561E-2</v>
      </c>
      <c r="M62" s="66">
        <f t="shared" si="40"/>
        <v>1.0154106699287971E-2</v>
      </c>
      <c r="N62" s="66">
        <f t="shared" si="40"/>
        <v>1.1451851637090804E-2</v>
      </c>
      <c r="O62" s="66">
        <f t="shared" si="40"/>
        <v>1.0831935758086659E-2</v>
      </c>
      <c r="P62" s="66">
        <f t="shared" si="40"/>
        <v>9.9462495158527588E-3</v>
      </c>
      <c r="Q62" s="66">
        <f t="shared" si="40"/>
        <v>9.0204866258752816E-3</v>
      </c>
      <c r="R62" s="66">
        <f t="shared" si="40"/>
        <v>8.3205466324941003E-3</v>
      </c>
      <c r="S62" s="66">
        <f t="shared" si="40"/>
        <v>6.5279035436876937E-3</v>
      </c>
      <c r="T62" s="66">
        <f t="shared" si="40"/>
        <v>7.6464587671914606E-3</v>
      </c>
      <c r="U62" s="66">
        <f t="shared" ref="U62:V62" si="41">U44/U$55</f>
        <v>8.1922226106794904E-3</v>
      </c>
      <c r="V62" s="66">
        <f t="shared" si="41"/>
        <v>9.5715930123208143E-3</v>
      </c>
      <c r="W62" s="66">
        <f t="shared" ref="W62:X62" si="42">W44/W$55</f>
        <v>1.1930179399420499E-2</v>
      </c>
      <c r="X62" s="66">
        <f t="shared" si="42"/>
        <v>1.3931928920919134E-2</v>
      </c>
      <c r="Y62"/>
      <c r="Z62"/>
    </row>
    <row r="63" spans="1:38" x14ac:dyDescent="0.2">
      <c r="A63" s="43" t="s">
        <v>66</v>
      </c>
      <c r="B63" s="53" t="s">
        <v>293</v>
      </c>
      <c r="C63" s="66">
        <f t="shared" ref="C63:T63" si="43">C45/C$55</f>
        <v>0.19831459834632462</v>
      </c>
      <c r="D63" s="66">
        <f t="shared" si="43"/>
        <v>0.18896808545251556</v>
      </c>
      <c r="E63" s="66">
        <f t="shared" si="43"/>
        <v>0.18964022116913651</v>
      </c>
      <c r="F63" s="66">
        <f t="shared" si="43"/>
        <v>0.20707537013065458</v>
      </c>
      <c r="G63" s="66">
        <f t="shared" si="43"/>
        <v>0.18919993817275513</v>
      </c>
      <c r="H63" s="66">
        <f t="shared" si="43"/>
        <v>0.17039814858701333</v>
      </c>
      <c r="I63" s="66">
        <f t="shared" si="43"/>
        <v>0.1711683590456676</v>
      </c>
      <c r="J63" s="66">
        <f t="shared" si="43"/>
        <v>0.1723027990480854</v>
      </c>
      <c r="K63" s="66">
        <f t="shared" si="43"/>
        <v>0.17471538633180128</v>
      </c>
      <c r="L63" s="66">
        <f t="shared" si="43"/>
        <v>0.1858513717067746</v>
      </c>
      <c r="M63" s="66">
        <f t="shared" si="43"/>
        <v>0.18115989950101513</v>
      </c>
      <c r="N63" s="66">
        <f t="shared" si="43"/>
        <v>0.17582848634166851</v>
      </c>
      <c r="O63" s="66">
        <f t="shared" si="43"/>
        <v>0.16166806837366174</v>
      </c>
      <c r="P63" s="66">
        <f t="shared" si="43"/>
        <v>0.15871471938791359</v>
      </c>
      <c r="Q63" s="66">
        <f t="shared" si="43"/>
        <v>0.1472261504809538</v>
      </c>
      <c r="R63" s="66">
        <f t="shared" si="43"/>
        <v>0.13254464484978601</v>
      </c>
      <c r="S63" s="66">
        <f t="shared" si="43"/>
        <v>0.13518415781346271</v>
      </c>
      <c r="T63" s="66">
        <f t="shared" si="43"/>
        <v>0.14792077335359335</v>
      </c>
      <c r="U63" s="66">
        <f t="shared" ref="U63:V63" si="44">U45/U$55</f>
        <v>0.15476232002966803</v>
      </c>
      <c r="V63" s="66">
        <f t="shared" si="44"/>
        <v>0.16180278370237303</v>
      </c>
      <c r="W63" s="66">
        <f t="shared" ref="W63:X63" si="45">W45/W$55</f>
        <v>0.18490470919057167</v>
      </c>
      <c r="X63" s="66">
        <f t="shared" si="45"/>
        <v>0.20288628607507658</v>
      </c>
    </row>
    <row r="64" spans="1:38" x14ac:dyDescent="0.2">
      <c r="A64" s="43" t="s">
        <v>67</v>
      </c>
      <c r="B64" s="53" t="s">
        <v>16</v>
      </c>
      <c r="C64" s="66">
        <f t="shared" ref="C64:T64" si="46">C46/C$55</f>
        <v>3.5924859872942271E-2</v>
      </c>
      <c r="D64" s="66">
        <f t="shared" si="46"/>
        <v>3.3491690118401377E-2</v>
      </c>
      <c r="E64" s="66">
        <f t="shared" si="46"/>
        <v>3.7726364316168187E-2</v>
      </c>
      <c r="F64" s="66">
        <f t="shared" si="46"/>
        <v>3.8664481761483765E-2</v>
      </c>
      <c r="G64" s="66">
        <f t="shared" si="46"/>
        <v>3.7386121051247216E-2</v>
      </c>
      <c r="H64" s="66">
        <f t="shared" si="46"/>
        <v>3.1765041993878071E-2</v>
      </c>
      <c r="I64" s="66">
        <f t="shared" si="46"/>
        <v>3.212511939146756E-2</v>
      </c>
      <c r="J64" s="66">
        <f t="shared" si="46"/>
        <v>3.1148598603364532E-2</v>
      </c>
      <c r="K64" s="66">
        <f t="shared" si="46"/>
        <v>3.146788608522471E-2</v>
      </c>
      <c r="L64" s="66">
        <f t="shared" si="46"/>
        <v>3.4729089068329423E-2</v>
      </c>
      <c r="M64" s="66">
        <f t="shared" si="46"/>
        <v>3.637071752117426E-2</v>
      </c>
      <c r="N64" s="66">
        <f t="shared" si="46"/>
        <v>3.3176872205035714E-2</v>
      </c>
      <c r="O64" s="66">
        <f t="shared" si="46"/>
        <v>3.0562175131066325E-2</v>
      </c>
      <c r="P64" s="66">
        <f t="shared" si="46"/>
        <v>2.7829253781526529E-2</v>
      </c>
      <c r="Q64" s="66">
        <f t="shared" si="46"/>
        <v>2.6685577514914301E-2</v>
      </c>
      <c r="R64" s="66">
        <f t="shared" si="46"/>
        <v>2.2977792676079002E-2</v>
      </c>
      <c r="S64" s="66">
        <f t="shared" si="46"/>
        <v>2.4127857365668047E-2</v>
      </c>
      <c r="T64" s="66">
        <f t="shared" si="46"/>
        <v>2.3788715433722227E-2</v>
      </c>
      <c r="U64" s="66">
        <f t="shared" ref="U64:V64" si="47">U46/U$55</f>
        <v>2.4307534724083289E-2</v>
      </c>
      <c r="V64" s="66">
        <f t="shared" si="47"/>
        <v>2.6114590885573091E-2</v>
      </c>
      <c r="W64" s="66">
        <f t="shared" ref="W64:X64" si="48">W46/W$55</f>
        <v>3.1658836739111171E-2</v>
      </c>
      <c r="X64" s="66">
        <f t="shared" si="48"/>
        <v>4.7953249176561734E-2</v>
      </c>
    </row>
    <row r="65" spans="1:38" x14ac:dyDescent="0.2">
      <c r="A65" s="43" t="s">
        <v>68</v>
      </c>
      <c r="B65" s="53" t="s">
        <v>294</v>
      </c>
      <c r="C65" s="66">
        <f t="shared" ref="C65:T65" si="49">C47/C$55</f>
        <v>2.4993871057713318E-2</v>
      </c>
      <c r="D65" s="66">
        <f t="shared" si="49"/>
        <v>2.4257535891052239E-2</v>
      </c>
      <c r="E65" s="66">
        <f t="shared" si="49"/>
        <v>2.5419352578037811E-2</v>
      </c>
      <c r="F65" s="66">
        <f t="shared" si="49"/>
        <v>2.8175038275434529E-2</v>
      </c>
      <c r="G65" s="66">
        <f t="shared" si="49"/>
        <v>2.641160607912817E-2</v>
      </c>
      <c r="H65" s="66">
        <f t="shared" si="49"/>
        <v>2.304808581697736E-2</v>
      </c>
      <c r="I65" s="66">
        <f t="shared" si="49"/>
        <v>2.5638273419605867E-2</v>
      </c>
      <c r="J65" s="66">
        <f t="shared" si="49"/>
        <v>2.5577523049824115E-2</v>
      </c>
      <c r="K65" s="66">
        <f t="shared" si="49"/>
        <v>2.8686453705775571E-2</v>
      </c>
      <c r="L65" s="66">
        <f t="shared" si="49"/>
        <v>3.3215772975126297E-2</v>
      </c>
      <c r="M65" s="66">
        <f t="shared" si="49"/>
        <v>3.4154179750882301E-2</v>
      </c>
      <c r="N65" s="66">
        <f t="shared" si="49"/>
        <v>3.2890785152644035E-2</v>
      </c>
      <c r="O65" s="66">
        <f t="shared" si="49"/>
        <v>3.1666741310560804E-2</v>
      </c>
      <c r="P65" s="66">
        <f t="shared" si="49"/>
        <v>3.2447224498644393E-2</v>
      </c>
      <c r="Q65" s="66">
        <f t="shared" si="49"/>
        <v>3.491548991789116E-2</v>
      </c>
      <c r="R65" s="66">
        <f t="shared" si="49"/>
        <v>3.3823798252173486E-2</v>
      </c>
      <c r="S65" s="66">
        <f t="shared" si="49"/>
        <v>3.4810821575608213E-2</v>
      </c>
      <c r="T65" s="66">
        <f t="shared" si="49"/>
        <v>3.8812161973556712E-2</v>
      </c>
      <c r="U65" s="66">
        <f t="shared" ref="U65:V65" si="50">U47/U$55</f>
        <v>4.0607764224299091E-2</v>
      </c>
      <c r="V65" s="66">
        <f t="shared" si="50"/>
        <v>4.2810596211047103E-2</v>
      </c>
      <c r="W65" s="66">
        <f t="shared" ref="W65:X65" si="51">W47/W$55</f>
        <v>4.8774953119845532E-2</v>
      </c>
      <c r="X65" s="66">
        <f t="shared" si="51"/>
        <v>5.3132094492797599E-2</v>
      </c>
    </row>
    <row r="66" spans="1:38" x14ac:dyDescent="0.2">
      <c r="A66" s="254" t="s">
        <v>575</v>
      </c>
      <c r="B66" s="255" t="s">
        <v>576</v>
      </c>
      <c r="C66" s="66">
        <f t="shared" ref="C66:T66" si="52">C48/C$55</f>
        <v>2.0345488946951575E-3</v>
      </c>
      <c r="D66" s="66">
        <f t="shared" si="52"/>
        <v>1.9839623268290787E-3</v>
      </c>
      <c r="E66" s="66">
        <f t="shared" si="52"/>
        <v>2.3211493533158321E-3</v>
      </c>
      <c r="F66" s="66">
        <f t="shared" si="52"/>
        <v>2.8210525030542004E-3</v>
      </c>
      <c r="G66" s="66">
        <f t="shared" si="52"/>
        <v>3.0295980547682898E-3</v>
      </c>
      <c r="H66" s="66">
        <f t="shared" si="52"/>
        <v>3.072110919856319E-3</v>
      </c>
      <c r="I66" s="66">
        <f t="shared" si="52"/>
        <v>2.8925144349833095E-3</v>
      </c>
      <c r="J66" s="66">
        <f t="shared" si="52"/>
        <v>3.15062737834223E-3</v>
      </c>
      <c r="K66" s="66">
        <f t="shared" si="52"/>
        <v>3.3441008987657684E-3</v>
      </c>
      <c r="L66" s="66">
        <f t="shared" si="52"/>
        <v>4.0733739998550476E-3</v>
      </c>
      <c r="M66" s="66">
        <f t="shared" si="52"/>
        <v>4.3610251203162831E-3</v>
      </c>
      <c r="N66" s="66">
        <f t="shared" si="52"/>
        <v>4.6578023167870757E-3</v>
      </c>
      <c r="O66" s="66">
        <f t="shared" si="52"/>
        <v>4.5374421060322507E-3</v>
      </c>
      <c r="P66" s="66">
        <f t="shared" si="52"/>
        <v>4.1902102320938014E-3</v>
      </c>
      <c r="Q66" s="66">
        <f t="shared" si="52"/>
        <v>3.9210598553778547E-3</v>
      </c>
      <c r="R66" s="66">
        <f t="shared" si="52"/>
        <v>3.5101954164464752E-3</v>
      </c>
      <c r="S66" s="66">
        <f t="shared" si="52"/>
        <v>3.4474876482659235E-3</v>
      </c>
      <c r="T66" s="66">
        <f t="shared" si="52"/>
        <v>3.4883569392331133E-3</v>
      </c>
      <c r="U66" s="66">
        <f t="shared" ref="U66:V66" si="53">U48/U$55</f>
        <v>3.5897192717522994E-3</v>
      </c>
      <c r="V66" s="66">
        <f t="shared" si="53"/>
        <v>3.7057809712147949E-3</v>
      </c>
      <c r="W66" s="66">
        <f t="shared" ref="W66:X66" si="54">W48/W$55</f>
        <v>4.0939382879264519E-3</v>
      </c>
      <c r="X66" s="66">
        <f t="shared" si="54"/>
        <v>4.6253248756640483E-3</v>
      </c>
    </row>
    <row r="67" spans="1:38" x14ac:dyDescent="0.2">
      <c r="A67" s="43" t="s">
        <v>60</v>
      </c>
      <c r="B67" s="53" t="s">
        <v>295</v>
      </c>
      <c r="C67" s="66">
        <f t="shared" ref="C67:T67" si="55">C49/C$55</f>
        <v>1.302984376239308E-2</v>
      </c>
      <c r="D67" s="66">
        <f t="shared" si="55"/>
        <v>1.2839239804130485E-2</v>
      </c>
      <c r="E67" s="66">
        <f t="shared" si="55"/>
        <v>1.3253866946240655E-2</v>
      </c>
      <c r="F67" s="66">
        <f t="shared" si="55"/>
        <v>1.4594460145782777E-2</v>
      </c>
      <c r="G67" s="66">
        <f t="shared" si="55"/>
        <v>1.2359417027020403E-2</v>
      </c>
      <c r="H67" s="66">
        <f t="shared" si="55"/>
        <v>1.057307128625283E-2</v>
      </c>
      <c r="I67" s="66">
        <f t="shared" si="55"/>
        <v>1.1012327235570933E-2</v>
      </c>
      <c r="J67" s="66">
        <f t="shared" si="55"/>
        <v>1.147766146231965E-2</v>
      </c>
      <c r="K67" s="66">
        <f t="shared" si="55"/>
        <v>1.174621851875605E-2</v>
      </c>
      <c r="L67" s="66">
        <f t="shared" si="55"/>
        <v>1.2949240429164758E-2</v>
      </c>
      <c r="M67" s="66">
        <f t="shared" si="55"/>
        <v>1.2193094546080094E-2</v>
      </c>
      <c r="N67" s="66">
        <f t="shared" si="55"/>
        <v>1.1644062312532275E-2</v>
      </c>
      <c r="O67" s="66">
        <f t="shared" si="55"/>
        <v>1.116371628956426E-2</v>
      </c>
      <c r="P67" s="66">
        <f t="shared" si="55"/>
        <v>1.0911926928459435E-2</v>
      </c>
      <c r="Q67" s="66">
        <f t="shared" si="55"/>
        <v>1.0267583043057251E-2</v>
      </c>
      <c r="R67" s="66">
        <f t="shared" si="55"/>
        <v>9.5479631467489858E-3</v>
      </c>
      <c r="S67" s="66">
        <f t="shared" si="55"/>
        <v>1.0006693879366127E-2</v>
      </c>
      <c r="T67" s="66">
        <f t="shared" si="55"/>
        <v>1.1457533500103112E-2</v>
      </c>
      <c r="U67" s="66">
        <f t="shared" ref="U67:V67" si="56">U49/U$55</f>
        <v>1.2906267787087252E-2</v>
      </c>
      <c r="V67" s="66">
        <f t="shared" si="56"/>
        <v>1.3636710678760613E-2</v>
      </c>
      <c r="W67" s="66">
        <f t="shared" ref="W67:X67" si="57">W49/W$55</f>
        <v>1.6012526105264401E-2</v>
      </c>
      <c r="X67" s="66">
        <f t="shared" si="57"/>
        <v>1.7791572835888014E-2</v>
      </c>
    </row>
    <row r="68" spans="1:38" x14ac:dyDescent="0.2">
      <c r="A68" s="43" t="s">
        <v>61</v>
      </c>
      <c r="B68" s="53" t="s">
        <v>17</v>
      </c>
      <c r="C68" s="66">
        <f t="shared" ref="C68:T68" si="58">C50/C$55</f>
        <v>6.9301963372437686E-2</v>
      </c>
      <c r="D68" s="66">
        <f t="shared" si="58"/>
        <v>6.9995110220213069E-2</v>
      </c>
      <c r="E68" s="66">
        <f t="shared" si="58"/>
        <v>6.8907730496515232E-2</v>
      </c>
      <c r="F68" s="66">
        <f t="shared" si="58"/>
        <v>7.4757376203167886E-2</v>
      </c>
      <c r="G68" s="66">
        <f t="shared" si="58"/>
        <v>9.5477701859522007E-2</v>
      </c>
      <c r="H68" s="66">
        <f t="shared" si="58"/>
        <v>0.11478431555615086</v>
      </c>
      <c r="I68" s="66">
        <f t="shared" si="58"/>
        <v>0.12192128287739211</v>
      </c>
      <c r="J68" s="66">
        <f t="shared" si="58"/>
        <v>0.11389110235552249</v>
      </c>
      <c r="K68" s="66">
        <f t="shared" si="58"/>
        <v>0.10952304640390986</v>
      </c>
      <c r="L68" s="66">
        <f t="shared" si="58"/>
        <v>0.11614531347981406</v>
      </c>
      <c r="M68" s="66">
        <f t="shared" si="58"/>
        <v>0.11043683136542322</v>
      </c>
      <c r="N68" s="66">
        <f t="shared" si="58"/>
        <v>0.10465163585868681</v>
      </c>
      <c r="O68" s="66">
        <f t="shared" si="58"/>
        <v>9.4607394547428808E-2</v>
      </c>
      <c r="P68" s="66">
        <f t="shared" si="58"/>
        <v>9.2444075384055635E-2</v>
      </c>
      <c r="Q68" s="66">
        <f t="shared" si="58"/>
        <v>8.7203244465238652E-2</v>
      </c>
      <c r="R68" s="66">
        <f t="shared" si="58"/>
        <v>8.1883733828692282E-2</v>
      </c>
      <c r="S68" s="66">
        <f t="shared" si="58"/>
        <v>8.2087111144338379E-2</v>
      </c>
      <c r="T68" s="66">
        <f t="shared" si="58"/>
        <v>8.9542068275301506E-2</v>
      </c>
      <c r="U68" s="66">
        <f t="shared" ref="U68:V68" si="59">U50/U$55</f>
        <v>9.1893104040531831E-2</v>
      </c>
      <c r="V68" s="66">
        <f t="shared" si="59"/>
        <v>9.4015094024344076E-2</v>
      </c>
      <c r="W68" s="66">
        <f t="shared" ref="W68:X68" si="60">W50/W$55</f>
        <v>0.10537030946116441</v>
      </c>
      <c r="X68" s="66">
        <f t="shared" si="60"/>
        <v>0.11825372605006432</v>
      </c>
    </row>
    <row r="69" spans="1:38" x14ac:dyDescent="0.2">
      <c r="A69" s="71"/>
      <c r="B69" s="115" t="s">
        <v>213</v>
      </c>
      <c r="C69" s="66">
        <f t="shared" ref="C69:T69" si="61">C51/C$55</f>
        <v>-2.9315219496076586E-2</v>
      </c>
      <c r="D69" s="66">
        <f t="shared" si="61"/>
        <v>-2.7711947379913008E-2</v>
      </c>
      <c r="E69" s="66">
        <f t="shared" si="61"/>
        <v>-2.1922258026368262E-2</v>
      </c>
      <c r="F69" s="66">
        <f t="shared" si="61"/>
        <v>-2.6031430715271711E-2</v>
      </c>
      <c r="G69" s="66">
        <f t="shared" si="61"/>
        <v>-2.3249955723654375E-2</v>
      </c>
      <c r="H69" s="66">
        <f t="shared" si="61"/>
        <v>-2.1120881126802965E-2</v>
      </c>
      <c r="I69" s="66">
        <f t="shared" si="61"/>
        <v>-2.483714152051535E-2</v>
      </c>
      <c r="J69" s="66">
        <f t="shared" si="61"/>
        <v>-2.8631679528457236E-2</v>
      </c>
      <c r="K69" s="66">
        <f t="shared" si="61"/>
        <v>-2.7076536960065886E-2</v>
      </c>
      <c r="L69" s="66">
        <f t="shared" si="61"/>
        <v>-2.5534879544692867E-2</v>
      </c>
      <c r="M69" s="66">
        <f t="shared" si="61"/>
        <v>-2.2577618988149473E-2</v>
      </c>
      <c r="N69" s="66">
        <f t="shared" si="61"/>
        <v>-2.161669657482812E-2</v>
      </c>
      <c r="O69" s="66">
        <f t="shared" si="61"/>
        <v>-1.3912230240417267E-2</v>
      </c>
      <c r="P69" s="66">
        <f t="shared" si="61"/>
        <v>-1.5676912062291198E-2</v>
      </c>
      <c r="Q69" s="66">
        <f t="shared" si="61"/>
        <v>-1.6342628674991932E-2</v>
      </c>
      <c r="R69" s="66">
        <f t="shared" si="61"/>
        <v>-1.3573810788604906E-2</v>
      </c>
      <c r="S69" s="66">
        <f t="shared" si="61"/>
        <v>-1.2084772435492561E-2</v>
      </c>
      <c r="T69" s="66">
        <f t="shared" si="61"/>
        <v>-1.3690831013850673E-2</v>
      </c>
      <c r="U69" s="66">
        <f t="shared" ref="U69:V69" si="62">U51/U$55</f>
        <v>-1.5295182782088693E-2</v>
      </c>
      <c r="V69" s="66">
        <f t="shared" si="62"/>
        <v>-1.5441515270281824E-2</v>
      </c>
      <c r="W69" s="66">
        <f t="shared" ref="W69:X69" si="63">W51/W$55</f>
        <v>-1.7725585452274029E-2</v>
      </c>
      <c r="X69" s="66">
        <f t="shared" si="63"/>
        <v>-1.9039359885011223E-2</v>
      </c>
    </row>
    <row r="70" spans="1:38" x14ac:dyDescent="0.2">
      <c r="A70" s="71"/>
      <c r="B70" s="117" t="s">
        <v>214</v>
      </c>
      <c r="C70" s="67">
        <f t="shared" ref="C70:T70" si="64">C52/C$55</f>
        <v>0.91466892582370529</v>
      </c>
      <c r="D70" s="67">
        <f t="shared" si="64"/>
        <v>0.91513294477738794</v>
      </c>
      <c r="E70" s="67">
        <f t="shared" si="64"/>
        <v>0.91927553235731252</v>
      </c>
      <c r="F70" s="67">
        <f t="shared" si="64"/>
        <v>0.9144157745841005</v>
      </c>
      <c r="G70" s="67">
        <f t="shared" si="64"/>
        <v>0.90350761623573694</v>
      </c>
      <c r="H70" s="67">
        <f t="shared" si="64"/>
        <v>0.89931420199845447</v>
      </c>
      <c r="I70" s="67">
        <f t="shared" si="64"/>
        <v>0.90692330460839998</v>
      </c>
      <c r="J70" s="67">
        <f t="shared" si="64"/>
        <v>0.90808764849760282</v>
      </c>
      <c r="K70" s="67">
        <f t="shared" si="64"/>
        <v>0.90346507134883591</v>
      </c>
      <c r="L70" s="67">
        <f t="shared" si="64"/>
        <v>0.91318955252013312</v>
      </c>
      <c r="M70" s="67">
        <f t="shared" si="64"/>
        <v>0.90568741370098171</v>
      </c>
      <c r="N70" s="67">
        <f t="shared" si="64"/>
        <v>0.8978812236485082</v>
      </c>
      <c r="O70" s="67">
        <f t="shared" si="64"/>
        <v>0.88683666005368977</v>
      </c>
      <c r="P70" s="67">
        <f t="shared" si="64"/>
        <v>0.88948912023628468</v>
      </c>
      <c r="Q70" s="67">
        <f t="shared" si="64"/>
        <v>0.88343100983493716</v>
      </c>
      <c r="R70" s="67">
        <f t="shared" si="64"/>
        <v>0.89168528762982091</v>
      </c>
      <c r="S70" s="67">
        <f t="shared" si="64"/>
        <v>0.89609668446330382</v>
      </c>
      <c r="T70" s="67">
        <f t="shared" si="64"/>
        <v>0.88292458451006228</v>
      </c>
      <c r="U70" s="67">
        <f t="shared" ref="U70:V70" si="65">U52/U$55</f>
        <v>0.89152884917721797</v>
      </c>
      <c r="V70" s="67">
        <f t="shared" si="65"/>
        <v>0.89577104181216016</v>
      </c>
      <c r="W70" s="67">
        <f t="shared" ref="W70:X70" si="66">W52/W$55</f>
        <v>0.89432703627466104</v>
      </c>
      <c r="X70" s="67">
        <f t="shared" si="66"/>
        <v>0.88603801427636675</v>
      </c>
    </row>
    <row r="71" spans="1:38" x14ac:dyDescent="0.2">
      <c r="A71" s="71"/>
      <c r="B71" s="115" t="s">
        <v>215</v>
      </c>
      <c r="C71" s="66">
        <f t="shared" ref="C71:T71" si="67">C53/C$55</f>
        <v>9.4720915504092174E-2</v>
      </c>
      <c r="D71" s="66">
        <f t="shared" si="67"/>
        <v>8.901636094150335E-2</v>
      </c>
      <c r="E71" s="66">
        <f t="shared" si="67"/>
        <v>8.0914656153870015E-2</v>
      </c>
      <c r="F71" s="66">
        <f t="shared" si="67"/>
        <v>8.5949775401923653E-2</v>
      </c>
      <c r="G71" s="66">
        <f t="shared" si="67"/>
        <v>9.6770513634719862E-2</v>
      </c>
      <c r="H71" s="66">
        <f t="shared" si="67"/>
        <v>0.10280169795641271</v>
      </c>
      <c r="I71" s="66">
        <f t="shared" si="67"/>
        <v>9.3076685153950484E-2</v>
      </c>
      <c r="J71" s="66">
        <f t="shared" si="67"/>
        <v>9.2653081470933582E-2</v>
      </c>
      <c r="K71" s="66">
        <f t="shared" si="67"/>
        <v>0.10017844069202012</v>
      </c>
      <c r="L71" s="66">
        <f t="shared" si="67"/>
        <v>9.6687153377356019E-2</v>
      </c>
      <c r="M71" s="66">
        <f t="shared" si="67"/>
        <v>9.8216305378683019E-2</v>
      </c>
      <c r="N71" s="66">
        <f t="shared" si="67"/>
        <v>0.10238399143022965</v>
      </c>
      <c r="O71" s="66">
        <f t="shared" si="67"/>
        <v>0.11316335810784157</v>
      </c>
      <c r="P71" s="66">
        <f t="shared" si="67"/>
        <v>0.11203641822865282</v>
      </c>
      <c r="Q71" s="66">
        <f t="shared" si="67"/>
        <v>0.11824672981210882</v>
      </c>
      <c r="R71" s="66">
        <f t="shared" si="67"/>
        <v>0.12073568463518432</v>
      </c>
      <c r="S71" s="66">
        <f t="shared" si="67"/>
        <v>0.1165823882897956</v>
      </c>
      <c r="T71" s="66">
        <f t="shared" si="67"/>
        <v>0.1172203764152026</v>
      </c>
      <c r="U71" s="66">
        <f t="shared" ref="U71:V71" si="68">U53/U$55</f>
        <v>0.11451238615992912</v>
      </c>
      <c r="V71" s="66">
        <f t="shared" si="68"/>
        <v>0.10855325501764797</v>
      </c>
      <c r="W71" s="66">
        <f t="shared" ref="W71:X71" si="69">W53/W$55</f>
        <v>0.11404544796703851</v>
      </c>
      <c r="X71" s="66">
        <f t="shared" si="69"/>
        <v>0.1150746831659987</v>
      </c>
    </row>
    <row r="72" spans="1:38" x14ac:dyDescent="0.2">
      <c r="A72" s="71"/>
      <c r="B72" s="115" t="s">
        <v>216</v>
      </c>
      <c r="C72" s="120">
        <f t="shared" ref="C72:T72" si="70">C54/C$55</f>
        <v>-9.3898984763961524E-3</v>
      </c>
      <c r="D72" s="120">
        <f t="shared" si="70"/>
        <v>-4.1493696494911371E-3</v>
      </c>
      <c r="E72" s="120">
        <f t="shared" si="70"/>
        <v>-1.9022790190871428E-4</v>
      </c>
      <c r="F72" s="120">
        <f t="shared" si="70"/>
        <v>-3.6554366786071532E-4</v>
      </c>
      <c r="G72" s="120">
        <f t="shared" si="70"/>
        <v>-2.7812193802717844E-4</v>
      </c>
      <c r="H72" s="120">
        <f t="shared" si="70"/>
        <v>-2.1159106427054795E-3</v>
      </c>
      <c r="I72" s="120">
        <f t="shared" si="70"/>
        <v>0</v>
      </c>
      <c r="J72" s="120">
        <f t="shared" si="70"/>
        <v>-7.4069891947910855E-4</v>
      </c>
      <c r="K72" s="120">
        <f t="shared" si="70"/>
        <v>-3.6434664080173692E-3</v>
      </c>
      <c r="L72" s="120">
        <f t="shared" si="70"/>
        <v>-9.876646888523263E-3</v>
      </c>
      <c r="M72" s="120">
        <f t="shared" si="70"/>
        <v>-3.9036664211548095E-3</v>
      </c>
      <c r="N72" s="120">
        <f t="shared" si="70"/>
        <v>-2.6518476337122437E-4</v>
      </c>
      <c r="O72" s="120">
        <f t="shared" si="70"/>
        <v>0</v>
      </c>
      <c r="P72" s="120">
        <f t="shared" si="70"/>
        <v>-1.5255565341581847E-3</v>
      </c>
      <c r="Q72" s="120">
        <f t="shared" si="70"/>
        <v>-1.6777411385716584E-3</v>
      </c>
      <c r="R72" s="120">
        <f t="shared" si="70"/>
        <v>-1.2420929214073204E-2</v>
      </c>
      <c r="S72" s="120">
        <f t="shared" si="70"/>
        <v>-1.2679026027259534E-2</v>
      </c>
      <c r="T72" s="120">
        <f t="shared" si="70"/>
        <v>-1.4496092526487727E-4</v>
      </c>
      <c r="U72" s="120">
        <f t="shared" ref="U72:V72" si="71">U54/U$55</f>
        <v>-6.0412353371471529E-3</v>
      </c>
      <c r="V72" s="120">
        <f t="shared" si="71"/>
        <v>-4.3242855534928962E-3</v>
      </c>
      <c r="W72" s="120">
        <f t="shared" ref="W72:X72" si="72">W54/W$55</f>
        <v>-8.3724689946334582E-3</v>
      </c>
      <c r="X72" s="120">
        <f t="shared" si="72"/>
        <v>-1.1126993093934063E-3</v>
      </c>
    </row>
    <row r="73" spans="1:38" ht="20.100000000000001" customHeight="1" x14ac:dyDescent="0.2">
      <c r="A73" s="79"/>
      <c r="B73" s="145" t="s">
        <v>217</v>
      </c>
      <c r="C73" s="101">
        <f t="shared" ref="C73:T73" si="73">C55/C$55</f>
        <v>1</v>
      </c>
      <c r="D73" s="101">
        <f t="shared" si="73"/>
        <v>1</v>
      </c>
      <c r="E73" s="101">
        <f t="shared" si="73"/>
        <v>1</v>
      </c>
      <c r="F73" s="101">
        <f t="shared" si="73"/>
        <v>1</v>
      </c>
      <c r="G73" s="101">
        <f t="shared" si="73"/>
        <v>1</v>
      </c>
      <c r="H73" s="101">
        <f t="shared" si="73"/>
        <v>1</v>
      </c>
      <c r="I73" s="101">
        <f t="shared" si="73"/>
        <v>1</v>
      </c>
      <c r="J73" s="101">
        <f t="shared" si="73"/>
        <v>1</v>
      </c>
      <c r="K73" s="101">
        <f t="shared" si="73"/>
        <v>1</v>
      </c>
      <c r="L73" s="101">
        <f t="shared" si="73"/>
        <v>1</v>
      </c>
      <c r="M73" s="101">
        <f t="shared" si="73"/>
        <v>1</v>
      </c>
      <c r="N73" s="101">
        <f t="shared" si="73"/>
        <v>1</v>
      </c>
      <c r="O73" s="101">
        <f t="shared" si="73"/>
        <v>1</v>
      </c>
      <c r="P73" s="101">
        <f t="shared" si="73"/>
        <v>1</v>
      </c>
      <c r="Q73" s="101">
        <f t="shared" si="73"/>
        <v>1</v>
      </c>
      <c r="R73" s="101">
        <f t="shared" si="73"/>
        <v>1</v>
      </c>
      <c r="S73" s="101">
        <f t="shared" si="73"/>
        <v>1</v>
      </c>
      <c r="T73" s="101">
        <f t="shared" si="73"/>
        <v>1</v>
      </c>
      <c r="U73" s="101">
        <f t="shared" ref="U73:V73" si="74">U55/U$55</f>
        <v>1</v>
      </c>
      <c r="V73" s="101">
        <f t="shared" si="74"/>
        <v>1</v>
      </c>
      <c r="W73" s="101">
        <f t="shared" ref="W73:X73" si="75">W55/W$55</f>
        <v>1</v>
      </c>
      <c r="X73" s="101">
        <f t="shared" si="75"/>
        <v>1</v>
      </c>
    </row>
    <row r="74" spans="1:38" s="22" customFormat="1" ht="20.100000000000001" customHeight="1" x14ac:dyDescent="0.2">
      <c r="A74" s="148" t="s">
        <v>291</v>
      </c>
      <c r="B74"/>
      <c r="C74"/>
      <c r="D74"/>
      <c r="E74"/>
      <c r="F74"/>
      <c r="G74"/>
      <c r="H74"/>
      <c r="I74"/>
      <c r="J74"/>
      <c r="K74"/>
      <c r="L74"/>
      <c r="M74"/>
      <c r="N74"/>
      <c r="O74"/>
      <c r="P74"/>
      <c r="Q74"/>
      <c r="R74"/>
      <c r="S74"/>
      <c r="T74"/>
      <c r="U74"/>
      <c r="V74"/>
      <c r="W74"/>
      <c r="X74"/>
      <c r="Y74" s="80"/>
      <c r="Z74" s="80"/>
      <c r="AA74" s="80"/>
      <c r="AB74" s="80"/>
      <c r="AC74" s="80"/>
      <c r="AD74" s="80"/>
      <c r="AE74" s="80"/>
      <c r="AF74" s="80"/>
      <c r="AG74" s="80"/>
      <c r="AH74" s="80"/>
      <c r="AI74" s="80"/>
      <c r="AJ74" s="80"/>
      <c r="AK74" s="80"/>
      <c r="AL74" s="80"/>
    </row>
    <row r="75" spans="1:38" s="22" customFormat="1" ht="24.95" customHeight="1" x14ac:dyDescent="0.2">
      <c r="A75" s="48" t="str">
        <f>Index!A20</f>
        <v>Table 2m   Palau implicit GDP(P) production price deflators by institutional sector, FY2000-FY2021</v>
      </c>
      <c r="Y75"/>
      <c r="Z75"/>
    </row>
    <row r="76" spans="1:38" s="75" customFormat="1" ht="20.100000000000001" customHeight="1" x14ac:dyDescent="0.2">
      <c r="A76" s="41"/>
      <c r="B76" s="70" t="s">
        <v>2817</v>
      </c>
      <c r="C76" s="33" t="str">
        <f t="shared" ref="C76:T76" si="76">C2</f>
        <v>FY00</v>
      </c>
      <c r="D76" s="33" t="str">
        <f t="shared" si="76"/>
        <v>FY01</v>
      </c>
      <c r="E76" s="33" t="str">
        <f t="shared" si="76"/>
        <v>FY02</v>
      </c>
      <c r="F76" s="33" t="str">
        <f t="shared" si="76"/>
        <v>FY03</v>
      </c>
      <c r="G76" s="33" t="str">
        <f t="shared" si="76"/>
        <v>FY04</v>
      </c>
      <c r="H76" s="33" t="str">
        <f t="shared" si="76"/>
        <v>FY05</v>
      </c>
      <c r="I76" s="33" t="str">
        <f t="shared" si="76"/>
        <v>FY06</v>
      </c>
      <c r="J76" s="33" t="str">
        <f t="shared" si="76"/>
        <v>FY07</v>
      </c>
      <c r="K76" s="33" t="str">
        <f t="shared" si="76"/>
        <v>FY08</v>
      </c>
      <c r="L76" s="33" t="str">
        <f t="shared" si="76"/>
        <v>FY09</v>
      </c>
      <c r="M76" s="33" t="str">
        <f t="shared" si="76"/>
        <v>FY10</v>
      </c>
      <c r="N76" s="33" t="str">
        <f t="shared" si="76"/>
        <v>FY11</v>
      </c>
      <c r="O76" s="33" t="str">
        <f t="shared" si="76"/>
        <v>FY12</v>
      </c>
      <c r="P76" s="33" t="str">
        <f t="shared" si="76"/>
        <v>FY13</v>
      </c>
      <c r="Q76" s="33" t="str">
        <f t="shared" si="76"/>
        <v>FY14</v>
      </c>
      <c r="R76" s="33" t="str">
        <f t="shared" si="76"/>
        <v>FY15</v>
      </c>
      <c r="S76" s="33" t="str">
        <f t="shared" si="76"/>
        <v>FY16</v>
      </c>
      <c r="T76" s="33" t="str">
        <f t="shared" si="76"/>
        <v>FY17</v>
      </c>
      <c r="U76" s="33" t="str">
        <f t="shared" ref="U76:V76" si="77">U2</f>
        <v>FY18</v>
      </c>
      <c r="V76" s="33" t="str">
        <f t="shared" si="77"/>
        <v>FY19</v>
      </c>
      <c r="W76" s="33" t="str">
        <f t="shared" ref="W76:X76" si="78">W2</f>
        <v>FY20</v>
      </c>
      <c r="X76" s="33" t="str">
        <f t="shared" si="78"/>
        <v>FY21</v>
      </c>
      <c r="Y76" s="73"/>
      <c r="Z76" s="73"/>
      <c r="AA76" s="74"/>
    </row>
    <row r="77" spans="1:38" ht="20.100000000000001" customHeight="1" x14ac:dyDescent="0.2">
      <c r="A77" s="43">
        <v>1.1000000000000001</v>
      </c>
      <c r="B77" s="53" t="s">
        <v>56</v>
      </c>
      <c r="C77" s="68">
        <f t="shared" ref="C77:T77" si="79">C41/C3*100</f>
        <v>69.985658743300306</v>
      </c>
      <c r="D77" s="68">
        <f t="shared" si="79"/>
        <v>70.444456369615111</v>
      </c>
      <c r="E77" s="68">
        <f t="shared" si="79"/>
        <v>67.209381459583923</v>
      </c>
      <c r="F77" s="68">
        <f t="shared" si="79"/>
        <v>64.490776981965197</v>
      </c>
      <c r="G77" s="68">
        <f t="shared" si="79"/>
        <v>66.09234621858073</v>
      </c>
      <c r="H77" s="68">
        <f t="shared" si="79"/>
        <v>70.207924240796203</v>
      </c>
      <c r="I77" s="68">
        <f t="shared" si="79"/>
        <v>73.663059671034887</v>
      </c>
      <c r="J77" s="68">
        <f t="shared" si="79"/>
        <v>74.426170248809171</v>
      </c>
      <c r="K77" s="68">
        <f t="shared" si="79"/>
        <v>83.977675784214881</v>
      </c>
      <c r="L77" s="68">
        <f t="shared" si="79"/>
        <v>78.689889037505694</v>
      </c>
      <c r="M77" s="68">
        <f t="shared" si="79"/>
        <v>77.54308918290856</v>
      </c>
      <c r="N77" s="68">
        <f t="shared" si="79"/>
        <v>79.270350690312881</v>
      </c>
      <c r="O77" s="68">
        <f t="shared" si="79"/>
        <v>85.399471982490809</v>
      </c>
      <c r="P77" s="68">
        <f t="shared" si="79"/>
        <v>90.815488941096916</v>
      </c>
      <c r="Q77" s="68">
        <f t="shared" si="79"/>
        <v>93.595326064722911</v>
      </c>
      <c r="R77" s="68">
        <f t="shared" si="79"/>
        <v>98.503659772211023</v>
      </c>
      <c r="S77" s="68">
        <f t="shared" si="79"/>
        <v>102.87651586424569</v>
      </c>
      <c r="T77" s="68">
        <f t="shared" si="79"/>
        <v>101.89808133363627</v>
      </c>
      <c r="U77" s="68">
        <f t="shared" ref="U77:V77" si="80">U41/U3*100</f>
        <v>101.71840527726224</v>
      </c>
      <c r="V77" s="68">
        <f t="shared" si="80"/>
        <v>100.00000608784603</v>
      </c>
      <c r="W77" s="68">
        <f t="shared" ref="W77:X77" si="81">W41/W3*100</f>
        <v>98.842528006136661</v>
      </c>
      <c r="X77" s="68">
        <f t="shared" si="81"/>
        <v>105.00555997754813</v>
      </c>
    </row>
    <row r="78" spans="1:38" s="22" customFormat="1" x14ac:dyDescent="0.2">
      <c r="A78" s="43">
        <v>1.2</v>
      </c>
      <c r="B78" s="53" t="s">
        <v>15</v>
      </c>
      <c r="C78" s="68">
        <f t="shared" ref="C78:T78" si="82">C42/C4*100</f>
        <v>100.12264749695652</v>
      </c>
      <c r="D78" s="68">
        <f t="shared" si="82"/>
        <v>108.16005608801609</v>
      </c>
      <c r="E78" s="68">
        <f t="shared" si="82"/>
        <v>106.58025330388531</v>
      </c>
      <c r="F78" s="68">
        <f t="shared" si="82"/>
        <v>102.74426082370303</v>
      </c>
      <c r="G78" s="68">
        <f t="shared" si="82"/>
        <v>99.226209747789056</v>
      </c>
      <c r="H78" s="68">
        <f t="shared" si="82"/>
        <v>107.256710875971</v>
      </c>
      <c r="I78" s="68">
        <f t="shared" si="82"/>
        <v>79.265753634332739</v>
      </c>
      <c r="J78" s="68">
        <f t="shared" si="82"/>
        <v>101.96815266806303</v>
      </c>
      <c r="K78" s="68">
        <f t="shared" si="82"/>
        <v>103.74669390278781</v>
      </c>
      <c r="L78" s="68">
        <f t="shared" si="82"/>
        <v>143.08133141696896</v>
      </c>
      <c r="M78" s="68">
        <f t="shared" si="82"/>
        <v>154.9373670474408</v>
      </c>
      <c r="N78" s="68">
        <f t="shared" si="82"/>
        <v>133.41810186747006</v>
      </c>
      <c r="O78" s="68">
        <f t="shared" si="82"/>
        <v>167.95467140913269</v>
      </c>
      <c r="P78" s="68">
        <f t="shared" si="82"/>
        <v>209.39192926275291</v>
      </c>
      <c r="Q78" s="68">
        <f t="shared" si="82"/>
        <v>237.45446590108031</v>
      </c>
      <c r="R78" s="68">
        <f t="shared" si="82"/>
        <v>234.28587346593699</v>
      </c>
      <c r="S78" s="68">
        <f t="shared" si="82"/>
        <v>230.3192574123058</v>
      </c>
      <c r="T78" s="68">
        <f t="shared" si="82"/>
        <v>188.70870570448756</v>
      </c>
      <c r="U78" s="68">
        <f t="shared" ref="U78:V78" si="83">U42/U4*100</f>
        <v>150.06776705877658</v>
      </c>
      <c r="V78" s="68">
        <f t="shared" si="83"/>
        <v>100</v>
      </c>
      <c r="W78" s="68">
        <f t="shared" ref="W78:X78" si="84">W42/W4*100</f>
        <v>78.824185834977158</v>
      </c>
      <c r="X78" s="68">
        <f t="shared" si="84"/>
        <v>47.319073666600289</v>
      </c>
      <c r="Y78"/>
      <c r="Z78"/>
    </row>
    <row r="79" spans="1:38" x14ac:dyDescent="0.2">
      <c r="A79" s="43" t="s">
        <v>296</v>
      </c>
      <c r="B79" s="53" t="s">
        <v>292</v>
      </c>
      <c r="C79" s="68">
        <f t="shared" ref="C79:T79" si="85">C43/C5*100</f>
        <v>67.854340436984089</v>
      </c>
      <c r="D79" s="68">
        <f t="shared" si="85"/>
        <v>67.60826857048697</v>
      </c>
      <c r="E79" s="68">
        <f t="shared" si="85"/>
        <v>66.918195980056268</v>
      </c>
      <c r="F79" s="68">
        <f t="shared" si="85"/>
        <v>68.040886103304175</v>
      </c>
      <c r="G79" s="68">
        <f t="shared" si="85"/>
        <v>69.922176937121918</v>
      </c>
      <c r="H79" s="68">
        <f t="shared" si="85"/>
        <v>74.053450044707319</v>
      </c>
      <c r="I79" s="68">
        <f t="shared" si="85"/>
        <v>79.724887616989193</v>
      </c>
      <c r="J79" s="68">
        <f t="shared" si="85"/>
        <v>79.262401622283164</v>
      </c>
      <c r="K79" s="68">
        <f t="shared" si="85"/>
        <v>86.370144489237546</v>
      </c>
      <c r="L79" s="68">
        <f t="shared" si="85"/>
        <v>87.261714503992621</v>
      </c>
      <c r="M79" s="68">
        <f t="shared" si="85"/>
        <v>87.958754527053557</v>
      </c>
      <c r="N79" s="68">
        <f t="shared" si="85"/>
        <v>90.130544749364333</v>
      </c>
      <c r="O79" s="68">
        <f t="shared" si="85"/>
        <v>93.854072638109315</v>
      </c>
      <c r="P79" s="68">
        <f t="shared" si="85"/>
        <v>97.078196733965584</v>
      </c>
      <c r="Q79" s="68">
        <f t="shared" si="85"/>
        <v>100.73350190172931</v>
      </c>
      <c r="R79" s="68">
        <f t="shared" si="85"/>
        <v>98.470357735881322</v>
      </c>
      <c r="S79" s="68">
        <f t="shared" si="85"/>
        <v>96.978825161645972</v>
      </c>
      <c r="T79" s="68">
        <f t="shared" si="85"/>
        <v>97.82506376482776</v>
      </c>
      <c r="U79" s="68">
        <f t="shared" ref="U79:V79" si="86">U43/U5*100</f>
        <v>99.430171243501704</v>
      </c>
      <c r="V79" s="68">
        <f t="shared" si="86"/>
        <v>100</v>
      </c>
      <c r="W79" s="68">
        <f t="shared" ref="W79:X79" si="87">W43/W5*100</f>
        <v>100.12021083909879</v>
      </c>
      <c r="X79" s="68">
        <f t="shared" si="87"/>
        <v>100.1646561303406</v>
      </c>
    </row>
    <row r="80" spans="1:38" x14ac:dyDescent="0.2">
      <c r="A80" s="43" t="s">
        <v>297</v>
      </c>
      <c r="B80" s="53" t="s">
        <v>537</v>
      </c>
      <c r="C80" s="68">
        <f t="shared" ref="C80:T80" si="88">C44/C6*100</f>
        <v>127.20076007221334</v>
      </c>
      <c r="D80" s="68">
        <f t="shared" si="88"/>
        <v>116.54240874731559</v>
      </c>
      <c r="E80" s="68">
        <f t="shared" si="88"/>
        <v>95.168704803541459</v>
      </c>
      <c r="F80" s="68">
        <f t="shared" si="88"/>
        <v>93.363970685784935</v>
      </c>
      <c r="G80" s="68">
        <f t="shared" si="88"/>
        <v>90.122709102847992</v>
      </c>
      <c r="H80" s="68">
        <f t="shared" si="88"/>
        <v>89.636803422740286</v>
      </c>
      <c r="I80" s="68">
        <f t="shared" si="88"/>
        <v>85.282166160562994</v>
      </c>
      <c r="J80" s="68">
        <f t="shared" si="88"/>
        <v>94.191457161573027</v>
      </c>
      <c r="K80" s="68">
        <f t="shared" si="88"/>
        <v>94.957727849762833</v>
      </c>
      <c r="L80" s="68">
        <f t="shared" si="88"/>
        <v>89.355200428345938</v>
      </c>
      <c r="M80" s="68">
        <f t="shared" si="88"/>
        <v>73.158956245792623</v>
      </c>
      <c r="N80" s="68">
        <f t="shared" si="88"/>
        <v>90.677997223816192</v>
      </c>
      <c r="O80" s="68">
        <f t="shared" si="88"/>
        <v>100.78038986120501</v>
      </c>
      <c r="P80" s="68">
        <f t="shared" si="88"/>
        <v>97.960068554446138</v>
      </c>
      <c r="Q80" s="68">
        <f t="shared" si="88"/>
        <v>106.53645637909565</v>
      </c>
      <c r="R80" s="68">
        <f t="shared" si="88"/>
        <v>112.56288384201652</v>
      </c>
      <c r="S80" s="68">
        <f t="shared" si="88"/>
        <v>93.638611713214729</v>
      </c>
      <c r="T80" s="68">
        <f t="shared" si="88"/>
        <v>96.239655691174136</v>
      </c>
      <c r="U80" s="68">
        <f t="shared" ref="U80:V80" si="89">U44/U6*100</f>
        <v>94.990136962066373</v>
      </c>
      <c r="V80" s="68">
        <f t="shared" si="89"/>
        <v>100</v>
      </c>
      <c r="W80" s="68">
        <f t="shared" ref="W80:X80" si="90">W44/W6*100</f>
        <v>105.4279576658427</v>
      </c>
      <c r="X80" s="68">
        <f t="shared" si="90"/>
        <v>105.92049435083928</v>
      </c>
    </row>
    <row r="81" spans="1:38" x14ac:dyDescent="0.2">
      <c r="A81" s="43" t="s">
        <v>66</v>
      </c>
      <c r="B81" s="53" t="s">
        <v>293</v>
      </c>
      <c r="C81" s="68">
        <f t="shared" ref="C81:T81" si="91">C45/C7*100</f>
        <v>58.580555742053086</v>
      </c>
      <c r="D81" s="68">
        <f t="shared" si="91"/>
        <v>57.205802468293385</v>
      </c>
      <c r="E81" s="68">
        <f t="shared" si="91"/>
        <v>58.169504308693654</v>
      </c>
      <c r="F81" s="68">
        <f t="shared" si="91"/>
        <v>58.813361892828112</v>
      </c>
      <c r="G81" s="68">
        <f t="shared" si="91"/>
        <v>57.469493682954507</v>
      </c>
      <c r="H81" s="68">
        <f t="shared" si="91"/>
        <v>62.622584035027174</v>
      </c>
      <c r="I81" s="68">
        <f t="shared" si="91"/>
        <v>64.926604715816808</v>
      </c>
      <c r="J81" s="68">
        <f t="shared" si="91"/>
        <v>66.875408972367595</v>
      </c>
      <c r="K81" s="68">
        <f t="shared" si="91"/>
        <v>69.695439092509829</v>
      </c>
      <c r="L81" s="68">
        <f t="shared" si="91"/>
        <v>70.357305647711115</v>
      </c>
      <c r="M81" s="68">
        <f t="shared" si="91"/>
        <v>75.231803515366465</v>
      </c>
      <c r="N81" s="68">
        <f t="shared" si="91"/>
        <v>77.252731917005775</v>
      </c>
      <c r="O81" s="68">
        <f t="shared" si="91"/>
        <v>79.418126406283733</v>
      </c>
      <c r="P81" s="68">
        <f t="shared" si="91"/>
        <v>83.963465823353005</v>
      </c>
      <c r="Q81" s="68">
        <f t="shared" si="91"/>
        <v>84.485494225965084</v>
      </c>
      <c r="R81" s="68">
        <f t="shared" si="91"/>
        <v>88.944267148347521</v>
      </c>
      <c r="S81" s="68">
        <f t="shared" si="91"/>
        <v>95.902723552876779</v>
      </c>
      <c r="T81" s="68">
        <f t="shared" si="91"/>
        <v>97.635226980780843</v>
      </c>
      <c r="U81" s="68">
        <f t="shared" ref="U81:V81" si="92">U45/U7*100</f>
        <v>97.438983497043338</v>
      </c>
      <c r="V81" s="68">
        <f t="shared" si="92"/>
        <v>100</v>
      </c>
      <c r="W81" s="68">
        <f t="shared" ref="W81:X81" si="93">W45/W7*100</f>
        <v>104.04018566446838</v>
      </c>
      <c r="X81" s="68">
        <f t="shared" si="93"/>
        <v>106.5949192033879</v>
      </c>
    </row>
    <row r="82" spans="1:38" x14ac:dyDescent="0.2">
      <c r="A82" s="43" t="s">
        <v>67</v>
      </c>
      <c r="B82" s="53" t="s">
        <v>16</v>
      </c>
      <c r="C82" s="68">
        <f t="shared" ref="C82:T82" si="94">C46/C8*100</f>
        <v>52.339845790644105</v>
      </c>
      <c r="D82" s="68">
        <f t="shared" si="94"/>
        <v>51.508069965290161</v>
      </c>
      <c r="E82" s="68">
        <f t="shared" si="94"/>
        <v>51.805644154014644</v>
      </c>
      <c r="F82" s="68">
        <f t="shared" si="94"/>
        <v>53.438130555778471</v>
      </c>
      <c r="G82" s="68">
        <f t="shared" si="94"/>
        <v>54.089102316333481</v>
      </c>
      <c r="H82" s="68">
        <f t="shared" si="94"/>
        <v>53.424560614196771</v>
      </c>
      <c r="I82" s="68">
        <f t="shared" si="94"/>
        <v>50.260662178677087</v>
      </c>
      <c r="J82" s="68">
        <f t="shared" si="94"/>
        <v>52.677507408240622</v>
      </c>
      <c r="K82" s="68">
        <f t="shared" si="94"/>
        <v>53.739221685166093</v>
      </c>
      <c r="L82" s="68">
        <f t="shared" si="94"/>
        <v>53.768938619385786</v>
      </c>
      <c r="M82" s="68">
        <f t="shared" si="94"/>
        <v>55.720679204900691</v>
      </c>
      <c r="N82" s="68">
        <f t="shared" si="94"/>
        <v>61.804176966591214</v>
      </c>
      <c r="O82" s="68">
        <f t="shared" si="94"/>
        <v>64.463425287781234</v>
      </c>
      <c r="P82" s="68">
        <f t="shared" si="94"/>
        <v>62.630553862044223</v>
      </c>
      <c r="Q82" s="68">
        <f t="shared" si="94"/>
        <v>70.710496578666621</v>
      </c>
      <c r="R82" s="68">
        <f t="shared" si="94"/>
        <v>85.210972140126486</v>
      </c>
      <c r="S82" s="68">
        <f t="shared" si="94"/>
        <v>89.947137237037666</v>
      </c>
      <c r="T82" s="68">
        <f t="shared" si="94"/>
        <v>95.234284293229294</v>
      </c>
      <c r="U82" s="68">
        <f t="shared" ref="U82:V82" si="95">U46/U8*100</f>
        <v>96.646281210104789</v>
      </c>
      <c r="V82" s="68">
        <f t="shared" si="95"/>
        <v>100.00001328619656</v>
      </c>
      <c r="W82" s="68">
        <f t="shared" ref="W82:X82" si="96">W46/W8*100</f>
        <v>102.77287561439967</v>
      </c>
      <c r="X82" s="68">
        <f t="shared" si="96"/>
        <v>101.27221275760077</v>
      </c>
    </row>
    <row r="83" spans="1:38" x14ac:dyDescent="0.2">
      <c r="A83" s="43" t="s">
        <v>68</v>
      </c>
      <c r="B83" s="53" t="s">
        <v>294</v>
      </c>
      <c r="C83" s="68">
        <f t="shared" ref="C83:T83" si="97">C47/C9*100</f>
        <v>56.433630314641512</v>
      </c>
      <c r="D83" s="68">
        <f t="shared" si="97"/>
        <v>51.818074527814439</v>
      </c>
      <c r="E83" s="68">
        <f t="shared" si="97"/>
        <v>51.389025361090269</v>
      </c>
      <c r="F83" s="68">
        <f t="shared" si="97"/>
        <v>57.56475915434487</v>
      </c>
      <c r="G83" s="68">
        <f t="shared" si="97"/>
        <v>59.233912488698159</v>
      </c>
      <c r="H83" s="68">
        <f t="shared" si="97"/>
        <v>55.527434156692912</v>
      </c>
      <c r="I83" s="68">
        <f t="shared" si="97"/>
        <v>57.914326861760102</v>
      </c>
      <c r="J83" s="68">
        <f t="shared" si="97"/>
        <v>54.087943706086193</v>
      </c>
      <c r="K83" s="68">
        <f t="shared" si="97"/>
        <v>61.206728817420661</v>
      </c>
      <c r="L83" s="68">
        <f t="shared" si="97"/>
        <v>66.059971585167062</v>
      </c>
      <c r="M83" s="68">
        <f t="shared" si="97"/>
        <v>66.806503370674719</v>
      </c>
      <c r="N83" s="68">
        <f t="shared" si="97"/>
        <v>70.56269737201346</v>
      </c>
      <c r="O83" s="68">
        <f t="shared" si="97"/>
        <v>74.37100231863387</v>
      </c>
      <c r="P83" s="68">
        <f t="shared" si="97"/>
        <v>75.424702022751674</v>
      </c>
      <c r="Q83" s="68">
        <f t="shared" si="97"/>
        <v>83.996487223749938</v>
      </c>
      <c r="R83" s="68">
        <f t="shared" si="97"/>
        <v>89.250280222956974</v>
      </c>
      <c r="S83" s="68">
        <f t="shared" si="97"/>
        <v>91.162392612776799</v>
      </c>
      <c r="T83" s="68">
        <f t="shared" si="97"/>
        <v>92.947180841047086</v>
      </c>
      <c r="U83" s="68">
        <f t="shared" ref="U83:V83" si="98">U47/U9*100</f>
        <v>98.675605269632058</v>
      </c>
      <c r="V83" s="68">
        <f t="shared" si="98"/>
        <v>100</v>
      </c>
      <c r="W83" s="68">
        <f t="shared" ref="W83:X83" si="99">W47/W9*100</f>
        <v>102.4612363995093</v>
      </c>
      <c r="X83" s="68">
        <f t="shared" si="99"/>
        <v>104.2479898826802</v>
      </c>
    </row>
    <row r="84" spans="1:38" x14ac:dyDescent="0.2">
      <c r="A84" s="254" t="s">
        <v>575</v>
      </c>
      <c r="B84" s="255" t="s">
        <v>576</v>
      </c>
      <c r="C84" s="68">
        <f t="shared" ref="C84:T84" si="100">C48/C10*100</f>
        <v>57.871981910651449</v>
      </c>
      <c r="D84" s="68">
        <f t="shared" si="100"/>
        <v>57.803430782505195</v>
      </c>
      <c r="E84" s="68">
        <f t="shared" si="100"/>
        <v>58.536377397309217</v>
      </c>
      <c r="F84" s="68">
        <f t="shared" si="100"/>
        <v>60.413597459171875</v>
      </c>
      <c r="G84" s="68">
        <f t="shared" si="100"/>
        <v>60.167902653075657</v>
      </c>
      <c r="H84" s="68">
        <f t="shared" si="100"/>
        <v>64.118102880847687</v>
      </c>
      <c r="I84" s="68">
        <f t="shared" si="100"/>
        <v>67.295361782843671</v>
      </c>
      <c r="J84" s="68">
        <f t="shared" si="100"/>
        <v>68.930821550483941</v>
      </c>
      <c r="K84" s="68">
        <f t="shared" si="100"/>
        <v>71.283769205303699</v>
      </c>
      <c r="L84" s="68">
        <f t="shared" si="100"/>
        <v>71.087523319700125</v>
      </c>
      <c r="M84" s="68">
        <f t="shared" si="100"/>
        <v>69.646080643760541</v>
      </c>
      <c r="N84" s="68">
        <f t="shared" si="100"/>
        <v>72.717579069050771</v>
      </c>
      <c r="O84" s="68">
        <f t="shared" si="100"/>
        <v>74.900898100425138</v>
      </c>
      <c r="P84" s="68">
        <f t="shared" si="100"/>
        <v>74.892975907022333</v>
      </c>
      <c r="Q84" s="68">
        <f t="shared" si="100"/>
        <v>82.971719442018312</v>
      </c>
      <c r="R84" s="68">
        <f t="shared" si="100"/>
        <v>84.186347451349832</v>
      </c>
      <c r="S84" s="68">
        <f t="shared" si="100"/>
        <v>89.893205160199614</v>
      </c>
      <c r="T84" s="68">
        <f t="shared" si="100"/>
        <v>92.811344250556203</v>
      </c>
      <c r="U84" s="68">
        <f t="shared" ref="U84:V84" si="101">U48/U10*100</f>
        <v>97.106762905736289</v>
      </c>
      <c r="V84" s="68">
        <f t="shared" si="101"/>
        <v>99.999988296545865</v>
      </c>
      <c r="W84" s="68">
        <f t="shared" ref="W84:X84" si="102">W48/W10*100</f>
        <v>102.02830883226066</v>
      </c>
      <c r="X84" s="68">
        <f t="shared" si="102"/>
        <v>101.48136140918409</v>
      </c>
    </row>
    <row r="85" spans="1:38" x14ac:dyDescent="0.2">
      <c r="A85" s="43" t="s">
        <v>60</v>
      </c>
      <c r="B85" s="53" t="s">
        <v>295</v>
      </c>
      <c r="C85" s="68">
        <f t="shared" ref="C85:T85" si="103">C49/C11*100</f>
        <v>61.255410142205072</v>
      </c>
      <c r="D85" s="68">
        <f t="shared" si="103"/>
        <v>63.477089336499461</v>
      </c>
      <c r="E85" s="68">
        <f t="shared" si="103"/>
        <v>63.118478171980961</v>
      </c>
      <c r="F85" s="68">
        <f t="shared" si="103"/>
        <v>62.317740529892859</v>
      </c>
      <c r="G85" s="68">
        <f t="shared" si="103"/>
        <v>61.835752161301627</v>
      </c>
      <c r="H85" s="68">
        <f t="shared" si="103"/>
        <v>61.767752415436938</v>
      </c>
      <c r="I85" s="68">
        <f t="shared" si="103"/>
        <v>65.399566077960657</v>
      </c>
      <c r="J85" s="68">
        <f t="shared" si="103"/>
        <v>64.981332348345816</v>
      </c>
      <c r="K85" s="68">
        <f t="shared" si="103"/>
        <v>66.912971271797929</v>
      </c>
      <c r="L85" s="68">
        <f t="shared" si="103"/>
        <v>69.481937664373888</v>
      </c>
      <c r="M85" s="68">
        <f t="shared" si="103"/>
        <v>70.361671970603837</v>
      </c>
      <c r="N85" s="68">
        <f t="shared" si="103"/>
        <v>74.266580788537283</v>
      </c>
      <c r="O85" s="68">
        <f t="shared" si="103"/>
        <v>77.612154190473348</v>
      </c>
      <c r="P85" s="68">
        <f t="shared" si="103"/>
        <v>80.252337454039534</v>
      </c>
      <c r="Q85" s="68">
        <f t="shared" si="103"/>
        <v>81.508102604387972</v>
      </c>
      <c r="R85" s="68">
        <f t="shared" si="103"/>
        <v>85.49533783314422</v>
      </c>
      <c r="S85" s="68">
        <f t="shared" si="103"/>
        <v>93.168754820215071</v>
      </c>
      <c r="T85" s="68">
        <f t="shared" si="103"/>
        <v>100.34843581007652</v>
      </c>
      <c r="U85" s="68">
        <f t="shared" ref="U85:V85" si="104">U49/U11*100</f>
        <v>105.5715526741097</v>
      </c>
      <c r="V85" s="68">
        <f t="shared" si="104"/>
        <v>100.00000636083679</v>
      </c>
      <c r="W85" s="68">
        <f t="shared" ref="W85:X85" si="105">W49/W11*100</f>
        <v>102.49954600900588</v>
      </c>
      <c r="X85" s="68">
        <f t="shared" si="105"/>
        <v>105.36019735200274</v>
      </c>
    </row>
    <row r="86" spans="1:38" x14ac:dyDescent="0.2">
      <c r="A86" s="43" t="s">
        <v>61</v>
      </c>
      <c r="B86" s="53" t="s">
        <v>17</v>
      </c>
      <c r="C86" s="68">
        <f t="shared" ref="C86:T86" si="106">C50/C12*100</f>
        <v>47.525985713892844</v>
      </c>
      <c r="D86" s="68">
        <f t="shared" si="106"/>
        <v>48.545513524388625</v>
      </c>
      <c r="E86" s="68">
        <f t="shared" si="106"/>
        <v>46.94198642224449</v>
      </c>
      <c r="F86" s="68">
        <f t="shared" si="106"/>
        <v>45.242406173758042</v>
      </c>
      <c r="G86" s="68">
        <f t="shared" si="106"/>
        <v>57.721530251698859</v>
      </c>
      <c r="H86" s="68">
        <f t="shared" si="106"/>
        <v>73.285960089916983</v>
      </c>
      <c r="I86" s="68">
        <f t="shared" si="106"/>
        <v>79.502066207011097</v>
      </c>
      <c r="J86" s="68">
        <f t="shared" si="106"/>
        <v>76.989240578562558</v>
      </c>
      <c r="K86" s="68">
        <f t="shared" si="106"/>
        <v>76.75710307156659</v>
      </c>
      <c r="L86" s="68">
        <f t="shared" si="106"/>
        <v>76.679189174614052</v>
      </c>
      <c r="M86" s="68">
        <f t="shared" si="106"/>
        <v>74.144241448818121</v>
      </c>
      <c r="N86" s="68">
        <f t="shared" si="106"/>
        <v>76.250077148725921</v>
      </c>
      <c r="O86" s="68">
        <f t="shared" si="106"/>
        <v>78.45982710193347</v>
      </c>
      <c r="P86" s="68">
        <f t="shared" si="106"/>
        <v>82.651964616562665</v>
      </c>
      <c r="Q86" s="68">
        <f t="shared" si="106"/>
        <v>84.603998044644399</v>
      </c>
      <c r="R86" s="68">
        <f t="shared" si="106"/>
        <v>88.396349073976651</v>
      </c>
      <c r="S86" s="68">
        <f t="shared" si="106"/>
        <v>95.655244941844941</v>
      </c>
      <c r="T86" s="68">
        <f t="shared" si="106"/>
        <v>97.855189980695627</v>
      </c>
      <c r="U86" s="68">
        <f t="shared" ref="U86:V86" si="107">U50/U12*100</f>
        <v>99.862032668087892</v>
      </c>
      <c r="V86" s="68">
        <f t="shared" si="107"/>
        <v>100.00000738101835</v>
      </c>
      <c r="W86" s="68">
        <f t="shared" ref="W86:X86" si="108">W50/W12*100</f>
        <v>102.49814513997011</v>
      </c>
      <c r="X86" s="68">
        <f t="shared" si="108"/>
        <v>103.03293710096162</v>
      </c>
    </row>
    <row r="87" spans="1:38" x14ac:dyDescent="0.2">
      <c r="A87" s="71"/>
      <c r="B87" s="115" t="s">
        <v>213</v>
      </c>
      <c r="C87" s="68">
        <f t="shared" ref="C87:T87" si="109">C51/C13*100</f>
        <v>76.496576825558122</v>
      </c>
      <c r="D87" s="68">
        <f t="shared" si="109"/>
        <v>77.932458885877438</v>
      </c>
      <c r="E87" s="68">
        <f t="shared" si="109"/>
        <v>76.631135147659961</v>
      </c>
      <c r="F87" s="68">
        <f t="shared" si="109"/>
        <v>77.964125214325463</v>
      </c>
      <c r="G87" s="68">
        <f t="shared" si="109"/>
        <v>79.060345865893623</v>
      </c>
      <c r="H87" s="68">
        <f t="shared" si="109"/>
        <v>80.553523136928789</v>
      </c>
      <c r="I87" s="68">
        <f t="shared" si="109"/>
        <v>80.0085349156126</v>
      </c>
      <c r="J87" s="68">
        <f t="shared" si="109"/>
        <v>83.368528302149457</v>
      </c>
      <c r="K87" s="68">
        <f t="shared" si="109"/>
        <v>89.128997099646455</v>
      </c>
      <c r="L87" s="68">
        <f t="shared" si="109"/>
        <v>88.29757780453383</v>
      </c>
      <c r="M87" s="68">
        <f t="shared" si="109"/>
        <v>81.327473450387842</v>
      </c>
      <c r="N87" s="68">
        <f t="shared" si="109"/>
        <v>91.25570330928096</v>
      </c>
      <c r="O87" s="68">
        <f t="shared" si="109"/>
        <v>100.10603215301302</v>
      </c>
      <c r="P87" s="68">
        <f t="shared" si="109"/>
        <v>98.378633209173827</v>
      </c>
      <c r="Q87" s="68">
        <f t="shared" si="109"/>
        <v>104.29878622237894</v>
      </c>
      <c r="R87" s="68">
        <f t="shared" si="109"/>
        <v>105.11825816379037</v>
      </c>
      <c r="S87" s="68">
        <f t="shared" si="109"/>
        <v>95.404353869770091</v>
      </c>
      <c r="T87" s="68">
        <f t="shared" si="109"/>
        <v>97.12287184507214</v>
      </c>
      <c r="U87" s="68">
        <f t="shared" ref="U87:V87" si="110">U51/U13*100</f>
        <v>97.314226957265433</v>
      </c>
      <c r="V87" s="68">
        <f t="shared" si="110"/>
        <v>100</v>
      </c>
      <c r="W87" s="68">
        <f t="shared" ref="W87:X87" si="111">W51/W13*100</f>
        <v>103.27066555450735</v>
      </c>
      <c r="X87" s="68">
        <f t="shared" si="111"/>
        <v>104.1160927701347</v>
      </c>
    </row>
    <row r="88" spans="1:38" x14ac:dyDescent="0.2">
      <c r="A88" s="71"/>
      <c r="B88" s="117" t="s">
        <v>214</v>
      </c>
      <c r="C88" s="69">
        <f t="shared" ref="C88:T88" si="112">C52/C14*100</f>
        <v>65.034336851399971</v>
      </c>
      <c r="D88" s="69">
        <f t="shared" si="112"/>
        <v>65.018208383111457</v>
      </c>
      <c r="E88" s="69">
        <f t="shared" si="112"/>
        <v>63.307556108285382</v>
      </c>
      <c r="F88" s="69">
        <f t="shared" si="112"/>
        <v>61.815939310189108</v>
      </c>
      <c r="G88" s="69">
        <f t="shared" si="112"/>
        <v>63.773886680197208</v>
      </c>
      <c r="H88" s="69">
        <f t="shared" si="112"/>
        <v>69.219998681993474</v>
      </c>
      <c r="I88" s="69">
        <f t="shared" si="112"/>
        <v>71.332934068243929</v>
      </c>
      <c r="J88" s="69">
        <f t="shared" si="112"/>
        <v>72.691081421183839</v>
      </c>
      <c r="K88" s="69">
        <f t="shared" si="112"/>
        <v>78.283253009027987</v>
      </c>
      <c r="L88" s="69">
        <f t="shared" si="112"/>
        <v>77.619104159098512</v>
      </c>
      <c r="M88" s="69">
        <f t="shared" si="112"/>
        <v>78.578676267434659</v>
      </c>
      <c r="N88" s="69">
        <f t="shared" si="112"/>
        <v>79.918187937299734</v>
      </c>
      <c r="O88" s="69">
        <f t="shared" si="112"/>
        <v>86.014347673373592</v>
      </c>
      <c r="P88" s="69">
        <f t="shared" si="112"/>
        <v>92.104759905081153</v>
      </c>
      <c r="Q88" s="69">
        <f t="shared" si="112"/>
        <v>96.02655062716957</v>
      </c>
      <c r="R88" s="69">
        <f t="shared" si="112"/>
        <v>101.85921022797588</v>
      </c>
      <c r="S88" s="69">
        <f t="shared" si="112"/>
        <v>107.39160747252265</v>
      </c>
      <c r="T88" s="69">
        <f t="shared" si="112"/>
        <v>104.59501042659502</v>
      </c>
      <c r="U88" s="69">
        <f t="shared" ref="U88:V88" si="113">U52/U14*100</f>
        <v>103.68861778399636</v>
      </c>
      <c r="V88" s="69">
        <f t="shared" si="113"/>
        <v>100</v>
      </c>
      <c r="W88" s="69">
        <f t="shared" ref="W88:X88" si="114">W52/W14*100</f>
        <v>98.522272074124857</v>
      </c>
      <c r="X88" s="69">
        <f t="shared" si="114"/>
        <v>98.864546798484426</v>
      </c>
    </row>
    <row r="89" spans="1:38" x14ac:dyDescent="0.2">
      <c r="A89" s="71"/>
      <c r="B89" s="115" t="s">
        <v>215</v>
      </c>
      <c r="C89" s="68">
        <f t="shared" ref="C89:T89" si="115">C53/C15*100</f>
        <v>62.867960957982497</v>
      </c>
      <c r="D89" s="68">
        <f t="shared" si="115"/>
        <v>61.789837251190171</v>
      </c>
      <c r="E89" s="68">
        <f t="shared" si="115"/>
        <v>58.854572774404765</v>
      </c>
      <c r="F89" s="68">
        <f t="shared" si="115"/>
        <v>59.786913436874443</v>
      </c>
      <c r="G89" s="68">
        <f t="shared" si="115"/>
        <v>61.855738674654695</v>
      </c>
      <c r="H89" s="68">
        <f t="shared" si="115"/>
        <v>67.036198014453504</v>
      </c>
      <c r="I89" s="68">
        <f t="shared" si="115"/>
        <v>63.581183855611613</v>
      </c>
      <c r="J89" s="68">
        <f t="shared" si="115"/>
        <v>64.889365295152373</v>
      </c>
      <c r="K89" s="68">
        <f t="shared" si="115"/>
        <v>66.579725567567806</v>
      </c>
      <c r="L89" s="68">
        <f t="shared" si="115"/>
        <v>64.317109334076264</v>
      </c>
      <c r="M89" s="68">
        <f t="shared" si="115"/>
        <v>67.671402683682118</v>
      </c>
      <c r="N89" s="68">
        <f t="shared" si="115"/>
        <v>69.148741008239014</v>
      </c>
      <c r="O89" s="68">
        <f t="shared" si="115"/>
        <v>75.790591070413342</v>
      </c>
      <c r="P89" s="68">
        <f t="shared" si="115"/>
        <v>81.016957339457022</v>
      </c>
      <c r="Q89" s="68">
        <f t="shared" si="115"/>
        <v>85.124223879920081</v>
      </c>
      <c r="R89" s="68">
        <f t="shared" si="115"/>
        <v>97.994756104283496</v>
      </c>
      <c r="S89" s="68">
        <f t="shared" si="115"/>
        <v>101.6633041117589</v>
      </c>
      <c r="T89" s="68">
        <f t="shared" si="115"/>
        <v>102.38333724680118</v>
      </c>
      <c r="U89" s="68">
        <f t="shared" ref="U89:V89" si="116">U53/U15*100</f>
        <v>102.46100042939983</v>
      </c>
      <c r="V89" s="68">
        <f t="shared" si="116"/>
        <v>99.99999360749672</v>
      </c>
      <c r="W89" s="68">
        <f t="shared" ref="W89:X89" si="117">W53/W15*100</f>
        <v>99.335809392535012</v>
      </c>
      <c r="X89" s="68">
        <f t="shared" si="117"/>
        <v>110.92410364485346</v>
      </c>
    </row>
    <row r="90" spans="1:38" x14ac:dyDescent="0.2">
      <c r="A90" s="71"/>
      <c r="B90" s="115" t="s">
        <v>216</v>
      </c>
      <c r="C90" s="680">
        <f t="shared" ref="C90:T90" si="118">C54/C16*100</f>
        <v>260.24931639545559</v>
      </c>
      <c r="D90" s="680">
        <f t="shared" si="118"/>
        <v>114.91981335071846</v>
      </c>
      <c r="E90" s="680">
        <f t="shared" si="118"/>
        <v>5.6004628752950358</v>
      </c>
      <c r="F90" s="680">
        <f t="shared" si="118"/>
        <v>9.8197515656827203</v>
      </c>
      <c r="G90" s="680">
        <f t="shared" si="118"/>
        <v>8.0396792769697942</v>
      </c>
      <c r="H90" s="680">
        <f t="shared" si="118"/>
        <v>66.488553199620014</v>
      </c>
      <c r="I90" s="680">
        <f t="shared" si="118"/>
        <v>0</v>
      </c>
      <c r="J90" s="680">
        <f t="shared" si="118"/>
        <v>24.979808197294542</v>
      </c>
      <c r="K90" s="680">
        <f t="shared" si="118"/>
        <v>131.70396534957746</v>
      </c>
      <c r="L90" s="680">
        <f t="shared" si="118"/>
        <v>393.94365207337393</v>
      </c>
      <c r="M90" s="680">
        <f t="shared" si="118"/>
        <v>151.37040814786775</v>
      </c>
      <c r="N90" s="680">
        <f t="shared" si="118"/>
        <v>11.02329112621628</v>
      </c>
      <c r="O90" s="680">
        <f t="shared" si="118"/>
        <v>0</v>
      </c>
      <c r="P90" s="680">
        <f t="shared" si="118"/>
        <v>75.436957235351699</v>
      </c>
      <c r="Q90" s="680">
        <f t="shared" si="118"/>
        <v>87.736747145280489</v>
      </c>
      <c r="R90" s="680">
        <f t="shared" si="118"/>
        <v>277.00258130000509</v>
      </c>
      <c r="S90" s="680">
        <f t="shared" si="118"/>
        <v>292.52965163751986</v>
      </c>
      <c r="T90" s="680">
        <f t="shared" si="118"/>
        <v>3.1887970962135075</v>
      </c>
      <c r="U90" s="680">
        <f t="shared" ref="U90:V90" si="119">U54/U16*100</f>
        <v>134.67077460297665</v>
      </c>
      <c r="V90" s="680">
        <f t="shared" si="119"/>
        <v>100</v>
      </c>
      <c r="W90" s="680">
        <f t="shared" ref="W90:X90" si="120">W54/W16*100</f>
        <v>176.54388389230363</v>
      </c>
      <c r="X90" s="680">
        <f t="shared" si="120"/>
        <v>22.843861633653852</v>
      </c>
    </row>
    <row r="91" spans="1:38" ht="20.100000000000001" customHeight="1" x14ac:dyDescent="0.2">
      <c r="A91" s="79"/>
      <c r="B91" s="145" t="s">
        <v>217</v>
      </c>
      <c r="C91" s="105">
        <f t="shared" ref="C91:T91" si="121">C55/C17*100</f>
        <v>65.194281917013569</v>
      </c>
      <c r="D91" s="105">
        <f t="shared" si="121"/>
        <v>65.264348492827978</v>
      </c>
      <c r="E91" s="105">
        <f t="shared" si="121"/>
        <v>63.34490300468444</v>
      </c>
      <c r="F91" s="105">
        <f t="shared" si="121"/>
        <v>62.322310712042395</v>
      </c>
      <c r="G91" s="105">
        <f t="shared" si="121"/>
        <v>64.463549190938792</v>
      </c>
      <c r="H91" s="105">
        <f t="shared" si="121"/>
        <v>69.357968633510779</v>
      </c>
      <c r="I91" s="105">
        <f t="shared" si="121"/>
        <v>71.294895227778326</v>
      </c>
      <c r="J91" s="105">
        <f t="shared" si="121"/>
        <v>72.590252762918766</v>
      </c>
      <c r="K91" s="105">
        <f t="shared" si="121"/>
        <v>77.880753827753921</v>
      </c>
      <c r="L91" s="105">
        <f t="shared" si="121"/>
        <v>77.228242104846458</v>
      </c>
      <c r="M91" s="105">
        <f t="shared" si="121"/>
        <v>78.673971841782333</v>
      </c>
      <c r="N91" s="105">
        <f t="shared" si="121"/>
        <v>80.068552850178335</v>
      </c>
      <c r="O91" s="105">
        <f t="shared" si="121"/>
        <v>86.568862649393424</v>
      </c>
      <c r="P91" s="105">
        <f t="shared" si="121"/>
        <v>92.583504085524211</v>
      </c>
      <c r="Q91" s="105">
        <f t="shared" si="121"/>
        <v>96.174679307588747</v>
      </c>
      <c r="R91" s="105">
        <f t="shared" si="121"/>
        <v>101.31112448246336</v>
      </c>
      <c r="S91" s="105">
        <f t="shared" si="121"/>
        <v>106.71282752555517</v>
      </c>
      <c r="T91" s="105">
        <f t="shared" si="121"/>
        <v>105.7310885845561</v>
      </c>
      <c r="U91" s="105">
        <f t="shared" ref="U91:V91" si="122">U55/U17*100</f>
        <v>103.73296071968608</v>
      </c>
      <c r="V91" s="105">
        <f t="shared" si="122"/>
        <v>100</v>
      </c>
      <c r="W91" s="105">
        <f t="shared" ref="W91:X91" si="123">W55/W17*100</f>
        <v>98.250502454884838</v>
      </c>
      <c r="X91" s="105">
        <f t="shared" si="123"/>
        <v>100.32720598762639</v>
      </c>
    </row>
    <row r="92" spans="1:38" s="22" customFormat="1" ht="39.950000000000003" customHeight="1" x14ac:dyDescent="0.2">
      <c r="A92" s="126"/>
      <c r="B92"/>
      <c r="C92"/>
      <c r="D92"/>
      <c r="E92"/>
      <c r="F92"/>
      <c r="G92"/>
      <c r="H92"/>
      <c r="I92"/>
      <c r="J92"/>
      <c r="K92"/>
      <c r="L92"/>
      <c r="M92"/>
      <c r="N92"/>
      <c r="O92"/>
      <c r="P92"/>
      <c r="Q92"/>
      <c r="R92"/>
      <c r="S92"/>
      <c r="T92"/>
      <c r="U92"/>
      <c r="V92"/>
      <c r="W92"/>
      <c r="X92"/>
      <c r="Y92" s="80"/>
      <c r="Z92" s="80"/>
      <c r="AA92" s="80"/>
      <c r="AB92" s="80"/>
      <c r="AC92" s="80"/>
      <c r="AD92" s="80"/>
      <c r="AE92" s="80"/>
      <c r="AF92" s="80"/>
      <c r="AG92" s="80"/>
      <c r="AH92" s="80"/>
      <c r="AI92" s="80"/>
      <c r="AJ92" s="80"/>
      <c r="AK92" s="80"/>
      <c r="AL92" s="80"/>
    </row>
    <row r="93" spans="1:38" s="22" customFormat="1" ht="25.15" customHeight="1" x14ac:dyDescent="0.2">
      <c r="A93" s="48" t="str">
        <f>Index!A21</f>
        <v>Table 2n    Palau implicit GDP(P) production price deflators by institutional sector, contribution to change, FY2000-FY2021</v>
      </c>
      <c r="AC93"/>
      <c r="AD93"/>
    </row>
    <row r="94" spans="1:38" ht="20.100000000000001" customHeight="1" x14ac:dyDescent="0.2">
      <c r="A94" s="41"/>
      <c r="B94" s="70"/>
      <c r="C94" s="33" t="str">
        <f>C2</f>
        <v>FY00</v>
      </c>
      <c r="D94" s="33" t="str">
        <f t="shared" ref="D94:T94" si="124">D2</f>
        <v>FY01</v>
      </c>
      <c r="E94" s="33" t="str">
        <f t="shared" si="124"/>
        <v>FY02</v>
      </c>
      <c r="F94" s="33" t="str">
        <f t="shared" si="124"/>
        <v>FY03</v>
      </c>
      <c r="G94" s="33" t="str">
        <f t="shared" si="124"/>
        <v>FY04</v>
      </c>
      <c r="H94" s="33" t="str">
        <f t="shared" si="124"/>
        <v>FY05</v>
      </c>
      <c r="I94" s="33" t="str">
        <f t="shared" si="124"/>
        <v>FY06</v>
      </c>
      <c r="J94" s="33" t="str">
        <f t="shared" si="124"/>
        <v>FY07</v>
      </c>
      <c r="K94" s="33" t="str">
        <f t="shared" si="124"/>
        <v>FY08</v>
      </c>
      <c r="L94" s="33" t="str">
        <f t="shared" si="124"/>
        <v>FY09</v>
      </c>
      <c r="M94" s="33" t="str">
        <f t="shared" si="124"/>
        <v>FY10</v>
      </c>
      <c r="N94" s="33" t="str">
        <f t="shared" si="124"/>
        <v>FY11</v>
      </c>
      <c r="O94" s="33" t="str">
        <f t="shared" si="124"/>
        <v>FY12</v>
      </c>
      <c r="P94" s="33" t="str">
        <f t="shared" si="124"/>
        <v>FY13</v>
      </c>
      <c r="Q94" s="33" t="str">
        <f t="shared" si="124"/>
        <v>FY14</v>
      </c>
      <c r="R94" s="33" t="str">
        <f t="shared" si="124"/>
        <v>FY15</v>
      </c>
      <c r="S94" s="33" t="str">
        <f t="shared" si="124"/>
        <v>FY16</v>
      </c>
      <c r="T94" s="33" t="str">
        <f t="shared" si="124"/>
        <v>FY17</v>
      </c>
      <c r="U94" s="33" t="str">
        <f t="shared" ref="U94:V94" si="125">U2</f>
        <v>FY18</v>
      </c>
      <c r="V94" s="33" t="str">
        <f t="shared" si="125"/>
        <v>FY19</v>
      </c>
      <c r="W94" s="33" t="str">
        <f t="shared" ref="W94:X94" si="126">W2</f>
        <v>FY20</v>
      </c>
      <c r="X94" s="33" t="str">
        <f t="shared" si="126"/>
        <v>FY21</v>
      </c>
      <c r="Y94" s="74"/>
      <c r="Z94" s="74"/>
      <c r="AA94" s="74"/>
      <c r="AB94" s="74"/>
    </row>
    <row r="95" spans="1:38" x14ac:dyDescent="0.2">
      <c r="A95" s="43">
        <v>1.1000000000000001</v>
      </c>
      <c r="B95" s="53" t="s">
        <v>56</v>
      </c>
      <c r="C95" s="523"/>
      <c r="D95" s="523">
        <f t="shared" ref="D95:X95" si="127">(D3/D$17*D77-C3/C$17*C77)/C$91</f>
        <v>2.5961051655065667E-2</v>
      </c>
      <c r="E95" s="523">
        <f t="shared" si="127"/>
        <v>-1.7747009578429535E-3</v>
      </c>
      <c r="F95" s="523">
        <f t="shared" si="127"/>
        <v>-4.4262563805294697E-2</v>
      </c>
      <c r="G95" s="523">
        <f t="shared" si="127"/>
        <v>1.0507104840442257E-2</v>
      </c>
      <c r="H95" s="523">
        <f t="shared" si="127"/>
        <v>4.4928554548960171E-2</v>
      </c>
      <c r="I95" s="523">
        <f t="shared" si="127"/>
        <v>1.0391471111607451E-3</v>
      </c>
      <c r="J95" s="523">
        <f t="shared" si="127"/>
        <v>8.8574162162547727E-3</v>
      </c>
      <c r="K95" s="523">
        <f t="shared" si="127"/>
        <v>3.1662115342958833E-2</v>
      </c>
      <c r="L95" s="523">
        <f t="shared" si="127"/>
        <v>-3.0786839368872009E-2</v>
      </c>
      <c r="M95" s="523">
        <f t="shared" si="127"/>
        <v>5.6111701584134459E-3</v>
      </c>
      <c r="N95" s="523">
        <f t="shared" si="127"/>
        <v>3.5952471630251427E-2</v>
      </c>
      <c r="O95" s="523">
        <f t="shared" si="127"/>
        <v>4.8628418033429585E-2</v>
      </c>
      <c r="P95" s="523">
        <f t="shared" si="127"/>
        <v>2.4507596646192568E-2</v>
      </c>
      <c r="Q95" s="523">
        <f t="shared" si="127"/>
        <v>2.4750913062628443E-2</v>
      </c>
      <c r="R95" s="523">
        <f t="shared" si="127"/>
        <v>5.4873311299611038E-2</v>
      </c>
      <c r="S95" s="523">
        <f t="shared" si="127"/>
        <v>1.6875163383462195E-2</v>
      </c>
      <c r="T95" s="523">
        <f t="shared" si="127"/>
        <v>-1.3848353494792253E-2</v>
      </c>
      <c r="U95" s="523">
        <f t="shared" si="127"/>
        <v>-1.3834840058021561E-2</v>
      </c>
      <c r="V95" s="523">
        <f t="shared" si="127"/>
        <v>-2.1171189820425124E-2</v>
      </c>
      <c r="W95" s="523">
        <f t="shared" si="127"/>
        <v>-5.6758704849087141E-2</v>
      </c>
      <c r="X95" s="523">
        <f t="shared" si="127"/>
        <v>-1.9419605047968039E-2</v>
      </c>
      <c r="Y95" s="523"/>
      <c r="Z95" s="523"/>
      <c r="AA95" s="523"/>
      <c r="AB95" s="523"/>
    </row>
    <row r="96" spans="1:38" x14ac:dyDescent="0.2">
      <c r="A96" s="43">
        <v>1.2</v>
      </c>
      <c r="B96" s="53" t="s">
        <v>15</v>
      </c>
      <c r="C96" s="523"/>
      <c r="D96" s="523">
        <f t="shared" ref="D96:X96" si="128">(D4/D$17*D78-C4/C$17*C78)/C$91</f>
        <v>-8.3219257789169335E-3</v>
      </c>
      <c r="E96" s="523">
        <f t="shared" si="128"/>
        <v>-5.4809424122895445E-3</v>
      </c>
      <c r="F96" s="523">
        <f t="shared" si="128"/>
        <v>-9.8867343123774996E-4</v>
      </c>
      <c r="G96" s="523">
        <f t="shared" si="128"/>
        <v>3.1691588889222501E-3</v>
      </c>
      <c r="H96" s="523">
        <f t="shared" si="128"/>
        <v>-3.8549910871692786E-3</v>
      </c>
      <c r="I96" s="523">
        <f t="shared" si="128"/>
        <v>-5.2570807886749196E-3</v>
      </c>
      <c r="J96" s="523">
        <f t="shared" si="128"/>
        <v>9.8069842735864464E-3</v>
      </c>
      <c r="K96" s="523">
        <f t="shared" si="128"/>
        <v>8.8368229847794362E-3</v>
      </c>
      <c r="L96" s="523">
        <f t="shared" si="128"/>
        <v>1.6239075135416538E-2</v>
      </c>
      <c r="M96" s="523">
        <f t="shared" si="128"/>
        <v>7.7454909213284014E-3</v>
      </c>
      <c r="N96" s="523">
        <f t="shared" si="128"/>
        <v>-1.0854512148369853E-2</v>
      </c>
      <c r="O96" s="523">
        <f t="shared" si="128"/>
        <v>2.3967958697575752E-2</v>
      </c>
      <c r="P96" s="523">
        <f t="shared" si="128"/>
        <v>1.7775057984331721E-2</v>
      </c>
      <c r="Q96" s="523">
        <f t="shared" si="128"/>
        <v>7.5135650564928935E-3</v>
      </c>
      <c r="R96" s="523">
        <f t="shared" si="128"/>
        <v>1.1963090024524581E-2</v>
      </c>
      <c r="S96" s="523">
        <f t="shared" si="128"/>
        <v>1.5209269048173003E-2</v>
      </c>
      <c r="T96" s="523">
        <f t="shared" si="128"/>
        <v>-3.074547706992101E-2</v>
      </c>
      <c r="U96" s="523">
        <f t="shared" si="128"/>
        <v>-4.4221772245957281E-4</v>
      </c>
      <c r="V96" s="523">
        <f t="shared" si="128"/>
        <v>-9.7568588830953939E-3</v>
      </c>
      <c r="W96" s="523">
        <f t="shared" si="128"/>
        <v>-3.5496393008767322E-3</v>
      </c>
      <c r="X96" s="523">
        <f t="shared" si="128"/>
        <v>-3.4018629952128197E-2</v>
      </c>
      <c r="Y96" s="523"/>
      <c r="Z96" s="523"/>
      <c r="AA96" s="523"/>
      <c r="AB96" s="523"/>
    </row>
    <row r="97" spans="1:38" x14ac:dyDescent="0.2">
      <c r="A97" s="43" t="s">
        <v>296</v>
      </c>
      <c r="B97" s="53" t="s">
        <v>292</v>
      </c>
      <c r="C97" s="523"/>
      <c r="D97" s="523">
        <f t="shared" ref="D97:X97" si="129">(D5/D$17*D79-C5/C$17*C79)/C$91</f>
        <v>-7.4758727320312938E-3</v>
      </c>
      <c r="E97" s="523">
        <f t="shared" si="129"/>
        <v>-1.8195382530968383E-2</v>
      </c>
      <c r="F97" s="523">
        <f t="shared" si="129"/>
        <v>6.6080393684765934E-3</v>
      </c>
      <c r="G97" s="523">
        <f t="shared" si="129"/>
        <v>-4.6316432692126422E-3</v>
      </c>
      <c r="H97" s="523">
        <f t="shared" si="129"/>
        <v>1.4065052825255108E-3</v>
      </c>
      <c r="I97" s="523">
        <f t="shared" si="129"/>
        <v>2.1621579609603418E-2</v>
      </c>
      <c r="J97" s="523">
        <f t="shared" si="129"/>
        <v>4.5524603032989792E-3</v>
      </c>
      <c r="K97" s="523">
        <f t="shared" si="129"/>
        <v>-4.659059400448278E-3</v>
      </c>
      <c r="L97" s="523">
        <f t="shared" si="129"/>
        <v>-9.2387342097997611E-3</v>
      </c>
      <c r="M97" s="523">
        <f t="shared" si="129"/>
        <v>-4.7355109346799498E-3</v>
      </c>
      <c r="N97" s="523">
        <f t="shared" si="129"/>
        <v>-9.6724627394389161E-3</v>
      </c>
      <c r="O97" s="523">
        <f t="shared" si="129"/>
        <v>-1.6966340607452904E-2</v>
      </c>
      <c r="P97" s="523">
        <f t="shared" si="129"/>
        <v>1.0199326355930183E-2</v>
      </c>
      <c r="Q97" s="523">
        <f t="shared" si="129"/>
        <v>2.1052145466720121E-3</v>
      </c>
      <c r="R97" s="523">
        <f t="shared" si="129"/>
        <v>-1.9999084255648129E-3</v>
      </c>
      <c r="S97" s="523">
        <f t="shared" si="129"/>
        <v>-1.154456924181381E-4</v>
      </c>
      <c r="T97" s="523">
        <f t="shared" si="129"/>
        <v>1.2834345614195686E-3</v>
      </c>
      <c r="U97" s="523">
        <f t="shared" si="129"/>
        <v>1.0016923079439227E-4</v>
      </c>
      <c r="V97" s="523">
        <f t="shared" si="129"/>
        <v>-2.1792024161963286E-4</v>
      </c>
      <c r="W97" s="523">
        <f t="shared" si="129"/>
        <v>1.1497579312771133E-3</v>
      </c>
      <c r="X97" s="523">
        <f t="shared" si="129"/>
        <v>7.1942080760041107E-5</v>
      </c>
      <c r="Y97" s="523"/>
      <c r="Z97" s="523"/>
      <c r="AA97" s="523"/>
      <c r="AB97" s="523"/>
    </row>
    <row r="98" spans="1:38" x14ac:dyDescent="0.2">
      <c r="A98" s="43" t="s">
        <v>297</v>
      </c>
      <c r="B98" s="53" t="s">
        <v>537</v>
      </c>
      <c r="C98" s="523"/>
      <c r="D98" s="523">
        <f t="shared" ref="D98:X98" si="130">(D6/D$17*D80-C6/C$17*C80)/C$91</f>
        <v>1.4185790649337952E-3</v>
      </c>
      <c r="E98" s="523">
        <f t="shared" si="130"/>
        <v>3.0908509138469751E-4</v>
      </c>
      <c r="F98" s="523">
        <f t="shared" si="130"/>
        <v>-1.985245684630965E-4</v>
      </c>
      <c r="G98" s="523">
        <f t="shared" si="130"/>
        <v>-1.1712484101056681E-3</v>
      </c>
      <c r="H98" s="523">
        <f t="shared" si="130"/>
        <v>4.4551193558202218E-3</v>
      </c>
      <c r="I98" s="523">
        <f t="shared" si="130"/>
        <v>-1.3609882713748228E-3</v>
      </c>
      <c r="J98" s="523">
        <f t="shared" si="130"/>
        <v>-5.2545754521480441E-4</v>
      </c>
      <c r="K98" s="523">
        <f t="shared" si="130"/>
        <v>-2.3327242795495758E-3</v>
      </c>
      <c r="L98" s="523">
        <f t="shared" si="130"/>
        <v>-1.3457566235043964E-4</v>
      </c>
      <c r="M98" s="523">
        <f t="shared" si="130"/>
        <v>-5.0372606340407433E-4</v>
      </c>
      <c r="N98" s="523">
        <f t="shared" si="130"/>
        <v>1.5007413600016924E-3</v>
      </c>
      <c r="O98" s="523">
        <f t="shared" si="130"/>
        <v>2.5946729511803026E-4</v>
      </c>
      <c r="P98" s="523">
        <f t="shared" si="130"/>
        <v>-1.9463956977813291E-4</v>
      </c>
      <c r="Q98" s="523">
        <f t="shared" si="130"/>
        <v>-5.7587174703819339E-4</v>
      </c>
      <c r="R98" s="523">
        <f t="shared" si="130"/>
        <v>-2.5556074605239949E-4</v>
      </c>
      <c r="S98" s="523">
        <f t="shared" si="130"/>
        <v>-1.4445885526725032E-3</v>
      </c>
      <c r="T98" s="523">
        <f t="shared" si="130"/>
        <v>1.0482091694579425E-3</v>
      </c>
      <c r="U98" s="523">
        <f t="shared" si="130"/>
        <v>3.9094553514793857E-4</v>
      </c>
      <c r="V98" s="523">
        <f t="shared" si="130"/>
        <v>1.0349246199734487E-3</v>
      </c>
      <c r="W98" s="523">
        <f t="shared" si="130"/>
        <v>2.1498681913789896E-3</v>
      </c>
      <c r="X98" s="523">
        <f t="shared" si="130"/>
        <v>2.2962262446203524E-3</v>
      </c>
      <c r="Y98" s="523"/>
      <c r="Z98" s="523"/>
      <c r="AA98" s="523"/>
      <c r="AB98" s="523"/>
    </row>
    <row r="99" spans="1:38" x14ac:dyDescent="0.2">
      <c r="A99" s="43" t="s">
        <v>66</v>
      </c>
      <c r="B99" s="53" t="s">
        <v>293</v>
      </c>
      <c r="C99" s="523"/>
      <c r="D99" s="523">
        <f t="shared" ref="D99:X99" si="131">(D7/D$17*D81-C7/C$17*C81)/C$91</f>
        <v>-9.1434222806980187E-3</v>
      </c>
      <c r="E99" s="523">
        <f t="shared" si="131"/>
        <v>-4.9052442051849172E-3</v>
      </c>
      <c r="F99" s="523">
        <f t="shared" si="131"/>
        <v>1.4092280515165796E-2</v>
      </c>
      <c r="G99" s="523">
        <f t="shared" si="131"/>
        <v>-1.1374996027463991E-2</v>
      </c>
      <c r="H99" s="523">
        <f t="shared" si="131"/>
        <v>-5.8642454714351519E-3</v>
      </c>
      <c r="I99" s="523">
        <f t="shared" si="131"/>
        <v>5.5503468044079737E-3</v>
      </c>
      <c r="J99" s="523">
        <f t="shared" si="131"/>
        <v>4.2650109690999033E-3</v>
      </c>
      <c r="K99" s="523">
        <f t="shared" si="131"/>
        <v>1.5146141752114921E-2</v>
      </c>
      <c r="L99" s="523">
        <f t="shared" si="131"/>
        <v>9.5788587063574179E-3</v>
      </c>
      <c r="M99" s="523">
        <f t="shared" si="131"/>
        <v>-1.3001189040312989E-3</v>
      </c>
      <c r="N99" s="523">
        <f t="shared" si="131"/>
        <v>-2.2146635908841098E-3</v>
      </c>
      <c r="O99" s="523">
        <f t="shared" si="131"/>
        <v>-1.0355082292746523E-3</v>
      </c>
      <c r="P99" s="523">
        <f t="shared" si="131"/>
        <v>8.0738506162683875E-3</v>
      </c>
      <c r="Q99" s="523">
        <f t="shared" si="131"/>
        <v>-5.7778874106238836E-3</v>
      </c>
      <c r="R99" s="523">
        <f t="shared" si="131"/>
        <v>-7.6026330381356094E-3</v>
      </c>
      <c r="S99" s="523">
        <f t="shared" si="131"/>
        <v>9.8472572303508824E-3</v>
      </c>
      <c r="T99" s="523">
        <f t="shared" si="131"/>
        <v>1.1375770862398328E-2</v>
      </c>
      <c r="U99" s="523">
        <f t="shared" si="131"/>
        <v>3.91681651181542E-3</v>
      </c>
      <c r="V99" s="523">
        <f t="shared" si="131"/>
        <v>1.217787527087272E-3</v>
      </c>
      <c r="W99" s="523">
        <f t="shared" si="131"/>
        <v>1.9867022140107268E-2</v>
      </c>
      <c r="X99" s="523">
        <f t="shared" si="131"/>
        <v>2.2269948511208709E-2</v>
      </c>
      <c r="Y99" s="523"/>
      <c r="Z99" s="523"/>
      <c r="AA99" s="523"/>
      <c r="AB99" s="523"/>
    </row>
    <row r="100" spans="1:38" x14ac:dyDescent="0.2">
      <c r="A100" s="43" t="s">
        <v>67</v>
      </c>
      <c r="B100" s="53" t="s">
        <v>16</v>
      </c>
      <c r="C100" s="523"/>
      <c r="D100" s="523">
        <f t="shared" ref="D100:X100" si="132">(D8/D$17*D82-C8/C$17*C82)/C$91</f>
        <v>-2.397175063352791E-3</v>
      </c>
      <c r="E100" s="523">
        <f t="shared" si="132"/>
        <v>3.1251296846750241E-3</v>
      </c>
      <c r="F100" s="523">
        <f t="shared" si="132"/>
        <v>3.1394724103933776E-4</v>
      </c>
      <c r="G100" s="523">
        <f t="shared" si="132"/>
        <v>6.132756982428392E-6</v>
      </c>
      <c r="H100" s="523">
        <f t="shared" si="132"/>
        <v>-3.2093061860298537E-3</v>
      </c>
      <c r="I100" s="523">
        <f t="shared" si="132"/>
        <v>1.2572201386369789E-3</v>
      </c>
      <c r="J100" s="523">
        <f t="shared" si="132"/>
        <v>-4.1058164504061703E-4</v>
      </c>
      <c r="K100" s="523">
        <f t="shared" si="132"/>
        <v>2.6127205325167492E-3</v>
      </c>
      <c r="L100" s="523">
        <f t="shared" si="132"/>
        <v>2.9702307386256527E-3</v>
      </c>
      <c r="M100" s="523">
        <f t="shared" si="132"/>
        <v>2.322496312075273E-3</v>
      </c>
      <c r="N100" s="523">
        <f t="shared" si="132"/>
        <v>-2.6057494718335103E-3</v>
      </c>
      <c r="O100" s="523">
        <f t="shared" si="132"/>
        <v>-1.3352813288047401E-4</v>
      </c>
      <c r="P100" s="523">
        <f t="shared" si="132"/>
        <v>-7.9939724158339454E-4</v>
      </c>
      <c r="Q100" s="523">
        <f t="shared" si="132"/>
        <v>-1.0858275071422619E-4</v>
      </c>
      <c r="R100" s="523">
        <f t="shared" si="132"/>
        <v>-2.4805993346045355E-3</v>
      </c>
      <c r="S100" s="523">
        <f t="shared" si="132"/>
        <v>2.4365129569555205E-3</v>
      </c>
      <c r="T100" s="523">
        <f t="shared" si="132"/>
        <v>-5.579938623010305E-4</v>
      </c>
      <c r="U100" s="523">
        <f t="shared" si="132"/>
        <v>5.9450498185570855E-5</v>
      </c>
      <c r="V100" s="523">
        <f t="shared" si="132"/>
        <v>8.672898489293728E-4</v>
      </c>
      <c r="W100" s="523">
        <f t="shared" si="132"/>
        <v>4.990375281975306E-3</v>
      </c>
      <c r="X100" s="523">
        <f t="shared" si="132"/>
        <v>1.7307991803287705E-2</v>
      </c>
      <c r="Y100" s="523"/>
      <c r="Z100" s="523"/>
      <c r="AA100" s="523"/>
      <c r="AB100" s="523"/>
    </row>
    <row r="101" spans="1:38" x14ac:dyDescent="0.2">
      <c r="A101" s="43" t="s">
        <v>68</v>
      </c>
      <c r="B101" s="53" t="s">
        <v>294</v>
      </c>
      <c r="C101" s="523"/>
      <c r="D101" s="523">
        <f t="shared" ref="D101:X101" si="133">(D9/D$17*D83-C9/C$17*C83)/C$91</f>
        <v>-7.1026474410861484E-4</v>
      </c>
      <c r="E101" s="523">
        <f t="shared" si="133"/>
        <v>4.1422534892439572E-4</v>
      </c>
      <c r="F101" s="523">
        <f t="shared" si="133"/>
        <v>2.3008491498812274E-3</v>
      </c>
      <c r="G101" s="523">
        <f t="shared" si="133"/>
        <v>-8.5599557240794951E-4</v>
      </c>
      <c r="H101" s="523">
        <f t="shared" si="133"/>
        <v>-1.6135855974839404E-3</v>
      </c>
      <c r="I101" s="523">
        <f t="shared" si="133"/>
        <v>3.306175319626666E-3</v>
      </c>
      <c r="J101" s="523">
        <f t="shared" si="133"/>
        <v>4.0396785593364279E-4</v>
      </c>
      <c r="K101" s="523">
        <f t="shared" si="133"/>
        <v>5.1996481848243696E-3</v>
      </c>
      <c r="L101" s="523">
        <f t="shared" si="133"/>
        <v>4.2510261072218926E-3</v>
      </c>
      <c r="M101" s="523">
        <f t="shared" si="133"/>
        <v>1.5777805587234846E-3</v>
      </c>
      <c r="N101" s="523">
        <f t="shared" si="133"/>
        <v>-6.8036995550947678E-4</v>
      </c>
      <c r="O101" s="523">
        <f t="shared" si="133"/>
        <v>1.3467985363898288E-3</v>
      </c>
      <c r="P101" s="523">
        <f t="shared" si="133"/>
        <v>3.0348551988073689E-3</v>
      </c>
      <c r="Q101" s="523">
        <f t="shared" si="133"/>
        <v>3.8225848900625145E-3</v>
      </c>
      <c r="R101" s="523">
        <f t="shared" si="133"/>
        <v>7.1475142906683958E-4</v>
      </c>
      <c r="S101" s="523">
        <f t="shared" si="133"/>
        <v>2.84306550831876E-3</v>
      </c>
      <c r="T101" s="523">
        <f t="shared" si="133"/>
        <v>3.6442754444903263E-3</v>
      </c>
      <c r="U101" s="523">
        <f t="shared" si="133"/>
        <v>1.0281883679111544E-3</v>
      </c>
      <c r="V101" s="523">
        <f t="shared" si="133"/>
        <v>6.6223897818605884E-4</v>
      </c>
      <c r="W101" s="523">
        <f t="shared" si="133"/>
        <v>5.1110403013356724E-3</v>
      </c>
      <c r="X101" s="523">
        <f t="shared" si="133"/>
        <v>5.48018507836025E-3</v>
      </c>
      <c r="Y101" s="523"/>
      <c r="Z101" s="523"/>
      <c r="AA101" s="523"/>
      <c r="AB101" s="523"/>
    </row>
    <row r="102" spans="1:38" x14ac:dyDescent="0.2">
      <c r="A102" s="254" t="s">
        <v>575</v>
      </c>
      <c r="B102" s="255" t="s">
        <v>576</v>
      </c>
      <c r="C102" s="523"/>
      <c r="D102" s="523">
        <f t="shared" ref="D102:X102" si="134">(D10/D$17*D84-C10/C$17*C84)/C$91</f>
        <v>-4.8454334137933326E-5</v>
      </c>
      <c r="E102" s="523">
        <f t="shared" si="134"/>
        <v>2.6892127717005057E-4</v>
      </c>
      <c r="F102" s="523">
        <f t="shared" si="134"/>
        <v>4.5436220784840286E-4</v>
      </c>
      <c r="G102" s="523">
        <f t="shared" si="134"/>
        <v>3.1263495174344534E-4</v>
      </c>
      <c r="H102" s="523">
        <f t="shared" si="134"/>
        <v>2.7576405284602574E-4</v>
      </c>
      <c r="I102" s="523">
        <f t="shared" si="134"/>
        <v>-9.881862698870366E-5</v>
      </c>
      <c r="J102" s="523">
        <f t="shared" si="134"/>
        <v>3.1535671799266454E-4</v>
      </c>
      <c r="K102" s="523">
        <f t="shared" si="134"/>
        <v>4.3719728074186753E-4</v>
      </c>
      <c r="L102" s="523">
        <f t="shared" si="134"/>
        <v>6.9514497371431455E-4</v>
      </c>
      <c r="M102" s="523">
        <f t="shared" si="134"/>
        <v>3.6929047321778298E-4</v>
      </c>
      <c r="N102" s="523">
        <f t="shared" si="134"/>
        <v>3.7934176642688062E-4</v>
      </c>
      <c r="O102" s="523">
        <f t="shared" si="134"/>
        <v>2.480088721784251E-4</v>
      </c>
      <c r="P102" s="523">
        <f t="shared" si="134"/>
        <v>-5.6103963547366747E-5</v>
      </c>
      <c r="Q102" s="523">
        <f t="shared" si="134"/>
        <v>-1.1705834762340616E-4</v>
      </c>
      <c r="R102" s="523">
        <f t="shared" si="134"/>
        <v>-2.2339382359395238E-4</v>
      </c>
      <c r="S102" s="523">
        <f t="shared" si="134"/>
        <v>1.2110525941922577E-4</v>
      </c>
      <c r="T102" s="523">
        <f t="shared" si="134"/>
        <v>8.7770305823802333E-6</v>
      </c>
      <c r="U102" s="523">
        <f t="shared" si="134"/>
        <v>3.3523079183464484E-5</v>
      </c>
      <c r="V102" s="523">
        <f t="shared" si="134"/>
        <v>-1.7295477517025798E-5</v>
      </c>
      <c r="W102" s="523">
        <f t="shared" si="134"/>
        <v>3.1653396686585401E-4</v>
      </c>
      <c r="X102" s="523">
        <f t="shared" si="134"/>
        <v>6.2915126343255864E-4</v>
      </c>
      <c r="Y102" s="523"/>
      <c r="Z102" s="523"/>
      <c r="AA102" s="523"/>
      <c r="AB102" s="523"/>
    </row>
    <row r="103" spans="1:38" x14ac:dyDescent="0.2">
      <c r="A103" s="43" t="s">
        <v>60</v>
      </c>
      <c r="B103" s="53" t="s">
        <v>295</v>
      </c>
      <c r="C103" s="523"/>
      <c r="D103" s="523">
        <f t="shared" ref="D103:X103" si="135">(D11/D$17*D85-C11/C$17*C85)/C$91</f>
        <v>-1.7680517802170731E-4</v>
      </c>
      <c r="E103" s="523">
        <f t="shared" si="135"/>
        <v>2.482665075596501E-5</v>
      </c>
      <c r="F103" s="523">
        <f t="shared" si="135"/>
        <v>1.1049912528591284E-3</v>
      </c>
      <c r="G103" s="523">
        <f t="shared" si="135"/>
        <v>-1.8104045100101824E-3</v>
      </c>
      <c r="H103" s="523">
        <f t="shared" si="135"/>
        <v>-9.8358128983954914E-4</v>
      </c>
      <c r="I103" s="523">
        <f t="shared" si="135"/>
        <v>7.4679190960642275E-4</v>
      </c>
      <c r="J103" s="523">
        <f t="shared" si="135"/>
        <v>6.7387195183417185E-4</v>
      </c>
      <c r="K103" s="523">
        <f t="shared" si="135"/>
        <v>1.1246414371345501E-3</v>
      </c>
      <c r="L103" s="523">
        <f t="shared" si="135"/>
        <v>1.0945287234852082E-3</v>
      </c>
      <c r="M103" s="523">
        <f t="shared" si="135"/>
        <v>-5.2788846209343081E-4</v>
      </c>
      <c r="N103" s="523">
        <f t="shared" si="135"/>
        <v>-3.4262866980892663E-4</v>
      </c>
      <c r="O103" s="523">
        <f t="shared" si="135"/>
        <v>4.2597252294723309E-4</v>
      </c>
      <c r="P103" s="523">
        <f t="shared" si="135"/>
        <v>5.0635075814050104E-4</v>
      </c>
      <c r="Q103" s="523">
        <f t="shared" si="135"/>
        <v>-2.4607974343736989E-4</v>
      </c>
      <c r="R103" s="523">
        <f t="shared" si="135"/>
        <v>-2.0968745267463626E-4</v>
      </c>
      <c r="S103" s="523">
        <f t="shared" si="135"/>
        <v>9.9226729195931655E-4</v>
      </c>
      <c r="T103" s="523">
        <f t="shared" si="135"/>
        <v>1.3454323602822013E-3</v>
      </c>
      <c r="U103" s="523">
        <f t="shared" si="135"/>
        <v>1.2048289830466896E-3</v>
      </c>
      <c r="V103" s="523">
        <f t="shared" si="135"/>
        <v>2.3970875127707778E-4</v>
      </c>
      <c r="W103" s="523">
        <f t="shared" si="135"/>
        <v>2.0956766753812595E-3</v>
      </c>
      <c r="X103" s="523">
        <f t="shared" si="135"/>
        <v>2.1551040660889786E-3</v>
      </c>
      <c r="Y103" s="523"/>
      <c r="Z103" s="523"/>
      <c r="AA103" s="523"/>
      <c r="AB103" s="523"/>
    </row>
    <row r="104" spans="1:38" x14ac:dyDescent="0.2">
      <c r="A104" s="43" t="s">
        <v>61</v>
      </c>
      <c r="B104" s="53" t="s">
        <v>17</v>
      </c>
      <c r="C104" s="523"/>
      <c r="D104" s="523">
        <f t="shared" ref="D104:X104" si="136">(D12/D$17*D86-C12/C$17*C86)/C$91</f>
        <v>7.6837304174012908E-4</v>
      </c>
      <c r="E104" s="523">
        <f t="shared" si="136"/>
        <v>-3.1139782488372094E-3</v>
      </c>
      <c r="F104" s="523">
        <f t="shared" si="136"/>
        <v>4.6428190624023986E-3</v>
      </c>
      <c r="G104" s="523">
        <f t="shared" si="136"/>
        <v>2.4000700320939598E-2</v>
      </c>
      <c r="H104" s="523">
        <f t="shared" si="136"/>
        <v>2.8021656427154002E-2</v>
      </c>
      <c r="I104" s="523">
        <f t="shared" si="136"/>
        <v>1.0541804283238674E-2</v>
      </c>
      <c r="J104" s="523">
        <f t="shared" si="136"/>
        <v>-5.9608921506567871E-3</v>
      </c>
      <c r="K104" s="523">
        <f t="shared" si="136"/>
        <v>3.6141699199008729E-3</v>
      </c>
      <c r="L104" s="523">
        <f t="shared" si="136"/>
        <v>5.6491617208385136E-3</v>
      </c>
      <c r="M104" s="523">
        <f t="shared" si="136"/>
        <v>-3.641080257163489E-3</v>
      </c>
      <c r="N104" s="523">
        <f t="shared" si="136"/>
        <v>-3.9301323842134443E-3</v>
      </c>
      <c r="O104" s="523">
        <f t="shared" si="136"/>
        <v>-2.3636057563031694E-3</v>
      </c>
      <c r="P104" s="523">
        <f t="shared" si="136"/>
        <v>4.2595209816063077E-3</v>
      </c>
      <c r="Q104" s="523">
        <f t="shared" si="136"/>
        <v>-1.8583478955138556E-3</v>
      </c>
      <c r="R104" s="523">
        <f t="shared" si="136"/>
        <v>-9.4630853643899032E-4</v>
      </c>
      <c r="S104" s="523">
        <f t="shared" si="136"/>
        <v>4.5800950782027977E-3</v>
      </c>
      <c r="T104" s="523">
        <f t="shared" si="136"/>
        <v>6.6311861062247493E-3</v>
      </c>
      <c r="U104" s="523">
        <f t="shared" si="136"/>
        <v>6.1442097925892229E-4</v>
      </c>
      <c r="V104" s="523">
        <f t="shared" si="136"/>
        <v>-1.2612611122288678E-3</v>
      </c>
      <c r="W104" s="523">
        <f t="shared" si="136"/>
        <v>9.5117644595170067E-3</v>
      </c>
      <c r="X104" s="523">
        <f t="shared" si="136"/>
        <v>1.5382924728929871E-2</v>
      </c>
      <c r="Y104" s="523"/>
      <c r="Z104" s="523"/>
      <c r="AA104" s="523"/>
      <c r="AB104" s="523"/>
    </row>
    <row r="105" spans="1:38" x14ac:dyDescent="0.2">
      <c r="A105" s="71"/>
      <c r="B105" s="115" t="s">
        <v>213</v>
      </c>
      <c r="C105" s="523"/>
      <c r="D105" s="523">
        <f t="shared" ref="D105:X105" si="137">(D13/D$17*D87-C13/C$17*C87)/C$91</f>
        <v>1.5734891167199976E-3</v>
      </c>
      <c r="E105" s="523">
        <f t="shared" si="137"/>
        <v>6.4344300156422909E-3</v>
      </c>
      <c r="F105" s="523">
        <f t="shared" si="137"/>
        <v>-3.6889409235487222E-3</v>
      </c>
      <c r="G105" s="523">
        <f t="shared" si="137"/>
        <v>1.9826647540099654E-3</v>
      </c>
      <c r="H105" s="523">
        <f t="shared" si="137"/>
        <v>5.2546367984954634E-4</v>
      </c>
      <c r="I105" s="523">
        <f t="shared" si="137"/>
        <v>-4.4098752859084763E-3</v>
      </c>
      <c r="J105" s="523">
        <f t="shared" si="137"/>
        <v>-4.3147472277243297E-3</v>
      </c>
      <c r="K105" s="523">
        <f t="shared" si="137"/>
        <v>-4.1824149030767973E-4</v>
      </c>
      <c r="L105" s="523">
        <f t="shared" si="137"/>
        <v>1.7555974124458876E-3</v>
      </c>
      <c r="M105" s="523">
        <f t="shared" si="137"/>
        <v>2.534602546070209E-3</v>
      </c>
      <c r="N105" s="523">
        <f t="shared" si="137"/>
        <v>5.7774315083108918E-4</v>
      </c>
      <c r="O105" s="523">
        <f t="shared" si="137"/>
        <v>6.57501159417172E-3</v>
      </c>
      <c r="P105" s="523">
        <f t="shared" si="137"/>
        <v>-2.8538841285083174E-3</v>
      </c>
      <c r="Q105" s="523">
        <f t="shared" si="137"/>
        <v>-1.2996226604435189E-3</v>
      </c>
      <c r="R105" s="523">
        <f t="shared" si="137"/>
        <v>2.0438751526888296E-3</v>
      </c>
      <c r="S105" s="523">
        <f t="shared" si="137"/>
        <v>8.4470287294331585E-4</v>
      </c>
      <c r="T105" s="523">
        <f t="shared" si="137"/>
        <v>-1.4801053799226537E-3</v>
      </c>
      <c r="U105" s="523">
        <f t="shared" si="137"/>
        <v>-1.3153002572367835E-3</v>
      </c>
      <c r="V105" s="523">
        <f t="shared" si="137"/>
        <v>4.0934980947270299E-4</v>
      </c>
      <c r="W105" s="523">
        <f t="shared" si="137"/>
        <v>-1.9739614996473788E-3</v>
      </c>
      <c r="X105" s="523">
        <f t="shared" si="137"/>
        <v>-1.7162060228707516E-3</v>
      </c>
      <c r="Y105" s="523"/>
      <c r="Z105" s="523"/>
      <c r="AA105" s="523"/>
      <c r="AB105" s="523"/>
    </row>
    <row r="106" spans="1:38" s="65" customFormat="1" x14ac:dyDescent="0.2">
      <c r="A106" s="589"/>
      <c r="B106" s="117" t="s">
        <v>214</v>
      </c>
      <c r="C106" s="586"/>
      <c r="D106" s="586">
        <f t="shared" ref="D106:X106" si="138">(D14/D$17*D88-C14/C$17*C88)/C$91</f>
        <v>1.4475443483961065E-3</v>
      </c>
      <c r="E106" s="586">
        <f t="shared" si="138"/>
        <v>-2.2893601605935159E-2</v>
      </c>
      <c r="F106" s="586">
        <f t="shared" si="138"/>
        <v>-1.9621395711008953E-2</v>
      </c>
      <c r="G106" s="586">
        <f t="shared" si="138"/>
        <v>2.013410006209209E-2</v>
      </c>
      <c r="H106" s="586">
        <f t="shared" si="138"/>
        <v>6.4087357927540431E-2</v>
      </c>
      <c r="I106" s="586">
        <f t="shared" si="138"/>
        <v>3.2936313055498913E-2</v>
      </c>
      <c r="J106" s="586">
        <f t="shared" si="138"/>
        <v>1.7663395809977608E-2</v>
      </c>
      <c r="K106" s="586">
        <f t="shared" si="138"/>
        <v>6.1223493640148459E-2</v>
      </c>
      <c r="L106" s="586">
        <f t="shared" si="138"/>
        <v>2.0734652402768683E-3</v>
      </c>
      <c r="M106" s="586">
        <f t="shared" si="138"/>
        <v>9.4525294559393083E-3</v>
      </c>
      <c r="N106" s="586">
        <f t="shared" si="138"/>
        <v>8.1097230885808693E-3</v>
      </c>
      <c r="O106" s="586">
        <f t="shared" si="138"/>
        <v>6.0952654119818296E-2</v>
      </c>
      <c r="P106" s="586">
        <f t="shared" si="138"/>
        <v>6.4452487996615779E-2</v>
      </c>
      <c r="Q106" s="586">
        <f t="shared" si="138"/>
        <v>2.8208853074046775E-2</v>
      </c>
      <c r="R106" s="586">
        <f t="shared" si="138"/>
        <v>5.5876922612909899E-2</v>
      </c>
      <c r="S106" s="586">
        <f t="shared" si="138"/>
        <v>5.2189448968397084E-2</v>
      </c>
      <c r="T106" s="586">
        <f t="shared" si="138"/>
        <v>-2.1294848330153819E-2</v>
      </c>
      <c r="U106" s="586">
        <f t="shared" si="138"/>
        <v>-8.2440309450844268E-3</v>
      </c>
      <c r="V106" s="586">
        <f t="shared" si="138"/>
        <v>-2.7993252007895032E-2</v>
      </c>
      <c r="W106" s="586">
        <f t="shared" si="138"/>
        <v>-1.7090235082425381E-2</v>
      </c>
      <c r="X106" s="586">
        <f t="shared" si="138"/>
        <v>1.0439007155917371E-2</v>
      </c>
      <c r="Y106" s="586"/>
      <c r="Z106" s="586"/>
      <c r="AA106" s="586"/>
      <c r="AB106" s="586"/>
    </row>
    <row r="107" spans="1:38" x14ac:dyDescent="0.2">
      <c r="A107" s="71"/>
      <c r="B107" s="115" t="s">
        <v>215</v>
      </c>
      <c r="C107" s="523"/>
      <c r="D107" s="523">
        <f t="shared" ref="D107:X107" si="139">(D15/D$17*D89-C15/C$17*C89)/C$91</f>
        <v>-5.6088855649523445E-3</v>
      </c>
      <c r="E107" s="523">
        <f t="shared" si="139"/>
        <v>-1.0481430859614244E-2</v>
      </c>
      <c r="F107" s="523">
        <f t="shared" si="139"/>
        <v>3.6476109607045614E-3</v>
      </c>
      <c r="G107" s="523">
        <f t="shared" si="139"/>
        <v>1.4145530671488512E-2</v>
      </c>
      <c r="H107" s="523">
        <f t="shared" si="139"/>
        <v>1.3836442262377319E-2</v>
      </c>
      <c r="I107" s="523">
        <f t="shared" si="139"/>
        <v>-7.1257050324556722E-3</v>
      </c>
      <c r="J107" s="523">
        <f t="shared" si="139"/>
        <v>1.2598109128515399E-3</v>
      </c>
      <c r="K107" s="523">
        <f t="shared" si="139"/>
        <v>1.4826534337332923E-2</v>
      </c>
      <c r="L107" s="523">
        <f t="shared" si="139"/>
        <v>-4.3013655166908686E-3</v>
      </c>
      <c r="M107" s="523">
        <f t="shared" si="139"/>
        <v>3.367782914939691E-3</v>
      </c>
      <c r="N107" s="523">
        <f t="shared" si="139"/>
        <v>5.9825527307009671E-3</v>
      </c>
      <c r="O107" s="523">
        <f t="shared" si="139"/>
        <v>1.9966455234050752E-2</v>
      </c>
      <c r="P107" s="523">
        <f t="shared" si="139"/>
        <v>6.6571393244722974E-3</v>
      </c>
      <c r="Q107" s="523">
        <f t="shared" si="139"/>
        <v>1.0796924829365756E-2</v>
      </c>
      <c r="R107" s="523">
        <f t="shared" si="139"/>
        <v>8.9371408658506894E-3</v>
      </c>
      <c r="S107" s="523">
        <f t="shared" si="139"/>
        <v>2.0626394150016335E-3</v>
      </c>
      <c r="T107" s="523">
        <f t="shared" si="139"/>
        <v>-4.4041838741654143E-4</v>
      </c>
      <c r="U107" s="523">
        <f t="shared" si="139"/>
        <v>-4.8720688883609206E-3</v>
      </c>
      <c r="V107" s="523">
        <f t="shared" si="139"/>
        <v>-9.8655561991149998E-3</v>
      </c>
      <c r="W107" s="523">
        <f t="shared" si="139"/>
        <v>3.4969706368916144E-3</v>
      </c>
      <c r="X107" s="523">
        <f t="shared" si="139"/>
        <v>3.4615484705353525E-3</v>
      </c>
      <c r="Y107" s="523"/>
      <c r="Z107" s="523"/>
      <c r="AA107" s="523"/>
      <c r="AB107" s="523"/>
    </row>
    <row r="108" spans="1:38" x14ac:dyDescent="0.2">
      <c r="A108" s="71"/>
      <c r="B108" s="115" t="s">
        <v>216</v>
      </c>
      <c r="C108" s="523"/>
      <c r="D108" s="120">
        <f t="shared" ref="D108:X108" si="140">(D16/D$17*D90-C16/C$17*C90)/C$91</f>
        <v>5.2360693541632477E-3</v>
      </c>
      <c r="E108" s="120">
        <f t="shared" si="140"/>
        <v>3.964736411383867E-3</v>
      </c>
      <c r="F108" s="120">
        <f t="shared" si="140"/>
        <v>-1.6941470494081238E-4</v>
      </c>
      <c r="G108" s="120">
        <f t="shared" si="140"/>
        <v>7.7866156737400622E-5</v>
      </c>
      <c r="H108" s="120">
        <f t="shared" si="140"/>
        <v>-1.9984400234216758E-3</v>
      </c>
      <c r="I108" s="120">
        <f t="shared" si="140"/>
        <v>2.1159106427054799E-3</v>
      </c>
      <c r="J108" s="120">
        <f t="shared" si="140"/>
        <v>-7.5415668421180448E-4</v>
      </c>
      <c r="K108" s="120">
        <f t="shared" si="140"/>
        <v>-3.1683095162573544E-3</v>
      </c>
      <c r="L108" s="120">
        <f t="shared" si="140"/>
        <v>-6.1504305383053813E-3</v>
      </c>
      <c r="M108" s="120">
        <f t="shared" si="140"/>
        <v>5.8999029704019977E-3</v>
      </c>
      <c r="N108" s="120">
        <f t="shared" si="140"/>
        <v>3.633780971825372E-3</v>
      </c>
      <c r="O108" s="120">
        <f t="shared" si="140"/>
        <v>2.6518476337122437E-4</v>
      </c>
      <c r="P108" s="120">
        <f t="shared" si="140"/>
        <v>-1.6315493272097655E-3</v>
      </c>
      <c r="Q108" s="120">
        <f t="shared" si="140"/>
        <v>-2.1726166609296267E-4</v>
      </c>
      <c r="R108" s="120">
        <f t="shared" si="140"/>
        <v>-1.1406558334580237E-2</v>
      </c>
      <c r="S108" s="120">
        <f t="shared" si="140"/>
        <v>-9.3411668587803625E-4</v>
      </c>
      <c r="T108" s="120">
        <f t="shared" si="140"/>
        <v>1.2535398716598973E-2</v>
      </c>
      <c r="U108" s="120">
        <f t="shared" si="140"/>
        <v>-5.7821059035751124E-3</v>
      </c>
      <c r="V108" s="120">
        <f t="shared" si="140"/>
        <v>1.8725646239123673E-3</v>
      </c>
      <c r="W108" s="120">
        <f t="shared" si="140"/>
        <v>-3.9017073016139221E-3</v>
      </c>
      <c r="X108" s="120">
        <f t="shared" si="140"/>
        <v>7.236250756288443E-3</v>
      </c>
      <c r="Y108" s="523"/>
      <c r="Z108" s="523"/>
      <c r="AA108" s="523"/>
      <c r="AB108" s="523"/>
    </row>
    <row r="109" spans="1:38" s="263" customFormat="1" ht="19.5" customHeight="1" x14ac:dyDescent="0.2">
      <c r="A109" s="587"/>
      <c r="B109" s="588" t="s">
        <v>217</v>
      </c>
      <c r="C109" s="599"/>
      <c r="D109" s="600">
        <f t="shared" ref="D109:X109" si="141">(D17/D$17*D91-C17/C$17*C91)/C$91</f>
        <v>1.0747349883168705E-3</v>
      </c>
      <c r="E109" s="600">
        <f t="shared" si="141"/>
        <v>-2.9410321752533379E-2</v>
      </c>
      <c r="F109" s="600">
        <f t="shared" si="141"/>
        <v>-1.6143245062138989E-2</v>
      </c>
      <c r="G109" s="600">
        <f t="shared" si="141"/>
        <v>3.4357495003513261E-2</v>
      </c>
      <c r="H109" s="600">
        <f t="shared" si="141"/>
        <v>7.5925379598242207E-2</v>
      </c>
      <c r="I109" s="600">
        <f t="shared" si="141"/>
        <v>2.7926518501461814E-2</v>
      </c>
      <c r="J109" s="600">
        <f t="shared" si="141"/>
        <v>1.816900818778025E-2</v>
      </c>
      <c r="K109" s="600">
        <f t="shared" si="141"/>
        <v>7.2881700551643461E-2</v>
      </c>
      <c r="L109" s="600">
        <f t="shared" si="141"/>
        <v>-8.3783436964490511E-3</v>
      </c>
      <c r="M109" s="600">
        <f t="shared" si="141"/>
        <v>1.8720220705957871E-2</v>
      </c>
      <c r="N109" s="600">
        <f t="shared" si="141"/>
        <v>1.7726078596878029E-2</v>
      </c>
      <c r="O109" s="600">
        <f t="shared" si="141"/>
        <v>8.1184304796644152E-2</v>
      </c>
      <c r="P109" s="600">
        <f t="shared" si="141"/>
        <v>6.9478115480045885E-2</v>
      </c>
      <c r="Q109" s="600">
        <f t="shared" si="141"/>
        <v>3.8788499717478608E-2</v>
      </c>
      <c r="R109" s="600">
        <f t="shared" si="141"/>
        <v>5.3407458302481843E-2</v>
      </c>
      <c r="S109" s="600">
        <f t="shared" si="141"/>
        <v>5.3317965531286073E-2</v>
      </c>
      <c r="T109" s="600">
        <f t="shared" si="141"/>
        <v>-9.1998212751317303E-3</v>
      </c>
      <c r="U109" s="600">
        <f t="shared" si="141"/>
        <v>-1.8898205737020002E-2</v>
      </c>
      <c r="V109" s="600">
        <f t="shared" si="141"/>
        <v>-3.5986254453620817E-2</v>
      </c>
      <c r="W109" s="600">
        <f t="shared" si="141"/>
        <v>-1.7494975451151619E-2</v>
      </c>
      <c r="X109" s="600">
        <f t="shared" si="141"/>
        <v>2.1136823536298335E-2</v>
      </c>
    </row>
    <row r="110" spans="1:38" s="22" customFormat="1" ht="20.100000000000001" customHeight="1" x14ac:dyDescent="0.2">
      <c r="A110" s="148" t="s">
        <v>291</v>
      </c>
      <c r="B110"/>
      <c r="C110"/>
      <c r="D110"/>
      <c r="E110"/>
      <c r="F110"/>
      <c r="G110"/>
      <c r="H110"/>
      <c r="I110"/>
      <c r="J110"/>
      <c r="K110"/>
      <c r="L110"/>
      <c r="M110"/>
      <c r="N110"/>
      <c r="O110"/>
      <c r="P110"/>
      <c r="Q110"/>
      <c r="R110"/>
      <c r="S110"/>
      <c r="T110"/>
      <c r="U110"/>
      <c r="V110"/>
      <c r="W110"/>
      <c r="X110"/>
      <c r="Y110" s="80"/>
      <c r="Z110" s="80"/>
      <c r="AA110" s="80"/>
      <c r="AB110" s="80"/>
      <c r="AC110" s="80"/>
      <c r="AD110" s="80"/>
      <c r="AE110" s="80"/>
      <c r="AF110" s="80"/>
      <c r="AG110" s="80"/>
      <c r="AH110" s="80"/>
      <c r="AI110" s="80"/>
      <c r="AJ110" s="80"/>
      <c r="AK110" s="80"/>
      <c r="AL110" s="80"/>
    </row>
    <row r="115" spans="1:1" ht="16.5" x14ac:dyDescent="0.25">
      <c r="A115" s="64"/>
    </row>
  </sheetData>
  <phoneticPr fontId="18" type="noConversion"/>
  <pageMargins left="0.74803149606299202" right="0.74803149606299202" top="0.98425196850393704" bottom="0.98425196850393704" header="0.511811023622047" footer="0.511811023622047"/>
  <pageSetup scale="49" fitToHeight="3" orientation="landscape" r:id="rId1"/>
  <headerFooter alignWithMargins="0"/>
  <rowBreaks count="2" manualBreakCount="2">
    <brk id="38" max="16383" man="1"/>
    <brk id="74" max="2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6" tint="0.79998168889431442"/>
  </sheetPr>
  <dimension ref="A1:AJ66"/>
  <sheetViews>
    <sheetView view="pageBreakPreview" zoomScale="90" zoomScaleNormal="80" zoomScaleSheetLayoutView="90" workbookViewId="0">
      <pane xSplit="2" topLeftCell="C1" activePane="topRight" state="frozen"/>
      <selection pane="topRight" activeCell="A2" sqref="A2"/>
    </sheetView>
  </sheetViews>
  <sheetFormatPr defaultRowHeight="12.75" x14ac:dyDescent="0.2"/>
  <cols>
    <col min="1" max="1" width="4.140625" style="1" customWidth="1"/>
    <col min="2" max="2" width="38.140625" customWidth="1"/>
    <col min="3" max="24" width="9.140625" customWidth="1"/>
    <col min="25" max="26" width="10.42578125" customWidth="1"/>
  </cols>
  <sheetData>
    <row r="1" spans="1:36" s="22" customFormat="1" ht="24.95" customHeight="1" x14ac:dyDescent="0.2">
      <c r="A1" s="48" t="str">
        <f>Index!A22</f>
        <v>Table 2o    Palau GDP by income component, current prices, FY2000-FY2021</v>
      </c>
      <c r="Y1"/>
      <c r="Z1"/>
    </row>
    <row r="2" spans="1:36" ht="20.100000000000001" customHeight="1" x14ac:dyDescent="0.2">
      <c r="A2" s="41"/>
      <c r="B2" s="70" t="s">
        <v>115</v>
      </c>
      <c r="C2" s="33" t="str">
        <f>NAInst!C2</f>
        <v>FY00</v>
      </c>
      <c r="D2" s="33" t="str">
        <f>NAInst!D2</f>
        <v>FY01</v>
      </c>
      <c r="E2" s="33" t="str">
        <f>NAInst!E2</f>
        <v>FY02</v>
      </c>
      <c r="F2" s="33" t="str">
        <f>NAInst!F2</f>
        <v>FY03</v>
      </c>
      <c r="G2" s="33" t="str">
        <f>NAInst!G2</f>
        <v>FY04</v>
      </c>
      <c r="H2" s="33" t="str">
        <f>NAInst!H2</f>
        <v>FY05</v>
      </c>
      <c r="I2" s="33" t="str">
        <f>NAInst!I2</f>
        <v>FY06</v>
      </c>
      <c r="J2" s="33" t="str">
        <f>NAInst!J2</f>
        <v>FY07</v>
      </c>
      <c r="K2" s="33" t="str">
        <f>NAInst!K2</f>
        <v>FY08</v>
      </c>
      <c r="L2" s="33" t="str">
        <f>NAInst!L2</f>
        <v>FY09</v>
      </c>
      <c r="M2" s="33" t="str">
        <f>NAInst!M2</f>
        <v>FY10</v>
      </c>
      <c r="N2" s="33" t="str">
        <f>NAInst!N2</f>
        <v>FY11</v>
      </c>
      <c r="O2" s="33" t="str">
        <f>NAInst!O2</f>
        <v>FY12</v>
      </c>
      <c r="P2" s="33" t="str">
        <f>NAInst!P2</f>
        <v>FY13</v>
      </c>
      <c r="Q2" s="33" t="str">
        <f>NAInst!Q2</f>
        <v>FY14</v>
      </c>
      <c r="R2" s="33" t="str">
        <f>NAInst!R2</f>
        <v>FY15</v>
      </c>
      <c r="S2" s="33" t="str">
        <f>NAInst!S2</f>
        <v>FY16</v>
      </c>
      <c r="T2" s="33" t="str">
        <f>NAInst!T2</f>
        <v>FY17</v>
      </c>
      <c r="U2" s="33" t="str">
        <f>NAInst!U2</f>
        <v>FY18</v>
      </c>
      <c r="V2" s="33" t="str">
        <f>NAInst!V2</f>
        <v>FY19</v>
      </c>
      <c r="W2" s="33" t="str">
        <f>NAInst!W2</f>
        <v>FY20</v>
      </c>
      <c r="X2" s="33" t="str">
        <f>NAInst!X2</f>
        <v>FY21</v>
      </c>
      <c r="Y2" s="33" t="str">
        <f>NAInst!Y2</f>
        <v>FY22</v>
      </c>
      <c r="Z2" s="33" t="str">
        <f>NAInst!Z2</f>
        <v>FY23</v>
      </c>
      <c r="AA2" s="33" t="str">
        <f>NAInst!AA2</f>
        <v>FY24</v>
      </c>
      <c r="AB2" s="33" t="str">
        <f>NAInst!AB2</f>
        <v>FY25</v>
      </c>
      <c r="AC2" s="33" t="str">
        <f>NAInst!AC2</f>
        <v>FY26</v>
      </c>
      <c r="AD2" s="33" t="str">
        <f>NAInst!AD2</f>
        <v>FY27</v>
      </c>
      <c r="AE2" s="33" t="str">
        <f>NAInst!AE2</f>
        <v>FY28</v>
      </c>
      <c r="AF2" s="33" t="str">
        <f>NAInst!AF2</f>
        <v>FY29</v>
      </c>
      <c r="AG2" s="33" t="str">
        <f>NAInst!AG2</f>
        <v>FY30</v>
      </c>
      <c r="AH2" s="33" t="str">
        <f>NAInst!AH2</f>
        <v>FY31</v>
      </c>
      <c r="AI2" s="33" t="str">
        <f>NAInst!AI2</f>
        <v>FY32</v>
      </c>
      <c r="AJ2" s="33" t="str">
        <f>NAInst!AJ2</f>
        <v>FY33</v>
      </c>
    </row>
    <row r="3" spans="1:36" s="51" customFormat="1" ht="20.100000000000001" customHeight="1" x14ac:dyDescent="0.2">
      <c r="A3" s="43"/>
      <c r="B3" s="72" t="s">
        <v>62</v>
      </c>
      <c r="C3" s="68">
        <v>85.766820312500002</v>
      </c>
      <c r="D3" s="68">
        <v>91.495843750000006</v>
      </c>
      <c r="E3" s="68">
        <v>96.548023437500007</v>
      </c>
      <c r="F3" s="68">
        <v>96.715249999999997</v>
      </c>
      <c r="G3" s="68">
        <v>100.29837499999999</v>
      </c>
      <c r="H3" s="68">
        <v>103.5525390625</v>
      </c>
      <c r="I3" s="68">
        <v>104.4541953125</v>
      </c>
      <c r="J3" s="68">
        <v>104.5958359375</v>
      </c>
      <c r="K3" s="68">
        <v>104.93285937500001</v>
      </c>
      <c r="L3" s="68">
        <v>101.5555859375</v>
      </c>
      <c r="M3" s="68">
        <v>100.282703125</v>
      </c>
      <c r="N3" s="68">
        <v>104.97046874999999</v>
      </c>
      <c r="O3" s="68">
        <v>108</v>
      </c>
      <c r="P3" s="68">
        <v>111.892296875</v>
      </c>
      <c r="Q3" s="68">
        <v>119.0342421875</v>
      </c>
      <c r="R3" s="68">
        <v>132.74185937499999</v>
      </c>
      <c r="S3" s="68">
        <v>147.51246875000001</v>
      </c>
      <c r="T3" s="68">
        <v>155.75282812500001</v>
      </c>
      <c r="U3" s="68">
        <v>161.21415625</v>
      </c>
      <c r="V3" s="68">
        <v>160.74520312499999</v>
      </c>
      <c r="W3" s="68">
        <v>155.57567187500001</v>
      </c>
      <c r="X3" s="68">
        <v>141.71073437499999</v>
      </c>
      <c r="Y3" s="32"/>
      <c r="Z3" s="32"/>
      <c r="AA3" s="32"/>
      <c r="AB3" s="32"/>
      <c r="AC3" s="32"/>
      <c r="AD3" s="32"/>
      <c r="AE3" s="32"/>
      <c r="AF3" s="32"/>
      <c r="AG3" s="32"/>
      <c r="AH3" s="32"/>
      <c r="AI3" s="32"/>
      <c r="AJ3" s="32"/>
    </row>
    <row r="4" spans="1:36" x14ac:dyDescent="0.2">
      <c r="A4" s="43"/>
      <c r="B4" s="107" t="s">
        <v>63</v>
      </c>
      <c r="C4" s="68">
        <v>44.803863281250003</v>
      </c>
      <c r="D4" s="68">
        <v>47.383574218749999</v>
      </c>
      <c r="E4" s="68">
        <v>45.13944140625</v>
      </c>
      <c r="F4" s="68">
        <v>37.211277343749998</v>
      </c>
      <c r="G4" s="68">
        <v>38.713781249999997</v>
      </c>
      <c r="H4" s="68">
        <v>47.44021875</v>
      </c>
      <c r="I4" s="68">
        <v>51.640167968749999</v>
      </c>
      <c r="J4" s="68">
        <v>58.932972656250001</v>
      </c>
      <c r="K4" s="68">
        <v>60.655386718750002</v>
      </c>
      <c r="L4" s="68">
        <v>52.076085937499997</v>
      </c>
      <c r="M4" s="68">
        <v>52.253914062500002</v>
      </c>
      <c r="N4" s="68">
        <v>55.446792968750003</v>
      </c>
      <c r="O4" s="68">
        <v>66.861156249999993</v>
      </c>
      <c r="P4" s="68">
        <v>73.198039062500001</v>
      </c>
      <c r="Q4" s="68">
        <v>81.260937499999997</v>
      </c>
      <c r="R4" s="68">
        <v>102.4076484375</v>
      </c>
      <c r="S4" s="68">
        <v>103.762703125</v>
      </c>
      <c r="T4" s="68">
        <v>79.681312500000004</v>
      </c>
      <c r="U4" s="68">
        <v>75.124843749999997</v>
      </c>
      <c r="V4" s="68">
        <v>69.837874999999997</v>
      </c>
      <c r="W4" s="68">
        <v>52.325148437499998</v>
      </c>
      <c r="X4" s="68">
        <v>40.171851562500002</v>
      </c>
      <c r="Y4" s="66"/>
      <c r="Z4" s="66"/>
      <c r="AA4" s="66"/>
      <c r="AB4" s="66"/>
      <c r="AC4" s="66"/>
      <c r="AD4" s="66"/>
      <c r="AE4" s="66"/>
      <c r="AF4" s="66"/>
      <c r="AG4" s="66"/>
      <c r="AH4" s="66"/>
      <c r="AI4" s="66"/>
      <c r="AJ4" s="66"/>
    </row>
    <row r="5" spans="1:36" x14ac:dyDescent="0.2">
      <c r="A5" s="43"/>
      <c r="B5" s="107" t="s">
        <v>900</v>
      </c>
      <c r="C5" s="68">
        <v>1.423583740234375</v>
      </c>
      <c r="D5" s="68">
        <v>1.8347030029296876</v>
      </c>
      <c r="E5" s="68">
        <v>1.8571628417968751</v>
      </c>
      <c r="F5" s="68">
        <v>2.0345675048828125</v>
      </c>
      <c r="G5" s="68">
        <v>2.182730712890625</v>
      </c>
      <c r="H5" s="68">
        <v>2.0455524902343751</v>
      </c>
      <c r="I5" s="68">
        <v>2.2926738281249999</v>
      </c>
      <c r="J5" s="68">
        <v>1.819009033203125</v>
      </c>
      <c r="K5" s="68">
        <v>1.9536651611328124</v>
      </c>
      <c r="L5" s="68">
        <v>1.6529774169921876</v>
      </c>
      <c r="M5" s="68">
        <v>1.9002070312499999</v>
      </c>
      <c r="N5" s="68">
        <v>2.2601137695312499</v>
      </c>
      <c r="O5" s="68">
        <v>1.754611328125</v>
      </c>
      <c r="P5" s="68">
        <v>1.7461729736328124</v>
      </c>
      <c r="Q5" s="68">
        <v>2.299385986328125</v>
      </c>
      <c r="R5" s="68">
        <v>2.5960434570312501</v>
      </c>
      <c r="S5" s="68">
        <v>3.0795131835937499</v>
      </c>
      <c r="T5" s="68">
        <v>2.7575556640625001</v>
      </c>
      <c r="U5" s="68">
        <v>2.67300390625</v>
      </c>
      <c r="V5" s="68">
        <v>3.48208642578125</v>
      </c>
      <c r="W5" s="68">
        <v>2.57860009765625</v>
      </c>
      <c r="X5" s="68">
        <v>1.7245999755859376</v>
      </c>
      <c r="Y5" s="66"/>
      <c r="Z5" s="66"/>
      <c r="AA5" s="66"/>
      <c r="AB5" s="66"/>
      <c r="AC5" s="66"/>
      <c r="AD5" s="66"/>
      <c r="AE5" s="66"/>
      <c r="AF5" s="66"/>
      <c r="AG5" s="66"/>
      <c r="AH5" s="66"/>
      <c r="AI5" s="66"/>
      <c r="AJ5" s="66"/>
    </row>
    <row r="6" spans="1:36" x14ac:dyDescent="0.2">
      <c r="A6" s="43"/>
      <c r="B6" s="72" t="s">
        <v>118</v>
      </c>
      <c r="C6" s="68">
        <v>2.3391433105468749</v>
      </c>
      <c r="D6" s="68">
        <v>2.2473571777343748</v>
      </c>
      <c r="E6" s="68">
        <v>2.5829006347656249</v>
      </c>
      <c r="F6" s="68">
        <v>2.4195090332031248</v>
      </c>
      <c r="G6" s="68">
        <v>2.5865356445312502</v>
      </c>
      <c r="H6" s="68">
        <v>2.8087080078125002</v>
      </c>
      <c r="I6" s="68">
        <v>2.974554931640625</v>
      </c>
      <c r="J6" s="68">
        <v>2.7987487792968748</v>
      </c>
      <c r="K6" s="68">
        <v>3.0828713378906252</v>
      </c>
      <c r="L6" s="68">
        <v>3.3357961425781251</v>
      </c>
      <c r="M6" s="68">
        <v>3.4105966796875</v>
      </c>
      <c r="N6" s="68">
        <v>3.6322841796874998</v>
      </c>
      <c r="O6" s="68">
        <v>3.6814541015625002</v>
      </c>
      <c r="P6" s="68">
        <v>4.1229951171875001</v>
      </c>
      <c r="Q6" s="68">
        <v>4.1848256835937496</v>
      </c>
      <c r="R6" s="68">
        <v>4.0933627929687502</v>
      </c>
      <c r="S6" s="68">
        <v>4.2749965820312497</v>
      </c>
      <c r="T6" s="68">
        <v>4.2764731445312503</v>
      </c>
      <c r="U6" s="68">
        <v>4.3899541015625001</v>
      </c>
      <c r="V6" s="68">
        <v>4.3600493164062497</v>
      </c>
      <c r="W6" s="68">
        <v>4.2294848632812503</v>
      </c>
      <c r="X6" s="68">
        <v>3.989645751953125</v>
      </c>
      <c r="Y6" s="66"/>
      <c r="Z6" s="66"/>
      <c r="AA6" s="66"/>
      <c r="AB6" s="66"/>
      <c r="AC6" s="66"/>
      <c r="AD6" s="66"/>
      <c r="AE6" s="66"/>
      <c r="AF6" s="66"/>
      <c r="AG6" s="66"/>
      <c r="AH6" s="66"/>
      <c r="AI6" s="66"/>
      <c r="AJ6" s="66"/>
    </row>
    <row r="7" spans="1:36" x14ac:dyDescent="0.2">
      <c r="A7" s="43"/>
      <c r="B7" s="72" t="s">
        <v>116</v>
      </c>
      <c r="C7" s="68">
        <v>-4.383244140625</v>
      </c>
      <c r="D7" s="68">
        <v>-4.4182958984375</v>
      </c>
      <c r="E7" s="68">
        <v>-3.5655898437500002</v>
      </c>
      <c r="F7" s="68">
        <v>-4.0235297851562501</v>
      </c>
      <c r="G7" s="68">
        <v>-3.8685844726562499</v>
      </c>
      <c r="H7" s="68">
        <v>-3.9199956054687499</v>
      </c>
      <c r="I7" s="68">
        <v>-4.7383964843750004</v>
      </c>
      <c r="J7" s="68">
        <v>-5.6142451171875001</v>
      </c>
      <c r="K7" s="68">
        <v>-5.3961245117187504</v>
      </c>
      <c r="L7" s="68">
        <v>-4.7012773437500002</v>
      </c>
      <c r="M7" s="68">
        <v>-4.1608950195312504</v>
      </c>
      <c r="N7" s="68">
        <v>-4.2216118164062504</v>
      </c>
      <c r="O7" s="68">
        <v>-2.99229443359375</v>
      </c>
      <c r="P7" s="68">
        <v>-3.5479375000000002</v>
      </c>
      <c r="Q7" s="68">
        <v>-4.01256884765625</v>
      </c>
      <c r="R7" s="68">
        <v>-3.8488349609374999</v>
      </c>
      <c r="S7" s="68">
        <v>-3.662261962890625</v>
      </c>
      <c r="T7" s="68">
        <v>-3.9666889648437502</v>
      </c>
      <c r="U7" s="68">
        <v>-4.4053271484375003</v>
      </c>
      <c r="V7" s="68">
        <v>-4.3461640624999998</v>
      </c>
      <c r="W7" s="68">
        <v>-4.5412387695312502</v>
      </c>
      <c r="X7" s="68">
        <v>-4.35692041015625</v>
      </c>
      <c r="Y7" s="66"/>
      <c r="Z7" s="66"/>
      <c r="AA7" s="66"/>
      <c r="AB7" s="66"/>
      <c r="AC7" s="66"/>
      <c r="AD7" s="66"/>
      <c r="AE7" s="66"/>
      <c r="AF7" s="66"/>
      <c r="AG7" s="66"/>
      <c r="AH7" s="66"/>
      <c r="AI7" s="66"/>
      <c r="AJ7" s="66"/>
    </row>
    <row r="8" spans="1:36" x14ac:dyDescent="0.2">
      <c r="A8" s="43"/>
      <c r="B8" s="107" t="s">
        <v>299</v>
      </c>
      <c r="C8" s="68">
        <v>14.162776367187501</v>
      </c>
      <c r="D8" s="68">
        <v>14.192457031249999</v>
      </c>
      <c r="E8" s="68">
        <v>13.160527343749999</v>
      </c>
      <c r="F8" s="68">
        <v>13.284766601562501</v>
      </c>
      <c r="G8" s="68">
        <v>16.101747070312499</v>
      </c>
      <c r="H8" s="68">
        <v>19.07980078125</v>
      </c>
      <c r="I8" s="68">
        <v>17.757044921875</v>
      </c>
      <c r="J8" s="68">
        <v>18.167886718750001</v>
      </c>
      <c r="K8" s="68">
        <v>19.964714843749999</v>
      </c>
      <c r="L8" s="68">
        <v>17.801263671874999</v>
      </c>
      <c r="M8" s="68">
        <v>18.100568359375</v>
      </c>
      <c r="N8" s="68">
        <v>19.994982421875001</v>
      </c>
      <c r="O8" s="68">
        <v>24.33959765625</v>
      </c>
      <c r="P8" s="68">
        <v>25.35564453125</v>
      </c>
      <c r="Q8" s="68">
        <v>29.032853515625</v>
      </c>
      <c r="R8" s="68">
        <v>34.234433593749998</v>
      </c>
      <c r="S8" s="68">
        <v>35.330019531250002</v>
      </c>
      <c r="T8" s="68">
        <v>33.962640624999999</v>
      </c>
      <c r="U8" s="68">
        <v>32.981921874999998</v>
      </c>
      <c r="V8" s="68">
        <v>30.553365234375001</v>
      </c>
      <c r="W8" s="68">
        <v>29.218082031249999</v>
      </c>
      <c r="X8" s="68">
        <v>26.333408203125</v>
      </c>
      <c r="Y8" s="66"/>
      <c r="Z8" s="66"/>
      <c r="AA8" s="66"/>
      <c r="AB8" s="66"/>
      <c r="AC8" s="66"/>
      <c r="AD8" s="66"/>
      <c r="AE8" s="66"/>
      <c r="AF8" s="66"/>
      <c r="AG8" s="66"/>
      <c r="AH8" s="66"/>
      <c r="AI8" s="66"/>
      <c r="AJ8" s="66"/>
    </row>
    <row r="9" spans="1:36" x14ac:dyDescent="0.2">
      <c r="A9" s="43"/>
      <c r="B9" s="107" t="s">
        <v>298</v>
      </c>
      <c r="C9" s="68">
        <v>-1.4039880371093749</v>
      </c>
      <c r="D9" s="68">
        <v>-0.66156097412109371</v>
      </c>
      <c r="E9" s="68">
        <v>-3.0940000534057616E-2</v>
      </c>
      <c r="F9" s="68">
        <v>-5.6500000000000002E-2</v>
      </c>
      <c r="G9" s="68">
        <v>-4.6277000427246091E-2</v>
      </c>
      <c r="H9" s="68">
        <v>-0.39270901489257815</v>
      </c>
      <c r="I9" s="68">
        <v>0</v>
      </c>
      <c r="J9" s="68">
        <v>-0.14524000549316407</v>
      </c>
      <c r="K9" s="68">
        <v>-0.72611199951171879</v>
      </c>
      <c r="L9" s="68">
        <v>-1.8184090576171874</v>
      </c>
      <c r="M9" s="68">
        <v>-0.71941802978515623</v>
      </c>
      <c r="N9" s="68">
        <v>-5.1789001464843748E-2</v>
      </c>
      <c r="O9" s="68">
        <v>0</v>
      </c>
      <c r="P9" s="68">
        <v>-0.34525799560546877</v>
      </c>
      <c r="Q9" s="68">
        <v>-0.4119320068359375</v>
      </c>
      <c r="R9" s="68">
        <v>-3.5219370117187498</v>
      </c>
      <c r="S9" s="68">
        <v>-3.8423491210937502</v>
      </c>
      <c r="T9" s="68">
        <v>-4.2000000000000003E-2</v>
      </c>
      <c r="U9" s="68">
        <v>-1.74</v>
      </c>
      <c r="V9" s="68">
        <v>-1.217112060546875</v>
      </c>
      <c r="W9" s="68">
        <v>-2.145</v>
      </c>
      <c r="X9" s="68">
        <v>-0.25462738037109373</v>
      </c>
      <c r="Y9" s="66"/>
      <c r="Z9" s="66"/>
      <c r="AA9" s="66"/>
      <c r="AB9" s="66"/>
      <c r="AC9" s="66"/>
      <c r="AD9" s="66"/>
      <c r="AE9" s="66"/>
      <c r="AF9" s="66"/>
      <c r="AG9" s="66"/>
      <c r="AH9" s="66"/>
      <c r="AI9" s="66"/>
      <c r="AJ9" s="66"/>
    </row>
    <row r="10" spans="1:36" x14ac:dyDescent="0.2">
      <c r="A10" s="43"/>
      <c r="B10" s="77" t="s">
        <v>119</v>
      </c>
      <c r="C10" s="69">
        <v>142.70895312499999</v>
      </c>
      <c r="D10" s="69">
        <v>152.074078125</v>
      </c>
      <c r="E10" s="69">
        <v>155.69153125</v>
      </c>
      <c r="F10" s="69">
        <v>147.58534374999999</v>
      </c>
      <c r="G10" s="69">
        <v>155.96829687499999</v>
      </c>
      <c r="H10" s="69">
        <v>170.614125</v>
      </c>
      <c r="I10" s="69">
        <v>174.38024999999999</v>
      </c>
      <c r="J10" s="69">
        <v>180.55496875</v>
      </c>
      <c r="K10" s="69">
        <v>184.46726562500001</v>
      </c>
      <c r="L10" s="69">
        <v>169.90201562499999</v>
      </c>
      <c r="M10" s="69">
        <v>171.067671875</v>
      </c>
      <c r="N10" s="69">
        <v>182.03125</v>
      </c>
      <c r="O10" s="69">
        <v>201.644515625</v>
      </c>
      <c r="P10" s="69">
        <v>212.42195312499999</v>
      </c>
      <c r="Q10" s="69">
        <v>231.38775000000001</v>
      </c>
      <c r="R10" s="69">
        <v>268.7025625</v>
      </c>
      <c r="S10" s="69">
        <v>286.45509375</v>
      </c>
      <c r="T10" s="69">
        <v>272.42212499999999</v>
      </c>
      <c r="U10" s="69">
        <v>270.23853124999999</v>
      </c>
      <c r="V10" s="69">
        <v>263.41531250000003</v>
      </c>
      <c r="W10" s="69">
        <v>237.24074999999999</v>
      </c>
      <c r="X10" s="69">
        <v>209.31868750000001</v>
      </c>
      <c r="Y10" s="66"/>
      <c r="Z10" s="66"/>
      <c r="AA10" s="66"/>
      <c r="AB10" s="66"/>
      <c r="AC10" s="66"/>
      <c r="AD10" s="66"/>
      <c r="AE10" s="66"/>
      <c r="AF10" s="66"/>
      <c r="AG10" s="66"/>
      <c r="AH10" s="66"/>
      <c r="AI10" s="66"/>
      <c r="AJ10" s="66"/>
    </row>
    <row r="11" spans="1:36" s="4" customFormat="1" ht="15.75" customHeight="1" x14ac:dyDescent="0.2">
      <c r="A11" s="445"/>
      <c r="B11" s="448" t="s">
        <v>120</v>
      </c>
      <c r="C11" s="446"/>
      <c r="D11" s="446"/>
      <c r="E11" s="446"/>
      <c r="F11" s="446"/>
      <c r="G11" s="446"/>
      <c r="H11" s="446"/>
      <c r="I11" s="446"/>
      <c r="J11" s="446"/>
      <c r="K11" s="446"/>
      <c r="L11" s="446"/>
      <c r="M11" s="446"/>
      <c r="N11" s="446"/>
      <c r="O11" s="446"/>
      <c r="P11" s="446"/>
      <c r="Q11" s="446"/>
      <c r="R11" s="446"/>
      <c r="S11" s="446"/>
      <c r="T11" s="446"/>
      <c r="U11" s="446"/>
      <c r="V11" s="446"/>
      <c r="W11" s="446"/>
      <c r="X11" s="446"/>
      <c r="Y11" s="447"/>
      <c r="Z11" s="447"/>
      <c r="AA11" s="447"/>
      <c r="AB11" s="447"/>
      <c r="AC11" s="447"/>
      <c r="AD11" s="447"/>
      <c r="AE11" s="447"/>
      <c r="AF11" s="447"/>
      <c r="AG11" s="447"/>
      <c r="AH11" s="447"/>
      <c r="AI11" s="447"/>
      <c r="AJ11" s="447"/>
    </row>
    <row r="12" spans="1:36" x14ac:dyDescent="0.2">
      <c r="A12" s="71"/>
      <c r="B12" s="72" t="s">
        <v>121</v>
      </c>
      <c r="C12" s="68">
        <v>2.37101318359375</v>
      </c>
      <c r="D12" s="68">
        <v>2.43057666015625</v>
      </c>
      <c r="E12" s="68">
        <v>2.4414736328125</v>
      </c>
      <c r="F12" s="68">
        <v>2.44046240234375</v>
      </c>
      <c r="G12" s="68">
        <v>2.6083496093749998</v>
      </c>
      <c r="H12" s="68">
        <v>2.7903166503906252</v>
      </c>
      <c r="I12" s="68">
        <v>2.8731914062500001</v>
      </c>
      <c r="J12" s="68">
        <v>2.8135969238281251</v>
      </c>
      <c r="K12" s="68">
        <v>2.7904895019531248</v>
      </c>
      <c r="L12" s="68">
        <v>2.7611821289062499</v>
      </c>
      <c r="M12" s="68">
        <v>2.7268896484375</v>
      </c>
      <c r="N12" s="68">
        <v>2.8438017578124999</v>
      </c>
      <c r="O12" s="68">
        <v>2.9616105957031249</v>
      </c>
      <c r="P12" s="68">
        <v>3.1022944335937499</v>
      </c>
      <c r="Q12" s="68">
        <v>3.174584716796875</v>
      </c>
      <c r="R12" s="68">
        <v>3.4193652343749998</v>
      </c>
      <c r="S12" s="68">
        <v>3.49962939453125</v>
      </c>
      <c r="T12" s="68">
        <v>3.509643798828125</v>
      </c>
      <c r="U12" s="68">
        <v>3.55679345703125</v>
      </c>
      <c r="V12" s="68">
        <v>3.605751953125</v>
      </c>
      <c r="W12" s="68">
        <v>3.6530512695312498</v>
      </c>
      <c r="X12" s="68">
        <v>3.6698564453125</v>
      </c>
      <c r="Y12" s="67"/>
      <c r="Z12" s="67"/>
      <c r="AA12" s="67"/>
      <c r="AB12" s="67"/>
      <c r="AC12" s="67"/>
      <c r="AD12" s="67"/>
      <c r="AE12" s="67"/>
      <c r="AF12" s="67"/>
      <c r="AG12" s="67"/>
      <c r="AH12" s="67"/>
      <c r="AI12" s="67"/>
      <c r="AJ12" s="67"/>
    </row>
    <row r="13" spans="1:36" x14ac:dyDescent="0.2">
      <c r="A13" s="71"/>
      <c r="B13" s="72" t="s">
        <v>122</v>
      </c>
      <c r="C13" s="68">
        <v>4.4411396484374999</v>
      </c>
      <c r="D13" s="68">
        <v>4.9318408203124999</v>
      </c>
      <c r="E13" s="68">
        <v>4.51401171875</v>
      </c>
      <c r="F13" s="68">
        <v>4.5384921875000002</v>
      </c>
      <c r="G13" s="68">
        <v>7.8143955078124998</v>
      </c>
      <c r="H13" s="68">
        <v>12.193673828125</v>
      </c>
      <c r="I13" s="68">
        <v>13.5252158203125</v>
      </c>
      <c r="J13" s="68">
        <v>12.716512695312501</v>
      </c>
      <c r="K13" s="68">
        <v>12.0337783203125</v>
      </c>
      <c r="L13" s="68">
        <v>11.448783203125</v>
      </c>
      <c r="M13" s="68">
        <v>10.498340820312499</v>
      </c>
      <c r="N13" s="68">
        <v>10.4189892578125</v>
      </c>
      <c r="O13" s="68">
        <v>10.477607421875</v>
      </c>
      <c r="P13" s="68">
        <v>10.791839843749999</v>
      </c>
      <c r="Q13" s="68">
        <v>10.965419921875</v>
      </c>
      <c r="R13" s="68">
        <v>11.426665039062501</v>
      </c>
      <c r="S13" s="68">
        <v>13.0929404296875</v>
      </c>
      <c r="T13" s="68">
        <v>13.8014765625</v>
      </c>
      <c r="U13" s="68">
        <v>14.225223632812501</v>
      </c>
      <c r="V13" s="68">
        <v>14.438636718750001</v>
      </c>
      <c r="W13" s="68">
        <v>15.303035156250001</v>
      </c>
      <c r="X13" s="68">
        <v>15.8490078125</v>
      </c>
      <c r="Y13" s="67"/>
      <c r="Z13" s="67"/>
      <c r="AA13" s="67"/>
      <c r="AB13" s="67"/>
      <c r="AC13" s="67"/>
      <c r="AD13" s="67"/>
      <c r="AE13" s="67"/>
      <c r="AF13" s="67"/>
      <c r="AG13" s="67"/>
      <c r="AH13" s="67"/>
      <c r="AI13" s="67"/>
      <c r="AJ13" s="67"/>
    </row>
    <row r="14" spans="1:36" x14ac:dyDescent="0.2">
      <c r="A14" s="71"/>
      <c r="B14" s="77" t="s">
        <v>123</v>
      </c>
      <c r="C14" s="69">
        <v>6.8121528320312503</v>
      </c>
      <c r="D14" s="69">
        <v>7.3624174804687499</v>
      </c>
      <c r="E14" s="69">
        <v>6.9554853515625004</v>
      </c>
      <c r="F14" s="69">
        <v>6.9789545898437497</v>
      </c>
      <c r="G14" s="69">
        <v>10.4227451171875</v>
      </c>
      <c r="H14" s="69">
        <v>14.983990234375</v>
      </c>
      <c r="I14" s="69">
        <v>16.398408203125001</v>
      </c>
      <c r="J14" s="69">
        <v>15.530109375</v>
      </c>
      <c r="K14" s="69">
        <v>14.824267578124999</v>
      </c>
      <c r="L14" s="69">
        <v>14.209965820312499</v>
      </c>
      <c r="M14" s="69">
        <v>13.22523046875</v>
      </c>
      <c r="N14" s="69">
        <v>13.262791015625</v>
      </c>
      <c r="O14" s="69">
        <v>13.4392177734375</v>
      </c>
      <c r="P14" s="69">
        <v>13.894134765624999</v>
      </c>
      <c r="Q14" s="69">
        <v>14.1400048828125</v>
      </c>
      <c r="R14" s="69">
        <v>14.846030273437499</v>
      </c>
      <c r="S14" s="69">
        <v>16.592570312500001</v>
      </c>
      <c r="T14" s="69">
        <v>17.31112109375</v>
      </c>
      <c r="U14" s="69">
        <v>17.782017578125</v>
      </c>
      <c r="V14" s="69">
        <v>18.044388671875002</v>
      </c>
      <c r="W14" s="69">
        <v>18.956085937499999</v>
      </c>
      <c r="X14" s="69">
        <v>19.518863281249999</v>
      </c>
      <c r="Y14" s="67"/>
      <c r="Z14" s="67"/>
      <c r="AA14" s="67"/>
      <c r="AB14" s="67"/>
      <c r="AC14" s="67"/>
      <c r="AD14" s="67"/>
      <c r="AE14" s="67"/>
      <c r="AF14" s="67"/>
      <c r="AG14" s="67"/>
      <c r="AH14" s="67"/>
      <c r="AI14" s="67"/>
      <c r="AJ14" s="67"/>
    </row>
    <row r="15" spans="1:36" x14ac:dyDescent="0.2">
      <c r="A15" s="71"/>
      <c r="B15" s="78" t="s">
        <v>124</v>
      </c>
      <c r="C15" s="290"/>
      <c r="D15" s="290"/>
      <c r="E15" s="290"/>
      <c r="F15" s="290"/>
      <c r="G15" s="290"/>
      <c r="H15" s="290"/>
      <c r="I15" s="290"/>
      <c r="J15" s="290"/>
      <c r="K15" s="290"/>
      <c r="L15" s="290"/>
      <c r="M15" s="290"/>
      <c r="N15" s="290"/>
      <c r="O15" s="290"/>
      <c r="P15" s="290"/>
      <c r="Q15" s="290"/>
      <c r="R15" s="290"/>
      <c r="S15" s="290"/>
      <c r="T15" s="290"/>
      <c r="U15" s="290"/>
      <c r="V15" s="290"/>
      <c r="W15" s="290"/>
      <c r="X15" s="290"/>
    </row>
    <row r="16" spans="1:36" ht="20.100000000000001" customHeight="1" x14ac:dyDescent="0.2">
      <c r="A16" s="79"/>
      <c r="B16" s="110" t="s">
        <v>1045</v>
      </c>
      <c r="C16" s="105">
        <v>149.52110937500001</v>
      </c>
      <c r="D16" s="105">
        <v>159.4365</v>
      </c>
      <c r="E16" s="105">
        <v>162.64701562499999</v>
      </c>
      <c r="F16" s="105">
        <v>154.564296875</v>
      </c>
      <c r="G16" s="105">
        <v>166.391046875</v>
      </c>
      <c r="H16" s="105">
        <v>185.59810937500001</v>
      </c>
      <c r="I16" s="105">
        <v>190.77865625000001</v>
      </c>
      <c r="J16" s="105">
        <v>196.085078125</v>
      </c>
      <c r="K16" s="105">
        <v>199.29153124999999</v>
      </c>
      <c r="L16" s="105">
        <v>184.11198437499999</v>
      </c>
      <c r="M16" s="105">
        <v>184.29290624999999</v>
      </c>
      <c r="N16" s="105">
        <v>195.29403124999999</v>
      </c>
      <c r="O16" s="105">
        <v>215.08373437500001</v>
      </c>
      <c r="P16" s="105">
        <v>226.31609374999999</v>
      </c>
      <c r="Q16" s="105">
        <v>245.52775</v>
      </c>
      <c r="R16" s="105">
        <v>283.54859375000001</v>
      </c>
      <c r="S16" s="105">
        <v>303.04765624999999</v>
      </c>
      <c r="T16" s="105">
        <v>289.73325</v>
      </c>
      <c r="U16" s="105">
        <v>288.02056249999998</v>
      </c>
      <c r="V16" s="105">
        <v>281.45968749999997</v>
      </c>
      <c r="W16" s="105">
        <v>256.19682812500002</v>
      </c>
      <c r="X16" s="105">
        <v>228.83754687499999</v>
      </c>
    </row>
    <row r="17" spans="1:36" s="22" customFormat="1" ht="39.950000000000003" customHeight="1" x14ac:dyDescent="0.2">
      <c r="A17" s="95"/>
      <c r="B17"/>
      <c r="C17" s="34"/>
      <c r="D17" s="34"/>
      <c r="E17" s="34"/>
      <c r="F17" s="34"/>
      <c r="G17" s="34"/>
      <c r="H17" s="34"/>
      <c r="I17" s="34"/>
      <c r="J17" s="34"/>
      <c r="K17" s="34"/>
      <c r="L17" s="34"/>
      <c r="M17" s="34"/>
      <c r="N17" s="34"/>
      <c r="O17" s="34"/>
      <c r="P17" s="34"/>
      <c r="Q17" s="34"/>
      <c r="R17" s="34"/>
      <c r="S17" s="34"/>
      <c r="T17" s="34"/>
      <c r="U17" s="34"/>
      <c r="V17" s="34"/>
      <c r="W17" s="34"/>
      <c r="X17" s="34"/>
      <c r="Y17" s="80"/>
      <c r="Z17" s="80"/>
      <c r="AA17" s="80"/>
      <c r="AB17" s="80"/>
      <c r="AC17" s="80"/>
      <c r="AD17" s="80"/>
      <c r="AE17" s="80"/>
      <c r="AF17" s="80"/>
      <c r="AG17" s="80"/>
      <c r="AH17" s="80"/>
      <c r="AI17" s="80"/>
      <c r="AJ17" s="80"/>
    </row>
    <row r="18" spans="1:36" s="22" customFormat="1" ht="24.95" customHeight="1" x14ac:dyDescent="0.2">
      <c r="A18" s="48" t="str">
        <f>Index!A23</f>
        <v>Table 2p    Palau share of GDP by income component, current prices, FY2000-FY2021</v>
      </c>
      <c r="Y18"/>
      <c r="Z18"/>
      <c r="AA18"/>
      <c r="AB18"/>
      <c r="AC18"/>
      <c r="AD18"/>
      <c r="AE18"/>
      <c r="AF18"/>
      <c r="AG18"/>
      <c r="AH18"/>
      <c r="AI18"/>
      <c r="AJ18"/>
    </row>
    <row r="19" spans="1:36" ht="20.100000000000001" customHeight="1" x14ac:dyDescent="0.2">
      <c r="A19" s="41"/>
      <c r="B19" s="70"/>
      <c r="C19" s="33" t="str">
        <f>C2</f>
        <v>FY00</v>
      </c>
      <c r="D19" s="33" t="str">
        <f t="shared" ref="D19:T19" si="0">D2</f>
        <v>FY01</v>
      </c>
      <c r="E19" s="33" t="str">
        <f t="shared" si="0"/>
        <v>FY02</v>
      </c>
      <c r="F19" s="33" t="str">
        <f t="shared" si="0"/>
        <v>FY03</v>
      </c>
      <c r="G19" s="33" t="str">
        <f t="shared" si="0"/>
        <v>FY04</v>
      </c>
      <c r="H19" s="33" t="str">
        <f t="shared" si="0"/>
        <v>FY05</v>
      </c>
      <c r="I19" s="33" t="str">
        <f t="shared" si="0"/>
        <v>FY06</v>
      </c>
      <c r="J19" s="33" t="str">
        <f t="shared" si="0"/>
        <v>FY07</v>
      </c>
      <c r="K19" s="33" t="str">
        <f t="shared" si="0"/>
        <v>FY08</v>
      </c>
      <c r="L19" s="33" t="str">
        <f t="shared" si="0"/>
        <v>FY09</v>
      </c>
      <c r="M19" s="33" t="str">
        <f t="shared" si="0"/>
        <v>FY10</v>
      </c>
      <c r="N19" s="33" t="str">
        <f t="shared" si="0"/>
        <v>FY11</v>
      </c>
      <c r="O19" s="33" t="str">
        <f t="shared" si="0"/>
        <v>FY12</v>
      </c>
      <c r="P19" s="33" t="str">
        <f t="shared" si="0"/>
        <v>FY13</v>
      </c>
      <c r="Q19" s="33" t="str">
        <f t="shared" si="0"/>
        <v>FY14</v>
      </c>
      <c r="R19" s="33" t="str">
        <f t="shared" si="0"/>
        <v>FY15</v>
      </c>
      <c r="S19" s="33" t="str">
        <f t="shared" si="0"/>
        <v>FY16</v>
      </c>
      <c r="T19" s="33" t="str">
        <f t="shared" si="0"/>
        <v>FY17</v>
      </c>
      <c r="U19" s="33" t="str">
        <f t="shared" ref="U19:V19" si="1">U2</f>
        <v>FY18</v>
      </c>
      <c r="V19" s="33" t="str">
        <f t="shared" si="1"/>
        <v>FY19</v>
      </c>
      <c r="W19" s="33" t="str">
        <f t="shared" ref="W19:X19" si="2">W2</f>
        <v>FY20</v>
      </c>
      <c r="X19" s="33" t="str">
        <f t="shared" si="2"/>
        <v>FY21</v>
      </c>
    </row>
    <row r="20" spans="1:36" s="51" customFormat="1" ht="20.100000000000001" customHeight="1" x14ac:dyDescent="0.2">
      <c r="A20" s="43"/>
      <c r="B20" s="72" t="s">
        <v>62</v>
      </c>
      <c r="C20" s="66">
        <f>C3/C$16</f>
        <v>0.57361011211732116</v>
      </c>
      <c r="D20" s="66">
        <f t="shared" ref="D20:T20" si="3">D3/D$16</f>
        <v>0.57387012227438516</v>
      </c>
      <c r="E20" s="66">
        <f t="shared" si="3"/>
        <v>0.59360464172365601</v>
      </c>
      <c r="F20" s="66">
        <f t="shared" si="3"/>
        <v>0.62572826943479731</v>
      </c>
      <c r="G20" s="66">
        <f t="shared" si="3"/>
        <v>0.6027870903135093</v>
      </c>
      <c r="H20" s="66">
        <f t="shared" si="3"/>
        <v>0.55793962239816053</v>
      </c>
      <c r="I20" s="66">
        <f t="shared" si="3"/>
        <v>0.54751510135191028</v>
      </c>
      <c r="J20" s="66">
        <f t="shared" si="3"/>
        <v>0.53342068115362873</v>
      </c>
      <c r="K20" s="66">
        <f t="shared" si="3"/>
        <v>0.52652944516426869</v>
      </c>
      <c r="L20" s="66">
        <f t="shared" si="3"/>
        <v>0.55159682452094583</v>
      </c>
      <c r="M20" s="66">
        <f t="shared" si="3"/>
        <v>0.54414847085303919</v>
      </c>
      <c r="N20" s="66">
        <f t="shared" si="3"/>
        <v>0.53749962596463119</v>
      </c>
      <c r="O20" s="66">
        <f t="shared" si="3"/>
        <v>0.50213002072811908</v>
      </c>
      <c r="P20" s="66">
        <f t="shared" si="3"/>
        <v>0.49440715868223578</v>
      </c>
      <c r="Q20" s="66">
        <f t="shared" si="3"/>
        <v>0.4848097300101516</v>
      </c>
      <c r="R20" s="66">
        <f t="shared" si="3"/>
        <v>0.46814501041763668</v>
      </c>
      <c r="S20" s="66">
        <f t="shared" si="3"/>
        <v>0.48676327207199782</v>
      </c>
      <c r="T20" s="66">
        <f t="shared" si="3"/>
        <v>0.53757319232431899</v>
      </c>
      <c r="U20" s="66">
        <f t="shared" ref="U20:V20" si="4">U3/U$16</f>
        <v>0.55973141240566815</v>
      </c>
      <c r="V20" s="66">
        <f t="shared" si="4"/>
        <v>0.5711127037508702</v>
      </c>
      <c r="W20" s="66">
        <f t="shared" ref="W20:X20" si="5">W3/W$16</f>
        <v>0.60725057766559731</v>
      </c>
      <c r="X20" s="66">
        <f t="shared" si="5"/>
        <v>0.61926347450494179</v>
      </c>
      <c r="Y20" s="32"/>
      <c r="Z20" s="32"/>
      <c r="AA20" s="32"/>
      <c r="AB20" s="32"/>
      <c r="AC20" s="32"/>
      <c r="AD20" s="32"/>
      <c r="AE20" s="32"/>
      <c r="AF20" s="32"/>
      <c r="AG20" s="32"/>
      <c r="AH20" s="32"/>
      <c r="AI20" s="32"/>
      <c r="AJ20" s="32"/>
    </row>
    <row r="21" spans="1:36" x14ac:dyDescent="0.2">
      <c r="A21" s="43"/>
      <c r="B21" s="107" t="s">
        <v>63</v>
      </c>
      <c r="C21" s="66">
        <f t="shared" ref="C21:C33" si="6">C4/C$16</f>
        <v>0.299649082785238</v>
      </c>
      <c r="D21" s="66">
        <f t="shared" ref="D21:T21" si="7">D4/D$16</f>
        <v>0.29719401905303994</v>
      </c>
      <c r="E21" s="66">
        <f t="shared" si="7"/>
        <v>0.27753009320702071</v>
      </c>
      <c r="F21" s="66">
        <f t="shared" si="7"/>
        <v>0.24074950099144621</v>
      </c>
      <c r="G21" s="66">
        <f t="shared" si="7"/>
        <v>0.23266745403124622</v>
      </c>
      <c r="H21" s="66">
        <f t="shared" si="7"/>
        <v>0.25560723064342905</v>
      </c>
      <c r="I21" s="66">
        <f t="shared" si="7"/>
        <v>0.27068105512327195</v>
      </c>
      <c r="J21" s="66">
        <f t="shared" si="7"/>
        <v>0.30054797244021547</v>
      </c>
      <c r="K21" s="66">
        <f t="shared" si="7"/>
        <v>0.30435506385196687</v>
      </c>
      <c r="L21" s="66">
        <f t="shared" si="7"/>
        <v>0.28285006059915813</v>
      </c>
      <c r="M21" s="66">
        <f t="shared" si="7"/>
        <v>0.28353730550874096</v>
      </c>
      <c r="N21" s="66">
        <f t="shared" si="7"/>
        <v>0.28391442694821223</v>
      </c>
      <c r="O21" s="66">
        <f t="shared" si="7"/>
        <v>0.31086105346035647</v>
      </c>
      <c r="P21" s="66">
        <f t="shared" si="7"/>
        <v>0.32343276100973267</v>
      </c>
      <c r="Q21" s="66">
        <f t="shared" si="7"/>
        <v>0.33096437164434567</v>
      </c>
      <c r="R21" s="66">
        <f t="shared" si="7"/>
        <v>0.36116436721880235</v>
      </c>
      <c r="S21" s="66">
        <f t="shared" si="7"/>
        <v>0.34239731271638901</v>
      </c>
      <c r="T21" s="66">
        <f t="shared" si="7"/>
        <v>0.27501611395999598</v>
      </c>
      <c r="U21" s="66">
        <f t="shared" ref="U21:V21" si="8">U4/U$16</f>
        <v>0.26083152917250485</v>
      </c>
      <c r="V21" s="66">
        <f t="shared" si="8"/>
        <v>0.24812745164438516</v>
      </c>
      <c r="W21" s="66">
        <f t="shared" ref="W21:X21" si="9">W4/W$16</f>
        <v>0.20423808062124107</v>
      </c>
      <c r="X21" s="66">
        <f t="shared" si="9"/>
        <v>0.17554746636242977</v>
      </c>
      <c r="Y21" s="66"/>
      <c r="Z21" s="66"/>
      <c r="AA21" s="66"/>
      <c r="AB21" s="66"/>
      <c r="AC21" s="66"/>
      <c r="AD21" s="66"/>
      <c r="AE21" s="66"/>
      <c r="AF21" s="66"/>
      <c r="AG21" s="66"/>
      <c r="AH21" s="66"/>
      <c r="AI21" s="66"/>
      <c r="AJ21" s="66"/>
    </row>
    <row r="22" spans="1:36" x14ac:dyDescent="0.2">
      <c r="A22" s="43"/>
      <c r="B22" s="107" t="s">
        <v>900</v>
      </c>
      <c r="C22" s="66">
        <f t="shared" si="6"/>
        <v>9.5209549085408188E-3</v>
      </c>
      <c r="D22" s="66">
        <f t="shared" ref="D22:T22" si="10">D5/D$16</f>
        <v>1.1507421468294197E-2</v>
      </c>
      <c r="E22" s="66">
        <f t="shared" si="10"/>
        <v>1.1418364085319349E-2</v>
      </c>
      <c r="F22" s="66">
        <f t="shared" si="10"/>
        <v>1.3163243685753754E-2</v>
      </c>
      <c r="G22" s="66">
        <f t="shared" si="10"/>
        <v>1.3118077888712274E-2</v>
      </c>
      <c r="H22" s="66">
        <f t="shared" si="10"/>
        <v>1.1021408014999479E-2</v>
      </c>
      <c r="I22" s="66">
        <f t="shared" si="10"/>
        <v>1.2017454537055949E-2</v>
      </c>
      <c r="J22" s="66">
        <f t="shared" si="10"/>
        <v>9.2766316060192301E-3</v>
      </c>
      <c r="K22" s="66">
        <f t="shared" si="10"/>
        <v>9.8030515841741901E-3</v>
      </c>
      <c r="L22" s="66">
        <f t="shared" si="10"/>
        <v>8.9781087450852576E-3</v>
      </c>
      <c r="M22" s="66">
        <f t="shared" si="10"/>
        <v>1.0310798553864577E-2</v>
      </c>
      <c r="N22" s="66">
        <f t="shared" si="10"/>
        <v>1.1572876831233161E-2</v>
      </c>
      <c r="O22" s="66">
        <f t="shared" si="10"/>
        <v>8.1578057644555429E-3</v>
      </c>
      <c r="P22" s="66">
        <f t="shared" si="10"/>
        <v>7.7156376495333204E-3</v>
      </c>
      <c r="Q22" s="66">
        <f t="shared" si="10"/>
        <v>9.3650757860491325E-3</v>
      </c>
      <c r="R22" s="66">
        <f t="shared" si="10"/>
        <v>9.1555504567944982E-3</v>
      </c>
      <c r="S22" s="66">
        <f t="shared" si="10"/>
        <v>1.0161811583367921E-2</v>
      </c>
      <c r="T22" s="66">
        <f t="shared" si="10"/>
        <v>9.5175671555215013E-3</v>
      </c>
      <c r="U22" s="66">
        <f t="shared" ref="U22:V22" si="11">U5/U$16</f>
        <v>9.2806009510171695E-3</v>
      </c>
      <c r="V22" s="66">
        <f t="shared" si="11"/>
        <v>1.2371528074624365E-2</v>
      </c>
      <c r="W22" s="66">
        <f t="shared" ref="W22:X22" si="12">W5/W$16</f>
        <v>1.0064918119900122E-2</v>
      </c>
      <c r="X22" s="66">
        <f t="shared" si="12"/>
        <v>7.5363505645687657E-3</v>
      </c>
      <c r="Y22" s="66"/>
      <c r="Z22" s="66"/>
      <c r="AA22" s="66"/>
      <c r="AB22" s="66"/>
      <c r="AC22" s="66"/>
      <c r="AD22" s="66"/>
      <c r="AE22" s="66"/>
      <c r="AF22" s="66"/>
      <c r="AG22" s="66"/>
      <c r="AH22" s="66"/>
      <c r="AI22" s="66"/>
      <c r="AJ22" s="66"/>
    </row>
    <row r="23" spans="1:36" x14ac:dyDescent="0.2">
      <c r="A23" s="43"/>
      <c r="B23" s="72" t="s">
        <v>118</v>
      </c>
      <c r="C23" s="66">
        <f t="shared" si="6"/>
        <v>1.5644234585501147E-2</v>
      </c>
      <c r="D23" s="66">
        <f t="shared" ref="D23:T23" si="13">D6/D$16</f>
        <v>1.4095625391515588E-2</v>
      </c>
      <c r="E23" s="66">
        <f t="shared" si="13"/>
        <v>1.5880405950520343E-2</v>
      </c>
      <c r="F23" s="66">
        <f t="shared" si="13"/>
        <v>1.5653738166711569E-2</v>
      </c>
      <c r="G23" s="66">
        <f t="shared" si="13"/>
        <v>1.5544920794172088E-2</v>
      </c>
      <c r="H23" s="66">
        <f t="shared" si="13"/>
        <v>1.5133279198106055E-2</v>
      </c>
      <c r="I23" s="66">
        <f t="shared" si="13"/>
        <v>1.5591654696124451E-2</v>
      </c>
      <c r="J23" s="66">
        <f t="shared" si="13"/>
        <v>1.4273134937441456E-2</v>
      </c>
      <c r="K23" s="66">
        <f t="shared" si="13"/>
        <v>1.5469153749555655E-2</v>
      </c>
      <c r="L23" s="66">
        <f t="shared" si="13"/>
        <v>1.8118299870060403E-2</v>
      </c>
      <c r="M23" s="66">
        <f t="shared" si="13"/>
        <v>1.8506391532297519E-2</v>
      </c>
      <c r="N23" s="66">
        <f t="shared" si="13"/>
        <v>1.8599053726520379E-2</v>
      </c>
      <c r="O23" s="66">
        <f t="shared" si="13"/>
        <v>1.711637615117775E-2</v>
      </c>
      <c r="P23" s="66">
        <f t="shared" si="13"/>
        <v>1.8217860908035843E-2</v>
      </c>
      <c r="Q23" s="66">
        <f t="shared" si="13"/>
        <v>1.7044206545263212E-2</v>
      </c>
      <c r="R23" s="66">
        <f t="shared" si="13"/>
        <v>1.4436195005706143E-2</v>
      </c>
      <c r="S23" s="66">
        <f t="shared" si="13"/>
        <v>1.4106680892805123E-2</v>
      </c>
      <c r="T23" s="66">
        <f t="shared" si="13"/>
        <v>1.4760035807182124E-2</v>
      </c>
      <c r="U23" s="66">
        <f t="shared" ref="U23:V23" si="14">U6/U$16</f>
        <v>1.5241807957938768E-2</v>
      </c>
      <c r="V23" s="66">
        <f t="shared" si="14"/>
        <v>1.5490848281447943E-2</v>
      </c>
      <c r="W23" s="66">
        <f t="shared" ref="W23:X23" si="15">W6/W$16</f>
        <v>1.6508732345498277E-2</v>
      </c>
      <c r="X23" s="66">
        <f t="shared" si="15"/>
        <v>1.7434401855970016E-2</v>
      </c>
      <c r="Y23" s="66"/>
      <c r="Z23" s="66"/>
      <c r="AA23" s="66"/>
      <c r="AB23" s="66"/>
      <c r="AC23" s="66"/>
      <c r="AD23" s="66"/>
      <c r="AE23" s="66"/>
      <c r="AF23" s="66"/>
      <c r="AG23" s="66"/>
      <c r="AH23" s="66"/>
      <c r="AI23" s="66"/>
      <c r="AJ23" s="66"/>
    </row>
    <row r="24" spans="1:36" x14ac:dyDescent="0.2">
      <c r="A24" s="43"/>
      <c r="B24" s="72" t="s">
        <v>116</v>
      </c>
      <c r="C24" s="66">
        <f t="shared" si="6"/>
        <v>-2.9315219496076586E-2</v>
      </c>
      <c r="D24" s="66">
        <f t="shared" ref="D24:T24" si="16">D7/D$16</f>
        <v>-2.7711947379913008E-2</v>
      </c>
      <c r="E24" s="66">
        <f t="shared" si="16"/>
        <v>-2.1922258026368262E-2</v>
      </c>
      <c r="F24" s="66">
        <f t="shared" si="16"/>
        <v>-2.6031430715271711E-2</v>
      </c>
      <c r="G24" s="66">
        <f t="shared" si="16"/>
        <v>-2.3249955723654375E-2</v>
      </c>
      <c r="H24" s="66">
        <f t="shared" si="16"/>
        <v>-2.1120881126802965E-2</v>
      </c>
      <c r="I24" s="66">
        <f t="shared" si="16"/>
        <v>-2.483714152051535E-2</v>
      </c>
      <c r="J24" s="66">
        <f t="shared" si="16"/>
        <v>-2.8631679528457236E-2</v>
      </c>
      <c r="K24" s="66">
        <f t="shared" si="16"/>
        <v>-2.7076536960065886E-2</v>
      </c>
      <c r="L24" s="66">
        <f t="shared" si="16"/>
        <v>-2.5534879544692867E-2</v>
      </c>
      <c r="M24" s="66">
        <f t="shared" si="16"/>
        <v>-2.2577618988149473E-2</v>
      </c>
      <c r="N24" s="66">
        <f t="shared" si="16"/>
        <v>-2.161669657482812E-2</v>
      </c>
      <c r="O24" s="66">
        <f t="shared" si="16"/>
        <v>-1.3912230240417267E-2</v>
      </c>
      <c r="P24" s="66">
        <f t="shared" si="16"/>
        <v>-1.5676912062291198E-2</v>
      </c>
      <c r="Q24" s="66">
        <f t="shared" si="16"/>
        <v>-1.6342628674991932E-2</v>
      </c>
      <c r="R24" s="66">
        <f t="shared" si="16"/>
        <v>-1.3573810788604906E-2</v>
      </c>
      <c r="S24" s="66">
        <f t="shared" si="16"/>
        <v>-1.2084772435492561E-2</v>
      </c>
      <c r="T24" s="66">
        <f t="shared" si="16"/>
        <v>-1.3690831013850673E-2</v>
      </c>
      <c r="U24" s="66">
        <f t="shared" ref="U24:V24" si="17">U7/U$16</f>
        <v>-1.5295182782088693E-2</v>
      </c>
      <c r="V24" s="66">
        <f t="shared" si="17"/>
        <v>-1.5441515270281824E-2</v>
      </c>
      <c r="W24" s="66">
        <f t="shared" ref="W24:X24" si="18">W7/W$16</f>
        <v>-1.7725585452274029E-2</v>
      </c>
      <c r="X24" s="66">
        <f t="shared" si="18"/>
        <v>-1.9039359885011223E-2</v>
      </c>
      <c r="Y24" s="66"/>
      <c r="Z24" s="66"/>
      <c r="AA24" s="66"/>
      <c r="AB24" s="66"/>
      <c r="AC24" s="66"/>
      <c r="AD24" s="66"/>
      <c r="AE24" s="66"/>
      <c r="AF24" s="66"/>
      <c r="AG24" s="66"/>
      <c r="AH24" s="66"/>
      <c r="AI24" s="66"/>
      <c r="AJ24" s="66"/>
    </row>
    <row r="25" spans="1:36" x14ac:dyDescent="0.2">
      <c r="A25" s="43"/>
      <c r="B25" s="107" t="s">
        <v>299</v>
      </c>
      <c r="C25" s="66">
        <f t="shared" si="6"/>
        <v>9.4720915504092174E-2</v>
      </c>
      <c r="D25" s="66">
        <f t="shared" ref="D25:T25" si="19">D8/D$16</f>
        <v>8.901636094150335E-2</v>
      </c>
      <c r="E25" s="66">
        <f t="shared" si="19"/>
        <v>8.0914656153870015E-2</v>
      </c>
      <c r="F25" s="66">
        <f t="shared" si="19"/>
        <v>8.5949775401923653E-2</v>
      </c>
      <c r="G25" s="66">
        <f t="shared" si="19"/>
        <v>9.6770513634719862E-2</v>
      </c>
      <c r="H25" s="66">
        <f t="shared" si="19"/>
        <v>0.10280169795641271</v>
      </c>
      <c r="I25" s="66">
        <f t="shared" si="19"/>
        <v>9.3076685153950484E-2</v>
      </c>
      <c r="J25" s="66">
        <f t="shared" si="19"/>
        <v>9.2653081470933582E-2</v>
      </c>
      <c r="K25" s="66">
        <f t="shared" si="19"/>
        <v>0.10017844069202012</v>
      </c>
      <c r="L25" s="66">
        <f t="shared" si="19"/>
        <v>9.6687153377356019E-2</v>
      </c>
      <c r="M25" s="66">
        <f t="shared" si="19"/>
        <v>9.8216305378683019E-2</v>
      </c>
      <c r="N25" s="66">
        <f t="shared" si="19"/>
        <v>0.10238399143022965</v>
      </c>
      <c r="O25" s="66">
        <f t="shared" si="19"/>
        <v>0.11316335810784157</v>
      </c>
      <c r="P25" s="66">
        <f t="shared" si="19"/>
        <v>0.11203641822865282</v>
      </c>
      <c r="Q25" s="66">
        <f t="shared" si="19"/>
        <v>0.11824672981210882</v>
      </c>
      <c r="R25" s="66">
        <f t="shared" si="19"/>
        <v>0.12073568463518432</v>
      </c>
      <c r="S25" s="66">
        <f t="shared" si="19"/>
        <v>0.1165823882897956</v>
      </c>
      <c r="T25" s="66">
        <f t="shared" si="19"/>
        <v>0.1172203764152026</v>
      </c>
      <c r="U25" s="66">
        <f t="shared" ref="U25:V25" si="20">U8/U$16</f>
        <v>0.11451238615992912</v>
      </c>
      <c r="V25" s="66">
        <f t="shared" si="20"/>
        <v>0.10855325501764797</v>
      </c>
      <c r="W25" s="66">
        <f t="shared" ref="W25:X25" si="21">W8/W$16</f>
        <v>0.11404544796703851</v>
      </c>
      <c r="X25" s="66">
        <f t="shared" si="21"/>
        <v>0.1150746831659987</v>
      </c>
      <c r="Y25" s="66"/>
      <c r="Z25" s="66"/>
      <c r="AA25" s="66"/>
      <c r="AB25" s="66"/>
      <c r="AC25" s="66"/>
      <c r="AD25" s="66"/>
      <c r="AE25" s="66"/>
      <c r="AF25" s="66"/>
      <c r="AG25" s="66"/>
      <c r="AH25" s="66"/>
      <c r="AI25" s="66"/>
      <c r="AJ25" s="66"/>
    </row>
    <row r="26" spans="1:36" x14ac:dyDescent="0.2">
      <c r="A26" s="43"/>
      <c r="B26" s="107" t="s">
        <v>298</v>
      </c>
      <c r="C26" s="66">
        <f t="shared" si="6"/>
        <v>-9.3898984763961524E-3</v>
      </c>
      <c r="D26" s="66">
        <f t="shared" ref="D26:T26" si="22">D9/D$16</f>
        <v>-4.1493696494911371E-3</v>
      </c>
      <c r="E26" s="66">
        <f t="shared" si="22"/>
        <v>-1.9022790190871428E-4</v>
      </c>
      <c r="F26" s="66">
        <f t="shared" si="22"/>
        <v>-3.6554366786071532E-4</v>
      </c>
      <c r="G26" s="66">
        <f t="shared" si="22"/>
        <v>-2.7812193802717844E-4</v>
      </c>
      <c r="H26" s="66">
        <f t="shared" si="22"/>
        <v>-2.1159106427054795E-3</v>
      </c>
      <c r="I26" s="66">
        <f t="shared" si="22"/>
        <v>0</v>
      </c>
      <c r="J26" s="66">
        <f t="shared" si="22"/>
        <v>-7.4069891947910855E-4</v>
      </c>
      <c r="K26" s="66">
        <f t="shared" si="22"/>
        <v>-3.6434664080173692E-3</v>
      </c>
      <c r="L26" s="66">
        <f t="shared" si="22"/>
        <v>-9.876646888523263E-3</v>
      </c>
      <c r="M26" s="66">
        <f t="shared" si="22"/>
        <v>-3.9036664211548095E-3</v>
      </c>
      <c r="N26" s="66">
        <f t="shared" si="22"/>
        <v>-2.6518476337122437E-4</v>
      </c>
      <c r="O26" s="66">
        <f t="shared" si="22"/>
        <v>0</v>
      </c>
      <c r="P26" s="66">
        <f t="shared" si="22"/>
        <v>-1.5255565341581847E-3</v>
      </c>
      <c r="Q26" s="66">
        <f t="shared" si="22"/>
        <v>-1.6777411385716584E-3</v>
      </c>
      <c r="R26" s="66">
        <f t="shared" si="22"/>
        <v>-1.2420929214073204E-2</v>
      </c>
      <c r="S26" s="66">
        <f t="shared" si="22"/>
        <v>-1.2679026027259534E-2</v>
      </c>
      <c r="T26" s="66">
        <f t="shared" si="22"/>
        <v>-1.4496092526487727E-4</v>
      </c>
      <c r="U26" s="66">
        <f t="shared" ref="U26:V26" si="23">U9/U$16</f>
        <v>-6.0412353371471529E-3</v>
      </c>
      <c r="V26" s="66">
        <f t="shared" si="23"/>
        <v>-4.3242855534928962E-3</v>
      </c>
      <c r="W26" s="66">
        <f t="shared" ref="W26:X26" si="24">W9/W$16</f>
        <v>-8.3724689946334582E-3</v>
      </c>
      <c r="X26" s="66">
        <f t="shared" si="24"/>
        <v>-1.1126993093934063E-3</v>
      </c>
      <c r="Y26" s="66"/>
      <c r="Z26" s="66"/>
      <c r="AA26" s="66"/>
      <c r="AB26" s="66"/>
      <c r="AC26" s="66"/>
      <c r="AD26" s="66"/>
      <c r="AE26" s="66"/>
      <c r="AF26" s="66"/>
      <c r="AG26" s="66"/>
      <c r="AH26" s="66"/>
      <c r="AI26" s="66"/>
      <c r="AJ26" s="66"/>
    </row>
    <row r="27" spans="1:36" x14ac:dyDescent="0.2">
      <c r="A27" s="43"/>
      <c r="B27" s="77" t="s">
        <v>119</v>
      </c>
      <c r="C27" s="67">
        <f t="shared" si="6"/>
        <v>0.95444017049850083</v>
      </c>
      <c r="D27" s="67">
        <f t="shared" ref="D27:T27" si="25">D10/D$16</f>
        <v>0.95382223095088015</v>
      </c>
      <c r="E27" s="67">
        <f t="shared" si="25"/>
        <v>0.95723570857865226</v>
      </c>
      <c r="F27" s="67">
        <f t="shared" si="25"/>
        <v>0.95484757304176104</v>
      </c>
      <c r="G27" s="67">
        <f t="shared" si="25"/>
        <v>0.93735991091017046</v>
      </c>
      <c r="H27" s="67">
        <f t="shared" si="25"/>
        <v>0.91926650316935643</v>
      </c>
      <c r="I27" s="67">
        <f t="shared" si="25"/>
        <v>0.91404485925033863</v>
      </c>
      <c r="J27" s="67">
        <f t="shared" si="25"/>
        <v>0.92079912697334432</v>
      </c>
      <c r="K27" s="67">
        <f t="shared" si="25"/>
        <v>0.92561517525597325</v>
      </c>
      <c r="L27" s="67">
        <f t="shared" si="25"/>
        <v>0.92281888222410835</v>
      </c>
      <c r="M27" s="67">
        <f t="shared" si="25"/>
        <v>0.92823796290314353</v>
      </c>
      <c r="N27" s="67">
        <f t="shared" si="25"/>
        <v>0.93208813825435344</v>
      </c>
      <c r="O27" s="67">
        <f t="shared" si="25"/>
        <v>0.93751634083789603</v>
      </c>
      <c r="P27" s="67">
        <f t="shared" si="25"/>
        <v>0.93860736815143087</v>
      </c>
      <c r="Q27" s="67">
        <f t="shared" si="25"/>
        <v>0.94240976834594059</v>
      </c>
      <c r="R27" s="67">
        <f t="shared" si="25"/>
        <v>0.94764202123643926</v>
      </c>
      <c r="S27" s="67">
        <f t="shared" si="25"/>
        <v>0.94524767917587227</v>
      </c>
      <c r="T27" s="67">
        <f t="shared" si="25"/>
        <v>0.94025150720533457</v>
      </c>
      <c r="U27" s="67">
        <f t="shared" ref="U27:V27" si="26">U10/U$16</f>
        <v>0.93826124393462362</v>
      </c>
      <c r="V27" s="67">
        <f t="shared" si="26"/>
        <v>0.93589001977414632</v>
      </c>
      <c r="W27" s="67">
        <f t="shared" ref="W27:X27" si="27">W10/W$16</f>
        <v>0.92600970799001758</v>
      </c>
      <c r="X27" s="67">
        <f t="shared" si="27"/>
        <v>0.91470429725563374</v>
      </c>
      <c r="Y27" s="66"/>
      <c r="Z27" s="66"/>
      <c r="AA27" s="66"/>
      <c r="AB27" s="66"/>
      <c r="AC27" s="66"/>
      <c r="AD27" s="66"/>
      <c r="AE27" s="66"/>
      <c r="AF27" s="66"/>
      <c r="AG27" s="66"/>
      <c r="AH27" s="66"/>
      <c r="AI27" s="66"/>
      <c r="AJ27" s="66"/>
    </row>
    <row r="28" spans="1:36" s="4" customFormat="1" ht="15.75" customHeight="1" x14ac:dyDescent="0.2">
      <c r="A28" s="445"/>
      <c r="B28" s="448"/>
      <c r="C28" s="604"/>
      <c r="D28" s="604"/>
      <c r="E28" s="604"/>
      <c r="F28" s="604"/>
      <c r="G28" s="604"/>
      <c r="H28" s="604"/>
      <c r="I28" s="604"/>
      <c r="J28" s="604"/>
      <c r="K28" s="604"/>
      <c r="L28" s="604"/>
      <c r="M28" s="604"/>
      <c r="N28" s="604"/>
      <c r="O28" s="604"/>
      <c r="P28" s="604"/>
      <c r="Q28" s="604"/>
      <c r="R28" s="604"/>
      <c r="S28" s="604"/>
      <c r="T28" s="604"/>
      <c r="U28" s="604"/>
      <c r="V28" s="604"/>
      <c r="W28" s="604"/>
      <c r="X28" s="604"/>
      <c r="Y28" s="447"/>
      <c r="Z28" s="447"/>
      <c r="AA28" s="447"/>
      <c r="AB28" s="447"/>
      <c r="AC28" s="447"/>
      <c r="AD28" s="447"/>
      <c r="AE28" s="447"/>
      <c r="AF28" s="447"/>
      <c r="AG28" s="447"/>
      <c r="AH28" s="447"/>
      <c r="AI28" s="447"/>
      <c r="AJ28" s="447"/>
    </row>
    <row r="29" spans="1:36" x14ac:dyDescent="0.2">
      <c r="A29" s="71"/>
      <c r="B29" s="72" t="s">
        <v>121</v>
      </c>
      <c r="C29" s="66">
        <f t="shared" si="6"/>
        <v>1.5857380897617821E-2</v>
      </c>
      <c r="D29" s="66">
        <f t="shared" ref="D29:T29" si="28">D12/D$16</f>
        <v>1.524479438620548E-2</v>
      </c>
      <c r="E29" s="66">
        <f t="shared" si="28"/>
        <v>1.5010872615342523E-2</v>
      </c>
      <c r="F29" s="66">
        <f t="shared" si="28"/>
        <v>1.5789302262458536E-2</v>
      </c>
      <c r="G29" s="66">
        <f t="shared" si="28"/>
        <v>1.5676021386742657E-2</v>
      </c>
      <c r="H29" s="66">
        <f t="shared" si="28"/>
        <v>1.5034186823276336E-2</v>
      </c>
      <c r="I29" s="66">
        <f t="shared" si="28"/>
        <v>1.5060339886684782E-2</v>
      </c>
      <c r="J29" s="66">
        <f t="shared" si="28"/>
        <v>1.4348857907660459E-2</v>
      </c>
      <c r="K29" s="66">
        <f t="shared" si="28"/>
        <v>1.4002047575481836E-2</v>
      </c>
      <c r="L29" s="66">
        <f t="shared" si="28"/>
        <v>1.4997297097630884E-2</v>
      </c>
      <c r="M29" s="66">
        <f t="shared" si="28"/>
        <v>1.4796498161130388E-2</v>
      </c>
      <c r="N29" s="66">
        <f t="shared" si="28"/>
        <v>1.4561641948862685E-2</v>
      </c>
      <c r="O29" s="66">
        <f t="shared" si="28"/>
        <v>1.376957027600951E-2</v>
      </c>
      <c r="P29" s="66">
        <f t="shared" si="28"/>
        <v>1.3707794183743285E-2</v>
      </c>
      <c r="Q29" s="66">
        <f t="shared" si="28"/>
        <v>1.2929637146093976E-2</v>
      </c>
      <c r="R29" s="66">
        <f t="shared" si="28"/>
        <v>1.205918600813022E-2</v>
      </c>
      <c r="S29" s="66">
        <f t="shared" si="28"/>
        <v>1.1548115691890458E-2</v>
      </c>
      <c r="T29" s="66">
        <f t="shared" si="28"/>
        <v>1.2113362200672946E-2</v>
      </c>
      <c r="U29" s="66">
        <f t="shared" ref="U29:V29" si="29">U12/U$16</f>
        <v>1.2349095585948834E-2</v>
      </c>
      <c r="V29" s="66">
        <f t="shared" si="29"/>
        <v>1.2810900151109562E-2</v>
      </c>
      <c r="W29" s="66">
        <f t="shared" ref="W29:X29" si="30">W12/W$16</f>
        <v>1.425876852678638E-2</v>
      </c>
      <c r="X29" s="66">
        <f t="shared" si="30"/>
        <v>1.6036950646552417E-2</v>
      </c>
      <c r="Y29" s="67"/>
      <c r="Z29" s="67"/>
      <c r="AA29" s="67"/>
      <c r="AB29" s="67"/>
      <c r="AC29" s="67"/>
      <c r="AD29" s="67"/>
      <c r="AE29" s="67"/>
      <c r="AF29" s="67"/>
      <c r="AG29" s="67"/>
      <c r="AH29" s="67"/>
      <c r="AI29" s="67"/>
      <c r="AJ29" s="67"/>
    </row>
    <row r="30" spans="1:36" x14ac:dyDescent="0.2">
      <c r="A30" s="71"/>
      <c r="B30" s="72" t="s">
        <v>122</v>
      </c>
      <c r="C30" s="66">
        <f t="shared" si="6"/>
        <v>2.9702425744441808E-2</v>
      </c>
      <c r="D30" s="66">
        <f t="shared" ref="D30:T30" si="31">D13/D$16</f>
        <v>3.0932947100021011E-2</v>
      </c>
      <c r="E30" s="66">
        <f t="shared" si="31"/>
        <v>2.7753424810188554E-2</v>
      </c>
      <c r="F30" s="66">
        <f t="shared" si="31"/>
        <v>2.936313417302569E-2</v>
      </c>
      <c r="G30" s="66">
        <f t="shared" si="31"/>
        <v>4.696403835768282E-2</v>
      </c>
      <c r="H30" s="66">
        <f t="shared" si="31"/>
        <v>6.5699342893023469E-2</v>
      </c>
      <c r="I30" s="66">
        <f t="shared" si="31"/>
        <v>7.0894805981801229E-2</v>
      </c>
      <c r="J30" s="66">
        <f t="shared" si="31"/>
        <v>6.4852016364070286E-2</v>
      </c>
      <c r="K30" s="66">
        <f t="shared" si="31"/>
        <v>6.0382788193928838E-2</v>
      </c>
      <c r="L30" s="66">
        <f t="shared" si="31"/>
        <v>6.2183802113642286E-2</v>
      </c>
      <c r="M30" s="66">
        <f t="shared" si="31"/>
        <v>5.6965517739847898E-2</v>
      </c>
      <c r="N30" s="66">
        <f t="shared" si="31"/>
        <v>5.3350269801512432E-2</v>
      </c>
      <c r="O30" s="66">
        <f t="shared" si="31"/>
        <v>4.8714085480807287E-2</v>
      </c>
      <c r="P30" s="66">
        <f t="shared" si="31"/>
        <v>4.768480961708009E-2</v>
      </c>
      <c r="Q30" s="66">
        <f t="shared" si="31"/>
        <v>4.4660613400623758E-2</v>
      </c>
      <c r="R30" s="66">
        <f t="shared" si="31"/>
        <v>4.0298789311355915E-2</v>
      </c>
      <c r="S30" s="66">
        <f t="shared" si="31"/>
        <v>4.32042293007752E-2</v>
      </c>
      <c r="T30" s="66">
        <f t="shared" si="31"/>
        <v>4.7635114583845659E-2</v>
      </c>
      <c r="U30" s="66">
        <f t="shared" ref="U30:V30" si="32">U13/U$16</f>
        <v>4.9389611315728547E-2</v>
      </c>
      <c r="V30" s="66">
        <f t="shared" si="32"/>
        <v>5.1299128649640112E-2</v>
      </c>
      <c r="W30" s="66">
        <f t="shared" ref="W30:X30" si="33">W13/W$16</f>
        <v>5.9731555883211621E-2</v>
      </c>
      <c r="X30" s="66">
        <f t="shared" si="33"/>
        <v>6.9258773435276103E-2</v>
      </c>
      <c r="Y30" s="67"/>
      <c r="Z30" s="67"/>
      <c r="AA30" s="67"/>
      <c r="AB30" s="67"/>
      <c r="AC30" s="67"/>
      <c r="AD30" s="67"/>
      <c r="AE30" s="67"/>
      <c r="AF30" s="67"/>
      <c r="AG30" s="67"/>
      <c r="AH30" s="67"/>
      <c r="AI30" s="67"/>
      <c r="AJ30" s="67"/>
    </row>
    <row r="31" spans="1:36" x14ac:dyDescent="0.2">
      <c r="A31" s="71"/>
      <c r="B31" s="77" t="s">
        <v>123</v>
      </c>
      <c r="C31" s="67">
        <f t="shared" si="6"/>
        <v>4.5559806642059636E-2</v>
      </c>
      <c r="D31" s="67">
        <f t="shared" ref="D31:T31" si="34">D14/D$16</f>
        <v>4.6177741486226491E-2</v>
      </c>
      <c r="E31" s="67">
        <f t="shared" si="34"/>
        <v>4.2764297425531075E-2</v>
      </c>
      <c r="F31" s="67">
        <f t="shared" si="34"/>
        <v>4.5152436435484222E-2</v>
      </c>
      <c r="G31" s="67">
        <f t="shared" si="34"/>
        <v>6.2640059744425478E-2</v>
      </c>
      <c r="H31" s="67">
        <f t="shared" si="34"/>
        <v>8.0733528400873555E-2</v>
      </c>
      <c r="I31" s="67">
        <f t="shared" si="34"/>
        <v>8.5955150987310727E-2</v>
      </c>
      <c r="J31" s="67">
        <f t="shared" si="34"/>
        <v>7.9200873026655766E-2</v>
      </c>
      <c r="K31" s="67">
        <f t="shared" si="34"/>
        <v>7.438483454436802E-2</v>
      </c>
      <c r="L31" s="67">
        <f t="shared" si="34"/>
        <v>7.7181101863361523E-2</v>
      </c>
      <c r="M31" s="67">
        <f t="shared" si="34"/>
        <v>7.176201590097829E-2</v>
      </c>
      <c r="N31" s="67">
        <f t="shared" si="34"/>
        <v>6.7911911750375115E-2</v>
      </c>
      <c r="O31" s="67">
        <f t="shared" si="34"/>
        <v>6.2483654621721091E-2</v>
      </c>
      <c r="P31" s="67">
        <f t="shared" si="34"/>
        <v>6.1392605958342276E-2</v>
      </c>
      <c r="Q31" s="67">
        <f t="shared" si="34"/>
        <v>5.7590251541068171E-2</v>
      </c>
      <c r="R31" s="67">
        <f t="shared" si="34"/>
        <v>5.2357975319486126E-2</v>
      </c>
      <c r="S31" s="67">
        <f t="shared" si="34"/>
        <v>5.4752346603901519E-2</v>
      </c>
      <c r="T31" s="67">
        <f t="shared" si="34"/>
        <v>5.9748479312436528E-2</v>
      </c>
      <c r="U31" s="67">
        <f t="shared" ref="U31:V31" si="35">U14/U$16</f>
        <v>6.1738708596977346E-2</v>
      </c>
      <c r="V31" s="67">
        <f t="shared" si="35"/>
        <v>6.4110028800749674E-2</v>
      </c>
      <c r="W31" s="67">
        <f t="shared" ref="W31:X31" si="36">W14/W$16</f>
        <v>7.3990322504114719E-2</v>
      </c>
      <c r="X31" s="67">
        <f t="shared" si="36"/>
        <v>8.5295719814336091E-2</v>
      </c>
      <c r="Y31" s="67"/>
      <c r="Z31" s="67"/>
      <c r="AA31" s="67"/>
      <c r="AB31" s="67"/>
      <c r="AC31" s="67"/>
      <c r="AD31" s="67"/>
      <c r="AE31" s="67"/>
      <c r="AF31" s="67"/>
      <c r="AG31" s="67"/>
      <c r="AH31" s="67"/>
      <c r="AI31" s="67"/>
      <c r="AJ31" s="67"/>
    </row>
    <row r="32" spans="1:36" x14ac:dyDescent="0.2">
      <c r="A32" s="71"/>
      <c r="B32" s="78"/>
      <c r="C32" s="290"/>
      <c r="D32" s="290"/>
      <c r="E32" s="290"/>
      <c r="F32" s="290"/>
      <c r="G32" s="290"/>
      <c r="H32" s="290"/>
      <c r="I32" s="290"/>
      <c r="J32" s="290"/>
      <c r="K32" s="290"/>
      <c r="L32" s="290"/>
      <c r="M32" s="290"/>
      <c r="N32" s="290"/>
      <c r="O32" s="290"/>
      <c r="P32" s="290"/>
      <c r="Q32" s="290"/>
      <c r="R32" s="290"/>
      <c r="S32" s="290"/>
      <c r="T32" s="290"/>
      <c r="U32" s="290"/>
      <c r="V32" s="290"/>
      <c r="W32" s="290"/>
      <c r="X32" s="290"/>
    </row>
    <row r="33" spans="1:36" ht="20.100000000000001" customHeight="1" x14ac:dyDescent="0.2">
      <c r="A33" s="79"/>
      <c r="B33" s="110" t="s">
        <v>1045</v>
      </c>
      <c r="C33" s="81">
        <f t="shared" si="6"/>
        <v>1</v>
      </c>
      <c r="D33" s="81">
        <f t="shared" ref="D33:T33" si="37">D16/D$16</f>
        <v>1</v>
      </c>
      <c r="E33" s="81">
        <f t="shared" si="37"/>
        <v>1</v>
      </c>
      <c r="F33" s="81">
        <f t="shared" si="37"/>
        <v>1</v>
      </c>
      <c r="G33" s="81">
        <f t="shared" si="37"/>
        <v>1</v>
      </c>
      <c r="H33" s="81">
        <f t="shared" si="37"/>
        <v>1</v>
      </c>
      <c r="I33" s="81">
        <f t="shared" si="37"/>
        <v>1</v>
      </c>
      <c r="J33" s="81">
        <f t="shared" si="37"/>
        <v>1</v>
      </c>
      <c r="K33" s="81">
        <f t="shared" si="37"/>
        <v>1</v>
      </c>
      <c r="L33" s="81">
        <f t="shared" si="37"/>
        <v>1</v>
      </c>
      <c r="M33" s="81">
        <f t="shared" si="37"/>
        <v>1</v>
      </c>
      <c r="N33" s="81">
        <f t="shared" si="37"/>
        <v>1</v>
      </c>
      <c r="O33" s="81">
        <f t="shared" si="37"/>
        <v>1</v>
      </c>
      <c r="P33" s="81">
        <f t="shared" si="37"/>
        <v>1</v>
      </c>
      <c r="Q33" s="81">
        <f t="shared" si="37"/>
        <v>1</v>
      </c>
      <c r="R33" s="81">
        <f t="shared" si="37"/>
        <v>1</v>
      </c>
      <c r="S33" s="81">
        <f t="shared" si="37"/>
        <v>1</v>
      </c>
      <c r="T33" s="81">
        <f t="shared" si="37"/>
        <v>1</v>
      </c>
      <c r="U33" s="81">
        <f t="shared" ref="U33:W33" si="38">U16/U$16</f>
        <v>1</v>
      </c>
      <c r="V33" s="81">
        <f t="shared" si="38"/>
        <v>1</v>
      </c>
      <c r="W33" s="81">
        <f t="shared" si="38"/>
        <v>1</v>
      </c>
      <c r="X33" s="81">
        <f t="shared" ref="X33" si="39">X16/X$16</f>
        <v>1</v>
      </c>
    </row>
    <row r="35" spans="1:36" s="22" customFormat="1" ht="24.95" customHeight="1" x14ac:dyDescent="0.2">
      <c r="A35" s="48" t="str">
        <f>Index!A24</f>
        <v>Table 2q    Palau current price GDP(P) production by institutional sector and income components, FY2000-FY2021</v>
      </c>
      <c r="I35"/>
    </row>
    <row r="36" spans="1:36" s="108" customFormat="1" ht="20.100000000000001" customHeight="1" x14ac:dyDescent="0.2">
      <c r="A36" s="41"/>
      <c r="B36" s="70" t="s">
        <v>115</v>
      </c>
      <c r="C36" s="33" t="str">
        <f>NAgni!C2</f>
        <v>FY00</v>
      </c>
      <c r="D36" s="33" t="str">
        <f>NAgni!D2</f>
        <v>FY01</v>
      </c>
      <c r="E36" s="33" t="str">
        <f>NAgni!E2</f>
        <v>FY02</v>
      </c>
      <c r="F36" s="33" t="str">
        <f>NAgni!F2</f>
        <v>FY03</v>
      </c>
      <c r="G36" s="33" t="str">
        <f>NAgni!G2</f>
        <v>FY04</v>
      </c>
      <c r="H36" s="33" t="str">
        <f>NAgni!H2</f>
        <v>FY05</v>
      </c>
      <c r="I36" s="33" t="str">
        <f>NAgni!I2</f>
        <v>FY06</v>
      </c>
      <c r="J36" s="33" t="str">
        <f>NAgni!J2</f>
        <v>FY07</v>
      </c>
      <c r="K36" s="33" t="str">
        <f>NAgni!K2</f>
        <v>FY08</v>
      </c>
      <c r="L36" s="33" t="str">
        <f>NAgni!L2</f>
        <v>FY09</v>
      </c>
      <c r="M36" s="33" t="str">
        <f>NAgni!M2</f>
        <v>FY10</v>
      </c>
      <c r="N36" s="33" t="str">
        <f>NAgni!N2</f>
        <v>FY11</v>
      </c>
      <c r="O36" s="33" t="str">
        <f>NAgni!O2</f>
        <v>FY12</v>
      </c>
      <c r="P36" s="33" t="str">
        <f>NAgni!P2</f>
        <v>FY13</v>
      </c>
      <c r="Q36" s="33" t="str">
        <f>NAgni!Q2</f>
        <v>FY14</v>
      </c>
      <c r="R36" s="33" t="str">
        <f>NAgni!R2</f>
        <v>FY15</v>
      </c>
      <c r="S36" s="33" t="str">
        <f>NAgni!S2</f>
        <v>FY16</v>
      </c>
      <c r="T36" s="33" t="str">
        <f>NAgni!T2</f>
        <v>FY17</v>
      </c>
      <c r="U36" s="33" t="str">
        <f>NAgni!U2</f>
        <v>FY18</v>
      </c>
      <c r="V36" s="33" t="str">
        <f>NAgni!V2</f>
        <v>FY19</v>
      </c>
      <c r="W36" s="33" t="str">
        <f>NAgni!W2</f>
        <v>FY20</v>
      </c>
      <c r="X36" s="33" t="str">
        <f>NAgni!X2</f>
        <v>FY21</v>
      </c>
      <c r="Y36" s="33" t="str">
        <f>NAgni!Y2</f>
        <v>FY22</v>
      </c>
      <c r="Z36" s="33" t="str">
        <f>NAgni!Z2</f>
        <v>FY23</v>
      </c>
      <c r="AA36" s="33" t="str">
        <f>NAgni!AA2</f>
        <v>FY24</v>
      </c>
      <c r="AB36" s="33" t="str">
        <f>NAgni!AB2</f>
        <v>FY25</v>
      </c>
      <c r="AC36" s="33" t="str">
        <f>NAgni!AC2</f>
        <v>FY26</v>
      </c>
      <c r="AD36" s="33" t="str">
        <f>NAgni!AD2</f>
        <v>FY27</v>
      </c>
      <c r="AE36" s="33" t="str">
        <f>NAgni!AE2</f>
        <v>FY28</v>
      </c>
      <c r="AF36" s="33" t="str">
        <f>NAgni!AF2</f>
        <v>FY29</v>
      </c>
      <c r="AG36" s="33" t="str">
        <f>NAgni!AG2</f>
        <v>FY30</v>
      </c>
      <c r="AH36" s="33" t="str">
        <f>NAgni!AH2</f>
        <v>FY31</v>
      </c>
      <c r="AI36" s="33" t="str">
        <f>NAgni!AI2</f>
        <v>FY32</v>
      </c>
      <c r="AJ36" s="33" t="str">
        <f>NAgni!AJ2</f>
        <v>FY33</v>
      </c>
    </row>
    <row r="37" spans="1:36" ht="20.100000000000001" customHeight="1" x14ac:dyDescent="0.2">
      <c r="A37" s="96">
        <v>1.1000000000000001</v>
      </c>
      <c r="B37" s="42" t="s">
        <v>56</v>
      </c>
      <c r="C37" s="122">
        <v>67.077437500000002</v>
      </c>
      <c r="D37" s="122">
        <v>75.583539062499995</v>
      </c>
      <c r="E37" s="122">
        <v>79.144554687500005</v>
      </c>
      <c r="F37" s="122">
        <v>69.491890624999996</v>
      </c>
      <c r="G37" s="122">
        <v>74.014515625000001</v>
      </c>
      <c r="H37" s="122">
        <v>84.482539062499995</v>
      </c>
      <c r="I37" s="122">
        <v>84.674265625000004</v>
      </c>
      <c r="J37" s="122">
        <v>87.182234374999993</v>
      </c>
      <c r="K37" s="122">
        <v>88.470015625000002</v>
      </c>
      <c r="L37" s="122">
        <v>76.7059140625</v>
      </c>
      <c r="M37" s="122">
        <v>76.385445312499996</v>
      </c>
      <c r="N37" s="122">
        <v>86.434328124999993</v>
      </c>
      <c r="O37" s="122">
        <v>97.718914062500005</v>
      </c>
      <c r="P37" s="122">
        <v>101.328453125</v>
      </c>
      <c r="Q37" s="122">
        <v>111.67539843749999</v>
      </c>
      <c r="R37" s="122">
        <v>137.20043749999999</v>
      </c>
      <c r="S37" s="122">
        <v>144.06801562499999</v>
      </c>
      <c r="T37" s="122">
        <v>134.96773437499999</v>
      </c>
      <c r="U37" s="122">
        <v>132.69284375000001</v>
      </c>
      <c r="V37" s="122">
        <v>128.32946874999999</v>
      </c>
      <c r="W37" s="122">
        <v>104.0907265625</v>
      </c>
      <c r="X37" s="122">
        <v>86.698398437500003</v>
      </c>
    </row>
    <row r="38" spans="1:36" x14ac:dyDescent="0.2">
      <c r="A38" s="96"/>
      <c r="B38" s="107" t="s">
        <v>62</v>
      </c>
      <c r="C38" s="122">
        <v>37.523562499999997</v>
      </c>
      <c r="D38" s="122">
        <v>42.061164062499998</v>
      </c>
      <c r="E38" s="122">
        <v>44.851519531249998</v>
      </c>
      <c r="F38" s="122">
        <v>42.834851562499999</v>
      </c>
      <c r="G38" s="122">
        <v>45.496675781249998</v>
      </c>
      <c r="H38" s="122">
        <v>47.553023437500002</v>
      </c>
      <c r="I38" s="122">
        <v>46.086855468750002</v>
      </c>
      <c r="J38" s="122">
        <v>44.925796875000003</v>
      </c>
      <c r="K38" s="122">
        <v>43.589503906250002</v>
      </c>
      <c r="L38" s="122">
        <v>40.173347656250002</v>
      </c>
      <c r="M38" s="122">
        <v>38.958238281249997</v>
      </c>
      <c r="N38" s="122">
        <v>42.476824218749996</v>
      </c>
      <c r="O38" s="122">
        <v>45.171136718749999</v>
      </c>
      <c r="P38" s="122">
        <v>47.414593750000002</v>
      </c>
      <c r="Q38" s="122">
        <v>52.186582031249998</v>
      </c>
      <c r="R38" s="122">
        <v>61.476972656249998</v>
      </c>
      <c r="S38" s="122">
        <v>69.529382812500003</v>
      </c>
      <c r="T38" s="122">
        <v>73.375335937499997</v>
      </c>
      <c r="U38" s="122">
        <v>74.214343749999998</v>
      </c>
      <c r="V38" s="122">
        <v>70.965078125000005</v>
      </c>
      <c r="W38" s="122">
        <v>63.815257812500001</v>
      </c>
      <c r="X38" s="122">
        <v>48.599789062500001</v>
      </c>
    </row>
    <row r="39" spans="1:36" x14ac:dyDescent="0.2">
      <c r="A39" s="96"/>
      <c r="B39" s="107" t="s">
        <v>63</v>
      </c>
      <c r="C39" s="122">
        <v>28.183578125</v>
      </c>
      <c r="D39" s="122">
        <v>31.764761718750002</v>
      </c>
      <c r="E39" s="122">
        <v>32.492072265624998</v>
      </c>
      <c r="F39" s="122">
        <v>24.682804687499999</v>
      </c>
      <c r="G39" s="122">
        <v>26.391667968749999</v>
      </c>
      <c r="H39" s="122">
        <v>34.944101562500002</v>
      </c>
      <c r="I39" s="122">
        <v>36.373468750000001</v>
      </c>
      <c r="J39" s="122">
        <v>40.489980468749998</v>
      </c>
      <c r="K39" s="122">
        <v>42.971281249999997</v>
      </c>
      <c r="L39" s="122">
        <v>34.915269531249997</v>
      </c>
      <c r="M39" s="122">
        <v>35.559550781250003</v>
      </c>
      <c r="N39" s="122">
        <v>41.7354921875</v>
      </c>
      <c r="O39" s="122">
        <v>50.816144531250004</v>
      </c>
      <c r="P39" s="122">
        <v>52.189636718750002</v>
      </c>
      <c r="Q39" s="122">
        <v>57.218988281249999</v>
      </c>
      <c r="R39" s="122">
        <v>73.157406249999994</v>
      </c>
      <c r="S39" s="122">
        <v>71.495992187499994</v>
      </c>
      <c r="T39" s="122">
        <v>58.87091796875</v>
      </c>
      <c r="U39" s="122">
        <v>55.847000000000001</v>
      </c>
      <c r="V39" s="122">
        <v>53.961886718750002</v>
      </c>
      <c r="W39" s="122">
        <v>37.742355468749999</v>
      </c>
      <c r="X39" s="122">
        <v>36.40583203125</v>
      </c>
    </row>
    <row r="40" spans="1:36" x14ac:dyDescent="0.2">
      <c r="A40" s="96"/>
      <c r="B40" s="107" t="s">
        <v>900</v>
      </c>
      <c r="C40" s="122">
        <v>1.3702954101562499</v>
      </c>
      <c r="D40" s="122">
        <v>1.7576112060546876</v>
      </c>
      <c r="E40" s="122">
        <v>1.8009626464843751</v>
      </c>
      <c r="F40" s="122">
        <v>1.9742332763671875</v>
      </c>
      <c r="G40" s="122">
        <v>2.1261696777343748</v>
      </c>
      <c r="H40" s="122">
        <v>1.9854119873046876</v>
      </c>
      <c r="I40" s="122">
        <v>2.2139394531250001</v>
      </c>
      <c r="J40" s="122">
        <v>1.7664534912109375</v>
      </c>
      <c r="K40" s="122">
        <v>1.9092313232421876</v>
      </c>
      <c r="L40" s="122">
        <v>1.6173026123046874</v>
      </c>
      <c r="M40" s="122">
        <v>1.8676524658203124</v>
      </c>
      <c r="N40" s="122">
        <v>2.2220129394531249</v>
      </c>
      <c r="O40" s="122">
        <v>1.73163037109375</v>
      </c>
      <c r="P40" s="122">
        <v>1.724220458984375</v>
      </c>
      <c r="Q40" s="122">
        <v>2.2698269042968748</v>
      </c>
      <c r="R40" s="122">
        <v>2.5660607910156248</v>
      </c>
      <c r="S40" s="122">
        <v>3.0426457519531249</v>
      </c>
      <c r="T40" s="122">
        <v>2.7214821777343752</v>
      </c>
      <c r="U40" s="122">
        <v>2.63150048828125</v>
      </c>
      <c r="V40" s="122">
        <v>3.4024995117187502</v>
      </c>
      <c r="W40" s="122">
        <v>2.533111328125</v>
      </c>
      <c r="X40" s="122">
        <v>1.6927783203125</v>
      </c>
    </row>
    <row r="41" spans="1:36" ht="20.100000000000001" customHeight="1" x14ac:dyDescent="0.2">
      <c r="A41" s="96">
        <v>1.2</v>
      </c>
      <c r="B41" s="42" t="s">
        <v>15</v>
      </c>
      <c r="C41" s="122">
        <v>10.4434736328125</v>
      </c>
      <c r="D41" s="122">
        <v>9.7986757812499992</v>
      </c>
      <c r="E41" s="122">
        <v>9.3804101562500009</v>
      </c>
      <c r="F41" s="122">
        <v>8.9051972656250005</v>
      </c>
      <c r="G41" s="122">
        <v>9.7779667968750008</v>
      </c>
      <c r="H41" s="122">
        <v>9.4720224609375006</v>
      </c>
      <c r="I41" s="122">
        <v>8.4962060546874998</v>
      </c>
      <c r="J41" s="122">
        <v>10.465379882812501</v>
      </c>
      <c r="K41" s="122">
        <v>11.5554384765625</v>
      </c>
      <c r="L41" s="122">
        <v>13.780555664062501</v>
      </c>
      <c r="M41" s="122">
        <v>14.941821289062499</v>
      </c>
      <c r="N41" s="122">
        <v>13.475074218750001</v>
      </c>
      <c r="O41" s="122">
        <v>18.494218750000002</v>
      </c>
      <c r="P41" s="122">
        <v>21.95727734375</v>
      </c>
      <c r="Q41" s="122">
        <v>24.707615234375002</v>
      </c>
      <c r="R41" s="122">
        <v>30.307167968750001</v>
      </c>
      <c r="S41" s="122">
        <v>35.127535156249998</v>
      </c>
      <c r="T41" s="122">
        <v>24.90534375</v>
      </c>
      <c r="U41" s="122">
        <v>25.105197265625002</v>
      </c>
      <c r="V41" s="122">
        <v>22.60046484375</v>
      </c>
      <c r="W41" s="122">
        <v>20.012638671874999</v>
      </c>
      <c r="X41" s="122">
        <v>9.8818759765624993</v>
      </c>
    </row>
    <row r="42" spans="1:36" x14ac:dyDescent="0.2">
      <c r="A42" s="96"/>
      <c r="B42" s="107" t="s">
        <v>62</v>
      </c>
      <c r="C42" s="122">
        <v>3.715497802734375</v>
      </c>
      <c r="D42" s="122">
        <v>3.863311767578125</v>
      </c>
      <c r="E42" s="122">
        <v>4.0554863281250002</v>
      </c>
      <c r="F42" s="122">
        <v>4.3264062499999998</v>
      </c>
      <c r="G42" s="122">
        <v>4.8087558593750002</v>
      </c>
      <c r="H42" s="122">
        <v>5.5435385742187497</v>
      </c>
      <c r="I42" s="122">
        <v>5.4801943359375</v>
      </c>
      <c r="J42" s="122">
        <v>5.3174907226562498</v>
      </c>
      <c r="K42" s="122">
        <v>5.3937250976562501</v>
      </c>
      <c r="L42" s="122">
        <v>5.58326513671875</v>
      </c>
      <c r="M42" s="122">
        <v>5.9639614257812497</v>
      </c>
      <c r="N42" s="122">
        <v>6.3625854492187504</v>
      </c>
      <c r="O42" s="122">
        <v>6.2518671875000003</v>
      </c>
      <c r="P42" s="122">
        <v>6.8326816406250002</v>
      </c>
      <c r="Q42" s="122">
        <v>7.0777255859375003</v>
      </c>
      <c r="R42" s="122">
        <v>7.6773867187500002</v>
      </c>
      <c r="S42" s="122">
        <v>8.9940371093750002</v>
      </c>
      <c r="T42" s="122">
        <v>10.469512695312501</v>
      </c>
      <c r="U42" s="122">
        <v>12.243440429687499</v>
      </c>
      <c r="V42" s="122">
        <v>12.982235351562499</v>
      </c>
      <c r="W42" s="122">
        <v>12.056487304687501</v>
      </c>
      <c r="X42" s="122">
        <v>12.0775234375</v>
      </c>
    </row>
    <row r="43" spans="1:36" x14ac:dyDescent="0.2">
      <c r="A43" s="96"/>
      <c r="B43" s="107" t="s">
        <v>63</v>
      </c>
      <c r="C43" s="122">
        <v>6.7279755859375001</v>
      </c>
      <c r="D43" s="122">
        <v>5.9353642578125001</v>
      </c>
      <c r="E43" s="122">
        <v>5.3249238281249998</v>
      </c>
      <c r="F43" s="122">
        <v>4.5787905273437497</v>
      </c>
      <c r="G43" s="122">
        <v>4.9692109374999998</v>
      </c>
      <c r="H43" s="122">
        <v>3.928484130859375</v>
      </c>
      <c r="I43" s="122">
        <v>3.0160112304687501</v>
      </c>
      <c r="J43" s="122">
        <v>5.1478896484375003</v>
      </c>
      <c r="K43" s="122">
        <v>6.1617138671875002</v>
      </c>
      <c r="L43" s="122">
        <v>8.1972910156249998</v>
      </c>
      <c r="M43" s="122">
        <v>8.9778603515624997</v>
      </c>
      <c r="N43" s="122">
        <v>7.1124882812500001</v>
      </c>
      <c r="O43" s="122">
        <v>12.2423515625</v>
      </c>
      <c r="P43" s="122">
        <v>15.124595703124999</v>
      </c>
      <c r="Q43" s="122">
        <v>17.629890625000002</v>
      </c>
      <c r="R43" s="122">
        <v>22.629779296875</v>
      </c>
      <c r="S43" s="122">
        <v>26.133496093750001</v>
      </c>
      <c r="T43" s="122">
        <v>14.435832031249999</v>
      </c>
      <c r="U43" s="122">
        <v>12.861755859375</v>
      </c>
      <c r="V43" s="122">
        <v>9.6182294921874991</v>
      </c>
      <c r="W43" s="122">
        <v>7.9561513671875002</v>
      </c>
      <c r="X43" s="122">
        <v>-2.1956477050781249</v>
      </c>
    </row>
    <row r="44" spans="1:36" ht="20.100000000000001" customHeight="1" x14ac:dyDescent="0.2">
      <c r="A44" s="96" t="s">
        <v>57</v>
      </c>
      <c r="B44" s="42" t="s">
        <v>30</v>
      </c>
      <c r="C44" s="122">
        <v>12.249245117187501</v>
      </c>
      <c r="D44" s="122">
        <v>12.0828056640625</v>
      </c>
      <c r="E44" s="122">
        <v>9.7023076171875005</v>
      </c>
      <c r="F44" s="122">
        <v>10.378375</v>
      </c>
      <c r="G44" s="122">
        <v>9.8679082031249994</v>
      </c>
      <c r="H44" s="122">
        <v>11.241392578125</v>
      </c>
      <c r="I44" s="122">
        <v>15.0015185546875</v>
      </c>
      <c r="J44" s="122">
        <v>15.9191787109375</v>
      </c>
      <c r="K44" s="122">
        <v>13.7816611328125</v>
      </c>
      <c r="L44" s="122">
        <v>11.0992001953125</v>
      </c>
      <c r="M44" s="122">
        <v>9.9581337890625008</v>
      </c>
      <c r="N44" s="122">
        <v>8.8006816406249992</v>
      </c>
      <c r="O44" s="122">
        <v>5.6411323242187503</v>
      </c>
      <c r="P44" s="122">
        <v>7.6672456054687501</v>
      </c>
      <c r="Q44" s="122">
        <v>8.3689833984374999</v>
      </c>
      <c r="R44" s="122">
        <v>8.5678291015625003</v>
      </c>
      <c r="S44" s="122">
        <v>8.2446679687500009</v>
      </c>
      <c r="T44" s="122">
        <v>8.6374560546874992</v>
      </c>
      <c r="U44" s="122">
        <v>8.8959667968749994</v>
      </c>
      <c r="V44" s="122">
        <v>9.2563798828124995</v>
      </c>
      <c r="W44" s="122">
        <v>9.4359951171875007</v>
      </c>
      <c r="X44" s="122">
        <v>8.784572265625</v>
      </c>
    </row>
    <row r="45" spans="1:36" x14ac:dyDescent="0.2">
      <c r="A45" s="96"/>
      <c r="B45" s="107" t="s">
        <v>62</v>
      </c>
      <c r="C45" s="122">
        <v>2.3036474609374999</v>
      </c>
      <c r="D45" s="122">
        <v>2.322265869140625</v>
      </c>
      <c r="E45" s="122">
        <v>2.3236596679687498</v>
      </c>
      <c r="F45" s="122">
        <v>2.36835791015625</v>
      </c>
      <c r="G45" s="122">
        <v>2.4584472656249998</v>
      </c>
      <c r="H45" s="122">
        <v>2.613619140625</v>
      </c>
      <c r="I45" s="122">
        <v>2.6720947265624999</v>
      </c>
      <c r="J45" s="122">
        <v>2.57152001953125</v>
      </c>
      <c r="K45" s="122">
        <v>2.214835205078125</v>
      </c>
      <c r="L45" s="122">
        <v>2.09999755859375</v>
      </c>
      <c r="M45" s="122">
        <v>2.2090771484374998</v>
      </c>
      <c r="N45" s="122">
        <v>2.1637663574218751</v>
      </c>
      <c r="O45" s="122">
        <v>1.8154899902343751</v>
      </c>
      <c r="P45" s="122">
        <v>1.7614842529296875</v>
      </c>
      <c r="Q45" s="122">
        <v>1.9273623046874999</v>
      </c>
      <c r="R45" s="122">
        <v>1.91739013671875</v>
      </c>
      <c r="S45" s="122">
        <v>2.0745832519531251</v>
      </c>
      <c r="T45" s="122">
        <v>2.2268183593750002</v>
      </c>
      <c r="U45" s="122">
        <v>2.4383776855468748</v>
      </c>
      <c r="V45" s="122">
        <v>2.9190314941406248</v>
      </c>
      <c r="W45" s="122">
        <v>2.7638627929687498</v>
      </c>
      <c r="X45" s="122">
        <v>2.7910837402343751</v>
      </c>
    </row>
    <row r="46" spans="1:36" x14ac:dyDescent="0.2">
      <c r="A46" s="96"/>
      <c r="B46" s="107" t="s">
        <v>63</v>
      </c>
      <c r="C46" s="122">
        <v>9.8923095703125004</v>
      </c>
      <c r="D46" s="122">
        <v>9.6834472656250004</v>
      </c>
      <c r="E46" s="122">
        <v>7.3224472656249997</v>
      </c>
      <c r="F46" s="122">
        <v>7.9496831054687496</v>
      </c>
      <c r="G46" s="122">
        <v>7.3529003906249999</v>
      </c>
      <c r="H46" s="122">
        <v>8.5676328124999994</v>
      </c>
      <c r="I46" s="122">
        <v>12.250689453125</v>
      </c>
      <c r="J46" s="122">
        <v>13.295103515625</v>
      </c>
      <c r="K46" s="122">
        <v>11.5223916015625</v>
      </c>
      <c r="L46" s="122">
        <v>8.96352734375</v>
      </c>
      <c r="M46" s="122">
        <v>7.7165019531250003</v>
      </c>
      <c r="N46" s="122">
        <v>6.5988144531249997</v>
      </c>
      <c r="O46" s="122">
        <v>3.8026613769531248</v>
      </c>
      <c r="P46" s="122">
        <v>5.8838090820312496</v>
      </c>
      <c r="Q46" s="122">
        <v>6.4120625000000002</v>
      </c>
      <c r="R46" s="122">
        <v>6.6204565429687499</v>
      </c>
      <c r="S46" s="122">
        <v>6.1332172851562499</v>
      </c>
      <c r="T46" s="122">
        <v>6.3745644531250001</v>
      </c>
      <c r="U46" s="122">
        <v>6.41608544921875</v>
      </c>
      <c r="V46" s="122">
        <v>6.2577612304687502</v>
      </c>
      <c r="W46" s="122">
        <v>6.6266435546875</v>
      </c>
      <c r="X46" s="122">
        <v>5.9616665039062502</v>
      </c>
    </row>
    <row r="47" spans="1:36" x14ac:dyDescent="0.2">
      <c r="A47" s="96"/>
      <c r="B47" s="107" t="s">
        <v>900</v>
      </c>
      <c r="C47" s="680">
        <v>5.3288398742675783E-2</v>
      </c>
      <c r="D47" s="680">
        <v>7.7091873168945307E-2</v>
      </c>
      <c r="E47" s="680">
        <v>5.6200248718261722E-2</v>
      </c>
      <c r="F47" s="680">
        <v>6.0334159851074216E-2</v>
      </c>
      <c r="G47" s="680">
        <v>5.6560867309570315E-2</v>
      </c>
      <c r="H47" s="680">
        <v>6.0140548706054689E-2</v>
      </c>
      <c r="I47" s="680">
        <v>7.8734474182128908E-2</v>
      </c>
      <c r="J47" s="680">
        <v>5.2555515289306638E-2</v>
      </c>
      <c r="K47" s="680">
        <v>4.4433868408203125E-2</v>
      </c>
      <c r="L47" s="680">
        <v>3.567487335205078E-2</v>
      </c>
      <c r="M47" s="680">
        <v>3.2554576873779294E-2</v>
      </c>
      <c r="N47" s="680">
        <v>3.8100772857666013E-2</v>
      </c>
      <c r="O47" s="680">
        <v>2.2980907440185546E-2</v>
      </c>
      <c r="P47" s="680">
        <v>2.1952501296997072E-2</v>
      </c>
      <c r="Q47" s="680">
        <v>2.955898666381836E-2</v>
      </c>
      <c r="R47" s="680">
        <v>2.9982725143432618E-2</v>
      </c>
      <c r="S47" s="680">
        <v>3.6867427825927737E-2</v>
      </c>
      <c r="T47" s="680">
        <v>3.6073265075683592E-2</v>
      </c>
      <c r="U47" s="680">
        <v>4.1503494262695312E-2</v>
      </c>
      <c r="V47" s="680">
        <v>7.9586883544921869E-2</v>
      </c>
      <c r="W47" s="680">
        <v>4.5488639831542971E-2</v>
      </c>
      <c r="X47" s="680">
        <v>3.1821660995483399E-2</v>
      </c>
    </row>
    <row r="48" spans="1:36" ht="20.100000000000001" customHeight="1" x14ac:dyDescent="0.2">
      <c r="A48" s="96" t="s">
        <v>58</v>
      </c>
      <c r="B48" s="42" t="s">
        <v>65</v>
      </c>
      <c r="C48" s="122">
        <v>41.013300781250003</v>
      </c>
      <c r="D48" s="122">
        <v>41.699105468749998</v>
      </c>
      <c r="E48" s="122">
        <v>43.648109374999997</v>
      </c>
      <c r="F48" s="122">
        <v>45.029277343750003</v>
      </c>
      <c r="G48" s="122">
        <v>44.657140624999997</v>
      </c>
      <c r="H48" s="122">
        <v>44.331304687500001</v>
      </c>
      <c r="I48" s="122">
        <v>46.328039062499997</v>
      </c>
      <c r="J48" s="122">
        <v>47.777542968749998</v>
      </c>
      <c r="K48" s="122">
        <v>49.814921875000003</v>
      </c>
      <c r="L48" s="122">
        <v>49.860996093750003</v>
      </c>
      <c r="M48" s="122">
        <v>49.434531249999999</v>
      </c>
      <c r="N48" s="122">
        <v>50.424531250000001</v>
      </c>
      <c r="O48" s="122">
        <v>51.533664062500002</v>
      </c>
      <c r="P48" s="122">
        <v>52.979085937500003</v>
      </c>
      <c r="Q48" s="122">
        <v>54.756582031249998</v>
      </c>
      <c r="R48" s="122">
        <v>57.391480468749997</v>
      </c>
      <c r="S48" s="122">
        <v>62.905730468750001</v>
      </c>
      <c r="T48" s="122">
        <v>65.325445312499994</v>
      </c>
      <c r="U48" s="122">
        <v>68.022851562499994</v>
      </c>
      <c r="V48" s="122">
        <v>69.821835937499998</v>
      </c>
      <c r="W48" s="122">
        <v>73.13009375</v>
      </c>
      <c r="X48" s="122">
        <v>74.689953125000002</v>
      </c>
    </row>
    <row r="49" spans="1:24" x14ac:dyDescent="0.2">
      <c r="A49" s="96" t="s">
        <v>66</v>
      </c>
      <c r="B49" s="107" t="s">
        <v>301</v>
      </c>
      <c r="C49" s="122">
        <v>29.652218749999999</v>
      </c>
      <c r="D49" s="122">
        <v>30.128410156249998</v>
      </c>
      <c r="E49" s="122">
        <v>30.844416015625001</v>
      </c>
      <c r="F49" s="122">
        <v>32.006458984375001</v>
      </c>
      <c r="G49" s="122">
        <v>31.481175781249998</v>
      </c>
      <c r="H49" s="122">
        <v>31.62557421875</v>
      </c>
      <c r="I49" s="122">
        <v>32.655269531249999</v>
      </c>
      <c r="J49" s="122">
        <v>33.786007812500003</v>
      </c>
      <c r="K49" s="122">
        <v>34.819296874999999</v>
      </c>
      <c r="L49" s="122">
        <v>34.217464843750001</v>
      </c>
      <c r="M49" s="122">
        <v>33.386484375000002</v>
      </c>
      <c r="N49" s="122">
        <v>34.338253906250003</v>
      </c>
      <c r="O49" s="122">
        <v>34.772171874999998</v>
      </c>
      <c r="P49" s="122">
        <v>35.919695312499996</v>
      </c>
      <c r="Q49" s="122">
        <v>36.148105468750003</v>
      </c>
      <c r="R49" s="122">
        <v>37.582847656250003</v>
      </c>
      <c r="S49" s="122">
        <v>40.967242187499998</v>
      </c>
      <c r="T49" s="122">
        <v>42.857566406250001</v>
      </c>
      <c r="U49" s="122">
        <v>44.574730468749998</v>
      </c>
      <c r="V49" s="122">
        <v>45.540960937500003</v>
      </c>
      <c r="W49" s="122">
        <v>47.372</v>
      </c>
      <c r="X49" s="122">
        <v>46.427999999999997</v>
      </c>
    </row>
    <row r="50" spans="1:24" x14ac:dyDescent="0.2">
      <c r="A50" s="96" t="s">
        <v>67</v>
      </c>
      <c r="B50" s="107" t="s">
        <v>16</v>
      </c>
      <c r="C50" s="122">
        <v>5.3715249023437499</v>
      </c>
      <c r="D50" s="122">
        <v>5.3397978515625004</v>
      </c>
      <c r="E50" s="122">
        <v>6.1360805664062497</v>
      </c>
      <c r="F50" s="122">
        <v>5.9761484375</v>
      </c>
      <c r="G50" s="122">
        <v>6.2207158203124999</v>
      </c>
      <c r="H50" s="122">
        <v>5.8955317382812504</v>
      </c>
      <c r="I50" s="122">
        <v>6.1287871093749997</v>
      </c>
      <c r="J50" s="122">
        <v>6.1077753906250001</v>
      </c>
      <c r="K50" s="122">
        <v>6.2712832031249999</v>
      </c>
      <c r="L50" s="122">
        <v>6.3940415039062497</v>
      </c>
      <c r="M50" s="122">
        <v>6.7028652343750004</v>
      </c>
      <c r="N50" s="122">
        <v>6.4792451171875003</v>
      </c>
      <c r="O50" s="122">
        <v>6.5734267578125003</v>
      </c>
      <c r="P50" s="122">
        <v>6.2982080078124998</v>
      </c>
      <c r="Q50" s="122">
        <v>6.5520498046875</v>
      </c>
      <c r="R50" s="122">
        <v>6.5153208007812502</v>
      </c>
      <c r="S50" s="122">
        <v>7.3118906250000002</v>
      </c>
      <c r="T50" s="122">
        <v>6.8923818359375</v>
      </c>
      <c r="U50" s="122">
        <v>7.0010698242187503</v>
      </c>
      <c r="V50" s="122">
        <v>7.3502045898437496</v>
      </c>
      <c r="W50" s="122">
        <v>8.1108935546875003</v>
      </c>
      <c r="X50" s="122">
        <v>10.97350390625</v>
      </c>
    </row>
    <row r="51" spans="1:24" x14ac:dyDescent="0.2">
      <c r="A51" s="96" t="s">
        <v>68</v>
      </c>
      <c r="B51" s="107" t="s">
        <v>300</v>
      </c>
      <c r="C51" s="122">
        <v>3.7371113281250001</v>
      </c>
      <c r="D51" s="122">
        <v>3.8675366210937501</v>
      </c>
      <c r="E51" s="122">
        <v>4.1343818359375</v>
      </c>
      <c r="F51" s="122">
        <v>4.3548549804687502</v>
      </c>
      <c r="G51" s="122">
        <v>4.3946547851562503</v>
      </c>
      <c r="H51" s="122">
        <v>4.2776811523437503</v>
      </c>
      <c r="I51" s="122">
        <v>4.8912353515625</v>
      </c>
      <c r="J51" s="122">
        <v>5.0153706054687497</v>
      </c>
      <c r="K51" s="122">
        <v>5.7169672851562501</v>
      </c>
      <c r="L51" s="122">
        <v>6.115421875</v>
      </c>
      <c r="M51" s="122">
        <v>6.2943730468750001</v>
      </c>
      <c r="N51" s="122">
        <v>6.4233740234374999</v>
      </c>
      <c r="O51" s="122">
        <v>6.8110009765625001</v>
      </c>
      <c r="P51" s="122">
        <v>7.3433291015625004</v>
      </c>
      <c r="Q51" s="122">
        <v>8.5727216796875005</v>
      </c>
      <c r="R51" s="122">
        <v>9.5906904296875002</v>
      </c>
      <c r="S51" s="122">
        <v>10.549337890625001</v>
      </c>
      <c r="T51" s="122">
        <v>11.245173828125001</v>
      </c>
      <c r="U51" s="122">
        <v>11.69587109375</v>
      </c>
      <c r="V51" s="122">
        <v>12.04945703125</v>
      </c>
      <c r="W51" s="122">
        <v>12.49598828125</v>
      </c>
      <c r="X51" s="122">
        <v>12.158618164062499</v>
      </c>
    </row>
    <row r="52" spans="1:24" x14ac:dyDescent="0.2">
      <c r="A52" s="96" t="s">
        <v>575</v>
      </c>
      <c r="B52" s="107" t="s">
        <v>576</v>
      </c>
      <c r="C52" s="122">
        <v>0.30420800781250001</v>
      </c>
      <c r="D52" s="122">
        <v>0.31631600952148436</v>
      </c>
      <c r="E52" s="122">
        <v>0.37752801513671874</v>
      </c>
      <c r="F52" s="122">
        <v>0.43603399658203124</v>
      </c>
      <c r="G52" s="122">
        <v>0.50409799194335936</v>
      </c>
      <c r="H52" s="122">
        <v>0.57017797851562502</v>
      </c>
      <c r="I52" s="122">
        <v>0.55183001708984381</v>
      </c>
      <c r="J52" s="122">
        <v>0.61779101562500005</v>
      </c>
      <c r="K52" s="122">
        <v>0.66645098876953124</v>
      </c>
      <c r="L52" s="122">
        <v>0.74995697021484375</v>
      </c>
      <c r="M52" s="122">
        <v>0.80370599365234374</v>
      </c>
      <c r="N52" s="122">
        <v>0.90964099121093756</v>
      </c>
      <c r="O52" s="122">
        <v>0.97592999267578129</v>
      </c>
      <c r="P52" s="122">
        <v>0.94831201171875001</v>
      </c>
      <c r="Q52" s="122">
        <v>0.96272900390625005</v>
      </c>
      <c r="R52" s="122">
        <v>0.99531097412109371</v>
      </c>
      <c r="S52" s="122">
        <v>1.0447530517578125</v>
      </c>
      <c r="T52" s="122">
        <v>1.0106929931640625</v>
      </c>
      <c r="U52" s="122">
        <v>1.0339129638671876</v>
      </c>
      <c r="V52" s="122">
        <v>1.0430279541015626</v>
      </c>
      <c r="W52" s="122">
        <v>1.0488540039062499</v>
      </c>
      <c r="X52" s="122">
        <v>1.0584479980468751</v>
      </c>
    </row>
    <row r="53" spans="1:24" ht="20.100000000000001" customHeight="1" x14ac:dyDescent="0.2">
      <c r="A53" s="96" t="s">
        <v>60</v>
      </c>
      <c r="B53" s="76" t="s">
        <v>69</v>
      </c>
      <c r="C53" s="122">
        <v>1.9482366943359375</v>
      </c>
      <c r="D53" s="122">
        <v>2.0470434570312501</v>
      </c>
      <c r="E53" s="122">
        <v>2.1557019042968748</v>
      </c>
      <c r="F53" s="122">
        <v>2.2557824707031249</v>
      </c>
      <c r="G53" s="122">
        <v>2.0564963378906249</v>
      </c>
      <c r="H53" s="122">
        <v>1.9623420410156249</v>
      </c>
      <c r="I53" s="122">
        <v>2.1009169921874999</v>
      </c>
      <c r="J53" s="122">
        <v>2.2505981445312502</v>
      </c>
      <c r="K53" s="122">
        <v>2.3409218749999998</v>
      </c>
      <c r="L53" s="122">
        <v>2.3841103515625002</v>
      </c>
      <c r="M53" s="122">
        <v>2.247100830078125</v>
      </c>
      <c r="N53" s="122">
        <v>2.2740158691406251</v>
      </c>
      <c r="O53" s="122">
        <v>2.4011337890625</v>
      </c>
      <c r="P53" s="122">
        <v>2.4695446777343748</v>
      </c>
      <c r="Q53" s="122">
        <v>2.5209765625</v>
      </c>
      <c r="R53" s="122">
        <v>2.7073115234374998</v>
      </c>
      <c r="S53" s="122">
        <v>3.0325051269531249</v>
      </c>
      <c r="T53" s="122">
        <v>3.3196284179687501</v>
      </c>
      <c r="U53" s="122">
        <v>3.7172705078125001</v>
      </c>
      <c r="V53" s="122">
        <v>3.8381843261718749</v>
      </c>
      <c r="W53" s="122">
        <v>4.1023583984374996</v>
      </c>
      <c r="X53" s="122">
        <v>4.0713798828124999</v>
      </c>
    </row>
    <row r="54" spans="1:24" ht="20.100000000000001" customHeight="1" x14ac:dyDescent="0.2">
      <c r="A54" s="96" t="s">
        <v>61</v>
      </c>
      <c r="B54" s="76" t="s">
        <v>17</v>
      </c>
      <c r="C54" s="122">
        <v>10.3621064453125</v>
      </c>
      <c r="D54" s="122">
        <v>11.159775390625001</v>
      </c>
      <c r="E54" s="122">
        <v>11.207636718750001</v>
      </c>
      <c r="F54" s="122">
        <v>11.5548203125</v>
      </c>
      <c r="G54" s="122">
        <v>15.886634765625001</v>
      </c>
      <c r="H54" s="122">
        <v>21.303751953125001</v>
      </c>
      <c r="I54" s="122">
        <v>23.259978515625001</v>
      </c>
      <c r="J54" s="122">
        <v>22.332345703125</v>
      </c>
      <c r="K54" s="122">
        <v>21.827015625000001</v>
      </c>
      <c r="L54" s="122">
        <v>21.383744140625002</v>
      </c>
      <c r="M54" s="122">
        <v>20.352724609374999</v>
      </c>
      <c r="N54" s="122">
        <v>20.437839843750002</v>
      </c>
      <c r="O54" s="122">
        <v>20.34851171875</v>
      </c>
      <c r="P54" s="122">
        <v>20.921582031250001</v>
      </c>
      <c r="Q54" s="122">
        <v>21.410816406249999</v>
      </c>
      <c r="R54" s="122">
        <v>23.218017578125</v>
      </c>
      <c r="S54" s="122">
        <v>24.876306640625</v>
      </c>
      <c r="T54" s="122">
        <v>25.943314453125002</v>
      </c>
      <c r="U54" s="122">
        <v>26.467103515624999</v>
      </c>
      <c r="V54" s="122">
        <v>26.461458984375</v>
      </c>
      <c r="W54" s="122">
        <v>26.995539062500001</v>
      </c>
      <c r="X54" s="122">
        <v>27.060892578124999</v>
      </c>
    </row>
    <row r="55" spans="1:24" x14ac:dyDescent="0.2">
      <c r="A55" s="116"/>
      <c r="B55" s="107" t="s">
        <v>302</v>
      </c>
      <c r="C55" s="122">
        <v>2.3391433105468749</v>
      </c>
      <c r="D55" s="122">
        <v>2.2473571777343748</v>
      </c>
      <c r="E55" s="122">
        <v>2.5829006347656249</v>
      </c>
      <c r="F55" s="122">
        <v>2.4195090332031248</v>
      </c>
      <c r="G55" s="122">
        <v>2.5865356445312502</v>
      </c>
      <c r="H55" s="122">
        <v>2.8087080078125002</v>
      </c>
      <c r="I55" s="122">
        <v>2.974554931640625</v>
      </c>
      <c r="J55" s="122">
        <v>2.7987487792968748</v>
      </c>
      <c r="K55" s="122">
        <v>3.0828713378906252</v>
      </c>
      <c r="L55" s="122">
        <v>3.3357961425781251</v>
      </c>
      <c r="M55" s="122">
        <v>3.4105966796875</v>
      </c>
      <c r="N55" s="122">
        <v>3.6322841796874998</v>
      </c>
      <c r="O55" s="122">
        <v>3.6814541015625002</v>
      </c>
      <c r="P55" s="122">
        <v>4.1229951171875001</v>
      </c>
      <c r="Q55" s="122">
        <v>4.1848256835937496</v>
      </c>
      <c r="R55" s="122">
        <v>4.0933627929687502</v>
      </c>
      <c r="S55" s="122">
        <v>4.2749965820312497</v>
      </c>
      <c r="T55" s="122">
        <v>4.2764731445312503</v>
      </c>
      <c r="U55" s="122">
        <v>4.3899541015625001</v>
      </c>
      <c r="V55" s="122">
        <v>4.3600493164062497</v>
      </c>
      <c r="W55" s="122">
        <v>4.2294848632812503</v>
      </c>
      <c r="X55" s="122">
        <v>3.989645751953125</v>
      </c>
    </row>
    <row r="56" spans="1:24" x14ac:dyDescent="0.2">
      <c r="A56" s="116"/>
      <c r="B56" s="107" t="s">
        <v>70</v>
      </c>
      <c r="C56" s="122">
        <v>2.37101318359375</v>
      </c>
      <c r="D56" s="122">
        <v>2.43057666015625</v>
      </c>
      <c r="E56" s="122">
        <v>2.4414736328125</v>
      </c>
      <c r="F56" s="122">
        <v>2.44046240234375</v>
      </c>
      <c r="G56" s="122">
        <v>2.6083496093749998</v>
      </c>
      <c r="H56" s="122">
        <v>2.7903166503906252</v>
      </c>
      <c r="I56" s="122">
        <v>2.8731914062500001</v>
      </c>
      <c r="J56" s="122">
        <v>2.8135969238281251</v>
      </c>
      <c r="K56" s="122">
        <v>2.7904895019531248</v>
      </c>
      <c r="L56" s="122">
        <v>2.7611821289062499</v>
      </c>
      <c r="M56" s="122">
        <v>2.7268896484375</v>
      </c>
      <c r="N56" s="122">
        <v>2.8438017578124999</v>
      </c>
      <c r="O56" s="122">
        <v>2.9616105957031249</v>
      </c>
      <c r="P56" s="122">
        <v>3.1022944335937499</v>
      </c>
      <c r="Q56" s="122">
        <v>3.174584716796875</v>
      </c>
      <c r="R56" s="122">
        <v>3.4193652343749998</v>
      </c>
      <c r="S56" s="122">
        <v>3.49962939453125</v>
      </c>
      <c r="T56" s="122">
        <v>3.509643798828125</v>
      </c>
      <c r="U56" s="122">
        <v>3.55679345703125</v>
      </c>
      <c r="V56" s="122">
        <v>3.605751953125</v>
      </c>
      <c r="W56" s="122">
        <v>3.6530512695312498</v>
      </c>
      <c r="X56" s="122">
        <v>3.6698564453125</v>
      </c>
    </row>
    <row r="57" spans="1:24" x14ac:dyDescent="0.2">
      <c r="A57" s="116"/>
      <c r="B57" s="107" t="s">
        <v>71</v>
      </c>
      <c r="C57" s="122">
        <v>4.4411396484374999</v>
      </c>
      <c r="D57" s="122">
        <v>4.9318408203124999</v>
      </c>
      <c r="E57" s="122">
        <v>4.51401171875</v>
      </c>
      <c r="F57" s="122">
        <v>4.5384921875000002</v>
      </c>
      <c r="G57" s="122">
        <v>7.8143955078124998</v>
      </c>
      <c r="H57" s="122">
        <v>12.193673828125</v>
      </c>
      <c r="I57" s="122">
        <v>13.5252158203125</v>
      </c>
      <c r="J57" s="122">
        <v>12.716512695312501</v>
      </c>
      <c r="K57" s="122">
        <v>12.0337783203125</v>
      </c>
      <c r="L57" s="122">
        <v>11.448783203125</v>
      </c>
      <c r="M57" s="122">
        <v>10.498340820312499</v>
      </c>
      <c r="N57" s="122">
        <v>10.4189892578125</v>
      </c>
      <c r="O57" s="122">
        <v>10.477607421875</v>
      </c>
      <c r="P57" s="122">
        <v>10.791839843749999</v>
      </c>
      <c r="Q57" s="122">
        <v>10.965419921875</v>
      </c>
      <c r="R57" s="122">
        <v>11.426665039062501</v>
      </c>
      <c r="S57" s="122">
        <v>13.0929404296875</v>
      </c>
      <c r="T57" s="122">
        <v>13.8014765625</v>
      </c>
      <c r="U57" s="122">
        <v>14.225223632812501</v>
      </c>
      <c r="V57" s="122">
        <v>14.438636718750001</v>
      </c>
      <c r="W57" s="122">
        <v>15.303035156250001</v>
      </c>
      <c r="X57" s="122">
        <v>15.8490078125</v>
      </c>
    </row>
    <row r="58" spans="1:24" x14ac:dyDescent="0.2">
      <c r="A58" s="116"/>
      <c r="B58" s="152" t="s">
        <v>303</v>
      </c>
      <c r="C58" s="122">
        <v>1.2108103027343751</v>
      </c>
      <c r="D58" s="122">
        <v>1.5500002441406251</v>
      </c>
      <c r="E58" s="122">
        <v>1.66925048828125</v>
      </c>
      <c r="F58" s="122">
        <v>2.1563571777343751</v>
      </c>
      <c r="G58" s="122">
        <v>2.8773535156249999</v>
      </c>
      <c r="H58" s="122">
        <v>3.5110537109375</v>
      </c>
      <c r="I58" s="122">
        <v>3.8870158691406251</v>
      </c>
      <c r="J58" s="122">
        <v>4.00348779296875</v>
      </c>
      <c r="K58" s="122">
        <v>3.9198767089843751</v>
      </c>
      <c r="L58" s="122">
        <v>3.8379826660156251</v>
      </c>
      <c r="M58" s="122">
        <v>3.7168974609375001</v>
      </c>
      <c r="N58" s="122">
        <v>3.5427644042968751</v>
      </c>
      <c r="O58" s="122">
        <v>3.2278403320312501</v>
      </c>
      <c r="P58" s="122">
        <v>2.9044521484375001</v>
      </c>
      <c r="Q58" s="122">
        <v>3.0859860839843751</v>
      </c>
      <c r="R58" s="122">
        <v>4.2786249999999999</v>
      </c>
      <c r="S58" s="122">
        <v>4.0087407226562499</v>
      </c>
      <c r="T58" s="122">
        <v>4.3557211914062499</v>
      </c>
      <c r="U58" s="122">
        <v>4.2951323242187502</v>
      </c>
      <c r="V58" s="122">
        <v>4.0570207519531252</v>
      </c>
      <c r="W58" s="122">
        <v>3.80996728515625</v>
      </c>
      <c r="X58" s="122">
        <v>3.5523828124999999</v>
      </c>
    </row>
    <row r="59" spans="1:24" ht="20.100000000000001" customHeight="1" x14ac:dyDescent="0.2">
      <c r="A59" s="116"/>
      <c r="B59" s="42" t="s">
        <v>116</v>
      </c>
      <c r="C59" s="122">
        <v>-4.383244140625</v>
      </c>
      <c r="D59" s="122">
        <v>-4.4182958984375</v>
      </c>
      <c r="E59" s="122">
        <v>-3.5655898437500002</v>
      </c>
      <c r="F59" s="122">
        <v>-4.0235297851562501</v>
      </c>
      <c r="G59" s="122">
        <v>-3.8685844726562499</v>
      </c>
      <c r="H59" s="122">
        <v>-3.9199956054687499</v>
      </c>
      <c r="I59" s="122">
        <v>-4.7383964843750004</v>
      </c>
      <c r="J59" s="122">
        <v>-5.6142451171875001</v>
      </c>
      <c r="K59" s="122">
        <v>-5.3961245117187504</v>
      </c>
      <c r="L59" s="122">
        <v>-4.7012773437500002</v>
      </c>
      <c r="M59" s="122">
        <v>-4.1608950195312504</v>
      </c>
      <c r="N59" s="122">
        <v>-4.2216118164062504</v>
      </c>
      <c r="O59" s="122">
        <v>-2.99229443359375</v>
      </c>
      <c r="P59" s="122">
        <v>-3.5479375000000002</v>
      </c>
      <c r="Q59" s="122">
        <v>-4.01256884765625</v>
      </c>
      <c r="R59" s="122">
        <v>-3.8488349609374999</v>
      </c>
      <c r="S59" s="122">
        <v>-3.662261962890625</v>
      </c>
      <c r="T59" s="122">
        <v>-3.9666889648437502</v>
      </c>
      <c r="U59" s="122">
        <v>-4.4053271484375003</v>
      </c>
      <c r="V59" s="122">
        <v>-4.3461640624999998</v>
      </c>
      <c r="W59" s="122">
        <v>-4.5412387695312502</v>
      </c>
      <c r="X59" s="122">
        <v>-4.35692041015625</v>
      </c>
    </row>
    <row r="60" spans="1:24" ht="20.100000000000001" customHeight="1" x14ac:dyDescent="0.2">
      <c r="A60" s="116"/>
      <c r="B60" s="449" t="s">
        <v>901</v>
      </c>
      <c r="C60" s="122">
        <v>14.162776367187501</v>
      </c>
      <c r="D60" s="122">
        <v>14.192457031249999</v>
      </c>
      <c r="E60" s="122">
        <v>13.160527343749999</v>
      </c>
      <c r="F60" s="122">
        <v>13.284766601562501</v>
      </c>
      <c r="G60" s="122">
        <v>16.101747070312499</v>
      </c>
      <c r="H60" s="122">
        <v>19.07980078125</v>
      </c>
      <c r="I60" s="122">
        <v>17.757044921875</v>
      </c>
      <c r="J60" s="122">
        <v>18.167886718750001</v>
      </c>
      <c r="K60" s="122">
        <v>19.964714843749999</v>
      </c>
      <c r="L60" s="122">
        <v>17.801263671874999</v>
      </c>
      <c r="M60" s="122">
        <v>18.100568359375</v>
      </c>
      <c r="N60" s="122">
        <v>19.994982421875001</v>
      </c>
      <c r="O60" s="122">
        <v>24.33959765625</v>
      </c>
      <c r="P60" s="122">
        <v>25.35564453125</v>
      </c>
      <c r="Q60" s="122">
        <v>29.032853515625</v>
      </c>
      <c r="R60" s="122">
        <v>34.234433593749998</v>
      </c>
      <c r="S60" s="122">
        <v>35.330019531250002</v>
      </c>
      <c r="T60" s="122">
        <v>33.962640624999999</v>
      </c>
      <c r="U60" s="122">
        <v>32.981921874999998</v>
      </c>
      <c r="V60" s="122">
        <v>30.553365234375001</v>
      </c>
      <c r="W60" s="122">
        <v>29.218082031249999</v>
      </c>
      <c r="X60" s="122">
        <v>26.333408203125</v>
      </c>
    </row>
    <row r="61" spans="1:24" x14ac:dyDescent="0.2">
      <c r="A61" s="116"/>
      <c r="B61" s="107" t="s">
        <v>304</v>
      </c>
      <c r="C61" s="122">
        <v>6.0528012695312503</v>
      </c>
      <c r="D61" s="122">
        <v>5.6480527343749998</v>
      </c>
      <c r="E61" s="122">
        <v>4.7658188476562504</v>
      </c>
      <c r="F61" s="122">
        <v>5.0885278320312501</v>
      </c>
      <c r="G61" s="122">
        <v>7.2946347656250001</v>
      </c>
      <c r="H61" s="122">
        <v>8.5109326171874997</v>
      </c>
      <c r="I61" s="122">
        <v>6.8670078124999998</v>
      </c>
      <c r="J61" s="122">
        <v>6.7820112304687497</v>
      </c>
      <c r="K61" s="122">
        <v>7.3396259765625</v>
      </c>
      <c r="L61" s="122">
        <v>6.2862182617187496</v>
      </c>
      <c r="M61" s="122">
        <v>6.6103920898437503</v>
      </c>
      <c r="N61" s="122">
        <v>6.3525175781250001</v>
      </c>
      <c r="O61" s="122">
        <v>8.8316718749999996</v>
      </c>
      <c r="P61" s="122">
        <v>8.8947441406250007</v>
      </c>
      <c r="Q61" s="122">
        <v>11.0412431640625</v>
      </c>
      <c r="R61" s="122">
        <v>14.133487304687501</v>
      </c>
      <c r="S61" s="122">
        <v>15.4164267578125</v>
      </c>
      <c r="T61" s="122">
        <v>15.1752470703125</v>
      </c>
      <c r="U61" s="122">
        <v>14.916518554687499</v>
      </c>
      <c r="V61" s="122">
        <v>12.8885927734375</v>
      </c>
      <c r="W61" s="122">
        <v>15.134</v>
      </c>
      <c r="X61" s="122">
        <v>14.557</v>
      </c>
    </row>
    <row r="62" spans="1:24" s="22" customFormat="1" x14ac:dyDescent="0.2">
      <c r="A62" s="116"/>
      <c r="B62" s="107" t="s">
        <v>305</v>
      </c>
      <c r="C62" s="122">
        <v>6.1843701171875001</v>
      </c>
      <c r="D62" s="122">
        <v>6.8556098632812503</v>
      </c>
      <c r="E62" s="122">
        <v>7.3801376953125004</v>
      </c>
      <c r="F62" s="122">
        <v>7.120474609375</v>
      </c>
      <c r="G62" s="122">
        <v>7.5358027343750003</v>
      </c>
      <c r="H62" s="122">
        <v>9.0145048828124992</v>
      </c>
      <c r="I62" s="122">
        <v>9.5407246093749993</v>
      </c>
      <c r="J62" s="122">
        <v>9.5721484374999992</v>
      </c>
      <c r="K62" s="122">
        <v>10.3613447265625</v>
      </c>
      <c r="L62" s="122">
        <v>9.3121240234374998</v>
      </c>
      <c r="M62" s="122">
        <v>9.1876689453125007</v>
      </c>
      <c r="N62" s="122">
        <v>10.730988281249999</v>
      </c>
      <c r="O62" s="122">
        <v>12.066499023437499</v>
      </c>
      <c r="P62" s="122">
        <v>12.195705078125</v>
      </c>
      <c r="Q62" s="122">
        <v>13.019841796874999</v>
      </c>
      <c r="R62" s="122">
        <v>14.2180166015625</v>
      </c>
      <c r="S62" s="122">
        <v>14.1428037109375</v>
      </c>
      <c r="T62" s="122">
        <v>13.827702148437499</v>
      </c>
      <c r="U62" s="122">
        <v>13.520017578125</v>
      </c>
      <c r="V62" s="122">
        <v>14.069697265625001</v>
      </c>
      <c r="W62" s="122">
        <v>11.71908203125</v>
      </c>
      <c r="X62" s="122">
        <v>11.239408203125</v>
      </c>
    </row>
    <row r="63" spans="1:24" s="22" customFormat="1" x14ac:dyDescent="0.2">
      <c r="A63" s="116"/>
      <c r="B63" s="353" t="s">
        <v>902</v>
      </c>
      <c r="C63" s="122">
        <v>1.9256049804687501</v>
      </c>
      <c r="D63" s="122">
        <v>1.6887940673828126</v>
      </c>
      <c r="E63" s="122">
        <v>1.0145709838867187</v>
      </c>
      <c r="F63" s="122">
        <v>1.0757640380859375</v>
      </c>
      <c r="G63" s="122">
        <v>1.2713099365234375</v>
      </c>
      <c r="H63" s="122">
        <v>1.554364013671875</v>
      </c>
      <c r="I63" s="122">
        <v>1.34931201171875</v>
      </c>
      <c r="J63" s="122">
        <v>1.81372705078125</v>
      </c>
      <c r="K63" s="122">
        <v>2.2637451171874998</v>
      </c>
      <c r="L63" s="122">
        <v>2.2029208984375002</v>
      </c>
      <c r="M63" s="122">
        <v>2.3025068359374998</v>
      </c>
      <c r="N63" s="122">
        <v>2.91147705078125</v>
      </c>
      <c r="O63" s="122">
        <v>3.4414270019531248</v>
      </c>
      <c r="P63" s="122">
        <v>4.2651958007812496</v>
      </c>
      <c r="Q63" s="122">
        <v>4.9717690429687504</v>
      </c>
      <c r="R63" s="122">
        <v>5.88293017578125</v>
      </c>
      <c r="S63" s="122">
        <v>5.7707890624999996</v>
      </c>
      <c r="T63" s="122">
        <v>4.9596909179687501</v>
      </c>
      <c r="U63" s="122">
        <v>4.5453842773437501</v>
      </c>
      <c r="V63" s="122">
        <v>3.5950751953125</v>
      </c>
      <c r="W63" s="122">
        <v>2.3650000000000002</v>
      </c>
      <c r="X63" s="122">
        <v>0.53700000000000003</v>
      </c>
    </row>
    <row r="64" spans="1:24" x14ac:dyDescent="0.2">
      <c r="A64" s="96"/>
      <c r="B64" s="107" t="s">
        <v>64</v>
      </c>
      <c r="C64" s="680">
        <v>-1.4039880371093749</v>
      </c>
      <c r="D64" s="680">
        <v>-0.66156097412109371</v>
      </c>
      <c r="E64" s="680">
        <v>-3.0940000534057616E-2</v>
      </c>
      <c r="F64" s="680">
        <v>-5.6500000000000002E-2</v>
      </c>
      <c r="G64" s="680">
        <v>-4.6277000427246091E-2</v>
      </c>
      <c r="H64" s="680">
        <v>-0.39270901489257815</v>
      </c>
      <c r="I64" s="680">
        <v>0</v>
      </c>
      <c r="J64" s="680">
        <v>-0.14524000549316407</v>
      </c>
      <c r="K64" s="680">
        <v>-0.72611199951171879</v>
      </c>
      <c r="L64" s="680">
        <v>-1.8184090576171874</v>
      </c>
      <c r="M64" s="680">
        <v>-0.71941802978515623</v>
      </c>
      <c r="N64" s="680">
        <v>-5.1789001464843748E-2</v>
      </c>
      <c r="O64" s="680">
        <v>0</v>
      </c>
      <c r="P64" s="680">
        <v>-0.34525799560546877</v>
      </c>
      <c r="Q64" s="680">
        <v>-0.4119320068359375</v>
      </c>
      <c r="R64" s="680">
        <v>-3.5219370117187498</v>
      </c>
      <c r="S64" s="680">
        <v>-3.8423491210937502</v>
      </c>
      <c r="T64" s="680">
        <v>-4.2000000000000003E-2</v>
      </c>
      <c r="U64" s="680">
        <v>-1.74</v>
      </c>
      <c r="V64" s="680">
        <v>-1.217112060546875</v>
      </c>
      <c r="W64" s="680">
        <v>-2.145</v>
      </c>
      <c r="X64" s="680">
        <v>-0.25462738037109373</v>
      </c>
    </row>
    <row r="65" spans="1:24" s="22" customFormat="1" ht="20.100000000000001" customHeight="1" x14ac:dyDescent="0.2">
      <c r="A65" s="125"/>
      <c r="B65" s="110" t="s">
        <v>1045</v>
      </c>
      <c r="C65" s="291">
        <v>149.52110937500001</v>
      </c>
      <c r="D65" s="291">
        <v>159.4365</v>
      </c>
      <c r="E65" s="291">
        <v>162.64701562499999</v>
      </c>
      <c r="F65" s="291">
        <v>154.564296875</v>
      </c>
      <c r="G65" s="291">
        <v>166.391046875</v>
      </c>
      <c r="H65" s="291">
        <v>185.59810937500001</v>
      </c>
      <c r="I65" s="291">
        <v>190.77865625000001</v>
      </c>
      <c r="J65" s="291">
        <v>196.085078125</v>
      </c>
      <c r="K65" s="291">
        <v>199.29153124999999</v>
      </c>
      <c r="L65" s="291">
        <v>184.11198437499999</v>
      </c>
      <c r="M65" s="291">
        <v>184.29290624999999</v>
      </c>
      <c r="N65" s="291">
        <v>195.29403124999999</v>
      </c>
      <c r="O65" s="291">
        <v>215.08373437500001</v>
      </c>
      <c r="P65" s="291">
        <v>226.31609374999999</v>
      </c>
      <c r="Q65" s="291">
        <v>245.52775</v>
      </c>
      <c r="R65" s="291">
        <v>283.54859375000001</v>
      </c>
      <c r="S65" s="291">
        <v>303.04765624999999</v>
      </c>
      <c r="T65" s="291">
        <v>289.73325</v>
      </c>
      <c r="U65" s="291">
        <v>288.02056249999998</v>
      </c>
      <c r="V65" s="291">
        <v>281.45968749999997</v>
      </c>
      <c r="W65" s="291">
        <v>256.19682812500002</v>
      </c>
      <c r="X65" s="291">
        <v>228.83754687499999</v>
      </c>
    </row>
    <row r="66" spans="1:24" s="108" customFormat="1" ht="39.950000000000003" customHeight="1" x14ac:dyDescent="0.2">
      <c r="A66" s="148" t="s">
        <v>291</v>
      </c>
      <c r="B66" s="90"/>
      <c r="C66" s="123"/>
      <c r="D66" s="123"/>
      <c r="E66" s="123"/>
      <c r="F66" s="123"/>
      <c r="G66" s="123"/>
      <c r="H66" s="123"/>
      <c r="I66" s="123"/>
      <c r="J66" s="123"/>
      <c r="K66" s="123"/>
      <c r="L66" s="123"/>
      <c r="M66" s="123"/>
      <c r="N66" s="123"/>
      <c r="O66" s="123"/>
      <c r="P66" s="123"/>
      <c r="Q66" s="123"/>
      <c r="R66" s="123"/>
      <c r="S66" s="123"/>
      <c r="T66" s="123"/>
      <c r="U66" s="123"/>
      <c r="V66" s="123"/>
      <c r="W66" s="123"/>
      <c r="X66" s="123"/>
    </row>
  </sheetData>
  <phoneticPr fontId="18" type="noConversion"/>
  <pageMargins left="0.74803149606299202" right="0.74803149606299202" top="0.98425196850393704" bottom="0.98425196850393704" header="0.511811023622047" footer="0.511811023622047"/>
  <pageSetup scale="50" fitToHeight="2" orientation="landscape" r:id="rId1"/>
  <headerFooter alignWithMargins="0"/>
  <rowBreaks count="1" manualBreakCount="1">
    <brk id="33" max="2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31</vt:i4>
      </vt:variant>
      <vt:variant>
        <vt:lpstr>Charts</vt:lpstr>
      </vt:variant>
      <vt:variant>
        <vt:i4>2</vt:i4>
      </vt:variant>
      <vt:variant>
        <vt:lpstr>Named Ranges</vt:lpstr>
      </vt:variant>
      <vt:variant>
        <vt:i4>107</vt:i4>
      </vt:variant>
    </vt:vector>
  </HeadingPairs>
  <TitlesOfParts>
    <vt:vector size="140" baseType="lpstr">
      <vt:lpstr>Index</vt:lpstr>
      <vt:lpstr>SumInd</vt:lpstr>
      <vt:lpstr>BriefInd </vt:lpstr>
      <vt:lpstr>Census</vt:lpstr>
      <vt:lpstr>NApc</vt:lpstr>
      <vt:lpstr>NAgni</vt:lpstr>
      <vt:lpstr>NAInd</vt:lpstr>
      <vt:lpstr>NAInst</vt:lpstr>
      <vt:lpstr>NAInc</vt:lpstr>
      <vt:lpstr>NAExp</vt:lpstr>
      <vt:lpstr>NAExpOth</vt:lpstr>
      <vt:lpstr>EmpInst</vt:lpstr>
      <vt:lpstr>EmpInd</vt:lpstr>
      <vt:lpstr>PR_Dept</vt:lpstr>
      <vt:lpstr>PR_Cofog</vt:lpstr>
      <vt:lpstr>Trsm</vt:lpstr>
      <vt:lpstr>MB</vt:lpstr>
      <vt:lpstr>MBInt</vt:lpstr>
      <vt:lpstr>Cpi</vt:lpstr>
      <vt:lpstr>CpiOld</vt:lpstr>
      <vt:lpstr>Imports</vt:lpstr>
      <vt:lpstr>BoPsum</vt:lpstr>
      <vt:lpstr>BoPdet</vt:lpstr>
      <vt:lpstr>IIP</vt:lpstr>
      <vt:lpstr>ExtD</vt:lpstr>
      <vt:lpstr>ExtDLoan</vt:lpstr>
      <vt:lpstr>GFSsum</vt:lpstr>
      <vt:lpstr>GFSdet</vt:lpstr>
      <vt:lpstr>DBLinks</vt:lpstr>
      <vt:lpstr>DBSourceFiles</vt:lpstr>
      <vt:lpstr>Sys</vt:lpstr>
      <vt:lpstr>Cover</vt:lpstr>
      <vt:lpstr>Ackn</vt:lpstr>
      <vt:lpstr>DBDef_Cofog_E</vt:lpstr>
      <vt:lpstr>DBDef_Fisc</vt:lpstr>
      <vt:lpstr>DBDef_MB_Dcs</vt:lpstr>
      <vt:lpstr>DBDef_MB_Dep</vt:lpstr>
      <vt:lpstr>DBDef_MB_int</vt:lpstr>
      <vt:lpstr>DBDef_MB_Lend</vt:lpstr>
      <vt:lpstr>DBDef_MB_PL</vt:lpstr>
      <vt:lpstr>DBDef_PR_Cofog_E</vt:lpstr>
      <vt:lpstr>DBDef_PR_Cofog_W</vt:lpstr>
      <vt:lpstr>DBDef_PR_Dept_E</vt:lpstr>
      <vt:lpstr>DBDef_PR_Dept_W</vt:lpstr>
      <vt:lpstr>DBDef_Sys</vt:lpstr>
      <vt:lpstr>DBDefStatTab</vt:lpstr>
      <vt:lpstr>DBDefStatTab2</vt:lpstr>
      <vt:lpstr>DBLinks</vt:lpstr>
      <vt:lpstr>dbsourcefiles</vt:lpstr>
      <vt:lpstr>Descriptions</vt:lpstr>
      <vt:lpstr>Fisc</vt:lpstr>
      <vt:lpstr>GDPE_cp</vt:lpstr>
      <vt:lpstr>GDPE_KP</vt:lpstr>
      <vt:lpstr>GDPE_kv</vt:lpstr>
      <vt:lpstr>GDPIcpDet</vt:lpstr>
      <vt:lpstr>GDPIcpSum</vt:lpstr>
      <vt:lpstr>GDPPcpInd</vt:lpstr>
      <vt:lpstr>GDPPcpInst</vt:lpstr>
      <vt:lpstr>GDPPcvInd</vt:lpstr>
      <vt:lpstr>GDPPcvInst</vt:lpstr>
      <vt:lpstr>GFCE</vt:lpstr>
      <vt:lpstr>Gfs</vt:lpstr>
      <vt:lpstr>GNI</vt:lpstr>
      <vt:lpstr>HFCE</vt:lpstr>
      <vt:lpstr>MB_Dcs</vt:lpstr>
      <vt:lpstr>MB_Dep</vt:lpstr>
      <vt:lpstr>MB_Fcs</vt:lpstr>
      <vt:lpstr>MB_int</vt:lpstr>
      <vt:lpstr>MB_Lend</vt:lpstr>
      <vt:lpstr>MB_PL</vt:lpstr>
      <vt:lpstr>PR_Cofog_Emp</vt:lpstr>
      <vt:lpstr>PR_Cofog_WB</vt:lpstr>
      <vt:lpstr>PR_Dept_Emp</vt:lpstr>
      <vt:lpstr>PR_Dept_WB</vt:lpstr>
      <vt:lpstr>BoPdet!Print_Area</vt:lpstr>
      <vt:lpstr>BoPsum!Print_Area</vt:lpstr>
      <vt:lpstr>'BriefInd '!Print_Area</vt:lpstr>
      <vt:lpstr>Census!Print_Area</vt:lpstr>
      <vt:lpstr>CpiOld!Print_Area</vt:lpstr>
      <vt:lpstr>EmpInd!Print_Area</vt:lpstr>
      <vt:lpstr>EmpInst!Print_Area</vt:lpstr>
      <vt:lpstr>ExtD!Print_Area</vt:lpstr>
      <vt:lpstr>ExtDLoan!Print_Area</vt:lpstr>
      <vt:lpstr>GFSdet!Print_Area</vt:lpstr>
      <vt:lpstr>IIP!Print_Area</vt:lpstr>
      <vt:lpstr>Imports!Print_Area</vt:lpstr>
      <vt:lpstr>Index!Print_Area</vt:lpstr>
      <vt:lpstr>NAExp!Print_Area</vt:lpstr>
      <vt:lpstr>NAExpOth!Print_Area</vt:lpstr>
      <vt:lpstr>NAgni!Print_Area</vt:lpstr>
      <vt:lpstr>NAInc!Print_Area</vt:lpstr>
      <vt:lpstr>NAInd!Print_Area</vt:lpstr>
      <vt:lpstr>NAInst!Print_Area</vt:lpstr>
      <vt:lpstr>NApc!Print_Area</vt:lpstr>
      <vt:lpstr>PR_Cofog!Print_Area</vt:lpstr>
      <vt:lpstr>PR_Dept!Print_Area</vt:lpstr>
      <vt:lpstr>SumInd!Print_Area</vt:lpstr>
      <vt:lpstr>Trsm!Print_Area</vt:lpstr>
      <vt:lpstr>GFSdet!Print_Titles</vt:lpstr>
      <vt:lpstr>SS_Ind</vt:lpstr>
      <vt:lpstr>SS_Int</vt:lpstr>
      <vt:lpstr>Sys</vt:lpstr>
      <vt:lpstr>Tb_BopDet</vt:lpstr>
      <vt:lpstr>Tb_BopSum</vt:lpstr>
      <vt:lpstr>Tb_ExtDebt</vt:lpstr>
      <vt:lpstr>Tb_IIP</vt:lpstr>
      <vt:lpstr>Tdef_BopDet</vt:lpstr>
      <vt:lpstr>Tdef_BopSum</vt:lpstr>
      <vt:lpstr>Tdef_ExtDebt1</vt:lpstr>
      <vt:lpstr>TDef_Fisc</vt:lpstr>
      <vt:lpstr>Tdef_GDPE_cp</vt:lpstr>
      <vt:lpstr>Tdef_GDPE_kp</vt:lpstr>
      <vt:lpstr>Tdef_GDPE_kv</vt:lpstr>
      <vt:lpstr>Tdef_GDPIcpDet</vt:lpstr>
      <vt:lpstr>Tdef_GDPIcpSum</vt:lpstr>
      <vt:lpstr>Tdef_GDPPcpInd</vt:lpstr>
      <vt:lpstr>Tdef_GDPPcpInst</vt:lpstr>
      <vt:lpstr>Tdef_GDPPcvInd</vt:lpstr>
      <vt:lpstr>Tdef_GDPPcvInst</vt:lpstr>
      <vt:lpstr>Tdef_GFCE</vt:lpstr>
      <vt:lpstr>Tdef_GNI</vt:lpstr>
      <vt:lpstr>Tdef_HFCE</vt:lpstr>
      <vt:lpstr>Tdef_IIP</vt:lpstr>
      <vt:lpstr>Tdef_MB_Dcs</vt:lpstr>
      <vt:lpstr>TDef_MB_Dep</vt:lpstr>
      <vt:lpstr>TDef_MB_Int</vt:lpstr>
      <vt:lpstr>TDef_MB_Lend</vt:lpstr>
      <vt:lpstr>Tdef_MB_PL</vt:lpstr>
      <vt:lpstr>TDef_PR_Cofog</vt:lpstr>
      <vt:lpstr>TDef_PR_Dept</vt:lpstr>
      <vt:lpstr>Tdef_SS_ind</vt:lpstr>
      <vt:lpstr>Tdef_SS_inst</vt:lpstr>
      <vt:lpstr>TDef_Sys</vt:lpstr>
      <vt:lpstr>Tdef_Trsm1</vt:lpstr>
      <vt:lpstr>Tdef_Trsm2</vt:lpstr>
      <vt:lpstr>Tdef_Trsm3</vt:lpstr>
      <vt:lpstr>TrsmEmp</vt:lpstr>
      <vt:lpstr>TrsmRev</vt:lpstr>
      <vt:lpstr>TrsmVA</vt:lpstr>
      <vt:lpstr>Up_Gfs</vt:lpstr>
    </vt:vector>
  </TitlesOfParts>
  <Company>Sturt.Biz</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Sturton</dc:creator>
  <cp:lastModifiedBy>Glenn McKinlay</cp:lastModifiedBy>
  <cp:lastPrinted>2022-10-28T07:26:13Z</cp:lastPrinted>
  <dcterms:created xsi:type="dcterms:W3CDTF">2006-04-24T03:06:52Z</dcterms:created>
  <dcterms:modified xsi:type="dcterms:W3CDTF">2022-11-08T00:31:18Z</dcterms:modified>
</cp:coreProperties>
</file>